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78AFC521-3E05-4274-97CF-8F0EFB891F2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4" s="1"/>
  <c r="EB207" i="46"/>
  <c r="BM207" i="46" s="1"/>
  <c r="EA207" i="46"/>
  <c r="DZ207" i="46"/>
  <c r="DY207" i="46"/>
  <c r="DX207" i="46"/>
  <c r="BI207" i="46" s="1"/>
  <c r="DW207" i="46"/>
  <c r="DV207" i="46"/>
  <c r="BG207" i="46" s="1"/>
  <c r="DU207" i="46"/>
  <c r="DT207" i="46"/>
  <c r="DS207" i="46"/>
  <c r="DR207" i="46"/>
  <c r="BC207" i="46" s="1"/>
  <c r="DQ207" i="46"/>
  <c r="DP207" i="46"/>
  <c r="BA207" i="46" s="1"/>
  <c r="DO207" i="46"/>
  <c r="AZ207" i="46" s="1"/>
  <c r="DN207" i="46"/>
  <c r="AY207" i="46" s="1"/>
  <c r="DM207" i="46"/>
  <c r="DL207" i="46"/>
  <c r="DK207" i="46"/>
  <c r="DJ207" i="46"/>
  <c r="AU207" i="46" s="1"/>
  <c r="DI207" i="46"/>
  <c r="DH207" i="46"/>
  <c r="AS207" i="46" s="1"/>
  <c r="DG207" i="46"/>
  <c r="DF207" i="46"/>
  <c r="DE207" i="46"/>
  <c r="AP207" i="46" s="1"/>
  <c r="DD207" i="46"/>
  <c r="DC207" i="46"/>
  <c r="DB207" i="46"/>
  <c r="DA207" i="46"/>
  <c r="CZ207" i="46"/>
  <c r="AK207" i="46" s="1"/>
  <c r="CY207" i="46"/>
  <c r="AJ207" i="46" s="1"/>
  <c r="CX207" i="46"/>
  <c r="AI207" i="46" s="1"/>
  <c r="CW207" i="46"/>
  <c r="CV207" i="46"/>
  <c r="CU207" i="46"/>
  <c r="AF207" i="46" s="1"/>
  <c r="CT207" i="46"/>
  <c r="AE207" i="46" s="1"/>
  <c r="CS207" i="46"/>
  <c r="CR207" i="46"/>
  <c r="AC207" i="46" s="1"/>
  <c r="CQ207" i="46"/>
  <c r="CP207" i="46"/>
  <c r="AA207" i="46" s="1"/>
  <c r="CO207" i="46"/>
  <c r="Z207" i="46" s="1"/>
  <c r="CN207" i="46"/>
  <c r="CM207" i="46"/>
  <c r="CL207" i="46"/>
  <c r="W207" i="46" s="1"/>
  <c r="CK207" i="46"/>
  <c r="CJ207" i="46"/>
  <c r="U207" i="46" s="1"/>
  <c r="CI207" i="46"/>
  <c r="T207" i="46" s="1"/>
  <c r="CH207" i="46"/>
  <c r="CG207" i="46"/>
  <c r="R207" i="46" s="1"/>
  <c r="CF207" i="46"/>
  <c r="CE207" i="46"/>
  <c r="CD207" i="46"/>
  <c r="O207" i="46" s="1"/>
  <c r="CC207" i="46"/>
  <c r="CB207" i="46"/>
  <c r="M207" i="46" s="1"/>
  <c r="CA207" i="46"/>
  <c r="BZ207" i="46"/>
  <c r="K207" i="46" s="1"/>
  <c r="BY207" i="46"/>
  <c r="BX207" i="46"/>
  <c r="I207" i="46" s="1"/>
  <c r="BW207" i="46"/>
  <c r="BV207" i="46"/>
  <c r="G207" i="46" s="1"/>
  <c r="BU207" i="46"/>
  <c r="BT207" i="46"/>
  <c r="E207" i="46" s="1"/>
  <c r="BS207" i="46"/>
  <c r="BO207" i="46"/>
  <c r="B207" i="46"/>
  <c r="B207" i="44" s="1"/>
  <c r="A207" i="46"/>
  <c r="A207" i="44" s="1"/>
  <c r="EF206" i="46"/>
  <c r="BQ206" i="46" s="1"/>
  <c r="EE206" i="46"/>
  <c r="ED206" i="46"/>
  <c r="BO206" i="46" s="1"/>
  <c r="EC206" i="46"/>
  <c r="BN206" i="44" s="1"/>
  <c r="EB206" i="46"/>
  <c r="EA206" i="46"/>
  <c r="BL206" i="44" s="1"/>
  <c r="DZ206" i="46"/>
  <c r="DY206" i="46"/>
  <c r="BJ206" i="46" s="1"/>
  <c r="DX206" i="46"/>
  <c r="BI206" i="46" s="1"/>
  <c r="DW206" i="46"/>
  <c r="DV206" i="46"/>
  <c r="DU206" i="46"/>
  <c r="DT206" i="46"/>
  <c r="DS206" i="46"/>
  <c r="DR206" i="46"/>
  <c r="DQ206" i="46"/>
  <c r="BB206" i="46" s="1"/>
  <c r="DP206" i="46"/>
  <c r="DO206" i="46"/>
  <c r="DN206" i="46"/>
  <c r="AY206" i="46" s="1"/>
  <c r="DM206" i="46"/>
  <c r="DL206" i="46"/>
  <c r="DK206" i="46"/>
  <c r="DJ206" i="46"/>
  <c r="AU206" i="46" s="1"/>
  <c r="DI206" i="46"/>
  <c r="AT206" i="46" s="1"/>
  <c r="DH206" i="46"/>
  <c r="AS206" i="46" s="1"/>
  <c r="DG206" i="46"/>
  <c r="DF206" i="46"/>
  <c r="DE206" i="46"/>
  <c r="DD206" i="46"/>
  <c r="AO206" i="46" s="1"/>
  <c r="DC206" i="46"/>
  <c r="DB206" i="46"/>
  <c r="DA206" i="46"/>
  <c r="AL206" i="46" s="1"/>
  <c r="CZ206" i="46"/>
  <c r="AK206" i="46" s="1"/>
  <c r="CY206" i="46"/>
  <c r="CX206" i="46"/>
  <c r="AI206" i="46" s="1"/>
  <c r="CW206" i="46"/>
  <c r="CV206" i="46"/>
  <c r="CU206" i="46"/>
  <c r="CT206" i="46"/>
  <c r="CS206" i="46"/>
  <c r="AD206" i="46" s="1"/>
  <c r="CR206" i="46"/>
  <c r="AC206" i="46" s="1"/>
  <c r="CQ206" i="46"/>
  <c r="CP206" i="46"/>
  <c r="CO206" i="46"/>
  <c r="CN206" i="46"/>
  <c r="CM206" i="46"/>
  <c r="CL206" i="46"/>
  <c r="CK206" i="46"/>
  <c r="V206" i="46" s="1"/>
  <c r="CJ206" i="46"/>
  <c r="U206" i="46" s="1"/>
  <c r="CI206" i="46"/>
  <c r="CH206" i="46"/>
  <c r="CG206" i="46"/>
  <c r="CF206" i="46"/>
  <c r="CE206" i="46"/>
  <c r="CD206" i="46"/>
  <c r="O206" i="46" s="1"/>
  <c r="CC206" i="46"/>
  <c r="N206" i="46" s="1"/>
  <c r="CB206" i="46"/>
  <c r="M206" i="46" s="1"/>
  <c r="CA206" i="46"/>
  <c r="BZ206" i="46"/>
  <c r="BY206" i="46"/>
  <c r="BX206" i="46"/>
  <c r="BW206" i="46"/>
  <c r="BV206" i="46"/>
  <c r="BU206" i="46"/>
  <c r="F206" i="46" s="1"/>
  <c r="BT206" i="46"/>
  <c r="E206" i="46" s="1"/>
  <c r="BS206" i="46"/>
  <c r="B206" i="46"/>
  <c r="B206" i="44" s="1"/>
  <c r="A206" i="46"/>
  <c r="C206" i="46" s="1"/>
  <c r="C206" i="44" s="1"/>
  <c r="EF205" i="46"/>
  <c r="EE205" i="46"/>
  <c r="ED205" i="46"/>
  <c r="BO205" i="44" s="1"/>
  <c r="EC205" i="46"/>
  <c r="EB205" i="46"/>
  <c r="BM205" i="46" s="1"/>
  <c r="EA205" i="46"/>
  <c r="DZ205" i="46"/>
  <c r="DY205" i="46"/>
  <c r="DX205" i="46"/>
  <c r="DW205" i="46"/>
  <c r="DV205" i="46"/>
  <c r="DU205" i="46"/>
  <c r="BF205" i="46" s="1"/>
  <c r="DT205" i="46"/>
  <c r="BE205" i="46" s="1"/>
  <c r="DS205" i="46"/>
  <c r="DR205" i="46"/>
  <c r="DQ205" i="46"/>
  <c r="DP205" i="46"/>
  <c r="DO205" i="46"/>
  <c r="DN205" i="46"/>
  <c r="DM205" i="46"/>
  <c r="AX205" i="46" s="1"/>
  <c r="DL205" i="46"/>
  <c r="DK205" i="46"/>
  <c r="DJ205" i="46"/>
  <c r="AU205" i="46" s="1"/>
  <c r="DI205" i="46"/>
  <c r="DH205" i="46"/>
  <c r="DG205" i="46"/>
  <c r="DF205" i="46"/>
  <c r="DE205" i="46"/>
  <c r="AP205" i="46" s="1"/>
  <c r="DD205" i="46"/>
  <c r="AO205" i="46" s="1"/>
  <c r="DC205" i="46"/>
  <c r="DB205" i="46"/>
  <c r="DA205" i="46"/>
  <c r="CZ205" i="46"/>
  <c r="CY205" i="46"/>
  <c r="CX205" i="46"/>
  <c r="CW205" i="46"/>
  <c r="AH205" i="46" s="1"/>
  <c r="CV205" i="46"/>
  <c r="AG205" i="46" s="1"/>
  <c r="CU205" i="46"/>
  <c r="CT205" i="46"/>
  <c r="AE205" i="46" s="1"/>
  <c r="CS205" i="46"/>
  <c r="CR205" i="46"/>
  <c r="CQ205" i="46"/>
  <c r="CP205" i="46"/>
  <c r="AA205" i="46" s="1"/>
  <c r="CO205" i="46"/>
  <c r="Z205" i="46" s="1"/>
  <c r="CN205" i="46"/>
  <c r="Y205" i="46" s="1"/>
  <c r="CM205" i="46"/>
  <c r="CL205" i="46"/>
  <c r="CK205" i="46"/>
  <c r="V205" i="46" s="1"/>
  <c r="CJ205" i="46"/>
  <c r="CI205" i="46"/>
  <c r="CH205" i="46"/>
  <c r="CG205" i="46"/>
  <c r="R205" i="46" s="1"/>
  <c r="CF205" i="46"/>
  <c r="Q205" i="46" s="1"/>
  <c r="CE205" i="46"/>
  <c r="CD205" i="46"/>
  <c r="O205" i="46" s="1"/>
  <c r="CC205" i="46"/>
  <c r="CB205" i="46"/>
  <c r="CA205" i="46"/>
  <c r="BZ205" i="46"/>
  <c r="K205" i="46" s="1"/>
  <c r="BY205" i="46"/>
  <c r="J205" i="46" s="1"/>
  <c r="BX205" i="46"/>
  <c r="I205" i="46" s="1"/>
  <c r="BW205" i="46"/>
  <c r="H205" i="46" s="1"/>
  <c r="BV205" i="46"/>
  <c r="BU205" i="46"/>
  <c r="BT205" i="46"/>
  <c r="E205" i="46" s="1"/>
  <c r="BS205" i="46"/>
  <c r="BO205" i="46"/>
  <c r="B205" i="46"/>
  <c r="B205" i="44" s="1"/>
  <c r="A205" i="46"/>
  <c r="A205" i="44" s="1"/>
  <c r="EF204" i="46"/>
  <c r="EE204" i="46"/>
  <c r="BP204" i="46" s="1"/>
  <c r="ED204" i="46"/>
  <c r="EC204" i="46"/>
  <c r="EB204" i="46"/>
  <c r="BM204" i="46" s="1"/>
  <c r="EA204" i="46"/>
  <c r="DZ204" i="46"/>
  <c r="BK204" i="46" s="1"/>
  <c r="DY204" i="46"/>
  <c r="BJ204" i="46" s="1"/>
  <c r="DX204" i="46"/>
  <c r="DW204" i="46"/>
  <c r="BH204" i="46" s="1"/>
  <c r="DV204" i="46"/>
  <c r="DU204" i="46"/>
  <c r="DT204" i="46"/>
  <c r="BE204" i="46" s="1"/>
  <c r="DS204" i="46"/>
  <c r="DR204" i="46"/>
  <c r="BC204" i="46" s="1"/>
  <c r="DQ204" i="46"/>
  <c r="BB204" i="46" s="1"/>
  <c r="DP204" i="46"/>
  <c r="DO204" i="46"/>
  <c r="DN204" i="46"/>
  <c r="DM204" i="46"/>
  <c r="DL204" i="46"/>
  <c r="AW204" i="46" s="1"/>
  <c r="DK204" i="46"/>
  <c r="AV204" i="46" s="1"/>
  <c r="DJ204" i="46"/>
  <c r="AU204" i="46" s="1"/>
  <c r="DI204" i="46"/>
  <c r="DH204" i="46"/>
  <c r="AS204" i="46" s="1"/>
  <c r="DG204" i="46"/>
  <c r="DF204" i="46"/>
  <c r="DE204" i="46"/>
  <c r="DD204" i="46"/>
  <c r="DC204" i="46"/>
  <c r="DB204" i="46"/>
  <c r="AM204" i="46" s="1"/>
  <c r="DA204" i="46"/>
  <c r="AL204" i="46" s="1"/>
  <c r="CZ204" i="46"/>
  <c r="CY204" i="46"/>
  <c r="CX204" i="46"/>
  <c r="CW204" i="46"/>
  <c r="CV204" i="46"/>
  <c r="AG204" i="46" s="1"/>
  <c r="CU204" i="46"/>
  <c r="AF204" i="46" s="1"/>
  <c r="CT204" i="46"/>
  <c r="AE204" i="46" s="1"/>
  <c r="CS204" i="46"/>
  <c r="AD204" i="46" s="1"/>
  <c r="CR204" i="46"/>
  <c r="CQ204" i="46"/>
  <c r="AB204" i="46" s="1"/>
  <c r="CP204" i="46"/>
  <c r="CO204" i="46"/>
  <c r="Z204" i="46" s="1"/>
  <c r="CN204" i="46"/>
  <c r="CM204" i="46"/>
  <c r="CL204" i="46"/>
  <c r="W204" i="46" s="1"/>
  <c r="CK204" i="46"/>
  <c r="V204" i="46" s="1"/>
  <c r="CJ204" i="46"/>
  <c r="CI204" i="46"/>
  <c r="CH204" i="46"/>
  <c r="CG204" i="46"/>
  <c r="CF204" i="46"/>
  <c r="CE204" i="46"/>
  <c r="CD204" i="46"/>
  <c r="O204" i="46" s="1"/>
  <c r="CC204" i="46"/>
  <c r="N204" i="46" s="1"/>
  <c r="CB204" i="46"/>
  <c r="CA204" i="46"/>
  <c r="BZ204" i="46"/>
  <c r="BY204" i="46"/>
  <c r="J204" i="46" s="1"/>
  <c r="BX204" i="46"/>
  <c r="I204" i="46" s="1"/>
  <c r="BW204" i="46"/>
  <c r="BV204" i="46"/>
  <c r="G204" i="46" s="1"/>
  <c r="BU204" i="46"/>
  <c r="F204" i="46" s="1"/>
  <c r="BT204" i="46"/>
  <c r="BS204" i="46"/>
  <c r="D204" i="46" s="1"/>
  <c r="B204" i="46"/>
  <c r="B204" i="44" s="1"/>
  <c r="A204" i="46"/>
  <c r="A204" i="44" s="1"/>
  <c r="EF203" i="46"/>
  <c r="EE203" i="46"/>
  <c r="BP203" i="46" s="1"/>
  <c r="ED203" i="46"/>
  <c r="BO203" i="46" s="1"/>
  <c r="EC203" i="46"/>
  <c r="BN203" i="46" s="1"/>
  <c r="EB203" i="46"/>
  <c r="EA203" i="46"/>
  <c r="DZ203" i="46"/>
  <c r="BK203" i="46" s="1"/>
  <c r="DY203" i="46"/>
  <c r="DX203" i="46"/>
  <c r="DW203" i="46"/>
  <c r="DV203" i="46"/>
  <c r="BG203" i="46" s="1"/>
  <c r="DU203" i="46"/>
  <c r="BF203" i="46" s="1"/>
  <c r="DT203" i="46"/>
  <c r="DS203" i="46"/>
  <c r="DR203" i="46"/>
  <c r="BC203" i="46" s="1"/>
  <c r="DQ203" i="46"/>
  <c r="DP203" i="46"/>
  <c r="BA203" i="46" s="1"/>
  <c r="DO203" i="46"/>
  <c r="DN203" i="46"/>
  <c r="AY203" i="46" s="1"/>
  <c r="DM203" i="46"/>
  <c r="AX203" i="46" s="1"/>
  <c r="DL203" i="46"/>
  <c r="DK203" i="46"/>
  <c r="DJ203" i="46"/>
  <c r="AU203" i="46" s="1"/>
  <c r="DI203" i="46"/>
  <c r="AT203" i="46" s="1"/>
  <c r="DH203" i="46"/>
  <c r="AS203" i="46" s="1"/>
  <c r="DG203" i="46"/>
  <c r="DF203" i="46"/>
  <c r="AQ203" i="46" s="1"/>
  <c r="DE203" i="46"/>
  <c r="AP203" i="46" s="1"/>
  <c r="DD203" i="46"/>
  <c r="AO203" i="46" s="1"/>
  <c r="DC203" i="46"/>
  <c r="AN203" i="46" s="1"/>
  <c r="DB203" i="46"/>
  <c r="AM203" i="46" s="1"/>
  <c r="DA203" i="46"/>
  <c r="CZ203" i="46"/>
  <c r="CY203" i="46"/>
  <c r="CX203" i="46"/>
  <c r="AI203" i="46" s="1"/>
  <c r="CW203" i="46"/>
  <c r="AH203" i="46" s="1"/>
  <c r="CV203" i="46"/>
  <c r="CU203" i="46"/>
  <c r="CT203" i="46"/>
  <c r="AE203" i="46" s="1"/>
  <c r="CS203" i="46"/>
  <c r="CR203" i="46"/>
  <c r="AC203" i="46" s="1"/>
  <c r="CQ203" i="46"/>
  <c r="CP203" i="46"/>
  <c r="AA203" i="46" s="1"/>
  <c r="CO203" i="46"/>
  <c r="Z203" i="46" s="1"/>
  <c r="CN203" i="46"/>
  <c r="CM203" i="46"/>
  <c r="CL203" i="46"/>
  <c r="W203" i="46" s="1"/>
  <c r="CK203" i="46"/>
  <c r="CJ203" i="46"/>
  <c r="U203" i="46" s="1"/>
  <c r="CI203" i="46"/>
  <c r="CH203" i="46"/>
  <c r="S203" i="46" s="1"/>
  <c r="CG203" i="46"/>
  <c r="R203" i="46" s="1"/>
  <c r="CF203" i="46"/>
  <c r="CE203" i="46"/>
  <c r="P203" i="46" s="1"/>
  <c r="CD203" i="46"/>
  <c r="O203" i="46" s="1"/>
  <c r="CC203" i="46"/>
  <c r="CB203" i="46"/>
  <c r="M203" i="46" s="1"/>
  <c r="CA203" i="46"/>
  <c r="BZ203" i="46"/>
  <c r="K203" i="46" s="1"/>
  <c r="BY203" i="46"/>
  <c r="BX203" i="46"/>
  <c r="BW203" i="46"/>
  <c r="H203" i="46" s="1"/>
  <c r="BV203" i="46"/>
  <c r="G203" i="46" s="1"/>
  <c r="BU203" i="46"/>
  <c r="BT203" i="46"/>
  <c r="BS203" i="46"/>
  <c r="D203" i="46" s="1"/>
  <c r="B203" i="46"/>
  <c r="B203" i="44" s="1"/>
  <c r="A203" i="46"/>
  <c r="C203" i="46" s="1"/>
  <c r="C203" i="44" s="1"/>
  <c r="EF202" i="46"/>
  <c r="EE202" i="46"/>
  <c r="ED202" i="46"/>
  <c r="EC202" i="46"/>
  <c r="BN202" i="46" s="1"/>
  <c r="EB202" i="46"/>
  <c r="BM202" i="46" s="1"/>
  <c r="EA202" i="46"/>
  <c r="DZ202" i="46"/>
  <c r="BK202" i="46" s="1"/>
  <c r="DY202" i="46"/>
  <c r="BJ202" i="46" s="1"/>
  <c r="DX202" i="46"/>
  <c r="DW202" i="46"/>
  <c r="BH202" i="46" s="1"/>
  <c r="DV202" i="46"/>
  <c r="DU202" i="46"/>
  <c r="DT202" i="46"/>
  <c r="BE202" i="46" s="1"/>
  <c r="DS202" i="46"/>
  <c r="DR202" i="46"/>
  <c r="BC202" i="46" s="1"/>
  <c r="DQ202" i="46"/>
  <c r="BB202" i="46" s="1"/>
  <c r="DP202" i="46"/>
  <c r="DO202" i="46"/>
  <c r="DN202" i="46"/>
  <c r="DM202" i="46"/>
  <c r="DL202" i="46"/>
  <c r="AW202" i="46" s="1"/>
  <c r="DK202" i="46"/>
  <c r="DJ202" i="46"/>
  <c r="AU202" i="46" s="1"/>
  <c r="DI202" i="46"/>
  <c r="AT202" i="46" s="1"/>
  <c r="DH202" i="46"/>
  <c r="DG202" i="46"/>
  <c r="DF202" i="46"/>
  <c r="DE202" i="46"/>
  <c r="DD202" i="46"/>
  <c r="AO202" i="46" s="1"/>
  <c r="DC202" i="46"/>
  <c r="DB202" i="46"/>
  <c r="AM202" i="46" s="1"/>
  <c r="DA202" i="46"/>
  <c r="AL202" i="46" s="1"/>
  <c r="CZ202" i="46"/>
  <c r="AK202" i="46" s="1"/>
  <c r="CY202" i="46"/>
  <c r="AJ202" i="46" s="1"/>
  <c r="CX202" i="46"/>
  <c r="CW202" i="46"/>
  <c r="CV202" i="46"/>
  <c r="AG202" i="46" s="1"/>
  <c r="CU202" i="46"/>
  <c r="CT202" i="46"/>
  <c r="AE202" i="46" s="1"/>
  <c r="CS202" i="46"/>
  <c r="AD202" i="46" s="1"/>
  <c r="CR202" i="46"/>
  <c r="CQ202" i="46"/>
  <c r="AB202" i="46" s="1"/>
  <c r="CP202" i="46"/>
  <c r="CO202" i="46"/>
  <c r="CN202" i="46"/>
  <c r="CM202" i="46"/>
  <c r="X202" i="46" s="1"/>
  <c r="CL202" i="46"/>
  <c r="W202" i="46" s="1"/>
  <c r="CK202" i="46"/>
  <c r="V202" i="46" s="1"/>
  <c r="CJ202" i="46"/>
  <c r="CI202" i="46"/>
  <c r="CH202" i="46"/>
  <c r="CG202" i="46"/>
  <c r="CF202" i="46"/>
  <c r="CE202" i="46"/>
  <c r="CD202" i="46"/>
  <c r="O202" i="46" s="1"/>
  <c r="CC202" i="46"/>
  <c r="N202" i="46" s="1"/>
  <c r="CB202" i="46"/>
  <c r="CA202" i="46"/>
  <c r="BZ202" i="46"/>
  <c r="BY202" i="46"/>
  <c r="BX202" i="46"/>
  <c r="I202" i="46" s="1"/>
  <c r="BW202" i="46"/>
  <c r="BV202" i="46"/>
  <c r="G202" i="46" s="1"/>
  <c r="BU202" i="46"/>
  <c r="F202" i="46" s="1"/>
  <c r="BT202" i="46"/>
  <c r="BS202" i="46"/>
  <c r="B202" i="46"/>
  <c r="B202" i="44" s="1"/>
  <c r="A202" i="46"/>
  <c r="A202" i="44" s="1"/>
  <c r="EF201" i="46"/>
  <c r="BQ201" i="46" s="1"/>
  <c r="EE201" i="46"/>
  <c r="ED201" i="46"/>
  <c r="BO201" i="46" s="1"/>
  <c r="EC201" i="46"/>
  <c r="BN201" i="46" s="1"/>
  <c r="EB201" i="46"/>
  <c r="EA201" i="46"/>
  <c r="DZ201" i="46"/>
  <c r="DY201" i="46"/>
  <c r="DX201" i="46"/>
  <c r="BI201" i="46" s="1"/>
  <c r="DW201" i="46"/>
  <c r="DV201" i="46"/>
  <c r="BG201" i="44" s="1"/>
  <c r="DU201" i="46"/>
  <c r="BF201" i="46" s="1"/>
  <c r="DT201" i="46"/>
  <c r="DS201" i="46"/>
  <c r="DR201" i="46"/>
  <c r="BC201" i="46" s="1"/>
  <c r="DQ201" i="46"/>
  <c r="DP201" i="46"/>
  <c r="BA201" i="46" s="1"/>
  <c r="DO201" i="46"/>
  <c r="AZ201" i="46" s="1"/>
  <c r="DN201" i="46"/>
  <c r="AY201" i="46" s="1"/>
  <c r="DM201" i="46"/>
  <c r="AX201" i="46" s="1"/>
  <c r="DL201" i="46"/>
  <c r="DK201" i="46"/>
  <c r="DJ201" i="46"/>
  <c r="AU201" i="46" s="1"/>
  <c r="DI201" i="46"/>
  <c r="DH201" i="46"/>
  <c r="AS201" i="46" s="1"/>
  <c r="DG201" i="46"/>
  <c r="DF201" i="46"/>
  <c r="AQ201" i="46" s="1"/>
  <c r="DE201" i="46"/>
  <c r="AP201" i="46" s="1"/>
  <c r="DD201" i="46"/>
  <c r="DC201" i="46"/>
  <c r="DB201" i="46"/>
  <c r="AM201" i="46" s="1"/>
  <c r="DA201" i="46"/>
  <c r="CZ201" i="46"/>
  <c r="AK201" i="46" s="1"/>
  <c r="CY201" i="46"/>
  <c r="CX201" i="46"/>
  <c r="AI201" i="46" s="1"/>
  <c r="CW201" i="46"/>
  <c r="AH201" i="46" s="1"/>
  <c r="CV201" i="46"/>
  <c r="CU201" i="46"/>
  <c r="CT201" i="46"/>
  <c r="AE201" i="46" s="1"/>
  <c r="CS201" i="46"/>
  <c r="CR201" i="46"/>
  <c r="AC201" i="46" s="1"/>
  <c r="CQ201" i="46"/>
  <c r="AB201" i="46" s="1"/>
  <c r="CP201" i="46"/>
  <c r="AA201" i="46" s="1"/>
  <c r="CO201" i="46"/>
  <c r="Z201" i="46" s="1"/>
  <c r="CN201" i="46"/>
  <c r="CM201" i="46"/>
  <c r="CL201" i="46"/>
  <c r="W201" i="46" s="1"/>
  <c r="CK201" i="46"/>
  <c r="V201" i="46" s="1"/>
  <c r="CJ201" i="46"/>
  <c r="U201" i="46" s="1"/>
  <c r="CI201" i="46"/>
  <c r="CH201" i="46"/>
  <c r="S201" i="46" s="1"/>
  <c r="CG201" i="46"/>
  <c r="R201" i="46" s="1"/>
  <c r="CF201" i="46"/>
  <c r="CE201" i="46"/>
  <c r="CD201" i="46"/>
  <c r="O201" i="46" s="1"/>
  <c r="CC201" i="46"/>
  <c r="CB201" i="46"/>
  <c r="M201" i="46" s="1"/>
  <c r="CA201" i="46"/>
  <c r="BZ201" i="46"/>
  <c r="K201" i="46" s="1"/>
  <c r="BY201" i="46"/>
  <c r="J201" i="46" s="1"/>
  <c r="BX201" i="46"/>
  <c r="I201" i="46" s="1"/>
  <c r="BW201" i="46"/>
  <c r="BV201" i="46"/>
  <c r="G201" i="46" s="1"/>
  <c r="BU201" i="46"/>
  <c r="BT201" i="46"/>
  <c r="BS201" i="46"/>
  <c r="B201" i="46"/>
  <c r="B201" i="44" s="1"/>
  <c r="A201" i="46"/>
  <c r="A201" i="44" s="1"/>
  <c r="EF200" i="46"/>
  <c r="EE200" i="46"/>
  <c r="BP200" i="46" s="1"/>
  <c r="ED200" i="46"/>
  <c r="EC200" i="46"/>
  <c r="BN200" i="46" s="1"/>
  <c r="EB200" i="46"/>
  <c r="BM200" i="46" s="1"/>
  <c r="EA200" i="46"/>
  <c r="BL200" i="46" s="1"/>
  <c r="DZ200" i="46"/>
  <c r="DY200" i="46"/>
  <c r="DX200" i="46"/>
  <c r="DW200" i="46"/>
  <c r="BH200" i="46" s="1"/>
  <c r="DV200" i="46"/>
  <c r="DU200" i="46"/>
  <c r="BF200" i="46" s="1"/>
  <c r="DT200" i="46"/>
  <c r="DS200" i="46"/>
  <c r="BD200" i="46" s="1"/>
  <c r="DR200" i="46"/>
  <c r="BC200" i="46" s="1"/>
  <c r="DQ200" i="46"/>
  <c r="DP200" i="46"/>
  <c r="DO200" i="46"/>
  <c r="AZ200" i="46" s="1"/>
  <c r="DN200" i="46"/>
  <c r="DM200" i="46"/>
  <c r="DL200" i="46"/>
  <c r="DK200" i="46"/>
  <c r="AV200" i="46" s="1"/>
  <c r="DJ200" i="46"/>
  <c r="AU200" i="46" s="1"/>
  <c r="DI200" i="46"/>
  <c r="DH200" i="46"/>
  <c r="DG200" i="46"/>
  <c r="AR200" i="46" s="1"/>
  <c r="DF200" i="46"/>
  <c r="DE200" i="46"/>
  <c r="AP200" i="46" s="1"/>
  <c r="DD200" i="46"/>
  <c r="AO200" i="46" s="1"/>
  <c r="DC200" i="46"/>
  <c r="AN200" i="46" s="1"/>
  <c r="DB200" i="46"/>
  <c r="AM200" i="46" s="1"/>
  <c r="DA200" i="46"/>
  <c r="CZ200" i="46"/>
  <c r="CY200" i="46"/>
  <c r="AJ200" i="46" s="1"/>
  <c r="CX200" i="46"/>
  <c r="CW200" i="46"/>
  <c r="AH200" i="46" s="1"/>
  <c r="CV200" i="46"/>
  <c r="CU200" i="46"/>
  <c r="AF200" i="46" s="1"/>
  <c r="CT200" i="46"/>
  <c r="AE200" i="46" s="1"/>
  <c r="CS200" i="46"/>
  <c r="CR200" i="46"/>
  <c r="CQ200" i="46"/>
  <c r="AB200" i="46" s="1"/>
  <c r="CP200" i="46"/>
  <c r="CO200" i="46"/>
  <c r="CN200" i="46"/>
  <c r="CM200" i="46"/>
  <c r="X200" i="46" s="1"/>
  <c r="CL200" i="46"/>
  <c r="W200" i="46" s="1"/>
  <c r="CK200" i="46"/>
  <c r="CJ200" i="46"/>
  <c r="CI200" i="46"/>
  <c r="T200" i="46" s="1"/>
  <c r="CH200" i="46"/>
  <c r="CG200" i="46"/>
  <c r="CF200" i="46"/>
  <c r="CE200" i="46"/>
  <c r="P200" i="46" s="1"/>
  <c r="CD200" i="46"/>
  <c r="O200" i="46" s="1"/>
  <c r="CC200" i="46"/>
  <c r="CB200" i="46"/>
  <c r="M200" i="46" s="1"/>
  <c r="CA200" i="46"/>
  <c r="L200" i="46" s="1"/>
  <c r="BZ200" i="46"/>
  <c r="BY200" i="46"/>
  <c r="J200" i="46" s="1"/>
  <c r="BX200" i="46"/>
  <c r="BW200" i="46"/>
  <c r="H200" i="46" s="1"/>
  <c r="BV200" i="46"/>
  <c r="G200" i="46" s="1"/>
  <c r="BU200" i="46"/>
  <c r="F200" i="46" s="1"/>
  <c r="BT200" i="46"/>
  <c r="BS200" i="46"/>
  <c r="D200" i="46" s="1"/>
  <c r="B200" i="46"/>
  <c r="B200" i="44" s="1"/>
  <c r="A200" i="46"/>
  <c r="C200" i="46" s="1"/>
  <c r="C200" i="44" s="1"/>
  <c r="EF199" i="46"/>
  <c r="EE199" i="46"/>
  <c r="BP199" i="46" s="1"/>
  <c r="ED199" i="46"/>
  <c r="EC199" i="46"/>
  <c r="EB199" i="46"/>
  <c r="EA199" i="46"/>
  <c r="BL199" i="46" s="1"/>
  <c r="DZ199" i="46"/>
  <c r="DY199" i="46"/>
  <c r="BJ199" i="46" s="1"/>
  <c r="DX199" i="46"/>
  <c r="DW199" i="46"/>
  <c r="BH199" i="46" s="1"/>
  <c r="DV199" i="46"/>
  <c r="DU199" i="46"/>
  <c r="DT199" i="46"/>
  <c r="BE199" i="46" s="1"/>
  <c r="DS199" i="46"/>
  <c r="BD199" i="46" s="1"/>
  <c r="DR199" i="46"/>
  <c r="DQ199" i="46"/>
  <c r="DP199" i="46"/>
  <c r="BA199" i="46" s="1"/>
  <c r="DO199" i="46"/>
  <c r="AZ199" i="46" s="1"/>
  <c r="DN199" i="46"/>
  <c r="DM199" i="46"/>
  <c r="DL199" i="46"/>
  <c r="DK199" i="46"/>
  <c r="AV199" i="46" s="1"/>
  <c r="DJ199" i="46"/>
  <c r="DI199" i="46"/>
  <c r="DH199" i="46"/>
  <c r="DG199" i="46"/>
  <c r="AR199" i="46" s="1"/>
  <c r="DF199" i="46"/>
  <c r="DE199" i="46"/>
  <c r="DD199" i="46"/>
  <c r="DC199" i="46"/>
  <c r="DB199" i="46"/>
  <c r="DA199" i="46"/>
  <c r="AL199" i="46" s="1"/>
  <c r="CZ199" i="46"/>
  <c r="CY199" i="46"/>
  <c r="AJ199" i="46" s="1"/>
  <c r="CX199" i="46"/>
  <c r="CW199" i="46"/>
  <c r="AH199" i="46" s="1"/>
  <c r="CV199" i="46"/>
  <c r="AG199" i="46" s="1"/>
  <c r="CU199" i="46"/>
  <c r="AF199" i="46" s="1"/>
  <c r="CT199" i="46"/>
  <c r="CS199" i="46"/>
  <c r="CR199" i="46"/>
  <c r="AC199" i="46" s="1"/>
  <c r="CQ199" i="46"/>
  <c r="AB199" i="46" s="1"/>
  <c r="CP199" i="46"/>
  <c r="CO199" i="46"/>
  <c r="CN199" i="46"/>
  <c r="CM199" i="46"/>
  <c r="X199" i="46" s="1"/>
  <c r="CL199" i="46"/>
  <c r="CK199" i="46"/>
  <c r="V199" i="46" s="1"/>
  <c r="CJ199" i="46"/>
  <c r="CI199" i="46"/>
  <c r="T199" i="46" s="1"/>
  <c r="CH199" i="46"/>
  <c r="CG199" i="46"/>
  <c r="CF199" i="46"/>
  <c r="CE199" i="46"/>
  <c r="P199" i="46" s="1"/>
  <c r="CD199" i="46"/>
  <c r="O199" i="46" s="1"/>
  <c r="CC199" i="46"/>
  <c r="N199" i="46" s="1"/>
  <c r="CB199" i="46"/>
  <c r="CA199" i="46"/>
  <c r="L199" i="46" s="1"/>
  <c r="BZ199" i="46"/>
  <c r="BY199" i="46"/>
  <c r="BX199" i="46"/>
  <c r="BW199" i="46"/>
  <c r="H199" i="46" s="1"/>
  <c r="BV199" i="46"/>
  <c r="BU199" i="46"/>
  <c r="BT199" i="46"/>
  <c r="E199" i="46" s="1"/>
  <c r="BS199" i="46"/>
  <c r="D199" i="46" s="1"/>
  <c r="B199" i="46"/>
  <c r="B199" i="44" s="1"/>
  <c r="A199" i="46"/>
  <c r="EF198" i="46"/>
  <c r="EE198" i="46"/>
  <c r="BP198" i="46" s="1"/>
  <c r="ED198" i="46"/>
  <c r="EC198" i="46"/>
  <c r="EB198" i="46"/>
  <c r="EA198" i="46"/>
  <c r="BL198" i="46" s="1"/>
  <c r="DZ198" i="46"/>
  <c r="DY198" i="46"/>
  <c r="DX198" i="46"/>
  <c r="DW198" i="46"/>
  <c r="BH198" i="46" s="1"/>
  <c r="DV198" i="46"/>
  <c r="DU198" i="46"/>
  <c r="BF198" i="46" s="1"/>
  <c r="DT198" i="46"/>
  <c r="DS198" i="46"/>
  <c r="BD198" i="46" s="1"/>
  <c r="DR198" i="46"/>
  <c r="BC198" i="46" s="1"/>
  <c r="DQ198" i="46"/>
  <c r="DP198" i="46"/>
  <c r="DO198" i="46"/>
  <c r="AZ198" i="46" s="1"/>
  <c r="DN198" i="46"/>
  <c r="AY198" i="46" s="1"/>
  <c r="DM198" i="46"/>
  <c r="DL198" i="46"/>
  <c r="DK198" i="46"/>
  <c r="AV198" i="46" s="1"/>
  <c r="DJ198" i="46"/>
  <c r="AU198" i="46" s="1"/>
  <c r="DI198" i="46"/>
  <c r="AT198" i="46" s="1"/>
  <c r="DH198" i="46"/>
  <c r="DG198" i="46"/>
  <c r="AR198" i="46" s="1"/>
  <c r="DF198" i="46"/>
  <c r="DE198" i="46"/>
  <c r="AP198" i="46" s="1"/>
  <c r="DD198" i="46"/>
  <c r="AO198" i="46" s="1"/>
  <c r="DC198" i="46"/>
  <c r="AN198" i="46" s="1"/>
  <c r="DB198" i="46"/>
  <c r="AM198" i="46" s="1"/>
  <c r="DA198" i="46"/>
  <c r="CZ198" i="46"/>
  <c r="AK198" i="46" s="1"/>
  <c r="CY198" i="46"/>
  <c r="AJ198" i="46" s="1"/>
  <c r="CX198" i="46"/>
  <c r="CW198" i="46"/>
  <c r="AH198" i="46" s="1"/>
  <c r="CV198" i="46"/>
  <c r="CU198" i="46"/>
  <c r="AF198" i="46" s="1"/>
  <c r="CT198" i="46"/>
  <c r="CS198" i="46"/>
  <c r="CR198" i="46"/>
  <c r="CQ198" i="46"/>
  <c r="AB198" i="46" s="1"/>
  <c r="CP198" i="46"/>
  <c r="AA198" i="46" s="1"/>
  <c r="CO198" i="46"/>
  <c r="Z198" i="46" s="1"/>
  <c r="CN198" i="46"/>
  <c r="Y198" i="46" s="1"/>
  <c r="CM198" i="46"/>
  <c r="X198" i="46" s="1"/>
  <c r="CL198" i="46"/>
  <c r="W198" i="46" s="1"/>
  <c r="CK198" i="46"/>
  <c r="CJ198" i="46"/>
  <c r="CI198" i="46"/>
  <c r="T198" i="46" s="1"/>
  <c r="CH198" i="46"/>
  <c r="CG198" i="46"/>
  <c r="CF198" i="46"/>
  <c r="CE198" i="46"/>
  <c r="P198" i="46" s="1"/>
  <c r="CD198" i="46"/>
  <c r="O198" i="46" s="1"/>
  <c r="CC198" i="46"/>
  <c r="CB198" i="46"/>
  <c r="CA198" i="46"/>
  <c r="L198" i="46" s="1"/>
  <c r="BZ198" i="46"/>
  <c r="BY198" i="46"/>
  <c r="J198" i="46" s="1"/>
  <c r="BX198" i="46"/>
  <c r="BW198" i="46"/>
  <c r="H198" i="46" s="1"/>
  <c r="BV198" i="46"/>
  <c r="G198" i="46" s="1"/>
  <c r="BU198" i="46"/>
  <c r="BT198" i="46"/>
  <c r="BS198" i="46"/>
  <c r="D198" i="46" s="1"/>
  <c r="B198" i="46"/>
  <c r="B198" i="44" s="1"/>
  <c r="A198" i="46"/>
  <c r="C198" i="46" s="1"/>
  <c r="C198" i="44" s="1"/>
  <c r="EF197" i="46"/>
  <c r="EE197" i="46"/>
  <c r="BP197" i="46" s="1"/>
  <c r="ED197" i="46"/>
  <c r="BO197" i="46" s="1"/>
  <c r="EC197" i="46"/>
  <c r="BN197" i="46" s="1"/>
  <c r="EB197" i="46"/>
  <c r="BM197" i="46" s="1"/>
  <c r="EA197" i="46"/>
  <c r="DZ197" i="46"/>
  <c r="DY197" i="46"/>
  <c r="BJ197" i="46" s="1"/>
  <c r="DX197" i="46"/>
  <c r="DW197" i="46"/>
  <c r="BH197" i="46" s="1"/>
  <c r="DV197" i="46"/>
  <c r="BG197" i="44" s="1"/>
  <c r="DU197" i="46"/>
  <c r="DT197" i="46"/>
  <c r="BE197" i="46" s="1"/>
  <c r="DS197" i="46"/>
  <c r="DR197" i="46"/>
  <c r="DQ197" i="46"/>
  <c r="BB197" i="46" s="1"/>
  <c r="DP197" i="46"/>
  <c r="BA197" i="46" s="1"/>
  <c r="DO197" i="46"/>
  <c r="AZ197" i="46" s="1"/>
  <c r="DN197" i="46"/>
  <c r="AY197" i="46" s="1"/>
  <c r="DM197" i="46"/>
  <c r="DL197" i="46"/>
  <c r="AW197" i="46" s="1"/>
  <c r="DK197" i="46"/>
  <c r="AV197" i="46" s="1"/>
  <c r="DJ197" i="46"/>
  <c r="AU197" i="46" s="1"/>
  <c r="DI197" i="46"/>
  <c r="AT197" i="46" s="1"/>
  <c r="DH197" i="46"/>
  <c r="DG197" i="46"/>
  <c r="AR197" i="46" s="1"/>
  <c r="DF197" i="46"/>
  <c r="AQ197" i="46" s="1"/>
  <c r="DE197" i="46"/>
  <c r="DD197" i="46"/>
  <c r="AO197" i="46" s="1"/>
  <c r="DC197" i="46"/>
  <c r="DB197" i="46"/>
  <c r="DA197" i="46"/>
  <c r="AL197" i="46" s="1"/>
  <c r="CZ197" i="46"/>
  <c r="CY197" i="46"/>
  <c r="AJ197" i="46" s="1"/>
  <c r="CX197" i="46"/>
  <c r="AI197" i="46" s="1"/>
  <c r="CW197" i="46"/>
  <c r="CV197" i="46"/>
  <c r="AG197" i="46" s="1"/>
  <c r="CU197" i="46"/>
  <c r="CT197" i="46"/>
  <c r="CS197" i="46"/>
  <c r="AD197" i="46" s="1"/>
  <c r="CR197" i="46"/>
  <c r="AC197" i="46" s="1"/>
  <c r="CQ197" i="46"/>
  <c r="AB197" i="46" s="1"/>
  <c r="CP197" i="46"/>
  <c r="AA197" i="46" s="1"/>
  <c r="CO197" i="46"/>
  <c r="CN197" i="46"/>
  <c r="Y197" i="46" s="1"/>
  <c r="CM197" i="46"/>
  <c r="X197" i="46" s="1"/>
  <c r="CL197" i="46"/>
  <c r="CK197" i="46"/>
  <c r="V197" i="46" s="1"/>
  <c r="CJ197" i="46"/>
  <c r="CI197" i="46"/>
  <c r="T197" i="46" s="1"/>
  <c r="CH197" i="46"/>
  <c r="CG197" i="46"/>
  <c r="CF197" i="46"/>
  <c r="Q197" i="46" s="1"/>
  <c r="CE197" i="46"/>
  <c r="CD197" i="46"/>
  <c r="CC197" i="46"/>
  <c r="CB197" i="46"/>
  <c r="CA197" i="46"/>
  <c r="L197" i="46" s="1"/>
  <c r="BZ197" i="46"/>
  <c r="K197" i="46" s="1"/>
  <c r="BY197" i="46"/>
  <c r="BX197" i="46"/>
  <c r="I197" i="46" s="1"/>
  <c r="BW197" i="46"/>
  <c r="H197" i="46" s="1"/>
  <c r="BV197" i="46"/>
  <c r="G197" i="46" s="1"/>
  <c r="BU197" i="46"/>
  <c r="F197" i="46" s="1"/>
  <c r="BT197" i="46"/>
  <c r="E197" i="46" s="1"/>
  <c r="BS197" i="46"/>
  <c r="D197" i="46" s="1"/>
  <c r="BG197" i="46"/>
  <c r="B197" i="46"/>
  <c r="B197" i="44" s="1"/>
  <c r="A197" i="46"/>
  <c r="C197" i="46" s="1"/>
  <c r="C197" i="44" s="1"/>
  <c r="EF196" i="46"/>
  <c r="EE196" i="46"/>
  <c r="ED196" i="46"/>
  <c r="BO196" i="46" s="1"/>
  <c r="EC196" i="46"/>
  <c r="EB196" i="46"/>
  <c r="BM196" i="46" s="1"/>
  <c r="EA196" i="46"/>
  <c r="BL196" i="46" s="1"/>
  <c r="DZ196" i="46"/>
  <c r="DY196" i="46"/>
  <c r="BJ196" i="46" s="1"/>
  <c r="DX196" i="46"/>
  <c r="DW196" i="46"/>
  <c r="DV196" i="46"/>
  <c r="BG196" i="46" s="1"/>
  <c r="DU196" i="46"/>
  <c r="DT196" i="46"/>
  <c r="BE196" i="46" s="1"/>
  <c r="DS196" i="46"/>
  <c r="BD196" i="46" s="1"/>
  <c r="DR196" i="46"/>
  <c r="DQ196" i="46"/>
  <c r="BB196" i="46" s="1"/>
  <c r="DP196" i="46"/>
  <c r="DO196" i="46"/>
  <c r="DN196" i="46"/>
  <c r="AY196" i="46" s="1"/>
  <c r="DM196" i="46"/>
  <c r="DL196" i="46"/>
  <c r="AW196" i="46" s="1"/>
  <c r="DK196" i="46"/>
  <c r="DJ196" i="46"/>
  <c r="DI196" i="46"/>
  <c r="AT196" i="46" s="1"/>
  <c r="DH196" i="46"/>
  <c r="AS196" i="46" s="1"/>
  <c r="DG196" i="46"/>
  <c r="DF196" i="46"/>
  <c r="AQ196" i="46" s="1"/>
  <c r="DE196" i="46"/>
  <c r="DD196" i="46"/>
  <c r="AO196" i="46" s="1"/>
  <c r="DC196" i="46"/>
  <c r="AN196" i="46" s="1"/>
  <c r="DB196" i="46"/>
  <c r="DA196" i="46"/>
  <c r="AL196" i="46" s="1"/>
  <c r="CZ196" i="46"/>
  <c r="AK196" i="46" s="1"/>
  <c r="CY196" i="46"/>
  <c r="AJ196" i="46" s="1"/>
  <c r="CX196" i="46"/>
  <c r="CW196" i="46"/>
  <c r="AH196" i="46" s="1"/>
  <c r="CV196" i="46"/>
  <c r="AG196" i="46" s="1"/>
  <c r="CU196" i="46"/>
  <c r="AF196" i="46" s="1"/>
  <c r="CT196" i="46"/>
  <c r="CS196" i="46"/>
  <c r="AD196" i="46" s="1"/>
  <c r="CR196" i="46"/>
  <c r="CQ196" i="46"/>
  <c r="AB196" i="46" s="1"/>
  <c r="CP196" i="46"/>
  <c r="AA196" i="46" s="1"/>
  <c r="CO196" i="46"/>
  <c r="CN196" i="46"/>
  <c r="Y196" i="46" s="1"/>
  <c r="CM196" i="46"/>
  <c r="X196" i="46" s="1"/>
  <c r="CL196" i="46"/>
  <c r="CK196" i="46"/>
  <c r="V196" i="46" s="1"/>
  <c r="CJ196" i="46"/>
  <c r="U196" i="46" s="1"/>
  <c r="CI196" i="46"/>
  <c r="CH196" i="46"/>
  <c r="S196" i="46" s="1"/>
  <c r="CG196" i="46"/>
  <c r="CF196" i="46"/>
  <c r="Q196" i="46" s="1"/>
  <c r="CE196" i="46"/>
  <c r="P196" i="46" s="1"/>
  <c r="CD196" i="46"/>
  <c r="CC196" i="46"/>
  <c r="N196" i="46" s="1"/>
  <c r="CB196" i="46"/>
  <c r="M196" i="46" s="1"/>
  <c r="CA196" i="46"/>
  <c r="BZ196" i="46"/>
  <c r="BY196" i="46"/>
  <c r="J196" i="46" s="1"/>
  <c r="BX196" i="46"/>
  <c r="I196" i="46" s="1"/>
  <c r="BW196" i="46"/>
  <c r="H196" i="46" s="1"/>
  <c r="BV196" i="46"/>
  <c r="BU196" i="46"/>
  <c r="F196" i="46" s="1"/>
  <c r="BT196" i="46"/>
  <c r="BS196" i="46"/>
  <c r="B196" i="46"/>
  <c r="B196" i="44" s="1"/>
  <c r="A196" i="46"/>
  <c r="C196" i="46" s="1"/>
  <c r="C196" i="44" s="1"/>
  <c r="EF195" i="46"/>
  <c r="BQ195" i="46" s="1"/>
  <c r="EE195" i="46"/>
  <c r="BP195" i="46" s="1"/>
  <c r="ED195" i="46"/>
  <c r="BO195" i="44" s="1"/>
  <c r="EC195" i="46"/>
  <c r="BN195" i="46" s="1"/>
  <c r="EB195" i="46"/>
  <c r="BM195" i="46" s="1"/>
  <c r="EA195" i="46"/>
  <c r="DZ195" i="46"/>
  <c r="DY195" i="46"/>
  <c r="DX195" i="46"/>
  <c r="BI195" i="46" s="1"/>
  <c r="DW195" i="46"/>
  <c r="BH195" i="46" s="1"/>
  <c r="DV195" i="46"/>
  <c r="DU195" i="46"/>
  <c r="BF195" i="46" s="1"/>
  <c r="DT195" i="46"/>
  <c r="DS195" i="46"/>
  <c r="BD195" i="46" s="1"/>
  <c r="DR195" i="46"/>
  <c r="DQ195" i="46"/>
  <c r="DP195" i="46"/>
  <c r="BA195" i="46" s="1"/>
  <c r="DO195" i="46"/>
  <c r="AZ195" i="46" s="1"/>
  <c r="DN195" i="46"/>
  <c r="DM195" i="46"/>
  <c r="AX195" i="46" s="1"/>
  <c r="DL195" i="46"/>
  <c r="DK195" i="46"/>
  <c r="DJ195" i="46"/>
  <c r="DI195" i="46"/>
  <c r="DH195" i="46"/>
  <c r="AS195" i="46" s="1"/>
  <c r="DG195" i="46"/>
  <c r="AR195" i="46" s="1"/>
  <c r="DF195" i="46"/>
  <c r="DE195" i="46"/>
  <c r="AP195" i="46" s="1"/>
  <c r="DD195" i="46"/>
  <c r="DC195" i="46"/>
  <c r="DB195" i="46"/>
  <c r="AM195" i="46" s="1"/>
  <c r="DA195" i="46"/>
  <c r="AL195" i="46" s="1"/>
  <c r="CZ195" i="46"/>
  <c r="AK195" i="46" s="1"/>
  <c r="CY195" i="46"/>
  <c r="AJ195" i="46" s="1"/>
  <c r="CX195" i="46"/>
  <c r="CW195" i="46"/>
  <c r="AH195" i="46" s="1"/>
  <c r="CV195" i="46"/>
  <c r="CU195" i="46"/>
  <c r="CT195" i="46"/>
  <c r="AE195" i="46" s="1"/>
  <c r="CS195" i="46"/>
  <c r="CR195" i="46"/>
  <c r="AC195" i="46" s="1"/>
  <c r="CQ195" i="46"/>
  <c r="AB195" i="46" s="1"/>
  <c r="CP195" i="46"/>
  <c r="CO195" i="46"/>
  <c r="Z195" i="46" s="1"/>
  <c r="CN195" i="46"/>
  <c r="Y195" i="46" s="1"/>
  <c r="CM195" i="46"/>
  <c r="CL195" i="46"/>
  <c r="W195" i="46" s="1"/>
  <c r="CK195" i="46"/>
  <c r="V195" i="46" s="1"/>
  <c r="CJ195" i="46"/>
  <c r="U195" i="46" s="1"/>
  <c r="CI195" i="46"/>
  <c r="CH195" i="46"/>
  <c r="CG195" i="46"/>
  <c r="R195" i="46" s="1"/>
  <c r="CF195" i="46"/>
  <c r="CE195" i="46"/>
  <c r="P195" i="46" s="1"/>
  <c r="CD195" i="46"/>
  <c r="O195" i="46" s="1"/>
  <c r="CC195" i="46"/>
  <c r="CB195" i="46"/>
  <c r="M195" i="46" s="1"/>
  <c r="CA195" i="46"/>
  <c r="L195" i="46" s="1"/>
  <c r="BZ195" i="46"/>
  <c r="BY195" i="46"/>
  <c r="J195" i="46" s="1"/>
  <c r="BX195" i="46"/>
  <c r="I195" i="46" s="1"/>
  <c r="BW195" i="46"/>
  <c r="BV195" i="46"/>
  <c r="G195" i="46" s="1"/>
  <c r="BU195" i="46"/>
  <c r="BT195" i="46"/>
  <c r="E195" i="46" s="1"/>
  <c r="BS195" i="46"/>
  <c r="D195" i="46" s="1"/>
  <c r="BO195" i="46"/>
  <c r="B195" i="46"/>
  <c r="B195" i="44" s="1"/>
  <c r="A195" i="46"/>
  <c r="A195" i="44" s="1"/>
  <c r="EF194" i="46"/>
  <c r="EE194" i="46"/>
  <c r="BP194" i="46" s="1"/>
  <c r="ED194" i="46"/>
  <c r="EC194" i="46"/>
  <c r="BN194" i="46" s="1"/>
  <c r="EB194" i="46"/>
  <c r="BM194" i="46" s="1"/>
  <c r="EA194" i="46"/>
  <c r="DZ194" i="46"/>
  <c r="BK194" i="46" s="1"/>
  <c r="DY194" i="46"/>
  <c r="BJ194" i="46" s="1"/>
  <c r="DX194" i="46"/>
  <c r="DW194" i="46"/>
  <c r="DV194" i="46"/>
  <c r="BG194" i="46" s="1"/>
  <c r="DU194" i="46"/>
  <c r="BF194" i="46" s="1"/>
  <c r="DT194" i="46"/>
  <c r="BE194" i="46" s="1"/>
  <c r="DS194" i="46"/>
  <c r="DR194" i="46"/>
  <c r="BC194" i="46" s="1"/>
  <c r="DQ194" i="46"/>
  <c r="DP194" i="46"/>
  <c r="DO194" i="46"/>
  <c r="AZ194" i="46" s="1"/>
  <c r="DN194" i="46"/>
  <c r="DM194" i="46"/>
  <c r="AX194" i="46" s="1"/>
  <c r="DL194" i="46"/>
  <c r="AW194" i="46" s="1"/>
  <c r="DK194" i="46"/>
  <c r="DJ194" i="46"/>
  <c r="AU194" i="46" s="1"/>
  <c r="DI194" i="46"/>
  <c r="DH194" i="46"/>
  <c r="DG194" i="46"/>
  <c r="DF194" i="46"/>
  <c r="DE194" i="46"/>
  <c r="AP194" i="46" s="1"/>
  <c r="DD194" i="46"/>
  <c r="DC194" i="46"/>
  <c r="DB194" i="46"/>
  <c r="AM194" i="46" s="1"/>
  <c r="DA194" i="46"/>
  <c r="AL194" i="46" s="1"/>
  <c r="CZ194" i="46"/>
  <c r="CY194" i="46"/>
  <c r="CX194" i="46"/>
  <c r="AI194" i="46" s="1"/>
  <c r="CW194" i="46"/>
  <c r="AH194" i="46" s="1"/>
  <c r="CV194" i="46"/>
  <c r="AG194" i="46" s="1"/>
  <c r="CU194" i="46"/>
  <c r="CT194" i="46"/>
  <c r="AE194" i="46" s="1"/>
  <c r="CS194" i="46"/>
  <c r="CR194" i="46"/>
  <c r="AC194" i="46" s="1"/>
  <c r="CQ194" i="46"/>
  <c r="AB194" i="46" s="1"/>
  <c r="CP194" i="46"/>
  <c r="CO194" i="46"/>
  <c r="Z194" i="46" s="1"/>
  <c r="CN194" i="46"/>
  <c r="Y194" i="46" s="1"/>
  <c r="CM194" i="46"/>
  <c r="CL194" i="46"/>
  <c r="W194" i="46" s="1"/>
  <c r="CK194" i="46"/>
  <c r="V194" i="46" s="1"/>
  <c r="CJ194" i="46"/>
  <c r="CI194" i="46"/>
  <c r="CH194" i="46"/>
  <c r="CG194" i="46"/>
  <c r="R194" i="46" s="1"/>
  <c r="CF194" i="46"/>
  <c r="Q194" i="46" s="1"/>
  <c r="CE194" i="46"/>
  <c r="CD194" i="46"/>
  <c r="O194" i="46" s="1"/>
  <c r="CC194" i="46"/>
  <c r="CB194" i="46"/>
  <c r="CA194" i="46"/>
  <c r="BZ194" i="46"/>
  <c r="BY194" i="46"/>
  <c r="J194" i="46" s="1"/>
  <c r="BX194" i="46"/>
  <c r="I194" i="46" s="1"/>
  <c r="BW194" i="46"/>
  <c r="BV194" i="46"/>
  <c r="G194" i="46" s="1"/>
  <c r="BU194" i="46"/>
  <c r="BT194" i="46"/>
  <c r="BS194" i="46"/>
  <c r="D194" i="46" s="1"/>
  <c r="B194" i="46"/>
  <c r="B194" i="44" s="1"/>
  <c r="A194" i="46"/>
  <c r="C194" i="46" s="1"/>
  <c r="C194" i="44" s="1"/>
  <c r="EF193" i="46"/>
  <c r="EE193" i="46"/>
  <c r="BP193" i="46" s="1"/>
  <c r="ED193" i="46"/>
  <c r="BO193" i="46" s="1"/>
  <c r="EC193" i="46"/>
  <c r="EB193" i="46"/>
  <c r="EA193" i="46"/>
  <c r="BL193" i="46" s="1"/>
  <c r="DZ193" i="46"/>
  <c r="DY193" i="46"/>
  <c r="BJ193" i="46" s="1"/>
  <c r="DX193" i="46"/>
  <c r="BI193" i="46" s="1"/>
  <c r="DW193" i="46"/>
  <c r="DV193" i="46"/>
  <c r="BG193" i="46" s="1"/>
  <c r="DU193" i="46"/>
  <c r="BF193" i="46" s="1"/>
  <c r="DT193" i="46"/>
  <c r="DS193" i="46"/>
  <c r="BD193" i="46" s="1"/>
  <c r="DR193" i="46"/>
  <c r="DQ193" i="46"/>
  <c r="BB193" i="46" s="1"/>
  <c r="DP193" i="46"/>
  <c r="BA193" i="46" s="1"/>
  <c r="DO193" i="46"/>
  <c r="AZ193" i="46" s="1"/>
  <c r="DN193" i="46"/>
  <c r="AY193" i="44" s="1"/>
  <c r="DM193" i="46"/>
  <c r="AX193" i="44" s="1"/>
  <c r="DL193" i="46"/>
  <c r="DK193" i="46"/>
  <c r="AV193" i="46" s="1"/>
  <c r="DJ193" i="46"/>
  <c r="DI193" i="46"/>
  <c r="AT193" i="46" s="1"/>
  <c r="DH193" i="46"/>
  <c r="AS193" i="46" s="1"/>
  <c r="DG193" i="46"/>
  <c r="DF193" i="46"/>
  <c r="AQ193" i="46" s="1"/>
  <c r="DE193" i="46"/>
  <c r="DD193" i="46"/>
  <c r="AO193" i="46" s="1"/>
  <c r="DC193" i="46"/>
  <c r="DB193" i="46"/>
  <c r="DA193" i="46"/>
  <c r="AL193" i="46" s="1"/>
  <c r="CZ193" i="46"/>
  <c r="AK193" i="46" s="1"/>
  <c r="CY193" i="46"/>
  <c r="AJ193" i="46" s="1"/>
  <c r="CX193" i="46"/>
  <c r="AI193" i="46" s="1"/>
  <c r="CW193" i="46"/>
  <c r="CV193" i="46"/>
  <c r="CU193" i="46"/>
  <c r="CT193" i="46"/>
  <c r="AE193" i="46" s="1"/>
  <c r="CS193" i="46"/>
  <c r="AD193" i="46" s="1"/>
  <c r="CR193" i="46"/>
  <c r="AC193" i="46" s="1"/>
  <c r="CQ193" i="46"/>
  <c r="CP193" i="46"/>
  <c r="AA193" i="46" s="1"/>
  <c r="CO193" i="46"/>
  <c r="CN193" i="46"/>
  <c r="CM193" i="46"/>
  <c r="X193" i="46" s="1"/>
  <c r="CL193" i="46"/>
  <c r="CK193" i="46"/>
  <c r="V193" i="46" s="1"/>
  <c r="CJ193" i="46"/>
  <c r="U193" i="46" s="1"/>
  <c r="CI193" i="46"/>
  <c r="T193" i="46" s="1"/>
  <c r="CH193" i="46"/>
  <c r="S193" i="46" s="1"/>
  <c r="CG193" i="46"/>
  <c r="CF193" i="46"/>
  <c r="CE193" i="46"/>
  <c r="CD193" i="46"/>
  <c r="O193" i="46" s="1"/>
  <c r="CC193" i="46"/>
  <c r="N193" i="46" s="1"/>
  <c r="CB193" i="46"/>
  <c r="CA193" i="46"/>
  <c r="BZ193" i="46"/>
  <c r="K193" i="46" s="1"/>
  <c r="BY193" i="46"/>
  <c r="BX193" i="46"/>
  <c r="I193" i="46" s="1"/>
  <c r="BW193" i="46"/>
  <c r="BV193" i="46"/>
  <c r="BU193" i="46"/>
  <c r="F193" i="46" s="1"/>
  <c r="BT193" i="46"/>
  <c r="E193" i="46" s="1"/>
  <c r="BS193" i="46"/>
  <c r="AY193" i="46"/>
  <c r="AX193" i="46"/>
  <c r="B193" i="46"/>
  <c r="B193" i="44" s="1"/>
  <c r="A193" i="46"/>
  <c r="A193" i="44" s="1"/>
  <c r="EF192" i="46"/>
  <c r="EE192" i="46"/>
  <c r="BP192" i="46" s="1"/>
  <c r="ED192" i="46"/>
  <c r="BO192" i="46" s="1"/>
  <c r="EC192" i="46"/>
  <c r="EB192" i="46"/>
  <c r="EA192" i="46"/>
  <c r="DZ192" i="46"/>
  <c r="DY192" i="46"/>
  <c r="DX192" i="46"/>
  <c r="DW192" i="46"/>
  <c r="BH192" i="46" s="1"/>
  <c r="DV192" i="46"/>
  <c r="DU192" i="46"/>
  <c r="DT192" i="46"/>
  <c r="DS192" i="46"/>
  <c r="DR192" i="46"/>
  <c r="DQ192" i="46"/>
  <c r="BB192" i="46" s="1"/>
  <c r="DP192" i="46"/>
  <c r="BA192" i="46" s="1"/>
  <c r="DO192" i="46"/>
  <c r="AZ192" i="46" s="1"/>
  <c r="DN192" i="46"/>
  <c r="AY192" i="44" s="1"/>
  <c r="DM192" i="46"/>
  <c r="AX192" i="44" s="1"/>
  <c r="DL192" i="46"/>
  <c r="DK192" i="46"/>
  <c r="DJ192" i="46"/>
  <c r="DI192" i="46"/>
  <c r="AT192" i="46" s="1"/>
  <c r="DH192" i="46"/>
  <c r="DG192" i="46"/>
  <c r="AR192" i="46" s="1"/>
  <c r="DF192" i="46"/>
  <c r="AQ192" i="46" s="1"/>
  <c r="DE192" i="46"/>
  <c r="DD192" i="46"/>
  <c r="DC192" i="46"/>
  <c r="AN192" i="46" s="1"/>
  <c r="DB192" i="46"/>
  <c r="DA192" i="46"/>
  <c r="AL192" i="46" s="1"/>
  <c r="CZ192" i="46"/>
  <c r="AK192" i="46" s="1"/>
  <c r="CY192" i="46"/>
  <c r="AJ192" i="46" s="1"/>
  <c r="CX192" i="46"/>
  <c r="AI192" i="46" s="1"/>
  <c r="CW192" i="46"/>
  <c r="CV192" i="46"/>
  <c r="CU192" i="46"/>
  <c r="CT192" i="46"/>
  <c r="CS192" i="46"/>
  <c r="AD192" i="46" s="1"/>
  <c r="CR192" i="46"/>
  <c r="CQ192" i="46"/>
  <c r="AB192" i="46" s="1"/>
  <c r="CP192" i="46"/>
  <c r="CO192" i="46"/>
  <c r="CN192" i="46"/>
  <c r="CM192" i="46"/>
  <c r="X192" i="46" s="1"/>
  <c r="CL192" i="46"/>
  <c r="CK192" i="46"/>
  <c r="V192" i="46" s="1"/>
  <c r="CJ192" i="46"/>
  <c r="CI192" i="46"/>
  <c r="T192" i="46" s="1"/>
  <c r="CH192" i="46"/>
  <c r="S192" i="46" s="1"/>
  <c r="CG192" i="46"/>
  <c r="CF192" i="46"/>
  <c r="CE192" i="46"/>
  <c r="P192" i="46" s="1"/>
  <c r="CD192" i="46"/>
  <c r="CC192" i="46"/>
  <c r="CB192" i="46"/>
  <c r="CA192" i="46"/>
  <c r="L192" i="46" s="1"/>
  <c r="BZ192" i="46"/>
  <c r="K192" i="46" s="1"/>
  <c r="BY192" i="46"/>
  <c r="BX192" i="46"/>
  <c r="BW192" i="46"/>
  <c r="BV192" i="46"/>
  <c r="BU192" i="46"/>
  <c r="BT192" i="46"/>
  <c r="E192" i="46" s="1"/>
  <c r="BS192" i="46"/>
  <c r="D192" i="46" s="1"/>
  <c r="AY192" i="46"/>
  <c r="AX192" i="46"/>
  <c r="B192" i="46"/>
  <c r="B192" i="44" s="1"/>
  <c r="A192" i="46"/>
  <c r="C192" i="46" s="1"/>
  <c r="C192" i="44" s="1"/>
  <c r="EF191" i="46"/>
  <c r="EE191" i="46"/>
  <c r="BP191" i="46" s="1"/>
  <c r="ED191" i="46"/>
  <c r="BO191" i="44" s="1"/>
  <c r="EC191" i="46"/>
  <c r="BN191" i="44" s="1"/>
  <c r="EB191" i="46"/>
  <c r="BM191" i="44" s="1"/>
  <c r="EA191" i="46"/>
  <c r="DZ191" i="46"/>
  <c r="DY191" i="46"/>
  <c r="DX191" i="46"/>
  <c r="DW191" i="46"/>
  <c r="BH191" i="46" s="1"/>
  <c r="DV191" i="46"/>
  <c r="DU191" i="46"/>
  <c r="BF191" i="46" s="1"/>
  <c r="DT191" i="46"/>
  <c r="BE191" i="46" s="1"/>
  <c r="DS191" i="46"/>
  <c r="DR191" i="46"/>
  <c r="DQ191" i="46"/>
  <c r="BB191" i="46" s="1"/>
  <c r="DP191" i="46"/>
  <c r="DO191" i="46"/>
  <c r="AZ191" i="46" s="1"/>
  <c r="DN191" i="46"/>
  <c r="DM191" i="46"/>
  <c r="AX191" i="46" s="1"/>
  <c r="DL191" i="46"/>
  <c r="AW191" i="46" s="1"/>
  <c r="DK191" i="46"/>
  <c r="DJ191" i="46"/>
  <c r="DI191" i="46"/>
  <c r="DH191" i="46"/>
  <c r="DG191" i="46"/>
  <c r="DF191" i="46"/>
  <c r="DE191" i="46"/>
  <c r="AP191" i="46" s="1"/>
  <c r="DD191" i="46"/>
  <c r="AO191" i="46" s="1"/>
  <c r="DC191" i="46"/>
  <c r="DB191" i="46"/>
  <c r="DA191" i="46"/>
  <c r="CZ191" i="46"/>
  <c r="CY191" i="46"/>
  <c r="AJ191" i="46" s="1"/>
  <c r="CX191" i="46"/>
  <c r="CW191" i="46"/>
  <c r="AH191" i="46" s="1"/>
  <c r="CV191" i="46"/>
  <c r="AG191" i="46" s="1"/>
  <c r="CU191" i="46"/>
  <c r="CT191" i="46"/>
  <c r="CS191" i="46"/>
  <c r="CR191" i="46"/>
  <c r="CQ191" i="46"/>
  <c r="AB191" i="46" s="1"/>
  <c r="CP191" i="46"/>
  <c r="CO191" i="46"/>
  <c r="Z191" i="46" s="1"/>
  <c r="CN191" i="46"/>
  <c r="CM191" i="46"/>
  <c r="CL191" i="46"/>
  <c r="CK191" i="46"/>
  <c r="CJ191" i="46"/>
  <c r="CI191" i="46"/>
  <c r="CH191" i="46"/>
  <c r="S191" i="46" s="1"/>
  <c r="CG191" i="46"/>
  <c r="R191" i="46" s="1"/>
  <c r="CF191" i="46"/>
  <c r="Q191" i="46" s="1"/>
  <c r="CE191" i="46"/>
  <c r="CD191" i="46"/>
  <c r="CC191" i="46"/>
  <c r="N191" i="46" s="1"/>
  <c r="CB191" i="46"/>
  <c r="CA191" i="46"/>
  <c r="L191" i="46" s="1"/>
  <c r="BZ191" i="46"/>
  <c r="BY191" i="46"/>
  <c r="J191" i="46" s="1"/>
  <c r="BX191" i="46"/>
  <c r="I191" i="46" s="1"/>
  <c r="BW191" i="46"/>
  <c r="BV191" i="46"/>
  <c r="BU191" i="46"/>
  <c r="BT191" i="46"/>
  <c r="E191" i="46" s="1"/>
  <c r="BS191" i="46"/>
  <c r="D191" i="46" s="1"/>
  <c r="BO191" i="46"/>
  <c r="BN191" i="46"/>
  <c r="BM191" i="46"/>
  <c r="B191" i="46"/>
  <c r="B191" i="44" s="1"/>
  <c r="A191" i="46"/>
  <c r="C191" i="46" s="1"/>
  <c r="C191" i="44" s="1"/>
  <c r="EF190" i="46"/>
  <c r="EE190" i="46"/>
  <c r="ED190" i="46"/>
  <c r="BO190" i="46" s="1"/>
  <c r="EC190" i="46"/>
  <c r="EB190" i="46"/>
  <c r="BM190" i="46" s="1"/>
  <c r="EA190" i="46"/>
  <c r="DZ190" i="46"/>
  <c r="DY190" i="46"/>
  <c r="DX190" i="46"/>
  <c r="DW190" i="46"/>
  <c r="BH190" i="46" s="1"/>
  <c r="DV190" i="46"/>
  <c r="BG190" i="46" s="1"/>
  <c r="DU190" i="46"/>
  <c r="BF190" i="46" s="1"/>
  <c r="DT190" i="46"/>
  <c r="BE190" i="46" s="1"/>
  <c r="DS190" i="46"/>
  <c r="BD190" i="46" s="1"/>
  <c r="DR190" i="46"/>
  <c r="DQ190" i="46"/>
  <c r="DP190" i="46"/>
  <c r="DO190" i="46"/>
  <c r="DN190" i="46"/>
  <c r="DM190" i="46"/>
  <c r="DL190" i="46"/>
  <c r="AW190" i="46" s="1"/>
  <c r="DK190" i="46"/>
  <c r="AV190" i="46" s="1"/>
  <c r="DJ190" i="46"/>
  <c r="DI190" i="46"/>
  <c r="DH190" i="46"/>
  <c r="DG190" i="46"/>
  <c r="DF190" i="46"/>
  <c r="AQ190" i="46" s="1"/>
  <c r="DE190" i="46"/>
  <c r="DD190" i="46"/>
  <c r="AO190" i="46" s="1"/>
  <c r="DC190" i="46"/>
  <c r="AN190" i="46" s="1"/>
  <c r="DB190" i="46"/>
  <c r="DA190" i="46"/>
  <c r="CZ190" i="46"/>
  <c r="CY190" i="46"/>
  <c r="AJ190" i="46" s="1"/>
  <c r="CX190" i="46"/>
  <c r="AI190" i="46" s="1"/>
  <c r="CW190" i="46"/>
  <c r="CV190" i="46"/>
  <c r="AG190" i="46" s="1"/>
  <c r="CU190" i="46"/>
  <c r="AF190" i="46" s="1"/>
  <c r="CT190" i="46"/>
  <c r="CS190" i="46"/>
  <c r="CR190" i="46"/>
  <c r="CQ190" i="46"/>
  <c r="CP190" i="46"/>
  <c r="CO190" i="46"/>
  <c r="CN190" i="46"/>
  <c r="Y190" i="46" s="1"/>
  <c r="CM190" i="46"/>
  <c r="X190" i="46" s="1"/>
  <c r="CL190" i="46"/>
  <c r="CK190" i="46"/>
  <c r="CJ190" i="46"/>
  <c r="U190" i="46" s="1"/>
  <c r="CI190" i="46"/>
  <c r="CH190" i="46"/>
  <c r="S190" i="46" s="1"/>
  <c r="CG190" i="46"/>
  <c r="R190" i="46" s="1"/>
  <c r="CF190" i="46"/>
  <c r="Q190" i="46" s="1"/>
  <c r="CE190" i="46"/>
  <c r="P190" i="46" s="1"/>
  <c r="CD190" i="46"/>
  <c r="CC190" i="46"/>
  <c r="CB190" i="46"/>
  <c r="M190" i="46" s="1"/>
  <c r="CA190" i="46"/>
  <c r="BZ190" i="46"/>
  <c r="K190" i="46" s="1"/>
  <c r="BY190" i="46"/>
  <c r="BX190" i="46"/>
  <c r="I190" i="46" s="1"/>
  <c r="BW190" i="46"/>
  <c r="H190" i="46" s="1"/>
  <c r="BV190" i="46"/>
  <c r="BU190" i="46"/>
  <c r="BT190" i="46"/>
  <c r="BS190" i="46"/>
  <c r="B190" i="46"/>
  <c r="B190" i="44" s="1"/>
  <c r="A190" i="46"/>
  <c r="C190" i="46" s="1"/>
  <c r="C190" i="44" s="1"/>
  <c r="EF189" i="46"/>
  <c r="BQ189" i="46" s="1"/>
  <c r="EE189" i="46"/>
  <c r="BP189" i="46" s="1"/>
  <c r="ED189" i="46"/>
  <c r="EC189" i="46"/>
  <c r="EB189" i="46"/>
  <c r="EA189" i="46"/>
  <c r="DZ189" i="46"/>
  <c r="BK189" i="46" s="1"/>
  <c r="DY189" i="46"/>
  <c r="DX189" i="46"/>
  <c r="BI189" i="46" s="1"/>
  <c r="DW189" i="46"/>
  <c r="BH189" i="46" s="1"/>
  <c r="DV189" i="46"/>
  <c r="DU189" i="46"/>
  <c r="BF189" i="46" s="1"/>
  <c r="DT189" i="46"/>
  <c r="DS189" i="46"/>
  <c r="DR189" i="46"/>
  <c r="BC189" i="46" s="1"/>
  <c r="DQ189" i="46"/>
  <c r="BB189" i="46" s="1"/>
  <c r="DP189" i="46"/>
  <c r="BA189" i="46" s="1"/>
  <c r="DO189" i="46"/>
  <c r="AZ189" i="46" s="1"/>
  <c r="DN189" i="46"/>
  <c r="DM189" i="46"/>
  <c r="DL189" i="46"/>
  <c r="DK189" i="46"/>
  <c r="DJ189" i="46"/>
  <c r="AU189" i="46" s="1"/>
  <c r="DI189" i="46"/>
  <c r="DH189" i="46"/>
  <c r="AS189" i="46" s="1"/>
  <c r="DG189" i="46"/>
  <c r="AR189" i="46" s="1"/>
  <c r="DF189" i="46"/>
  <c r="DE189" i="46"/>
  <c r="DD189" i="46"/>
  <c r="AO189" i="46" s="1"/>
  <c r="DC189" i="46"/>
  <c r="AN189" i="46" s="1"/>
  <c r="DB189" i="46"/>
  <c r="AM189" i="46" s="1"/>
  <c r="DA189" i="46"/>
  <c r="CZ189" i="46"/>
  <c r="AK189" i="46" s="1"/>
  <c r="CY189" i="46"/>
  <c r="AJ189" i="46" s="1"/>
  <c r="CX189" i="46"/>
  <c r="CW189" i="46"/>
  <c r="AH189" i="46" s="1"/>
  <c r="CV189" i="46"/>
  <c r="CU189" i="46"/>
  <c r="CT189" i="46"/>
  <c r="CS189" i="46"/>
  <c r="CR189" i="46"/>
  <c r="AC189" i="46" s="1"/>
  <c r="CQ189" i="46"/>
  <c r="AB189" i="46" s="1"/>
  <c r="CP189" i="46"/>
  <c r="CO189" i="46"/>
  <c r="Z189" i="46" s="1"/>
  <c r="CN189" i="46"/>
  <c r="CM189" i="46"/>
  <c r="CL189" i="46"/>
  <c r="W189" i="46" s="1"/>
  <c r="CK189" i="46"/>
  <c r="CJ189" i="46"/>
  <c r="U189" i="46" s="1"/>
  <c r="CI189" i="46"/>
  <c r="T189" i="46" s="1"/>
  <c r="CH189" i="46"/>
  <c r="CG189" i="46"/>
  <c r="CF189" i="46"/>
  <c r="CE189" i="46"/>
  <c r="CD189" i="46"/>
  <c r="O189" i="46" s="1"/>
  <c r="CC189" i="46"/>
  <c r="N189" i="46" s="1"/>
  <c r="CB189" i="46"/>
  <c r="M189" i="46" s="1"/>
  <c r="CA189" i="46"/>
  <c r="L189" i="46" s="1"/>
  <c r="BZ189" i="46"/>
  <c r="BY189" i="46"/>
  <c r="BX189" i="46"/>
  <c r="I189" i="46" s="1"/>
  <c r="BW189" i="46"/>
  <c r="BV189" i="46"/>
  <c r="G189" i="46" s="1"/>
  <c r="BU189" i="46"/>
  <c r="BT189" i="46"/>
  <c r="E189" i="46" s="1"/>
  <c r="BS189" i="46"/>
  <c r="B189" i="46"/>
  <c r="B189" i="44" s="1"/>
  <c r="A189" i="46"/>
  <c r="C189" i="46" s="1"/>
  <c r="C189" i="44" s="1"/>
  <c r="EF188" i="46"/>
  <c r="BQ188" i="46" s="1"/>
  <c r="EE188" i="46"/>
  <c r="BP188" i="46" s="1"/>
  <c r="ED188" i="46"/>
  <c r="BO188" i="44" s="1"/>
  <c r="EC188" i="46"/>
  <c r="BN188" i="44" s="1"/>
  <c r="EB188" i="46"/>
  <c r="BM188" i="44" s="1"/>
  <c r="EA188" i="46"/>
  <c r="BL188" i="46" s="1"/>
  <c r="DZ188" i="46"/>
  <c r="DY188" i="46"/>
  <c r="DX188" i="46"/>
  <c r="DW188" i="46"/>
  <c r="DV188" i="46"/>
  <c r="BG188" i="46" s="1"/>
  <c r="DU188" i="46"/>
  <c r="BF188" i="46" s="1"/>
  <c r="DT188" i="46"/>
  <c r="BE188" i="46" s="1"/>
  <c r="DS188" i="46"/>
  <c r="BD188" i="46" s="1"/>
  <c r="DR188" i="46"/>
  <c r="DQ188" i="46"/>
  <c r="DP188" i="46"/>
  <c r="DO188" i="46"/>
  <c r="DN188" i="46"/>
  <c r="AY188" i="46" s="1"/>
  <c r="DM188" i="46"/>
  <c r="DL188" i="46"/>
  <c r="AW188" i="46" s="1"/>
  <c r="DK188" i="46"/>
  <c r="AV188" i="46" s="1"/>
  <c r="DJ188" i="46"/>
  <c r="DI188" i="46"/>
  <c r="AT188" i="46" s="1"/>
  <c r="DH188" i="46"/>
  <c r="DG188" i="46"/>
  <c r="DF188" i="46"/>
  <c r="DE188" i="46"/>
  <c r="DD188" i="46"/>
  <c r="AO188" i="46" s="1"/>
  <c r="DC188" i="46"/>
  <c r="AN188" i="46" s="1"/>
  <c r="DB188" i="46"/>
  <c r="DA188" i="46"/>
  <c r="AL188" i="46" s="1"/>
  <c r="CZ188" i="46"/>
  <c r="CY188" i="46"/>
  <c r="AJ188" i="46" s="1"/>
  <c r="CX188" i="46"/>
  <c r="AI188" i="46" s="1"/>
  <c r="CW188" i="46"/>
  <c r="CV188" i="46"/>
  <c r="AG188" i="46" s="1"/>
  <c r="CU188" i="46"/>
  <c r="CT188" i="46"/>
  <c r="CS188" i="46"/>
  <c r="CR188" i="46"/>
  <c r="CQ188" i="46"/>
  <c r="CP188" i="46"/>
  <c r="AA188" i="46" s="1"/>
  <c r="CO188" i="46"/>
  <c r="CN188" i="46"/>
  <c r="Y188" i="46" s="1"/>
  <c r="CM188" i="46"/>
  <c r="X188" i="46" s="1"/>
  <c r="CL188" i="46"/>
  <c r="CK188" i="46"/>
  <c r="CJ188" i="46"/>
  <c r="CI188" i="46"/>
  <c r="CH188" i="46"/>
  <c r="S188" i="46" s="1"/>
  <c r="CG188" i="46"/>
  <c r="R188" i="46" s="1"/>
  <c r="CF188" i="46"/>
  <c r="Q188" i="46" s="1"/>
  <c r="CE188" i="46"/>
  <c r="P188" i="46" s="1"/>
  <c r="CD188" i="46"/>
  <c r="CC188" i="46"/>
  <c r="N188" i="46" s="1"/>
  <c r="CB188" i="46"/>
  <c r="CA188" i="46"/>
  <c r="BZ188" i="46"/>
  <c r="K188" i="46" s="1"/>
  <c r="BY188" i="46"/>
  <c r="BX188" i="46"/>
  <c r="I188" i="46" s="1"/>
  <c r="BW188" i="46"/>
  <c r="H188" i="46" s="1"/>
  <c r="BV188" i="46"/>
  <c r="BU188" i="46"/>
  <c r="F188" i="46" s="1"/>
  <c r="BT188" i="46"/>
  <c r="BS188" i="46"/>
  <c r="BO188" i="46"/>
  <c r="BN188" i="46"/>
  <c r="BM188" i="46"/>
  <c r="B188" i="46"/>
  <c r="B188" i="44" s="1"/>
  <c r="A188" i="46"/>
  <c r="EF187" i="46"/>
  <c r="EE187" i="46"/>
  <c r="ED187" i="46"/>
  <c r="EC187" i="46"/>
  <c r="EB187" i="46"/>
  <c r="BM187" i="46" s="1"/>
  <c r="EA187" i="46"/>
  <c r="BL187" i="46" s="1"/>
  <c r="DZ187" i="46"/>
  <c r="BK187" i="46" s="1"/>
  <c r="DY187" i="46"/>
  <c r="DX187" i="46"/>
  <c r="DW187" i="46"/>
  <c r="BH187" i="46" s="1"/>
  <c r="DV187" i="46"/>
  <c r="DU187" i="46"/>
  <c r="BF187" i="46" s="1"/>
  <c r="DT187" i="46"/>
  <c r="DS187" i="46"/>
  <c r="BD187" i="46" s="1"/>
  <c r="DR187" i="46"/>
  <c r="BC187" i="46" s="1"/>
  <c r="DQ187" i="46"/>
  <c r="DP187" i="46"/>
  <c r="DO187" i="46"/>
  <c r="DN187" i="46"/>
  <c r="DM187" i="46"/>
  <c r="DL187" i="46"/>
  <c r="DK187" i="46"/>
  <c r="AV187" i="46" s="1"/>
  <c r="DJ187" i="46"/>
  <c r="AU187" i="46" s="1"/>
  <c r="DI187" i="46"/>
  <c r="DH187" i="46"/>
  <c r="DG187" i="46"/>
  <c r="AR187" i="46" s="1"/>
  <c r="DF187" i="46"/>
  <c r="AQ187" i="46" s="1"/>
  <c r="DE187" i="46"/>
  <c r="DD187" i="46"/>
  <c r="DC187" i="46"/>
  <c r="AN187" i="46" s="1"/>
  <c r="DB187" i="46"/>
  <c r="DA187" i="46"/>
  <c r="CZ187" i="46"/>
  <c r="CY187" i="46"/>
  <c r="CX187" i="46"/>
  <c r="CW187" i="46"/>
  <c r="CV187" i="46"/>
  <c r="CU187" i="46"/>
  <c r="AF187" i="46" s="1"/>
  <c r="CT187" i="46"/>
  <c r="AE187" i="46" s="1"/>
  <c r="CS187" i="46"/>
  <c r="CR187" i="46"/>
  <c r="CQ187" i="46"/>
  <c r="AB187" i="46" s="1"/>
  <c r="CP187" i="46"/>
  <c r="CO187" i="46"/>
  <c r="Z187" i="46" s="1"/>
  <c r="CN187" i="46"/>
  <c r="Y187" i="46" s="1"/>
  <c r="CM187" i="46"/>
  <c r="X187" i="46" s="1"/>
  <c r="CL187" i="46"/>
  <c r="W187" i="46" s="1"/>
  <c r="CK187" i="46"/>
  <c r="CJ187" i="46"/>
  <c r="CI187" i="46"/>
  <c r="CH187" i="46"/>
  <c r="CG187" i="46"/>
  <c r="R187" i="46" s="1"/>
  <c r="CF187" i="46"/>
  <c r="CE187" i="46"/>
  <c r="P187" i="46" s="1"/>
  <c r="CD187" i="46"/>
  <c r="O187" i="46" s="1"/>
  <c r="CC187" i="46"/>
  <c r="CB187" i="46"/>
  <c r="CA187" i="46"/>
  <c r="BZ187" i="46"/>
  <c r="BY187" i="46"/>
  <c r="BX187" i="46"/>
  <c r="BW187" i="46"/>
  <c r="H187" i="46" s="1"/>
  <c r="BV187" i="46"/>
  <c r="G187" i="46" s="1"/>
  <c r="BU187" i="46"/>
  <c r="BT187" i="46"/>
  <c r="BS187" i="46"/>
  <c r="D187" i="46" s="1"/>
  <c r="B187" i="46"/>
  <c r="B187" i="44" s="1"/>
  <c r="A187" i="46"/>
  <c r="A187" i="44" s="1"/>
  <c r="EF186" i="46"/>
  <c r="BQ186" i="46" s="1"/>
  <c r="EE186" i="46"/>
  <c r="BP186" i="46" s="1"/>
  <c r="ED186" i="46"/>
  <c r="EC186" i="46"/>
  <c r="EB186" i="46"/>
  <c r="BM186" i="46" s="1"/>
  <c r="EA186" i="46"/>
  <c r="DZ186" i="46"/>
  <c r="DY186" i="46"/>
  <c r="BJ186" i="46" s="1"/>
  <c r="DX186" i="46"/>
  <c r="DW186" i="46"/>
  <c r="BH186" i="46" s="1"/>
  <c r="DV186" i="46"/>
  <c r="DU186" i="46"/>
  <c r="BF186" i="46" s="1"/>
  <c r="DT186" i="46"/>
  <c r="DS186" i="46"/>
  <c r="DR186" i="46"/>
  <c r="BC186" i="46" s="1"/>
  <c r="DQ186" i="46"/>
  <c r="DP186" i="46"/>
  <c r="DO186" i="46"/>
  <c r="AZ186" i="46" s="1"/>
  <c r="DN186" i="46"/>
  <c r="DM186" i="46"/>
  <c r="DL186" i="46"/>
  <c r="DK186" i="46"/>
  <c r="DJ186" i="46"/>
  <c r="DI186" i="46"/>
  <c r="AT186" i="46" s="1"/>
  <c r="DH186" i="46"/>
  <c r="DG186" i="46"/>
  <c r="AR186" i="46" s="1"/>
  <c r="DF186" i="46"/>
  <c r="DE186" i="46"/>
  <c r="DD186" i="46"/>
  <c r="AO186" i="46" s="1"/>
  <c r="DC186" i="46"/>
  <c r="AN186" i="46" s="1"/>
  <c r="DB186" i="46"/>
  <c r="DA186" i="46"/>
  <c r="CZ186" i="46"/>
  <c r="AK186" i="46" s="1"/>
  <c r="CY186" i="46"/>
  <c r="AJ186" i="46" s="1"/>
  <c r="CX186" i="46"/>
  <c r="CW186" i="46"/>
  <c r="CV186" i="46"/>
  <c r="AG186" i="46" s="1"/>
  <c r="CU186" i="46"/>
  <c r="CT186" i="46"/>
  <c r="CS186" i="46"/>
  <c r="CR186" i="46"/>
  <c r="CQ186" i="46"/>
  <c r="AB186" i="46" s="1"/>
  <c r="CP186" i="46"/>
  <c r="CO186" i="46"/>
  <c r="CN186" i="46"/>
  <c r="CM186" i="46"/>
  <c r="CL186" i="46"/>
  <c r="CK186" i="46"/>
  <c r="CJ186" i="46"/>
  <c r="CI186" i="46"/>
  <c r="T186" i="46" s="1"/>
  <c r="CH186" i="46"/>
  <c r="CG186" i="46"/>
  <c r="R186" i="46" s="1"/>
  <c r="CF186" i="46"/>
  <c r="CE186" i="46"/>
  <c r="CD186" i="46"/>
  <c r="CC186" i="46"/>
  <c r="CB186" i="46"/>
  <c r="M186" i="46" s="1"/>
  <c r="CA186" i="46"/>
  <c r="L186" i="46" s="1"/>
  <c r="BZ186" i="46"/>
  <c r="BY186" i="46"/>
  <c r="BX186" i="46"/>
  <c r="I186" i="46" s="1"/>
  <c r="BW186" i="46"/>
  <c r="BV186" i="46"/>
  <c r="BU186" i="46"/>
  <c r="BT186" i="46"/>
  <c r="BS186" i="46"/>
  <c r="D186" i="46" s="1"/>
  <c r="B186" i="46"/>
  <c r="B186" i="44" s="1"/>
  <c r="A186" i="46"/>
  <c r="EF185" i="46"/>
  <c r="EE185" i="46"/>
  <c r="ED185" i="46"/>
  <c r="BO185" i="44" s="1"/>
  <c r="EC185" i="46"/>
  <c r="EB185" i="46"/>
  <c r="EA185" i="46"/>
  <c r="BL185" i="46" s="1"/>
  <c r="DZ185" i="46"/>
  <c r="DY185" i="46"/>
  <c r="BJ185" i="46" s="1"/>
  <c r="DX185" i="46"/>
  <c r="BI185" i="46" s="1"/>
  <c r="DW185" i="46"/>
  <c r="DV185" i="46"/>
  <c r="DU185" i="46"/>
  <c r="DT185" i="46"/>
  <c r="BE185" i="46" s="1"/>
  <c r="DS185" i="46"/>
  <c r="BD185" i="46" s="1"/>
  <c r="DR185" i="46"/>
  <c r="DQ185" i="46"/>
  <c r="DP185" i="46"/>
  <c r="DO185" i="46"/>
  <c r="DN185" i="46"/>
  <c r="DM185" i="46"/>
  <c r="DL185" i="46"/>
  <c r="DK185" i="46"/>
  <c r="AV185" i="46" s="1"/>
  <c r="DJ185" i="46"/>
  <c r="AU185" i="46" s="1"/>
  <c r="DI185" i="46"/>
  <c r="AT185" i="46" s="1"/>
  <c r="DH185" i="46"/>
  <c r="DG185" i="46"/>
  <c r="DF185" i="46"/>
  <c r="DE185" i="46"/>
  <c r="DD185" i="46"/>
  <c r="DC185" i="46"/>
  <c r="AN185" i="46" s="1"/>
  <c r="DB185" i="46"/>
  <c r="DA185" i="46"/>
  <c r="CZ185" i="46"/>
  <c r="AK185" i="46" s="1"/>
  <c r="CY185" i="46"/>
  <c r="CX185" i="46"/>
  <c r="CW185" i="46"/>
  <c r="CV185" i="46"/>
  <c r="CU185" i="46"/>
  <c r="AF185" i="46" s="1"/>
  <c r="CT185" i="46"/>
  <c r="CS185" i="46"/>
  <c r="CR185" i="46"/>
  <c r="CQ185" i="46"/>
  <c r="CP185" i="46"/>
  <c r="CO185" i="46"/>
  <c r="CN185" i="46"/>
  <c r="CM185" i="46"/>
  <c r="X185" i="46" s="1"/>
  <c r="CL185" i="46"/>
  <c r="CK185" i="46"/>
  <c r="CJ185" i="46"/>
  <c r="U185" i="46" s="1"/>
  <c r="CI185" i="46"/>
  <c r="CH185" i="46"/>
  <c r="CG185" i="46"/>
  <c r="CF185" i="46"/>
  <c r="Q185" i="46" s="1"/>
  <c r="CE185" i="46"/>
  <c r="P185" i="46" s="1"/>
  <c r="CD185" i="46"/>
  <c r="CC185" i="46"/>
  <c r="CB185" i="46"/>
  <c r="CA185" i="46"/>
  <c r="BZ185" i="46"/>
  <c r="BY185" i="46"/>
  <c r="J185" i="46" s="1"/>
  <c r="BX185" i="46"/>
  <c r="BW185" i="46"/>
  <c r="H185" i="46" s="1"/>
  <c r="BV185" i="46"/>
  <c r="BU185" i="46"/>
  <c r="F185" i="46" s="1"/>
  <c r="BT185" i="46"/>
  <c r="E185" i="46" s="1"/>
  <c r="BS185" i="46"/>
  <c r="BO185" i="46"/>
  <c r="B185" i="46"/>
  <c r="B185" i="44" s="1"/>
  <c r="A185" i="46"/>
  <c r="EF184" i="46"/>
  <c r="BQ184" i="46" s="1"/>
  <c r="EE184" i="46"/>
  <c r="ED184" i="46"/>
  <c r="BO184" i="44" s="1"/>
  <c r="EC184" i="46"/>
  <c r="BN184" i="44" s="1"/>
  <c r="EB184" i="46"/>
  <c r="EA184" i="46"/>
  <c r="BL184" i="46" s="1"/>
  <c r="DZ184" i="46"/>
  <c r="DY184" i="46"/>
  <c r="BJ184" i="46" s="1"/>
  <c r="DX184" i="46"/>
  <c r="BI184" i="46" s="1"/>
  <c r="DW184" i="46"/>
  <c r="DV184" i="46"/>
  <c r="DU184" i="46"/>
  <c r="DT184" i="46"/>
  <c r="DS184" i="46"/>
  <c r="DR184" i="46"/>
  <c r="DQ184" i="46"/>
  <c r="DP184" i="46"/>
  <c r="BA184" i="46" s="1"/>
  <c r="DO184" i="46"/>
  <c r="DN184" i="46"/>
  <c r="DM184" i="46"/>
  <c r="AX184" i="46" s="1"/>
  <c r="DL184" i="46"/>
  <c r="DK184" i="46"/>
  <c r="DJ184" i="46"/>
  <c r="AU184" i="46" s="1"/>
  <c r="DI184" i="46"/>
  <c r="DH184" i="46"/>
  <c r="AS184" i="46" s="1"/>
  <c r="DG184" i="46"/>
  <c r="DF184" i="46"/>
  <c r="DE184" i="46"/>
  <c r="AP184" i="46" s="1"/>
  <c r="DD184" i="46"/>
  <c r="DC184" i="46"/>
  <c r="DB184" i="46"/>
  <c r="AM184" i="46" s="1"/>
  <c r="DA184" i="46"/>
  <c r="CZ184" i="46"/>
  <c r="AK184" i="46" s="1"/>
  <c r="CY184" i="46"/>
  <c r="CX184" i="46"/>
  <c r="CW184" i="46"/>
  <c r="CV184" i="46"/>
  <c r="CU184" i="46"/>
  <c r="CT184" i="46"/>
  <c r="CS184" i="46"/>
  <c r="AD184" i="46" s="1"/>
  <c r="CR184" i="46"/>
  <c r="AC184" i="46" s="1"/>
  <c r="CQ184" i="46"/>
  <c r="CP184" i="46"/>
  <c r="CO184" i="46"/>
  <c r="CN184" i="46"/>
  <c r="Y184" i="46" s="1"/>
  <c r="CM184" i="46"/>
  <c r="CL184" i="46"/>
  <c r="W184" i="46" s="1"/>
  <c r="CK184" i="46"/>
  <c r="CJ184" i="46"/>
  <c r="U184" i="46" s="1"/>
  <c r="CI184" i="46"/>
  <c r="CH184" i="46"/>
  <c r="CG184" i="46"/>
  <c r="R184" i="46" s="1"/>
  <c r="CF184" i="46"/>
  <c r="CE184" i="46"/>
  <c r="P184" i="46" s="1"/>
  <c r="CD184" i="46"/>
  <c r="CC184" i="46"/>
  <c r="CB184" i="46"/>
  <c r="M184" i="46" s="1"/>
  <c r="CA184" i="46"/>
  <c r="BZ184" i="46"/>
  <c r="BY184" i="46"/>
  <c r="J184" i="46" s="1"/>
  <c r="BX184" i="46"/>
  <c r="BW184" i="46"/>
  <c r="BV184" i="46"/>
  <c r="BU184" i="46"/>
  <c r="F184" i="46" s="1"/>
  <c r="BT184" i="46"/>
  <c r="E184" i="46" s="1"/>
  <c r="BS184" i="46"/>
  <c r="BO184" i="46"/>
  <c r="B184" i="46"/>
  <c r="B184" i="44" s="1"/>
  <c r="A184" i="46"/>
  <c r="C184" i="46" s="1"/>
  <c r="C184" i="44" s="1"/>
  <c r="EF183" i="46"/>
  <c r="EE183" i="46"/>
  <c r="BP183" i="46" s="1"/>
  <c r="ED183" i="46"/>
  <c r="BO183" i="46" s="1"/>
  <c r="EC183" i="46"/>
  <c r="EB183" i="46"/>
  <c r="EA183" i="46"/>
  <c r="DZ183" i="46"/>
  <c r="BK183" i="46" s="1"/>
  <c r="DY183" i="46"/>
  <c r="DX183" i="46"/>
  <c r="DW183" i="46"/>
  <c r="BH183" i="46" s="1"/>
  <c r="DV183" i="46"/>
  <c r="BG183" i="46" s="1"/>
  <c r="DU183" i="46"/>
  <c r="DT183" i="46"/>
  <c r="DS183" i="46"/>
  <c r="BD183" i="46" s="1"/>
  <c r="DR183" i="46"/>
  <c r="DQ183" i="46"/>
  <c r="DP183" i="46"/>
  <c r="DO183" i="46"/>
  <c r="AZ183" i="46" s="1"/>
  <c r="DN183" i="46"/>
  <c r="AY183" i="46" s="1"/>
  <c r="DM183" i="46"/>
  <c r="DL183" i="46"/>
  <c r="DK183" i="46"/>
  <c r="AV183" i="46" s="1"/>
  <c r="DJ183" i="46"/>
  <c r="AU183" i="46" s="1"/>
  <c r="DI183" i="46"/>
  <c r="DH183" i="46"/>
  <c r="AS183" i="46" s="1"/>
  <c r="DG183" i="46"/>
  <c r="AR183" i="46" s="1"/>
  <c r="DF183" i="46"/>
  <c r="AQ183" i="46" s="1"/>
  <c r="DE183" i="46"/>
  <c r="DD183" i="46"/>
  <c r="DC183" i="46"/>
  <c r="DB183" i="46"/>
  <c r="DA183" i="46"/>
  <c r="AL183" i="46" s="1"/>
  <c r="CZ183" i="46"/>
  <c r="CY183" i="46"/>
  <c r="AJ183" i="46" s="1"/>
  <c r="CX183" i="46"/>
  <c r="AI183" i="46" s="1"/>
  <c r="CW183" i="46"/>
  <c r="CV183" i="46"/>
  <c r="CU183" i="46"/>
  <c r="CT183" i="46"/>
  <c r="CS183" i="46"/>
  <c r="CR183" i="46"/>
  <c r="AC183" i="46" s="1"/>
  <c r="CQ183" i="46"/>
  <c r="AB183" i="46" s="1"/>
  <c r="CP183" i="46"/>
  <c r="AA183" i="46" s="1"/>
  <c r="CO183" i="46"/>
  <c r="CN183" i="46"/>
  <c r="CM183" i="46"/>
  <c r="X183" i="46" s="1"/>
  <c r="CL183" i="46"/>
  <c r="CK183" i="46"/>
  <c r="CJ183" i="46"/>
  <c r="CI183" i="46"/>
  <c r="T183" i="46" s="1"/>
  <c r="CH183" i="46"/>
  <c r="S183" i="46" s="1"/>
  <c r="CG183" i="46"/>
  <c r="CF183" i="46"/>
  <c r="CE183" i="46"/>
  <c r="P183" i="46" s="1"/>
  <c r="CD183" i="46"/>
  <c r="CC183" i="46"/>
  <c r="CB183" i="46"/>
  <c r="CA183" i="46"/>
  <c r="L183" i="46" s="1"/>
  <c r="BZ183" i="46"/>
  <c r="K183" i="46" s="1"/>
  <c r="BY183" i="46"/>
  <c r="BX183" i="46"/>
  <c r="I183" i="46" s="1"/>
  <c r="BW183" i="46"/>
  <c r="BV183" i="46"/>
  <c r="BU183" i="46"/>
  <c r="F183" i="46" s="1"/>
  <c r="BT183" i="46"/>
  <c r="BS183" i="46"/>
  <c r="D183" i="46" s="1"/>
  <c r="B183" i="46"/>
  <c r="B183" i="44" s="1"/>
  <c r="A183" i="46"/>
  <c r="A183" i="44" s="1"/>
  <c r="EF182" i="46"/>
  <c r="EE182" i="46"/>
  <c r="BP182" i="46" s="1"/>
  <c r="ED182" i="46"/>
  <c r="BO182" i="44" s="1"/>
  <c r="EC182" i="46"/>
  <c r="EB182" i="46"/>
  <c r="EA182" i="46"/>
  <c r="BL182" i="46" s="1"/>
  <c r="DZ182" i="46"/>
  <c r="BK182" i="46" s="1"/>
  <c r="DY182" i="46"/>
  <c r="DX182" i="46"/>
  <c r="DW182" i="46"/>
  <c r="BH182" i="46" s="1"/>
  <c r="DV182" i="46"/>
  <c r="DU182" i="46"/>
  <c r="DT182" i="46"/>
  <c r="DS182" i="46"/>
  <c r="BD182" i="46" s="1"/>
  <c r="DR182" i="46"/>
  <c r="BC182" i="46" s="1"/>
  <c r="DQ182" i="46"/>
  <c r="DP182" i="46"/>
  <c r="BA182" i="46" s="1"/>
  <c r="DO182" i="46"/>
  <c r="DN182" i="46"/>
  <c r="AY182" i="46" s="1"/>
  <c r="DM182" i="46"/>
  <c r="DL182" i="46"/>
  <c r="DK182" i="46"/>
  <c r="AV182" i="46" s="1"/>
  <c r="DJ182" i="46"/>
  <c r="AU182" i="46" s="1"/>
  <c r="DI182" i="46"/>
  <c r="DH182" i="46"/>
  <c r="DG182" i="46"/>
  <c r="DF182" i="46"/>
  <c r="DE182" i="46"/>
  <c r="DD182" i="46"/>
  <c r="DC182" i="46"/>
  <c r="AN182" i="46" s="1"/>
  <c r="DB182" i="46"/>
  <c r="AM182" i="46" s="1"/>
  <c r="DA182" i="46"/>
  <c r="CZ182" i="46"/>
  <c r="CY182" i="46"/>
  <c r="AJ182" i="46" s="1"/>
  <c r="CX182" i="46"/>
  <c r="AI182" i="46" s="1"/>
  <c r="CW182" i="46"/>
  <c r="CV182" i="46"/>
  <c r="AG182" i="46" s="1"/>
  <c r="CU182" i="46"/>
  <c r="AF182" i="46" s="1"/>
  <c r="CT182" i="46"/>
  <c r="AE182" i="46" s="1"/>
  <c r="CS182" i="46"/>
  <c r="CR182" i="46"/>
  <c r="CQ182" i="46"/>
  <c r="AB182" i="46" s="1"/>
  <c r="CP182" i="46"/>
  <c r="CO182" i="46"/>
  <c r="Z182" i="46" s="1"/>
  <c r="CN182" i="46"/>
  <c r="CM182" i="46"/>
  <c r="X182" i="46" s="1"/>
  <c r="CL182" i="46"/>
  <c r="W182" i="46" s="1"/>
  <c r="CK182" i="46"/>
  <c r="CJ182" i="46"/>
  <c r="CI182" i="46"/>
  <c r="CH182" i="46"/>
  <c r="S182" i="46" s="1"/>
  <c r="CG182" i="46"/>
  <c r="CF182" i="46"/>
  <c r="CE182" i="46"/>
  <c r="P182" i="46" s="1"/>
  <c r="CD182" i="46"/>
  <c r="O182" i="46" s="1"/>
  <c r="CC182" i="46"/>
  <c r="CB182" i="46"/>
  <c r="M182" i="46" s="1"/>
  <c r="CA182" i="46"/>
  <c r="BZ182" i="46"/>
  <c r="BY182" i="46"/>
  <c r="BX182" i="46"/>
  <c r="BW182" i="46"/>
  <c r="H182" i="46" s="1"/>
  <c r="BV182" i="46"/>
  <c r="G182" i="46" s="1"/>
  <c r="BU182" i="46"/>
  <c r="BT182" i="46"/>
  <c r="BS182" i="46"/>
  <c r="D182" i="46" s="1"/>
  <c r="BO182" i="46"/>
  <c r="B182" i="46"/>
  <c r="B182" i="44" s="1"/>
  <c r="A182" i="46"/>
  <c r="A182" i="44" s="1"/>
  <c r="EF181" i="46"/>
  <c r="BQ181" i="46" s="1"/>
  <c r="EE181" i="46"/>
  <c r="BP181" i="46" s="1"/>
  <c r="ED181" i="46"/>
  <c r="BO181" i="46" s="1"/>
  <c r="EC181" i="46"/>
  <c r="EB181" i="46"/>
  <c r="EA181" i="46"/>
  <c r="DZ181" i="46"/>
  <c r="DY181" i="46"/>
  <c r="DX181" i="46"/>
  <c r="BI181" i="46" s="1"/>
  <c r="DW181" i="46"/>
  <c r="BH181" i="46" s="1"/>
  <c r="DV181" i="46"/>
  <c r="DU181" i="46"/>
  <c r="DT181" i="46"/>
  <c r="BE181" i="46" s="1"/>
  <c r="DS181" i="46"/>
  <c r="DR181" i="46"/>
  <c r="BC181" i="46" s="1"/>
  <c r="DQ181" i="46"/>
  <c r="DP181" i="46"/>
  <c r="BA181" i="46" s="1"/>
  <c r="DO181" i="46"/>
  <c r="AZ181" i="46" s="1"/>
  <c r="DN181" i="46"/>
  <c r="DM181" i="46"/>
  <c r="DL181" i="46"/>
  <c r="DK181" i="46"/>
  <c r="DJ181" i="46"/>
  <c r="DI181" i="46"/>
  <c r="DH181" i="46"/>
  <c r="AS181" i="46" s="1"/>
  <c r="DG181" i="46"/>
  <c r="AR181" i="46" s="1"/>
  <c r="DF181" i="46"/>
  <c r="DE181" i="46"/>
  <c r="AP181" i="46" s="1"/>
  <c r="DD181" i="46"/>
  <c r="AO181" i="46" s="1"/>
  <c r="DC181" i="46"/>
  <c r="DB181" i="46"/>
  <c r="DA181" i="46"/>
  <c r="CZ181" i="46"/>
  <c r="AK181" i="46" s="1"/>
  <c r="CY181" i="46"/>
  <c r="AJ181" i="46" s="1"/>
  <c r="CX181" i="46"/>
  <c r="CW181" i="46"/>
  <c r="CV181" i="46"/>
  <c r="CU181" i="46"/>
  <c r="CT181" i="46"/>
  <c r="CS181" i="46"/>
  <c r="AD181" i="46" s="1"/>
  <c r="CR181" i="46"/>
  <c r="AC181" i="46" s="1"/>
  <c r="CQ181" i="46"/>
  <c r="AB181" i="46" s="1"/>
  <c r="CP181" i="46"/>
  <c r="AA181" i="46" s="1"/>
  <c r="CO181" i="46"/>
  <c r="CN181" i="46"/>
  <c r="Y181" i="46" s="1"/>
  <c r="CM181" i="46"/>
  <c r="CL181" i="46"/>
  <c r="CK181" i="46"/>
  <c r="CJ181" i="46"/>
  <c r="U181" i="46" s="1"/>
  <c r="CI181" i="46"/>
  <c r="T181" i="46" s="1"/>
  <c r="CH181" i="46"/>
  <c r="CG181" i="46"/>
  <c r="CF181" i="46"/>
  <c r="CE181" i="46"/>
  <c r="CD181" i="46"/>
  <c r="CC181" i="46"/>
  <c r="N181" i="46" s="1"/>
  <c r="CB181" i="46"/>
  <c r="M181" i="46" s="1"/>
  <c r="CA181" i="46"/>
  <c r="L181" i="46" s="1"/>
  <c r="BZ181" i="46"/>
  <c r="BY181" i="46"/>
  <c r="BX181" i="46"/>
  <c r="I181" i="46" s="1"/>
  <c r="BW181" i="46"/>
  <c r="BV181" i="46"/>
  <c r="BU181" i="46"/>
  <c r="BT181" i="46"/>
  <c r="E181" i="46" s="1"/>
  <c r="BS181" i="46"/>
  <c r="D181" i="46" s="1"/>
  <c r="B181" i="46"/>
  <c r="B181" i="44" s="1"/>
  <c r="A181" i="46"/>
  <c r="EF180" i="46"/>
  <c r="BQ180" i="46" s="1"/>
  <c r="EE180" i="46"/>
  <c r="ED180" i="46"/>
  <c r="BO180" i="46" s="1"/>
  <c r="EC180" i="46"/>
  <c r="EB180" i="46"/>
  <c r="BM180" i="46" s="1"/>
  <c r="EA180" i="46"/>
  <c r="BL180" i="46" s="1"/>
  <c r="DZ180" i="46"/>
  <c r="DY180" i="46"/>
  <c r="DX180" i="46"/>
  <c r="DW180" i="46"/>
  <c r="DV180" i="46"/>
  <c r="BG180" i="46" s="1"/>
  <c r="DU180" i="46"/>
  <c r="BF180" i="46" s="1"/>
  <c r="DT180" i="46"/>
  <c r="BE180" i="46" s="1"/>
  <c r="DS180" i="46"/>
  <c r="BD180" i="46" s="1"/>
  <c r="DR180" i="46"/>
  <c r="BC180" i="46" s="1"/>
  <c r="DQ180" i="46"/>
  <c r="DP180" i="46"/>
  <c r="DO180" i="46"/>
  <c r="DN180" i="46"/>
  <c r="DM180" i="46"/>
  <c r="DL180" i="46"/>
  <c r="AW180" i="46" s="1"/>
  <c r="DK180" i="46"/>
  <c r="AV180" i="46" s="1"/>
  <c r="DJ180" i="46"/>
  <c r="DI180" i="46"/>
  <c r="DH180" i="46"/>
  <c r="AS180" i="46" s="1"/>
  <c r="DG180" i="46"/>
  <c r="DF180" i="46"/>
  <c r="DE180" i="46"/>
  <c r="DD180" i="46"/>
  <c r="AO180" i="46" s="1"/>
  <c r="DC180" i="46"/>
  <c r="AN180" i="46" s="1"/>
  <c r="DB180" i="46"/>
  <c r="AM180" i="46" s="1"/>
  <c r="DA180" i="46"/>
  <c r="CZ180" i="46"/>
  <c r="CY180" i="46"/>
  <c r="CX180" i="46"/>
  <c r="AI180" i="46" s="1"/>
  <c r="CW180" i="46"/>
  <c r="CV180" i="46"/>
  <c r="AG180" i="46" s="1"/>
  <c r="CU180" i="46"/>
  <c r="AF180" i="46" s="1"/>
  <c r="CT180" i="46"/>
  <c r="CS180" i="46"/>
  <c r="AD180" i="46" s="1"/>
  <c r="CR180" i="46"/>
  <c r="AC180" i="46" s="1"/>
  <c r="CQ180" i="46"/>
  <c r="CP180" i="46"/>
  <c r="CO180" i="46"/>
  <c r="Z180" i="46" s="1"/>
  <c r="CN180" i="46"/>
  <c r="Y180" i="46" s="1"/>
  <c r="CM180" i="46"/>
  <c r="X180" i="46" s="1"/>
  <c r="CL180" i="46"/>
  <c r="CK180" i="46"/>
  <c r="CJ180" i="46"/>
  <c r="CI180" i="46"/>
  <c r="CH180" i="46"/>
  <c r="CG180" i="46"/>
  <c r="CF180" i="46"/>
  <c r="Q180" i="46" s="1"/>
  <c r="CE180" i="46"/>
  <c r="P180" i="46" s="1"/>
  <c r="CD180" i="46"/>
  <c r="CC180" i="46"/>
  <c r="CB180" i="46"/>
  <c r="M180" i="46" s="1"/>
  <c r="CA180" i="46"/>
  <c r="BZ180" i="46"/>
  <c r="BY180" i="46"/>
  <c r="BX180" i="46"/>
  <c r="I180" i="46" s="1"/>
  <c r="BW180" i="46"/>
  <c r="H180" i="46" s="1"/>
  <c r="BV180" i="46"/>
  <c r="BU180" i="46"/>
  <c r="BT180" i="46"/>
  <c r="BS180" i="46"/>
  <c r="B180" i="46"/>
  <c r="B180" i="44" s="1"/>
  <c r="A180" i="46"/>
  <c r="A180" i="44" s="1"/>
  <c r="EF179" i="46"/>
  <c r="BQ179" i="46" s="1"/>
  <c r="EE179" i="46"/>
  <c r="BP179" i="46" s="1"/>
  <c r="ED179" i="46"/>
  <c r="BO179" i="46" s="1"/>
  <c r="EC179" i="46"/>
  <c r="EB179" i="46"/>
  <c r="EA179" i="46"/>
  <c r="DZ179" i="46"/>
  <c r="DY179" i="46"/>
  <c r="DX179" i="46"/>
  <c r="BI179" i="46" s="1"/>
  <c r="DW179" i="46"/>
  <c r="BH179" i="46" s="1"/>
  <c r="DV179" i="46"/>
  <c r="BG179" i="46" s="1"/>
  <c r="DU179" i="46"/>
  <c r="BF179" i="46" s="1"/>
  <c r="DT179" i="46"/>
  <c r="DS179" i="46"/>
  <c r="DR179" i="46"/>
  <c r="DQ179" i="46"/>
  <c r="DP179" i="46"/>
  <c r="BA179" i="46" s="1"/>
  <c r="DO179" i="46"/>
  <c r="AZ179" i="46" s="1"/>
  <c r="DN179" i="46"/>
  <c r="AY179" i="46" s="1"/>
  <c r="DM179" i="46"/>
  <c r="DL179" i="46"/>
  <c r="AW179" i="46" s="1"/>
  <c r="DK179" i="46"/>
  <c r="DJ179" i="46"/>
  <c r="DI179" i="46"/>
  <c r="DH179" i="46"/>
  <c r="AS179" i="46" s="1"/>
  <c r="DG179" i="46"/>
  <c r="AR179" i="46" s="1"/>
  <c r="DF179" i="46"/>
  <c r="AQ179" i="46" s="1"/>
  <c r="DE179" i="46"/>
  <c r="DD179" i="46"/>
  <c r="AO179" i="46" s="1"/>
  <c r="DC179" i="46"/>
  <c r="DB179" i="46"/>
  <c r="DA179" i="46"/>
  <c r="AL179" i="46" s="1"/>
  <c r="CZ179" i="46"/>
  <c r="AK179" i="46" s="1"/>
  <c r="CY179" i="46"/>
  <c r="AJ179" i="46" s="1"/>
  <c r="CX179" i="46"/>
  <c r="AI179" i="46" s="1"/>
  <c r="CW179" i="46"/>
  <c r="CV179" i="46"/>
  <c r="CU179" i="46"/>
  <c r="CT179" i="46"/>
  <c r="CS179" i="46"/>
  <c r="AD179" i="46" s="1"/>
  <c r="CR179" i="46"/>
  <c r="AC179" i="46" s="1"/>
  <c r="CQ179" i="46"/>
  <c r="AB179" i="46" s="1"/>
  <c r="CP179" i="46"/>
  <c r="AA179" i="46" s="1"/>
  <c r="CO179" i="46"/>
  <c r="Z179" i="46" s="1"/>
  <c r="CN179" i="46"/>
  <c r="CM179" i="46"/>
  <c r="CL179" i="46"/>
  <c r="CK179" i="46"/>
  <c r="V179" i="46" s="1"/>
  <c r="CJ179" i="46"/>
  <c r="U179" i="46" s="1"/>
  <c r="CI179" i="46"/>
  <c r="T179" i="46" s="1"/>
  <c r="CH179" i="46"/>
  <c r="S179" i="46" s="1"/>
  <c r="CG179" i="46"/>
  <c r="CF179" i="46"/>
  <c r="Q179" i="46" s="1"/>
  <c r="CE179" i="46"/>
  <c r="CD179" i="46"/>
  <c r="CC179" i="46"/>
  <c r="N179" i="46" s="1"/>
  <c r="CB179" i="46"/>
  <c r="M179" i="46" s="1"/>
  <c r="CA179" i="46"/>
  <c r="L179" i="46" s="1"/>
  <c r="BZ179" i="46"/>
  <c r="K179" i="46" s="1"/>
  <c r="BY179" i="46"/>
  <c r="BX179" i="46"/>
  <c r="BW179" i="46"/>
  <c r="H179" i="46" s="1"/>
  <c r="BV179" i="46"/>
  <c r="BU179" i="46"/>
  <c r="F179" i="46" s="1"/>
  <c r="BT179" i="46"/>
  <c r="E179" i="46" s="1"/>
  <c r="BS179" i="46"/>
  <c r="D179" i="46" s="1"/>
  <c r="B179" i="46"/>
  <c r="B179" i="44" s="1"/>
  <c r="A179" i="46"/>
  <c r="EF178" i="46"/>
  <c r="BQ178" i="46" s="1"/>
  <c r="EE178" i="46"/>
  <c r="ED178" i="46"/>
  <c r="BO178" i="46" s="1"/>
  <c r="EC178" i="46"/>
  <c r="EB178" i="46"/>
  <c r="BM178" i="46" s="1"/>
  <c r="EA178" i="46"/>
  <c r="BL178" i="46" s="1"/>
  <c r="DZ178" i="46"/>
  <c r="DY178" i="46"/>
  <c r="DX178" i="46"/>
  <c r="DW178" i="46"/>
  <c r="DV178" i="46"/>
  <c r="DU178" i="46"/>
  <c r="BF178" i="46" s="1"/>
  <c r="DT178" i="46"/>
  <c r="BE178" i="46" s="1"/>
  <c r="DS178" i="46"/>
  <c r="BD178" i="46" s="1"/>
  <c r="DR178" i="46"/>
  <c r="DQ178" i="46"/>
  <c r="DP178" i="46"/>
  <c r="BA178" i="46" s="1"/>
  <c r="DO178" i="46"/>
  <c r="AZ178" i="46" s="1"/>
  <c r="DN178" i="46"/>
  <c r="DM178" i="46"/>
  <c r="DL178" i="46"/>
  <c r="AW178" i="46" s="1"/>
  <c r="DK178" i="46"/>
  <c r="AV178" i="46" s="1"/>
  <c r="DJ178" i="46"/>
  <c r="DI178" i="46"/>
  <c r="DH178" i="46"/>
  <c r="DG178" i="46"/>
  <c r="DF178" i="46"/>
  <c r="DE178" i="46"/>
  <c r="AP178" i="46" s="1"/>
  <c r="DD178" i="46"/>
  <c r="AO178" i="46" s="1"/>
  <c r="DC178" i="46"/>
  <c r="AN178" i="46" s="1"/>
  <c r="DB178" i="46"/>
  <c r="AM178" i="46" s="1"/>
  <c r="DA178" i="46"/>
  <c r="CZ178" i="46"/>
  <c r="AK178" i="46" s="1"/>
  <c r="CY178" i="46"/>
  <c r="AJ178" i="46" s="1"/>
  <c r="CX178" i="46"/>
  <c r="CW178" i="46"/>
  <c r="CV178" i="46"/>
  <c r="AG178" i="46" s="1"/>
  <c r="CU178" i="46"/>
  <c r="AF178" i="46" s="1"/>
  <c r="CT178" i="46"/>
  <c r="CS178" i="46"/>
  <c r="CR178" i="46"/>
  <c r="CQ178" i="46"/>
  <c r="CP178" i="46"/>
  <c r="CO178" i="46"/>
  <c r="CN178" i="46"/>
  <c r="Y178" i="46" s="1"/>
  <c r="CM178" i="46"/>
  <c r="X178" i="46" s="1"/>
  <c r="CL178" i="46"/>
  <c r="CK178" i="46"/>
  <c r="CJ178" i="46"/>
  <c r="U178" i="46" s="1"/>
  <c r="CI178" i="46"/>
  <c r="CH178" i="46"/>
  <c r="CG178" i="46"/>
  <c r="CF178" i="46"/>
  <c r="Q178" i="46" s="1"/>
  <c r="CE178" i="46"/>
  <c r="P178" i="46" s="1"/>
  <c r="CD178" i="46"/>
  <c r="CC178" i="46"/>
  <c r="CB178" i="46"/>
  <c r="CA178" i="46"/>
  <c r="BZ178" i="46"/>
  <c r="BY178" i="46"/>
  <c r="BX178" i="46"/>
  <c r="I178" i="46" s="1"/>
  <c r="BW178" i="46"/>
  <c r="BV178" i="46"/>
  <c r="BU178" i="46"/>
  <c r="BT178" i="46"/>
  <c r="BS178" i="46"/>
  <c r="D178" i="46" s="1"/>
  <c r="B178" i="46"/>
  <c r="B178" i="44" s="1"/>
  <c r="A178" i="46"/>
  <c r="A178" i="44" s="1"/>
  <c r="EF177" i="46"/>
  <c r="BQ177" i="46" s="1"/>
  <c r="EE177" i="46"/>
  <c r="BP177" i="46" s="1"/>
  <c r="ED177" i="46"/>
  <c r="BO177" i="44" s="1"/>
  <c r="EC177" i="46"/>
  <c r="EB177" i="46"/>
  <c r="BM177" i="46" s="1"/>
  <c r="EA177" i="46"/>
  <c r="DZ177" i="46"/>
  <c r="DY177" i="46"/>
  <c r="BJ177" i="46" s="1"/>
  <c r="DX177" i="46"/>
  <c r="BI177" i="46" s="1"/>
  <c r="DW177" i="46"/>
  <c r="BH177" i="46" s="1"/>
  <c r="DV177" i="46"/>
  <c r="DU177" i="46"/>
  <c r="BF177" i="46" s="1"/>
  <c r="DT177" i="46"/>
  <c r="DS177" i="46"/>
  <c r="BD177" i="46" s="1"/>
  <c r="DR177" i="46"/>
  <c r="BC177" i="46" s="1"/>
  <c r="DQ177" i="46"/>
  <c r="DP177" i="46"/>
  <c r="BA177" i="46" s="1"/>
  <c r="DO177" i="46"/>
  <c r="AZ177" i="46" s="1"/>
  <c r="DN177" i="46"/>
  <c r="DM177" i="46"/>
  <c r="DL177" i="46"/>
  <c r="DK177" i="46"/>
  <c r="DJ177" i="46"/>
  <c r="DI177" i="46"/>
  <c r="DH177" i="46"/>
  <c r="AS177" i="46" s="1"/>
  <c r="DG177" i="46"/>
  <c r="AR177" i="46" s="1"/>
  <c r="DF177" i="46"/>
  <c r="DE177" i="46"/>
  <c r="AP177" i="46" s="1"/>
  <c r="DD177" i="46"/>
  <c r="AO177" i="46" s="1"/>
  <c r="DC177" i="46"/>
  <c r="DB177" i="46"/>
  <c r="DA177" i="46"/>
  <c r="AL177" i="46" s="1"/>
  <c r="CZ177" i="46"/>
  <c r="AK177" i="46" s="1"/>
  <c r="CY177" i="46"/>
  <c r="AJ177" i="46" s="1"/>
  <c r="CX177" i="46"/>
  <c r="CW177" i="46"/>
  <c r="CV177" i="46"/>
  <c r="AG177" i="46" s="1"/>
  <c r="CU177" i="46"/>
  <c r="CT177" i="46"/>
  <c r="CS177" i="46"/>
  <c r="CR177" i="46"/>
  <c r="AC177" i="46" s="1"/>
  <c r="CQ177" i="46"/>
  <c r="AB177" i="46" s="1"/>
  <c r="CP177" i="46"/>
  <c r="CO177" i="46"/>
  <c r="CN177" i="46"/>
  <c r="CM177" i="46"/>
  <c r="X177" i="46" s="1"/>
  <c r="CL177" i="46"/>
  <c r="CK177" i="46"/>
  <c r="CJ177" i="46"/>
  <c r="U177" i="46" s="1"/>
  <c r="CI177" i="46"/>
  <c r="T177" i="46" s="1"/>
  <c r="CH177" i="46"/>
  <c r="CG177" i="46"/>
  <c r="R177" i="46" s="1"/>
  <c r="CF177" i="46"/>
  <c r="CE177" i="46"/>
  <c r="CD177" i="46"/>
  <c r="CC177" i="46"/>
  <c r="CB177" i="46"/>
  <c r="M177" i="46" s="1"/>
  <c r="CA177" i="46"/>
  <c r="L177" i="46" s="1"/>
  <c r="BZ177" i="46"/>
  <c r="BY177" i="46"/>
  <c r="BX177" i="46"/>
  <c r="I177" i="46" s="1"/>
  <c r="BW177" i="46"/>
  <c r="BV177" i="46"/>
  <c r="BU177" i="46"/>
  <c r="BT177" i="46"/>
  <c r="E177" i="46" s="1"/>
  <c r="BS177" i="46"/>
  <c r="D177" i="46" s="1"/>
  <c r="B177" i="46"/>
  <c r="B177" i="44" s="1"/>
  <c r="A177" i="46"/>
  <c r="C177" i="46" s="1"/>
  <c r="C177" i="44" s="1"/>
  <c r="EF176" i="46"/>
  <c r="EE176" i="46"/>
  <c r="ED176" i="46"/>
  <c r="BO176" i="46" s="1"/>
  <c r="EC176" i="46"/>
  <c r="BN176" i="46" s="1"/>
  <c r="EB176" i="46"/>
  <c r="BM176" i="46" s="1"/>
  <c r="EA176" i="46"/>
  <c r="DZ176" i="46"/>
  <c r="BK176" i="46" s="1"/>
  <c r="DY176" i="46"/>
  <c r="BJ176" i="46" s="1"/>
  <c r="DX176" i="46"/>
  <c r="DW176" i="46"/>
  <c r="DV176" i="46"/>
  <c r="DU176" i="46"/>
  <c r="BF176" i="46" s="1"/>
  <c r="DT176" i="46"/>
  <c r="DS176" i="46"/>
  <c r="DR176" i="46"/>
  <c r="DQ176" i="46"/>
  <c r="DP176" i="46"/>
  <c r="DO176" i="46"/>
  <c r="DN176" i="46"/>
  <c r="DM176" i="46"/>
  <c r="AX176" i="46" s="1"/>
  <c r="DL176" i="46"/>
  <c r="AW176" i="46" s="1"/>
  <c r="DK176" i="46"/>
  <c r="AV176" i="46" s="1"/>
  <c r="DJ176" i="46"/>
  <c r="DI176" i="46"/>
  <c r="AT176" i="46" s="1"/>
  <c r="DH176" i="46"/>
  <c r="AS176" i="46" s="1"/>
  <c r="DG176" i="46"/>
  <c r="DF176" i="46"/>
  <c r="DE176" i="46"/>
  <c r="AP176" i="46" s="1"/>
  <c r="DD176" i="46"/>
  <c r="AO176" i="46" s="1"/>
  <c r="DC176" i="46"/>
  <c r="AN176" i="46" s="1"/>
  <c r="DB176" i="46"/>
  <c r="AM176" i="46" s="1"/>
  <c r="DA176" i="46"/>
  <c r="CZ176" i="46"/>
  <c r="CY176" i="46"/>
  <c r="CX176" i="46"/>
  <c r="AI176" i="46" s="1"/>
  <c r="CW176" i="46"/>
  <c r="AH176" i="46" s="1"/>
  <c r="CV176" i="46"/>
  <c r="AG176" i="46" s="1"/>
  <c r="CU176" i="46"/>
  <c r="CT176" i="46"/>
  <c r="CS176" i="46"/>
  <c r="AD176" i="46" s="1"/>
  <c r="CR176" i="46"/>
  <c r="CQ176" i="46"/>
  <c r="CP176" i="46"/>
  <c r="AA176" i="46" s="1"/>
  <c r="CO176" i="46"/>
  <c r="Z176" i="46" s="1"/>
  <c r="CN176" i="46"/>
  <c r="Y176" i="46" s="1"/>
  <c r="CM176" i="46"/>
  <c r="CL176" i="46"/>
  <c r="W176" i="46" s="1"/>
  <c r="CK176" i="46"/>
  <c r="CJ176" i="46"/>
  <c r="CI176" i="46"/>
  <c r="CH176" i="46"/>
  <c r="CG176" i="46"/>
  <c r="R176" i="46" s="1"/>
  <c r="CF176" i="46"/>
  <c r="Q176" i="46" s="1"/>
  <c r="CE176" i="46"/>
  <c r="CD176" i="46"/>
  <c r="O176" i="46" s="1"/>
  <c r="CC176" i="46"/>
  <c r="N176" i="46" s="1"/>
  <c r="CB176" i="46"/>
  <c r="M176" i="46" s="1"/>
  <c r="CA176" i="46"/>
  <c r="BZ176" i="46"/>
  <c r="BY176" i="46"/>
  <c r="J176" i="46" s="1"/>
  <c r="BX176" i="46"/>
  <c r="I176" i="46" s="1"/>
  <c r="BW176" i="46"/>
  <c r="H176" i="46" s="1"/>
  <c r="BV176" i="46"/>
  <c r="G176" i="46" s="1"/>
  <c r="BU176" i="46"/>
  <c r="BT176" i="46"/>
  <c r="BS176" i="46"/>
  <c r="B176" i="46"/>
  <c r="B176" i="44" s="1"/>
  <c r="A176" i="46"/>
  <c r="C176" i="46" s="1"/>
  <c r="C176" i="44" s="1"/>
  <c r="EF175" i="46"/>
  <c r="BQ175" i="46" s="1"/>
  <c r="EE175" i="46"/>
  <c r="BP175" i="46" s="1"/>
  <c r="ED175" i="46"/>
  <c r="BO175" i="44" s="1"/>
  <c r="EC175" i="46"/>
  <c r="BN175" i="44" s="1"/>
  <c r="EB175" i="46"/>
  <c r="EA175" i="46"/>
  <c r="DZ175" i="46"/>
  <c r="DY175" i="46"/>
  <c r="BJ175" i="46" s="1"/>
  <c r="DX175" i="46"/>
  <c r="BI175" i="46" s="1"/>
  <c r="DW175" i="46"/>
  <c r="BH175" i="46" s="1"/>
  <c r="DV175" i="46"/>
  <c r="DU175" i="46"/>
  <c r="BF175" i="46" s="1"/>
  <c r="DT175" i="46"/>
  <c r="DS175" i="46"/>
  <c r="DR175" i="46"/>
  <c r="DQ175" i="46"/>
  <c r="BB175" i="46" s="1"/>
  <c r="DP175" i="46"/>
  <c r="BA175" i="46" s="1"/>
  <c r="DO175" i="46"/>
  <c r="AZ175" i="46" s="1"/>
  <c r="DN175" i="46"/>
  <c r="AY175" i="46" s="1"/>
  <c r="DM175" i="46"/>
  <c r="AX175" i="46" s="1"/>
  <c r="DL175" i="46"/>
  <c r="AW175" i="46" s="1"/>
  <c r="DK175" i="46"/>
  <c r="DJ175" i="46"/>
  <c r="AU175" i="46" s="1"/>
  <c r="DI175" i="46"/>
  <c r="AT175" i="46" s="1"/>
  <c r="DH175" i="46"/>
  <c r="AS175" i="46" s="1"/>
  <c r="DG175" i="46"/>
  <c r="DF175" i="46"/>
  <c r="DE175" i="46"/>
  <c r="AP175" i="46" s="1"/>
  <c r="DD175" i="46"/>
  <c r="DC175" i="46"/>
  <c r="DB175" i="46"/>
  <c r="AM175" i="46" s="1"/>
  <c r="DA175" i="46"/>
  <c r="AL175" i="46" s="1"/>
  <c r="CZ175" i="46"/>
  <c r="AK175" i="46" s="1"/>
  <c r="CY175" i="46"/>
  <c r="AJ175" i="46" s="1"/>
  <c r="CX175" i="46"/>
  <c r="AI175" i="46" s="1"/>
  <c r="CW175" i="46"/>
  <c r="AH175" i="46" s="1"/>
  <c r="CV175" i="46"/>
  <c r="CU175" i="46"/>
  <c r="AF175" i="46" s="1"/>
  <c r="CT175" i="46"/>
  <c r="CS175" i="46"/>
  <c r="AD175" i="46" s="1"/>
  <c r="CR175" i="46"/>
  <c r="AC175" i="46" s="1"/>
  <c r="CQ175" i="46"/>
  <c r="AB175" i="46" s="1"/>
  <c r="CP175" i="46"/>
  <c r="CO175" i="46"/>
  <c r="Z175" i="46" s="1"/>
  <c r="CN175" i="46"/>
  <c r="CM175" i="46"/>
  <c r="CL175" i="46"/>
  <c r="CK175" i="46"/>
  <c r="V175" i="46" s="1"/>
  <c r="CJ175" i="46"/>
  <c r="U175" i="46" s="1"/>
  <c r="CI175" i="46"/>
  <c r="T175" i="46" s="1"/>
  <c r="CH175" i="46"/>
  <c r="S175" i="46" s="1"/>
  <c r="CG175" i="46"/>
  <c r="R175" i="46" s="1"/>
  <c r="CF175" i="46"/>
  <c r="CE175" i="46"/>
  <c r="CD175" i="46"/>
  <c r="O175" i="46" s="1"/>
  <c r="CC175" i="46"/>
  <c r="N175" i="46" s="1"/>
  <c r="CB175" i="46"/>
  <c r="M175" i="46" s="1"/>
  <c r="CA175" i="46"/>
  <c r="L175" i="46" s="1"/>
  <c r="BZ175" i="46"/>
  <c r="K175" i="46" s="1"/>
  <c r="BY175" i="46"/>
  <c r="J175" i="46" s="1"/>
  <c r="BX175" i="46"/>
  <c r="BW175" i="46"/>
  <c r="BV175" i="46"/>
  <c r="G175" i="46" s="1"/>
  <c r="BU175" i="46"/>
  <c r="F175" i="46" s="1"/>
  <c r="BT175" i="46"/>
  <c r="E175" i="46" s="1"/>
  <c r="BS175" i="46"/>
  <c r="D175" i="46" s="1"/>
  <c r="BO175" i="46"/>
  <c r="BN175" i="46"/>
  <c r="B175" i="46"/>
  <c r="B175" i="44" s="1"/>
  <c r="A175" i="46"/>
  <c r="C175" i="46" s="1"/>
  <c r="C175" i="44" s="1"/>
  <c r="EF174" i="46"/>
  <c r="EE174" i="46"/>
  <c r="BP174" i="46" s="1"/>
  <c r="ED174" i="46"/>
  <c r="BO174" i="44" s="1"/>
  <c r="EC174" i="46"/>
  <c r="BN174" i="46" s="1"/>
  <c r="EB174" i="46"/>
  <c r="EA174" i="46"/>
  <c r="DZ174" i="46"/>
  <c r="DY174" i="46"/>
  <c r="DX174" i="46"/>
  <c r="DW174" i="46"/>
  <c r="BH174" i="46" s="1"/>
  <c r="DV174" i="46"/>
  <c r="BG174" i="46" s="1"/>
  <c r="DU174" i="46"/>
  <c r="BF174" i="44" s="1"/>
  <c r="DT174" i="46"/>
  <c r="DS174" i="46"/>
  <c r="DR174" i="46"/>
  <c r="DQ174" i="46"/>
  <c r="DP174" i="46"/>
  <c r="DO174" i="46"/>
  <c r="AZ174" i="46" s="1"/>
  <c r="DN174" i="46"/>
  <c r="AY174" i="46" s="1"/>
  <c r="DM174" i="46"/>
  <c r="AX174" i="46" s="1"/>
  <c r="DL174" i="46"/>
  <c r="AW174" i="46" s="1"/>
  <c r="DK174" i="46"/>
  <c r="AV174" i="46" s="1"/>
  <c r="DJ174" i="46"/>
  <c r="AU174" i="46" s="1"/>
  <c r="DI174" i="46"/>
  <c r="DH174" i="46"/>
  <c r="DG174" i="46"/>
  <c r="AR174" i="46" s="1"/>
  <c r="DF174" i="46"/>
  <c r="AQ174" i="46" s="1"/>
  <c r="DE174" i="46"/>
  <c r="DD174" i="46"/>
  <c r="DC174" i="46"/>
  <c r="DB174" i="46"/>
  <c r="DA174" i="46"/>
  <c r="AL174" i="46" s="1"/>
  <c r="CZ174" i="46"/>
  <c r="CY174" i="46"/>
  <c r="AJ174" i="46" s="1"/>
  <c r="CX174" i="46"/>
  <c r="AI174" i="46" s="1"/>
  <c r="CW174" i="46"/>
  <c r="CV174" i="46"/>
  <c r="AG174" i="46" s="1"/>
  <c r="CU174" i="46"/>
  <c r="AF174" i="46" s="1"/>
  <c r="CT174" i="46"/>
  <c r="AE174" i="46" s="1"/>
  <c r="CS174" i="46"/>
  <c r="CR174" i="46"/>
  <c r="CQ174" i="46"/>
  <c r="AB174" i="46" s="1"/>
  <c r="CP174" i="46"/>
  <c r="AA174" i="46" s="1"/>
  <c r="CO174" i="46"/>
  <c r="CN174" i="46"/>
  <c r="Y174" i="46" s="1"/>
  <c r="CM174" i="46"/>
  <c r="CL174" i="46"/>
  <c r="CK174" i="46"/>
  <c r="CJ174" i="46"/>
  <c r="CI174" i="46"/>
  <c r="T174" i="46" s="1"/>
  <c r="CH174" i="46"/>
  <c r="S174" i="46" s="1"/>
  <c r="CG174" i="46"/>
  <c r="CF174" i="46"/>
  <c r="CE174" i="46"/>
  <c r="P174" i="46" s="1"/>
  <c r="CD174" i="46"/>
  <c r="CC174" i="46"/>
  <c r="CB174" i="46"/>
  <c r="CA174" i="46"/>
  <c r="L174" i="46" s="1"/>
  <c r="BZ174" i="46"/>
  <c r="K174" i="46" s="1"/>
  <c r="BY174" i="46"/>
  <c r="J174" i="46" s="1"/>
  <c r="BX174" i="46"/>
  <c r="I174" i="46" s="1"/>
  <c r="BW174" i="46"/>
  <c r="BV174" i="46"/>
  <c r="BU174" i="46"/>
  <c r="BT174" i="46"/>
  <c r="BS174" i="46"/>
  <c r="D174" i="46" s="1"/>
  <c r="BO174" i="46"/>
  <c r="BF174" i="46"/>
  <c r="B174" i="46"/>
  <c r="B174" i="44" s="1"/>
  <c r="A174" i="46"/>
  <c r="C174" i="46" s="1"/>
  <c r="C174" i="44" s="1"/>
  <c r="EF173" i="46"/>
  <c r="EE173" i="46"/>
  <c r="ED173" i="46"/>
  <c r="BO173" i="44" s="1"/>
  <c r="EC173" i="46"/>
  <c r="BN173" i="44" s="1"/>
  <c r="EB173" i="46"/>
  <c r="BM173" i="44" s="1"/>
  <c r="EA173" i="46"/>
  <c r="BL173" i="44" s="1"/>
  <c r="DZ173" i="46"/>
  <c r="BK173" i="44" s="1"/>
  <c r="DY173" i="46"/>
  <c r="BJ173" i="44" s="1"/>
  <c r="DX173" i="46"/>
  <c r="DW173" i="46"/>
  <c r="DV173" i="46"/>
  <c r="DU173" i="46"/>
  <c r="BF173" i="46" s="1"/>
  <c r="DT173" i="46"/>
  <c r="BE173" i="46" s="1"/>
  <c r="DS173" i="46"/>
  <c r="DR173" i="46"/>
  <c r="BC173" i="46" s="1"/>
  <c r="DQ173" i="46"/>
  <c r="BB173" i="46" s="1"/>
  <c r="DP173" i="46"/>
  <c r="BA173" i="46" s="1"/>
  <c r="DO173" i="46"/>
  <c r="DN173" i="46"/>
  <c r="DM173" i="46"/>
  <c r="AX173" i="46" s="1"/>
  <c r="DL173" i="46"/>
  <c r="AW173" i="46" s="1"/>
  <c r="DK173" i="46"/>
  <c r="DJ173" i="46"/>
  <c r="AU173" i="46" s="1"/>
  <c r="DI173" i="46"/>
  <c r="DH173" i="46"/>
  <c r="DG173" i="46"/>
  <c r="DF173" i="46"/>
  <c r="DE173" i="46"/>
  <c r="AP173" i="46" s="1"/>
  <c r="DD173" i="46"/>
  <c r="AO173" i="46" s="1"/>
  <c r="DC173" i="46"/>
  <c r="DB173" i="46"/>
  <c r="AM173" i="46" s="1"/>
  <c r="DA173" i="46"/>
  <c r="CZ173" i="46"/>
  <c r="CY173" i="46"/>
  <c r="CX173" i="46"/>
  <c r="CW173" i="46"/>
  <c r="AH173" i="46" s="1"/>
  <c r="CV173" i="46"/>
  <c r="AG173" i="46" s="1"/>
  <c r="CU173" i="46"/>
  <c r="CT173" i="46"/>
  <c r="AE173" i="46" s="1"/>
  <c r="CS173" i="46"/>
  <c r="CR173" i="46"/>
  <c r="CQ173" i="46"/>
  <c r="CP173" i="46"/>
  <c r="CO173" i="46"/>
  <c r="Z173" i="46" s="1"/>
  <c r="CN173" i="46"/>
  <c r="Y173" i="46" s="1"/>
  <c r="CM173" i="46"/>
  <c r="CL173" i="46"/>
  <c r="W173" i="46" s="1"/>
  <c r="CK173" i="46"/>
  <c r="CJ173" i="46"/>
  <c r="U173" i="46" s="1"/>
  <c r="CI173" i="46"/>
  <c r="CH173" i="46"/>
  <c r="S173" i="46" s="1"/>
  <c r="CG173" i="46"/>
  <c r="R173" i="46" s="1"/>
  <c r="CF173" i="46"/>
  <c r="Q173" i="46" s="1"/>
  <c r="CE173" i="46"/>
  <c r="CD173" i="46"/>
  <c r="O173" i="46" s="1"/>
  <c r="CC173" i="46"/>
  <c r="CB173" i="46"/>
  <c r="M173" i="46" s="1"/>
  <c r="CA173" i="46"/>
  <c r="BZ173" i="46"/>
  <c r="BY173" i="46"/>
  <c r="J173" i="46" s="1"/>
  <c r="BX173" i="46"/>
  <c r="I173" i="46" s="1"/>
  <c r="BW173" i="46"/>
  <c r="BV173" i="46"/>
  <c r="BU173" i="46"/>
  <c r="BT173" i="46"/>
  <c r="BS173" i="46"/>
  <c r="BO173" i="46"/>
  <c r="BN173" i="46"/>
  <c r="BM173" i="46"/>
  <c r="BL173" i="46"/>
  <c r="BK173" i="46"/>
  <c r="BJ173" i="46"/>
  <c r="B173" i="46"/>
  <c r="B173" i="44" s="1"/>
  <c r="A173" i="46"/>
  <c r="EF172" i="46"/>
  <c r="EE172" i="46"/>
  <c r="BP172" i="46" s="1"/>
  <c r="ED172" i="46"/>
  <c r="BO172" i="46" s="1"/>
  <c r="EC172" i="46"/>
  <c r="EB172" i="46"/>
  <c r="BM172" i="46" s="1"/>
  <c r="EA172" i="46"/>
  <c r="DZ172" i="46"/>
  <c r="DY172" i="46"/>
  <c r="DX172" i="46"/>
  <c r="BI172" i="46" s="1"/>
  <c r="DW172" i="46"/>
  <c r="BH172" i="46" s="1"/>
  <c r="DV172" i="46"/>
  <c r="BG172" i="46" s="1"/>
  <c r="DU172" i="46"/>
  <c r="DT172" i="46"/>
  <c r="BE172" i="46" s="1"/>
  <c r="DS172" i="46"/>
  <c r="DR172" i="46"/>
  <c r="DQ172" i="46"/>
  <c r="DP172" i="46"/>
  <c r="DO172" i="46"/>
  <c r="AZ172" i="46" s="1"/>
  <c r="DN172" i="46"/>
  <c r="AY172" i="46" s="1"/>
  <c r="DM172" i="46"/>
  <c r="DL172" i="46"/>
  <c r="DK172" i="46"/>
  <c r="DJ172" i="46"/>
  <c r="AU172" i="46" s="1"/>
  <c r="DI172" i="46"/>
  <c r="DH172" i="46"/>
  <c r="DG172" i="46"/>
  <c r="AR172" i="46" s="1"/>
  <c r="DF172" i="46"/>
  <c r="AQ172" i="46" s="1"/>
  <c r="DE172" i="46"/>
  <c r="DD172" i="46"/>
  <c r="AO172" i="46" s="1"/>
  <c r="DC172" i="46"/>
  <c r="DB172" i="46"/>
  <c r="DA172" i="46"/>
  <c r="CZ172" i="46"/>
  <c r="CY172" i="46"/>
  <c r="AJ172" i="46" s="1"/>
  <c r="CX172" i="46"/>
  <c r="AI172" i="46" s="1"/>
  <c r="CW172" i="46"/>
  <c r="CV172" i="46"/>
  <c r="CU172" i="46"/>
  <c r="AF172" i="46" s="1"/>
  <c r="CT172" i="46"/>
  <c r="CS172" i="46"/>
  <c r="AD172" i="46" s="1"/>
  <c r="CR172" i="46"/>
  <c r="CQ172" i="46"/>
  <c r="AB172" i="46" s="1"/>
  <c r="CP172" i="46"/>
  <c r="AA172" i="46" s="1"/>
  <c r="CO172" i="46"/>
  <c r="CN172" i="46"/>
  <c r="Y172" i="46" s="1"/>
  <c r="CM172" i="46"/>
  <c r="CL172" i="46"/>
  <c r="W172" i="46" s="1"/>
  <c r="CK172" i="46"/>
  <c r="CJ172" i="46"/>
  <c r="U172" i="46" s="1"/>
  <c r="CI172" i="46"/>
  <c r="T172" i="46" s="1"/>
  <c r="CH172" i="46"/>
  <c r="S172" i="46" s="1"/>
  <c r="CG172" i="46"/>
  <c r="CF172" i="46"/>
  <c r="Q172" i="46" s="1"/>
  <c r="CE172" i="46"/>
  <c r="CD172" i="46"/>
  <c r="O172" i="46" s="1"/>
  <c r="CC172" i="46"/>
  <c r="CB172" i="46"/>
  <c r="CA172" i="46"/>
  <c r="L172" i="46" s="1"/>
  <c r="BZ172" i="46"/>
  <c r="K172" i="46" s="1"/>
  <c r="BY172" i="46"/>
  <c r="BX172" i="46"/>
  <c r="BW172" i="46"/>
  <c r="BV172" i="46"/>
  <c r="BU172" i="46"/>
  <c r="BT172" i="46"/>
  <c r="BS172" i="46"/>
  <c r="D172" i="46" s="1"/>
  <c r="B172" i="46"/>
  <c r="B172" i="44" s="1"/>
  <c r="A172" i="46"/>
  <c r="C172" i="46" s="1"/>
  <c r="C172" i="44" s="1"/>
  <c r="EF171" i="46"/>
  <c r="BQ171" i="46" s="1"/>
  <c r="EE171" i="46"/>
  <c r="BP171" i="46" s="1"/>
  <c r="ED171" i="46"/>
  <c r="BO171" i="46" s="1"/>
  <c r="EC171" i="46"/>
  <c r="EB171" i="46"/>
  <c r="EA171" i="46"/>
  <c r="BL171" i="46" s="1"/>
  <c r="DZ171" i="46"/>
  <c r="BK171" i="46" s="1"/>
  <c r="DY171" i="46"/>
  <c r="DX171" i="46"/>
  <c r="DW171" i="46"/>
  <c r="DV171" i="46"/>
  <c r="DU171" i="46"/>
  <c r="DT171" i="46"/>
  <c r="DS171" i="46"/>
  <c r="BD171" i="46" s="1"/>
  <c r="DR171" i="46"/>
  <c r="BC171" i="46" s="1"/>
  <c r="DQ171" i="46"/>
  <c r="DP171" i="46"/>
  <c r="BA171" i="46" s="1"/>
  <c r="DO171" i="46"/>
  <c r="DN171" i="46"/>
  <c r="DM171" i="46"/>
  <c r="DL171" i="46"/>
  <c r="DK171" i="46"/>
  <c r="AV171" i="46" s="1"/>
  <c r="DJ171" i="46"/>
  <c r="AU171" i="46" s="1"/>
  <c r="DI171" i="46"/>
  <c r="DH171" i="46"/>
  <c r="DG171" i="46"/>
  <c r="DF171" i="46"/>
  <c r="DE171" i="46"/>
  <c r="DD171" i="46"/>
  <c r="DC171" i="46"/>
  <c r="AN171" i="46" s="1"/>
  <c r="DB171" i="46"/>
  <c r="AM171" i="46" s="1"/>
  <c r="DA171" i="46"/>
  <c r="CZ171" i="46"/>
  <c r="CY171" i="46"/>
  <c r="CX171" i="46"/>
  <c r="CW171" i="46"/>
  <c r="AH171" i="46" s="1"/>
  <c r="CV171" i="46"/>
  <c r="CU171" i="46"/>
  <c r="AF171" i="46" s="1"/>
  <c r="CT171" i="46"/>
  <c r="AE171" i="46" s="1"/>
  <c r="CS171" i="46"/>
  <c r="CR171" i="46"/>
  <c r="AC171" i="46" s="1"/>
  <c r="CQ171" i="46"/>
  <c r="CP171" i="46"/>
  <c r="CO171" i="46"/>
  <c r="Z171" i="46" s="1"/>
  <c r="CN171" i="46"/>
  <c r="CM171" i="46"/>
  <c r="X171" i="46" s="1"/>
  <c r="CL171" i="46"/>
  <c r="W171" i="46" s="1"/>
  <c r="CK171" i="46"/>
  <c r="CJ171" i="46"/>
  <c r="U171" i="46" s="1"/>
  <c r="CI171" i="46"/>
  <c r="CH171" i="46"/>
  <c r="S171" i="46" s="1"/>
  <c r="CG171" i="46"/>
  <c r="CF171" i="46"/>
  <c r="CE171" i="46"/>
  <c r="P171" i="46" s="1"/>
  <c r="CD171" i="46"/>
  <c r="O171" i="46" s="1"/>
  <c r="CC171" i="46"/>
  <c r="CB171" i="46"/>
  <c r="CA171" i="46"/>
  <c r="BZ171" i="46"/>
  <c r="BY171" i="46"/>
  <c r="J171" i="46" s="1"/>
  <c r="BX171" i="46"/>
  <c r="I171" i="46" s="1"/>
  <c r="BW171" i="46"/>
  <c r="H171" i="46" s="1"/>
  <c r="BV171" i="46"/>
  <c r="G171" i="46" s="1"/>
  <c r="BU171" i="46"/>
  <c r="BT171" i="46"/>
  <c r="E171" i="46" s="1"/>
  <c r="BS171" i="46"/>
  <c r="B171" i="46"/>
  <c r="B171" i="44" s="1"/>
  <c r="A171" i="46"/>
  <c r="C171" i="46" s="1"/>
  <c r="C171" i="44" s="1"/>
  <c r="EF170" i="46"/>
  <c r="EE170" i="46"/>
  <c r="BP170" i="46" s="1"/>
  <c r="ED170" i="46"/>
  <c r="BO170" i="46" s="1"/>
  <c r="EC170" i="46"/>
  <c r="EB170" i="46"/>
  <c r="EA170" i="46"/>
  <c r="BL170" i="46" s="1"/>
  <c r="DZ170" i="46"/>
  <c r="DY170" i="46"/>
  <c r="DX170" i="46"/>
  <c r="DW170" i="46"/>
  <c r="BH170" i="46" s="1"/>
  <c r="DV170" i="46"/>
  <c r="BG170" i="46" s="1"/>
  <c r="DU170" i="46"/>
  <c r="BF170" i="46" s="1"/>
  <c r="DT170" i="46"/>
  <c r="BE170" i="46" s="1"/>
  <c r="DS170" i="46"/>
  <c r="DR170" i="46"/>
  <c r="DQ170" i="46"/>
  <c r="BB170" i="46" s="1"/>
  <c r="DP170" i="46"/>
  <c r="DO170" i="46"/>
  <c r="AZ170" i="46" s="1"/>
  <c r="DN170" i="46"/>
  <c r="AY170" i="46" s="1"/>
  <c r="DM170" i="46"/>
  <c r="DL170" i="46"/>
  <c r="AW170" i="46" s="1"/>
  <c r="DK170" i="46"/>
  <c r="DJ170" i="46"/>
  <c r="DI170" i="46"/>
  <c r="DH170" i="46"/>
  <c r="DG170" i="46"/>
  <c r="AR170" i="46" s="1"/>
  <c r="DF170" i="46"/>
  <c r="AQ170" i="46" s="1"/>
  <c r="DE170" i="46"/>
  <c r="DD170" i="46"/>
  <c r="AO170" i="46" s="1"/>
  <c r="DC170" i="46"/>
  <c r="DB170" i="46"/>
  <c r="DA170" i="46"/>
  <c r="CZ170" i="46"/>
  <c r="CY170" i="46"/>
  <c r="AJ170" i="46" s="1"/>
  <c r="CX170" i="46"/>
  <c r="AI170" i="46" s="1"/>
  <c r="CW170" i="46"/>
  <c r="CV170" i="46"/>
  <c r="CU170" i="46"/>
  <c r="AF170" i="46" s="1"/>
  <c r="CT170" i="46"/>
  <c r="CS170" i="46"/>
  <c r="CR170" i="46"/>
  <c r="CQ170" i="46"/>
  <c r="AB170" i="46" s="1"/>
  <c r="CP170" i="46"/>
  <c r="AA170" i="46" s="1"/>
  <c r="CO170" i="46"/>
  <c r="CN170" i="46"/>
  <c r="CM170" i="46"/>
  <c r="CL170" i="46"/>
  <c r="W170" i="46" s="1"/>
  <c r="CK170" i="46"/>
  <c r="CJ170" i="46"/>
  <c r="CI170" i="46"/>
  <c r="T170" i="46" s="1"/>
  <c r="CH170" i="46"/>
  <c r="S170" i="46" s="1"/>
  <c r="CG170" i="46"/>
  <c r="R170" i="46" s="1"/>
  <c r="CF170" i="46"/>
  <c r="CE170" i="46"/>
  <c r="CD170" i="46"/>
  <c r="CC170" i="46"/>
  <c r="CB170" i="46"/>
  <c r="CA170" i="46"/>
  <c r="L170" i="46" s="1"/>
  <c r="BZ170" i="46"/>
  <c r="K170" i="46" s="1"/>
  <c r="BY170" i="46"/>
  <c r="BX170" i="46"/>
  <c r="I170" i="46" s="1"/>
  <c r="BW170" i="46"/>
  <c r="BV170" i="46"/>
  <c r="BU170" i="46"/>
  <c r="BT170" i="46"/>
  <c r="BS170" i="46"/>
  <c r="D170" i="46" s="1"/>
  <c r="B170" i="46"/>
  <c r="B170" i="44" s="1"/>
  <c r="A170" i="46"/>
  <c r="C170" i="46" s="1"/>
  <c r="C170" i="44" s="1"/>
  <c r="EF169" i="46"/>
  <c r="BQ169" i="46" s="1"/>
  <c r="EE169" i="46"/>
  <c r="ED169" i="46"/>
  <c r="EC169" i="46"/>
  <c r="BN169" i="46" s="1"/>
  <c r="EB169" i="46"/>
  <c r="EA169" i="46"/>
  <c r="BL169" i="46" s="1"/>
  <c r="DZ169" i="46"/>
  <c r="BK169" i="46" s="1"/>
  <c r="DY169" i="46"/>
  <c r="DX169" i="46"/>
  <c r="DW169" i="46"/>
  <c r="DV169" i="46"/>
  <c r="DU169" i="46"/>
  <c r="DT169" i="46"/>
  <c r="DS169" i="46"/>
  <c r="BD169" i="46" s="1"/>
  <c r="DR169" i="46"/>
  <c r="BC169" i="46" s="1"/>
  <c r="DQ169" i="46"/>
  <c r="DP169" i="46"/>
  <c r="DO169" i="46"/>
  <c r="DN169" i="46"/>
  <c r="DM169" i="46"/>
  <c r="AX169" i="46" s="1"/>
  <c r="DL169" i="46"/>
  <c r="AW169" i="46" s="1"/>
  <c r="DK169" i="46"/>
  <c r="AV169" i="46" s="1"/>
  <c r="DJ169" i="46"/>
  <c r="AU169" i="46" s="1"/>
  <c r="DI169" i="46"/>
  <c r="DH169" i="46"/>
  <c r="AS169" i="46" s="1"/>
  <c r="DG169" i="46"/>
  <c r="DF169" i="46"/>
  <c r="DE169" i="46"/>
  <c r="AP169" i="46" s="1"/>
  <c r="DD169" i="46"/>
  <c r="DC169" i="46"/>
  <c r="AN169" i="46" s="1"/>
  <c r="DB169" i="46"/>
  <c r="AM169" i="46" s="1"/>
  <c r="DA169" i="46"/>
  <c r="CZ169" i="46"/>
  <c r="AK169" i="46" s="1"/>
  <c r="CY169" i="46"/>
  <c r="CX169" i="46"/>
  <c r="CW169" i="46"/>
  <c r="CV169" i="46"/>
  <c r="CU169" i="46"/>
  <c r="AF169" i="46" s="1"/>
  <c r="CT169" i="46"/>
  <c r="AE169" i="46" s="1"/>
  <c r="CS169" i="46"/>
  <c r="CR169" i="46"/>
  <c r="CQ169" i="46"/>
  <c r="CP169" i="46"/>
  <c r="CO169" i="46"/>
  <c r="CN169" i="46"/>
  <c r="CM169" i="46"/>
  <c r="X169" i="46" s="1"/>
  <c r="CL169" i="46"/>
  <c r="W169" i="46" s="1"/>
  <c r="CK169" i="46"/>
  <c r="CJ169" i="46"/>
  <c r="U169" i="46" s="1"/>
  <c r="CI169" i="46"/>
  <c r="CH169" i="46"/>
  <c r="CG169" i="46"/>
  <c r="R169" i="46" s="1"/>
  <c r="CF169" i="46"/>
  <c r="CE169" i="46"/>
  <c r="P169" i="46" s="1"/>
  <c r="CD169" i="46"/>
  <c r="O169" i="46" s="1"/>
  <c r="CC169" i="46"/>
  <c r="CB169" i="46"/>
  <c r="CA169" i="46"/>
  <c r="L169" i="46" s="1"/>
  <c r="BZ169" i="46"/>
  <c r="K169" i="44" s="1"/>
  <c r="BY169" i="46"/>
  <c r="J169" i="46" s="1"/>
  <c r="BX169" i="46"/>
  <c r="I169" i="46" s="1"/>
  <c r="BW169" i="46"/>
  <c r="H169" i="46" s="1"/>
  <c r="BV169" i="46"/>
  <c r="G169" i="46" s="1"/>
  <c r="BU169" i="46"/>
  <c r="BT169" i="46"/>
  <c r="E169" i="46" s="1"/>
  <c r="BS169" i="46"/>
  <c r="D169" i="46" s="1"/>
  <c r="B169" i="46"/>
  <c r="B169" i="44" s="1"/>
  <c r="A169" i="46"/>
  <c r="C169" i="46" s="1"/>
  <c r="C169" i="44" s="1"/>
  <c r="EF168" i="46"/>
  <c r="BQ168" i="46" s="1"/>
  <c r="EE168" i="46"/>
  <c r="BP168" i="46" s="1"/>
  <c r="ED168" i="46"/>
  <c r="BO168" i="46" s="1"/>
  <c r="EC168" i="46"/>
  <c r="BN168" i="46" s="1"/>
  <c r="EB168" i="46"/>
  <c r="EA168" i="46"/>
  <c r="DZ168" i="46"/>
  <c r="DY168" i="46"/>
  <c r="BJ168" i="46" s="1"/>
  <c r="DX168" i="46"/>
  <c r="BI168" i="46" s="1"/>
  <c r="DW168" i="46"/>
  <c r="BH168" i="46" s="1"/>
  <c r="DV168" i="46"/>
  <c r="DU168" i="46"/>
  <c r="DT168" i="46"/>
  <c r="DS168" i="46"/>
  <c r="BD168" i="46" s="1"/>
  <c r="DR168" i="46"/>
  <c r="DQ168" i="46"/>
  <c r="BB168" i="46" s="1"/>
  <c r="DP168" i="46"/>
  <c r="DO168" i="46"/>
  <c r="AZ168" i="46" s="1"/>
  <c r="DN168" i="46"/>
  <c r="AY168" i="46" s="1"/>
  <c r="DM168" i="46"/>
  <c r="AX168" i="46" s="1"/>
  <c r="DL168" i="46"/>
  <c r="DK168" i="46"/>
  <c r="DJ168" i="46"/>
  <c r="DI168" i="46"/>
  <c r="DH168" i="46"/>
  <c r="AS168" i="46" s="1"/>
  <c r="DG168" i="46"/>
  <c r="AR168" i="46" s="1"/>
  <c r="DF168" i="46"/>
  <c r="DE168" i="46"/>
  <c r="AP168" i="46" s="1"/>
  <c r="DD168" i="46"/>
  <c r="DC168" i="46"/>
  <c r="AN168" i="46" s="1"/>
  <c r="DB168" i="46"/>
  <c r="DA168" i="46"/>
  <c r="CZ168" i="46"/>
  <c r="AK168" i="46" s="1"/>
  <c r="CY168" i="46"/>
  <c r="AJ168" i="46" s="1"/>
  <c r="CX168" i="46"/>
  <c r="CW168" i="46"/>
  <c r="AH168" i="46" s="1"/>
  <c r="CV168" i="46"/>
  <c r="CU168" i="46"/>
  <c r="AF168" i="46" s="1"/>
  <c r="CT168" i="46"/>
  <c r="CS168" i="46"/>
  <c r="CR168" i="46"/>
  <c r="AC168" i="46" s="1"/>
  <c r="CQ168" i="46"/>
  <c r="AB168" i="46" s="1"/>
  <c r="CP168" i="46"/>
  <c r="CO168" i="46"/>
  <c r="Z168" i="46" s="1"/>
  <c r="CN168" i="46"/>
  <c r="Y168" i="46" s="1"/>
  <c r="CM168" i="46"/>
  <c r="X168" i="46" s="1"/>
  <c r="CL168" i="46"/>
  <c r="CK168" i="46"/>
  <c r="V168" i="46" s="1"/>
  <c r="CJ168" i="46"/>
  <c r="U168" i="46" s="1"/>
  <c r="CI168" i="46"/>
  <c r="T168" i="46" s="1"/>
  <c r="CH168" i="46"/>
  <c r="CG168" i="46"/>
  <c r="R168" i="46" s="1"/>
  <c r="CF168" i="46"/>
  <c r="CE168" i="46"/>
  <c r="CD168" i="46"/>
  <c r="CC168" i="46"/>
  <c r="CB168" i="46"/>
  <c r="M168" i="46" s="1"/>
  <c r="CA168" i="46"/>
  <c r="L168" i="46" s="1"/>
  <c r="BZ168" i="46"/>
  <c r="K168" i="46" s="1"/>
  <c r="BY168" i="46"/>
  <c r="J168" i="46" s="1"/>
  <c r="BX168" i="46"/>
  <c r="BW168" i="46"/>
  <c r="H168" i="46" s="1"/>
  <c r="BV168" i="46"/>
  <c r="BU168" i="46"/>
  <c r="F168" i="46" s="1"/>
  <c r="BT168" i="46"/>
  <c r="E168" i="46" s="1"/>
  <c r="BS168" i="46"/>
  <c r="D168" i="46" s="1"/>
  <c r="B168" i="46"/>
  <c r="B168" i="44" s="1"/>
  <c r="A168" i="46"/>
  <c r="C168" i="46" s="1"/>
  <c r="C168" i="44" s="1"/>
  <c r="EF167" i="46"/>
  <c r="EE167" i="46"/>
  <c r="ED167" i="46"/>
  <c r="EC167" i="46"/>
  <c r="EB167" i="46"/>
  <c r="EA167" i="46"/>
  <c r="BL167" i="46" s="1"/>
  <c r="DZ167" i="46"/>
  <c r="BK167" i="46" s="1"/>
  <c r="DY167" i="46"/>
  <c r="BJ167" i="46" s="1"/>
  <c r="DX167" i="46"/>
  <c r="DW167" i="46"/>
  <c r="DV167" i="46"/>
  <c r="BG167" i="46" s="1"/>
  <c r="DU167" i="46"/>
  <c r="DT167" i="46"/>
  <c r="BE167" i="46" s="1"/>
  <c r="DS167" i="46"/>
  <c r="BD167" i="46" s="1"/>
  <c r="DR167" i="46"/>
  <c r="BC167" i="46" s="1"/>
  <c r="DQ167" i="46"/>
  <c r="BB167" i="46" s="1"/>
  <c r="DP167" i="46"/>
  <c r="BA167" i="46" s="1"/>
  <c r="DO167" i="46"/>
  <c r="DN167" i="46"/>
  <c r="AY167" i="46" s="1"/>
  <c r="DM167" i="46"/>
  <c r="AX167" i="46" s="1"/>
  <c r="DL167" i="46"/>
  <c r="DK167" i="46"/>
  <c r="AV167" i="46" s="1"/>
  <c r="DJ167" i="46"/>
  <c r="AU167" i="46" s="1"/>
  <c r="DI167" i="46"/>
  <c r="AT167" i="46" s="1"/>
  <c r="DH167" i="46"/>
  <c r="DG167" i="46"/>
  <c r="AR167" i="46" s="1"/>
  <c r="DF167" i="46"/>
  <c r="DE167" i="46"/>
  <c r="DD167" i="46"/>
  <c r="AO167" i="46" s="1"/>
  <c r="DC167" i="46"/>
  <c r="AN167" i="46" s="1"/>
  <c r="DB167" i="46"/>
  <c r="AM167" i="46" s="1"/>
  <c r="DA167" i="46"/>
  <c r="AL167" i="46" s="1"/>
  <c r="CZ167" i="46"/>
  <c r="AK167" i="46" s="1"/>
  <c r="CY167" i="46"/>
  <c r="CX167" i="46"/>
  <c r="CW167" i="46"/>
  <c r="AH167" i="46" s="1"/>
  <c r="CV167" i="46"/>
  <c r="AG167" i="46" s="1"/>
  <c r="CU167" i="46"/>
  <c r="AF167" i="46" s="1"/>
  <c r="CT167" i="46"/>
  <c r="AE167" i="46" s="1"/>
  <c r="CS167" i="46"/>
  <c r="AD167" i="46" s="1"/>
  <c r="CR167" i="46"/>
  <c r="CQ167" i="46"/>
  <c r="CP167" i="46"/>
  <c r="CO167" i="46"/>
  <c r="CN167" i="46"/>
  <c r="Y167" i="46" s="1"/>
  <c r="CM167" i="46"/>
  <c r="X167" i="46" s="1"/>
  <c r="CL167" i="46"/>
  <c r="CK167" i="46"/>
  <c r="V167" i="46" s="1"/>
  <c r="CJ167" i="46"/>
  <c r="U167" i="46" s="1"/>
  <c r="CI167" i="46"/>
  <c r="CH167" i="46"/>
  <c r="S167" i="46" s="1"/>
  <c r="CG167" i="46"/>
  <c r="CF167" i="46"/>
  <c r="CE167" i="46"/>
  <c r="P167" i="46" s="1"/>
  <c r="CD167" i="46"/>
  <c r="CC167" i="46"/>
  <c r="N167" i="46" s="1"/>
  <c r="CB167" i="46"/>
  <c r="CA167" i="46"/>
  <c r="BZ167" i="46"/>
  <c r="K167" i="46" s="1"/>
  <c r="BY167" i="46"/>
  <c r="BX167" i="46"/>
  <c r="I167" i="46" s="1"/>
  <c r="BW167" i="46"/>
  <c r="H167" i="46" s="1"/>
  <c r="BV167" i="46"/>
  <c r="BU167" i="46"/>
  <c r="F167" i="46" s="1"/>
  <c r="BT167" i="46"/>
  <c r="BS167" i="46"/>
  <c r="D167" i="46" s="1"/>
  <c r="B167" i="46"/>
  <c r="B167" i="44" s="1"/>
  <c r="A167" i="46"/>
  <c r="C167" i="46" s="1"/>
  <c r="C167" i="44" s="1"/>
  <c r="EF166" i="46"/>
  <c r="BQ166" i="46" s="1"/>
  <c r="EE166" i="46"/>
  <c r="BP166" i="46" s="1"/>
  <c r="ED166" i="46"/>
  <c r="EC166" i="46"/>
  <c r="BN166" i="46" s="1"/>
  <c r="EB166" i="46"/>
  <c r="EA166" i="46"/>
  <c r="DZ166" i="46"/>
  <c r="DY166" i="46"/>
  <c r="DX166" i="46"/>
  <c r="BI166" i="46" s="1"/>
  <c r="DW166" i="46"/>
  <c r="BH166" i="46" s="1"/>
  <c r="DV166" i="46"/>
  <c r="DU166" i="46"/>
  <c r="BF166" i="46" s="1"/>
  <c r="DT166" i="46"/>
  <c r="DS166" i="46"/>
  <c r="DR166" i="46"/>
  <c r="DQ166" i="46"/>
  <c r="BB166" i="46" s="1"/>
  <c r="DP166" i="46"/>
  <c r="BA166" i="46" s="1"/>
  <c r="DO166" i="46"/>
  <c r="AZ166" i="46" s="1"/>
  <c r="DN166" i="46"/>
  <c r="DM166" i="46"/>
  <c r="AX166" i="46" s="1"/>
  <c r="DL166" i="46"/>
  <c r="DK166" i="46"/>
  <c r="DJ166" i="46"/>
  <c r="DI166" i="46"/>
  <c r="AT166" i="46" s="1"/>
  <c r="DH166" i="46"/>
  <c r="DG166" i="46"/>
  <c r="AR166" i="46" s="1"/>
  <c r="DF166" i="46"/>
  <c r="DE166" i="46"/>
  <c r="AP166" i="46" s="1"/>
  <c r="DD166" i="46"/>
  <c r="DC166" i="46"/>
  <c r="DB166" i="46"/>
  <c r="DA166" i="46"/>
  <c r="CZ166" i="46"/>
  <c r="AK166" i="46" s="1"/>
  <c r="CY166" i="46"/>
  <c r="AJ166" i="46" s="1"/>
  <c r="CX166" i="46"/>
  <c r="CW166" i="46"/>
  <c r="AH166" i="46" s="1"/>
  <c r="CV166" i="46"/>
  <c r="CU166" i="46"/>
  <c r="CT166" i="46"/>
  <c r="CS166" i="46"/>
  <c r="AD166" i="46" s="1"/>
  <c r="CR166" i="46"/>
  <c r="AC166" i="46" s="1"/>
  <c r="CQ166" i="46"/>
  <c r="AB166" i="46" s="1"/>
  <c r="CP166" i="46"/>
  <c r="CO166" i="46"/>
  <c r="Z166" i="46" s="1"/>
  <c r="CN166" i="46"/>
  <c r="CM166" i="46"/>
  <c r="CL166" i="46"/>
  <c r="CK166" i="46"/>
  <c r="CJ166" i="46"/>
  <c r="U166" i="46" s="1"/>
  <c r="CI166" i="46"/>
  <c r="T166" i="46" s="1"/>
  <c r="CH166" i="46"/>
  <c r="CG166" i="46"/>
  <c r="R166" i="46" s="1"/>
  <c r="CF166" i="46"/>
  <c r="CE166" i="46"/>
  <c r="CD166" i="46"/>
  <c r="O166" i="46" s="1"/>
  <c r="CC166" i="46"/>
  <c r="CB166" i="46"/>
  <c r="M166" i="46" s="1"/>
  <c r="CA166" i="46"/>
  <c r="L166" i="46" s="1"/>
  <c r="BZ166" i="46"/>
  <c r="BY166" i="46"/>
  <c r="J166" i="46" s="1"/>
  <c r="BX166" i="46"/>
  <c r="BW166" i="46"/>
  <c r="BV166" i="46"/>
  <c r="BU166" i="46"/>
  <c r="F166" i="46" s="1"/>
  <c r="BT166" i="46"/>
  <c r="BS166" i="46"/>
  <c r="D166" i="46" s="1"/>
  <c r="B166" i="46"/>
  <c r="B166" i="44" s="1"/>
  <c r="A166" i="46"/>
  <c r="A166" i="44" s="1"/>
  <c r="EF165" i="46"/>
  <c r="EE165" i="46"/>
  <c r="ED165" i="46"/>
  <c r="EC165" i="46"/>
  <c r="EB165" i="46"/>
  <c r="BM165" i="46" s="1"/>
  <c r="EA165" i="46"/>
  <c r="BL165" i="46" s="1"/>
  <c r="DZ165" i="46"/>
  <c r="DY165" i="46"/>
  <c r="BJ165" i="46" s="1"/>
  <c r="DX165" i="46"/>
  <c r="DW165" i="46"/>
  <c r="DV165" i="46"/>
  <c r="DU165" i="46"/>
  <c r="BF165" i="46" s="1"/>
  <c r="DT165" i="46"/>
  <c r="BE165" i="46" s="1"/>
  <c r="DS165" i="46"/>
  <c r="BD165" i="46" s="1"/>
  <c r="DR165" i="46"/>
  <c r="DQ165" i="46"/>
  <c r="BB165" i="46" s="1"/>
  <c r="DP165" i="46"/>
  <c r="DO165" i="46"/>
  <c r="DN165" i="46"/>
  <c r="DM165" i="46"/>
  <c r="AX165" i="46" s="1"/>
  <c r="DL165" i="46"/>
  <c r="AW165" i="46" s="1"/>
  <c r="DK165" i="46"/>
  <c r="AV165" i="46" s="1"/>
  <c r="DJ165" i="46"/>
  <c r="DI165" i="46"/>
  <c r="AT165" i="46" s="1"/>
  <c r="DH165" i="46"/>
  <c r="DG165" i="46"/>
  <c r="AR165" i="46" s="1"/>
  <c r="DF165" i="46"/>
  <c r="DE165" i="46"/>
  <c r="DD165" i="46"/>
  <c r="AO165" i="46" s="1"/>
  <c r="DC165" i="46"/>
  <c r="AN165" i="46" s="1"/>
  <c r="DB165" i="46"/>
  <c r="DA165" i="46"/>
  <c r="AL165" i="46" s="1"/>
  <c r="CZ165" i="46"/>
  <c r="CY165" i="46"/>
  <c r="CX165" i="46"/>
  <c r="CW165" i="46"/>
  <c r="CV165" i="46"/>
  <c r="CU165" i="46"/>
  <c r="AF165" i="46" s="1"/>
  <c r="CT165" i="46"/>
  <c r="CS165" i="46"/>
  <c r="AD165" i="46" s="1"/>
  <c r="CR165" i="46"/>
  <c r="CQ165" i="46"/>
  <c r="CP165" i="46"/>
  <c r="CO165" i="46"/>
  <c r="CN165" i="46"/>
  <c r="Y165" i="46" s="1"/>
  <c r="CM165" i="46"/>
  <c r="X165" i="46" s="1"/>
  <c r="CL165" i="46"/>
  <c r="CK165" i="46"/>
  <c r="V165" i="46" s="1"/>
  <c r="CJ165" i="46"/>
  <c r="CI165" i="46"/>
  <c r="CH165" i="46"/>
  <c r="CG165" i="46"/>
  <c r="CF165" i="46"/>
  <c r="Q165" i="46" s="1"/>
  <c r="CE165" i="46"/>
  <c r="P165" i="46" s="1"/>
  <c r="CD165" i="46"/>
  <c r="CC165" i="46"/>
  <c r="N165" i="46" s="1"/>
  <c r="CB165" i="46"/>
  <c r="CA165" i="46"/>
  <c r="BZ165" i="46"/>
  <c r="BY165" i="46"/>
  <c r="J165" i="46" s="1"/>
  <c r="BX165" i="46"/>
  <c r="I165" i="46" s="1"/>
  <c r="BW165" i="46"/>
  <c r="H165" i="46" s="1"/>
  <c r="BV165" i="46"/>
  <c r="BU165" i="46"/>
  <c r="F165" i="46" s="1"/>
  <c r="BT165" i="46"/>
  <c r="BS165" i="46"/>
  <c r="B165" i="46"/>
  <c r="B165" i="44" s="1"/>
  <c r="A165" i="46"/>
  <c r="EF164" i="46"/>
  <c r="BQ164" i="46" s="1"/>
  <c r="EE164" i="46"/>
  <c r="ED164" i="46"/>
  <c r="EC164" i="46"/>
  <c r="BN164" i="46" s="1"/>
  <c r="EB164" i="46"/>
  <c r="EA164" i="46"/>
  <c r="DZ164" i="46"/>
  <c r="DY164" i="46"/>
  <c r="BJ164" i="46" s="1"/>
  <c r="DX164" i="46"/>
  <c r="DW164" i="46"/>
  <c r="DV164" i="46"/>
  <c r="DU164" i="46"/>
  <c r="DT164" i="46"/>
  <c r="DS164" i="46"/>
  <c r="DR164" i="46"/>
  <c r="DQ164" i="46"/>
  <c r="DP164" i="46"/>
  <c r="DO164" i="46"/>
  <c r="DN164" i="46"/>
  <c r="DM164" i="46"/>
  <c r="AX164" i="46" s="1"/>
  <c r="DL164" i="46"/>
  <c r="DK164" i="46"/>
  <c r="DJ164" i="46"/>
  <c r="DI164" i="46"/>
  <c r="DH164" i="46"/>
  <c r="AS164" i="46" s="1"/>
  <c r="DG164" i="46"/>
  <c r="DF164" i="46"/>
  <c r="AQ164" i="46" s="1"/>
  <c r="DE164" i="46"/>
  <c r="AP164" i="46" s="1"/>
  <c r="DD164" i="46"/>
  <c r="DC164" i="46"/>
  <c r="DB164" i="46"/>
  <c r="DA164" i="46"/>
  <c r="AL164" i="46" s="1"/>
  <c r="CZ164" i="46"/>
  <c r="AK164" i="46" s="1"/>
  <c r="CY164" i="46"/>
  <c r="CX164" i="46"/>
  <c r="CW164" i="46"/>
  <c r="AH164" i="46" s="1"/>
  <c r="CV164" i="46"/>
  <c r="CU164" i="46"/>
  <c r="CT164" i="46"/>
  <c r="CS164" i="46"/>
  <c r="CR164" i="46"/>
  <c r="CQ164" i="46"/>
  <c r="CP164" i="46"/>
  <c r="AA164" i="46" s="1"/>
  <c r="CO164" i="46"/>
  <c r="Z164" i="46" s="1"/>
  <c r="CN164" i="46"/>
  <c r="CM164" i="46"/>
  <c r="CL164" i="46"/>
  <c r="W164" i="46" s="1"/>
  <c r="CK164" i="46"/>
  <c r="V164" i="46" s="1"/>
  <c r="CJ164" i="46"/>
  <c r="U164" i="46" s="1"/>
  <c r="CI164" i="46"/>
  <c r="CH164" i="46"/>
  <c r="CG164" i="46"/>
  <c r="R164" i="46" s="1"/>
  <c r="CF164" i="46"/>
  <c r="CE164" i="46"/>
  <c r="P164" i="46" s="1"/>
  <c r="CD164" i="46"/>
  <c r="CC164" i="46"/>
  <c r="CB164" i="46"/>
  <c r="M164" i="46" s="1"/>
  <c r="CA164" i="46"/>
  <c r="BZ164" i="46"/>
  <c r="K164" i="46" s="1"/>
  <c r="BY164" i="46"/>
  <c r="J164" i="46" s="1"/>
  <c r="BX164" i="46"/>
  <c r="BW164" i="46"/>
  <c r="H164" i="46" s="1"/>
  <c r="BV164" i="46"/>
  <c r="BU164" i="46"/>
  <c r="F164" i="46" s="1"/>
  <c r="BT164" i="46"/>
  <c r="E164" i="46" s="1"/>
  <c r="BS164" i="46"/>
  <c r="B164" i="46"/>
  <c r="B164" i="44" s="1"/>
  <c r="A164" i="46"/>
  <c r="A164" i="44" s="1"/>
  <c r="EF163" i="46"/>
  <c r="EE163" i="46"/>
  <c r="ED163" i="46"/>
  <c r="BO163" i="44" s="1"/>
  <c r="EC163" i="46"/>
  <c r="EB163" i="46"/>
  <c r="BM163" i="46" s="1"/>
  <c r="EA163" i="46"/>
  <c r="DZ163" i="46"/>
  <c r="BK163" i="46" s="1"/>
  <c r="DY163" i="46"/>
  <c r="BJ163" i="46" s="1"/>
  <c r="DX163" i="46"/>
  <c r="DW163" i="46"/>
  <c r="BH163" i="46" s="1"/>
  <c r="DV163" i="46"/>
  <c r="BG163" i="46" s="1"/>
  <c r="DU163" i="46"/>
  <c r="DT163" i="46"/>
  <c r="BE163" i="46" s="1"/>
  <c r="DS163" i="46"/>
  <c r="BD163" i="46" s="1"/>
  <c r="DR163" i="46"/>
  <c r="DQ163" i="46"/>
  <c r="BB163" i="46" s="1"/>
  <c r="DP163" i="46"/>
  <c r="DO163" i="46"/>
  <c r="AZ163" i="46" s="1"/>
  <c r="DN163" i="46"/>
  <c r="AY163" i="46" s="1"/>
  <c r="DM163" i="46"/>
  <c r="DL163" i="46"/>
  <c r="DK163" i="46"/>
  <c r="AV163" i="46" s="1"/>
  <c r="DJ163" i="46"/>
  <c r="AU163" i="46" s="1"/>
  <c r="DI163" i="46"/>
  <c r="AT163" i="46" s="1"/>
  <c r="DH163" i="46"/>
  <c r="DG163" i="46"/>
  <c r="AR163" i="46" s="1"/>
  <c r="DF163" i="46"/>
  <c r="AQ163" i="46" s="1"/>
  <c r="DE163" i="46"/>
  <c r="AP163" i="46" s="1"/>
  <c r="DD163" i="46"/>
  <c r="AO163" i="46" s="1"/>
  <c r="DC163" i="46"/>
  <c r="AN163" i="46" s="1"/>
  <c r="DB163" i="46"/>
  <c r="DA163" i="46"/>
  <c r="AL163" i="46" s="1"/>
  <c r="CZ163" i="46"/>
  <c r="CY163" i="46"/>
  <c r="CX163" i="46"/>
  <c r="AI163" i="46" s="1"/>
  <c r="CW163" i="46"/>
  <c r="CV163" i="46"/>
  <c r="AG163" i="46" s="1"/>
  <c r="CU163" i="46"/>
  <c r="CT163" i="46"/>
  <c r="AE163" i="46" s="1"/>
  <c r="CS163" i="46"/>
  <c r="AD163" i="46" s="1"/>
  <c r="CR163" i="46"/>
  <c r="CQ163" i="46"/>
  <c r="CP163" i="46"/>
  <c r="AA163" i="46" s="1"/>
  <c r="CO163" i="46"/>
  <c r="Z163" i="46" s="1"/>
  <c r="CN163" i="46"/>
  <c r="Y163" i="46" s="1"/>
  <c r="CM163" i="46"/>
  <c r="X163" i="46" s="1"/>
  <c r="CL163" i="46"/>
  <c r="W163" i="46" s="1"/>
  <c r="CK163" i="46"/>
  <c r="CJ163" i="46"/>
  <c r="CI163" i="46"/>
  <c r="CH163" i="46"/>
  <c r="S163" i="46" s="1"/>
  <c r="CG163" i="46"/>
  <c r="CF163" i="46"/>
  <c r="Q163" i="46" s="1"/>
  <c r="CE163" i="46"/>
  <c r="CD163" i="46"/>
  <c r="O163" i="46" s="1"/>
  <c r="CC163" i="46"/>
  <c r="N163" i="46" s="1"/>
  <c r="CB163" i="46"/>
  <c r="CA163" i="46"/>
  <c r="L163" i="46" s="1"/>
  <c r="BZ163" i="46"/>
  <c r="K163" i="46" s="1"/>
  <c r="BY163" i="46"/>
  <c r="BX163" i="46"/>
  <c r="BW163" i="46"/>
  <c r="H163" i="46" s="1"/>
  <c r="BV163" i="46"/>
  <c r="G163" i="46" s="1"/>
  <c r="BU163" i="46"/>
  <c r="F163" i="46" s="1"/>
  <c r="BT163" i="46"/>
  <c r="BS163" i="46"/>
  <c r="BO163" i="46"/>
  <c r="B163" i="46"/>
  <c r="B163" i="44" s="1"/>
  <c r="A163" i="46"/>
  <c r="C163" i="46" s="1"/>
  <c r="C163" i="44" s="1"/>
  <c r="EF162" i="46"/>
  <c r="EE162" i="46"/>
  <c r="BP162" i="46" s="1"/>
  <c r="ED162" i="46"/>
  <c r="BO162" i="46" s="1"/>
  <c r="EC162" i="46"/>
  <c r="EB162" i="46"/>
  <c r="BM162" i="46" s="1"/>
  <c r="EA162" i="46"/>
  <c r="DZ162" i="46"/>
  <c r="BK162" i="46" s="1"/>
  <c r="DY162" i="46"/>
  <c r="DX162" i="46"/>
  <c r="DW162" i="46"/>
  <c r="BH162" i="46" s="1"/>
  <c r="DV162" i="46"/>
  <c r="BG162" i="46" s="1"/>
  <c r="DU162" i="46"/>
  <c r="DT162" i="46"/>
  <c r="DS162" i="46"/>
  <c r="DR162" i="46"/>
  <c r="DQ162" i="46"/>
  <c r="DP162" i="46"/>
  <c r="DO162" i="46"/>
  <c r="DN162" i="46"/>
  <c r="AY162" i="46" s="1"/>
  <c r="DM162" i="46"/>
  <c r="AX162" i="46" s="1"/>
  <c r="DL162" i="46"/>
  <c r="AW162" i="46" s="1"/>
  <c r="DK162" i="46"/>
  <c r="DJ162" i="46"/>
  <c r="AU162" i="46" s="1"/>
  <c r="DI162" i="46"/>
  <c r="DH162" i="46"/>
  <c r="AS162" i="46" s="1"/>
  <c r="DG162" i="46"/>
  <c r="AR162" i="46" s="1"/>
  <c r="DF162" i="46"/>
  <c r="AQ162" i="46" s="1"/>
  <c r="DE162" i="46"/>
  <c r="AP162" i="46" s="1"/>
  <c r="DD162" i="46"/>
  <c r="AO162" i="46" s="1"/>
  <c r="DC162" i="46"/>
  <c r="DB162" i="46"/>
  <c r="AM162" i="46" s="1"/>
  <c r="DA162" i="46"/>
  <c r="CZ162" i="46"/>
  <c r="CY162" i="46"/>
  <c r="AJ162" i="46" s="1"/>
  <c r="CX162" i="46"/>
  <c r="AI162" i="46" s="1"/>
  <c r="CW162" i="46"/>
  <c r="AH162" i="46" s="1"/>
  <c r="CV162" i="46"/>
  <c r="CU162" i="46"/>
  <c r="CT162" i="46"/>
  <c r="CS162" i="46"/>
  <c r="CR162" i="46"/>
  <c r="AC162" i="46" s="1"/>
  <c r="CQ162" i="46"/>
  <c r="CP162" i="46"/>
  <c r="AA162" i="46" s="1"/>
  <c r="CO162" i="46"/>
  <c r="Z162" i="46" s="1"/>
  <c r="CN162" i="46"/>
  <c r="CM162" i="46"/>
  <c r="CL162" i="46"/>
  <c r="CK162" i="46"/>
  <c r="CJ162" i="46"/>
  <c r="U162" i="46" s="1"/>
  <c r="CI162" i="46"/>
  <c r="CH162" i="46"/>
  <c r="S162" i="46" s="1"/>
  <c r="CG162" i="46"/>
  <c r="CF162" i="46"/>
  <c r="CE162" i="46"/>
  <c r="CD162" i="46"/>
  <c r="O162" i="46" s="1"/>
  <c r="CC162" i="46"/>
  <c r="CB162" i="46"/>
  <c r="M162" i="46" s="1"/>
  <c r="CA162" i="46"/>
  <c r="L162" i="46" s="1"/>
  <c r="BZ162" i="46"/>
  <c r="K162" i="46" s="1"/>
  <c r="BY162" i="46"/>
  <c r="J162" i="46" s="1"/>
  <c r="BX162" i="46"/>
  <c r="BW162" i="46"/>
  <c r="BV162" i="46"/>
  <c r="BU162" i="46"/>
  <c r="BT162" i="46"/>
  <c r="BS162" i="46"/>
  <c r="B162" i="46"/>
  <c r="B162" i="44" s="1"/>
  <c r="A162" i="46"/>
  <c r="A162" i="44" s="1"/>
  <c r="EF161" i="46"/>
  <c r="EE161" i="46"/>
  <c r="ED161" i="46"/>
  <c r="EC161" i="46"/>
  <c r="BN161" i="46" s="1"/>
  <c r="EB161" i="46"/>
  <c r="BM161" i="46" s="1"/>
  <c r="EA161" i="46"/>
  <c r="DZ161" i="46"/>
  <c r="BK161" i="46" s="1"/>
  <c r="DY161" i="46"/>
  <c r="DX161" i="46"/>
  <c r="DW161" i="46"/>
  <c r="DV161" i="46"/>
  <c r="BG161" i="44" s="1"/>
  <c r="DU161" i="46"/>
  <c r="DT161" i="46"/>
  <c r="DS161" i="46"/>
  <c r="BD161" i="46" s="1"/>
  <c r="DR161" i="46"/>
  <c r="BC161" i="46" s="1"/>
  <c r="DQ161" i="46"/>
  <c r="DP161" i="46"/>
  <c r="DO161" i="46"/>
  <c r="AZ161" i="46" s="1"/>
  <c r="DN161" i="46"/>
  <c r="AY161" i="46" s="1"/>
  <c r="DM161" i="46"/>
  <c r="AX161" i="46" s="1"/>
  <c r="DL161" i="46"/>
  <c r="AW161" i="46" s="1"/>
  <c r="DK161" i="46"/>
  <c r="DJ161" i="46"/>
  <c r="AU161" i="46" s="1"/>
  <c r="DI161" i="46"/>
  <c r="DH161" i="46"/>
  <c r="AS161" i="46" s="1"/>
  <c r="DG161" i="46"/>
  <c r="DF161" i="46"/>
  <c r="AQ161" i="46" s="1"/>
  <c r="DE161" i="46"/>
  <c r="AP161" i="46" s="1"/>
  <c r="DD161" i="46"/>
  <c r="AO161" i="46" s="1"/>
  <c r="DC161" i="46"/>
  <c r="DB161" i="46"/>
  <c r="AM161" i="46" s="1"/>
  <c r="DA161" i="46"/>
  <c r="CZ161" i="46"/>
  <c r="AK161" i="46" s="1"/>
  <c r="CY161" i="46"/>
  <c r="CX161" i="46"/>
  <c r="CW161" i="46"/>
  <c r="CV161" i="46"/>
  <c r="AG161" i="46" s="1"/>
  <c r="CU161" i="46"/>
  <c r="CT161" i="46"/>
  <c r="AE161" i="46" s="1"/>
  <c r="CS161" i="46"/>
  <c r="CR161" i="46"/>
  <c r="CQ161" i="46"/>
  <c r="AB161" i="46" s="1"/>
  <c r="CP161" i="46"/>
  <c r="CO161" i="46"/>
  <c r="Z161" i="46" s="1"/>
  <c r="CN161" i="46"/>
  <c r="CM161" i="46"/>
  <c r="X161" i="46" s="1"/>
  <c r="CL161" i="46"/>
  <c r="W161" i="46" s="1"/>
  <c r="CK161" i="46"/>
  <c r="CJ161" i="46"/>
  <c r="CI161" i="46"/>
  <c r="CH161" i="46"/>
  <c r="CG161" i="46"/>
  <c r="R161" i="46" s="1"/>
  <c r="CF161" i="46"/>
  <c r="CE161" i="46"/>
  <c r="P161" i="46" s="1"/>
  <c r="CD161" i="46"/>
  <c r="O161" i="46" s="1"/>
  <c r="CC161" i="46"/>
  <c r="CB161" i="46"/>
  <c r="M161" i="46" s="1"/>
  <c r="CA161" i="46"/>
  <c r="BZ161" i="46"/>
  <c r="BY161" i="46"/>
  <c r="BX161" i="46"/>
  <c r="I161" i="46" s="1"/>
  <c r="BW161" i="46"/>
  <c r="BV161" i="46"/>
  <c r="G161" i="46" s="1"/>
  <c r="BU161" i="46"/>
  <c r="BT161" i="46"/>
  <c r="BS161" i="46"/>
  <c r="BG161" i="46"/>
  <c r="B161" i="46"/>
  <c r="B161" i="44" s="1"/>
  <c r="A161" i="46"/>
  <c r="A161" i="44" s="1"/>
  <c r="EF160" i="46"/>
  <c r="BQ160" i="46" s="1"/>
  <c r="EE160" i="46"/>
  <c r="BP160" i="46" s="1"/>
  <c r="ED160" i="46"/>
  <c r="EC160" i="46"/>
  <c r="EB160" i="46"/>
  <c r="EA160" i="46"/>
  <c r="BL160" i="46" s="1"/>
  <c r="DZ160" i="46"/>
  <c r="BK160" i="46" s="1"/>
  <c r="DY160" i="46"/>
  <c r="DX160" i="46"/>
  <c r="DW160" i="46"/>
  <c r="BH160" i="46" s="1"/>
  <c r="DV160" i="46"/>
  <c r="DU160" i="46"/>
  <c r="DT160" i="46"/>
  <c r="DS160" i="46"/>
  <c r="BD160" i="46" s="1"/>
  <c r="DR160" i="46"/>
  <c r="DQ160" i="46"/>
  <c r="DP160" i="46"/>
  <c r="BA160" i="46" s="1"/>
  <c r="DO160" i="46"/>
  <c r="AZ160" i="46" s="1"/>
  <c r="DN160" i="46"/>
  <c r="DM160" i="46"/>
  <c r="DL160" i="46"/>
  <c r="DK160" i="46"/>
  <c r="AV160" i="46" s="1"/>
  <c r="DJ160" i="46"/>
  <c r="AU160" i="46" s="1"/>
  <c r="DI160" i="46"/>
  <c r="AT160" i="46" s="1"/>
  <c r="DH160" i="46"/>
  <c r="DG160" i="46"/>
  <c r="AR160" i="46" s="1"/>
  <c r="DF160" i="46"/>
  <c r="DE160" i="46"/>
  <c r="DD160" i="46"/>
  <c r="DC160" i="46"/>
  <c r="AN160" i="46" s="1"/>
  <c r="DB160" i="46"/>
  <c r="AM160" i="46" s="1"/>
  <c r="DA160" i="46"/>
  <c r="CZ160" i="46"/>
  <c r="AK160" i="46" s="1"/>
  <c r="CY160" i="46"/>
  <c r="CX160" i="46"/>
  <c r="CW160" i="46"/>
  <c r="CV160" i="46"/>
  <c r="CU160" i="46"/>
  <c r="AF160" i="46" s="1"/>
  <c r="CT160" i="46"/>
  <c r="CS160" i="46"/>
  <c r="AD160" i="46" s="1"/>
  <c r="CR160" i="46"/>
  <c r="AC160" i="46" s="1"/>
  <c r="CQ160" i="46"/>
  <c r="AB160" i="46" s="1"/>
  <c r="CP160" i="46"/>
  <c r="CO160" i="46"/>
  <c r="CN160" i="46"/>
  <c r="Y160" i="46" s="1"/>
  <c r="CM160" i="46"/>
  <c r="X160" i="46" s="1"/>
  <c r="CL160" i="46"/>
  <c r="W160" i="46" s="1"/>
  <c r="CK160" i="46"/>
  <c r="V160" i="46" s="1"/>
  <c r="CJ160" i="46"/>
  <c r="U160" i="46" s="1"/>
  <c r="CI160" i="46"/>
  <c r="T160" i="46" s="1"/>
  <c r="CH160" i="46"/>
  <c r="CG160" i="46"/>
  <c r="CF160" i="46"/>
  <c r="CE160" i="46"/>
  <c r="P160" i="46" s="1"/>
  <c r="CD160" i="46"/>
  <c r="O160" i="46" s="1"/>
  <c r="CC160" i="46"/>
  <c r="N160" i="46" s="1"/>
  <c r="CB160" i="46"/>
  <c r="M160" i="46" s="1"/>
  <c r="CA160" i="46"/>
  <c r="L160" i="46" s="1"/>
  <c r="BZ160" i="46"/>
  <c r="K160" i="46" s="1"/>
  <c r="BY160" i="46"/>
  <c r="BX160" i="46"/>
  <c r="I160" i="46" s="1"/>
  <c r="BW160" i="46"/>
  <c r="H160" i="46" s="1"/>
  <c r="BV160" i="46"/>
  <c r="G160" i="46" s="1"/>
  <c r="BU160" i="46"/>
  <c r="F160" i="46" s="1"/>
  <c r="BT160" i="46"/>
  <c r="BS160" i="46"/>
  <c r="D160" i="46" s="1"/>
  <c r="B160" i="46"/>
  <c r="B160" i="44" s="1"/>
  <c r="A160" i="46"/>
  <c r="EF159" i="46"/>
  <c r="EE159" i="46"/>
  <c r="ED159" i="46"/>
  <c r="BO159" i="44" s="1"/>
  <c r="EC159" i="46"/>
  <c r="BN159" i="46" s="1"/>
  <c r="EB159" i="46"/>
  <c r="BM159" i="46" s="1"/>
  <c r="EA159" i="46"/>
  <c r="BL159" i="46" s="1"/>
  <c r="DZ159" i="46"/>
  <c r="DY159" i="46"/>
  <c r="DX159" i="46"/>
  <c r="BI159" i="46" s="1"/>
  <c r="DW159" i="46"/>
  <c r="DV159" i="46"/>
  <c r="DU159" i="46"/>
  <c r="BF159" i="46" s="1"/>
  <c r="DT159" i="46"/>
  <c r="DS159" i="46"/>
  <c r="BD159" i="46" s="1"/>
  <c r="DR159" i="46"/>
  <c r="BC159" i="46" s="1"/>
  <c r="DQ159" i="46"/>
  <c r="BB159" i="46" s="1"/>
  <c r="DP159" i="46"/>
  <c r="DO159" i="46"/>
  <c r="DN159" i="46"/>
  <c r="DM159" i="46"/>
  <c r="AX159" i="46" s="1"/>
  <c r="DL159" i="46"/>
  <c r="DK159" i="46"/>
  <c r="AV159" i="46" s="1"/>
  <c r="DJ159" i="46"/>
  <c r="DI159" i="46"/>
  <c r="DH159" i="46"/>
  <c r="AS159" i="46" s="1"/>
  <c r="DG159" i="46"/>
  <c r="DF159" i="46"/>
  <c r="AQ159" i="46" s="1"/>
  <c r="DE159" i="46"/>
  <c r="AP159" i="46" s="1"/>
  <c r="DD159" i="46"/>
  <c r="AO159" i="46" s="1"/>
  <c r="DC159" i="46"/>
  <c r="AN159" i="46" s="1"/>
  <c r="DB159" i="46"/>
  <c r="DA159" i="46"/>
  <c r="AL159" i="46" s="1"/>
  <c r="CZ159" i="46"/>
  <c r="AK159" i="46" s="1"/>
  <c r="CY159" i="46"/>
  <c r="CX159" i="46"/>
  <c r="AI159" i="46" s="1"/>
  <c r="CW159" i="46"/>
  <c r="AH159" i="46" s="1"/>
  <c r="CV159" i="46"/>
  <c r="AG159" i="46" s="1"/>
  <c r="CU159" i="46"/>
  <c r="AF159" i="46" s="1"/>
  <c r="CT159" i="46"/>
  <c r="CS159" i="46"/>
  <c r="CR159" i="46"/>
  <c r="CQ159" i="46"/>
  <c r="CP159" i="46"/>
  <c r="CO159" i="46"/>
  <c r="Z159" i="46" s="1"/>
  <c r="CN159" i="46"/>
  <c r="Y159" i="46" s="1"/>
  <c r="CM159" i="46"/>
  <c r="X159" i="46" s="1"/>
  <c r="CL159" i="46"/>
  <c r="CK159" i="46"/>
  <c r="V159" i="46" s="1"/>
  <c r="CJ159" i="46"/>
  <c r="CI159" i="46"/>
  <c r="CH159" i="46"/>
  <c r="S159" i="46" s="1"/>
  <c r="CG159" i="46"/>
  <c r="R159" i="46" s="1"/>
  <c r="CF159" i="46"/>
  <c r="CE159" i="46"/>
  <c r="P159" i="46" s="1"/>
  <c r="CD159" i="46"/>
  <c r="CC159" i="46"/>
  <c r="CB159" i="46"/>
  <c r="CA159" i="46"/>
  <c r="BZ159" i="46"/>
  <c r="K159" i="46" s="1"/>
  <c r="BY159" i="46"/>
  <c r="J159" i="46" s="1"/>
  <c r="BX159" i="46"/>
  <c r="I159" i="46" s="1"/>
  <c r="BW159" i="46"/>
  <c r="H159" i="46" s="1"/>
  <c r="BV159" i="46"/>
  <c r="BU159" i="46"/>
  <c r="BT159" i="46"/>
  <c r="BS159" i="46"/>
  <c r="BO159" i="46"/>
  <c r="B159" i="46"/>
  <c r="B159" i="44" s="1"/>
  <c r="A159" i="46"/>
  <c r="A159" i="44" s="1"/>
  <c r="EF158" i="46"/>
  <c r="BQ158" i="46" s="1"/>
  <c r="EE158" i="46"/>
  <c r="ED158" i="46"/>
  <c r="EC158" i="46"/>
  <c r="EB158" i="46"/>
  <c r="EA158" i="46"/>
  <c r="BL158" i="46" s="1"/>
  <c r="DZ158" i="46"/>
  <c r="DY158" i="46"/>
  <c r="BJ158" i="46" s="1"/>
  <c r="DX158" i="46"/>
  <c r="BI158" i="46" s="1"/>
  <c r="DW158" i="46"/>
  <c r="DV158" i="46"/>
  <c r="DU158" i="46"/>
  <c r="DT158" i="46"/>
  <c r="DS158" i="46"/>
  <c r="BD158" i="46" s="1"/>
  <c r="DR158" i="46"/>
  <c r="DQ158" i="46"/>
  <c r="BB158" i="46" s="1"/>
  <c r="DP158" i="46"/>
  <c r="BA158" i="46" s="1"/>
  <c r="DO158" i="46"/>
  <c r="AZ158" i="46" s="1"/>
  <c r="DN158" i="46"/>
  <c r="DM158" i="46"/>
  <c r="DL158" i="46"/>
  <c r="DK158" i="46"/>
  <c r="DJ158" i="46"/>
  <c r="AU158" i="46" s="1"/>
  <c r="DI158" i="46"/>
  <c r="AT158" i="46" s="1"/>
  <c r="DH158" i="46"/>
  <c r="AS158" i="46" s="1"/>
  <c r="DG158" i="46"/>
  <c r="DF158" i="46"/>
  <c r="DE158" i="46"/>
  <c r="DD158" i="46"/>
  <c r="DC158" i="46"/>
  <c r="DB158" i="46"/>
  <c r="DA158" i="46"/>
  <c r="AL158" i="46" s="1"/>
  <c r="CZ158" i="46"/>
  <c r="AK158" i="46" s="1"/>
  <c r="CY158" i="46"/>
  <c r="CX158" i="46"/>
  <c r="CW158" i="46"/>
  <c r="CV158" i="46"/>
  <c r="CU158" i="46"/>
  <c r="CT158" i="46"/>
  <c r="AE158" i="46" s="1"/>
  <c r="CS158" i="46"/>
  <c r="AD158" i="46" s="1"/>
  <c r="CR158" i="46"/>
  <c r="AC158" i="46" s="1"/>
  <c r="CQ158" i="46"/>
  <c r="AB158" i="46" s="1"/>
  <c r="CP158" i="46"/>
  <c r="CO158" i="46"/>
  <c r="CN158" i="46"/>
  <c r="CM158" i="46"/>
  <c r="X158" i="46" s="1"/>
  <c r="CL158" i="46"/>
  <c r="W158" i="46" s="1"/>
  <c r="CK158" i="46"/>
  <c r="V158" i="46" s="1"/>
  <c r="CJ158" i="46"/>
  <c r="U158" i="46" s="1"/>
  <c r="CI158" i="46"/>
  <c r="T158" i="46" s="1"/>
  <c r="CH158" i="46"/>
  <c r="CG158" i="46"/>
  <c r="CF158" i="46"/>
  <c r="CE158" i="46"/>
  <c r="P158" i="46" s="1"/>
  <c r="CD158" i="46"/>
  <c r="CC158" i="46"/>
  <c r="N158" i="46" s="1"/>
  <c r="CB158" i="46"/>
  <c r="M158" i="46" s="1"/>
  <c r="CA158" i="46"/>
  <c r="BZ158" i="46"/>
  <c r="K158" i="46" s="1"/>
  <c r="BY158" i="46"/>
  <c r="BX158" i="46"/>
  <c r="BW158" i="46"/>
  <c r="BV158" i="46"/>
  <c r="BU158" i="46"/>
  <c r="F158" i="46" s="1"/>
  <c r="BT158" i="46"/>
  <c r="E158" i="46" s="1"/>
  <c r="BS158" i="46"/>
  <c r="B158" i="46"/>
  <c r="B158" i="44" s="1"/>
  <c r="A158" i="46"/>
  <c r="EF157" i="46"/>
  <c r="EE157" i="46"/>
  <c r="BP157" i="46" s="1"/>
  <c r="ED157" i="46"/>
  <c r="BO157" i="46" s="1"/>
  <c r="EC157" i="46"/>
  <c r="EB157" i="46"/>
  <c r="BM157" i="46" s="1"/>
  <c r="EA157" i="46"/>
  <c r="BL157" i="46" s="1"/>
  <c r="DZ157" i="46"/>
  <c r="DY157" i="46"/>
  <c r="DX157" i="46"/>
  <c r="BI157" i="46" s="1"/>
  <c r="DW157" i="46"/>
  <c r="BH157" i="46" s="1"/>
  <c r="DV157" i="46"/>
  <c r="DU157" i="46"/>
  <c r="DT157" i="46"/>
  <c r="BE157" i="46" s="1"/>
  <c r="DS157" i="46"/>
  <c r="DR157" i="46"/>
  <c r="DQ157" i="46"/>
  <c r="DP157" i="46"/>
  <c r="DO157" i="46"/>
  <c r="DN157" i="46"/>
  <c r="AY157" i="46" s="1"/>
  <c r="DM157" i="46"/>
  <c r="DL157" i="46"/>
  <c r="AW157" i="46" s="1"/>
  <c r="DK157" i="46"/>
  <c r="DJ157" i="46"/>
  <c r="DI157" i="46"/>
  <c r="DH157" i="46"/>
  <c r="AS157" i="46" s="1"/>
  <c r="DG157" i="46"/>
  <c r="DF157" i="46"/>
  <c r="AQ157" i="46" s="1"/>
  <c r="DE157" i="46"/>
  <c r="AP157" i="46" s="1"/>
  <c r="DD157" i="46"/>
  <c r="AO157" i="46" s="1"/>
  <c r="DC157" i="46"/>
  <c r="AN157" i="46" s="1"/>
  <c r="DB157" i="46"/>
  <c r="AM157" i="46" s="1"/>
  <c r="DA157" i="46"/>
  <c r="CZ157" i="46"/>
  <c r="CY157" i="46"/>
  <c r="AJ157" i="46" s="1"/>
  <c r="CX157" i="46"/>
  <c r="CW157" i="46"/>
  <c r="AH157" i="46" s="1"/>
  <c r="CV157" i="46"/>
  <c r="AG157" i="46" s="1"/>
  <c r="CU157" i="46"/>
  <c r="CT157" i="46"/>
  <c r="AE157" i="46" s="1"/>
  <c r="CS157" i="46"/>
  <c r="CR157" i="46"/>
  <c r="AC157" i="46" s="1"/>
  <c r="CQ157" i="46"/>
  <c r="CP157" i="46"/>
  <c r="CO157" i="46"/>
  <c r="CN157" i="46"/>
  <c r="Y157" i="46" s="1"/>
  <c r="CM157" i="46"/>
  <c r="CL157" i="46"/>
  <c r="CK157" i="46"/>
  <c r="CJ157" i="46"/>
  <c r="U157" i="46" s="1"/>
  <c r="CI157" i="46"/>
  <c r="T157" i="46" s="1"/>
  <c r="CH157" i="46"/>
  <c r="S157" i="46" s="1"/>
  <c r="CG157" i="46"/>
  <c r="CF157" i="46"/>
  <c r="Q157" i="46" s="1"/>
  <c r="CE157" i="46"/>
  <c r="CD157" i="46"/>
  <c r="O157" i="46" s="1"/>
  <c r="CC157" i="46"/>
  <c r="CB157" i="46"/>
  <c r="CA157" i="46"/>
  <c r="L157" i="46" s="1"/>
  <c r="BZ157" i="46"/>
  <c r="K157" i="46" s="1"/>
  <c r="BY157" i="46"/>
  <c r="J157" i="46" s="1"/>
  <c r="BX157" i="46"/>
  <c r="I157" i="46" s="1"/>
  <c r="BW157" i="46"/>
  <c r="BV157" i="46"/>
  <c r="BU157" i="46"/>
  <c r="BT157" i="46"/>
  <c r="E157" i="46" s="1"/>
  <c r="BS157" i="46"/>
  <c r="B157" i="46"/>
  <c r="B157" i="44" s="1"/>
  <c r="A157" i="46"/>
  <c r="C157" i="46" s="1"/>
  <c r="C157" i="44" s="1"/>
  <c r="EF156" i="46"/>
  <c r="BQ156" i="46" s="1"/>
  <c r="EE156" i="46"/>
  <c r="ED156" i="46"/>
  <c r="EC156" i="46"/>
  <c r="EB156" i="46"/>
  <c r="EA156" i="46"/>
  <c r="BL156" i="46" s="1"/>
  <c r="DZ156" i="46"/>
  <c r="BK156" i="46" s="1"/>
  <c r="DY156" i="46"/>
  <c r="BJ156" i="46" s="1"/>
  <c r="DX156" i="46"/>
  <c r="BI156" i="46" s="1"/>
  <c r="DW156" i="46"/>
  <c r="DV156" i="46"/>
  <c r="DU156" i="46"/>
  <c r="DT156" i="46"/>
  <c r="DS156" i="46"/>
  <c r="BD156" i="46" s="1"/>
  <c r="DR156" i="46"/>
  <c r="DQ156" i="46"/>
  <c r="BB156" i="46" s="1"/>
  <c r="DP156" i="46"/>
  <c r="BA156" i="46" s="1"/>
  <c r="DO156" i="46"/>
  <c r="AZ156" i="46" s="1"/>
  <c r="DN156" i="46"/>
  <c r="DM156" i="46"/>
  <c r="DL156" i="46"/>
  <c r="DK156" i="46"/>
  <c r="AV156" i="46" s="1"/>
  <c r="DJ156" i="46"/>
  <c r="DI156" i="46"/>
  <c r="AT156" i="46" s="1"/>
  <c r="DH156" i="46"/>
  <c r="AS156" i="46" s="1"/>
  <c r="DG156" i="46"/>
  <c r="DF156" i="46"/>
  <c r="DE156" i="46"/>
  <c r="DD156" i="46"/>
  <c r="DC156" i="46"/>
  <c r="AN156" i="46" s="1"/>
  <c r="DB156" i="46"/>
  <c r="AM156" i="46" s="1"/>
  <c r="DA156" i="46"/>
  <c r="AL156" i="46" s="1"/>
  <c r="CZ156" i="46"/>
  <c r="AK156" i="46" s="1"/>
  <c r="CY156" i="46"/>
  <c r="CX156" i="46"/>
  <c r="CW156" i="46"/>
  <c r="CV156" i="46"/>
  <c r="CU156" i="46"/>
  <c r="CT156" i="46"/>
  <c r="AE156" i="46" s="1"/>
  <c r="CS156" i="46"/>
  <c r="AD156" i="46" s="1"/>
  <c r="CR156" i="46"/>
  <c r="AC156" i="46" s="1"/>
  <c r="CQ156" i="46"/>
  <c r="CP156" i="46"/>
  <c r="CO156" i="46"/>
  <c r="CN156" i="46"/>
  <c r="CM156" i="46"/>
  <c r="X156" i="46" s="1"/>
  <c r="CL156" i="46"/>
  <c r="CK156" i="46"/>
  <c r="V156" i="46" s="1"/>
  <c r="CJ156" i="46"/>
  <c r="U156" i="46" s="1"/>
  <c r="CI156" i="46"/>
  <c r="CH156" i="46"/>
  <c r="CG156" i="46"/>
  <c r="CF156" i="46"/>
  <c r="CE156" i="46"/>
  <c r="P156" i="46" s="1"/>
  <c r="CD156" i="46"/>
  <c r="O156" i="46" s="1"/>
  <c r="CC156" i="46"/>
  <c r="N156" i="46" s="1"/>
  <c r="CB156" i="46"/>
  <c r="M156" i="46" s="1"/>
  <c r="CA156" i="46"/>
  <c r="BZ156" i="46"/>
  <c r="BY156" i="46"/>
  <c r="J156" i="46" s="1"/>
  <c r="BX156" i="46"/>
  <c r="BW156" i="46"/>
  <c r="BV156" i="46"/>
  <c r="BU156" i="46"/>
  <c r="F156" i="46" s="1"/>
  <c r="BT156" i="46"/>
  <c r="E156" i="46" s="1"/>
  <c r="BS156" i="46"/>
  <c r="B156" i="46"/>
  <c r="B156" i="44" s="1"/>
  <c r="A156" i="46"/>
  <c r="C156" i="46" s="1"/>
  <c r="C156" i="44" s="1"/>
  <c r="EF155" i="46"/>
  <c r="EE155" i="46"/>
  <c r="BP155" i="46" s="1"/>
  <c r="ED155" i="46"/>
  <c r="EC155" i="46"/>
  <c r="BN155" i="46" s="1"/>
  <c r="EB155" i="46"/>
  <c r="BM155" i="46" s="1"/>
  <c r="EA155" i="46"/>
  <c r="DZ155" i="46"/>
  <c r="BK155" i="46" s="1"/>
  <c r="DY155" i="46"/>
  <c r="BJ155" i="46" s="1"/>
  <c r="DX155" i="46"/>
  <c r="DW155" i="46"/>
  <c r="BH155" i="46" s="1"/>
  <c r="DV155" i="46"/>
  <c r="DU155" i="46"/>
  <c r="DT155" i="46"/>
  <c r="BE155" i="46" s="1"/>
  <c r="DS155" i="46"/>
  <c r="DR155" i="46"/>
  <c r="DQ155" i="46"/>
  <c r="DP155" i="46"/>
  <c r="BA155" i="46" s="1"/>
  <c r="DO155" i="46"/>
  <c r="DN155" i="46"/>
  <c r="DM155" i="46"/>
  <c r="AX155" i="46" s="1"/>
  <c r="DL155" i="46"/>
  <c r="AW155" i="46" s="1"/>
  <c r="DK155" i="46"/>
  <c r="DJ155" i="46"/>
  <c r="DI155" i="46"/>
  <c r="DH155" i="46"/>
  <c r="DG155" i="46"/>
  <c r="AR155" i="46" s="1"/>
  <c r="DF155" i="46"/>
  <c r="DE155" i="46"/>
  <c r="AP155" i="46" s="1"/>
  <c r="DD155" i="46"/>
  <c r="AO155" i="46" s="1"/>
  <c r="DC155" i="46"/>
  <c r="DB155" i="46"/>
  <c r="AM155" i="46" s="1"/>
  <c r="DA155" i="46"/>
  <c r="AL155" i="46" s="1"/>
  <c r="CZ155" i="46"/>
  <c r="CY155" i="46"/>
  <c r="CX155" i="46"/>
  <c r="CW155" i="46"/>
  <c r="AH155" i="46" s="1"/>
  <c r="CV155" i="46"/>
  <c r="AG155" i="46" s="1"/>
  <c r="CU155" i="46"/>
  <c r="CT155" i="46"/>
  <c r="CS155" i="46"/>
  <c r="CR155" i="46"/>
  <c r="CQ155" i="46"/>
  <c r="AB155" i="46" s="1"/>
  <c r="CP155" i="46"/>
  <c r="CO155" i="46"/>
  <c r="CN155" i="46"/>
  <c r="Y155" i="46" s="1"/>
  <c r="CM155" i="46"/>
  <c r="CL155" i="46"/>
  <c r="CK155" i="46"/>
  <c r="CJ155" i="46"/>
  <c r="CI155" i="46"/>
  <c r="T155" i="46" s="1"/>
  <c r="CH155" i="46"/>
  <c r="CG155" i="46"/>
  <c r="R155" i="46" s="1"/>
  <c r="CF155" i="46"/>
  <c r="Q155" i="46" s="1"/>
  <c r="CE155" i="46"/>
  <c r="CD155" i="46"/>
  <c r="CC155" i="46"/>
  <c r="CB155" i="46"/>
  <c r="CA155" i="46"/>
  <c r="L155" i="46" s="1"/>
  <c r="BZ155" i="46"/>
  <c r="BY155" i="46"/>
  <c r="J155" i="46" s="1"/>
  <c r="BX155" i="46"/>
  <c r="I155" i="46" s="1"/>
  <c r="BW155" i="46"/>
  <c r="BV155" i="46"/>
  <c r="BU155" i="46"/>
  <c r="BT155" i="46"/>
  <c r="E155" i="46" s="1"/>
  <c r="BS155" i="46"/>
  <c r="D155" i="46" s="1"/>
  <c r="B155" i="46"/>
  <c r="B155" i="44" s="1"/>
  <c r="A155" i="46"/>
  <c r="C155" i="46" s="1"/>
  <c r="C155" i="44" s="1"/>
  <c r="EF154" i="46"/>
  <c r="BQ154" i="46" s="1"/>
  <c r="EE154" i="46"/>
  <c r="ED154" i="46"/>
  <c r="EC154" i="46"/>
  <c r="EB154" i="46"/>
  <c r="EA154" i="46"/>
  <c r="BL154" i="46" s="1"/>
  <c r="DZ154" i="46"/>
  <c r="DY154" i="46"/>
  <c r="BJ154" i="46" s="1"/>
  <c r="DX154" i="46"/>
  <c r="BI154" i="46" s="1"/>
  <c r="DW154" i="46"/>
  <c r="DV154" i="46"/>
  <c r="DU154" i="46"/>
  <c r="DT154" i="46"/>
  <c r="DS154" i="46"/>
  <c r="BD154" i="46" s="1"/>
  <c r="DR154" i="46"/>
  <c r="BC154" i="46" s="1"/>
  <c r="DQ154" i="46"/>
  <c r="BB154" i="46" s="1"/>
  <c r="DP154" i="46"/>
  <c r="BA154" i="46" s="1"/>
  <c r="DO154" i="46"/>
  <c r="DN154" i="46"/>
  <c r="DM154" i="46"/>
  <c r="DL154" i="46"/>
  <c r="AW154" i="46" s="1"/>
  <c r="DK154" i="46"/>
  <c r="AV154" i="46" s="1"/>
  <c r="DJ154" i="46"/>
  <c r="AU154" i="46" s="1"/>
  <c r="DI154" i="46"/>
  <c r="DH154" i="46"/>
  <c r="AS154" i="46" s="1"/>
  <c r="DG154" i="46"/>
  <c r="DF154" i="46"/>
  <c r="DE154" i="46"/>
  <c r="DD154" i="46"/>
  <c r="AO154" i="46" s="1"/>
  <c r="DC154" i="46"/>
  <c r="AN154" i="46" s="1"/>
  <c r="DB154" i="46"/>
  <c r="AM154" i="46" s="1"/>
  <c r="DA154" i="46"/>
  <c r="AL154" i="46" s="1"/>
  <c r="CZ154" i="46"/>
  <c r="AK154" i="46" s="1"/>
  <c r="CY154" i="46"/>
  <c r="CX154" i="46"/>
  <c r="AI154" i="46" s="1"/>
  <c r="CW154" i="46"/>
  <c r="CV154" i="46"/>
  <c r="AG154" i="46" s="1"/>
  <c r="CU154" i="46"/>
  <c r="CT154" i="46"/>
  <c r="AE154" i="46" s="1"/>
  <c r="CS154" i="46"/>
  <c r="CR154" i="46"/>
  <c r="AC154" i="46" s="1"/>
  <c r="CQ154" i="46"/>
  <c r="CP154" i="46"/>
  <c r="AA154" i="46" s="1"/>
  <c r="CO154" i="46"/>
  <c r="Z154" i="46" s="1"/>
  <c r="CN154" i="46"/>
  <c r="Y154" i="46" s="1"/>
  <c r="CM154" i="46"/>
  <c r="X154" i="46" s="1"/>
  <c r="CL154" i="46"/>
  <c r="W154" i="46" s="1"/>
  <c r="CK154" i="46"/>
  <c r="V154" i="46" s="1"/>
  <c r="CJ154" i="46"/>
  <c r="U154" i="46" s="1"/>
  <c r="CI154" i="46"/>
  <c r="CH154" i="46"/>
  <c r="CG154" i="46"/>
  <c r="CF154" i="46"/>
  <c r="CE154" i="46"/>
  <c r="CD154" i="46"/>
  <c r="O154" i="46" s="1"/>
  <c r="CC154" i="46"/>
  <c r="N154" i="46" s="1"/>
  <c r="CB154" i="46"/>
  <c r="M154" i="46" s="1"/>
  <c r="CA154" i="46"/>
  <c r="BZ154" i="46"/>
  <c r="BY154" i="46"/>
  <c r="BX154" i="46"/>
  <c r="I154" i="46" s="1"/>
  <c r="BW154" i="46"/>
  <c r="BV154" i="46"/>
  <c r="BU154" i="46"/>
  <c r="F154" i="46" s="1"/>
  <c r="BT154" i="46"/>
  <c r="E154" i="46" s="1"/>
  <c r="BS154" i="46"/>
  <c r="B154" i="46"/>
  <c r="B154" i="44" s="1"/>
  <c r="A154" i="46"/>
  <c r="EF153" i="46"/>
  <c r="EE153" i="46"/>
  <c r="BP153" i="46" s="1"/>
  <c r="ED153" i="46"/>
  <c r="BO153" i="46" s="1"/>
  <c r="EC153" i="46"/>
  <c r="BN153" i="46" s="1"/>
  <c r="EB153" i="46"/>
  <c r="BM153" i="46" s="1"/>
  <c r="EA153" i="46"/>
  <c r="BL153" i="46" s="1"/>
  <c r="DZ153" i="46"/>
  <c r="BK153" i="46" s="1"/>
  <c r="DY153" i="46"/>
  <c r="DX153" i="46"/>
  <c r="DW153" i="46"/>
  <c r="DV153" i="46"/>
  <c r="BG153" i="46" s="1"/>
  <c r="DU153" i="46"/>
  <c r="BF153" i="46" s="1"/>
  <c r="DT153" i="46"/>
  <c r="BE153" i="46" s="1"/>
  <c r="DS153" i="46"/>
  <c r="DR153" i="46"/>
  <c r="DQ153" i="46"/>
  <c r="DP153" i="46"/>
  <c r="DO153" i="46"/>
  <c r="AZ153" i="46" s="1"/>
  <c r="DN153" i="46"/>
  <c r="AY153" i="46" s="1"/>
  <c r="DM153" i="46"/>
  <c r="AX153" i="46" s="1"/>
  <c r="DL153" i="46"/>
  <c r="AW153" i="46" s="1"/>
  <c r="DK153" i="46"/>
  <c r="AV153" i="46" s="1"/>
  <c r="DJ153" i="46"/>
  <c r="DI153" i="46"/>
  <c r="DH153" i="46"/>
  <c r="DG153" i="46"/>
  <c r="AR153" i="46" s="1"/>
  <c r="DF153" i="46"/>
  <c r="AQ153" i="46" s="1"/>
  <c r="DE153" i="46"/>
  <c r="AP153" i="46" s="1"/>
  <c r="DD153" i="46"/>
  <c r="AO153" i="46" s="1"/>
  <c r="DC153" i="46"/>
  <c r="AN153" i="46" s="1"/>
  <c r="DB153" i="46"/>
  <c r="DA153" i="46"/>
  <c r="CZ153" i="46"/>
  <c r="AK153" i="46" s="1"/>
  <c r="CY153" i="46"/>
  <c r="AJ153" i="46" s="1"/>
  <c r="CX153" i="46"/>
  <c r="AI153" i="46" s="1"/>
  <c r="CW153" i="46"/>
  <c r="AH153" i="46" s="1"/>
  <c r="CV153" i="46"/>
  <c r="AG153" i="46" s="1"/>
  <c r="CU153" i="46"/>
  <c r="AF153" i="46" s="1"/>
  <c r="CT153" i="46"/>
  <c r="CS153" i="46"/>
  <c r="CR153" i="46"/>
  <c r="AC153" i="46" s="1"/>
  <c r="CQ153" i="46"/>
  <c r="AB153" i="46" s="1"/>
  <c r="CP153" i="46"/>
  <c r="AA153" i="46" s="1"/>
  <c r="CO153" i="46"/>
  <c r="Z153" i="46" s="1"/>
  <c r="CN153" i="46"/>
  <c r="Y153" i="46" s="1"/>
  <c r="CM153" i="46"/>
  <c r="X153" i="46" s="1"/>
  <c r="CL153" i="46"/>
  <c r="CK153" i="46"/>
  <c r="CJ153" i="46"/>
  <c r="CI153" i="46"/>
  <c r="CH153" i="46"/>
  <c r="S153" i="46" s="1"/>
  <c r="CG153" i="46"/>
  <c r="R153" i="46" s="1"/>
  <c r="CF153" i="46"/>
  <c r="Q153" i="46" s="1"/>
  <c r="CE153" i="46"/>
  <c r="P153" i="46" s="1"/>
  <c r="CD153" i="46"/>
  <c r="CC153" i="46"/>
  <c r="CB153" i="46"/>
  <c r="M153" i="46" s="1"/>
  <c r="CA153" i="46"/>
  <c r="L153" i="46" s="1"/>
  <c r="BZ153" i="46"/>
  <c r="K153" i="46" s="1"/>
  <c r="BY153" i="46"/>
  <c r="J153" i="46" s="1"/>
  <c r="BX153" i="46"/>
  <c r="I153" i="46" s="1"/>
  <c r="BW153" i="46"/>
  <c r="BV153" i="46"/>
  <c r="G153" i="46" s="1"/>
  <c r="BU153" i="46"/>
  <c r="BT153" i="46"/>
  <c r="BS153" i="46"/>
  <c r="D153" i="46" s="1"/>
  <c r="B153" i="46"/>
  <c r="B153" i="44" s="1"/>
  <c r="A153" i="46"/>
  <c r="A153" i="44" s="1"/>
  <c r="EF152" i="46"/>
  <c r="BQ152" i="46" s="1"/>
  <c r="EE152" i="46"/>
  <c r="ED152" i="46"/>
  <c r="EC152" i="46"/>
  <c r="EB152" i="46"/>
  <c r="EA152" i="46"/>
  <c r="BL152" i="46" s="1"/>
  <c r="DZ152" i="46"/>
  <c r="DY152" i="46"/>
  <c r="DX152" i="46"/>
  <c r="BI152" i="46" s="1"/>
  <c r="DW152" i="46"/>
  <c r="DV152" i="46"/>
  <c r="DU152" i="46"/>
  <c r="DT152" i="46"/>
  <c r="DS152" i="46"/>
  <c r="BD152" i="46" s="1"/>
  <c r="DR152" i="46"/>
  <c r="DQ152" i="46"/>
  <c r="BB152" i="46" s="1"/>
  <c r="DP152" i="46"/>
  <c r="BA152" i="46" s="1"/>
  <c r="DO152" i="46"/>
  <c r="DN152" i="46"/>
  <c r="DM152" i="46"/>
  <c r="DL152" i="46"/>
  <c r="DK152" i="46"/>
  <c r="DJ152" i="46"/>
  <c r="DI152" i="46"/>
  <c r="AT152" i="46" s="1"/>
  <c r="DH152" i="46"/>
  <c r="AS152" i="46" s="1"/>
  <c r="DG152" i="46"/>
  <c r="DF152" i="46"/>
  <c r="DE152" i="46"/>
  <c r="AP152" i="46" s="1"/>
  <c r="DD152" i="46"/>
  <c r="DC152" i="46"/>
  <c r="AN152" i="46" s="1"/>
  <c r="DB152" i="46"/>
  <c r="DA152" i="46"/>
  <c r="AL152" i="46" s="1"/>
  <c r="CZ152" i="46"/>
  <c r="AK152" i="46" s="1"/>
  <c r="CY152" i="46"/>
  <c r="AJ152" i="46" s="1"/>
  <c r="CX152" i="46"/>
  <c r="AI152" i="46" s="1"/>
  <c r="CW152" i="46"/>
  <c r="CV152" i="46"/>
  <c r="CU152" i="46"/>
  <c r="AF152" i="46" s="1"/>
  <c r="CT152" i="46"/>
  <c r="CS152" i="46"/>
  <c r="AD152" i="46" s="1"/>
  <c r="CR152" i="46"/>
  <c r="AC152" i="46" s="1"/>
  <c r="CQ152" i="46"/>
  <c r="CP152" i="46"/>
  <c r="CO152" i="46"/>
  <c r="CN152" i="46"/>
  <c r="CM152" i="46"/>
  <c r="X152" i="46" s="1"/>
  <c r="CL152" i="46"/>
  <c r="CK152" i="46"/>
  <c r="CJ152" i="46"/>
  <c r="U152" i="46" s="1"/>
  <c r="CI152" i="46"/>
  <c r="CH152" i="46"/>
  <c r="CG152" i="46"/>
  <c r="CF152" i="46"/>
  <c r="CE152" i="46"/>
  <c r="P152" i="46" s="1"/>
  <c r="CD152" i="46"/>
  <c r="CC152" i="46"/>
  <c r="N152" i="46" s="1"/>
  <c r="CB152" i="46"/>
  <c r="M152" i="46" s="1"/>
  <c r="CA152" i="46"/>
  <c r="BZ152" i="46"/>
  <c r="K152" i="46" s="1"/>
  <c r="BY152" i="46"/>
  <c r="BX152" i="46"/>
  <c r="I152" i="46" s="1"/>
  <c r="BW152" i="46"/>
  <c r="H152" i="46" s="1"/>
  <c r="BV152" i="46"/>
  <c r="BU152" i="46"/>
  <c r="BT152" i="46"/>
  <c r="E152" i="46" s="1"/>
  <c r="BS152" i="46"/>
  <c r="B152" i="46"/>
  <c r="B152" i="44" s="1"/>
  <c r="A152" i="46"/>
  <c r="C152" i="46" s="1"/>
  <c r="C152" i="44" s="1"/>
  <c r="EF151" i="46"/>
  <c r="EE151" i="46"/>
  <c r="ED151" i="46"/>
  <c r="BO151" i="44" s="1"/>
  <c r="EC151" i="46"/>
  <c r="BN151" i="44" s="1"/>
  <c r="EB151" i="46"/>
  <c r="BM151" i="46" s="1"/>
  <c r="EA151" i="46"/>
  <c r="DZ151" i="46"/>
  <c r="DY151" i="46"/>
  <c r="DX151" i="46"/>
  <c r="BI151" i="46" s="1"/>
  <c r="DW151" i="46"/>
  <c r="BH151" i="46" s="1"/>
  <c r="DV151" i="46"/>
  <c r="BG151" i="46" s="1"/>
  <c r="DU151" i="46"/>
  <c r="BF151" i="46" s="1"/>
  <c r="DT151" i="46"/>
  <c r="BE151" i="46" s="1"/>
  <c r="DS151" i="46"/>
  <c r="DR151" i="46"/>
  <c r="DQ151" i="46"/>
  <c r="DP151" i="46"/>
  <c r="DO151" i="46"/>
  <c r="AZ151" i="46" s="1"/>
  <c r="DN151" i="46"/>
  <c r="AY151" i="46" s="1"/>
  <c r="DM151" i="46"/>
  <c r="AX151" i="46" s="1"/>
  <c r="DL151" i="46"/>
  <c r="AW151" i="46" s="1"/>
  <c r="DK151" i="46"/>
  <c r="DJ151" i="46"/>
  <c r="DI151" i="46"/>
  <c r="DH151" i="46"/>
  <c r="DG151" i="46"/>
  <c r="DF151" i="46"/>
  <c r="AQ151" i="46" s="1"/>
  <c r="DE151" i="46"/>
  <c r="DD151" i="46"/>
  <c r="AO151" i="46" s="1"/>
  <c r="DC151" i="46"/>
  <c r="DB151" i="46"/>
  <c r="DA151" i="46"/>
  <c r="CZ151" i="46"/>
  <c r="CY151" i="46"/>
  <c r="AJ151" i="46" s="1"/>
  <c r="CX151" i="46"/>
  <c r="AI151" i="46" s="1"/>
  <c r="CW151" i="46"/>
  <c r="CV151" i="46"/>
  <c r="AG151" i="46" s="1"/>
  <c r="CU151" i="46"/>
  <c r="CT151" i="46"/>
  <c r="CS151" i="46"/>
  <c r="CR151" i="46"/>
  <c r="AC151" i="46" s="1"/>
  <c r="CQ151" i="46"/>
  <c r="AB151" i="46" s="1"/>
  <c r="CP151" i="46"/>
  <c r="AA151" i="46" s="1"/>
  <c r="CO151" i="46"/>
  <c r="CN151" i="46"/>
  <c r="Y151" i="46" s="1"/>
  <c r="CM151" i="46"/>
  <c r="X151" i="46" s="1"/>
  <c r="CL151" i="46"/>
  <c r="CK151" i="46"/>
  <c r="CJ151" i="46"/>
  <c r="CI151" i="46"/>
  <c r="T151" i="46" s="1"/>
  <c r="CH151" i="46"/>
  <c r="S151" i="46" s="1"/>
  <c r="CG151" i="46"/>
  <c r="R151" i="46" s="1"/>
  <c r="CF151" i="46"/>
  <c r="Q151" i="46" s="1"/>
  <c r="CE151" i="46"/>
  <c r="CD151" i="46"/>
  <c r="CC151" i="46"/>
  <c r="CB151" i="46"/>
  <c r="CA151" i="46"/>
  <c r="L151" i="46" s="1"/>
  <c r="BZ151" i="46"/>
  <c r="K151" i="46" s="1"/>
  <c r="BY151" i="46"/>
  <c r="J151" i="46" s="1"/>
  <c r="BX151" i="46"/>
  <c r="I151" i="46" s="1"/>
  <c r="BW151" i="46"/>
  <c r="BV151" i="46"/>
  <c r="BU151" i="46"/>
  <c r="BT151" i="46"/>
  <c r="BS151" i="46"/>
  <c r="D151" i="46" s="1"/>
  <c r="BO151" i="46"/>
  <c r="BN151" i="46"/>
  <c r="B151" i="46"/>
  <c r="B151" i="44" s="1"/>
  <c r="A151" i="46"/>
  <c r="EF150" i="46"/>
  <c r="EE150" i="46"/>
  <c r="BP150" i="46" s="1"/>
  <c r="ED150" i="46"/>
  <c r="EC150" i="46"/>
  <c r="BN150" i="46" s="1"/>
  <c r="EB150" i="46"/>
  <c r="BM150" i="46" s="1"/>
  <c r="EA150" i="46"/>
  <c r="DZ150" i="46"/>
  <c r="BK150" i="46" s="1"/>
  <c r="DY150" i="46"/>
  <c r="DX150" i="46"/>
  <c r="DW150" i="46"/>
  <c r="DV150" i="46"/>
  <c r="DU150" i="46"/>
  <c r="DT150" i="46"/>
  <c r="BE150" i="46" s="1"/>
  <c r="DS150" i="46"/>
  <c r="BD150" i="46" s="1"/>
  <c r="DR150" i="46"/>
  <c r="BC150" i="46" s="1"/>
  <c r="DQ150" i="46"/>
  <c r="DP150" i="46"/>
  <c r="DO150" i="46"/>
  <c r="DN150" i="46"/>
  <c r="AY150" i="46" s="1"/>
  <c r="DM150" i="46"/>
  <c r="AX150" i="46" s="1"/>
  <c r="DL150" i="46"/>
  <c r="DK150" i="46"/>
  <c r="DJ150" i="46"/>
  <c r="AU150" i="46" s="1"/>
  <c r="DI150" i="46"/>
  <c r="DH150" i="46"/>
  <c r="DG150" i="46"/>
  <c r="DF150" i="46"/>
  <c r="AQ150" i="46" s="1"/>
  <c r="DE150" i="46"/>
  <c r="AP150" i="46" s="1"/>
  <c r="DD150" i="46"/>
  <c r="AO150" i="46" s="1"/>
  <c r="DC150" i="46"/>
  <c r="AN150" i="46" s="1"/>
  <c r="DB150" i="46"/>
  <c r="AM150" i="46" s="1"/>
  <c r="DA150" i="46"/>
  <c r="CZ150" i="46"/>
  <c r="CY150" i="46"/>
  <c r="CX150" i="46"/>
  <c r="CW150" i="46"/>
  <c r="CV150" i="46"/>
  <c r="AG150" i="46" s="1"/>
  <c r="CU150" i="46"/>
  <c r="AF150" i="46" s="1"/>
  <c r="CT150" i="46"/>
  <c r="AE150" i="46" s="1"/>
  <c r="CS150" i="46"/>
  <c r="CR150" i="46"/>
  <c r="AC150" i="46" s="1"/>
  <c r="CQ150" i="46"/>
  <c r="CP150" i="46"/>
  <c r="CO150" i="46"/>
  <c r="Z150" i="46" s="1"/>
  <c r="CN150" i="46"/>
  <c r="Y150" i="46" s="1"/>
  <c r="CM150" i="46"/>
  <c r="X150" i="46" s="1"/>
  <c r="CL150" i="46"/>
  <c r="W150" i="46" s="1"/>
  <c r="CK150" i="46"/>
  <c r="CJ150" i="46"/>
  <c r="CI150" i="46"/>
  <c r="T150" i="46" s="1"/>
  <c r="CH150" i="46"/>
  <c r="CG150" i="46"/>
  <c r="R150" i="46" s="1"/>
  <c r="CF150" i="46"/>
  <c r="Q150" i="46" s="1"/>
  <c r="CE150" i="46"/>
  <c r="P150" i="46" s="1"/>
  <c r="CD150" i="46"/>
  <c r="O150" i="46" s="1"/>
  <c r="CC150" i="46"/>
  <c r="CB150" i="46"/>
  <c r="CA150" i="46"/>
  <c r="BZ150" i="46"/>
  <c r="BY150" i="46"/>
  <c r="BX150" i="46"/>
  <c r="I150" i="46" s="1"/>
  <c r="BW150" i="46"/>
  <c r="H150" i="46" s="1"/>
  <c r="BV150" i="46"/>
  <c r="G150" i="46" s="1"/>
  <c r="BU150" i="46"/>
  <c r="BT150" i="46"/>
  <c r="BS150" i="46"/>
  <c r="B150" i="46"/>
  <c r="B150" i="44" s="1"/>
  <c r="A150" i="46"/>
  <c r="C150" i="46" s="1"/>
  <c r="C150" i="44" s="1"/>
  <c r="EF149" i="46"/>
  <c r="BQ149" i="46" s="1"/>
  <c r="EE149" i="46"/>
  <c r="BP149" i="46" s="1"/>
  <c r="ED149" i="46"/>
  <c r="BO149" i="44" s="1"/>
  <c r="EC149" i="46"/>
  <c r="BN149" i="44" s="1"/>
  <c r="EB149" i="46"/>
  <c r="EA149" i="46"/>
  <c r="DZ149" i="46"/>
  <c r="BK149" i="46" s="1"/>
  <c r="DY149" i="46"/>
  <c r="BJ149" i="46" s="1"/>
  <c r="DX149" i="46"/>
  <c r="BI149" i="46" s="1"/>
  <c r="DW149" i="46"/>
  <c r="BH149" i="46" s="1"/>
  <c r="DV149" i="46"/>
  <c r="DU149" i="46"/>
  <c r="DT149" i="46"/>
  <c r="DS149" i="46"/>
  <c r="DR149" i="46"/>
  <c r="DQ149" i="46"/>
  <c r="DP149" i="46"/>
  <c r="BA149" i="46" s="1"/>
  <c r="DO149" i="46"/>
  <c r="AZ149" i="46" s="1"/>
  <c r="DN149" i="46"/>
  <c r="DM149" i="46"/>
  <c r="DL149" i="46"/>
  <c r="DK149" i="46"/>
  <c r="DJ149" i="46"/>
  <c r="DI149" i="46"/>
  <c r="AT149" i="46" s="1"/>
  <c r="DH149" i="46"/>
  <c r="AS149" i="46" s="1"/>
  <c r="DG149" i="46"/>
  <c r="DF149" i="46"/>
  <c r="DE149" i="46"/>
  <c r="AP149" i="46" s="1"/>
  <c r="DD149" i="46"/>
  <c r="DC149" i="46"/>
  <c r="DB149" i="46"/>
  <c r="AM149" i="46" s="1"/>
  <c r="DA149" i="46"/>
  <c r="AL149" i="46" s="1"/>
  <c r="CZ149" i="46"/>
  <c r="AK149" i="46" s="1"/>
  <c r="CY149" i="46"/>
  <c r="AJ149" i="46" s="1"/>
  <c r="CX149" i="46"/>
  <c r="CW149" i="46"/>
  <c r="AH149" i="46" s="1"/>
  <c r="CV149" i="46"/>
  <c r="CU149" i="46"/>
  <c r="CT149" i="46"/>
  <c r="CS149" i="46"/>
  <c r="AD149" i="46" s="1"/>
  <c r="CR149" i="46"/>
  <c r="AC149" i="46" s="1"/>
  <c r="CQ149" i="46"/>
  <c r="CP149" i="46"/>
  <c r="CO149" i="46"/>
  <c r="CN149" i="46"/>
  <c r="Y149" i="46" s="1"/>
  <c r="CM149" i="46"/>
  <c r="CL149" i="46"/>
  <c r="CK149" i="46"/>
  <c r="CJ149" i="46"/>
  <c r="U149" i="46" s="1"/>
  <c r="CI149" i="46"/>
  <c r="T149" i="46" s="1"/>
  <c r="CH149" i="46"/>
  <c r="CG149" i="46"/>
  <c r="CF149" i="46"/>
  <c r="CE149" i="46"/>
  <c r="CD149" i="46"/>
  <c r="CC149" i="46"/>
  <c r="CB149" i="46"/>
  <c r="M149" i="46" s="1"/>
  <c r="CA149" i="46"/>
  <c r="BZ149" i="46"/>
  <c r="BY149" i="46"/>
  <c r="BX149" i="46"/>
  <c r="BW149" i="46"/>
  <c r="H149" i="46" s="1"/>
  <c r="BV149" i="46"/>
  <c r="BU149" i="46"/>
  <c r="BT149" i="46"/>
  <c r="E149" i="46" s="1"/>
  <c r="BS149" i="46"/>
  <c r="BO149" i="46"/>
  <c r="BN149" i="46"/>
  <c r="B149" i="46"/>
  <c r="B149" i="44" s="1"/>
  <c r="A149" i="46"/>
  <c r="EF148" i="46"/>
  <c r="BQ148" i="46" s="1"/>
  <c r="EE148" i="46"/>
  <c r="BP148" i="46" s="1"/>
  <c r="ED148" i="46"/>
  <c r="EC148" i="46"/>
  <c r="EB148" i="46"/>
  <c r="BM148" i="46" s="1"/>
  <c r="EA148" i="46"/>
  <c r="DZ148" i="46"/>
  <c r="DY148" i="46"/>
  <c r="BJ148" i="46" s="1"/>
  <c r="DX148" i="46"/>
  <c r="DW148" i="46"/>
  <c r="DV148" i="46"/>
  <c r="DU148" i="46"/>
  <c r="BF148" i="46" s="1"/>
  <c r="DT148" i="46"/>
  <c r="BE148" i="46" s="1"/>
  <c r="DS148" i="46"/>
  <c r="DR148" i="46"/>
  <c r="BC148" i="46" s="1"/>
  <c r="DQ148" i="46"/>
  <c r="DP148" i="46"/>
  <c r="BA148" i="46" s="1"/>
  <c r="DO148" i="46"/>
  <c r="AZ148" i="46" s="1"/>
  <c r="DN148" i="46"/>
  <c r="DM148" i="46"/>
  <c r="AX148" i="46" s="1"/>
  <c r="DL148" i="46"/>
  <c r="AW148" i="46" s="1"/>
  <c r="DK148" i="46"/>
  <c r="DJ148" i="46"/>
  <c r="DI148" i="46"/>
  <c r="DH148" i="46"/>
  <c r="DG148" i="46"/>
  <c r="DF148" i="46"/>
  <c r="DE148" i="46"/>
  <c r="AP148" i="46" s="1"/>
  <c r="DD148" i="46"/>
  <c r="AO148" i="46" s="1"/>
  <c r="DC148" i="46"/>
  <c r="DB148" i="46"/>
  <c r="AM148" i="46" s="1"/>
  <c r="DA148" i="46"/>
  <c r="CZ148" i="46"/>
  <c r="CY148" i="46"/>
  <c r="AJ148" i="46" s="1"/>
  <c r="CX148" i="46"/>
  <c r="CW148" i="46"/>
  <c r="AH148" i="46" s="1"/>
  <c r="CV148" i="46"/>
  <c r="AG148" i="46" s="1"/>
  <c r="CU148" i="46"/>
  <c r="CT148" i="46"/>
  <c r="CS148" i="46"/>
  <c r="CR148" i="46"/>
  <c r="CQ148" i="46"/>
  <c r="AB148" i="46" s="1"/>
  <c r="CP148" i="46"/>
  <c r="CO148" i="46"/>
  <c r="Z148" i="46" s="1"/>
  <c r="CN148" i="46"/>
  <c r="Y148" i="46" s="1"/>
  <c r="CM148" i="46"/>
  <c r="X148" i="46" s="1"/>
  <c r="CL148" i="46"/>
  <c r="CK148" i="46"/>
  <c r="V148" i="46" s="1"/>
  <c r="CJ148" i="46"/>
  <c r="CI148" i="46"/>
  <c r="T148" i="46" s="1"/>
  <c r="CH148" i="46"/>
  <c r="CG148" i="46"/>
  <c r="R148" i="46" s="1"/>
  <c r="CF148" i="46"/>
  <c r="Q148" i="46" s="1"/>
  <c r="CE148" i="46"/>
  <c r="P148" i="46" s="1"/>
  <c r="CD148" i="46"/>
  <c r="O148" i="46" s="1"/>
  <c r="CC148" i="46"/>
  <c r="CB148" i="46"/>
  <c r="CA148" i="46"/>
  <c r="BZ148" i="46"/>
  <c r="BY148" i="46"/>
  <c r="BX148" i="46"/>
  <c r="I148" i="46" s="1"/>
  <c r="BW148" i="46"/>
  <c r="BV148" i="46"/>
  <c r="BU148" i="46"/>
  <c r="BT148" i="46"/>
  <c r="BS148" i="46"/>
  <c r="D148" i="46" s="1"/>
  <c r="B148" i="46"/>
  <c r="B148" i="44" s="1"/>
  <c r="A148" i="46"/>
  <c r="A146" i="27" s="1"/>
  <c r="EF147" i="46"/>
  <c r="BQ147" i="46" s="1"/>
  <c r="EE147" i="46"/>
  <c r="ED147" i="46"/>
  <c r="BO147" i="44" s="1"/>
  <c r="EC147" i="46"/>
  <c r="BN147" i="44" s="1"/>
  <c r="EB147" i="46"/>
  <c r="BM147" i="44" s="1"/>
  <c r="EA147" i="46"/>
  <c r="DZ147" i="46"/>
  <c r="BK147" i="46" s="1"/>
  <c r="DY147" i="46"/>
  <c r="BJ147" i="46" s="1"/>
  <c r="DX147" i="46"/>
  <c r="BI147" i="46" s="1"/>
  <c r="DW147" i="46"/>
  <c r="DV147" i="46"/>
  <c r="DU147" i="46"/>
  <c r="DT147" i="46"/>
  <c r="DS147" i="46"/>
  <c r="DR147" i="46"/>
  <c r="BC147" i="46" s="1"/>
  <c r="DQ147" i="46"/>
  <c r="DP147" i="46"/>
  <c r="BA147" i="46" s="1"/>
  <c r="DO147" i="46"/>
  <c r="AZ147" i="46" s="1"/>
  <c r="DN147" i="46"/>
  <c r="DM147" i="46"/>
  <c r="DL147" i="46"/>
  <c r="DK147" i="46"/>
  <c r="AV147" i="46" s="1"/>
  <c r="DJ147" i="46"/>
  <c r="AU147" i="46" s="1"/>
  <c r="DI147" i="46"/>
  <c r="DH147" i="46"/>
  <c r="AS147" i="46" s="1"/>
  <c r="DG147" i="46"/>
  <c r="DF147" i="46"/>
  <c r="DE147" i="46"/>
  <c r="DD147" i="46"/>
  <c r="DC147" i="46"/>
  <c r="DB147" i="46"/>
  <c r="AM147" i="46" s="1"/>
  <c r="DA147" i="46"/>
  <c r="CZ147" i="46"/>
  <c r="AK147" i="46" s="1"/>
  <c r="CY147" i="46"/>
  <c r="CX147" i="46"/>
  <c r="AI147" i="46" s="1"/>
  <c r="CW147" i="46"/>
  <c r="CV147" i="46"/>
  <c r="CU147" i="46"/>
  <c r="AF147" i="46" s="1"/>
  <c r="CT147" i="46"/>
  <c r="AE147" i="46" s="1"/>
  <c r="CS147" i="46"/>
  <c r="AD147" i="46" s="1"/>
  <c r="CR147" i="46"/>
  <c r="AC147" i="46" s="1"/>
  <c r="CQ147" i="46"/>
  <c r="CP147" i="46"/>
  <c r="CO147" i="46"/>
  <c r="CN147" i="46"/>
  <c r="Y147" i="46" s="1"/>
  <c r="CM147" i="46"/>
  <c r="X147" i="46" s="1"/>
  <c r="CL147" i="46"/>
  <c r="W147" i="46" s="1"/>
  <c r="CK147" i="46"/>
  <c r="CJ147" i="46"/>
  <c r="U147" i="46" s="1"/>
  <c r="CI147" i="46"/>
  <c r="CH147" i="46"/>
  <c r="CG147" i="46"/>
  <c r="CF147" i="46"/>
  <c r="CE147" i="46"/>
  <c r="P147" i="46" s="1"/>
  <c r="CD147" i="46"/>
  <c r="O147" i="46" s="1"/>
  <c r="CC147" i="46"/>
  <c r="N147" i="46" s="1"/>
  <c r="CB147" i="46"/>
  <c r="M147" i="46" s="1"/>
  <c r="CA147" i="46"/>
  <c r="BZ147" i="46"/>
  <c r="K147" i="46" s="1"/>
  <c r="BY147" i="46"/>
  <c r="BX147" i="46"/>
  <c r="BW147" i="46"/>
  <c r="H147" i="46" s="1"/>
  <c r="BV147" i="46"/>
  <c r="G147" i="46" s="1"/>
  <c r="BU147" i="46"/>
  <c r="BT147" i="46"/>
  <c r="E147" i="46" s="1"/>
  <c r="BS147" i="46"/>
  <c r="D147" i="46" s="1"/>
  <c r="BO147" i="46"/>
  <c r="BN147" i="46"/>
  <c r="BM147" i="46"/>
  <c r="B147" i="46"/>
  <c r="B147" i="44" s="1"/>
  <c r="A147" i="46"/>
  <c r="A147" i="44" s="1"/>
  <c r="EF146" i="46"/>
  <c r="BQ146" i="46" s="1"/>
  <c r="EE146" i="46"/>
  <c r="BP146" i="46" s="1"/>
  <c r="ED146" i="46"/>
  <c r="EC146" i="46"/>
  <c r="EB146" i="46"/>
  <c r="EA146" i="46"/>
  <c r="BL146" i="46" s="1"/>
  <c r="DZ146" i="46"/>
  <c r="BK146" i="46" s="1"/>
  <c r="DY146" i="46"/>
  <c r="BJ146" i="46" s="1"/>
  <c r="DX146" i="46"/>
  <c r="BI146" i="46" s="1"/>
  <c r="DW146" i="46"/>
  <c r="BH146" i="46" s="1"/>
  <c r="DV146" i="46"/>
  <c r="DU146" i="46"/>
  <c r="DT146" i="46"/>
  <c r="DS146" i="46"/>
  <c r="DR146" i="46"/>
  <c r="DQ146" i="46"/>
  <c r="BB146" i="46" s="1"/>
  <c r="DP146" i="46"/>
  <c r="BA146" i="46" s="1"/>
  <c r="DO146" i="46"/>
  <c r="AZ146" i="46" s="1"/>
  <c r="DN146" i="46"/>
  <c r="DM146" i="46"/>
  <c r="AX146" i="46" s="1"/>
  <c r="DL146" i="46"/>
  <c r="DK146" i="46"/>
  <c r="DJ146" i="46"/>
  <c r="AU146" i="46" s="1"/>
  <c r="DI146" i="46"/>
  <c r="AT146" i="46" s="1"/>
  <c r="DH146" i="46"/>
  <c r="DG146" i="46"/>
  <c r="AR146" i="46" s="1"/>
  <c r="DF146" i="46"/>
  <c r="DE146" i="46"/>
  <c r="DD146" i="46"/>
  <c r="DC146" i="46"/>
  <c r="DB146" i="46"/>
  <c r="AM146" i="46" s="1"/>
  <c r="DA146" i="46"/>
  <c r="AL146" i="46" s="1"/>
  <c r="CZ146" i="46"/>
  <c r="AK146" i="46" s="1"/>
  <c r="CY146" i="46"/>
  <c r="AJ146" i="46" s="1"/>
  <c r="CX146" i="46"/>
  <c r="CW146" i="46"/>
  <c r="CV146" i="46"/>
  <c r="CU146" i="46"/>
  <c r="CT146" i="46"/>
  <c r="CS146" i="46"/>
  <c r="AD146" i="46" s="1"/>
  <c r="CR146" i="46"/>
  <c r="CQ146" i="46"/>
  <c r="CP146" i="46"/>
  <c r="CO146" i="46"/>
  <c r="CN146" i="46"/>
  <c r="CM146" i="46"/>
  <c r="X146" i="46" s="1"/>
  <c r="CL146" i="46"/>
  <c r="W146" i="46" s="1"/>
  <c r="CK146" i="46"/>
  <c r="V146" i="46" s="1"/>
  <c r="CJ146" i="46"/>
  <c r="U146" i="46" s="1"/>
  <c r="CI146" i="46"/>
  <c r="T146" i="46" s="1"/>
  <c r="CH146" i="46"/>
  <c r="CG146" i="46"/>
  <c r="CF146" i="46"/>
  <c r="CE146" i="46"/>
  <c r="CD146" i="46"/>
  <c r="O146" i="46" s="1"/>
  <c r="CC146" i="46"/>
  <c r="N146" i="46" s="1"/>
  <c r="CB146" i="46"/>
  <c r="M146" i="46" s="1"/>
  <c r="CA146" i="46"/>
  <c r="L146" i="46" s="1"/>
  <c r="BZ146" i="46"/>
  <c r="BY146" i="46"/>
  <c r="BX146" i="46"/>
  <c r="BW146" i="46"/>
  <c r="BV146" i="46"/>
  <c r="G146" i="46" s="1"/>
  <c r="BU146" i="46"/>
  <c r="F146" i="46" s="1"/>
  <c r="BT146" i="46"/>
  <c r="E146" i="46" s="1"/>
  <c r="BS146" i="46"/>
  <c r="D146" i="46" s="1"/>
  <c r="B146" i="46"/>
  <c r="B146" i="44" s="1"/>
  <c r="A146" i="46"/>
  <c r="A146" i="44" s="1"/>
  <c r="EF145" i="46"/>
  <c r="EE145" i="46"/>
  <c r="BP145" i="46" s="1"/>
  <c r="ED145" i="46"/>
  <c r="BO145" i="44" s="1"/>
  <c r="EC145" i="46"/>
  <c r="BN145" i="46" s="1"/>
  <c r="EB145" i="46"/>
  <c r="BM145" i="46" s="1"/>
  <c r="EA145" i="46"/>
  <c r="DZ145" i="46"/>
  <c r="DY145" i="46"/>
  <c r="DX145" i="46"/>
  <c r="DW145" i="46"/>
  <c r="DV145" i="46"/>
  <c r="DU145" i="46"/>
  <c r="BF145" i="46" s="1"/>
  <c r="DT145" i="46"/>
  <c r="DS145" i="46"/>
  <c r="DR145" i="46"/>
  <c r="DQ145" i="46"/>
  <c r="DP145" i="46"/>
  <c r="DO145" i="46"/>
  <c r="DN145" i="46"/>
  <c r="DM145" i="46"/>
  <c r="AX145" i="46" s="1"/>
  <c r="DL145" i="46"/>
  <c r="AW145" i="46" s="1"/>
  <c r="DK145" i="46"/>
  <c r="DJ145" i="46"/>
  <c r="DI145" i="46"/>
  <c r="DH145" i="46"/>
  <c r="DG145" i="46"/>
  <c r="AR145" i="46" s="1"/>
  <c r="DF145" i="46"/>
  <c r="AQ145" i="46" s="1"/>
  <c r="DE145" i="46"/>
  <c r="DD145" i="46"/>
  <c r="AO145" i="46" s="1"/>
  <c r="DC145" i="46"/>
  <c r="DB145" i="46"/>
  <c r="DA145" i="46"/>
  <c r="CZ145" i="46"/>
  <c r="CY145" i="46"/>
  <c r="AJ145" i="46" s="1"/>
  <c r="CX145" i="46"/>
  <c r="AI145" i="46" s="1"/>
  <c r="CW145" i="46"/>
  <c r="AH145" i="46" s="1"/>
  <c r="CV145" i="46"/>
  <c r="AG145" i="46" s="1"/>
  <c r="CU145" i="46"/>
  <c r="CT145" i="46"/>
  <c r="AE145" i="46" s="1"/>
  <c r="CS145" i="46"/>
  <c r="AD145" i="46" s="1"/>
  <c r="CR145" i="46"/>
  <c r="CQ145" i="46"/>
  <c r="CP145" i="46"/>
  <c r="AA145" i="46" s="1"/>
  <c r="CO145" i="46"/>
  <c r="Z145" i="46" s="1"/>
  <c r="CN145" i="46"/>
  <c r="Y145" i="46" s="1"/>
  <c r="CM145" i="46"/>
  <c r="CL145" i="46"/>
  <c r="CK145" i="46"/>
  <c r="CJ145" i="46"/>
  <c r="CI145" i="46"/>
  <c r="T145" i="46" s="1"/>
  <c r="CH145" i="46"/>
  <c r="CG145" i="46"/>
  <c r="CF145" i="46"/>
  <c r="CE145" i="46"/>
  <c r="CD145" i="46"/>
  <c r="CC145" i="46"/>
  <c r="CB145" i="46"/>
  <c r="CA145" i="46"/>
  <c r="BZ145" i="46"/>
  <c r="BY145" i="46"/>
  <c r="BX145" i="46"/>
  <c r="I145" i="46" s="1"/>
  <c r="BW145" i="46"/>
  <c r="BV145" i="46"/>
  <c r="BU145" i="46"/>
  <c r="BT145" i="46"/>
  <c r="BS145" i="46"/>
  <c r="BO145" i="46"/>
  <c r="B145" i="46"/>
  <c r="B145" i="44" s="1"/>
  <c r="A145" i="46"/>
  <c r="A145" i="44" s="1"/>
  <c r="EF144" i="46"/>
  <c r="BQ144" i="46" s="1"/>
  <c r="EE144" i="46"/>
  <c r="ED144" i="46"/>
  <c r="BO144" i="44" s="1"/>
  <c r="EC144" i="46"/>
  <c r="EB144" i="46"/>
  <c r="BM144" i="46" s="1"/>
  <c r="EA144" i="46"/>
  <c r="BL144" i="46" s="1"/>
  <c r="DZ144" i="46"/>
  <c r="DY144" i="46"/>
  <c r="DX144" i="46"/>
  <c r="BI144" i="46" s="1"/>
  <c r="DW144" i="46"/>
  <c r="DV144" i="46"/>
  <c r="DU144" i="46"/>
  <c r="DT144" i="46"/>
  <c r="DS144" i="46"/>
  <c r="BD144" i="46" s="1"/>
  <c r="DR144" i="46"/>
  <c r="DQ144" i="46"/>
  <c r="DP144" i="46"/>
  <c r="DO144" i="46"/>
  <c r="AZ144" i="46" s="1"/>
  <c r="DN144" i="46"/>
  <c r="DM144" i="46"/>
  <c r="DL144" i="46"/>
  <c r="DK144" i="46"/>
  <c r="DJ144" i="46"/>
  <c r="DI144" i="46"/>
  <c r="DH144" i="46"/>
  <c r="AS144" i="46" s="1"/>
  <c r="DG144" i="46"/>
  <c r="DF144" i="46"/>
  <c r="DE144" i="46"/>
  <c r="DD144" i="46"/>
  <c r="DC144" i="46"/>
  <c r="DB144" i="46"/>
  <c r="DA144" i="46"/>
  <c r="CZ144" i="46"/>
  <c r="AK144" i="46" s="1"/>
  <c r="CY144" i="46"/>
  <c r="CX144" i="46"/>
  <c r="AI144" i="46" s="1"/>
  <c r="CW144" i="46"/>
  <c r="CV144" i="46"/>
  <c r="CU144" i="46"/>
  <c r="AF144" i="46" s="1"/>
  <c r="CT144" i="46"/>
  <c r="CS144" i="46"/>
  <c r="CR144" i="46"/>
  <c r="AC144" i="46" s="1"/>
  <c r="CQ144" i="46"/>
  <c r="CP144" i="46"/>
  <c r="CO144" i="46"/>
  <c r="CN144" i="46"/>
  <c r="CM144" i="46"/>
  <c r="X144" i="46" s="1"/>
  <c r="CL144" i="46"/>
  <c r="W144" i="46" s="1"/>
  <c r="CK144" i="46"/>
  <c r="CJ144" i="46"/>
  <c r="U144" i="46" s="1"/>
  <c r="CI144" i="46"/>
  <c r="CH144" i="46"/>
  <c r="CG144" i="46"/>
  <c r="CF144" i="46"/>
  <c r="CE144" i="46"/>
  <c r="P144" i="46" s="1"/>
  <c r="CD144" i="46"/>
  <c r="CC144" i="46"/>
  <c r="CB144" i="46"/>
  <c r="M144" i="46" s="1"/>
  <c r="CA144" i="46"/>
  <c r="L144" i="46" s="1"/>
  <c r="BZ144" i="46"/>
  <c r="BY144" i="46"/>
  <c r="BX144" i="46"/>
  <c r="BW144" i="46"/>
  <c r="H144" i="46" s="1"/>
  <c r="BV144" i="46"/>
  <c r="BU144" i="46"/>
  <c r="BT144" i="46"/>
  <c r="E144" i="46" s="1"/>
  <c r="BS144" i="46"/>
  <c r="BO144" i="46"/>
  <c r="B144" i="46"/>
  <c r="B144" i="44" s="1"/>
  <c r="A144" i="46"/>
  <c r="A142" i="27" s="1"/>
  <c r="EF143" i="46"/>
  <c r="BQ143" i="46" s="1"/>
  <c r="EE143" i="46"/>
  <c r="BP143" i="46" s="1"/>
  <c r="ED143" i="46"/>
  <c r="BO143" i="46" s="1"/>
  <c r="EC143" i="46"/>
  <c r="EB143" i="46"/>
  <c r="EA143" i="46"/>
  <c r="DZ143" i="46"/>
  <c r="DY143" i="46"/>
  <c r="BJ143" i="46" s="1"/>
  <c r="DX143" i="46"/>
  <c r="BI143" i="46" s="1"/>
  <c r="DW143" i="46"/>
  <c r="DV143" i="46"/>
  <c r="BG143" i="44" s="1"/>
  <c r="DU143" i="46"/>
  <c r="BF143" i="46" s="1"/>
  <c r="DT143" i="46"/>
  <c r="BE143" i="46" s="1"/>
  <c r="DS143" i="46"/>
  <c r="DR143" i="46"/>
  <c r="DQ143" i="46"/>
  <c r="DP143" i="46"/>
  <c r="DO143" i="46"/>
  <c r="DN143" i="46"/>
  <c r="AY143" i="46" s="1"/>
  <c r="DM143" i="46"/>
  <c r="AX143" i="46" s="1"/>
  <c r="DL143" i="46"/>
  <c r="DK143" i="46"/>
  <c r="DJ143" i="46"/>
  <c r="DI143" i="46"/>
  <c r="DH143" i="46"/>
  <c r="DG143" i="46"/>
  <c r="DF143" i="46"/>
  <c r="AQ143" i="46" s="1"/>
  <c r="DE143" i="46"/>
  <c r="AP143" i="46" s="1"/>
  <c r="DD143" i="46"/>
  <c r="DC143" i="46"/>
  <c r="DB143" i="46"/>
  <c r="DA143" i="46"/>
  <c r="AL143" i="46" s="1"/>
  <c r="CZ143" i="46"/>
  <c r="AK143" i="46" s="1"/>
  <c r="CY143" i="46"/>
  <c r="AJ143" i="46" s="1"/>
  <c r="CX143" i="46"/>
  <c r="AI143" i="46" s="1"/>
  <c r="CW143" i="46"/>
  <c r="AH143" i="46" s="1"/>
  <c r="CV143" i="46"/>
  <c r="CU143" i="46"/>
  <c r="CT143" i="46"/>
  <c r="CS143" i="46"/>
  <c r="CR143" i="46"/>
  <c r="AC143" i="46" s="1"/>
  <c r="CQ143" i="46"/>
  <c r="CP143" i="46"/>
  <c r="AA143" i="46" s="1"/>
  <c r="CO143" i="46"/>
  <c r="Z143" i="46" s="1"/>
  <c r="CN143" i="46"/>
  <c r="Y143" i="46" s="1"/>
  <c r="CM143" i="46"/>
  <c r="X143" i="46" s="1"/>
  <c r="CL143" i="46"/>
  <c r="CK143" i="46"/>
  <c r="V143" i="46" s="1"/>
  <c r="CJ143" i="46"/>
  <c r="CI143" i="46"/>
  <c r="T143" i="46" s="1"/>
  <c r="CH143" i="46"/>
  <c r="S143" i="46" s="1"/>
  <c r="CG143" i="46"/>
  <c r="R143" i="46" s="1"/>
  <c r="CF143" i="46"/>
  <c r="Q143" i="46" s="1"/>
  <c r="CE143" i="46"/>
  <c r="CD143" i="46"/>
  <c r="CC143" i="46"/>
  <c r="CB143" i="46"/>
  <c r="M143" i="46" s="1"/>
  <c r="CA143" i="46"/>
  <c r="BZ143" i="46"/>
  <c r="BY143" i="46"/>
  <c r="J143" i="44" s="1"/>
  <c r="BX143" i="46"/>
  <c r="BW143" i="46"/>
  <c r="BV143" i="46"/>
  <c r="BU143" i="46"/>
  <c r="F143" i="46" s="1"/>
  <c r="BT143" i="46"/>
  <c r="BS143" i="46"/>
  <c r="BG143" i="46"/>
  <c r="B143" i="46"/>
  <c r="B143" i="44" s="1"/>
  <c r="A143" i="46"/>
  <c r="A143" i="44" s="1"/>
  <c r="EF142" i="46"/>
  <c r="EE142" i="46"/>
  <c r="ED142" i="46"/>
  <c r="BO142" i="44" s="1"/>
  <c r="EC142" i="46"/>
  <c r="EB142" i="46"/>
  <c r="BM142" i="46" s="1"/>
  <c r="EA142" i="46"/>
  <c r="BL142" i="46" s="1"/>
  <c r="DZ142" i="46"/>
  <c r="DY142" i="46"/>
  <c r="BJ142" i="46" s="1"/>
  <c r="DX142" i="46"/>
  <c r="DW142" i="46"/>
  <c r="DV142" i="46"/>
  <c r="BG142" i="46" s="1"/>
  <c r="DU142" i="46"/>
  <c r="BF142" i="46" s="1"/>
  <c r="DT142" i="46"/>
  <c r="DS142" i="46"/>
  <c r="BD142" i="46" s="1"/>
  <c r="DR142" i="46"/>
  <c r="DQ142" i="46"/>
  <c r="DP142" i="46"/>
  <c r="DO142" i="46"/>
  <c r="DN142" i="46"/>
  <c r="AY142" i="46" s="1"/>
  <c r="DM142" i="46"/>
  <c r="DL142" i="46"/>
  <c r="AW142" i="46" s="1"/>
  <c r="DK142" i="46"/>
  <c r="AV142" i="46" s="1"/>
  <c r="DJ142" i="46"/>
  <c r="DI142" i="46"/>
  <c r="AT142" i="46" s="1"/>
  <c r="DH142" i="46"/>
  <c r="DG142" i="46"/>
  <c r="DF142" i="46"/>
  <c r="DE142" i="46"/>
  <c r="DD142" i="46"/>
  <c r="AO142" i="46" s="1"/>
  <c r="DC142" i="46"/>
  <c r="AN142" i="46" s="1"/>
  <c r="DB142" i="46"/>
  <c r="DA142" i="46"/>
  <c r="CZ142" i="46"/>
  <c r="CY142" i="46"/>
  <c r="CX142" i="46"/>
  <c r="AI142" i="46" s="1"/>
  <c r="CW142" i="46"/>
  <c r="CV142" i="46"/>
  <c r="CU142" i="46"/>
  <c r="AF142" i="46" s="1"/>
  <c r="CT142" i="46"/>
  <c r="CS142" i="46"/>
  <c r="CR142" i="46"/>
  <c r="CQ142" i="46"/>
  <c r="CP142" i="46"/>
  <c r="AA142" i="46" s="1"/>
  <c r="CO142" i="46"/>
  <c r="CN142" i="46"/>
  <c r="Y142" i="46" s="1"/>
  <c r="CM142" i="46"/>
  <c r="X142" i="46" s="1"/>
  <c r="CL142" i="46"/>
  <c r="W142" i="46" s="1"/>
  <c r="CK142" i="46"/>
  <c r="CJ142" i="46"/>
  <c r="CI142" i="46"/>
  <c r="CH142" i="46"/>
  <c r="CG142" i="46"/>
  <c r="CF142" i="46"/>
  <c r="CE142" i="46"/>
  <c r="P142" i="46" s="1"/>
  <c r="CD142" i="46"/>
  <c r="CC142" i="46"/>
  <c r="CB142" i="46"/>
  <c r="CA142" i="46"/>
  <c r="BZ142" i="46"/>
  <c r="K142" i="46" s="1"/>
  <c r="BY142" i="46"/>
  <c r="BX142" i="46"/>
  <c r="I142" i="46" s="1"/>
  <c r="BW142" i="46"/>
  <c r="H142" i="46" s="1"/>
  <c r="BV142" i="46"/>
  <c r="BU142" i="46"/>
  <c r="F142" i="46" s="1"/>
  <c r="BT142" i="46"/>
  <c r="BS142" i="46"/>
  <c r="BO142" i="46"/>
  <c r="B142" i="46"/>
  <c r="B142" i="44" s="1"/>
  <c r="A142" i="46"/>
  <c r="A140" i="27" s="1"/>
  <c r="EF141" i="46"/>
  <c r="BQ141" i="46" s="1"/>
  <c r="EE141" i="46"/>
  <c r="ED141" i="46"/>
  <c r="BO141" i="44" s="1"/>
  <c r="EC141" i="46"/>
  <c r="BN141" i="44" s="1"/>
  <c r="EB141" i="46"/>
  <c r="BM141" i="44" s="1"/>
  <c r="EA141" i="46"/>
  <c r="BL141" i="46" s="1"/>
  <c r="DZ141" i="46"/>
  <c r="DY141" i="46"/>
  <c r="BJ141" i="46" s="1"/>
  <c r="DX141" i="46"/>
  <c r="DW141" i="46"/>
  <c r="DV141" i="46"/>
  <c r="DU141" i="46"/>
  <c r="DT141" i="46"/>
  <c r="DS141" i="46"/>
  <c r="BD141" i="46" s="1"/>
  <c r="DR141" i="46"/>
  <c r="BC141" i="46" s="1"/>
  <c r="DQ141" i="46"/>
  <c r="BB141" i="46" s="1"/>
  <c r="DP141" i="46"/>
  <c r="BA141" i="46" s="1"/>
  <c r="DO141" i="46"/>
  <c r="AZ141" i="46" s="1"/>
  <c r="DN141" i="46"/>
  <c r="DM141" i="46"/>
  <c r="DL141" i="46"/>
  <c r="DK141" i="46"/>
  <c r="AV141" i="46" s="1"/>
  <c r="DJ141" i="46"/>
  <c r="AU141" i="46" s="1"/>
  <c r="DI141" i="46"/>
  <c r="AT141" i="46" s="1"/>
  <c r="DH141" i="46"/>
  <c r="AS141" i="46" s="1"/>
  <c r="DG141" i="46"/>
  <c r="DF141" i="46"/>
  <c r="DE141" i="46"/>
  <c r="DD141" i="46"/>
  <c r="DC141" i="46"/>
  <c r="AN141" i="46" s="1"/>
  <c r="DB141" i="46"/>
  <c r="DA141" i="46"/>
  <c r="CZ141" i="46"/>
  <c r="AK141" i="46" s="1"/>
  <c r="CY141" i="46"/>
  <c r="CX141" i="46"/>
  <c r="CW141" i="46"/>
  <c r="CV141" i="46"/>
  <c r="CU141" i="46"/>
  <c r="CT141" i="46"/>
  <c r="CS141" i="46"/>
  <c r="AD141" i="46" s="1"/>
  <c r="CR141" i="46"/>
  <c r="AC141" i="46" s="1"/>
  <c r="CQ141" i="46"/>
  <c r="AB141" i="46" s="1"/>
  <c r="CP141" i="46"/>
  <c r="CO141" i="46"/>
  <c r="CN141" i="46"/>
  <c r="Y141" i="46" s="1"/>
  <c r="CM141" i="46"/>
  <c r="X141" i="46" s="1"/>
  <c r="CL141" i="46"/>
  <c r="W141" i="46" s="1"/>
  <c r="CK141" i="46"/>
  <c r="CJ141" i="46"/>
  <c r="U141" i="46" s="1"/>
  <c r="CI141" i="46"/>
  <c r="CH141" i="46"/>
  <c r="CG141" i="46"/>
  <c r="CF141" i="46"/>
  <c r="CE141" i="46"/>
  <c r="P141" i="46" s="1"/>
  <c r="CD141" i="46"/>
  <c r="CC141" i="46"/>
  <c r="N141" i="46" s="1"/>
  <c r="CB141" i="46"/>
  <c r="M141" i="46" s="1"/>
  <c r="CA141" i="46"/>
  <c r="BZ141" i="46"/>
  <c r="BY141" i="46"/>
  <c r="BX141" i="46"/>
  <c r="BW141" i="46"/>
  <c r="BV141" i="46"/>
  <c r="BU141" i="46"/>
  <c r="F141" i="46" s="1"/>
  <c r="BT141" i="46"/>
  <c r="E141" i="46" s="1"/>
  <c r="BS141" i="46"/>
  <c r="D141" i="46" s="1"/>
  <c r="BO141" i="46"/>
  <c r="BN141" i="46"/>
  <c r="BM141" i="46"/>
  <c r="B141" i="46"/>
  <c r="B141" i="44" s="1"/>
  <c r="A141" i="46"/>
  <c r="C141" i="46" s="1"/>
  <c r="C141" i="44" s="1"/>
  <c r="EF140" i="46"/>
  <c r="BQ140" i="46" s="1"/>
  <c r="EE140" i="46"/>
  <c r="BP140" i="46" s="1"/>
  <c r="ED140" i="46"/>
  <c r="EC140" i="46"/>
  <c r="EB140" i="46"/>
  <c r="EA140" i="46"/>
  <c r="DZ140" i="46"/>
  <c r="BK140" i="46" s="1"/>
  <c r="DY140" i="46"/>
  <c r="DX140" i="46"/>
  <c r="DW140" i="46"/>
  <c r="BH140" i="46" s="1"/>
  <c r="DV140" i="46"/>
  <c r="DU140" i="46"/>
  <c r="DT140" i="46"/>
  <c r="DS140" i="46"/>
  <c r="DR140" i="46"/>
  <c r="DQ140" i="46"/>
  <c r="DP140" i="46"/>
  <c r="DO140" i="46"/>
  <c r="AZ140" i="46" s="1"/>
  <c r="DN140" i="46"/>
  <c r="DM140" i="46"/>
  <c r="AX140" i="46" s="1"/>
  <c r="DL140" i="46"/>
  <c r="AW140" i="46" s="1"/>
  <c r="DK140" i="46"/>
  <c r="DJ140" i="46"/>
  <c r="AU140" i="46" s="1"/>
  <c r="DI140" i="46"/>
  <c r="AT140" i="46" s="1"/>
  <c r="DH140" i="46"/>
  <c r="AS140" i="46" s="1"/>
  <c r="DG140" i="46"/>
  <c r="DF140" i="46"/>
  <c r="DE140" i="46"/>
  <c r="DD140" i="46"/>
  <c r="DC140" i="46"/>
  <c r="DB140" i="46"/>
  <c r="AM140" i="46" s="1"/>
  <c r="DA140" i="46"/>
  <c r="CZ140" i="46"/>
  <c r="AK140" i="46" s="1"/>
  <c r="CY140" i="46"/>
  <c r="AJ140" i="46" s="1"/>
  <c r="CX140" i="46"/>
  <c r="CW140" i="46"/>
  <c r="CV140" i="46"/>
  <c r="CU140" i="46"/>
  <c r="CT140" i="46"/>
  <c r="AE140" i="46" s="1"/>
  <c r="CS140" i="46"/>
  <c r="CR140" i="46"/>
  <c r="AC140" i="46" s="1"/>
  <c r="CQ140" i="46"/>
  <c r="AB140" i="46" s="1"/>
  <c r="CP140" i="46"/>
  <c r="CO140" i="46"/>
  <c r="Z140" i="46" s="1"/>
  <c r="CN140" i="46"/>
  <c r="CM140" i="46"/>
  <c r="CL140" i="46"/>
  <c r="CK140" i="46"/>
  <c r="V140" i="46" s="1"/>
  <c r="CJ140" i="46"/>
  <c r="U140" i="46" s="1"/>
  <c r="CI140" i="46"/>
  <c r="T140" i="46" s="1"/>
  <c r="CH140" i="46"/>
  <c r="CG140" i="46"/>
  <c r="CF140" i="46"/>
  <c r="CE140" i="46"/>
  <c r="CD140" i="46"/>
  <c r="O140" i="46" s="1"/>
  <c r="CC140" i="46"/>
  <c r="N140" i="46" s="1"/>
  <c r="CB140" i="46"/>
  <c r="M140" i="46" s="1"/>
  <c r="CA140" i="46"/>
  <c r="L140" i="46" s="1"/>
  <c r="BZ140" i="46"/>
  <c r="BY140" i="46"/>
  <c r="J140" i="46" s="1"/>
  <c r="BX140" i="46"/>
  <c r="BW140" i="46"/>
  <c r="BV140" i="46"/>
  <c r="BU140" i="46"/>
  <c r="BT140" i="46"/>
  <c r="E140" i="46" s="1"/>
  <c r="BS140" i="46"/>
  <c r="D140" i="46" s="1"/>
  <c r="B140" i="46"/>
  <c r="B140" i="44" s="1"/>
  <c r="A140" i="46"/>
  <c r="A138" i="27" s="1"/>
  <c r="EF139" i="46"/>
  <c r="BQ139" i="46" s="1"/>
  <c r="EE139" i="46"/>
  <c r="ED139" i="46"/>
  <c r="BO139" i="46" s="1"/>
  <c r="EC139" i="46"/>
  <c r="BN139" i="46" s="1"/>
  <c r="EB139" i="46"/>
  <c r="EA139" i="46"/>
  <c r="BL139" i="46" s="1"/>
  <c r="DZ139" i="46"/>
  <c r="BK139" i="46" s="1"/>
  <c r="DY139" i="46"/>
  <c r="BJ139" i="46" s="1"/>
  <c r="DX139" i="46"/>
  <c r="BI139" i="46" s="1"/>
  <c r="DW139" i="46"/>
  <c r="DV139" i="46"/>
  <c r="BG139" i="46" s="1"/>
  <c r="DU139" i="46"/>
  <c r="DT139" i="46"/>
  <c r="DS139" i="46"/>
  <c r="BD139" i="46" s="1"/>
  <c r="DR139" i="46"/>
  <c r="DQ139" i="46"/>
  <c r="DP139" i="46"/>
  <c r="BA139" i="46" s="1"/>
  <c r="DO139" i="46"/>
  <c r="DN139" i="46"/>
  <c r="AY139" i="46" s="1"/>
  <c r="DM139" i="46"/>
  <c r="AX139" i="46" s="1"/>
  <c r="DL139" i="46"/>
  <c r="AW139" i="46" s="1"/>
  <c r="DK139" i="46"/>
  <c r="AV139" i="46" s="1"/>
  <c r="DJ139" i="46"/>
  <c r="DI139" i="46"/>
  <c r="DH139" i="46"/>
  <c r="AS139" i="46" s="1"/>
  <c r="DG139" i="46"/>
  <c r="DF139" i="46"/>
  <c r="AQ139" i="46" s="1"/>
  <c r="DE139" i="46"/>
  <c r="DD139" i="46"/>
  <c r="AO139" i="46" s="1"/>
  <c r="DC139" i="46"/>
  <c r="AN139" i="46" s="1"/>
  <c r="DB139" i="46"/>
  <c r="DA139" i="46"/>
  <c r="CZ139" i="46"/>
  <c r="AK139" i="46" s="1"/>
  <c r="CY139" i="46"/>
  <c r="AJ139" i="46" s="1"/>
  <c r="CX139" i="46"/>
  <c r="AI139" i="46" s="1"/>
  <c r="CW139" i="46"/>
  <c r="CV139" i="46"/>
  <c r="AG139" i="46" s="1"/>
  <c r="CU139" i="46"/>
  <c r="AF139" i="46" s="1"/>
  <c r="CT139" i="46"/>
  <c r="AE139" i="46" s="1"/>
  <c r="CS139" i="46"/>
  <c r="AD139" i="46" s="1"/>
  <c r="CR139" i="46"/>
  <c r="AC139" i="46" s="1"/>
  <c r="CQ139" i="46"/>
  <c r="CP139" i="46"/>
  <c r="CO139" i="46"/>
  <c r="CN139" i="46"/>
  <c r="Y139" i="46" s="1"/>
  <c r="CM139" i="46"/>
  <c r="X139" i="46" s="1"/>
  <c r="CL139" i="46"/>
  <c r="CK139" i="46"/>
  <c r="V139" i="46" s="1"/>
  <c r="CJ139" i="46"/>
  <c r="U139" i="46" s="1"/>
  <c r="CI139" i="46"/>
  <c r="CH139" i="46"/>
  <c r="S139" i="46" s="1"/>
  <c r="CG139" i="46"/>
  <c r="CF139" i="46"/>
  <c r="CE139" i="46"/>
  <c r="P139" i="46" s="1"/>
  <c r="CD139" i="46"/>
  <c r="CC139" i="46"/>
  <c r="CB139" i="46"/>
  <c r="M139" i="46" s="1"/>
  <c r="CA139" i="46"/>
  <c r="BZ139" i="46"/>
  <c r="K139" i="46" s="1"/>
  <c r="BY139" i="46"/>
  <c r="J139" i="46" s="1"/>
  <c r="BX139" i="46"/>
  <c r="I139" i="46" s="1"/>
  <c r="BW139" i="46"/>
  <c r="H139" i="46" s="1"/>
  <c r="BV139" i="46"/>
  <c r="BU139" i="46"/>
  <c r="BT139" i="46"/>
  <c r="E139" i="46" s="1"/>
  <c r="BS139" i="46"/>
  <c r="B139" i="46"/>
  <c r="B139" i="44" s="1"/>
  <c r="A139" i="46"/>
  <c r="A139" i="44" s="1"/>
  <c r="EF138" i="46"/>
  <c r="BQ138" i="46" s="1"/>
  <c r="EE138" i="46"/>
  <c r="BP138" i="46" s="1"/>
  <c r="ED138" i="46"/>
  <c r="EC138" i="46"/>
  <c r="EB138" i="46"/>
  <c r="EA138" i="46"/>
  <c r="DZ138" i="46"/>
  <c r="DY138" i="46"/>
  <c r="DX138" i="46"/>
  <c r="BI138" i="46" s="1"/>
  <c r="DW138" i="46"/>
  <c r="BH138" i="46" s="1"/>
  <c r="DV138" i="46"/>
  <c r="BG138" i="44" s="1"/>
  <c r="DU138" i="46"/>
  <c r="DT138" i="46"/>
  <c r="DS138" i="46"/>
  <c r="DR138" i="46"/>
  <c r="BC138" i="46" s="1"/>
  <c r="DQ138" i="46"/>
  <c r="DP138" i="46"/>
  <c r="BA138" i="46" s="1"/>
  <c r="DO138" i="46"/>
  <c r="AZ138" i="46" s="1"/>
  <c r="DN138" i="46"/>
  <c r="AY138" i="46" s="1"/>
  <c r="DM138" i="46"/>
  <c r="DL138" i="46"/>
  <c r="DK138" i="46"/>
  <c r="AV138" i="46" s="1"/>
  <c r="DJ138" i="46"/>
  <c r="AU138" i="46" s="1"/>
  <c r="DI138" i="46"/>
  <c r="DH138" i="46"/>
  <c r="AS138" i="46" s="1"/>
  <c r="DG138" i="46"/>
  <c r="DF138" i="46"/>
  <c r="DE138" i="46"/>
  <c r="DD138" i="46"/>
  <c r="AO138" i="46" s="1"/>
  <c r="DC138" i="46"/>
  <c r="DB138" i="46"/>
  <c r="AM138" i="46" s="1"/>
  <c r="DA138" i="46"/>
  <c r="CZ138" i="46"/>
  <c r="AK138" i="46" s="1"/>
  <c r="CY138" i="46"/>
  <c r="AJ138" i="46" s="1"/>
  <c r="CX138" i="46"/>
  <c r="AI138" i="46" s="1"/>
  <c r="CW138" i="46"/>
  <c r="CV138" i="46"/>
  <c r="AG138" i="46" s="1"/>
  <c r="CU138" i="46"/>
  <c r="CT138" i="46"/>
  <c r="CS138" i="46"/>
  <c r="CR138" i="46"/>
  <c r="AC138" i="46" s="1"/>
  <c r="CQ138" i="46"/>
  <c r="AB138" i="46" s="1"/>
  <c r="CP138" i="46"/>
  <c r="CO138" i="46"/>
  <c r="CN138" i="46"/>
  <c r="Y138" i="46" s="1"/>
  <c r="CM138" i="46"/>
  <c r="CL138" i="46"/>
  <c r="W138" i="46" s="1"/>
  <c r="CK138" i="46"/>
  <c r="CJ138" i="46"/>
  <c r="U138" i="46" s="1"/>
  <c r="CI138" i="46"/>
  <c r="T138" i="46" s="1"/>
  <c r="CH138" i="46"/>
  <c r="CG138" i="46"/>
  <c r="R138" i="46" s="1"/>
  <c r="CF138" i="46"/>
  <c r="Q138" i="46" s="1"/>
  <c r="CE138" i="46"/>
  <c r="CD138" i="46"/>
  <c r="CC138" i="46"/>
  <c r="CB138" i="46"/>
  <c r="M138" i="46" s="1"/>
  <c r="CA138" i="46"/>
  <c r="L138" i="46" s="1"/>
  <c r="BZ138" i="46"/>
  <c r="K138" i="46" s="1"/>
  <c r="BY138" i="46"/>
  <c r="BX138" i="46"/>
  <c r="I138" i="46" s="1"/>
  <c r="BW138" i="46"/>
  <c r="H138" i="46" s="1"/>
  <c r="BV138" i="46"/>
  <c r="G138" i="46" s="1"/>
  <c r="BU138" i="46"/>
  <c r="BT138" i="46"/>
  <c r="BS138" i="46"/>
  <c r="BG138" i="46"/>
  <c r="B138" i="46"/>
  <c r="B138" i="44" s="1"/>
  <c r="A138" i="46"/>
  <c r="A136" i="27" s="1"/>
  <c r="EF137" i="46"/>
  <c r="EE137" i="46"/>
  <c r="BP137" i="46" s="1"/>
  <c r="ED137" i="46"/>
  <c r="BO137" i="44" s="1"/>
  <c r="EC137" i="46"/>
  <c r="BN137" i="44" s="1"/>
  <c r="EB137" i="46"/>
  <c r="BM137" i="44" s="1"/>
  <c r="EA137" i="46"/>
  <c r="DZ137" i="46"/>
  <c r="DY137" i="46"/>
  <c r="DX137" i="46"/>
  <c r="DW137" i="46"/>
  <c r="BH137" i="46" s="1"/>
  <c r="DV137" i="46"/>
  <c r="DU137" i="46"/>
  <c r="BF137" i="46" s="1"/>
  <c r="DT137" i="46"/>
  <c r="BE137" i="46" s="1"/>
  <c r="DS137" i="46"/>
  <c r="BD137" i="46" s="1"/>
  <c r="DR137" i="46"/>
  <c r="DQ137" i="46"/>
  <c r="BB137" i="46" s="1"/>
  <c r="DP137" i="46"/>
  <c r="DO137" i="46"/>
  <c r="AZ137" i="46" s="1"/>
  <c r="DN137" i="46"/>
  <c r="AY137" i="46" s="1"/>
  <c r="DM137" i="46"/>
  <c r="DL137" i="46"/>
  <c r="AW137" i="46" s="1"/>
  <c r="DK137" i="46"/>
  <c r="AV137" i="46" s="1"/>
  <c r="DJ137" i="46"/>
  <c r="DI137" i="46"/>
  <c r="DH137" i="46"/>
  <c r="DG137" i="46"/>
  <c r="AR137" i="46" s="1"/>
  <c r="DF137" i="46"/>
  <c r="DE137" i="46"/>
  <c r="DD137" i="46"/>
  <c r="AO137" i="46" s="1"/>
  <c r="DC137" i="46"/>
  <c r="DB137" i="46"/>
  <c r="DA137" i="46"/>
  <c r="AL137" i="46" s="1"/>
  <c r="CZ137" i="46"/>
  <c r="AK137" i="46" s="1"/>
  <c r="CY137" i="46"/>
  <c r="CX137" i="46"/>
  <c r="CW137" i="46"/>
  <c r="AH137" i="46" s="1"/>
  <c r="CV137" i="46"/>
  <c r="CU137" i="46"/>
  <c r="CT137" i="46"/>
  <c r="CS137" i="46"/>
  <c r="CR137" i="46"/>
  <c r="CQ137" i="46"/>
  <c r="AB137" i="46" s="1"/>
  <c r="CP137" i="46"/>
  <c r="CO137" i="46"/>
  <c r="Z137" i="46" s="1"/>
  <c r="CN137" i="46"/>
  <c r="Y137" i="46" s="1"/>
  <c r="CM137" i="46"/>
  <c r="X137" i="46" s="1"/>
  <c r="CL137" i="46"/>
  <c r="CK137" i="46"/>
  <c r="CJ137" i="46"/>
  <c r="CI137" i="46"/>
  <c r="T137" i="46" s="1"/>
  <c r="CH137" i="46"/>
  <c r="CG137" i="46"/>
  <c r="R137" i="46" s="1"/>
  <c r="CF137" i="46"/>
  <c r="Q137" i="46" s="1"/>
  <c r="CE137" i="46"/>
  <c r="CD137" i="46"/>
  <c r="CC137" i="46"/>
  <c r="CB137" i="46"/>
  <c r="CA137" i="46"/>
  <c r="BZ137" i="46"/>
  <c r="K137" i="46" s="1"/>
  <c r="BY137" i="46"/>
  <c r="J137" i="46" s="1"/>
  <c r="BX137" i="46"/>
  <c r="I137" i="46" s="1"/>
  <c r="BW137" i="46"/>
  <c r="BV137" i="46"/>
  <c r="BU137" i="46"/>
  <c r="BT137" i="46"/>
  <c r="BS137" i="46"/>
  <c r="D137" i="46" s="1"/>
  <c r="BO137" i="46"/>
  <c r="BN137" i="46"/>
  <c r="B137" i="46"/>
  <c r="B137" i="44" s="1"/>
  <c r="A137" i="46"/>
  <c r="C137" i="46" s="1"/>
  <c r="C137" i="44" s="1"/>
  <c r="EF136" i="46"/>
  <c r="EE136" i="46"/>
  <c r="BP136" i="46" s="1"/>
  <c r="ED136" i="46"/>
  <c r="EC136" i="46"/>
  <c r="EB136" i="46"/>
  <c r="EA136" i="46"/>
  <c r="BL136" i="46" s="1"/>
  <c r="DZ136" i="46"/>
  <c r="DY136" i="46"/>
  <c r="DX136" i="46"/>
  <c r="DW136" i="46"/>
  <c r="DV136" i="46"/>
  <c r="DU136" i="46"/>
  <c r="DT136" i="46"/>
  <c r="DS136" i="46"/>
  <c r="BD136" i="46" s="1"/>
  <c r="DR136" i="46"/>
  <c r="DQ136" i="46"/>
  <c r="DP136" i="46"/>
  <c r="DO136" i="46"/>
  <c r="DN136" i="46"/>
  <c r="DM136" i="46"/>
  <c r="DL136" i="46"/>
  <c r="AW136" i="46" s="1"/>
  <c r="DK136" i="46"/>
  <c r="AV136" i="46" s="1"/>
  <c r="DJ136" i="46"/>
  <c r="DI136" i="46"/>
  <c r="AT136" i="46" s="1"/>
  <c r="DH136" i="46"/>
  <c r="DG136" i="46"/>
  <c r="DF136" i="46"/>
  <c r="DE136" i="46"/>
  <c r="DD136" i="46"/>
  <c r="AO136" i="46" s="1"/>
  <c r="DC136" i="46"/>
  <c r="DB136" i="46"/>
  <c r="AM136" i="46" s="1"/>
  <c r="DA136" i="46"/>
  <c r="CZ136" i="46"/>
  <c r="CY136" i="46"/>
  <c r="CX136" i="46"/>
  <c r="CW136" i="46"/>
  <c r="AH136" i="46" s="1"/>
  <c r="CV136" i="46"/>
  <c r="CU136" i="46"/>
  <c r="AF136" i="46" s="1"/>
  <c r="CT136" i="46"/>
  <c r="CS136" i="46"/>
  <c r="CR136" i="46"/>
  <c r="CQ136" i="46"/>
  <c r="CP136" i="46"/>
  <c r="CO136" i="46"/>
  <c r="CN136" i="46"/>
  <c r="Y136" i="46" s="1"/>
  <c r="CM136" i="46"/>
  <c r="X136" i="46" s="1"/>
  <c r="CL136" i="46"/>
  <c r="CK136" i="46"/>
  <c r="CJ136" i="46"/>
  <c r="CI136" i="46"/>
  <c r="T136" i="46" s="1"/>
  <c r="CH136" i="46"/>
  <c r="CG136" i="46"/>
  <c r="CF136" i="46"/>
  <c r="Q136" i="46" s="1"/>
  <c r="CE136" i="46"/>
  <c r="CD136" i="46"/>
  <c r="CC136" i="46"/>
  <c r="CB136" i="46"/>
  <c r="CA136" i="46"/>
  <c r="L136" i="46" s="1"/>
  <c r="BZ136" i="46"/>
  <c r="BY136" i="46"/>
  <c r="BX136" i="46"/>
  <c r="BW136" i="46"/>
  <c r="H136" i="46" s="1"/>
  <c r="BV136" i="46"/>
  <c r="BU136" i="46"/>
  <c r="BT136" i="46"/>
  <c r="BS136" i="46"/>
  <c r="B136" i="46"/>
  <c r="B136" i="44" s="1"/>
  <c r="A136" i="46"/>
  <c r="C136" i="46" s="1"/>
  <c r="C136" i="44" s="1"/>
  <c r="EF135" i="46"/>
  <c r="EE135" i="46"/>
  <c r="BP135" i="46" s="1"/>
  <c r="ED135" i="46"/>
  <c r="EC135" i="46"/>
  <c r="BN135" i="46" s="1"/>
  <c r="EB135" i="46"/>
  <c r="EA135" i="46"/>
  <c r="BL135" i="46" s="1"/>
  <c r="DZ135" i="46"/>
  <c r="BK135" i="46" s="1"/>
  <c r="DY135" i="46"/>
  <c r="DX135" i="46"/>
  <c r="BI135" i="46" s="1"/>
  <c r="DW135" i="46"/>
  <c r="DV135" i="46"/>
  <c r="DU135" i="46"/>
  <c r="DT135" i="46"/>
  <c r="DS135" i="46"/>
  <c r="DR135" i="46"/>
  <c r="BC135" i="46" s="1"/>
  <c r="DQ135" i="46"/>
  <c r="BB135" i="46" s="1"/>
  <c r="DP135" i="46"/>
  <c r="BA135" i="46" s="1"/>
  <c r="DO135" i="46"/>
  <c r="AZ135" i="46" s="1"/>
  <c r="DN135" i="46"/>
  <c r="DM135" i="46"/>
  <c r="AX135" i="46" s="1"/>
  <c r="DL135" i="46"/>
  <c r="DK135" i="46"/>
  <c r="AV135" i="46" s="1"/>
  <c r="DJ135" i="46"/>
  <c r="AU135" i="46" s="1"/>
  <c r="DI135" i="46"/>
  <c r="DH135" i="46"/>
  <c r="AS135" i="46" s="1"/>
  <c r="DG135" i="46"/>
  <c r="AR135" i="46" s="1"/>
  <c r="DF135" i="46"/>
  <c r="DE135" i="46"/>
  <c r="DD135" i="46"/>
  <c r="DC135" i="46"/>
  <c r="AN135" i="46" s="1"/>
  <c r="DB135" i="46"/>
  <c r="AM135" i="46" s="1"/>
  <c r="DA135" i="46"/>
  <c r="CZ135" i="46"/>
  <c r="CY135" i="46"/>
  <c r="AJ135" i="46" s="1"/>
  <c r="CX135" i="46"/>
  <c r="CW135" i="46"/>
  <c r="AH135" i="46" s="1"/>
  <c r="CV135" i="46"/>
  <c r="CU135" i="46"/>
  <c r="CT135" i="46"/>
  <c r="AE135" i="46" s="1"/>
  <c r="CS135" i="46"/>
  <c r="CR135" i="46"/>
  <c r="CQ135" i="46"/>
  <c r="AB135" i="46" s="1"/>
  <c r="CP135" i="46"/>
  <c r="CO135" i="46"/>
  <c r="CN135" i="46"/>
  <c r="CM135" i="46"/>
  <c r="CL135" i="46"/>
  <c r="CK135" i="46"/>
  <c r="V135" i="46" s="1"/>
  <c r="CJ135" i="46"/>
  <c r="CI135" i="46"/>
  <c r="T135" i="46" s="1"/>
  <c r="CH135" i="46"/>
  <c r="CG135" i="46"/>
  <c r="R135" i="46" s="1"/>
  <c r="CF135" i="46"/>
  <c r="CE135" i="46"/>
  <c r="CD135" i="46"/>
  <c r="O135" i="46" s="1"/>
  <c r="CC135" i="46"/>
  <c r="CB135" i="46"/>
  <c r="CA135" i="46"/>
  <c r="L135" i="46" s="1"/>
  <c r="BZ135" i="46"/>
  <c r="BY135" i="46"/>
  <c r="BX135" i="46"/>
  <c r="BW135" i="46"/>
  <c r="BV135" i="46"/>
  <c r="G135" i="46" s="1"/>
  <c r="BU135" i="46"/>
  <c r="F135" i="46" s="1"/>
  <c r="BT135" i="46"/>
  <c r="E135" i="46" s="1"/>
  <c r="BS135" i="46"/>
  <c r="D135" i="46" s="1"/>
  <c r="B135" i="46"/>
  <c r="B135" i="44" s="1"/>
  <c r="A135" i="46"/>
  <c r="EF134" i="46"/>
  <c r="EE134" i="46"/>
  <c r="ED134" i="46"/>
  <c r="BO134" i="46" s="1"/>
  <c r="EC134" i="46"/>
  <c r="EB134" i="46"/>
  <c r="BM134" i="46" s="1"/>
  <c r="EA134" i="46"/>
  <c r="BL134" i="46" s="1"/>
  <c r="DZ134" i="46"/>
  <c r="DY134" i="46"/>
  <c r="DX134" i="46"/>
  <c r="DW134" i="46"/>
  <c r="DV134" i="46"/>
  <c r="BG134" i="46" s="1"/>
  <c r="DU134" i="46"/>
  <c r="DT134" i="46"/>
  <c r="BE134" i="46" s="1"/>
  <c r="DS134" i="46"/>
  <c r="BD134" i="46" s="1"/>
  <c r="DR134" i="46"/>
  <c r="DQ134" i="46"/>
  <c r="BB134" i="46" s="1"/>
  <c r="DP134" i="46"/>
  <c r="DO134" i="46"/>
  <c r="AZ134" i="46" s="1"/>
  <c r="DN134" i="46"/>
  <c r="AY134" i="46" s="1"/>
  <c r="DM134" i="46"/>
  <c r="DL134" i="46"/>
  <c r="AW134" i="46" s="1"/>
  <c r="DK134" i="46"/>
  <c r="AV134" i="46" s="1"/>
  <c r="DJ134" i="46"/>
  <c r="DI134" i="46"/>
  <c r="DH134" i="46"/>
  <c r="DG134" i="46"/>
  <c r="DF134" i="46"/>
  <c r="AQ134" i="46" s="1"/>
  <c r="DE134" i="46"/>
  <c r="DD134" i="46"/>
  <c r="AO134" i="46" s="1"/>
  <c r="DC134" i="46"/>
  <c r="AN134" i="46" s="1"/>
  <c r="DB134" i="46"/>
  <c r="DA134" i="46"/>
  <c r="AL134" i="46" s="1"/>
  <c r="CZ134" i="46"/>
  <c r="CY134" i="46"/>
  <c r="AJ134" i="46" s="1"/>
  <c r="CX134" i="46"/>
  <c r="AI134" i="46" s="1"/>
  <c r="CW134" i="46"/>
  <c r="AH134" i="46" s="1"/>
  <c r="CV134" i="46"/>
  <c r="CU134" i="46"/>
  <c r="AF134" i="46" s="1"/>
  <c r="CT134" i="46"/>
  <c r="CS134" i="46"/>
  <c r="CR134" i="46"/>
  <c r="AC134" i="46" s="1"/>
  <c r="CQ134" i="46"/>
  <c r="CP134" i="46"/>
  <c r="AA134" i="46" s="1"/>
  <c r="CO134" i="46"/>
  <c r="CN134" i="46"/>
  <c r="Y134" i="46" s="1"/>
  <c r="CM134" i="46"/>
  <c r="CL134" i="46"/>
  <c r="CK134" i="46"/>
  <c r="V134" i="46" s="1"/>
  <c r="CJ134" i="46"/>
  <c r="CI134" i="46"/>
  <c r="CH134" i="46"/>
  <c r="S134" i="46" s="1"/>
  <c r="CG134" i="46"/>
  <c r="CF134" i="46"/>
  <c r="CE134" i="46"/>
  <c r="P134" i="46" s="1"/>
  <c r="CD134" i="46"/>
  <c r="CC134" i="46"/>
  <c r="CB134" i="46"/>
  <c r="CA134" i="46"/>
  <c r="L134" i="46" s="1"/>
  <c r="BZ134" i="46"/>
  <c r="K134" i="46" s="1"/>
  <c r="BY134" i="46"/>
  <c r="BX134" i="46"/>
  <c r="I134" i="46" s="1"/>
  <c r="BW134" i="46"/>
  <c r="H134" i="46" s="1"/>
  <c r="BV134" i="46"/>
  <c r="BU134" i="46"/>
  <c r="F134" i="46" s="1"/>
  <c r="BT134" i="46"/>
  <c r="E134" i="46" s="1"/>
  <c r="BS134" i="46"/>
  <c r="B134" i="46"/>
  <c r="B134" i="44" s="1"/>
  <c r="A134" i="46"/>
  <c r="A134" i="44" s="1"/>
  <c r="EF133" i="46"/>
  <c r="EE133" i="46"/>
  <c r="ED133" i="46"/>
  <c r="BO133" i="46" s="1"/>
  <c r="EC133" i="46"/>
  <c r="BN133" i="46" s="1"/>
  <c r="EB133" i="46"/>
  <c r="EA133" i="46"/>
  <c r="DZ133" i="46"/>
  <c r="DY133" i="46"/>
  <c r="BJ133" i="46" s="1"/>
  <c r="DX133" i="46"/>
  <c r="BI133" i="46" s="1"/>
  <c r="DW133" i="46"/>
  <c r="BH133" i="46" s="1"/>
  <c r="DV133" i="46"/>
  <c r="BG133" i="46" s="1"/>
  <c r="DU133" i="46"/>
  <c r="DT133" i="46"/>
  <c r="DS133" i="46"/>
  <c r="DR133" i="46"/>
  <c r="BC133" i="46" s="1"/>
  <c r="DQ133" i="46"/>
  <c r="BB133" i="46" s="1"/>
  <c r="DP133" i="46"/>
  <c r="BA133" i="46" s="1"/>
  <c r="DO133" i="46"/>
  <c r="DN133" i="46"/>
  <c r="AY133" i="46" s="1"/>
  <c r="DM133" i="46"/>
  <c r="DL133" i="46"/>
  <c r="DK133" i="46"/>
  <c r="DJ133" i="46"/>
  <c r="AU133" i="46" s="1"/>
  <c r="DI133" i="46"/>
  <c r="AT133" i="46" s="1"/>
  <c r="DH133" i="46"/>
  <c r="DG133" i="46"/>
  <c r="AR133" i="46" s="1"/>
  <c r="DF133" i="46"/>
  <c r="AQ133" i="46" s="1"/>
  <c r="DE133" i="46"/>
  <c r="DD133" i="46"/>
  <c r="DC133" i="46"/>
  <c r="DB133" i="46"/>
  <c r="DA133" i="46"/>
  <c r="AL133" i="46" s="1"/>
  <c r="CZ133" i="46"/>
  <c r="AK133" i="46" s="1"/>
  <c r="CY133" i="46"/>
  <c r="AJ133" i="46" s="1"/>
  <c r="CX133" i="46"/>
  <c r="AI133" i="46" s="1"/>
  <c r="CW133" i="46"/>
  <c r="CV133" i="46"/>
  <c r="AG133" i="46" s="1"/>
  <c r="CU133" i="46"/>
  <c r="CT133" i="46"/>
  <c r="AE133" i="46" s="1"/>
  <c r="CS133" i="46"/>
  <c r="AD133" i="46" s="1"/>
  <c r="CR133" i="46"/>
  <c r="AC133" i="46" s="1"/>
  <c r="CQ133" i="46"/>
  <c r="AB133" i="46" s="1"/>
  <c r="CP133" i="46"/>
  <c r="AA133" i="46" s="1"/>
  <c r="CO133" i="46"/>
  <c r="CN133" i="46"/>
  <c r="CM133" i="46"/>
  <c r="CL133" i="46"/>
  <c r="CK133" i="46"/>
  <c r="V133" i="46" s="1"/>
  <c r="CJ133" i="46"/>
  <c r="U133" i="46" s="1"/>
  <c r="CI133" i="46"/>
  <c r="T133" i="46" s="1"/>
  <c r="CH133" i="46"/>
  <c r="S133" i="46" s="1"/>
  <c r="CG133" i="46"/>
  <c r="CF133" i="46"/>
  <c r="CE133" i="46"/>
  <c r="CD133" i="46"/>
  <c r="O133" i="46" s="1"/>
  <c r="CC133" i="46"/>
  <c r="N133" i="46" s="1"/>
  <c r="CB133" i="46"/>
  <c r="CA133" i="46"/>
  <c r="L133" i="46" s="1"/>
  <c r="BZ133" i="46"/>
  <c r="K133" i="46" s="1"/>
  <c r="BY133" i="46"/>
  <c r="BX133" i="46"/>
  <c r="BW133" i="46"/>
  <c r="BV133" i="46"/>
  <c r="G133" i="46" s="1"/>
  <c r="BU133" i="46"/>
  <c r="F133" i="46" s="1"/>
  <c r="BT133" i="46"/>
  <c r="E133" i="46" s="1"/>
  <c r="BS133" i="46"/>
  <c r="D133" i="46" s="1"/>
  <c r="B133" i="46"/>
  <c r="B133" i="44" s="1"/>
  <c r="A133" i="46"/>
  <c r="EF132" i="46"/>
  <c r="BQ132" i="46" s="1"/>
  <c r="EE132" i="46"/>
  <c r="ED132" i="46"/>
  <c r="EC132" i="46"/>
  <c r="BN132" i="46" s="1"/>
  <c r="EB132" i="46"/>
  <c r="BM132" i="46" s="1"/>
  <c r="EA132" i="46"/>
  <c r="DZ132" i="46"/>
  <c r="DY132" i="46"/>
  <c r="DX132" i="46"/>
  <c r="DW132" i="46"/>
  <c r="BH132" i="46" s="1"/>
  <c r="DV132" i="46"/>
  <c r="BG132" i="46" s="1"/>
  <c r="DU132" i="46"/>
  <c r="DT132" i="46"/>
  <c r="BE132" i="46" s="1"/>
  <c r="DS132" i="46"/>
  <c r="BD132" i="46" s="1"/>
  <c r="DR132" i="46"/>
  <c r="DQ132" i="46"/>
  <c r="DP132" i="46"/>
  <c r="BA132" i="46" s="1"/>
  <c r="DO132" i="46"/>
  <c r="AZ132" i="46" s="1"/>
  <c r="DN132" i="46"/>
  <c r="AY132" i="46" s="1"/>
  <c r="DM132" i="46"/>
  <c r="DL132" i="46"/>
  <c r="DK132" i="46"/>
  <c r="AV132" i="46" s="1"/>
  <c r="DJ132" i="46"/>
  <c r="DI132" i="46"/>
  <c r="DH132" i="46"/>
  <c r="DG132" i="46"/>
  <c r="AR132" i="46" s="1"/>
  <c r="DF132" i="46"/>
  <c r="AQ132" i="46" s="1"/>
  <c r="DE132" i="46"/>
  <c r="DD132" i="46"/>
  <c r="DC132" i="46"/>
  <c r="DB132" i="46"/>
  <c r="DA132" i="46"/>
  <c r="AL132" i="46" s="1"/>
  <c r="CZ132" i="46"/>
  <c r="CY132" i="46"/>
  <c r="CX132" i="46"/>
  <c r="AI132" i="46" s="1"/>
  <c r="CW132" i="46"/>
  <c r="CV132" i="46"/>
  <c r="AG132" i="46" s="1"/>
  <c r="CU132" i="46"/>
  <c r="AF132" i="46" s="1"/>
  <c r="CT132" i="46"/>
  <c r="CS132" i="46"/>
  <c r="CR132" i="46"/>
  <c r="CQ132" i="46"/>
  <c r="CP132" i="46"/>
  <c r="CO132" i="46"/>
  <c r="CN132" i="46"/>
  <c r="Y132" i="46" s="1"/>
  <c r="CM132" i="46"/>
  <c r="X132" i="46" s="1"/>
  <c r="CL132" i="46"/>
  <c r="CK132" i="46"/>
  <c r="V132" i="46" s="1"/>
  <c r="CJ132" i="46"/>
  <c r="CI132" i="46"/>
  <c r="CH132" i="46"/>
  <c r="S132" i="46" s="1"/>
  <c r="CG132" i="46"/>
  <c r="R132" i="46" s="1"/>
  <c r="CF132" i="46"/>
  <c r="CE132" i="46"/>
  <c r="P132" i="46" s="1"/>
  <c r="CD132" i="46"/>
  <c r="CC132" i="46"/>
  <c r="N132" i="46" s="1"/>
  <c r="CB132" i="46"/>
  <c r="CA132" i="46"/>
  <c r="BZ132" i="46"/>
  <c r="K132" i="46" s="1"/>
  <c r="BY132" i="46"/>
  <c r="J132" i="46" s="1"/>
  <c r="BX132" i="46"/>
  <c r="I132" i="46" s="1"/>
  <c r="BW132" i="46"/>
  <c r="H132" i="46" s="1"/>
  <c r="BV132" i="46"/>
  <c r="BU132" i="46"/>
  <c r="F132" i="46" s="1"/>
  <c r="BT132" i="46"/>
  <c r="BS132" i="46"/>
  <c r="D132" i="46" s="1"/>
  <c r="B132" i="46"/>
  <c r="B132" i="44" s="1"/>
  <c r="A132" i="46"/>
  <c r="A132" i="44" s="1"/>
  <c r="EF131" i="46"/>
  <c r="EE131" i="46"/>
  <c r="BP131" i="46" s="1"/>
  <c r="ED131" i="46"/>
  <c r="BO131" i="44" s="1"/>
  <c r="EC131" i="46"/>
  <c r="EB131" i="46"/>
  <c r="BM131" i="46" s="1"/>
  <c r="EA131" i="46"/>
  <c r="DZ131" i="46"/>
  <c r="DY131" i="46"/>
  <c r="DX131" i="46"/>
  <c r="DW131" i="46"/>
  <c r="BH131" i="46" s="1"/>
  <c r="DV131" i="46"/>
  <c r="BG131" i="46" s="1"/>
  <c r="DU131" i="46"/>
  <c r="BF131" i="44" s="1"/>
  <c r="DT131" i="46"/>
  <c r="DS131" i="46"/>
  <c r="BD131" i="46" s="1"/>
  <c r="DR131" i="46"/>
  <c r="DQ131" i="46"/>
  <c r="BB131" i="46" s="1"/>
  <c r="DP131" i="46"/>
  <c r="BA131" i="46" s="1"/>
  <c r="DO131" i="46"/>
  <c r="AZ131" i="46" s="1"/>
  <c r="DN131" i="46"/>
  <c r="DM131" i="46"/>
  <c r="AX131" i="46" s="1"/>
  <c r="DL131" i="46"/>
  <c r="DK131" i="46"/>
  <c r="DJ131" i="46"/>
  <c r="AU131" i="46" s="1"/>
  <c r="DI131" i="46"/>
  <c r="DH131" i="46"/>
  <c r="DG131" i="46"/>
  <c r="DF131" i="46"/>
  <c r="DE131" i="46"/>
  <c r="DD131" i="46"/>
  <c r="DC131" i="46"/>
  <c r="AN131" i="46" s="1"/>
  <c r="DB131" i="46"/>
  <c r="AM131" i="46" s="1"/>
  <c r="DA131" i="46"/>
  <c r="CZ131" i="46"/>
  <c r="CY131" i="46"/>
  <c r="AJ131" i="46" s="1"/>
  <c r="CX131" i="46"/>
  <c r="CW131" i="46"/>
  <c r="AH131" i="46" s="1"/>
  <c r="CV131" i="46"/>
  <c r="AG131" i="46" s="1"/>
  <c r="CU131" i="46"/>
  <c r="AF131" i="46" s="1"/>
  <c r="CT131" i="46"/>
  <c r="AE131" i="46" s="1"/>
  <c r="CS131" i="46"/>
  <c r="CR131" i="46"/>
  <c r="AC131" i="46" s="1"/>
  <c r="CQ131" i="46"/>
  <c r="CP131" i="46"/>
  <c r="CO131" i="46"/>
  <c r="CN131" i="46"/>
  <c r="CM131" i="46"/>
  <c r="X131" i="46" s="1"/>
  <c r="CL131" i="46"/>
  <c r="W131" i="46" s="1"/>
  <c r="CK131" i="46"/>
  <c r="CJ131" i="46"/>
  <c r="U131" i="46" s="1"/>
  <c r="CI131" i="46"/>
  <c r="T131" i="46" s="1"/>
  <c r="CH131" i="46"/>
  <c r="CG131" i="46"/>
  <c r="CF131" i="46"/>
  <c r="CE131" i="46"/>
  <c r="P131" i="46" s="1"/>
  <c r="CD131" i="46"/>
  <c r="O131" i="46" s="1"/>
  <c r="CC131" i="46"/>
  <c r="CB131" i="46"/>
  <c r="M131" i="46" s="1"/>
  <c r="CA131" i="46"/>
  <c r="L131" i="46" s="1"/>
  <c r="BZ131" i="46"/>
  <c r="BY131" i="46"/>
  <c r="J131" i="46" s="1"/>
  <c r="BX131" i="46"/>
  <c r="BW131" i="46"/>
  <c r="H131" i="46" s="1"/>
  <c r="BV131" i="46"/>
  <c r="G131" i="46" s="1"/>
  <c r="BU131" i="46"/>
  <c r="BT131" i="46"/>
  <c r="BS131" i="46"/>
  <c r="D131" i="46" s="1"/>
  <c r="BO131" i="46"/>
  <c r="B131" i="46"/>
  <c r="B131" i="44" s="1"/>
  <c r="A131" i="46"/>
  <c r="A129" i="27" s="1"/>
  <c r="EF130" i="46"/>
  <c r="BQ130" i="46" s="1"/>
  <c r="EE130" i="46"/>
  <c r="ED130" i="46"/>
  <c r="EC130" i="46"/>
  <c r="BN130" i="46" s="1"/>
  <c r="EB130" i="46"/>
  <c r="EA130" i="46"/>
  <c r="BL130" i="46" s="1"/>
  <c r="DZ130" i="46"/>
  <c r="DY130" i="46"/>
  <c r="DX130" i="46"/>
  <c r="DW130" i="46"/>
  <c r="DV130" i="46"/>
  <c r="DU130" i="46"/>
  <c r="BF130" i="46" s="1"/>
  <c r="DT130" i="46"/>
  <c r="DS130" i="46"/>
  <c r="DR130" i="46"/>
  <c r="BC130" i="46" s="1"/>
  <c r="DQ130" i="46"/>
  <c r="BB130" i="46" s="1"/>
  <c r="DP130" i="46"/>
  <c r="BA130" i="46" s="1"/>
  <c r="DO130" i="46"/>
  <c r="DN130" i="46"/>
  <c r="AY130" i="46" s="1"/>
  <c r="DM130" i="46"/>
  <c r="AX130" i="46" s="1"/>
  <c r="DL130" i="46"/>
  <c r="DK130" i="46"/>
  <c r="DJ130" i="46"/>
  <c r="DI130" i="46"/>
  <c r="DH130" i="46"/>
  <c r="AS130" i="46" s="1"/>
  <c r="DG130" i="46"/>
  <c r="DF130" i="46"/>
  <c r="AQ130" i="46" s="1"/>
  <c r="DE130" i="46"/>
  <c r="AP130" i="46" s="1"/>
  <c r="DD130" i="46"/>
  <c r="DC130" i="46"/>
  <c r="DB130" i="46"/>
  <c r="DA130" i="46"/>
  <c r="CZ130" i="46"/>
  <c r="AK130" i="46" s="1"/>
  <c r="CY130" i="46"/>
  <c r="CX130" i="46"/>
  <c r="AI130" i="46" s="1"/>
  <c r="CW130" i="46"/>
  <c r="AH130" i="46" s="1"/>
  <c r="CV130" i="46"/>
  <c r="CU130" i="46"/>
  <c r="AF130" i="46" s="1"/>
  <c r="CT130" i="46"/>
  <c r="CS130" i="46"/>
  <c r="AD130" i="46" s="1"/>
  <c r="CR130" i="46"/>
  <c r="AC130" i="46" s="1"/>
  <c r="CQ130" i="46"/>
  <c r="AB130" i="46" s="1"/>
  <c r="CP130" i="46"/>
  <c r="CO130" i="46"/>
  <c r="Z130" i="46" s="1"/>
  <c r="CN130" i="46"/>
  <c r="CM130" i="46"/>
  <c r="CL130" i="46"/>
  <c r="CK130" i="46"/>
  <c r="CJ130" i="46"/>
  <c r="U130" i="46" s="1"/>
  <c r="CI130" i="46"/>
  <c r="CH130" i="46"/>
  <c r="S130" i="46" s="1"/>
  <c r="CG130" i="46"/>
  <c r="CF130" i="46"/>
  <c r="CE130" i="46"/>
  <c r="CD130" i="46"/>
  <c r="CC130" i="46"/>
  <c r="N130" i="46" s="1"/>
  <c r="CB130" i="46"/>
  <c r="M130" i="46" s="1"/>
  <c r="CA130" i="46"/>
  <c r="L130" i="46" s="1"/>
  <c r="BZ130" i="46"/>
  <c r="BY130" i="46"/>
  <c r="J130" i="46" s="1"/>
  <c r="BX130" i="46"/>
  <c r="BW130" i="46"/>
  <c r="H130" i="46" s="1"/>
  <c r="BV130" i="46"/>
  <c r="BU130" i="46"/>
  <c r="BT130" i="46"/>
  <c r="E130" i="46" s="1"/>
  <c r="BS130" i="46"/>
  <c r="B130" i="46"/>
  <c r="B130" i="44" s="1"/>
  <c r="A130" i="46"/>
  <c r="A128" i="27" s="1"/>
  <c r="EF129" i="46"/>
  <c r="EE129" i="46"/>
  <c r="BP129" i="46" s="1"/>
  <c r="ED129" i="46"/>
  <c r="BO129" i="44" s="1"/>
  <c r="EC129" i="46"/>
  <c r="BN129" i="44" s="1"/>
  <c r="EB129" i="46"/>
  <c r="EA129" i="46"/>
  <c r="DZ129" i="46"/>
  <c r="BK129" i="46" s="1"/>
  <c r="DY129" i="46"/>
  <c r="BJ129" i="46" s="1"/>
  <c r="DX129" i="46"/>
  <c r="DW129" i="46"/>
  <c r="DV129" i="46"/>
  <c r="DU129" i="46"/>
  <c r="DT129" i="46"/>
  <c r="BE129" i="46" s="1"/>
  <c r="DS129" i="46"/>
  <c r="DR129" i="46"/>
  <c r="DQ129" i="46"/>
  <c r="BB129" i="46" s="1"/>
  <c r="DP129" i="46"/>
  <c r="DO129" i="46"/>
  <c r="DN129" i="46"/>
  <c r="DM129" i="46"/>
  <c r="AX129" i="46" s="1"/>
  <c r="DL129" i="46"/>
  <c r="AW129" i="46" s="1"/>
  <c r="DK129" i="46"/>
  <c r="AV129" i="46" s="1"/>
  <c r="DJ129" i="46"/>
  <c r="AU129" i="46" s="1"/>
  <c r="DI129" i="46"/>
  <c r="AT129" i="46" s="1"/>
  <c r="DH129" i="46"/>
  <c r="DG129" i="46"/>
  <c r="AR129" i="46" s="1"/>
  <c r="DF129" i="46"/>
  <c r="DE129" i="46"/>
  <c r="DD129" i="46"/>
  <c r="AO129" i="46" s="1"/>
  <c r="DC129" i="46"/>
  <c r="DB129" i="46"/>
  <c r="DA129" i="46"/>
  <c r="AL129" i="46" s="1"/>
  <c r="CZ129" i="46"/>
  <c r="CY129" i="46"/>
  <c r="AJ129" i="46" s="1"/>
  <c r="CX129" i="46"/>
  <c r="CW129" i="46"/>
  <c r="CV129" i="46"/>
  <c r="AG129" i="46" s="1"/>
  <c r="CU129" i="46"/>
  <c r="AF129" i="46" s="1"/>
  <c r="CT129" i="46"/>
  <c r="AE129" i="46" s="1"/>
  <c r="CS129" i="46"/>
  <c r="AD129" i="46" s="1"/>
  <c r="CR129" i="46"/>
  <c r="CQ129" i="46"/>
  <c r="CP129" i="46"/>
  <c r="CO129" i="46"/>
  <c r="CN129" i="46"/>
  <c r="Y129" i="46" s="1"/>
  <c r="CM129" i="46"/>
  <c r="CL129" i="46"/>
  <c r="CK129" i="46"/>
  <c r="CJ129" i="46"/>
  <c r="CI129" i="46"/>
  <c r="CH129" i="46"/>
  <c r="CG129" i="46"/>
  <c r="R129" i="46" s="1"/>
  <c r="CF129" i="46"/>
  <c r="Q129" i="46" s="1"/>
  <c r="CE129" i="46"/>
  <c r="CD129" i="46"/>
  <c r="O129" i="46" s="1"/>
  <c r="CC129" i="46"/>
  <c r="N129" i="46" s="1"/>
  <c r="CB129" i="46"/>
  <c r="CA129" i="46"/>
  <c r="L129" i="46" s="1"/>
  <c r="BZ129" i="46"/>
  <c r="BY129" i="46"/>
  <c r="BX129" i="46"/>
  <c r="I129" i="46" s="1"/>
  <c r="BW129" i="46"/>
  <c r="BV129" i="46"/>
  <c r="G129" i="46" s="1"/>
  <c r="BU129" i="46"/>
  <c r="F129" i="46" s="1"/>
  <c r="BT129" i="46"/>
  <c r="BS129" i="46"/>
  <c r="BO129" i="46"/>
  <c r="BN129" i="46"/>
  <c r="B129" i="46"/>
  <c r="B129" i="44" s="1"/>
  <c r="A129" i="46"/>
  <c r="A129" i="44" s="1"/>
  <c r="EF128" i="46"/>
  <c r="BQ128" i="46" s="1"/>
  <c r="EE128" i="46"/>
  <c r="ED128" i="46"/>
  <c r="BO128" i="46" s="1"/>
  <c r="EC128" i="46"/>
  <c r="EB128" i="46"/>
  <c r="EA128" i="46"/>
  <c r="BL128" i="46" s="1"/>
  <c r="DZ128" i="46"/>
  <c r="BK128" i="46" s="1"/>
  <c r="DY128" i="46"/>
  <c r="BJ128" i="46" s="1"/>
  <c r="DX128" i="46"/>
  <c r="BI128" i="46" s="1"/>
  <c r="DW128" i="46"/>
  <c r="BH128" i="46" s="1"/>
  <c r="DV128" i="46"/>
  <c r="BG128" i="46" s="1"/>
  <c r="DU128" i="46"/>
  <c r="DT128" i="46"/>
  <c r="DS128" i="46"/>
  <c r="BD128" i="46" s="1"/>
  <c r="DR128" i="46"/>
  <c r="BC128" i="46" s="1"/>
  <c r="DQ128" i="46"/>
  <c r="BB128" i="46" s="1"/>
  <c r="DP128" i="46"/>
  <c r="DO128" i="46"/>
  <c r="AZ128" i="46" s="1"/>
  <c r="DN128" i="46"/>
  <c r="AY128" i="46" s="1"/>
  <c r="DM128" i="46"/>
  <c r="DL128" i="46"/>
  <c r="DK128" i="46"/>
  <c r="DJ128" i="46"/>
  <c r="AU128" i="46" s="1"/>
  <c r="DI128" i="46"/>
  <c r="AT128" i="46" s="1"/>
  <c r="DH128" i="46"/>
  <c r="AS128" i="46" s="1"/>
  <c r="DG128" i="46"/>
  <c r="AR128" i="46" s="1"/>
  <c r="DF128" i="46"/>
  <c r="AQ128" i="46" s="1"/>
  <c r="DE128" i="46"/>
  <c r="DD128" i="46"/>
  <c r="DC128" i="46"/>
  <c r="DB128" i="46"/>
  <c r="DA128" i="46"/>
  <c r="AL128" i="46" s="1"/>
  <c r="CZ128" i="46"/>
  <c r="CY128" i="46"/>
  <c r="AJ128" i="46" s="1"/>
  <c r="CX128" i="46"/>
  <c r="AI128" i="46" s="1"/>
  <c r="CW128" i="46"/>
  <c r="CV128" i="46"/>
  <c r="CU128" i="46"/>
  <c r="AF128" i="46" s="1"/>
  <c r="CT128" i="46"/>
  <c r="AE128" i="46" s="1"/>
  <c r="CS128" i="46"/>
  <c r="AD128" i="46" s="1"/>
  <c r="CR128" i="46"/>
  <c r="AC128" i="46" s="1"/>
  <c r="CQ128" i="46"/>
  <c r="AB128" i="46" s="1"/>
  <c r="CP128" i="46"/>
  <c r="AA128" i="46" s="1"/>
  <c r="CO128" i="46"/>
  <c r="Z128" i="46" s="1"/>
  <c r="CN128" i="46"/>
  <c r="CM128" i="46"/>
  <c r="X128" i="46" s="1"/>
  <c r="CL128" i="46"/>
  <c r="W128" i="46" s="1"/>
  <c r="CK128" i="46"/>
  <c r="V128" i="46" s="1"/>
  <c r="CJ128" i="46"/>
  <c r="CI128" i="46"/>
  <c r="T128" i="46" s="1"/>
  <c r="CH128" i="46"/>
  <c r="S128" i="46" s="1"/>
  <c r="CG128" i="46"/>
  <c r="CF128" i="46"/>
  <c r="CE128" i="46"/>
  <c r="CD128" i="46"/>
  <c r="O128" i="46" s="1"/>
  <c r="CC128" i="46"/>
  <c r="N128" i="46" s="1"/>
  <c r="CB128" i="46"/>
  <c r="M128" i="46" s="1"/>
  <c r="CA128" i="46"/>
  <c r="L128" i="46" s="1"/>
  <c r="BZ128" i="46"/>
  <c r="K128" i="46" s="1"/>
  <c r="BY128" i="46"/>
  <c r="BX128" i="46"/>
  <c r="BW128" i="46"/>
  <c r="BV128" i="46"/>
  <c r="G128" i="46" s="1"/>
  <c r="BU128" i="46"/>
  <c r="F128" i="46" s="1"/>
  <c r="BT128" i="46"/>
  <c r="E128" i="46" s="1"/>
  <c r="BS128" i="46"/>
  <c r="D128" i="46" s="1"/>
  <c r="B128" i="46"/>
  <c r="B128" i="44" s="1"/>
  <c r="A128" i="46"/>
  <c r="A128" i="44" s="1"/>
  <c r="EF127" i="46"/>
  <c r="BQ127" i="46" s="1"/>
  <c r="EE127" i="46"/>
  <c r="ED127" i="46"/>
  <c r="BO127" i="46" s="1"/>
  <c r="EC127" i="46"/>
  <c r="EB127" i="46"/>
  <c r="BM127" i="46" s="1"/>
  <c r="EA127" i="46"/>
  <c r="BL127" i="46" s="1"/>
  <c r="DZ127" i="46"/>
  <c r="DY127" i="46"/>
  <c r="DX127" i="46"/>
  <c r="DW127" i="46"/>
  <c r="DV127" i="46"/>
  <c r="BG127" i="46" s="1"/>
  <c r="DU127" i="46"/>
  <c r="DT127" i="46"/>
  <c r="BE127" i="46" s="1"/>
  <c r="DS127" i="46"/>
  <c r="BD127" i="46" s="1"/>
  <c r="DR127" i="46"/>
  <c r="DQ127" i="46"/>
  <c r="DP127" i="46"/>
  <c r="DO127" i="46"/>
  <c r="DN127" i="46"/>
  <c r="AY127" i="46" s="1"/>
  <c r="DM127" i="46"/>
  <c r="DL127" i="46"/>
  <c r="AW127" i="46" s="1"/>
  <c r="DK127" i="46"/>
  <c r="AV127" i="46" s="1"/>
  <c r="DJ127" i="46"/>
  <c r="AU127" i="46" s="1"/>
  <c r="DI127" i="46"/>
  <c r="AT127" i="46" s="1"/>
  <c r="DH127" i="46"/>
  <c r="DG127" i="46"/>
  <c r="DF127" i="46"/>
  <c r="DE127" i="46"/>
  <c r="DD127" i="46"/>
  <c r="DC127" i="46"/>
  <c r="AN127" i="46" s="1"/>
  <c r="DB127" i="46"/>
  <c r="AM127" i="46" s="1"/>
  <c r="DA127" i="46"/>
  <c r="CZ127" i="46"/>
  <c r="CY127" i="46"/>
  <c r="AJ127" i="46" s="1"/>
  <c r="CX127" i="46"/>
  <c r="AI127" i="46" s="1"/>
  <c r="CW127" i="46"/>
  <c r="CV127" i="46"/>
  <c r="AG127" i="46" s="1"/>
  <c r="CU127" i="46"/>
  <c r="AF127" i="46" s="1"/>
  <c r="CT127" i="46"/>
  <c r="AE127" i="46" s="1"/>
  <c r="CS127" i="46"/>
  <c r="CR127" i="46"/>
  <c r="CQ127" i="46"/>
  <c r="CP127" i="46"/>
  <c r="AA127" i="46" s="1"/>
  <c r="CO127" i="46"/>
  <c r="CN127" i="46"/>
  <c r="Y127" i="46" s="1"/>
  <c r="CM127" i="46"/>
  <c r="X127" i="46" s="1"/>
  <c r="CL127" i="46"/>
  <c r="CK127" i="46"/>
  <c r="V127" i="46" s="1"/>
  <c r="CJ127" i="46"/>
  <c r="CI127" i="46"/>
  <c r="CH127" i="46"/>
  <c r="S127" i="46" s="1"/>
  <c r="CG127" i="46"/>
  <c r="CF127" i="46"/>
  <c r="Q127" i="46" s="1"/>
  <c r="CE127" i="46"/>
  <c r="P127" i="46" s="1"/>
  <c r="CD127" i="46"/>
  <c r="CC127" i="46"/>
  <c r="CB127" i="46"/>
  <c r="CA127" i="46"/>
  <c r="BZ127" i="46"/>
  <c r="K127" i="46" s="1"/>
  <c r="BY127" i="46"/>
  <c r="BX127" i="46"/>
  <c r="BW127" i="46"/>
  <c r="H127" i="46" s="1"/>
  <c r="BV127" i="46"/>
  <c r="BU127" i="46"/>
  <c r="BT127" i="46"/>
  <c r="E127" i="46" s="1"/>
  <c r="BS127" i="46"/>
  <c r="B127" i="46"/>
  <c r="B127" i="44" s="1"/>
  <c r="A127" i="46"/>
  <c r="A127" i="44" s="1"/>
  <c r="EF126" i="46"/>
  <c r="EE126" i="46"/>
  <c r="BP126" i="46" s="1"/>
  <c r="ED126" i="46"/>
  <c r="EC126" i="46"/>
  <c r="EB126" i="46"/>
  <c r="EA126" i="46"/>
  <c r="BL126" i="46" s="1"/>
  <c r="DZ126" i="46"/>
  <c r="BK126" i="46" s="1"/>
  <c r="DY126" i="46"/>
  <c r="DX126" i="46"/>
  <c r="BI126" i="46" s="1"/>
  <c r="DW126" i="46"/>
  <c r="BH126" i="46" s="1"/>
  <c r="DV126" i="46"/>
  <c r="BG126" i="46" s="1"/>
  <c r="DU126" i="46"/>
  <c r="DT126" i="46"/>
  <c r="DS126" i="46"/>
  <c r="DR126" i="46"/>
  <c r="BC126" i="46" s="1"/>
  <c r="DQ126" i="46"/>
  <c r="DP126" i="46"/>
  <c r="BA126" i="46" s="1"/>
  <c r="DO126" i="46"/>
  <c r="AZ126" i="46" s="1"/>
  <c r="DN126" i="46"/>
  <c r="AY126" i="46" s="1"/>
  <c r="DM126" i="46"/>
  <c r="AX126" i="46" s="1"/>
  <c r="DL126" i="46"/>
  <c r="DK126" i="46"/>
  <c r="AV126" i="46" s="1"/>
  <c r="DJ126" i="46"/>
  <c r="AU126" i="46" s="1"/>
  <c r="DI126" i="46"/>
  <c r="DH126" i="46"/>
  <c r="AS126" i="46" s="1"/>
  <c r="DG126" i="46"/>
  <c r="AR126" i="46" s="1"/>
  <c r="DF126" i="46"/>
  <c r="AQ126" i="46" s="1"/>
  <c r="DE126" i="46"/>
  <c r="DD126" i="46"/>
  <c r="DC126" i="46"/>
  <c r="DB126" i="46"/>
  <c r="AM126" i="46" s="1"/>
  <c r="DA126" i="46"/>
  <c r="CZ126" i="46"/>
  <c r="AK126" i="46" s="1"/>
  <c r="CY126" i="46"/>
  <c r="AJ126" i="46" s="1"/>
  <c r="CX126" i="46"/>
  <c r="CW126" i="46"/>
  <c r="AH126" i="46" s="1"/>
  <c r="CV126" i="46"/>
  <c r="CU126" i="46"/>
  <c r="AF126" i="46" s="1"/>
  <c r="CT126" i="46"/>
  <c r="AE126" i="46" s="1"/>
  <c r="CS126" i="46"/>
  <c r="CR126" i="46"/>
  <c r="CQ126" i="46"/>
  <c r="AB126" i="46" s="1"/>
  <c r="CP126" i="46"/>
  <c r="CO126" i="46"/>
  <c r="Z126" i="46" s="1"/>
  <c r="CN126" i="46"/>
  <c r="CM126" i="46"/>
  <c r="CL126" i="46"/>
  <c r="W126" i="46" s="1"/>
  <c r="CK126" i="46"/>
  <c r="CJ126" i="46"/>
  <c r="U126" i="46" s="1"/>
  <c r="CI126" i="46"/>
  <c r="CH126" i="46"/>
  <c r="CG126" i="46"/>
  <c r="R126" i="46" s="1"/>
  <c r="CF126" i="46"/>
  <c r="CE126" i="46"/>
  <c r="CD126" i="46"/>
  <c r="O126" i="46" s="1"/>
  <c r="CC126" i="46"/>
  <c r="CB126" i="46"/>
  <c r="M126" i="46" s="1"/>
  <c r="CA126" i="46"/>
  <c r="L126" i="46" s="1"/>
  <c r="BZ126" i="46"/>
  <c r="BY126" i="46"/>
  <c r="BX126" i="46"/>
  <c r="BW126" i="46"/>
  <c r="BV126" i="46"/>
  <c r="G126" i="46" s="1"/>
  <c r="BU126" i="46"/>
  <c r="BT126" i="46"/>
  <c r="E126" i="46" s="1"/>
  <c r="BS126" i="46"/>
  <c r="D126" i="46" s="1"/>
  <c r="B126" i="46"/>
  <c r="B126" i="44" s="1"/>
  <c r="A126" i="46"/>
  <c r="EF125" i="46"/>
  <c r="EE125" i="46"/>
  <c r="ED125" i="46"/>
  <c r="BO125" i="46" s="1"/>
  <c r="EC125" i="46"/>
  <c r="BN125" i="46" s="1"/>
  <c r="EB125" i="46"/>
  <c r="BM125" i="46" s="1"/>
  <c r="EA125" i="46"/>
  <c r="BL125" i="46" s="1"/>
  <c r="DZ125" i="46"/>
  <c r="DY125" i="46"/>
  <c r="DX125" i="46"/>
  <c r="DW125" i="46"/>
  <c r="DV125" i="46"/>
  <c r="BG125" i="46" s="1"/>
  <c r="DU125" i="46"/>
  <c r="BF125" i="46" s="1"/>
  <c r="DT125" i="46"/>
  <c r="DS125" i="46"/>
  <c r="BD125" i="46" s="1"/>
  <c r="DR125" i="46"/>
  <c r="DQ125" i="46"/>
  <c r="DP125" i="46"/>
  <c r="DO125" i="46"/>
  <c r="AZ125" i="46" s="1"/>
  <c r="DN125" i="46"/>
  <c r="AY125" i="44" s="1"/>
  <c r="DM125" i="46"/>
  <c r="AX125" i="46" s="1"/>
  <c r="DL125" i="46"/>
  <c r="AW125" i="46" s="1"/>
  <c r="DK125" i="46"/>
  <c r="DJ125" i="46"/>
  <c r="DI125" i="46"/>
  <c r="AT125" i="46" s="1"/>
  <c r="DH125" i="46"/>
  <c r="DG125" i="46"/>
  <c r="DF125" i="46"/>
  <c r="AQ125" i="46" s="1"/>
  <c r="DE125" i="46"/>
  <c r="AP125" i="46" s="1"/>
  <c r="DD125" i="46"/>
  <c r="DC125" i="46"/>
  <c r="AN125" i="46" s="1"/>
  <c r="DB125" i="46"/>
  <c r="AM125" i="46" s="1"/>
  <c r="DA125" i="46"/>
  <c r="CZ125" i="46"/>
  <c r="CY125" i="46"/>
  <c r="CX125" i="46"/>
  <c r="AI125" i="46" s="1"/>
  <c r="CW125" i="46"/>
  <c r="AH125" i="46" s="1"/>
  <c r="CV125" i="46"/>
  <c r="AG125" i="46" s="1"/>
  <c r="CU125" i="46"/>
  <c r="AF125" i="46" s="1"/>
  <c r="CT125" i="46"/>
  <c r="CS125" i="46"/>
  <c r="AD125" i="46" s="1"/>
  <c r="CR125" i="46"/>
  <c r="CQ125" i="46"/>
  <c r="CP125" i="46"/>
  <c r="AA125" i="46" s="1"/>
  <c r="CO125" i="46"/>
  <c r="Z125" i="46" s="1"/>
  <c r="CN125" i="46"/>
  <c r="Y125" i="46" s="1"/>
  <c r="CM125" i="46"/>
  <c r="CL125" i="46"/>
  <c r="W125" i="46" s="1"/>
  <c r="CK125" i="46"/>
  <c r="V125" i="46" s="1"/>
  <c r="CJ125" i="46"/>
  <c r="CI125" i="46"/>
  <c r="T125" i="46" s="1"/>
  <c r="CH125" i="46"/>
  <c r="S125" i="46" s="1"/>
  <c r="CG125" i="46"/>
  <c r="R125" i="46" s="1"/>
  <c r="CF125" i="46"/>
  <c r="Q125" i="46" s="1"/>
  <c r="CE125" i="46"/>
  <c r="P125" i="46" s="1"/>
  <c r="CD125" i="46"/>
  <c r="O125" i="46" s="1"/>
  <c r="CC125" i="46"/>
  <c r="CB125" i="46"/>
  <c r="CA125" i="46"/>
  <c r="BZ125" i="46"/>
  <c r="K125" i="46" s="1"/>
  <c r="BY125" i="46"/>
  <c r="J125" i="46" s="1"/>
  <c r="BX125" i="46"/>
  <c r="I125" i="46" s="1"/>
  <c r="BW125" i="46"/>
  <c r="H125" i="46" s="1"/>
  <c r="BV125" i="46"/>
  <c r="BU125" i="46"/>
  <c r="BT125" i="46"/>
  <c r="BS125" i="46"/>
  <c r="AY125" i="46"/>
  <c r="B125" i="46"/>
  <c r="B125" i="44" s="1"/>
  <c r="A125" i="46"/>
  <c r="A123" i="27" s="1"/>
  <c r="EF124" i="46"/>
  <c r="EE124" i="46"/>
  <c r="BP124" i="46" s="1"/>
  <c r="ED124" i="46"/>
  <c r="EC124" i="46"/>
  <c r="BN124" i="46" s="1"/>
  <c r="EB124" i="46"/>
  <c r="EA124" i="46"/>
  <c r="BL124" i="46" s="1"/>
  <c r="DZ124" i="46"/>
  <c r="DY124" i="46"/>
  <c r="BJ124" i="46" s="1"/>
  <c r="DX124" i="46"/>
  <c r="BI124" i="46" s="1"/>
  <c r="DW124" i="46"/>
  <c r="DV124" i="46"/>
  <c r="BG124" i="46" s="1"/>
  <c r="DU124" i="46"/>
  <c r="DT124" i="46"/>
  <c r="DS124" i="46"/>
  <c r="BD124" i="46" s="1"/>
  <c r="DR124" i="46"/>
  <c r="DQ124" i="46"/>
  <c r="BB124" i="46" s="1"/>
  <c r="DP124" i="46"/>
  <c r="BA124" i="46" s="1"/>
  <c r="DO124" i="46"/>
  <c r="DN124" i="46"/>
  <c r="DM124" i="46"/>
  <c r="DL124" i="46"/>
  <c r="AW124" i="46" s="1"/>
  <c r="DK124" i="46"/>
  <c r="DJ124" i="46"/>
  <c r="DI124" i="46"/>
  <c r="DH124" i="46"/>
  <c r="AS124" i="46" s="1"/>
  <c r="DG124" i="46"/>
  <c r="AR124" i="46" s="1"/>
  <c r="DF124" i="46"/>
  <c r="AQ124" i="46" s="1"/>
  <c r="DE124" i="46"/>
  <c r="DD124" i="46"/>
  <c r="AO124" i="46" s="1"/>
  <c r="DC124" i="46"/>
  <c r="AN124" i="46" s="1"/>
  <c r="DB124" i="46"/>
  <c r="DA124" i="46"/>
  <c r="CZ124" i="46"/>
  <c r="AK124" i="46" s="1"/>
  <c r="CY124" i="46"/>
  <c r="CX124" i="46"/>
  <c r="CW124" i="46"/>
  <c r="CV124" i="46"/>
  <c r="AG124" i="46" s="1"/>
  <c r="CU124" i="46"/>
  <c r="AF124" i="46" s="1"/>
  <c r="CT124" i="46"/>
  <c r="CS124" i="46"/>
  <c r="AD124" i="46" s="1"/>
  <c r="CR124" i="46"/>
  <c r="AC124" i="46" s="1"/>
  <c r="CQ124" i="46"/>
  <c r="CP124" i="46"/>
  <c r="AA124" i="46" s="1"/>
  <c r="CO124" i="46"/>
  <c r="Z124" i="46" s="1"/>
  <c r="CN124" i="46"/>
  <c r="CM124" i="46"/>
  <c r="X124" i="46" s="1"/>
  <c r="CL124" i="46"/>
  <c r="CK124" i="46"/>
  <c r="V124" i="46" s="1"/>
  <c r="CJ124" i="46"/>
  <c r="U124" i="46" s="1"/>
  <c r="CI124" i="46"/>
  <c r="CH124" i="46"/>
  <c r="S124" i="46" s="1"/>
  <c r="CG124" i="46"/>
  <c r="CF124" i="46"/>
  <c r="CE124" i="46"/>
  <c r="P124" i="46" s="1"/>
  <c r="CD124" i="46"/>
  <c r="CC124" i="46"/>
  <c r="CB124" i="46"/>
  <c r="M124" i="46" s="1"/>
  <c r="CA124" i="46"/>
  <c r="L124" i="46" s="1"/>
  <c r="BZ124" i="46"/>
  <c r="BY124" i="46"/>
  <c r="BX124" i="46"/>
  <c r="BW124" i="46"/>
  <c r="H124" i="46" s="1"/>
  <c r="BV124" i="46"/>
  <c r="BU124" i="46"/>
  <c r="F124" i="46" s="1"/>
  <c r="BT124" i="46"/>
  <c r="E124" i="46" s="1"/>
  <c r="BS124" i="46"/>
  <c r="B124" i="46"/>
  <c r="B124" i="44" s="1"/>
  <c r="A124" i="46"/>
  <c r="A122" i="29" s="1"/>
  <c r="EF123" i="46"/>
  <c r="EE123" i="46"/>
  <c r="BP123" i="46" s="1"/>
  <c r="ED123" i="46"/>
  <c r="BO123" i="46" s="1"/>
  <c r="EC123" i="46"/>
  <c r="EB123" i="46"/>
  <c r="BM123" i="46" s="1"/>
  <c r="EA123" i="46"/>
  <c r="DZ123" i="46"/>
  <c r="DY123" i="46"/>
  <c r="DX123" i="46"/>
  <c r="DW123" i="46"/>
  <c r="BH123" i="46" s="1"/>
  <c r="DV123" i="46"/>
  <c r="DU123" i="46"/>
  <c r="DT123" i="46"/>
  <c r="BE123" i="46" s="1"/>
  <c r="DS123" i="46"/>
  <c r="DR123" i="46"/>
  <c r="DQ123" i="46"/>
  <c r="DP123" i="46"/>
  <c r="BA123" i="46" s="1"/>
  <c r="DO123" i="46"/>
  <c r="AZ123" i="46" s="1"/>
  <c r="DN123" i="46"/>
  <c r="DM123" i="46"/>
  <c r="AX123" i="46" s="1"/>
  <c r="DL123" i="46"/>
  <c r="AW123" i="46" s="1"/>
  <c r="DK123" i="46"/>
  <c r="DJ123" i="46"/>
  <c r="DI123" i="46"/>
  <c r="AT123" i="46" s="1"/>
  <c r="DH123" i="46"/>
  <c r="AS123" i="46" s="1"/>
  <c r="DG123" i="46"/>
  <c r="AR123" i="46" s="1"/>
  <c r="DF123" i="46"/>
  <c r="AQ123" i="46" s="1"/>
  <c r="DE123" i="46"/>
  <c r="AP123" i="46" s="1"/>
  <c r="DD123" i="46"/>
  <c r="AO123" i="46" s="1"/>
  <c r="DC123" i="46"/>
  <c r="DB123" i="46"/>
  <c r="DA123" i="46"/>
  <c r="CZ123" i="46"/>
  <c r="AK123" i="46" s="1"/>
  <c r="CY123" i="46"/>
  <c r="AJ123" i="46" s="1"/>
  <c r="CX123" i="46"/>
  <c r="AI123" i="46" s="1"/>
  <c r="CW123" i="46"/>
  <c r="AH123" i="46" s="1"/>
  <c r="CV123" i="46"/>
  <c r="AG123" i="46" s="1"/>
  <c r="CU123" i="46"/>
  <c r="CT123" i="46"/>
  <c r="CS123" i="46"/>
  <c r="CR123" i="46"/>
  <c r="AC123" i="46" s="1"/>
  <c r="CQ123" i="46"/>
  <c r="AB123" i="46" s="1"/>
  <c r="CP123" i="46"/>
  <c r="AA123" i="46" s="1"/>
  <c r="CO123" i="46"/>
  <c r="Z123" i="46" s="1"/>
  <c r="CN123" i="46"/>
  <c r="Y123" i="46" s="1"/>
  <c r="CM123" i="46"/>
  <c r="X123" i="46" s="1"/>
  <c r="CL123" i="46"/>
  <c r="W123" i="46" s="1"/>
  <c r="CK123" i="46"/>
  <c r="CJ123" i="46"/>
  <c r="CI123" i="46"/>
  <c r="T123" i="46" s="1"/>
  <c r="CH123" i="46"/>
  <c r="CG123" i="46"/>
  <c r="CF123" i="46"/>
  <c r="Q123" i="46" s="1"/>
  <c r="CE123" i="46"/>
  <c r="P123" i="46" s="1"/>
  <c r="CD123" i="46"/>
  <c r="CC123" i="46"/>
  <c r="CB123" i="46"/>
  <c r="CA123" i="46"/>
  <c r="L123" i="46" s="1"/>
  <c r="BZ123" i="46"/>
  <c r="K123" i="46" s="1"/>
  <c r="BY123" i="46"/>
  <c r="J123" i="46" s="1"/>
  <c r="BX123" i="46"/>
  <c r="I123" i="46" s="1"/>
  <c r="BW123" i="46"/>
  <c r="H123" i="46" s="1"/>
  <c r="BV123" i="46"/>
  <c r="BU123" i="46"/>
  <c r="BT123" i="46"/>
  <c r="E123" i="46" s="1"/>
  <c r="BS123" i="46"/>
  <c r="D123" i="46" s="1"/>
  <c r="B123" i="46"/>
  <c r="B123" i="44" s="1"/>
  <c r="A123" i="46"/>
  <c r="A121" i="27" s="1"/>
  <c r="EF122" i="46"/>
  <c r="BQ122" i="46" s="1"/>
  <c r="EE122" i="46"/>
  <c r="ED122" i="46"/>
  <c r="EC122" i="46"/>
  <c r="EB122" i="46"/>
  <c r="BM122" i="46" s="1"/>
  <c r="EA122" i="46"/>
  <c r="BL122" i="46" s="1"/>
  <c r="DZ122" i="46"/>
  <c r="DY122" i="46"/>
  <c r="BJ122" i="46" s="1"/>
  <c r="DX122" i="46"/>
  <c r="BI122" i="46" s="1"/>
  <c r="DW122" i="46"/>
  <c r="DV122" i="46"/>
  <c r="DU122" i="46"/>
  <c r="DT122" i="46"/>
  <c r="DS122" i="46"/>
  <c r="DR122" i="46"/>
  <c r="DQ122" i="46"/>
  <c r="BB122" i="46" s="1"/>
  <c r="DP122" i="46"/>
  <c r="BA122" i="46" s="1"/>
  <c r="DO122" i="46"/>
  <c r="DN122" i="46"/>
  <c r="DM122" i="46"/>
  <c r="DL122" i="46"/>
  <c r="DK122" i="46"/>
  <c r="AV122" i="46" s="1"/>
  <c r="DJ122" i="46"/>
  <c r="DI122" i="46"/>
  <c r="AT122" i="46" s="1"/>
  <c r="DH122" i="46"/>
  <c r="AS122" i="46" s="1"/>
  <c r="DG122" i="46"/>
  <c r="AR122" i="46" s="1"/>
  <c r="DF122" i="46"/>
  <c r="AQ122" i="46" s="1"/>
  <c r="DE122" i="46"/>
  <c r="DD122" i="46"/>
  <c r="DC122" i="46"/>
  <c r="AN122" i="46" s="1"/>
  <c r="DB122" i="46"/>
  <c r="DA122" i="46"/>
  <c r="CZ122" i="46"/>
  <c r="AK122" i="46" s="1"/>
  <c r="CY122" i="46"/>
  <c r="CX122" i="46"/>
  <c r="CW122" i="46"/>
  <c r="CV122" i="46"/>
  <c r="AG122" i="46" s="1"/>
  <c r="CU122" i="46"/>
  <c r="AF122" i="46" s="1"/>
  <c r="CT122" i="46"/>
  <c r="CS122" i="46"/>
  <c r="AD122" i="46" s="1"/>
  <c r="CR122" i="46"/>
  <c r="AC122" i="46" s="1"/>
  <c r="CQ122" i="46"/>
  <c r="AB122" i="46" s="1"/>
  <c r="CP122" i="46"/>
  <c r="CO122" i="46"/>
  <c r="CN122" i="46"/>
  <c r="Y122" i="46" s="1"/>
  <c r="CM122" i="46"/>
  <c r="X122" i="46" s="1"/>
  <c r="CL122" i="46"/>
  <c r="CK122" i="46"/>
  <c r="V122" i="46" s="1"/>
  <c r="CJ122" i="46"/>
  <c r="U122" i="46" s="1"/>
  <c r="CI122" i="46"/>
  <c r="T122" i="46" s="1"/>
  <c r="CH122" i="46"/>
  <c r="CG122" i="46"/>
  <c r="CF122" i="46"/>
  <c r="CE122" i="46"/>
  <c r="P122" i="46" s="1"/>
  <c r="CD122" i="46"/>
  <c r="CC122" i="46"/>
  <c r="N122" i="46" s="1"/>
  <c r="CB122" i="46"/>
  <c r="M122" i="46" s="1"/>
  <c r="CA122" i="46"/>
  <c r="BZ122" i="46"/>
  <c r="K122" i="46" s="1"/>
  <c r="BY122" i="46"/>
  <c r="BX122" i="46"/>
  <c r="I122" i="46" s="1"/>
  <c r="BW122" i="46"/>
  <c r="H122" i="46" s="1"/>
  <c r="BV122" i="46"/>
  <c r="BU122" i="46"/>
  <c r="BT122" i="46"/>
  <c r="BS122" i="46"/>
  <c r="B122" i="46"/>
  <c r="B122" i="44" s="1"/>
  <c r="A122" i="46"/>
  <c r="EF121" i="46"/>
  <c r="EE121" i="46"/>
  <c r="BP121" i="46" s="1"/>
  <c r="ED121" i="46"/>
  <c r="BO121" i="46" s="1"/>
  <c r="EC121" i="46"/>
  <c r="BN121" i="46" s="1"/>
  <c r="EB121" i="46"/>
  <c r="EA121" i="46"/>
  <c r="DZ121" i="46"/>
  <c r="BK121" i="46" s="1"/>
  <c r="DY121" i="46"/>
  <c r="DX121" i="46"/>
  <c r="BI121" i="46" s="1"/>
  <c r="DW121" i="46"/>
  <c r="BH121" i="46" s="1"/>
  <c r="DV121" i="46"/>
  <c r="BG121" i="46" s="1"/>
  <c r="DU121" i="46"/>
  <c r="BF121" i="46" s="1"/>
  <c r="DT121" i="46"/>
  <c r="BE121" i="46" s="1"/>
  <c r="DS121" i="46"/>
  <c r="BD121" i="46" s="1"/>
  <c r="DR121" i="46"/>
  <c r="DQ121" i="46"/>
  <c r="DP121" i="46"/>
  <c r="DO121" i="46"/>
  <c r="AZ121" i="46" s="1"/>
  <c r="DN121" i="46"/>
  <c r="AY121" i="46" s="1"/>
  <c r="DM121" i="46"/>
  <c r="DL121" i="46"/>
  <c r="DK121" i="46"/>
  <c r="AV121" i="46" s="1"/>
  <c r="DJ121" i="46"/>
  <c r="DI121" i="46"/>
  <c r="DH121" i="46"/>
  <c r="AS121" i="46" s="1"/>
  <c r="DG121" i="46"/>
  <c r="AR121" i="46" s="1"/>
  <c r="DF121" i="46"/>
  <c r="AQ121" i="46" s="1"/>
  <c r="DE121" i="46"/>
  <c r="AP121" i="46" s="1"/>
  <c r="DD121" i="46"/>
  <c r="AO121" i="46" s="1"/>
  <c r="DC121" i="46"/>
  <c r="DB121" i="46"/>
  <c r="DA121" i="46"/>
  <c r="AL121" i="46" s="1"/>
  <c r="CZ121" i="46"/>
  <c r="CY121" i="46"/>
  <c r="AJ121" i="46" s="1"/>
  <c r="CX121" i="46"/>
  <c r="AI121" i="46" s="1"/>
  <c r="CW121" i="46"/>
  <c r="AH121" i="46" s="1"/>
  <c r="CV121" i="46"/>
  <c r="AG121" i="46" s="1"/>
  <c r="CU121" i="46"/>
  <c r="CT121" i="46"/>
  <c r="CS121" i="46"/>
  <c r="CR121" i="46"/>
  <c r="AC121" i="46" s="1"/>
  <c r="CQ121" i="46"/>
  <c r="AB121" i="46" s="1"/>
  <c r="CP121" i="46"/>
  <c r="AA121" i="46" s="1"/>
  <c r="CO121" i="46"/>
  <c r="Z121" i="46" s="1"/>
  <c r="CN121" i="46"/>
  <c r="Y121" i="46" s="1"/>
  <c r="CM121" i="46"/>
  <c r="X121" i="46" s="1"/>
  <c r="CL121" i="46"/>
  <c r="CK121" i="46"/>
  <c r="CJ121" i="46"/>
  <c r="CI121" i="46"/>
  <c r="T121" i="46" s="1"/>
  <c r="CH121" i="46"/>
  <c r="S121" i="46" s="1"/>
  <c r="CG121" i="46"/>
  <c r="CF121" i="46"/>
  <c r="Q121" i="46" s="1"/>
  <c r="CE121" i="46"/>
  <c r="CD121" i="46"/>
  <c r="O121" i="46" s="1"/>
  <c r="CC121" i="46"/>
  <c r="CB121" i="46"/>
  <c r="CA121" i="46"/>
  <c r="L121" i="46" s="1"/>
  <c r="BZ121" i="46"/>
  <c r="K121" i="46" s="1"/>
  <c r="BY121" i="46"/>
  <c r="J121" i="46" s="1"/>
  <c r="BX121" i="46"/>
  <c r="BW121" i="46"/>
  <c r="H121" i="46" s="1"/>
  <c r="BV121" i="46"/>
  <c r="BU121" i="46"/>
  <c r="BT121" i="46"/>
  <c r="E121" i="46" s="1"/>
  <c r="BS121" i="46"/>
  <c r="D121" i="46" s="1"/>
  <c r="B121" i="46"/>
  <c r="B121" i="44" s="1"/>
  <c r="A121" i="46"/>
  <c r="A119" i="27" s="1"/>
  <c r="EF120" i="46"/>
  <c r="EE120" i="46"/>
  <c r="BP120" i="46" s="1"/>
  <c r="ED120" i="46"/>
  <c r="EC120" i="46"/>
  <c r="EB120" i="46"/>
  <c r="BM120" i="46" s="1"/>
  <c r="EA120" i="46"/>
  <c r="BL120" i="46" s="1"/>
  <c r="DZ120" i="46"/>
  <c r="DY120" i="46"/>
  <c r="DX120" i="46"/>
  <c r="DW120" i="46"/>
  <c r="DV120" i="46"/>
  <c r="DU120" i="46"/>
  <c r="DT120" i="46"/>
  <c r="DS120" i="46"/>
  <c r="BD120" i="46" s="1"/>
  <c r="DR120" i="46"/>
  <c r="DQ120" i="46"/>
  <c r="BB120" i="46" s="1"/>
  <c r="DP120" i="46"/>
  <c r="BA120" i="46" s="1"/>
  <c r="DO120" i="46"/>
  <c r="AZ120" i="46" s="1"/>
  <c r="DN120" i="46"/>
  <c r="DM120" i="46"/>
  <c r="DL120" i="46"/>
  <c r="DK120" i="46"/>
  <c r="AV120" i="46" s="1"/>
  <c r="DJ120" i="46"/>
  <c r="DI120" i="46"/>
  <c r="DH120" i="46"/>
  <c r="DG120" i="46"/>
  <c r="DF120" i="46"/>
  <c r="DE120" i="46"/>
  <c r="DD120" i="46"/>
  <c r="AO120" i="46" s="1"/>
  <c r="DC120" i="46"/>
  <c r="DB120" i="46"/>
  <c r="DA120" i="46"/>
  <c r="AL120" i="46" s="1"/>
  <c r="CZ120" i="46"/>
  <c r="AK120" i="46" s="1"/>
  <c r="CY120" i="46"/>
  <c r="AJ120" i="46" s="1"/>
  <c r="CX120" i="46"/>
  <c r="CW120" i="46"/>
  <c r="CV120" i="46"/>
  <c r="CU120" i="46"/>
  <c r="AF120" i="46" s="1"/>
  <c r="CT120" i="46"/>
  <c r="CS120" i="46"/>
  <c r="CR120" i="46"/>
  <c r="AC120" i="46" s="1"/>
  <c r="CQ120" i="46"/>
  <c r="AB120" i="46" s="1"/>
  <c r="CP120" i="46"/>
  <c r="AA120" i="46" s="1"/>
  <c r="CO120" i="46"/>
  <c r="CN120" i="46"/>
  <c r="Y120" i="46" s="1"/>
  <c r="CM120" i="46"/>
  <c r="X120" i="46" s="1"/>
  <c r="CL120" i="46"/>
  <c r="CK120" i="46"/>
  <c r="V120" i="46" s="1"/>
  <c r="CJ120" i="46"/>
  <c r="CI120" i="46"/>
  <c r="T120" i="46" s="1"/>
  <c r="CH120" i="46"/>
  <c r="CG120" i="46"/>
  <c r="CF120" i="46"/>
  <c r="Q120" i="46" s="1"/>
  <c r="CE120" i="46"/>
  <c r="P120" i="46" s="1"/>
  <c r="CD120" i="46"/>
  <c r="CC120" i="46"/>
  <c r="CB120" i="46"/>
  <c r="M120" i="46" s="1"/>
  <c r="CA120" i="46"/>
  <c r="BZ120" i="46"/>
  <c r="K120" i="46" s="1"/>
  <c r="BY120" i="46"/>
  <c r="BX120" i="46"/>
  <c r="I120" i="46" s="1"/>
  <c r="BW120" i="46"/>
  <c r="H120" i="46" s="1"/>
  <c r="BV120" i="46"/>
  <c r="BU120" i="46"/>
  <c r="F120" i="46" s="1"/>
  <c r="BT120" i="46"/>
  <c r="E120" i="46" s="1"/>
  <c r="BS120" i="46"/>
  <c r="B120" i="46"/>
  <c r="B120" i="44" s="1"/>
  <c r="A120" i="46"/>
  <c r="A118" i="29" s="1"/>
  <c r="EF119" i="46"/>
  <c r="EE119" i="46"/>
  <c r="ED119" i="46"/>
  <c r="EC119" i="46"/>
  <c r="BN119" i="46" s="1"/>
  <c r="EB119" i="46"/>
  <c r="EA119" i="46"/>
  <c r="BL119" i="46" s="1"/>
  <c r="DZ119" i="46"/>
  <c r="DY119" i="46"/>
  <c r="DX119" i="46"/>
  <c r="DW119" i="46"/>
  <c r="DV119" i="46"/>
  <c r="DU119" i="46"/>
  <c r="BF119" i="46" s="1"/>
  <c r="DT119" i="46"/>
  <c r="BE119" i="46" s="1"/>
  <c r="DS119" i="46"/>
  <c r="BD119" i="46" s="1"/>
  <c r="DR119" i="46"/>
  <c r="BC119" i="46" s="1"/>
  <c r="DQ119" i="46"/>
  <c r="BB119" i="46" s="1"/>
  <c r="DP119" i="46"/>
  <c r="BA119" i="46" s="1"/>
  <c r="DO119" i="46"/>
  <c r="DN119" i="46"/>
  <c r="AY119" i="46" s="1"/>
  <c r="DM119" i="46"/>
  <c r="AX119" i="46" s="1"/>
  <c r="DL119" i="46"/>
  <c r="AW119" i="46" s="1"/>
  <c r="DK119" i="46"/>
  <c r="DJ119" i="46"/>
  <c r="DI119" i="46"/>
  <c r="DH119" i="46"/>
  <c r="DG119" i="46"/>
  <c r="DF119" i="46"/>
  <c r="AQ119" i="46" s="1"/>
  <c r="DE119" i="46"/>
  <c r="DD119" i="46"/>
  <c r="AO119" i="46" s="1"/>
  <c r="DC119" i="46"/>
  <c r="AN119" i="46" s="1"/>
  <c r="DB119" i="46"/>
  <c r="DA119" i="46"/>
  <c r="AL119" i="46" s="1"/>
  <c r="CZ119" i="46"/>
  <c r="AK119" i="46" s="1"/>
  <c r="CY119" i="46"/>
  <c r="CX119" i="46"/>
  <c r="AI119" i="46" s="1"/>
  <c r="CW119" i="46"/>
  <c r="CV119" i="46"/>
  <c r="AG119" i="46" s="1"/>
  <c r="CU119" i="46"/>
  <c r="CT119" i="46"/>
  <c r="AE119" i="46" s="1"/>
  <c r="CS119" i="46"/>
  <c r="CR119" i="46"/>
  <c r="CQ119" i="46"/>
  <c r="CP119" i="46"/>
  <c r="CO119" i="46"/>
  <c r="CN119" i="46"/>
  <c r="Y119" i="46" s="1"/>
  <c r="CM119" i="46"/>
  <c r="X119" i="46" s="1"/>
  <c r="CL119" i="46"/>
  <c r="CK119" i="46"/>
  <c r="CJ119" i="46"/>
  <c r="U119" i="46" s="1"/>
  <c r="CI119" i="46"/>
  <c r="CH119" i="46"/>
  <c r="S119" i="46" s="1"/>
  <c r="CG119" i="46"/>
  <c r="CF119" i="46"/>
  <c r="Q119" i="46" s="1"/>
  <c r="CE119" i="46"/>
  <c r="CD119" i="46"/>
  <c r="O119" i="46" s="1"/>
  <c r="CC119" i="46"/>
  <c r="CB119" i="46"/>
  <c r="CA119" i="46"/>
  <c r="BZ119" i="46"/>
  <c r="K119" i="46" s="1"/>
  <c r="BY119" i="46"/>
  <c r="BX119" i="46"/>
  <c r="I119" i="46" s="1"/>
  <c r="BW119" i="46"/>
  <c r="BV119" i="46"/>
  <c r="BU119" i="46"/>
  <c r="BT119" i="46"/>
  <c r="BS119" i="46"/>
  <c r="B119" i="46"/>
  <c r="B119" i="44" s="1"/>
  <c r="A119" i="46"/>
  <c r="A117" i="27" s="1"/>
  <c r="EF118" i="46"/>
  <c r="BQ118" i="46" s="1"/>
  <c r="EE118" i="46"/>
  <c r="BP118" i="46" s="1"/>
  <c r="ED118" i="46"/>
  <c r="BO118" i="44" s="1"/>
  <c r="EC118" i="46"/>
  <c r="BN118" i="44" s="1"/>
  <c r="EB118" i="46"/>
  <c r="EA118" i="46"/>
  <c r="BL118" i="46" s="1"/>
  <c r="DZ118" i="46"/>
  <c r="BK118" i="46" s="1"/>
  <c r="DY118" i="46"/>
  <c r="BJ118" i="46" s="1"/>
  <c r="DX118" i="46"/>
  <c r="BI118" i="46" s="1"/>
  <c r="DW118" i="46"/>
  <c r="BH118" i="46" s="1"/>
  <c r="DV118" i="46"/>
  <c r="DU118" i="46"/>
  <c r="BF118" i="46" s="1"/>
  <c r="DT118" i="46"/>
  <c r="DS118" i="46"/>
  <c r="BD118" i="46" s="1"/>
  <c r="DR118" i="46"/>
  <c r="BC118" i="46" s="1"/>
  <c r="DQ118" i="46"/>
  <c r="BB118" i="46" s="1"/>
  <c r="DP118" i="46"/>
  <c r="BA118" i="46" s="1"/>
  <c r="DO118" i="46"/>
  <c r="AZ118" i="46" s="1"/>
  <c r="DN118" i="46"/>
  <c r="AY118" i="46" s="1"/>
  <c r="DM118" i="46"/>
  <c r="DL118" i="46"/>
  <c r="DK118" i="46"/>
  <c r="AV118" i="46" s="1"/>
  <c r="DJ118" i="46"/>
  <c r="AU118" i="46" s="1"/>
  <c r="DI118" i="46"/>
  <c r="DH118" i="46"/>
  <c r="AS118" i="46" s="1"/>
  <c r="DG118" i="46"/>
  <c r="AR118" i="46" s="1"/>
  <c r="DF118" i="46"/>
  <c r="DE118" i="46"/>
  <c r="DD118" i="46"/>
  <c r="DC118" i="46"/>
  <c r="AN118" i="46" s="1"/>
  <c r="DB118" i="46"/>
  <c r="AM118" i="46" s="1"/>
  <c r="DA118" i="46"/>
  <c r="AL118" i="46" s="1"/>
  <c r="CZ118" i="46"/>
  <c r="AK118" i="46" s="1"/>
  <c r="CY118" i="46"/>
  <c r="AJ118" i="46" s="1"/>
  <c r="CX118" i="46"/>
  <c r="CW118" i="46"/>
  <c r="CV118" i="46"/>
  <c r="CU118" i="46"/>
  <c r="AF118" i="46" s="1"/>
  <c r="CT118" i="46"/>
  <c r="AE118" i="46" s="1"/>
  <c r="CS118" i="46"/>
  <c r="AD118" i="46" s="1"/>
  <c r="CR118" i="46"/>
  <c r="AC118" i="46" s="1"/>
  <c r="CQ118" i="46"/>
  <c r="AB118" i="46" s="1"/>
  <c r="CP118" i="46"/>
  <c r="CO118" i="46"/>
  <c r="CN118" i="46"/>
  <c r="Y118" i="46" s="1"/>
  <c r="CM118" i="46"/>
  <c r="X118" i="46" s="1"/>
  <c r="CL118" i="46"/>
  <c r="W118" i="46" s="1"/>
  <c r="CK118" i="46"/>
  <c r="V118" i="46" s="1"/>
  <c r="CJ118" i="46"/>
  <c r="CI118" i="46"/>
  <c r="T118" i="46" s="1"/>
  <c r="CH118" i="46"/>
  <c r="CG118" i="46"/>
  <c r="CF118" i="46"/>
  <c r="CE118" i="46"/>
  <c r="CD118" i="46"/>
  <c r="O118" i="46" s="1"/>
  <c r="CC118" i="46"/>
  <c r="CB118" i="46"/>
  <c r="M118" i="46" s="1"/>
  <c r="CA118" i="46"/>
  <c r="L118" i="46" s="1"/>
  <c r="BZ118" i="46"/>
  <c r="K118" i="46" s="1"/>
  <c r="BY118" i="46"/>
  <c r="BX118" i="46"/>
  <c r="BW118" i="46"/>
  <c r="H118" i="46" s="1"/>
  <c r="BV118" i="46"/>
  <c r="G118" i="46" s="1"/>
  <c r="BU118" i="46"/>
  <c r="F118" i="46" s="1"/>
  <c r="BT118" i="46"/>
  <c r="E118" i="46" s="1"/>
  <c r="BS118" i="46"/>
  <c r="D118" i="46" s="1"/>
  <c r="BO118" i="46"/>
  <c r="BN118" i="46"/>
  <c r="B118" i="46"/>
  <c r="B118" i="44" s="1"/>
  <c r="A118" i="46"/>
  <c r="A116" i="27" s="1"/>
  <c r="EF117" i="46"/>
  <c r="BQ117" i="46" s="1"/>
  <c r="EE117" i="46"/>
  <c r="BP117" i="46" s="1"/>
  <c r="ED117" i="46"/>
  <c r="BO117" i="44" s="1"/>
  <c r="EC117" i="46"/>
  <c r="BN117" i="44" s="1"/>
  <c r="EB117" i="46"/>
  <c r="BM117" i="44" s="1"/>
  <c r="EA117" i="46"/>
  <c r="BL117" i="44" s="1"/>
  <c r="DZ117" i="46"/>
  <c r="BK117" i="46" s="1"/>
  <c r="DY117" i="46"/>
  <c r="BJ117" i="46" s="1"/>
  <c r="DX117" i="46"/>
  <c r="BI117" i="46" s="1"/>
  <c r="DW117" i="46"/>
  <c r="BH117" i="46" s="1"/>
  <c r="DV117" i="46"/>
  <c r="BG117" i="46" s="1"/>
  <c r="DU117" i="46"/>
  <c r="BF117" i="46" s="1"/>
  <c r="DT117" i="46"/>
  <c r="DS117" i="46"/>
  <c r="DR117" i="46"/>
  <c r="DQ117" i="46"/>
  <c r="BB117" i="46" s="1"/>
  <c r="DP117" i="46"/>
  <c r="BA117" i="46" s="1"/>
  <c r="DO117" i="46"/>
  <c r="AZ117" i="46" s="1"/>
  <c r="DN117" i="46"/>
  <c r="AY117" i="46" s="1"/>
  <c r="DM117" i="46"/>
  <c r="AX117" i="46" s="1"/>
  <c r="DL117" i="46"/>
  <c r="DK117" i="46"/>
  <c r="DJ117" i="46"/>
  <c r="DI117" i="46"/>
  <c r="AT117" i="46" s="1"/>
  <c r="DH117" i="46"/>
  <c r="AS117" i="46" s="1"/>
  <c r="DG117" i="46"/>
  <c r="AR117" i="46" s="1"/>
  <c r="DF117" i="46"/>
  <c r="DE117" i="46"/>
  <c r="AP117" i="46" s="1"/>
  <c r="DD117" i="46"/>
  <c r="DC117" i="46"/>
  <c r="DB117" i="46"/>
  <c r="DA117" i="46"/>
  <c r="AL117" i="46" s="1"/>
  <c r="CZ117" i="46"/>
  <c r="AK117" i="46" s="1"/>
  <c r="CY117" i="46"/>
  <c r="AJ117" i="46" s="1"/>
  <c r="CX117" i="46"/>
  <c r="AI117" i="46" s="1"/>
  <c r="CW117" i="46"/>
  <c r="CV117" i="46"/>
  <c r="CU117" i="46"/>
  <c r="CT117" i="46"/>
  <c r="AE117" i="46" s="1"/>
  <c r="CS117" i="46"/>
  <c r="AD117" i="46" s="1"/>
  <c r="CR117" i="46"/>
  <c r="AC117" i="46" s="1"/>
  <c r="CQ117" i="46"/>
  <c r="AB117" i="46" s="1"/>
  <c r="CP117" i="46"/>
  <c r="AA117" i="46" s="1"/>
  <c r="CO117" i="46"/>
  <c r="CN117" i="46"/>
  <c r="CM117" i="46"/>
  <c r="CL117" i="46"/>
  <c r="CK117" i="46"/>
  <c r="V117" i="46" s="1"/>
  <c r="CJ117" i="46"/>
  <c r="U117" i="46" s="1"/>
  <c r="CI117" i="46"/>
  <c r="CH117" i="46"/>
  <c r="CG117" i="46"/>
  <c r="CF117" i="46"/>
  <c r="Q117" i="46" s="1"/>
  <c r="CE117" i="46"/>
  <c r="CD117" i="46"/>
  <c r="CC117" i="46"/>
  <c r="N117" i="46" s="1"/>
  <c r="CB117" i="46"/>
  <c r="M117" i="46" s="1"/>
  <c r="CA117" i="46"/>
  <c r="BZ117" i="46"/>
  <c r="K117" i="46" s="1"/>
  <c r="BY117" i="46"/>
  <c r="J117" i="46" s="1"/>
  <c r="BX117" i="46"/>
  <c r="BW117" i="46"/>
  <c r="BV117" i="46"/>
  <c r="G117" i="46" s="1"/>
  <c r="BU117" i="46"/>
  <c r="F117" i="46" s="1"/>
  <c r="BT117" i="46"/>
  <c r="E117" i="46" s="1"/>
  <c r="BS117" i="46"/>
  <c r="BO117" i="46"/>
  <c r="BN117" i="46"/>
  <c r="B117" i="46"/>
  <c r="B117" i="44" s="1"/>
  <c r="A117" i="46"/>
  <c r="EF116" i="46"/>
  <c r="EE116" i="46"/>
  <c r="ED116" i="46"/>
  <c r="BO116" i="46" s="1"/>
  <c r="EC116" i="46"/>
  <c r="BN116" i="46" s="1"/>
  <c r="EB116" i="46"/>
  <c r="BM116" i="46" s="1"/>
  <c r="EA116" i="46"/>
  <c r="DZ116" i="46"/>
  <c r="DY116" i="46"/>
  <c r="BJ116" i="46" s="1"/>
  <c r="DX116" i="46"/>
  <c r="DW116" i="46"/>
  <c r="DV116" i="46"/>
  <c r="BG116" i="46" s="1"/>
  <c r="DU116" i="46"/>
  <c r="DT116" i="46"/>
  <c r="DS116" i="46"/>
  <c r="DR116" i="46"/>
  <c r="DQ116" i="46"/>
  <c r="BB116" i="46" s="1"/>
  <c r="DP116" i="46"/>
  <c r="DO116" i="46"/>
  <c r="AZ116" i="46" s="1"/>
  <c r="DN116" i="46"/>
  <c r="AY116" i="46" s="1"/>
  <c r="DM116" i="46"/>
  <c r="DL116" i="46"/>
  <c r="DK116" i="46"/>
  <c r="DJ116" i="46"/>
  <c r="AU116" i="46" s="1"/>
  <c r="DI116" i="46"/>
  <c r="AT116" i="46" s="1"/>
  <c r="DH116" i="46"/>
  <c r="DG116" i="46"/>
  <c r="AR116" i="46" s="1"/>
  <c r="DF116" i="46"/>
  <c r="AQ116" i="46" s="1"/>
  <c r="DE116" i="46"/>
  <c r="DD116" i="46"/>
  <c r="DC116" i="46"/>
  <c r="DB116" i="46"/>
  <c r="DA116" i="46"/>
  <c r="AL116" i="46" s="1"/>
  <c r="CZ116" i="46"/>
  <c r="CY116" i="46"/>
  <c r="AJ116" i="46" s="1"/>
  <c r="CX116" i="46"/>
  <c r="AI116" i="46" s="1"/>
  <c r="CW116" i="46"/>
  <c r="CV116" i="46"/>
  <c r="CU116" i="46"/>
  <c r="CT116" i="46"/>
  <c r="CS116" i="46"/>
  <c r="AD116" i="46" s="1"/>
  <c r="CR116" i="46"/>
  <c r="CQ116" i="46"/>
  <c r="AB116" i="46" s="1"/>
  <c r="CP116" i="46"/>
  <c r="AA116" i="46" s="1"/>
  <c r="CO116" i="46"/>
  <c r="CN116" i="46"/>
  <c r="CM116" i="46"/>
  <c r="CL116" i="46"/>
  <c r="CK116" i="46"/>
  <c r="V116" i="46" s="1"/>
  <c r="CJ116" i="46"/>
  <c r="CI116" i="46"/>
  <c r="T116" i="46" s="1"/>
  <c r="CH116" i="46"/>
  <c r="S116" i="46" s="1"/>
  <c r="CG116" i="46"/>
  <c r="CF116" i="46"/>
  <c r="Q116" i="46" s="1"/>
  <c r="CE116" i="46"/>
  <c r="P116" i="46" s="1"/>
  <c r="CD116" i="46"/>
  <c r="O116" i="46" s="1"/>
  <c r="CC116" i="46"/>
  <c r="N116" i="46" s="1"/>
  <c r="CB116" i="46"/>
  <c r="CA116" i="46"/>
  <c r="BZ116" i="46"/>
  <c r="K116" i="46" s="1"/>
  <c r="BY116" i="46"/>
  <c r="BX116" i="46"/>
  <c r="I116" i="46" s="1"/>
  <c r="BW116" i="46"/>
  <c r="BV116" i="46"/>
  <c r="G116" i="46" s="1"/>
  <c r="BU116" i="46"/>
  <c r="F116" i="46" s="1"/>
  <c r="BT116" i="46"/>
  <c r="BS116" i="46"/>
  <c r="B116" i="46"/>
  <c r="B116" i="44" s="1"/>
  <c r="A116" i="46"/>
  <c r="A116" i="44" s="1"/>
  <c r="EF115" i="46"/>
  <c r="EE115" i="46"/>
  <c r="ED115" i="46"/>
  <c r="BO115" i="44" s="1"/>
  <c r="EC115" i="46"/>
  <c r="BN115" i="46" s="1"/>
  <c r="EB115" i="46"/>
  <c r="BM115" i="46" s="1"/>
  <c r="EA115" i="46"/>
  <c r="BL115" i="46" s="1"/>
  <c r="DZ115" i="46"/>
  <c r="BK115" i="46" s="1"/>
  <c r="DY115" i="46"/>
  <c r="DX115" i="46"/>
  <c r="BI115" i="46" s="1"/>
  <c r="DW115" i="46"/>
  <c r="DV115" i="46"/>
  <c r="BG115" i="46" s="1"/>
  <c r="DU115" i="46"/>
  <c r="BF115" i="46" s="1"/>
  <c r="DT115" i="46"/>
  <c r="BE115" i="46" s="1"/>
  <c r="DS115" i="46"/>
  <c r="DR115" i="46"/>
  <c r="BC115" i="46" s="1"/>
  <c r="DQ115" i="46"/>
  <c r="DP115" i="46"/>
  <c r="DO115" i="46"/>
  <c r="AZ115" i="46" s="1"/>
  <c r="DN115" i="46"/>
  <c r="DM115" i="46"/>
  <c r="AX115" i="46" s="1"/>
  <c r="DL115" i="46"/>
  <c r="AW115" i="46" s="1"/>
  <c r="DK115" i="46"/>
  <c r="AV115" i="46" s="1"/>
  <c r="DJ115" i="46"/>
  <c r="DI115" i="46"/>
  <c r="AT115" i="46" s="1"/>
  <c r="DH115" i="46"/>
  <c r="AS115" i="46" s="1"/>
  <c r="DG115" i="46"/>
  <c r="AR115" i="46" s="1"/>
  <c r="DF115" i="46"/>
  <c r="AQ115" i="46" s="1"/>
  <c r="DE115" i="46"/>
  <c r="AP115" i="46" s="1"/>
  <c r="DD115" i="46"/>
  <c r="AO115" i="46" s="1"/>
  <c r="DC115" i="46"/>
  <c r="DB115" i="46"/>
  <c r="AM115" i="46" s="1"/>
  <c r="DA115" i="46"/>
  <c r="CZ115" i="46"/>
  <c r="CY115" i="46"/>
  <c r="CX115" i="46"/>
  <c r="CW115" i="46"/>
  <c r="AH115" i="46" s="1"/>
  <c r="CV115" i="46"/>
  <c r="AG115" i="46" s="1"/>
  <c r="CU115" i="46"/>
  <c r="AF115" i="46" s="1"/>
  <c r="CT115" i="46"/>
  <c r="AE115" i="46" s="1"/>
  <c r="CS115" i="46"/>
  <c r="CR115" i="46"/>
  <c r="CQ115" i="46"/>
  <c r="CP115" i="46"/>
  <c r="CO115" i="46"/>
  <c r="Z115" i="46" s="1"/>
  <c r="CN115" i="46"/>
  <c r="Y115" i="46" s="1"/>
  <c r="CM115" i="46"/>
  <c r="CL115" i="46"/>
  <c r="CK115" i="46"/>
  <c r="CJ115" i="46"/>
  <c r="CI115" i="46"/>
  <c r="CH115" i="46"/>
  <c r="S115" i="46" s="1"/>
  <c r="CG115" i="46"/>
  <c r="R115" i="46" s="1"/>
  <c r="CF115" i="46"/>
  <c r="Q115" i="46" s="1"/>
  <c r="CE115" i="46"/>
  <c r="P115" i="46" s="1"/>
  <c r="CD115" i="46"/>
  <c r="O115" i="46" s="1"/>
  <c r="CC115" i="46"/>
  <c r="N115" i="46" s="1"/>
  <c r="CB115" i="46"/>
  <c r="CA115" i="46"/>
  <c r="BZ115" i="46"/>
  <c r="K115" i="46" s="1"/>
  <c r="BY115" i="46"/>
  <c r="J115" i="46" s="1"/>
  <c r="BX115" i="46"/>
  <c r="I115" i="46" s="1"/>
  <c r="BW115" i="46"/>
  <c r="H115" i="46" s="1"/>
  <c r="BV115" i="46"/>
  <c r="G115" i="46" s="1"/>
  <c r="BU115" i="46"/>
  <c r="F115" i="46" s="1"/>
  <c r="BT115" i="46"/>
  <c r="BS115" i="46"/>
  <c r="BO115" i="46"/>
  <c r="B115" i="46"/>
  <c r="B115" i="44" s="1"/>
  <c r="A115" i="46"/>
  <c r="C115" i="46" s="1"/>
  <c r="C115" i="44" s="1"/>
  <c r="EF114" i="46"/>
  <c r="BQ114" i="46" s="1"/>
  <c r="EE114" i="46"/>
  <c r="ED114" i="46"/>
  <c r="EC114" i="46"/>
  <c r="EB114" i="46"/>
  <c r="EA114" i="46"/>
  <c r="BL114" i="46" s="1"/>
  <c r="DZ114" i="46"/>
  <c r="DY114" i="46"/>
  <c r="DX114" i="46"/>
  <c r="DW114" i="46"/>
  <c r="BH114" i="46" s="1"/>
  <c r="DV114" i="46"/>
  <c r="DU114" i="46"/>
  <c r="DT114" i="46"/>
  <c r="DS114" i="46"/>
  <c r="DR114" i="46"/>
  <c r="BC114" i="46" s="1"/>
  <c r="DQ114" i="46"/>
  <c r="DP114" i="46"/>
  <c r="BA114" i="46" s="1"/>
  <c r="DO114" i="46"/>
  <c r="AZ114" i="46" s="1"/>
  <c r="DN114" i="46"/>
  <c r="AY114" i="46" s="1"/>
  <c r="DM114" i="46"/>
  <c r="AX114" i="46" s="1"/>
  <c r="DL114" i="46"/>
  <c r="DK114" i="46"/>
  <c r="AV114" i="46" s="1"/>
  <c r="DJ114" i="46"/>
  <c r="AU114" i="46" s="1"/>
  <c r="DI114" i="46"/>
  <c r="DH114" i="46"/>
  <c r="DG114" i="46"/>
  <c r="AR114" i="46" s="1"/>
  <c r="DF114" i="46"/>
  <c r="DE114" i="46"/>
  <c r="DD114" i="46"/>
  <c r="DC114" i="46"/>
  <c r="AN114" i="46" s="1"/>
  <c r="DB114" i="46"/>
  <c r="AM114" i="46" s="1"/>
  <c r="DA114" i="46"/>
  <c r="CZ114" i="46"/>
  <c r="CY114" i="46"/>
  <c r="AJ114" i="46" s="1"/>
  <c r="CX114" i="46"/>
  <c r="CW114" i="46"/>
  <c r="AH114" i="46" s="1"/>
  <c r="CV114" i="46"/>
  <c r="CU114" i="46"/>
  <c r="AF114" i="46" s="1"/>
  <c r="CT114" i="46"/>
  <c r="AE114" i="46" s="1"/>
  <c r="CS114" i="46"/>
  <c r="CR114" i="46"/>
  <c r="CQ114" i="46"/>
  <c r="AB114" i="46" s="1"/>
  <c r="CP114" i="46"/>
  <c r="CO114" i="46"/>
  <c r="CN114" i="46"/>
  <c r="CM114" i="46"/>
  <c r="X114" i="46" s="1"/>
  <c r="CL114" i="46"/>
  <c r="W114" i="46" s="1"/>
  <c r="CK114" i="46"/>
  <c r="CJ114" i="46"/>
  <c r="U114" i="46" s="1"/>
  <c r="CI114" i="46"/>
  <c r="T114" i="46" s="1"/>
  <c r="CH114" i="46"/>
  <c r="CG114" i="46"/>
  <c r="R114" i="46" s="1"/>
  <c r="CF114" i="46"/>
  <c r="CE114" i="46"/>
  <c r="CD114" i="46"/>
  <c r="O114" i="46" s="1"/>
  <c r="CC114" i="46"/>
  <c r="CB114" i="46"/>
  <c r="CA114" i="46"/>
  <c r="L114" i="46" s="1"/>
  <c r="BZ114" i="46"/>
  <c r="BY114" i="46"/>
  <c r="J114" i="46" s="1"/>
  <c r="BX114" i="46"/>
  <c r="BW114" i="46"/>
  <c r="H114" i="46" s="1"/>
  <c r="BV114" i="46"/>
  <c r="G114" i="46" s="1"/>
  <c r="BU114" i="46"/>
  <c r="BT114" i="46"/>
  <c r="BS114" i="46"/>
  <c r="B114" i="46"/>
  <c r="B114" i="44" s="1"/>
  <c r="A114" i="46"/>
  <c r="A112" i="27" s="1"/>
  <c r="EF113" i="46"/>
  <c r="EE113" i="46"/>
  <c r="BP113" i="46" s="1"/>
  <c r="ED113" i="46"/>
  <c r="BO113" i="44" s="1"/>
  <c r="EC113" i="46"/>
  <c r="BN113" i="44" s="1"/>
  <c r="EB113" i="46"/>
  <c r="BM113" i="44" s="1"/>
  <c r="EA113" i="46"/>
  <c r="BL113" i="44" s="1"/>
  <c r="DZ113" i="46"/>
  <c r="BK113" i="44" s="1"/>
  <c r="DY113" i="46"/>
  <c r="BJ113" i="46" s="1"/>
  <c r="DX113" i="46"/>
  <c r="DW113" i="46"/>
  <c r="BH113" i="46" s="1"/>
  <c r="DV113" i="46"/>
  <c r="BG113" i="46" s="1"/>
  <c r="DU113" i="46"/>
  <c r="BF113" i="46" s="1"/>
  <c r="DT113" i="46"/>
  <c r="DS113" i="46"/>
  <c r="BD113" i="46" s="1"/>
  <c r="DR113" i="46"/>
  <c r="DQ113" i="46"/>
  <c r="DP113" i="46"/>
  <c r="DO113" i="46"/>
  <c r="DN113" i="46"/>
  <c r="AY113" i="46" s="1"/>
  <c r="DM113" i="46"/>
  <c r="AX113" i="46" s="1"/>
  <c r="DL113" i="46"/>
  <c r="AW113" i="46" s="1"/>
  <c r="DK113" i="46"/>
  <c r="DJ113" i="46"/>
  <c r="DI113" i="46"/>
  <c r="DH113" i="46"/>
  <c r="DG113" i="46"/>
  <c r="AR113" i="46" s="1"/>
  <c r="DF113" i="46"/>
  <c r="AQ113" i="46" s="1"/>
  <c r="DE113" i="46"/>
  <c r="AP113" i="46" s="1"/>
  <c r="DD113" i="46"/>
  <c r="AO113" i="46" s="1"/>
  <c r="DC113" i="46"/>
  <c r="AN113" i="46" s="1"/>
  <c r="DB113" i="46"/>
  <c r="DA113" i="46"/>
  <c r="CZ113" i="46"/>
  <c r="CY113" i="46"/>
  <c r="AJ113" i="46" s="1"/>
  <c r="CX113" i="46"/>
  <c r="AI113" i="46" s="1"/>
  <c r="CW113" i="46"/>
  <c r="AH113" i="46" s="1"/>
  <c r="CV113" i="46"/>
  <c r="AG113" i="46" s="1"/>
  <c r="CU113" i="46"/>
  <c r="AF113" i="46" s="1"/>
  <c r="CT113" i="46"/>
  <c r="CS113" i="46"/>
  <c r="CR113" i="46"/>
  <c r="CQ113" i="46"/>
  <c r="AB113" i="46" s="1"/>
  <c r="CP113" i="46"/>
  <c r="AA113" i="46" s="1"/>
  <c r="CO113" i="46"/>
  <c r="Z113" i="46" s="1"/>
  <c r="CN113" i="46"/>
  <c r="CM113" i="46"/>
  <c r="X113" i="46" s="1"/>
  <c r="CL113" i="46"/>
  <c r="CK113" i="46"/>
  <c r="V113" i="46" s="1"/>
  <c r="CJ113" i="46"/>
  <c r="CI113" i="46"/>
  <c r="CH113" i="46"/>
  <c r="S113" i="46" s="1"/>
  <c r="CG113" i="46"/>
  <c r="R113" i="46" s="1"/>
  <c r="CF113" i="46"/>
  <c r="CE113" i="46"/>
  <c r="P113" i="46" s="1"/>
  <c r="CD113" i="46"/>
  <c r="O113" i="46" s="1"/>
  <c r="CC113" i="46"/>
  <c r="CB113" i="46"/>
  <c r="CA113" i="46"/>
  <c r="BZ113" i="46"/>
  <c r="K113" i="46" s="1"/>
  <c r="BY113" i="46"/>
  <c r="J113" i="46" s="1"/>
  <c r="BX113" i="46"/>
  <c r="I113" i="46" s="1"/>
  <c r="BW113" i="46"/>
  <c r="BV113" i="46"/>
  <c r="BU113" i="46"/>
  <c r="BT113" i="46"/>
  <c r="BS113" i="46"/>
  <c r="BO113" i="46"/>
  <c r="BN113" i="46"/>
  <c r="BM113" i="46"/>
  <c r="BL113" i="46"/>
  <c r="BK113" i="46"/>
  <c r="B113" i="46"/>
  <c r="B113" i="44" s="1"/>
  <c r="A113" i="46"/>
  <c r="A111" i="29" s="1"/>
  <c r="EF112" i="46"/>
  <c r="EE112" i="46"/>
  <c r="BP112" i="46" s="1"/>
  <c r="ED112" i="46"/>
  <c r="EC112" i="46"/>
  <c r="BN112" i="46" s="1"/>
  <c r="EB112" i="46"/>
  <c r="BM112" i="46" s="1"/>
  <c r="EA112" i="46"/>
  <c r="DZ112" i="46"/>
  <c r="BK112" i="46" s="1"/>
  <c r="DY112" i="46"/>
  <c r="DX112" i="46"/>
  <c r="BI112" i="46" s="1"/>
  <c r="DW112" i="46"/>
  <c r="BH112" i="46" s="1"/>
  <c r="DV112" i="46"/>
  <c r="BG112" i="46" s="1"/>
  <c r="DU112" i="46"/>
  <c r="DT112" i="46"/>
  <c r="BE112" i="46" s="1"/>
  <c r="DS112" i="46"/>
  <c r="DR112" i="46"/>
  <c r="BC112" i="46" s="1"/>
  <c r="DQ112" i="46"/>
  <c r="DP112" i="46"/>
  <c r="DO112" i="46"/>
  <c r="AZ112" i="46" s="1"/>
  <c r="DN112" i="46"/>
  <c r="AY112" i="46" s="1"/>
  <c r="DM112" i="46"/>
  <c r="DL112" i="46"/>
  <c r="DK112" i="46"/>
  <c r="DJ112" i="46"/>
  <c r="AU112" i="46" s="1"/>
  <c r="DI112" i="46"/>
  <c r="DH112" i="46"/>
  <c r="DG112" i="46"/>
  <c r="AR112" i="46" s="1"/>
  <c r="DF112" i="46"/>
  <c r="DE112" i="46"/>
  <c r="AP112" i="46" s="1"/>
  <c r="DD112" i="46"/>
  <c r="AO112" i="46" s="1"/>
  <c r="DC112" i="46"/>
  <c r="DB112" i="46"/>
  <c r="DA112" i="46"/>
  <c r="CZ112" i="46"/>
  <c r="AK112" i="46" s="1"/>
  <c r="CY112" i="46"/>
  <c r="AJ112" i="46" s="1"/>
  <c r="CX112" i="46"/>
  <c r="CW112" i="46"/>
  <c r="CV112" i="46"/>
  <c r="AG112" i="46" s="1"/>
  <c r="CU112" i="46"/>
  <c r="CT112" i="46"/>
  <c r="CS112" i="46"/>
  <c r="CR112" i="46"/>
  <c r="CQ112" i="46"/>
  <c r="AB112" i="46" s="1"/>
  <c r="CP112" i="46"/>
  <c r="CO112" i="46"/>
  <c r="Z112" i="46" s="1"/>
  <c r="CN112" i="46"/>
  <c r="Y112" i="46" s="1"/>
  <c r="CM112" i="46"/>
  <c r="CL112" i="46"/>
  <c r="W112" i="46" s="1"/>
  <c r="CK112" i="46"/>
  <c r="CJ112" i="46"/>
  <c r="CI112" i="46"/>
  <c r="T112" i="46" s="1"/>
  <c r="CH112" i="46"/>
  <c r="CG112" i="46"/>
  <c r="CF112" i="46"/>
  <c r="Q112" i="46" s="1"/>
  <c r="CE112" i="46"/>
  <c r="CD112" i="46"/>
  <c r="CC112" i="46"/>
  <c r="CB112" i="46"/>
  <c r="CA112" i="46"/>
  <c r="L112" i="46" s="1"/>
  <c r="BZ112" i="46"/>
  <c r="BY112" i="46"/>
  <c r="J112" i="46" s="1"/>
  <c r="BX112" i="46"/>
  <c r="I112" i="46" s="1"/>
  <c r="BW112" i="46"/>
  <c r="BV112" i="46"/>
  <c r="G112" i="46" s="1"/>
  <c r="BU112" i="46"/>
  <c r="BT112" i="46"/>
  <c r="BS112" i="46"/>
  <c r="D112" i="46" s="1"/>
  <c r="B112" i="46"/>
  <c r="B112" i="44" s="1"/>
  <c r="A112" i="46"/>
  <c r="A110" i="27" s="1"/>
  <c r="EF111" i="46"/>
  <c r="BQ111" i="46" s="1"/>
  <c r="EE111" i="46"/>
  <c r="BP111" i="46" s="1"/>
  <c r="ED111" i="46"/>
  <c r="EC111" i="46"/>
  <c r="EB111" i="46"/>
  <c r="EA111" i="46"/>
  <c r="BL111" i="46" s="1"/>
  <c r="DZ111" i="46"/>
  <c r="DY111" i="46"/>
  <c r="BJ111" i="46" s="1"/>
  <c r="DX111" i="46"/>
  <c r="BI111" i="46" s="1"/>
  <c r="DW111" i="46"/>
  <c r="DV111" i="46"/>
  <c r="BG111" i="46" s="1"/>
  <c r="DU111" i="46"/>
  <c r="DT111" i="46"/>
  <c r="DS111" i="46"/>
  <c r="BD111" i="46" s="1"/>
  <c r="DR111" i="46"/>
  <c r="DQ111" i="46"/>
  <c r="BB111" i="46" s="1"/>
  <c r="DP111" i="46"/>
  <c r="BA111" i="46" s="1"/>
  <c r="DO111" i="46"/>
  <c r="DN111" i="46"/>
  <c r="DM111" i="46"/>
  <c r="DL111" i="46"/>
  <c r="DK111" i="46"/>
  <c r="AV111" i="46" s="1"/>
  <c r="DJ111" i="46"/>
  <c r="DI111" i="46"/>
  <c r="AT111" i="46" s="1"/>
  <c r="DH111" i="46"/>
  <c r="AS111" i="46" s="1"/>
  <c r="DG111" i="46"/>
  <c r="DF111" i="46"/>
  <c r="AQ111" i="46" s="1"/>
  <c r="DE111" i="46"/>
  <c r="DD111" i="46"/>
  <c r="DC111" i="46"/>
  <c r="AN111" i="46" s="1"/>
  <c r="DB111" i="46"/>
  <c r="DA111" i="46"/>
  <c r="AL111" i="46" s="1"/>
  <c r="CZ111" i="46"/>
  <c r="CY111" i="46"/>
  <c r="CX111" i="46"/>
  <c r="AI111" i="46" s="1"/>
  <c r="CW111" i="46"/>
  <c r="CV111" i="46"/>
  <c r="CU111" i="46"/>
  <c r="AF111" i="46" s="1"/>
  <c r="CT111" i="46"/>
  <c r="AE111" i="46" s="1"/>
  <c r="CS111" i="46"/>
  <c r="AD111" i="46" s="1"/>
  <c r="CR111" i="46"/>
  <c r="AC111" i="46" s="1"/>
  <c r="CQ111" i="46"/>
  <c r="CP111" i="46"/>
  <c r="AA111" i="46" s="1"/>
  <c r="CO111" i="46"/>
  <c r="CN111" i="46"/>
  <c r="CM111" i="46"/>
  <c r="X111" i="46" s="1"/>
  <c r="CL111" i="46"/>
  <c r="CK111" i="46"/>
  <c r="V111" i="46" s="1"/>
  <c r="CJ111" i="46"/>
  <c r="U111" i="46" s="1"/>
  <c r="CI111" i="46"/>
  <c r="CH111" i="46"/>
  <c r="CG111" i="46"/>
  <c r="CF111" i="46"/>
  <c r="Q111" i="46" s="1"/>
  <c r="CE111" i="46"/>
  <c r="P111" i="46" s="1"/>
  <c r="CD111" i="46"/>
  <c r="CC111" i="46"/>
  <c r="N111" i="46" s="1"/>
  <c r="CB111" i="46"/>
  <c r="CA111" i="46"/>
  <c r="L111" i="46" s="1"/>
  <c r="BZ111" i="46"/>
  <c r="K111" i="46" s="1"/>
  <c r="BY111" i="46"/>
  <c r="BX111" i="46"/>
  <c r="BW111" i="46"/>
  <c r="H111" i="46" s="1"/>
  <c r="BV111" i="46"/>
  <c r="BU111" i="46"/>
  <c r="F111" i="46" s="1"/>
  <c r="BT111" i="46"/>
  <c r="E111" i="46" s="1"/>
  <c r="BS111" i="46"/>
  <c r="B111" i="46"/>
  <c r="B111" i="44" s="1"/>
  <c r="A111" i="46"/>
  <c r="A109" i="27" s="1"/>
  <c r="EF110" i="46"/>
  <c r="BQ110" i="46" s="1"/>
  <c r="EE110" i="46"/>
  <c r="BP110" i="46" s="1"/>
  <c r="ED110" i="46"/>
  <c r="EC110" i="46"/>
  <c r="BN110" i="46" s="1"/>
  <c r="EB110" i="46"/>
  <c r="BM110" i="46" s="1"/>
  <c r="EA110" i="46"/>
  <c r="DZ110" i="46"/>
  <c r="BK110" i="46" s="1"/>
  <c r="DY110" i="46"/>
  <c r="DX110" i="46"/>
  <c r="BI110" i="46" s="1"/>
  <c r="DW110" i="46"/>
  <c r="BH110" i="46" s="1"/>
  <c r="DV110" i="46"/>
  <c r="DU110" i="46"/>
  <c r="DT110" i="46"/>
  <c r="DS110" i="46"/>
  <c r="BD110" i="46" s="1"/>
  <c r="DR110" i="46"/>
  <c r="DQ110" i="46"/>
  <c r="DP110" i="46"/>
  <c r="BA110" i="46" s="1"/>
  <c r="DO110" i="46"/>
  <c r="AZ110" i="46" s="1"/>
  <c r="DN110" i="46"/>
  <c r="DM110" i="46"/>
  <c r="AX110" i="46" s="1"/>
  <c r="DL110" i="46"/>
  <c r="AW110" i="46" s="1"/>
  <c r="DK110" i="46"/>
  <c r="DJ110" i="46"/>
  <c r="AU110" i="46" s="1"/>
  <c r="DI110" i="46"/>
  <c r="DH110" i="46"/>
  <c r="DG110" i="46"/>
  <c r="AR110" i="46" s="1"/>
  <c r="DF110" i="46"/>
  <c r="DE110" i="46"/>
  <c r="DD110" i="46"/>
  <c r="AO110" i="46" s="1"/>
  <c r="DC110" i="46"/>
  <c r="AN110" i="46" s="1"/>
  <c r="DB110" i="46"/>
  <c r="DA110" i="46"/>
  <c r="CZ110" i="46"/>
  <c r="CY110" i="46"/>
  <c r="AJ110" i="46" s="1"/>
  <c r="CX110" i="46"/>
  <c r="AI110" i="46" s="1"/>
  <c r="CW110" i="46"/>
  <c r="CV110" i="46"/>
  <c r="CU110" i="46"/>
  <c r="CT110" i="46"/>
  <c r="CS110" i="46"/>
  <c r="CR110" i="46"/>
  <c r="CQ110" i="46"/>
  <c r="AB110" i="46" s="1"/>
  <c r="CP110" i="46"/>
  <c r="CO110" i="46"/>
  <c r="Z110" i="46" s="1"/>
  <c r="CN110" i="46"/>
  <c r="Y110" i="46" s="1"/>
  <c r="CM110" i="46"/>
  <c r="CL110" i="46"/>
  <c r="W110" i="46" s="1"/>
  <c r="CK110" i="46"/>
  <c r="CJ110" i="46"/>
  <c r="U110" i="46" s="1"/>
  <c r="CI110" i="46"/>
  <c r="T110" i="46" s="1"/>
  <c r="CH110" i="46"/>
  <c r="CG110" i="46"/>
  <c r="R110" i="46" s="1"/>
  <c r="CF110" i="46"/>
  <c r="Q110" i="46" s="1"/>
  <c r="CE110" i="46"/>
  <c r="CD110" i="46"/>
  <c r="CC110" i="46"/>
  <c r="CB110" i="46"/>
  <c r="CA110" i="46"/>
  <c r="BZ110" i="46"/>
  <c r="BY110" i="46"/>
  <c r="J110" i="46" s="1"/>
  <c r="BX110" i="46"/>
  <c r="BW110" i="46"/>
  <c r="BV110" i="46"/>
  <c r="G110" i="46" s="1"/>
  <c r="BU110" i="46"/>
  <c r="BT110" i="46"/>
  <c r="BS110" i="46"/>
  <c r="D110" i="46" s="1"/>
  <c r="B110" i="46"/>
  <c r="B110" i="44" s="1"/>
  <c r="A110" i="46"/>
  <c r="A108" i="27" s="1"/>
  <c r="EF109" i="46"/>
  <c r="BQ109" i="46" s="1"/>
  <c r="EE109" i="46"/>
  <c r="ED109" i="46"/>
  <c r="BO109" i="44" s="1"/>
  <c r="EC109" i="46"/>
  <c r="BN109" i="44" s="1"/>
  <c r="EB109" i="46"/>
  <c r="BM109" i="44" s="1"/>
  <c r="EA109" i="46"/>
  <c r="BL109" i="44" s="1"/>
  <c r="DZ109" i="46"/>
  <c r="BK109" i="44" s="1"/>
  <c r="DY109" i="46"/>
  <c r="DX109" i="46"/>
  <c r="BI109" i="46" s="1"/>
  <c r="DW109" i="46"/>
  <c r="DV109" i="46"/>
  <c r="DU109" i="46"/>
  <c r="DT109" i="46"/>
  <c r="BE109" i="46" s="1"/>
  <c r="DS109" i="46"/>
  <c r="BD109" i="46" s="1"/>
  <c r="DR109" i="46"/>
  <c r="DQ109" i="46"/>
  <c r="DP109" i="46"/>
  <c r="BA109" i="46" s="1"/>
  <c r="DO109" i="46"/>
  <c r="DN109" i="46"/>
  <c r="DM109" i="46"/>
  <c r="DL109" i="46"/>
  <c r="AW109" i="46" s="1"/>
  <c r="DK109" i="46"/>
  <c r="AV109" i="46" s="1"/>
  <c r="DJ109" i="46"/>
  <c r="DI109" i="46"/>
  <c r="DH109" i="46"/>
  <c r="AS109" i="46" s="1"/>
  <c r="DG109" i="46"/>
  <c r="AR109" i="46" s="1"/>
  <c r="DF109" i="46"/>
  <c r="DE109" i="46"/>
  <c r="DD109" i="46"/>
  <c r="DC109" i="46"/>
  <c r="AN109" i="46" s="1"/>
  <c r="DB109" i="46"/>
  <c r="DA109" i="46"/>
  <c r="CZ109" i="46"/>
  <c r="AK109" i="46" s="1"/>
  <c r="CY109" i="46"/>
  <c r="CX109" i="46"/>
  <c r="AI109" i="46" s="1"/>
  <c r="CW109" i="46"/>
  <c r="AH109" i="46" s="1"/>
  <c r="CV109" i="46"/>
  <c r="CU109" i="46"/>
  <c r="CT109" i="46"/>
  <c r="CS109" i="46"/>
  <c r="CR109" i="46"/>
  <c r="CQ109" i="46"/>
  <c r="CP109" i="46"/>
  <c r="CO109" i="46"/>
  <c r="CN109" i="46"/>
  <c r="Y109" i="46" s="1"/>
  <c r="CM109" i="46"/>
  <c r="X109" i="46" s="1"/>
  <c r="CL109" i="46"/>
  <c r="CK109" i="46"/>
  <c r="CJ109" i="46"/>
  <c r="U109" i="46" s="1"/>
  <c r="CI109" i="46"/>
  <c r="CH109" i="46"/>
  <c r="S109" i="46" s="1"/>
  <c r="CG109" i="46"/>
  <c r="CF109" i="46"/>
  <c r="Q109" i="46" s="1"/>
  <c r="CE109" i="46"/>
  <c r="P109" i="46" s="1"/>
  <c r="CD109" i="46"/>
  <c r="CC109" i="46"/>
  <c r="CB109" i="46"/>
  <c r="M109" i="46" s="1"/>
  <c r="CA109" i="46"/>
  <c r="BZ109" i="46"/>
  <c r="BY109" i="46"/>
  <c r="BX109" i="46"/>
  <c r="BW109" i="46"/>
  <c r="H109" i="46" s="1"/>
  <c r="BV109" i="46"/>
  <c r="BU109" i="46"/>
  <c r="BT109" i="46"/>
  <c r="E109" i="46" s="1"/>
  <c r="BS109" i="46"/>
  <c r="B109" i="46"/>
  <c r="B109" i="44" s="1"/>
  <c r="A109" i="46"/>
  <c r="A107" i="27" s="1"/>
  <c r="EF108" i="46"/>
  <c r="EE108" i="46"/>
  <c r="ED108" i="46"/>
  <c r="BO108" i="44" s="1"/>
  <c r="EC108" i="46"/>
  <c r="EB108" i="46"/>
  <c r="BM108" i="46" s="1"/>
  <c r="EA108" i="46"/>
  <c r="DZ108" i="46"/>
  <c r="BK108" i="46" s="1"/>
  <c r="DY108" i="46"/>
  <c r="BJ108" i="46" s="1"/>
  <c r="DX108" i="46"/>
  <c r="DW108" i="46"/>
  <c r="DV108" i="46"/>
  <c r="BG108" i="46" s="1"/>
  <c r="DU108" i="46"/>
  <c r="BF108" i="46" s="1"/>
  <c r="DT108" i="46"/>
  <c r="BE108" i="46" s="1"/>
  <c r="DS108" i="46"/>
  <c r="DR108" i="46"/>
  <c r="BC108" i="46" s="1"/>
  <c r="DQ108" i="46"/>
  <c r="BB108" i="46" s="1"/>
  <c r="DP108" i="46"/>
  <c r="DO108" i="46"/>
  <c r="DN108" i="46"/>
  <c r="DM108" i="46"/>
  <c r="AX108" i="46" s="1"/>
  <c r="DL108" i="46"/>
  <c r="AW108" i="46" s="1"/>
  <c r="DK108" i="46"/>
  <c r="DJ108" i="46"/>
  <c r="DI108" i="46"/>
  <c r="AT108" i="46" s="1"/>
  <c r="DH108" i="46"/>
  <c r="DG108" i="46"/>
  <c r="AR108" i="46" s="1"/>
  <c r="DF108" i="46"/>
  <c r="DE108" i="46"/>
  <c r="DD108" i="46"/>
  <c r="AO108" i="46" s="1"/>
  <c r="DC108" i="46"/>
  <c r="DB108" i="46"/>
  <c r="DA108" i="46"/>
  <c r="AL108" i="46" s="1"/>
  <c r="CZ108" i="46"/>
  <c r="CY108" i="46"/>
  <c r="CX108" i="46"/>
  <c r="CW108" i="46"/>
  <c r="CV108" i="46"/>
  <c r="AG108" i="46" s="1"/>
  <c r="CU108" i="46"/>
  <c r="CT108" i="46"/>
  <c r="AE108" i="46" s="1"/>
  <c r="CS108" i="46"/>
  <c r="AD108" i="46" s="1"/>
  <c r="CR108" i="46"/>
  <c r="CQ108" i="46"/>
  <c r="AB108" i="46" s="1"/>
  <c r="CP108" i="46"/>
  <c r="AA108" i="46" s="1"/>
  <c r="CO108" i="46"/>
  <c r="CN108" i="46"/>
  <c r="Y108" i="46" s="1"/>
  <c r="CM108" i="46"/>
  <c r="CL108" i="46"/>
  <c r="W108" i="46" s="1"/>
  <c r="CK108" i="46"/>
  <c r="V108" i="46" s="1"/>
  <c r="CJ108" i="46"/>
  <c r="CI108" i="46"/>
  <c r="T108" i="46" s="1"/>
  <c r="CH108" i="46"/>
  <c r="CG108" i="46"/>
  <c r="R108" i="46" s="1"/>
  <c r="CF108" i="46"/>
  <c r="Q108" i="46" s="1"/>
  <c r="CE108" i="46"/>
  <c r="CD108" i="46"/>
  <c r="O108" i="46" s="1"/>
  <c r="CC108" i="46"/>
  <c r="N108" i="46" s="1"/>
  <c r="CB108" i="46"/>
  <c r="CA108" i="46"/>
  <c r="L108" i="46" s="1"/>
  <c r="BZ108" i="46"/>
  <c r="BY108" i="46"/>
  <c r="BX108" i="46"/>
  <c r="I108" i="46" s="1"/>
  <c r="BW108" i="46"/>
  <c r="BV108" i="46"/>
  <c r="G108" i="46" s="1"/>
  <c r="BU108" i="46"/>
  <c r="BT108" i="46"/>
  <c r="BS108" i="46"/>
  <c r="B108" i="46"/>
  <c r="B108" i="44" s="1"/>
  <c r="A108" i="46"/>
  <c r="A106" i="27" s="1"/>
  <c r="EF107" i="46"/>
  <c r="EE107" i="46"/>
  <c r="ED107" i="46"/>
  <c r="BO107" i="46" s="1"/>
  <c r="EC107" i="46"/>
  <c r="EB107" i="46"/>
  <c r="EA107" i="46"/>
  <c r="DZ107" i="46"/>
  <c r="DY107" i="46"/>
  <c r="BJ107" i="46" s="1"/>
  <c r="DX107" i="46"/>
  <c r="DW107" i="46"/>
  <c r="BH107" i="46" s="1"/>
  <c r="DV107" i="46"/>
  <c r="BG107" i="46" s="1"/>
  <c r="DU107" i="46"/>
  <c r="DT107" i="46"/>
  <c r="BE107" i="46" s="1"/>
  <c r="DS107" i="46"/>
  <c r="DR107" i="46"/>
  <c r="DQ107" i="46"/>
  <c r="BB107" i="46" s="1"/>
  <c r="DP107" i="46"/>
  <c r="DO107" i="46"/>
  <c r="DN107" i="46"/>
  <c r="AY107" i="46" s="1"/>
  <c r="DM107" i="46"/>
  <c r="DL107" i="46"/>
  <c r="DK107" i="46"/>
  <c r="DJ107" i="46"/>
  <c r="DI107" i="46"/>
  <c r="AT107" i="46" s="1"/>
  <c r="DH107" i="46"/>
  <c r="DG107" i="46"/>
  <c r="AR107" i="46" s="1"/>
  <c r="DF107" i="46"/>
  <c r="AQ107" i="46" s="1"/>
  <c r="DE107" i="46"/>
  <c r="AP107" i="46" s="1"/>
  <c r="DD107" i="46"/>
  <c r="AO107" i="46" s="1"/>
  <c r="DC107" i="46"/>
  <c r="DB107" i="46"/>
  <c r="AM107" i="46" s="1"/>
  <c r="DA107" i="46"/>
  <c r="AL107" i="46" s="1"/>
  <c r="CZ107" i="46"/>
  <c r="CY107" i="46"/>
  <c r="CX107" i="46"/>
  <c r="CW107" i="46"/>
  <c r="AH107" i="46" s="1"/>
  <c r="CV107" i="46"/>
  <c r="AG107" i="46" s="1"/>
  <c r="CU107" i="46"/>
  <c r="CT107" i="46"/>
  <c r="AE107" i="46" s="1"/>
  <c r="CS107" i="46"/>
  <c r="AD107" i="46" s="1"/>
  <c r="CR107" i="46"/>
  <c r="CQ107" i="46"/>
  <c r="CP107" i="46"/>
  <c r="CO107" i="46"/>
  <c r="CN107" i="46"/>
  <c r="CM107" i="46"/>
  <c r="CL107" i="46"/>
  <c r="W107" i="46" s="1"/>
  <c r="CK107" i="46"/>
  <c r="V107" i="46" s="1"/>
  <c r="CJ107" i="46"/>
  <c r="CI107" i="46"/>
  <c r="T107" i="46" s="1"/>
  <c r="CH107" i="46"/>
  <c r="CG107" i="46"/>
  <c r="CF107" i="46"/>
  <c r="Q107" i="46" s="1"/>
  <c r="CE107" i="46"/>
  <c r="CD107" i="46"/>
  <c r="CC107" i="46"/>
  <c r="N107" i="46" s="1"/>
  <c r="CB107" i="46"/>
  <c r="CA107" i="46"/>
  <c r="L107" i="46" s="1"/>
  <c r="BZ107" i="46"/>
  <c r="K107" i="46" s="1"/>
  <c r="BY107" i="46"/>
  <c r="BX107" i="46"/>
  <c r="I107" i="46" s="1"/>
  <c r="BW107" i="46"/>
  <c r="BV107" i="46"/>
  <c r="G107" i="46" s="1"/>
  <c r="BU107" i="46"/>
  <c r="F107" i="46" s="1"/>
  <c r="BT107" i="46"/>
  <c r="BS107" i="46"/>
  <c r="D107" i="46" s="1"/>
  <c r="B107" i="46"/>
  <c r="B107" i="44" s="1"/>
  <c r="A107" i="46"/>
  <c r="A105" i="27" s="1"/>
  <c r="EF106" i="46"/>
  <c r="BQ106" i="46" s="1"/>
  <c r="EE106" i="46"/>
  <c r="ED106" i="46"/>
  <c r="EC106" i="46"/>
  <c r="BN106" i="46" s="1"/>
  <c r="EB106" i="46"/>
  <c r="EA106" i="46"/>
  <c r="BL106" i="46" s="1"/>
  <c r="DZ106" i="46"/>
  <c r="BK106" i="46" s="1"/>
  <c r="DY106" i="46"/>
  <c r="DX106" i="46"/>
  <c r="DW106" i="46"/>
  <c r="DV106" i="46"/>
  <c r="BG106" i="46" s="1"/>
  <c r="DU106" i="46"/>
  <c r="BF106" i="46" s="1"/>
  <c r="DT106" i="46"/>
  <c r="DS106" i="46"/>
  <c r="BD106" i="46" s="1"/>
  <c r="DR106" i="46"/>
  <c r="BC106" i="46" s="1"/>
  <c r="DQ106" i="46"/>
  <c r="BB106" i="46" s="1"/>
  <c r="DP106" i="46"/>
  <c r="DO106" i="46"/>
  <c r="DN106" i="46"/>
  <c r="AY106" i="46" s="1"/>
  <c r="DM106" i="46"/>
  <c r="AX106" i="46" s="1"/>
  <c r="DL106" i="46"/>
  <c r="DK106" i="46"/>
  <c r="AV106" i="46" s="1"/>
  <c r="DJ106" i="46"/>
  <c r="AU106" i="46" s="1"/>
  <c r="DI106" i="46"/>
  <c r="DH106" i="46"/>
  <c r="AS106" i="46" s="1"/>
  <c r="DG106" i="46"/>
  <c r="DF106" i="46"/>
  <c r="AQ106" i="46" s="1"/>
  <c r="DE106" i="46"/>
  <c r="AP106" i="46" s="1"/>
  <c r="DD106" i="46"/>
  <c r="DC106" i="46"/>
  <c r="AN106" i="46" s="1"/>
  <c r="DB106" i="46"/>
  <c r="AM106" i="46" s="1"/>
  <c r="DA106" i="46"/>
  <c r="CZ106" i="46"/>
  <c r="CY106" i="46"/>
  <c r="CX106" i="46"/>
  <c r="AI106" i="46" s="1"/>
  <c r="CW106" i="46"/>
  <c r="AH106" i="46" s="1"/>
  <c r="CV106" i="46"/>
  <c r="CU106" i="46"/>
  <c r="AF106" i="46" s="1"/>
  <c r="CT106" i="46"/>
  <c r="AE106" i="46" s="1"/>
  <c r="CS106" i="46"/>
  <c r="CR106" i="46"/>
  <c r="AC106" i="46" s="1"/>
  <c r="CQ106" i="46"/>
  <c r="CP106" i="46"/>
  <c r="CO106" i="46"/>
  <c r="Z106" i="46" s="1"/>
  <c r="CN106" i="46"/>
  <c r="CM106" i="46"/>
  <c r="X106" i="46" s="1"/>
  <c r="CL106" i="46"/>
  <c r="W106" i="46" s="1"/>
  <c r="CK106" i="46"/>
  <c r="CJ106" i="46"/>
  <c r="CI106" i="46"/>
  <c r="CH106" i="46"/>
  <c r="CG106" i="46"/>
  <c r="R106" i="46" s="1"/>
  <c r="CF106" i="46"/>
  <c r="CE106" i="46"/>
  <c r="P106" i="46" s="1"/>
  <c r="CD106" i="46"/>
  <c r="CC106" i="46"/>
  <c r="CB106" i="46"/>
  <c r="M106" i="46" s="1"/>
  <c r="CA106" i="46"/>
  <c r="BZ106" i="46"/>
  <c r="BY106" i="46"/>
  <c r="J106" i="46" s="1"/>
  <c r="BX106" i="46"/>
  <c r="BW106" i="46"/>
  <c r="H106" i="46" s="1"/>
  <c r="BV106" i="46"/>
  <c r="BU106" i="46"/>
  <c r="BT106" i="46"/>
  <c r="BS106" i="46"/>
  <c r="B106" i="46"/>
  <c r="B106" i="44" s="1"/>
  <c r="A106" i="46"/>
  <c r="A104" i="27" s="1"/>
  <c r="EF105" i="46"/>
  <c r="EE105" i="46"/>
  <c r="BP105" i="46" s="1"/>
  <c r="ED105" i="46"/>
  <c r="BO105" i="46" s="1"/>
  <c r="EC105" i="46"/>
  <c r="EB105" i="46"/>
  <c r="BM105" i="46" s="1"/>
  <c r="EA105" i="46"/>
  <c r="DZ105" i="46"/>
  <c r="DY105" i="46"/>
  <c r="BJ105" i="46" s="1"/>
  <c r="DX105" i="46"/>
  <c r="DW105" i="46"/>
  <c r="BH105" i="46" s="1"/>
  <c r="DV105" i="46"/>
  <c r="BG105" i="46" s="1"/>
  <c r="DU105" i="46"/>
  <c r="DT105" i="46"/>
  <c r="BE105" i="46" s="1"/>
  <c r="DS105" i="46"/>
  <c r="DR105" i="46"/>
  <c r="DQ105" i="46"/>
  <c r="BB105" i="46" s="1"/>
  <c r="DP105" i="46"/>
  <c r="DO105" i="46"/>
  <c r="AZ105" i="46" s="1"/>
  <c r="DN105" i="46"/>
  <c r="DM105" i="46"/>
  <c r="DL105" i="46"/>
  <c r="DK105" i="46"/>
  <c r="DJ105" i="46"/>
  <c r="DI105" i="46"/>
  <c r="AT105" i="46" s="1"/>
  <c r="DH105" i="46"/>
  <c r="DG105" i="46"/>
  <c r="AR105" i="46" s="1"/>
  <c r="DF105" i="46"/>
  <c r="DE105" i="46"/>
  <c r="DD105" i="46"/>
  <c r="AO105" i="46" s="1"/>
  <c r="DC105" i="46"/>
  <c r="DB105" i="46"/>
  <c r="DA105" i="46"/>
  <c r="AL105" i="46" s="1"/>
  <c r="CZ105" i="46"/>
  <c r="CY105" i="46"/>
  <c r="AJ105" i="46" s="1"/>
  <c r="CX105" i="46"/>
  <c r="AI105" i="46" s="1"/>
  <c r="CW105" i="46"/>
  <c r="CV105" i="46"/>
  <c r="AG105" i="46" s="1"/>
  <c r="CU105" i="46"/>
  <c r="CT105" i="46"/>
  <c r="CS105" i="46"/>
  <c r="AD105" i="46" s="1"/>
  <c r="CR105" i="46"/>
  <c r="CQ105" i="46"/>
  <c r="AB105" i="46" s="1"/>
  <c r="CP105" i="46"/>
  <c r="AA105" i="46" s="1"/>
  <c r="CO105" i="46"/>
  <c r="CN105" i="46"/>
  <c r="Y105" i="46" s="1"/>
  <c r="CM105" i="46"/>
  <c r="CL105" i="46"/>
  <c r="CK105" i="46"/>
  <c r="V105" i="46" s="1"/>
  <c r="CJ105" i="46"/>
  <c r="CI105" i="46"/>
  <c r="T105" i="46" s="1"/>
  <c r="CH105" i="46"/>
  <c r="CG105" i="46"/>
  <c r="CF105" i="46"/>
  <c r="Q105" i="46" s="1"/>
  <c r="CE105" i="46"/>
  <c r="P105" i="46" s="1"/>
  <c r="CD105" i="46"/>
  <c r="CC105" i="46"/>
  <c r="N105" i="46" s="1"/>
  <c r="CB105" i="46"/>
  <c r="CA105" i="46"/>
  <c r="L105" i="46" s="1"/>
  <c r="BZ105" i="46"/>
  <c r="K105" i="46" s="1"/>
  <c r="BY105" i="46"/>
  <c r="BX105" i="46"/>
  <c r="BW105" i="46"/>
  <c r="BV105" i="46"/>
  <c r="BU105" i="46"/>
  <c r="F105" i="46" s="1"/>
  <c r="BT105" i="46"/>
  <c r="BS105" i="46"/>
  <c r="D105" i="46" s="1"/>
  <c r="B105" i="46"/>
  <c r="B105" i="44" s="1"/>
  <c r="A105" i="46"/>
  <c r="EF104" i="46"/>
  <c r="BQ104" i="46" s="1"/>
  <c r="EE104" i="46"/>
  <c r="BP104" i="46" s="1"/>
  <c r="ED104" i="46"/>
  <c r="EC104" i="46"/>
  <c r="BN104" i="46" s="1"/>
  <c r="EB104" i="46"/>
  <c r="EA104" i="46"/>
  <c r="BL104" i="46" s="1"/>
  <c r="DZ104" i="46"/>
  <c r="BK104" i="46" s="1"/>
  <c r="DY104" i="46"/>
  <c r="DX104" i="46"/>
  <c r="BI104" i="46" s="1"/>
  <c r="DW104" i="46"/>
  <c r="DV104" i="46"/>
  <c r="DU104" i="46"/>
  <c r="BF104" i="46" s="1"/>
  <c r="DT104" i="46"/>
  <c r="DS104" i="46"/>
  <c r="BD104" i="46" s="1"/>
  <c r="DR104" i="46"/>
  <c r="DQ104" i="46"/>
  <c r="DP104" i="46"/>
  <c r="BA104" i="46" s="1"/>
  <c r="DO104" i="46"/>
  <c r="DN104" i="46"/>
  <c r="DM104" i="46"/>
  <c r="AX104" i="46" s="1"/>
  <c r="DL104" i="46"/>
  <c r="DK104" i="46"/>
  <c r="AV104" i="46" s="1"/>
  <c r="DJ104" i="46"/>
  <c r="AU104" i="46" s="1"/>
  <c r="DI104" i="46"/>
  <c r="DH104" i="46"/>
  <c r="DG104" i="46"/>
  <c r="AR104" i="46" s="1"/>
  <c r="DF104" i="46"/>
  <c r="DE104" i="46"/>
  <c r="AP104" i="46" s="1"/>
  <c r="DD104" i="46"/>
  <c r="DC104" i="46"/>
  <c r="AN104" i="46" s="1"/>
  <c r="DB104" i="46"/>
  <c r="AM104" i="46" s="1"/>
  <c r="DA104" i="46"/>
  <c r="CZ104" i="46"/>
  <c r="AK104" i="46" s="1"/>
  <c r="CY104" i="46"/>
  <c r="AJ104" i="46" s="1"/>
  <c r="CX104" i="46"/>
  <c r="CW104" i="46"/>
  <c r="AH104" i="46" s="1"/>
  <c r="CV104" i="46"/>
  <c r="CU104" i="46"/>
  <c r="AF104" i="46" s="1"/>
  <c r="CT104" i="46"/>
  <c r="CS104" i="46"/>
  <c r="AD104" i="46" s="1"/>
  <c r="CR104" i="46"/>
  <c r="AC104" i="46" s="1"/>
  <c r="CQ104" i="46"/>
  <c r="CP104" i="46"/>
  <c r="CO104" i="46"/>
  <c r="Z104" i="46" s="1"/>
  <c r="CN104" i="46"/>
  <c r="CM104" i="46"/>
  <c r="X104" i="46" s="1"/>
  <c r="CL104" i="46"/>
  <c r="W104" i="46" s="1"/>
  <c r="CK104" i="46"/>
  <c r="CJ104" i="46"/>
  <c r="CI104" i="46"/>
  <c r="CH104" i="46"/>
  <c r="CG104" i="46"/>
  <c r="R104" i="46" s="1"/>
  <c r="CF104" i="46"/>
  <c r="CE104" i="46"/>
  <c r="P104" i="46" s="1"/>
  <c r="CD104" i="46"/>
  <c r="O104" i="46" s="1"/>
  <c r="CC104" i="46"/>
  <c r="CB104" i="46"/>
  <c r="M104" i="46" s="1"/>
  <c r="CA104" i="46"/>
  <c r="BZ104" i="46"/>
  <c r="BY104" i="46"/>
  <c r="J104" i="46" s="1"/>
  <c r="BX104" i="46"/>
  <c r="BW104" i="46"/>
  <c r="H104" i="46" s="1"/>
  <c r="BV104" i="46"/>
  <c r="G104" i="46" s="1"/>
  <c r="BU104" i="46"/>
  <c r="BT104" i="46"/>
  <c r="BS104" i="46"/>
  <c r="B104" i="46"/>
  <c r="B104" i="44" s="1"/>
  <c r="A104" i="46"/>
  <c r="A102" i="27" s="1"/>
  <c r="EF103" i="46"/>
  <c r="EE103" i="46"/>
  <c r="ED103" i="46"/>
  <c r="BO103" i="44" s="1"/>
  <c r="EC103" i="46"/>
  <c r="EB103" i="46"/>
  <c r="BM103" i="46" s="1"/>
  <c r="EA103" i="46"/>
  <c r="DZ103" i="46"/>
  <c r="DY103" i="46"/>
  <c r="BJ103" i="46" s="1"/>
  <c r="DX103" i="46"/>
  <c r="DW103" i="46"/>
  <c r="DV103" i="46"/>
  <c r="DU103" i="46"/>
  <c r="DT103" i="46"/>
  <c r="DS103" i="46"/>
  <c r="DR103" i="46"/>
  <c r="BC103" i="46" s="1"/>
  <c r="DQ103" i="46"/>
  <c r="BB103" i="46" s="1"/>
  <c r="DP103" i="46"/>
  <c r="DO103" i="46"/>
  <c r="DN103" i="46"/>
  <c r="AY103" i="46" s="1"/>
  <c r="DM103" i="46"/>
  <c r="AX103" i="46" s="1"/>
  <c r="DL103" i="46"/>
  <c r="AW103" i="46" s="1"/>
  <c r="DK103" i="46"/>
  <c r="AV103" i="46" s="1"/>
  <c r="DJ103" i="46"/>
  <c r="DI103" i="46"/>
  <c r="AT103" i="46" s="1"/>
  <c r="DH103" i="46"/>
  <c r="DG103" i="46"/>
  <c r="AR103" i="46" s="1"/>
  <c r="DF103" i="46"/>
  <c r="AQ103" i="46" s="1"/>
  <c r="DE103" i="46"/>
  <c r="DD103" i="46"/>
  <c r="AO103" i="46" s="1"/>
  <c r="DC103" i="46"/>
  <c r="DB103" i="46"/>
  <c r="AM103" i="46" s="1"/>
  <c r="DA103" i="46"/>
  <c r="AL103" i="46" s="1"/>
  <c r="CZ103" i="46"/>
  <c r="CY103" i="46"/>
  <c r="CX103" i="46"/>
  <c r="AI103" i="46" s="1"/>
  <c r="CW103" i="46"/>
  <c r="CV103" i="46"/>
  <c r="AG103" i="46" s="1"/>
  <c r="CU103" i="46"/>
  <c r="AF103" i="46" s="1"/>
  <c r="CT103" i="46"/>
  <c r="CS103" i="46"/>
  <c r="AD103" i="46" s="1"/>
  <c r="CR103" i="46"/>
  <c r="CQ103" i="46"/>
  <c r="AB103" i="46" s="1"/>
  <c r="CP103" i="46"/>
  <c r="AA103" i="46" s="1"/>
  <c r="CO103" i="46"/>
  <c r="CN103" i="46"/>
  <c r="Y103" i="46" s="1"/>
  <c r="CM103" i="46"/>
  <c r="CL103" i="46"/>
  <c r="W103" i="46" s="1"/>
  <c r="CK103" i="46"/>
  <c r="V103" i="46" s="1"/>
  <c r="CJ103" i="46"/>
  <c r="CI103" i="46"/>
  <c r="T103" i="46" s="1"/>
  <c r="CH103" i="46"/>
  <c r="S103" i="46" s="1"/>
  <c r="CG103" i="46"/>
  <c r="CF103" i="46"/>
  <c r="CE103" i="46"/>
  <c r="CD103" i="46"/>
  <c r="CC103" i="46"/>
  <c r="N103" i="46" s="1"/>
  <c r="CB103" i="46"/>
  <c r="CA103" i="46"/>
  <c r="BZ103" i="46"/>
  <c r="BY103" i="46"/>
  <c r="BX103" i="46"/>
  <c r="I103" i="46" s="1"/>
  <c r="BW103" i="46"/>
  <c r="BV103" i="46"/>
  <c r="BU103" i="46"/>
  <c r="F103" i="46" s="1"/>
  <c r="BT103" i="46"/>
  <c r="BS103" i="46"/>
  <c r="D103" i="46" s="1"/>
  <c r="B103" i="46"/>
  <c r="B103" i="44" s="1"/>
  <c r="A103" i="46"/>
  <c r="A101" i="29" s="1"/>
  <c r="EF102" i="46"/>
  <c r="EE102" i="46"/>
  <c r="ED102" i="46"/>
  <c r="BO102" i="46" s="1"/>
  <c r="EC102" i="46"/>
  <c r="EB102" i="46"/>
  <c r="BM102" i="46" s="1"/>
  <c r="EA102" i="46"/>
  <c r="BL102" i="46" s="1"/>
  <c r="DZ102" i="46"/>
  <c r="DY102" i="46"/>
  <c r="DX102" i="46"/>
  <c r="DW102" i="46"/>
  <c r="DV102" i="46"/>
  <c r="BG102" i="46" s="1"/>
  <c r="DU102" i="46"/>
  <c r="DT102" i="46"/>
  <c r="BE102" i="46" s="1"/>
  <c r="DS102" i="46"/>
  <c r="BD102" i="46" s="1"/>
  <c r="DR102" i="46"/>
  <c r="DQ102" i="46"/>
  <c r="DP102" i="46"/>
  <c r="DO102" i="46"/>
  <c r="DN102" i="46"/>
  <c r="AY102" i="46" s="1"/>
  <c r="DM102" i="46"/>
  <c r="DL102" i="46"/>
  <c r="DK102" i="46"/>
  <c r="AV102" i="46" s="1"/>
  <c r="DJ102" i="46"/>
  <c r="DI102" i="46"/>
  <c r="DH102" i="46"/>
  <c r="DG102" i="46"/>
  <c r="DF102" i="46"/>
  <c r="AQ102" i="46" s="1"/>
  <c r="DE102" i="46"/>
  <c r="AP102" i="46" s="1"/>
  <c r="DD102" i="46"/>
  <c r="AO102" i="46" s="1"/>
  <c r="DC102" i="46"/>
  <c r="AN102" i="46" s="1"/>
  <c r="DB102" i="46"/>
  <c r="DA102" i="46"/>
  <c r="CZ102" i="46"/>
  <c r="CY102" i="46"/>
  <c r="CX102" i="46"/>
  <c r="AI102" i="46" s="1"/>
  <c r="CW102" i="46"/>
  <c r="CV102" i="46"/>
  <c r="AG102" i="46" s="1"/>
  <c r="CU102" i="46"/>
  <c r="AF102" i="46" s="1"/>
  <c r="CT102" i="46"/>
  <c r="CS102" i="46"/>
  <c r="CR102" i="46"/>
  <c r="CQ102" i="46"/>
  <c r="CP102" i="46"/>
  <c r="AA102" i="46" s="1"/>
  <c r="CO102" i="46"/>
  <c r="CN102" i="46"/>
  <c r="CM102" i="46"/>
  <c r="CL102" i="46"/>
  <c r="CK102" i="46"/>
  <c r="CJ102" i="46"/>
  <c r="CI102" i="46"/>
  <c r="CH102" i="46"/>
  <c r="S102" i="46" s="1"/>
  <c r="CG102" i="46"/>
  <c r="CF102" i="46"/>
  <c r="CE102" i="46"/>
  <c r="CD102" i="46"/>
  <c r="CC102" i="46"/>
  <c r="CB102" i="46"/>
  <c r="CA102" i="46"/>
  <c r="BZ102" i="46"/>
  <c r="K102" i="46" s="1"/>
  <c r="BY102" i="46"/>
  <c r="BX102" i="46"/>
  <c r="I102" i="46" s="1"/>
  <c r="BW102" i="46"/>
  <c r="H102" i="46" s="1"/>
  <c r="BV102" i="46"/>
  <c r="BU102" i="46"/>
  <c r="BT102" i="46"/>
  <c r="BS102" i="46"/>
  <c r="B102" i="46"/>
  <c r="B102" i="44" s="1"/>
  <c r="A102" i="46"/>
  <c r="C102" i="46" s="1"/>
  <c r="C102" i="44" s="1"/>
  <c r="EF101" i="46"/>
  <c r="BQ101" i="46" s="1"/>
  <c r="EE101" i="46"/>
  <c r="BP101" i="46" s="1"/>
  <c r="ED101" i="46"/>
  <c r="BO101" i="46" s="1"/>
  <c r="EC101" i="46"/>
  <c r="BN101" i="46" s="1"/>
  <c r="EB101" i="46"/>
  <c r="EA101" i="46"/>
  <c r="DZ101" i="46"/>
  <c r="BK101" i="46" s="1"/>
  <c r="DY101" i="46"/>
  <c r="DX101" i="46"/>
  <c r="DW101" i="46"/>
  <c r="DV101" i="46"/>
  <c r="BG101" i="44" s="1"/>
  <c r="DU101" i="46"/>
  <c r="DT101" i="46"/>
  <c r="DS101" i="46"/>
  <c r="DR101" i="46"/>
  <c r="BC101" i="46" s="1"/>
  <c r="DQ101" i="46"/>
  <c r="DP101" i="46"/>
  <c r="BA101" i="46" s="1"/>
  <c r="DO101" i="46"/>
  <c r="AZ101" i="46" s="1"/>
  <c r="DN101" i="46"/>
  <c r="DM101" i="46"/>
  <c r="AX101" i="44" s="1"/>
  <c r="DL101" i="46"/>
  <c r="DK101" i="46"/>
  <c r="DJ101" i="46"/>
  <c r="AU101" i="46" s="1"/>
  <c r="DI101" i="46"/>
  <c r="DH101" i="46"/>
  <c r="AS101" i="46" s="1"/>
  <c r="DG101" i="46"/>
  <c r="AR101" i="46" s="1"/>
  <c r="DF101" i="46"/>
  <c r="DE101" i="46"/>
  <c r="AP101" i="46" s="1"/>
  <c r="DD101" i="46"/>
  <c r="AO101" i="46" s="1"/>
  <c r="DC101" i="46"/>
  <c r="DB101" i="46"/>
  <c r="AM101" i="46" s="1"/>
  <c r="DA101" i="46"/>
  <c r="CZ101" i="46"/>
  <c r="CY101" i="46"/>
  <c r="AJ101" i="46" s="1"/>
  <c r="CX101" i="46"/>
  <c r="CW101" i="46"/>
  <c r="AH101" i="46" s="1"/>
  <c r="CV101" i="46"/>
  <c r="CU101" i="46"/>
  <c r="CT101" i="46"/>
  <c r="AE101" i="46" s="1"/>
  <c r="CS101" i="46"/>
  <c r="CR101" i="46"/>
  <c r="CQ101" i="46"/>
  <c r="CP101" i="46"/>
  <c r="CO101" i="46"/>
  <c r="Z101" i="46" s="1"/>
  <c r="CN101" i="46"/>
  <c r="CM101" i="46"/>
  <c r="CL101" i="46"/>
  <c r="W101" i="46" s="1"/>
  <c r="CK101" i="46"/>
  <c r="CJ101" i="46"/>
  <c r="CI101" i="46"/>
  <c r="T101" i="46" s="1"/>
  <c r="CH101" i="46"/>
  <c r="CG101" i="46"/>
  <c r="R101" i="46" s="1"/>
  <c r="CF101" i="46"/>
  <c r="CE101" i="46"/>
  <c r="CD101" i="46"/>
  <c r="O101" i="46" s="1"/>
  <c r="CC101" i="46"/>
  <c r="CB101" i="46"/>
  <c r="CA101" i="46"/>
  <c r="L101" i="46" s="1"/>
  <c r="BZ101" i="46"/>
  <c r="BY101" i="46"/>
  <c r="J101" i="46" s="1"/>
  <c r="BX101" i="46"/>
  <c r="BW101" i="46"/>
  <c r="BV101" i="46"/>
  <c r="G101" i="46" s="1"/>
  <c r="BU101" i="46"/>
  <c r="BT101" i="46"/>
  <c r="BS101" i="46"/>
  <c r="D101" i="46" s="1"/>
  <c r="BG101" i="46"/>
  <c r="AX101" i="46"/>
  <c r="B101" i="46"/>
  <c r="B101" i="44" s="1"/>
  <c r="A101" i="46"/>
  <c r="EF100" i="46"/>
  <c r="BQ100" i="46" s="1"/>
  <c r="EE100" i="46"/>
  <c r="ED100" i="46"/>
  <c r="BO100" i="46" s="1"/>
  <c r="EC100" i="46"/>
  <c r="BN100" i="46" s="1"/>
  <c r="EB100" i="46"/>
  <c r="EA100" i="46"/>
  <c r="DZ100" i="46"/>
  <c r="DY100" i="46"/>
  <c r="DX100" i="46"/>
  <c r="BI100" i="46" s="1"/>
  <c r="DW100" i="46"/>
  <c r="DV100" i="46"/>
  <c r="BG100" i="46" s="1"/>
  <c r="DU100" i="46"/>
  <c r="BF100" i="46" s="1"/>
  <c r="DT100" i="46"/>
  <c r="DS100" i="46"/>
  <c r="BD100" i="46" s="1"/>
  <c r="DR100" i="46"/>
  <c r="DQ100" i="46"/>
  <c r="DP100" i="46"/>
  <c r="BA100" i="46" s="1"/>
  <c r="DO100" i="46"/>
  <c r="DN100" i="46"/>
  <c r="DM100" i="46"/>
  <c r="AX100" i="46" s="1"/>
  <c r="DL100" i="46"/>
  <c r="DK100" i="46"/>
  <c r="DJ100" i="46"/>
  <c r="DI100" i="46"/>
  <c r="DH100" i="46"/>
  <c r="AS100" i="46" s="1"/>
  <c r="DG100" i="46"/>
  <c r="DF100" i="46"/>
  <c r="DE100" i="46"/>
  <c r="DD100" i="46"/>
  <c r="DC100" i="46"/>
  <c r="AN100" i="46" s="1"/>
  <c r="DB100" i="46"/>
  <c r="AM100" i="46" s="1"/>
  <c r="DA100" i="46"/>
  <c r="CZ100" i="46"/>
  <c r="AK100" i="46" s="1"/>
  <c r="CY100" i="46"/>
  <c r="CX100" i="46"/>
  <c r="AI100" i="46" s="1"/>
  <c r="CW100" i="46"/>
  <c r="AH100" i="46" s="1"/>
  <c r="CV100" i="46"/>
  <c r="CU100" i="46"/>
  <c r="AF100" i="46" s="1"/>
  <c r="CT100" i="46"/>
  <c r="CS100" i="46"/>
  <c r="CR100" i="46"/>
  <c r="AC100" i="46" s="1"/>
  <c r="CQ100" i="46"/>
  <c r="CP100" i="46"/>
  <c r="CO100" i="46"/>
  <c r="Z100" i="46" s="1"/>
  <c r="CN100" i="46"/>
  <c r="CM100" i="46"/>
  <c r="X100" i="46" s="1"/>
  <c r="CL100" i="46"/>
  <c r="CK100" i="46"/>
  <c r="CJ100" i="46"/>
  <c r="U100" i="46" s="1"/>
  <c r="CI100" i="46"/>
  <c r="CH100" i="46"/>
  <c r="S100" i="46" s="1"/>
  <c r="CG100" i="46"/>
  <c r="R100" i="46" s="1"/>
  <c r="CF100" i="46"/>
  <c r="CE100" i="46"/>
  <c r="CD100" i="46"/>
  <c r="CC100" i="46"/>
  <c r="CB100" i="46"/>
  <c r="M100" i="46" s="1"/>
  <c r="CA100" i="46"/>
  <c r="BZ100" i="46"/>
  <c r="K100" i="46" s="1"/>
  <c r="BY100" i="46"/>
  <c r="J100" i="46" s="1"/>
  <c r="BX100" i="46"/>
  <c r="BW100" i="46"/>
  <c r="BV100" i="46"/>
  <c r="BU100" i="46"/>
  <c r="BT100" i="46"/>
  <c r="E100" i="46" s="1"/>
  <c r="BS100" i="46"/>
  <c r="B100" i="46"/>
  <c r="B100" i="44" s="1"/>
  <c r="A100" i="46"/>
  <c r="A98" i="27" s="1"/>
  <c r="EF99" i="46"/>
  <c r="EE99" i="46"/>
  <c r="ED99" i="46"/>
  <c r="BO99" i="44" s="1"/>
  <c r="EC99" i="46"/>
  <c r="BN99" i="44" s="1"/>
  <c r="EB99" i="46"/>
  <c r="BM99" i="46" s="1"/>
  <c r="EA99" i="46"/>
  <c r="DZ99" i="46"/>
  <c r="BK99" i="46" s="1"/>
  <c r="DY99" i="46"/>
  <c r="BJ99" i="46" s="1"/>
  <c r="DX99" i="46"/>
  <c r="DW99" i="46"/>
  <c r="BH99" i="46" s="1"/>
  <c r="DV99" i="46"/>
  <c r="DU99" i="46"/>
  <c r="DT99" i="46"/>
  <c r="BE99" i="46" s="1"/>
  <c r="DS99" i="46"/>
  <c r="DR99" i="46"/>
  <c r="BC99" i="46" s="1"/>
  <c r="DQ99" i="46"/>
  <c r="BB99" i="46" s="1"/>
  <c r="DP99" i="46"/>
  <c r="DO99" i="46"/>
  <c r="AZ99" i="46" s="1"/>
  <c r="DN99" i="46"/>
  <c r="AY99" i="46" s="1"/>
  <c r="DM99" i="46"/>
  <c r="AX99" i="46" s="1"/>
  <c r="DL99" i="46"/>
  <c r="AW99" i="46" s="1"/>
  <c r="DK99" i="46"/>
  <c r="DJ99" i="46"/>
  <c r="DI99" i="46"/>
  <c r="AT99" i="46" s="1"/>
  <c r="DH99" i="46"/>
  <c r="DG99" i="46"/>
  <c r="DF99" i="46"/>
  <c r="DE99" i="46"/>
  <c r="DD99" i="46"/>
  <c r="AO99" i="46" s="1"/>
  <c r="DC99" i="46"/>
  <c r="DB99" i="46"/>
  <c r="DA99" i="46"/>
  <c r="AL99" i="46" s="1"/>
  <c r="CZ99" i="46"/>
  <c r="CY99" i="46"/>
  <c r="AJ99" i="46" s="1"/>
  <c r="CX99" i="46"/>
  <c r="AI99" i="46" s="1"/>
  <c r="CW99" i="46"/>
  <c r="AH99" i="46" s="1"/>
  <c r="CV99" i="46"/>
  <c r="AG99" i="46" s="1"/>
  <c r="CU99" i="46"/>
  <c r="CT99" i="46"/>
  <c r="AE99" i="46" s="1"/>
  <c r="CS99" i="46"/>
  <c r="AD99" i="46" s="1"/>
  <c r="CR99" i="46"/>
  <c r="CQ99" i="46"/>
  <c r="AB99" i="46" s="1"/>
  <c r="CP99" i="46"/>
  <c r="AA99" i="46" s="1"/>
  <c r="CO99" i="46"/>
  <c r="CN99" i="46"/>
  <c r="Y99" i="46" s="1"/>
  <c r="CM99" i="46"/>
  <c r="CL99" i="46"/>
  <c r="W99" i="46" s="1"/>
  <c r="CK99" i="46"/>
  <c r="CJ99" i="46"/>
  <c r="CI99" i="46"/>
  <c r="CH99" i="46"/>
  <c r="CG99" i="46"/>
  <c r="R99" i="46" s="1"/>
  <c r="CF99" i="46"/>
  <c r="CE99" i="46"/>
  <c r="CD99" i="46"/>
  <c r="CC99" i="46"/>
  <c r="N99" i="46" s="1"/>
  <c r="CB99" i="46"/>
  <c r="CA99" i="46"/>
  <c r="L99" i="46" s="1"/>
  <c r="BZ99" i="46"/>
  <c r="K99" i="46" s="1"/>
  <c r="BY99" i="46"/>
  <c r="BX99" i="46"/>
  <c r="I99" i="46" s="1"/>
  <c r="BW99" i="46"/>
  <c r="BV99" i="46"/>
  <c r="G99" i="46" s="1"/>
  <c r="BU99" i="46"/>
  <c r="F99" i="46" s="1"/>
  <c r="BT99" i="46"/>
  <c r="BS99" i="46"/>
  <c r="D99" i="46" s="1"/>
  <c r="BO99" i="46"/>
  <c r="BN99" i="46"/>
  <c r="B99" i="46"/>
  <c r="B99" i="44" s="1"/>
  <c r="A99" i="46"/>
  <c r="C99" i="46" s="1"/>
  <c r="C99" i="44" s="1"/>
  <c r="EF98" i="46"/>
  <c r="BQ98" i="46" s="1"/>
  <c r="EE98" i="46"/>
  <c r="BP98" i="46" s="1"/>
  <c r="ED98" i="46"/>
  <c r="EC98" i="46"/>
  <c r="BN98" i="46" s="1"/>
  <c r="EB98" i="46"/>
  <c r="EA98" i="46"/>
  <c r="DZ98" i="46"/>
  <c r="DY98" i="46"/>
  <c r="DX98" i="46"/>
  <c r="BI98" i="46" s="1"/>
  <c r="DW98" i="46"/>
  <c r="DV98" i="46"/>
  <c r="DU98" i="46"/>
  <c r="BF98" i="46" s="1"/>
  <c r="DT98" i="46"/>
  <c r="DS98" i="46"/>
  <c r="BD98" i="46" s="1"/>
  <c r="DR98" i="46"/>
  <c r="BC98" i="46" s="1"/>
  <c r="DQ98" i="46"/>
  <c r="DP98" i="46"/>
  <c r="BA98" i="46" s="1"/>
  <c r="DO98" i="46"/>
  <c r="AZ98" i="46" s="1"/>
  <c r="DN98" i="46"/>
  <c r="DM98" i="46"/>
  <c r="AX98" i="46" s="1"/>
  <c r="DL98" i="46"/>
  <c r="DK98" i="46"/>
  <c r="DJ98" i="46"/>
  <c r="DI98" i="46"/>
  <c r="DH98" i="46"/>
  <c r="DG98" i="46"/>
  <c r="AR98" i="46" s="1"/>
  <c r="DF98" i="46"/>
  <c r="DE98" i="46"/>
  <c r="DD98" i="46"/>
  <c r="DC98" i="46"/>
  <c r="AN98" i="46" s="1"/>
  <c r="DB98" i="46"/>
  <c r="AM98" i="46" s="1"/>
  <c r="DA98" i="46"/>
  <c r="CZ98" i="46"/>
  <c r="AK98" i="46" s="1"/>
  <c r="CY98" i="46"/>
  <c r="CX98" i="46"/>
  <c r="AI98" i="46" s="1"/>
  <c r="CW98" i="46"/>
  <c r="AH98" i="46" s="1"/>
  <c r="CV98" i="46"/>
  <c r="CU98" i="46"/>
  <c r="CT98" i="46"/>
  <c r="AE98" i="46" s="1"/>
  <c r="CS98" i="46"/>
  <c r="CR98" i="46"/>
  <c r="AC98" i="46" s="1"/>
  <c r="CQ98" i="46"/>
  <c r="AB98" i="46" s="1"/>
  <c r="CP98" i="46"/>
  <c r="CO98" i="46"/>
  <c r="Z98" i="46" s="1"/>
  <c r="CN98" i="46"/>
  <c r="CM98" i="46"/>
  <c r="X98" i="46" s="1"/>
  <c r="CL98" i="46"/>
  <c r="W98" i="46" s="1"/>
  <c r="CK98" i="46"/>
  <c r="CJ98" i="46"/>
  <c r="U98" i="46" s="1"/>
  <c r="CI98" i="46"/>
  <c r="CH98" i="46"/>
  <c r="CG98" i="46"/>
  <c r="R98" i="46" s="1"/>
  <c r="CF98" i="46"/>
  <c r="CE98" i="46"/>
  <c r="CD98" i="46"/>
  <c r="CC98" i="46"/>
  <c r="CB98" i="46"/>
  <c r="CA98" i="46"/>
  <c r="L98" i="46" s="1"/>
  <c r="BZ98" i="46"/>
  <c r="BY98" i="46"/>
  <c r="BX98" i="46"/>
  <c r="I98" i="46" s="1"/>
  <c r="BW98" i="46"/>
  <c r="H98" i="46" s="1"/>
  <c r="BV98" i="46"/>
  <c r="BU98" i="46"/>
  <c r="BT98" i="46"/>
  <c r="E98" i="46" s="1"/>
  <c r="BS98" i="46"/>
  <c r="D98" i="46" s="1"/>
  <c r="B98" i="46"/>
  <c r="B98" i="44" s="1"/>
  <c r="A98" i="46"/>
  <c r="EF97" i="46"/>
  <c r="EE97" i="46"/>
  <c r="ED97" i="46"/>
  <c r="BO97" i="44" s="1"/>
  <c r="EC97" i="46"/>
  <c r="BN97" i="44" s="1"/>
  <c r="EB97" i="46"/>
  <c r="BM97" i="44" s="1"/>
  <c r="EA97" i="46"/>
  <c r="BL97" i="46" s="1"/>
  <c r="DZ97" i="46"/>
  <c r="DY97" i="46"/>
  <c r="DX97" i="46"/>
  <c r="DW97" i="46"/>
  <c r="DV97" i="46"/>
  <c r="BG97" i="46" s="1"/>
  <c r="DU97" i="46"/>
  <c r="DT97" i="46"/>
  <c r="DS97" i="46"/>
  <c r="BD97" i="46" s="1"/>
  <c r="DR97" i="46"/>
  <c r="DQ97" i="46"/>
  <c r="BB97" i="46" s="1"/>
  <c r="DP97" i="46"/>
  <c r="DO97" i="46"/>
  <c r="DN97" i="46"/>
  <c r="AY97" i="46" s="1"/>
  <c r="DM97" i="46"/>
  <c r="DL97" i="46"/>
  <c r="AW97" i="46" s="1"/>
  <c r="DK97" i="46"/>
  <c r="DJ97" i="46"/>
  <c r="DI97" i="46"/>
  <c r="AT97" i="46" s="1"/>
  <c r="DH97" i="46"/>
  <c r="DG97" i="46"/>
  <c r="AR97" i="46" s="1"/>
  <c r="DF97" i="46"/>
  <c r="DE97" i="46"/>
  <c r="DD97" i="46"/>
  <c r="AO97" i="46" s="1"/>
  <c r="DC97" i="46"/>
  <c r="AN97" i="46" s="1"/>
  <c r="DB97" i="46"/>
  <c r="DA97" i="46"/>
  <c r="CZ97" i="46"/>
  <c r="CY97" i="46"/>
  <c r="CX97" i="46"/>
  <c r="CW97" i="46"/>
  <c r="CV97" i="46"/>
  <c r="CU97" i="46"/>
  <c r="AF97" i="46" s="1"/>
  <c r="CT97" i="46"/>
  <c r="CS97" i="46"/>
  <c r="CR97" i="46"/>
  <c r="CQ97" i="46"/>
  <c r="CP97" i="46"/>
  <c r="AA97" i="46" s="1"/>
  <c r="CO97" i="46"/>
  <c r="CN97" i="46"/>
  <c r="Y97" i="46" s="1"/>
  <c r="CM97" i="46"/>
  <c r="CL97" i="46"/>
  <c r="CK97" i="46"/>
  <c r="CJ97" i="46"/>
  <c r="CI97" i="46"/>
  <c r="T97" i="46" s="1"/>
  <c r="CH97" i="46"/>
  <c r="S97" i="46" s="1"/>
  <c r="CG97" i="46"/>
  <c r="CF97" i="46"/>
  <c r="Q97" i="46" s="1"/>
  <c r="CE97" i="46"/>
  <c r="P97" i="46" s="1"/>
  <c r="CD97" i="46"/>
  <c r="CC97" i="46"/>
  <c r="N97" i="46" s="1"/>
  <c r="CB97" i="46"/>
  <c r="CA97" i="46"/>
  <c r="BZ97" i="46"/>
  <c r="K97" i="46" s="1"/>
  <c r="BY97" i="46"/>
  <c r="BX97" i="46"/>
  <c r="BW97" i="46"/>
  <c r="BV97" i="46"/>
  <c r="G97" i="46" s="1"/>
  <c r="BU97" i="46"/>
  <c r="BT97" i="46"/>
  <c r="BS97" i="46"/>
  <c r="BO97" i="46"/>
  <c r="BN97" i="46"/>
  <c r="BM97" i="46"/>
  <c r="B97" i="46"/>
  <c r="B97" i="44" s="1"/>
  <c r="A97" i="46"/>
  <c r="EF96" i="46"/>
  <c r="EE96" i="46"/>
  <c r="ED96" i="46"/>
  <c r="BO96" i="46" s="1"/>
  <c r="EC96" i="46"/>
  <c r="EB96" i="46"/>
  <c r="EA96" i="46"/>
  <c r="BL96" i="46" s="1"/>
  <c r="DZ96" i="46"/>
  <c r="BK96" i="46" s="1"/>
  <c r="DY96" i="46"/>
  <c r="BJ96" i="46" s="1"/>
  <c r="DX96" i="46"/>
  <c r="BI96" i="46" s="1"/>
  <c r="DW96" i="46"/>
  <c r="DV96" i="46"/>
  <c r="DU96" i="46"/>
  <c r="DT96" i="46"/>
  <c r="DS96" i="46"/>
  <c r="BD96" i="46" s="1"/>
  <c r="DR96" i="46"/>
  <c r="BC96" i="46" s="1"/>
  <c r="DQ96" i="46"/>
  <c r="DP96" i="46"/>
  <c r="DO96" i="46"/>
  <c r="DN96" i="46"/>
  <c r="AY96" i="46" s="1"/>
  <c r="DM96" i="46"/>
  <c r="DL96" i="46"/>
  <c r="DK96" i="46"/>
  <c r="DJ96" i="46"/>
  <c r="AU96" i="46" s="1"/>
  <c r="DI96" i="46"/>
  <c r="DH96" i="46"/>
  <c r="DG96" i="46"/>
  <c r="DF96" i="46"/>
  <c r="DE96" i="46"/>
  <c r="DD96" i="46"/>
  <c r="DC96" i="46"/>
  <c r="DB96" i="46"/>
  <c r="AM96" i="46" s="1"/>
  <c r="DA96" i="46"/>
  <c r="CZ96" i="46"/>
  <c r="AK96" i="46" s="1"/>
  <c r="CY96" i="46"/>
  <c r="AJ96" i="46" s="1"/>
  <c r="CX96" i="46"/>
  <c r="CW96" i="46"/>
  <c r="CV96" i="46"/>
  <c r="CU96" i="46"/>
  <c r="AF96" i="46" s="1"/>
  <c r="CT96" i="46"/>
  <c r="AE96" i="46" s="1"/>
  <c r="CS96" i="46"/>
  <c r="CR96" i="46"/>
  <c r="AC96" i="46" s="1"/>
  <c r="CQ96" i="46"/>
  <c r="CP96" i="46"/>
  <c r="AA96" i="46" s="1"/>
  <c r="CO96" i="46"/>
  <c r="CN96" i="46"/>
  <c r="CM96" i="46"/>
  <c r="X96" i="46" s="1"/>
  <c r="CL96" i="46"/>
  <c r="CK96" i="46"/>
  <c r="CJ96" i="46"/>
  <c r="CI96" i="46"/>
  <c r="T96" i="46" s="1"/>
  <c r="CH96" i="46"/>
  <c r="CG96" i="46"/>
  <c r="CF96" i="46"/>
  <c r="Q96" i="46" s="1"/>
  <c r="CE96" i="46"/>
  <c r="P96" i="46" s="1"/>
  <c r="CD96" i="46"/>
  <c r="O96" i="46" s="1"/>
  <c r="CC96" i="46"/>
  <c r="N96" i="46" s="1"/>
  <c r="CB96" i="46"/>
  <c r="M96" i="46" s="1"/>
  <c r="CA96" i="46"/>
  <c r="BZ96" i="46"/>
  <c r="BY96" i="46"/>
  <c r="BX96" i="46"/>
  <c r="BW96" i="46"/>
  <c r="H96" i="46" s="1"/>
  <c r="BV96" i="46"/>
  <c r="G96" i="46" s="1"/>
  <c r="BU96" i="46"/>
  <c r="BT96" i="46"/>
  <c r="E96" i="46" s="1"/>
  <c r="BS96" i="46"/>
  <c r="D96" i="46" s="1"/>
  <c r="B96" i="46"/>
  <c r="B96" i="44" s="1"/>
  <c r="A96" i="46"/>
  <c r="A94" i="27" s="1"/>
  <c r="EF95" i="46"/>
  <c r="EE95" i="46"/>
  <c r="BP95" i="46" s="1"/>
  <c r="ED95" i="46"/>
  <c r="BO95" i="46" s="1"/>
  <c r="EC95" i="46"/>
  <c r="BN95" i="46" s="1"/>
  <c r="EB95" i="46"/>
  <c r="EA95" i="46"/>
  <c r="DZ95" i="46"/>
  <c r="DY95" i="46"/>
  <c r="BJ95" i="46" s="1"/>
  <c r="DX95" i="46"/>
  <c r="DW95" i="46"/>
  <c r="BH95" i="46" s="1"/>
  <c r="DV95" i="46"/>
  <c r="DU95" i="46"/>
  <c r="DT95" i="46"/>
  <c r="DS95" i="46"/>
  <c r="DR95" i="46"/>
  <c r="DQ95" i="46"/>
  <c r="BB95" i="46" s="1"/>
  <c r="DP95" i="46"/>
  <c r="DO95" i="46"/>
  <c r="DN95" i="46"/>
  <c r="AY95" i="46" s="1"/>
  <c r="DM95" i="46"/>
  <c r="DL95" i="46"/>
  <c r="AW95" i="46" s="1"/>
  <c r="DK95" i="46"/>
  <c r="DJ95" i="46"/>
  <c r="AU95" i="46" s="1"/>
  <c r="DI95" i="46"/>
  <c r="DH95" i="46"/>
  <c r="DG95" i="46"/>
  <c r="AR95" i="46" s="1"/>
  <c r="DF95" i="46"/>
  <c r="AQ95" i="46" s="1"/>
  <c r="DE95" i="46"/>
  <c r="DD95" i="46"/>
  <c r="DC95" i="46"/>
  <c r="DB95" i="46"/>
  <c r="DA95" i="46"/>
  <c r="CZ95" i="46"/>
  <c r="CY95" i="46"/>
  <c r="CX95" i="46"/>
  <c r="AI95" i="46" s="1"/>
  <c r="CW95" i="46"/>
  <c r="CV95" i="46"/>
  <c r="CU95" i="46"/>
  <c r="CT95" i="46"/>
  <c r="AE95" i="46" s="1"/>
  <c r="CS95" i="46"/>
  <c r="CR95" i="46"/>
  <c r="CQ95" i="46"/>
  <c r="AB95" i="46" s="1"/>
  <c r="CP95" i="46"/>
  <c r="AA95" i="46" s="1"/>
  <c r="CO95" i="46"/>
  <c r="CN95" i="46"/>
  <c r="CM95" i="46"/>
  <c r="X95" i="46" s="1"/>
  <c r="CL95" i="46"/>
  <c r="CK95" i="46"/>
  <c r="V95" i="46" s="1"/>
  <c r="CJ95" i="46"/>
  <c r="CI95" i="46"/>
  <c r="CH95" i="46"/>
  <c r="S95" i="46" s="1"/>
  <c r="CG95" i="46"/>
  <c r="CF95" i="46"/>
  <c r="CE95" i="46"/>
  <c r="CD95" i="46"/>
  <c r="CC95" i="46"/>
  <c r="CB95" i="46"/>
  <c r="CA95" i="46"/>
  <c r="L95" i="46" s="1"/>
  <c r="BZ95" i="46"/>
  <c r="BY95" i="46"/>
  <c r="BX95" i="46"/>
  <c r="I95" i="46" s="1"/>
  <c r="BW95" i="46"/>
  <c r="BV95" i="46"/>
  <c r="BU95" i="46"/>
  <c r="F95" i="46" s="1"/>
  <c r="BT95" i="46"/>
  <c r="BS95" i="46"/>
  <c r="B95" i="46"/>
  <c r="B95" i="44" s="1"/>
  <c r="A95" i="46"/>
  <c r="A95" i="44" s="1"/>
  <c r="EF94" i="46"/>
  <c r="EE94" i="46"/>
  <c r="ED94" i="46"/>
  <c r="EC94" i="46"/>
  <c r="BN94" i="46" s="1"/>
  <c r="EB94" i="46"/>
  <c r="EA94" i="46"/>
  <c r="DZ94" i="46"/>
  <c r="BK94" i="46" s="1"/>
  <c r="DY94" i="46"/>
  <c r="DX94" i="46"/>
  <c r="DW94" i="46"/>
  <c r="DV94" i="46"/>
  <c r="BG94" i="46" s="1"/>
  <c r="DU94" i="46"/>
  <c r="DT94" i="46"/>
  <c r="DS94" i="46"/>
  <c r="DR94" i="46"/>
  <c r="BC94" i="46" s="1"/>
  <c r="DQ94" i="46"/>
  <c r="DP94" i="46"/>
  <c r="BA94" i="46" s="1"/>
  <c r="DO94" i="46"/>
  <c r="AZ94" i="46" s="1"/>
  <c r="DN94" i="46"/>
  <c r="DM94" i="46"/>
  <c r="AX94" i="46" s="1"/>
  <c r="DL94" i="46"/>
  <c r="DK94" i="46"/>
  <c r="DJ94" i="46"/>
  <c r="AU94" i="46" s="1"/>
  <c r="DI94" i="46"/>
  <c r="DH94" i="46"/>
  <c r="DG94" i="46"/>
  <c r="DF94" i="46"/>
  <c r="AQ94" i="46" s="1"/>
  <c r="DE94" i="46"/>
  <c r="DD94" i="46"/>
  <c r="DC94" i="46"/>
  <c r="AN94" i="46" s="1"/>
  <c r="DB94" i="46"/>
  <c r="AM94" i="46" s="1"/>
  <c r="DA94" i="46"/>
  <c r="CZ94" i="46"/>
  <c r="AK94" i="46" s="1"/>
  <c r="CY94" i="46"/>
  <c r="CX94" i="46"/>
  <c r="CW94" i="46"/>
  <c r="AH94" i="46" s="1"/>
  <c r="CV94" i="46"/>
  <c r="CU94" i="46"/>
  <c r="CT94" i="46"/>
  <c r="CS94" i="46"/>
  <c r="CR94" i="46"/>
  <c r="CQ94" i="46"/>
  <c r="CP94" i="46"/>
  <c r="AA94" i="46" s="1"/>
  <c r="CO94" i="46"/>
  <c r="CN94" i="46"/>
  <c r="CM94" i="46"/>
  <c r="CL94" i="46"/>
  <c r="W94" i="46" s="1"/>
  <c r="CK94" i="46"/>
  <c r="CJ94" i="46"/>
  <c r="CI94" i="46"/>
  <c r="T94" i="46" s="1"/>
  <c r="CH94" i="46"/>
  <c r="CG94" i="46"/>
  <c r="CF94" i="46"/>
  <c r="CE94" i="46"/>
  <c r="P94" i="46" s="1"/>
  <c r="CD94" i="46"/>
  <c r="O94" i="46" s="1"/>
  <c r="CC94" i="46"/>
  <c r="CB94" i="46"/>
  <c r="CA94" i="46"/>
  <c r="L94" i="46" s="1"/>
  <c r="BZ94" i="46"/>
  <c r="BY94" i="46"/>
  <c r="J94" i="46" s="1"/>
  <c r="BX94" i="46"/>
  <c r="BW94" i="46"/>
  <c r="H94" i="46" s="1"/>
  <c r="BV94" i="46"/>
  <c r="G94" i="46" s="1"/>
  <c r="BU94" i="46"/>
  <c r="BT94" i="46"/>
  <c r="BS94" i="46"/>
  <c r="B94" i="46"/>
  <c r="B94" i="44" s="1"/>
  <c r="A94" i="46"/>
  <c r="A92" i="27" s="1"/>
  <c r="EF93" i="46"/>
  <c r="EE93" i="46"/>
  <c r="BP93" i="46" s="1"/>
  <c r="ED93" i="46"/>
  <c r="BO93" i="46" s="1"/>
  <c r="EC93" i="46"/>
  <c r="EB93" i="46"/>
  <c r="EA93" i="46"/>
  <c r="DZ93" i="46"/>
  <c r="DY93" i="46"/>
  <c r="BJ93" i="46" s="1"/>
  <c r="DX93" i="46"/>
  <c r="DW93" i="46"/>
  <c r="BH93" i="46" s="1"/>
  <c r="DV93" i="46"/>
  <c r="BG93" i="44" s="1"/>
  <c r="DU93" i="46"/>
  <c r="BF93" i="44" s="1"/>
  <c r="DT93" i="46"/>
  <c r="BE93" i="44" s="1"/>
  <c r="DS93" i="46"/>
  <c r="DR93" i="46"/>
  <c r="DQ93" i="46"/>
  <c r="DP93" i="46"/>
  <c r="DO93" i="46"/>
  <c r="DN93" i="46"/>
  <c r="AY93" i="46" s="1"/>
  <c r="DM93" i="46"/>
  <c r="DL93" i="46"/>
  <c r="DK93" i="46"/>
  <c r="DJ93" i="46"/>
  <c r="DI93" i="46"/>
  <c r="AT93" i="46" s="1"/>
  <c r="DH93" i="46"/>
  <c r="DG93" i="46"/>
  <c r="AR93" i="46" s="1"/>
  <c r="DF93" i="46"/>
  <c r="AQ93" i="46" s="1"/>
  <c r="DE93" i="46"/>
  <c r="AP93" i="46" s="1"/>
  <c r="DD93" i="46"/>
  <c r="AO93" i="46" s="1"/>
  <c r="DC93" i="46"/>
  <c r="AN93" i="46" s="1"/>
  <c r="DB93" i="46"/>
  <c r="DA93" i="46"/>
  <c r="AL93" i="46" s="1"/>
  <c r="CZ93" i="46"/>
  <c r="CY93" i="46"/>
  <c r="AJ93" i="46" s="1"/>
  <c r="CX93" i="46"/>
  <c r="AI93" i="46" s="1"/>
  <c r="CW93" i="46"/>
  <c r="CV93" i="46"/>
  <c r="AG93" i="46" s="1"/>
  <c r="CU93" i="46"/>
  <c r="CT93" i="46"/>
  <c r="CS93" i="46"/>
  <c r="CR93" i="46"/>
  <c r="CQ93" i="46"/>
  <c r="CP93" i="46"/>
  <c r="AA93" i="46" s="1"/>
  <c r="CO93" i="46"/>
  <c r="CN93" i="46"/>
  <c r="CM93" i="46"/>
  <c r="X93" i="46" s="1"/>
  <c r="CL93" i="46"/>
  <c r="CK93" i="46"/>
  <c r="CJ93" i="46"/>
  <c r="CI93" i="46"/>
  <c r="CH93" i="46"/>
  <c r="S93" i="46" s="1"/>
  <c r="CG93" i="46"/>
  <c r="R93" i="46" s="1"/>
  <c r="CF93" i="46"/>
  <c r="Q93" i="46" s="1"/>
  <c r="CE93" i="46"/>
  <c r="CD93" i="46"/>
  <c r="O93" i="46" s="1"/>
  <c r="CC93" i="46"/>
  <c r="N93" i="46" s="1"/>
  <c r="CB93" i="46"/>
  <c r="CA93" i="46"/>
  <c r="BZ93" i="46"/>
  <c r="BY93" i="46"/>
  <c r="BX93" i="46"/>
  <c r="BW93" i="46"/>
  <c r="BV93" i="46"/>
  <c r="BU93" i="46"/>
  <c r="BT93" i="46"/>
  <c r="BS93" i="46"/>
  <c r="D93" i="46" s="1"/>
  <c r="BG93" i="46"/>
  <c r="BF93" i="46"/>
  <c r="BE93" i="46"/>
  <c r="B93" i="46"/>
  <c r="B93" i="44" s="1"/>
  <c r="A93" i="46"/>
  <c r="EF92" i="46"/>
  <c r="BQ92" i="46" s="1"/>
  <c r="EE92" i="46"/>
  <c r="ED92" i="46"/>
  <c r="BO92" i="44" s="1"/>
  <c r="EC92" i="46"/>
  <c r="EB92" i="46"/>
  <c r="EA92" i="46"/>
  <c r="DZ92" i="46"/>
  <c r="DY92" i="46"/>
  <c r="DX92" i="46"/>
  <c r="DW92" i="46"/>
  <c r="DV92" i="46"/>
  <c r="BG92" i="46" s="1"/>
  <c r="DU92" i="46"/>
  <c r="DT92" i="46"/>
  <c r="DS92" i="46"/>
  <c r="DR92" i="46"/>
  <c r="DQ92" i="46"/>
  <c r="BB92" i="46" s="1"/>
  <c r="DP92" i="46"/>
  <c r="BA92" i="46" s="1"/>
  <c r="DO92" i="46"/>
  <c r="DN92" i="46"/>
  <c r="AY92" i="46" s="1"/>
  <c r="DM92" i="46"/>
  <c r="DL92" i="46"/>
  <c r="AW92" i="46" s="1"/>
  <c r="DK92" i="46"/>
  <c r="DJ92" i="46"/>
  <c r="DI92" i="46"/>
  <c r="DH92" i="46"/>
  <c r="AS92" i="46" s="1"/>
  <c r="DG92" i="46"/>
  <c r="DF92" i="46"/>
  <c r="AQ92" i="46" s="1"/>
  <c r="DE92" i="46"/>
  <c r="AP92" i="46" s="1"/>
  <c r="DD92" i="46"/>
  <c r="DC92" i="46"/>
  <c r="DB92" i="46"/>
  <c r="DA92" i="46"/>
  <c r="CZ92" i="46"/>
  <c r="CY92" i="46"/>
  <c r="CX92" i="46"/>
  <c r="CW92" i="46"/>
  <c r="CV92" i="46"/>
  <c r="CU92" i="46"/>
  <c r="CT92" i="46"/>
  <c r="AE92" i="46" s="1"/>
  <c r="CS92" i="46"/>
  <c r="CR92" i="46"/>
  <c r="AC92" i="46" s="1"/>
  <c r="CQ92" i="46"/>
  <c r="CP92" i="46"/>
  <c r="CO92" i="46"/>
  <c r="Z92" i="46" s="1"/>
  <c r="CN92" i="46"/>
  <c r="Y92" i="46" s="1"/>
  <c r="CM92" i="46"/>
  <c r="CL92" i="46"/>
  <c r="CK92" i="46"/>
  <c r="V92" i="46" s="1"/>
  <c r="CJ92" i="46"/>
  <c r="CI92" i="46"/>
  <c r="CH92" i="46"/>
  <c r="S92" i="46" s="1"/>
  <c r="CG92" i="46"/>
  <c r="R92" i="46" s="1"/>
  <c r="CF92" i="46"/>
  <c r="CE92" i="46"/>
  <c r="P92" i="46" s="1"/>
  <c r="CD92" i="46"/>
  <c r="CC92" i="46"/>
  <c r="CB92" i="46"/>
  <c r="M92" i="46" s="1"/>
  <c r="CA92" i="46"/>
  <c r="BZ92" i="46"/>
  <c r="K92" i="46" s="1"/>
  <c r="BY92" i="46"/>
  <c r="BX92" i="46"/>
  <c r="BW92" i="46"/>
  <c r="BV92" i="46"/>
  <c r="BU92" i="46"/>
  <c r="F92" i="46" s="1"/>
  <c r="BT92" i="46"/>
  <c r="BS92" i="46"/>
  <c r="B92" i="46"/>
  <c r="B92" i="44" s="1"/>
  <c r="A92" i="46"/>
  <c r="EF91" i="46"/>
  <c r="BQ91" i="46" s="1"/>
  <c r="EE91" i="46"/>
  <c r="BP91" i="46" s="1"/>
  <c r="ED91" i="46"/>
  <c r="EC91" i="46"/>
  <c r="BN91" i="46" s="1"/>
  <c r="EB91" i="46"/>
  <c r="EA91" i="46"/>
  <c r="BL91" i="46" s="1"/>
  <c r="DZ91" i="46"/>
  <c r="BK91" i="46" s="1"/>
  <c r="DY91" i="46"/>
  <c r="DX91" i="46"/>
  <c r="BI91" i="46" s="1"/>
  <c r="DW91" i="46"/>
  <c r="BH91" i="46" s="1"/>
  <c r="DV91" i="46"/>
  <c r="DU91" i="46"/>
  <c r="DT91" i="46"/>
  <c r="DS91" i="46"/>
  <c r="BD91" i="46" s="1"/>
  <c r="DR91" i="46"/>
  <c r="BC91" i="46" s="1"/>
  <c r="DQ91" i="46"/>
  <c r="DP91" i="46"/>
  <c r="BA91" i="46" s="1"/>
  <c r="DO91" i="46"/>
  <c r="DN91" i="46"/>
  <c r="DM91" i="46"/>
  <c r="AX91" i="46" s="1"/>
  <c r="DL91" i="46"/>
  <c r="DK91" i="46"/>
  <c r="DJ91" i="46"/>
  <c r="AU91" i="46" s="1"/>
  <c r="DI91" i="46"/>
  <c r="DH91" i="46"/>
  <c r="AS91" i="46" s="1"/>
  <c r="DG91" i="46"/>
  <c r="DF91" i="46"/>
  <c r="DE91" i="46"/>
  <c r="AP91" i="46" s="1"/>
  <c r="DD91" i="46"/>
  <c r="DC91" i="46"/>
  <c r="DB91" i="46"/>
  <c r="AM91" i="46" s="1"/>
  <c r="DA91" i="46"/>
  <c r="CZ91" i="46"/>
  <c r="AK91" i="46" s="1"/>
  <c r="CY91" i="46"/>
  <c r="AJ91" i="46" s="1"/>
  <c r="CX91" i="46"/>
  <c r="AI91" i="46" s="1"/>
  <c r="CW91" i="46"/>
  <c r="AH91" i="46" s="1"/>
  <c r="CV91" i="46"/>
  <c r="CU91" i="46"/>
  <c r="AF91" i="46" s="1"/>
  <c r="CT91" i="46"/>
  <c r="CS91" i="46"/>
  <c r="CR91" i="46"/>
  <c r="AC91" i="46" s="1"/>
  <c r="CQ91" i="46"/>
  <c r="CP91" i="46"/>
  <c r="AA91" i="46" s="1"/>
  <c r="CO91" i="46"/>
  <c r="CN91" i="46"/>
  <c r="CM91" i="46"/>
  <c r="CL91" i="46"/>
  <c r="W91" i="46" s="1"/>
  <c r="CK91" i="46"/>
  <c r="V91" i="46" s="1"/>
  <c r="CJ91" i="46"/>
  <c r="U91" i="46" s="1"/>
  <c r="CI91" i="46"/>
  <c r="CH91" i="46"/>
  <c r="CG91" i="46"/>
  <c r="CF91" i="46"/>
  <c r="CE91" i="46"/>
  <c r="P91" i="46" s="1"/>
  <c r="CD91" i="46"/>
  <c r="O91" i="46" s="1"/>
  <c r="CC91" i="46"/>
  <c r="CB91" i="46"/>
  <c r="M91" i="46" s="1"/>
  <c r="CA91" i="46"/>
  <c r="L91" i="46" s="1"/>
  <c r="BZ91" i="46"/>
  <c r="BY91" i="46"/>
  <c r="J91" i="46" s="1"/>
  <c r="BX91" i="46"/>
  <c r="BW91" i="46"/>
  <c r="H91" i="46" s="1"/>
  <c r="BV91" i="46"/>
  <c r="G91" i="46" s="1"/>
  <c r="BU91" i="46"/>
  <c r="BT91" i="46"/>
  <c r="E91" i="46" s="1"/>
  <c r="BS91" i="46"/>
  <c r="D91" i="46" s="1"/>
  <c r="B91" i="46"/>
  <c r="B91" i="44" s="1"/>
  <c r="A91" i="46"/>
  <c r="A89" i="27" s="1"/>
  <c r="EF90" i="46"/>
  <c r="EE90" i="46"/>
  <c r="BP90" i="46" s="1"/>
  <c r="ED90" i="46"/>
  <c r="BO90" i="46" s="1"/>
  <c r="EC90" i="46"/>
  <c r="EB90" i="46"/>
  <c r="BM90" i="46" s="1"/>
  <c r="EA90" i="46"/>
  <c r="DZ90" i="46"/>
  <c r="DY90" i="46"/>
  <c r="DX90" i="46"/>
  <c r="DW90" i="46"/>
  <c r="BH90" i="46" s="1"/>
  <c r="DV90" i="46"/>
  <c r="BG90" i="46" s="1"/>
  <c r="DU90" i="46"/>
  <c r="DT90" i="46"/>
  <c r="BE90" i="46" s="1"/>
  <c r="DS90" i="46"/>
  <c r="DR90" i="46"/>
  <c r="DQ90" i="46"/>
  <c r="BB90" i="46" s="1"/>
  <c r="DP90" i="46"/>
  <c r="DO90" i="46"/>
  <c r="DN90" i="46"/>
  <c r="AY90" i="46" s="1"/>
  <c r="DM90" i="46"/>
  <c r="AX90" i="46" s="1"/>
  <c r="DL90" i="46"/>
  <c r="AW90" i="46" s="1"/>
  <c r="DK90" i="46"/>
  <c r="AV90" i="46" s="1"/>
  <c r="DJ90" i="46"/>
  <c r="DI90" i="46"/>
  <c r="AT90" i="46" s="1"/>
  <c r="DH90" i="46"/>
  <c r="DG90" i="46"/>
  <c r="AR90" i="46" s="1"/>
  <c r="DF90" i="46"/>
  <c r="AQ90" i="46" s="1"/>
  <c r="DE90" i="46"/>
  <c r="DD90" i="46"/>
  <c r="AO90" i="46" s="1"/>
  <c r="DC90" i="46"/>
  <c r="DB90" i="46"/>
  <c r="AM90" i="46" s="1"/>
  <c r="DA90" i="46"/>
  <c r="CZ90" i="46"/>
  <c r="CY90" i="46"/>
  <c r="CX90" i="46"/>
  <c r="AI90" i="46" s="1"/>
  <c r="CW90" i="46"/>
  <c r="CV90" i="46"/>
  <c r="AG90" i="46" s="1"/>
  <c r="CU90" i="46"/>
  <c r="AF90" i="46" s="1"/>
  <c r="CT90" i="46"/>
  <c r="CS90" i="46"/>
  <c r="AD90" i="46" s="1"/>
  <c r="CR90" i="46"/>
  <c r="CQ90" i="46"/>
  <c r="CP90" i="46"/>
  <c r="AA90" i="46" s="1"/>
  <c r="CO90" i="46"/>
  <c r="CN90" i="46"/>
  <c r="CM90" i="46"/>
  <c r="X90" i="46" s="1"/>
  <c r="CL90" i="46"/>
  <c r="CK90" i="46"/>
  <c r="V90" i="46" s="1"/>
  <c r="CJ90" i="46"/>
  <c r="CI90" i="46"/>
  <c r="T90" i="46" s="1"/>
  <c r="CH90" i="46"/>
  <c r="S90" i="46" s="1"/>
  <c r="CG90" i="46"/>
  <c r="CF90" i="46"/>
  <c r="Q90" i="46" s="1"/>
  <c r="CE90" i="46"/>
  <c r="CD90" i="46"/>
  <c r="CC90" i="46"/>
  <c r="N90" i="46" s="1"/>
  <c r="CB90" i="46"/>
  <c r="CA90" i="46"/>
  <c r="L90" i="46" s="1"/>
  <c r="BZ90" i="46"/>
  <c r="K90" i="46" s="1"/>
  <c r="BY90" i="46"/>
  <c r="BX90" i="46"/>
  <c r="I90" i="46" s="1"/>
  <c r="BW90" i="46"/>
  <c r="BV90" i="46"/>
  <c r="BU90" i="46"/>
  <c r="F90" i="46" s="1"/>
  <c r="BT90" i="46"/>
  <c r="BS90" i="46"/>
  <c r="D90" i="46" s="1"/>
  <c r="B90" i="46"/>
  <c r="B90" i="44" s="1"/>
  <c r="A90" i="46"/>
  <c r="EF89" i="46"/>
  <c r="BQ89" i="46" s="1"/>
  <c r="EE89" i="46"/>
  <c r="BP89" i="46" s="1"/>
  <c r="ED89" i="46"/>
  <c r="EC89" i="46"/>
  <c r="BN89" i="46" s="1"/>
  <c r="EB89" i="46"/>
  <c r="EA89" i="46"/>
  <c r="BL89" i="46" s="1"/>
  <c r="DZ89" i="46"/>
  <c r="BK89" i="46" s="1"/>
  <c r="DY89" i="46"/>
  <c r="DX89" i="46"/>
  <c r="DW89" i="46"/>
  <c r="DV89" i="46"/>
  <c r="BG89" i="46" s="1"/>
  <c r="DU89" i="46"/>
  <c r="BF89" i="46" s="1"/>
  <c r="DT89" i="46"/>
  <c r="DS89" i="46"/>
  <c r="DR89" i="46"/>
  <c r="DQ89" i="46"/>
  <c r="DP89" i="46"/>
  <c r="DO89" i="46"/>
  <c r="DN89" i="46"/>
  <c r="DM89" i="46"/>
  <c r="DL89" i="46"/>
  <c r="DK89" i="46"/>
  <c r="AV89" i="46" s="1"/>
  <c r="DJ89" i="46"/>
  <c r="AU89" i="46" s="1"/>
  <c r="DI89" i="46"/>
  <c r="DH89" i="46"/>
  <c r="AS89" i="46" s="1"/>
  <c r="DG89" i="46"/>
  <c r="AR89" i="46" s="1"/>
  <c r="DF89" i="46"/>
  <c r="DE89" i="46"/>
  <c r="AP89" i="46" s="1"/>
  <c r="DD89" i="46"/>
  <c r="DC89" i="46"/>
  <c r="DB89" i="46"/>
  <c r="AM89" i="46" s="1"/>
  <c r="DA89" i="46"/>
  <c r="AL89" i="46" s="1"/>
  <c r="CZ89" i="46"/>
  <c r="AK89" i="46" s="1"/>
  <c r="CY89" i="46"/>
  <c r="CX89" i="46"/>
  <c r="CW89" i="46"/>
  <c r="CV89" i="46"/>
  <c r="CU89" i="46"/>
  <c r="AF89" i="46" s="1"/>
  <c r="CT89" i="46"/>
  <c r="AE89" i="46" s="1"/>
  <c r="CS89" i="46"/>
  <c r="CR89" i="46"/>
  <c r="AC89" i="46" s="1"/>
  <c r="CQ89" i="46"/>
  <c r="CP89" i="46"/>
  <c r="AA89" i="46" s="1"/>
  <c r="CO89" i="46"/>
  <c r="CN89" i="46"/>
  <c r="CM89" i="46"/>
  <c r="CL89" i="46"/>
  <c r="W89" i="46" s="1"/>
  <c r="CK89" i="46"/>
  <c r="CJ89" i="46"/>
  <c r="CI89" i="46"/>
  <c r="CH89" i="46"/>
  <c r="S89" i="46" s="1"/>
  <c r="CG89" i="46"/>
  <c r="CF89" i="46"/>
  <c r="CE89" i="46"/>
  <c r="CD89" i="46"/>
  <c r="CC89" i="46"/>
  <c r="CB89" i="46"/>
  <c r="M89" i="46" s="1"/>
  <c r="CA89" i="46"/>
  <c r="BZ89" i="46"/>
  <c r="BY89" i="46"/>
  <c r="J89" i="46" s="1"/>
  <c r="BX89" i="46"/>
  <c r="BW89" i="46"/>
  <c r="H89" i="46" s="1"/>
  <c r="BV89" i="46"/>
  <c r="BU89" i="46"/>
  <c r="BT89" i="46"/>
  <c r="E89" i="46" s="1"/>
  <c r="BS89" i="46"/>
  <c r="B89" i="46"/>
  <c r="B89" i="44" s="1"/>
  <c r="A89" i="46"/>
  <c r="A87" i="27" s="1"/>
  <c r="EF88" i="46"/>
  <c r="EE88" i="46"/>
  <c r="ED88" i="46"/>
  <c r="EC88" i="46"/>
  <c r="EB88" i="46"/>
  <c r="EA88" i="46"/>
  <c r="BL88" i="46" s="1"/>
  <c r="DZ88" i="46"/>
  <c r="BK88" i="46" s="1"/>
  <c r="DY88" i="46"/>
  <c r="BJ88" i="46" s="1"/>
  <c r="DX88" i="46"/>
  <c r="DW88" i="46"/>
  <c r="BH88" i="46" s="1"/>
  <c r="DV88" i="46"/>
  <c r="DU88" i="46"/>
  <c r="DT88" i="46"/>
  <c r="BE88" i="46" s="1"/>
  <c r="DS88" i="46"/>
  <c r="BD88" i="46" s="1"/>
  <c r="DR88" i="46"/>
  <c r="BC88" i="46" s="1"/>
  <c r="DQ88" i="46"/>
  <c r="DP88" i="46"/>
  <c r="DO88" i="46"/>
  <c r="DN88" i="46"/>
  <c r="DM88" i="46"/>
  <c r="DL88" i="46"/>
  <c r="DK88" i="46"/>
  <c r="DJ88" i="46"/>
  <c r="DI88" i="46"/>
  <c r="AT88" i="46" s="1"/>
  <c r="DH88" i="46"/>
  <c r="DG88" i="46"/>
  <c r="AR88" i="46" s="1"/>
  <c r="DF88" i="46"/>
  <c r="DE88" i="46"/>
  <c r="DD88" i="46"/>
  <c r="DC88" i="46"/>
  <c r="DB88" i="46"/>
  <c r="AM88" i="46" s="1"/>
  <c r="DA88" i="46"/>
  <c r="CZ88" i="46"/>
  <c r="CY88" i="46"/>
  <c r="CX88" i="46"/>
  <c r="CW88" i="46"/>
  <c r="CV88" i="46"/>
  <c r="AG88" i="46" s="1"/>
  <c r="CU88" i="46"/>
  <c r="AF88" i="46" s="1"/>
  <c r="CT88" i="46"/>
  <c r="CS88" i="46"/>
  <c r="AD88" i="46" s="1"/>
  <c r="CR88" i="46"/>
  <c r="CQ88" i="46"/>
  <c r="AB88" i="46" s="1"/>
  <c r="CP88" i="46"/>
  <c r="AA88" i="46" s="1"/>
  <c r="CO88" i="46"/>
  <c r="Z88" i="46" s="1"/>
  <c r="CN88" i="46"/>
  <c r="Y88" i="46" s="1"/>
  <c r="CM88" i="46"/>
  <c r="CL88" i="46"/>
  <c r="CK88" i="46"/>
  <c r="V88" i="46" s="1"/>
  <c r="CJ88" i="46"/>
  <c r="CI88" i="46"/>
  <c r="T88" i="46" s="1"/>
  <c r="CH88" i="46"/>
  <c r="S88" i="46" s="1"/>
  <c r="CG88" i="46"/>
  <c r="CF88" i="46"/>
  <c r="Q88" i="46" s="1"/>
  <c r="CE88" i="46"/>
  <c r="CD88" i="46"/>
  <c r="CC88" i="46"/>
  <c r="CB88" i="46"/>
  <c r="CA88" i="46"/>
  <c r="L88" i="46" s="1"/>
  <c r="BZ88" i="46"/>
  <c r="BY88" i="46"/>
  <c r="BX88" i="46"/>
  <c r="BW88" i="46"/>
  <c r="BV88" i="46"/>
  <c r="BU88" i="46"/>
  <c r="F88" i="46" s="1"/>
  <c r="BT88" i="46"/>
  <c r="BS88" i="46"/>
  <c r="D88" i="46" s="1"/>
  <c r="B88" i="46"/>
  <c r="B88" i="44" s="1"/>
  <c r="A88" i="46"/>
  <c r="EF87" i="46"/>
  <c r="BQ87" i="46" s="1"/>
  <c r="EE87" i="46"/>
  <c r="ED87" i="46"/>
  <c r="EC87" i="46"/>
  <c r="EB87" i="46"/>
  <c r="EA87" i="46"/>
  <c r="DZ87" i="46"/>
  <c r="DY87" i="46"/>
  <c r="DX87" i="46"/>
  <c r="BI87" i="46" s="1"/>
  <c r="DW87" i="46"/>
  <c r="BH87" i="46" s="1"/>
  <c r="DV87" i="46"/>
  <c r="DU87" i="46"/>
  <c r="BF87" i="46" s="1"/>
  <c r="DT87" i="46"/>
  <c r="DS87" i="46"/>
  <c r="DR87" i="46"/>
  <c r="BC87" i="46" s="1"/>
  <c r="DQ87" i="46"/>
  <c r="DP87" i="46"/>
  <c r="DO87" i="46"/>
  <c r="DN87" i="46"/>
  <c r="DM87" i="46"/>
  <c r="DL87" i="46"/>
  <c r="DK87" i="46"/>
  <c r="AV87" i="46" s="1"/>
  <c r="DJ87" i="46"/>
  <c r="DI87" i="46"/>
  <c r="DH87" i="46"/>
  <c r="AS87" i="46" s="1"/>
  <c r="DG87" i="46"/>
  <c r="DF87" i="46"/>
  <c r="DE87" i="46"/>
  <c r="AP87" i="46" s="1"/>
  <c r="DD87" i="46"/>
  <c r="DC87" i="46"/>
  <c r="AN87" i="46" s="1"/>
  <c r="DB87" i="46"/>
  <c r="DA87" i="46"/>
  <c r="CZ87" i="46"/>
  <c r="CY87" i="46"/>
  <c r="CX87" i="46"/>
  <c r="AI87" i="46" s="1"/>
  <c r="CW87" i="46"/>
  <c r="CV87" i="46"/>
  <c r="CU87" i="46"/>
  <c r="AF87" i="46" s="1"/>
  <c r="CT87" i="46"/>
  <c r="CS87" i="46"/>
  <c r="CR87" i="46"/>
  <c r="AC87" i="46" s="1"/>
  <c r="CQ87" i="46"/>
  <c r="CP87" i="46"/>
  <c r="CO87" i="46"/>
  <c r="Z87" i="46" s="1"/>
  <c r="CN87" i="46"/>
  <c r="CM87" i="46"/>
  <c r="CL87" i="46"/>
  <c r="CK87" i="46"/>
  <c r="CJ87" i="46"/>
  <c r="CI87" i="46"/>
  <c r="T87" i="46" s="1"/>
  <c r="CH87" i="46"/>
  <c r="CG87" i="46"/>
  <c r="CF87" i="46"/>
  <c r="CE87" i="46"/>
  <c r="CD87" i="46"/>
  <c r="CC87" i="46"/>
  <c r="CB87" i="46"/>
  <c r="M87" i="46" s="1"/>
  <c r="CA87" i="46"/>
  <c r="BZ87" i="46"/>
  <c r="BY87" i="46"/>
  <c r="J87" i="46" s="1"/>
  <c r="BX87" i="46"/>
  <c r="BW87" i="46"/>
  <c r="H87" i="46" s="1"/>
  <c r="BV87" i="46"/>
  <c r="G87" i="46" s="1"/>
  <c r="BU87" i="46"/>
  <c r="BT87" i="46"/>
  <c r="E87" i="46" s="1"/>
  <c r="BS87" i="46"/>
  <c r="B87" i="46"/>
  <c r="B87" i="44" s="1"/>
  <c r="A87" i="46"/>
  <c r="A87" i="44" s="1"/>
  <c r="EF86" i="46"/>
  <c r="EE86" i="46"/>
  <c r="BP86" i="46" s="1"/>
  <c r="ED86" i="46"/>
  <c r="BO86" i="46" s="1"/>
  <c r="EC86" i="46"/>
  <c r="EB86" i="46"/>
  <c r="EA86" i="46"/>
  <c r="DZ86" i="46"/>
  <c r="DY86" i="46"/>
  <c r="BJ86" i="46" s="1"/>
  <c r="DX86" i="46"/>
  <c r="DW86" i="46"/>
  <c r="DV86" i="46"/>
  <c r="DU86" i="46"/>
  <c r="DT86" i="46"/>
  <c r="BE86" i="46" s="1"/>
  <c r="DS86" i="46"/>
  <c r="DR86" i="46"/>
  <c r="DQ86" i="46"/>
  <c r="DP86" i="46"/>
  <c r="DO86" i="46"/>
  <c r="DN86" i="46"/>
  <c r="AY86" i="46" s="1"/>
  <c r="DM86" i="46"/>
  <c r="DL86" i="46"/>
  <c r="AW86" i="46" s="1"/>
  <c r="DK86" i="46"/>
  <c r="AV86" i="46" s="1"/>
  <c r="DJ86" i="46"/>
  <c r="DI86" i="46"/>
  <c r="AT86" i="46" s="1"/>
  <c r="DH86" i="46"/>
  <c r="DG86" i="46"/>
  <c r="AR86" i="46" s="1"/>
  <c r="DF86" i="46"/>
  <c r="DE86" i="46"/>
  <c r="DD86" i="46"/>
  <c r="AO86" i="46" s="1"/>
  <c r="DC86" i="46"/>
  <c r="AN86" i="46" s="1"/>
  <c r="DB86" i="46"/>
  <c r="DA86" i="46"/>
  <c r="CZ86" i="46"/>
  <c r="CY86" i="46"/>
  <c r="CX86" i="46"/>
  <c r="CW86" i="46"/>
  <c r="CV86" i="46"/>
  <c r="AG86" i="46" s="1"/>
  <c r="CU86" i="46"/>
  <c r="CT86" i="46"/>
  <c r="AE86" i="46" s="1"/>
  <c r="CS86" i="46"/>
  <c r="AD86" i="46" s="1"/>
  <c r="CR86" i="46"/>
  <c r="CQ86" i="46"/>
  <c r="CP86" i="46"/>
  <c r="AA86" i="46" s="1"/>
  <c r="CO86" i="46"/>
  <c r="CN86" i="46"/>
  <c r="CM86" i="46"/>
  <c r="CL86" i="46"/>
  <c r="W86" i="46" s="1"/>
  <c r="CK86" i="46"/>
  <c r="CJ86" i="46"/>
  <c r="CI86" i="46"/>
  <c r="T86" i="46" s="1"/>
  <c r="CH86" i="46"/>
  <c r="CG86" i="46"/>
  <c r="CF86" i="46"/>
  <c r="Q86" i="46" s="1"/>
  <c r="CE86" i="46"/>
  <c r="CD86" i="46"/>
  <c r="CC86" i="46"/>
  <c r="N86" i="46" s="1"/>
  <c r="CB86" i="46"/>
  <c r="CA86" i="46"/>
  <c r="BZ86" i="46"/>
  <c r="K86" i="46" s="1"/>
  <c r="BY86" i="46"/>
  <c r="J86" i="46" s="1"/>
  <c r="BX86" i="46"/>
  <c r="BW86" i="46"/>
  <c r="BV86" i="46"/>
  <c r="G86" i="46" s="1"/>
  <c r="BU86" i="46"/>
  <c r="F86" i="46" s="1"/>
  <c r="BT86" i="46"/>
  <c r="BS86" i="46"/>
  <c r="D86" i="46" s="1"/>
  <c r="B86" i="46"/>
  <c r="B86" i="44" s="1"/>
  <c r="A86" i="46"/>
  <c r="EF85" i="46"/>
  <c r="BQ85" i="46" s="1"/>
  <c r="EE85" i="46"/>
  <c r="BP85" i="46" s="1"/>
  <c r="ED85" i="46"/>
  <c r="EC85" i="46"/>
  <c r="BN85" i="46" s="1"/>
  <c r="EB85" i="46"/>
  <c r="EA85" i="46"/>
  <c r="DZ85" i="46"/>
  <c r="DY85" i="46"/>
  <c r="DX85" i="46"/>
  <c r="DW85" i="46"/>
  <c r="BH85" i="46" s="1"/>
  <c r="DV85" i="46"/>
  <c r="BG85" i="46" s="1"/>
  <c r="DU85" i="46"/>
  <c r="DT85" i="46"/>
  <c r="DS85" i="46"/>
  <c r="DR85" i="46"/>
  <c r="DQ85" i="46"/>
  <c r="BB85" i="46" s="1"/>
  <c r="DP85" i="46"/>
  <c r="BA85" i="46" s="1"/>
  <c r="DO85" i="46"/>
  <c r="AZ85" i="46" s="1"/>
  <c r="DN85" i="46"/>
  <c r="DM85" i="46"/>
  <c r="AX85" i="46" s="1"/>
  <c r="DL85" i="46"/>
  <c r="DK85" i="46"/>
  <c r="DJ85" i="46"/>
  <c r="DI85" i="46"/>
  <c r="DH85" i="46"/>
  <c r="AS85" i="46" s="1"/>
  <c r="DG85" i="46"/>
  <c r="DF85" i="46"/>
  <c r="AQ85" i="46" s="1"/>
  <c r="DE85" i="46"/>
  <c r="AP85" i="46" s="1"/>
  <c r="DD85" i="46"/>
  <c r="DC85" i="46"/>
  <c r="AN85" i="46" s="1"/>
  <c r="DB85" i="46"/>
  <c r="AM85" i="46" s="1"/>
  <c r="DA85" i="46"/>
  <c r="CZ85" i="46"/>
  <c r="CY85" i="46"/>
  <c r="CX85" i="46"/>
  <c r="CW85" i="46"/>
  <c r="CV85" i="46"/>
  <c r="CU85" i="46"/>
  <c r="CT85" i="46"/>
  <c r="CS85" i="46"/>
  <c r="CR85" i="46"/>
  <c r="AC85" i="46" s="1"/>
  <c r="CQ85" i="46"/>
  <c r="CP85" i="46"/>
  <c r="CO85" i="46"/>
  <c r="CN85" i="46"/>
  <c r="CM85" i="46"/>
  <c r="X85" i="46" s="1"/>
  <c r="CL85" i="46"/>
  <c r="CK85" i="46"/>
  <c r="CJ85" i="46"/>
  <c r="CI85" i="46"/>
  <c r="CH85" i="46"/>
  <c r="CG85" i="46"/>
  <c r="R85" i="46" s="1"/>
  <c r="CF85" i="46"/>
  <c r="CE85" i="46"/>
  <c r="P85" i="46" s="1"/>
  <c r="CD85" i="46"/>
  <c r="CC85" i="46"/>
  <c r="CB85" i="46"/>
  <c r="M85" i="46" s="1"/>
  <c r="CA85" i="46"/>
  <c r="BZ85" i="46"/>
  <c r="K85" i="46" s="1"/>
  <c r="BY85" i="46"/>
  <c r="BX85" i="46"/>
  <c r="BW85" i="46"/>
  <c r="BV85" i="46"/>
  <c r="BU85" i="46"/>
  <c r="BT85" i="46"/>
  <c r="BS85" i="46"/>
  <c r="B85" i="46"/>
  <c r="B85" i="44" s="1"/>
  <c r="A85" i="46"/>
  <c r="A83" i="27" s="1"/>
  <c r="EF84" i="46"/>
  <c r="EE84" i="46"/>
  <c r="ED84" i="46"/>
  <c r="EC84" i="46"/>
  <c r="EB84" i="46"/>
  <c r="EA84" i="46"/>
  <c r="DZ84" i="46"/>
  <c r="DY84" i="46"/>
  <c r="BJ84" i="46" s="1"/>
  <c r="DX84" i="46"/>
  <c r="DW84" i="46"/>
  <c r="BH84" i="46" s="1"/>
  <c r="DV84" i="46"/>
  <c r="BG84" i="46" s="1"/>
  <c r="DU84" i="46"/>
  <c r="DT84" i="46"/>
  <c r="DS84" i="46"/>
  <c r="BD84" i="46" s="1"/>
  <c r="DR84" i="46"/>
  <c r="BC84" i="46" s="1"/>
  <c r="DQ84" i="46"/>
  <c r="BB84" i="46" s="1"/>
  <c r="DP84" i="46"/>
  <c r="DO84" i="46"/>
  <c r="AZ84" i="46" s="1"/>
  <c r="DN84" i="46"/>
  <c r="DM84" i="46"/>
  <c r="DL84" i="46"/>
  <c r="AW84" i="46" s="1"/>
  <c r="DK84" i="46"/>
  <c r="DJ84" i="46"/>
  <c r="DI84" i="46"/>
  <c r="DH84" i="46"/>
  <c r="DG84" i="46"/>
  <c r="DF84" i="46"/>
  <c r="DE84" i="46"/>
  <c r="AP84" i="46" s="1"/>
  <c r="DD84" i="46"/>
  <c r="DC84" i="46"/>
  <c r="DB84" i="46"/>
  <c r="AM84" i="46" s="1"/>
  <c r="DA84" i="46"/>
  <c r="AL84" i="46" s="1"/>
  <c r="CZ84" i="46"/>
  <c r="CY84" i="46"/>
  <c r="CX84" i="46"/>
  <c r="CW84" i="46"/>
  <c r="CV84" i="46"/>
  <c r="AG84" i="46" s="1"/>
  <c r="CU84" i="46"/>
  <c r="CT84" i="46"/>
  <c r="CS84" i="46"/>
  <c r="AD84" i="46" s="1"/>
  <c r="CR84" i="46"/>
  <c r="CQ84" i="46"/>
  <c r="CP84" i="46"/>
  <c r="CO84" i="46"/>
  <c r="CN84" i="46"/>
  <c r="Y84" i="46" s="1"/>
  <c r="CM84" i="46"/>
  <c r="CL84" i="46"/>
  <c r="W84" i="46" s="1"/>
  <c r="CK84" i="46"/>
  <c r="V84" i="46" s="1"/>
  <c r="CJ84" i="46"/>
  <c r="CI84" i="46"/>
  <c r="CH84" i="46"/>
  <c r="S84" i="46" s="1"/>
  <c r="CG84" i="46"/>
  <c r="CF84" i="46"/>
  <c r="CE84" i="46"/>
  <c r="P84" i="46" s="1"/>
  <c r="CD84" i="46"/>
  <c r="CC84" i="46"/>
  <c r="N84" i="46" s="1"/>
  <c r="CB84" i="46"/>
  <c r="CA84" i="46"/>
  <c r="BZ84" i="46"/>
  <c r="BY84" i="46"/>
  <c r="J84" i="46" s="1"/>
  <c r="BX84" i="46"/>
  <c r="I84" i="46" s="1"/>
  <c r="BW84" i="46"/>
  <c r="BV84" i="46"/>
  <c r="BU84" i="46"/>
  <c r="F84" i="46" s="1"/>
  <c r="BT84" i="46"/>
  <c r="BS84" i="46"/>
  <c r="B84" i="46"/>
  <c r="B84" i="44" s="1"/>
  <c r="A84" i="46"/>
  <c r="C84" i="46" s="1"/>
  <c r="C84" i="44" s="1"/>
  <c r="EF83" i="46"/>
  <c r="BQ83" i="46" s="1"/>
  <c r="EE83" i="46"/>
  <c r="ED83" i="46"/>
  <c r="BO83" i="44" s="1"/>
  <c r="EC83" i="46"/>
  <c r="EB83" i="46"/>
  <c r="EA83" i="46"/>
  <c r="DZ83" i="46"/>
  <c r="BK83" i="46" s="1"/>
  <c r="DY83" i="46"/>
  <c r="DX83" i="46"/>
  <c r="BI83" i="46" s="1"/>
  <c r="DW83" i="46"/>
  <c r="DV83" i="46"/>
  <c r="DU83" i="46"/>
  <c r="BF83" i="46" s="1"/>
  <c r="DT83" i="46"/>
  <c r="DS83" i="46"/>
  <c r="BD83" i="46" s="1"/>
  <c r="DR83" i="46"/>
  <c r="DQ83" i="46"/>
  <c r="DP83" i="46"/>
  <c r="BA83" i="46" s="1"/>
  <c r="DO83" i="46"/>
  <c r="DN83" i="46"/>
  <c r="DM83" i="46"/>
  <c r="DL83" i="46"/>
  <c r="AW83" i="46" s="1"/>
  <c r="DK83" i="46"/>
  <c r="DJ83" i="46"/>
  <c r="DI83" i="46"/>
  <c r="DH83" i="46"/>
  <c r="AS83" i="46" s="1"/>
  <c r="DG83" i="46"/>
  <c r="DF83" i="46"/>
  <c r="DE83" i="46"/>
  <c r="DD83" i="46"/>
  <c r="DC83" i="46"/>
  <c r="DB83" i="46"/>
  <c r="DA83" i="46"/>
  <c r="CZ83" i="46"/>
  <c r="AK83" i="46" s="1"/>
  <c r="CY83" i="46"/>
  <c r="CX83" i="46"/>
  <c r="CW83" i="46"/>
  <c r="AH83" i="46" s="1"/>
  <c r="CV83" i="46"/>
  <c r="CU83" i="46"/>
  <c r="CT83" i="46"/>
  <c r="CS83" i="46"/>
  <c r="CR83" i="46"/>
  <c r="AC83" i="46" s="1"/>
  <c r="CQ83" i="46"/>
  <c r="AB83" i="46" s="1"/>
  <c r="CP83" i="46"/>
  <c r="CO83" i="46"/>
  <c r="Z83" i="46" s="1"/>
  <c r="CN83" i="46"/>
  <c r="CM83" i="46"/>
  <c r="CL83" i="46"/>
  <c r="W83" i="46" s="1"/>
  <c r="CK83" i="46"/>
  <c r="CJ83" i="46"/>
  <c r="U83" i="46" s="1"/>
  <c r="CI83" i="46"/>
  <c r="CH83" i="46"/>
  <c r="CG83" i="46"/>
  <c r="R83" i="46" s="1"/>
  <c r="CF83" i="46"/>
  <c r="CE83" i="46"/>
  <c r="CD83" i="46"/>
  <c r="CC83" i="46"/>
  <c r="CB83" i="46"/>
  <c r="M83" i="46" s="1"/>
  <c r="CA83" i="46"/>
  <c r="BZ83" i="46"/>
  <c r="BY83" i="46"/>
  <c r="BX83" i="46"/>
  <c r="BW83" i="46"/>
  <c r="BV83" i="46"/>
  <c r="BU83" i="46"/>
  <c r="F83" i="46" s="1"/>
  <c r="BT83" i="46"/>
  <c r="E83" i="46" s="1"/>
  <c r="BS83" i="46"/>
  <c r="BO83" i="46"/>
  <c r="B83" i="46"/>
  <c r="B83" i="44" s="1"/>
  <c r="A83" i="46"/>
  <c r="C83" i="46" s="1"/>
  <c r="C83" i="44" s="1"/>
  <c r="EF82" i="46"/>
  <c r="EE82" i="46"/>
  <c r="ED82" i="46"/>
  <c r="EC82" i="46"/>
  <c r="BN82" i="46" s="1"/>
  <c r="EB82" i="46"/>
  <c r="EA82" i="46"/>
  <c r="DZ82" i="46"/>
  <c r="BK82" i="46" s="1"/>
  <c r="DY82" i="46"/>
  <c r="DX82" i="46"/>
  <c r="BI82" i="46" s="1"/>
  <c r="DW82" i="46"/>
  <c r="DV82" i="46"/>
  <c r="BG82" i="46" s="1"/>
  <c r="DU82" i="46"/>
  <c r="BF82" i="46" s="1"/>
  <c r="DT82" i="46"/>
  <c r="DS82" i="46"/>
  <c r="DR82" i="46"/>
  <c r="BC82" i="46" s="1"/>
  <c r="DQ82" i="46"/>
  <c r="DP82" i="46"/>
  <c r="BA82" i="46" s="1"/>
  <c r="DO82" i="46"/>
  <c r="DN82" i="46"/>
  <c r="DM82" i="46"/>
  <c r="AX82" i="46" s="1"/>
  <c r="DL82" i="46"/>
  <c r="DK82" i="46"/>
  <c r="DJ82" i="46"/>
  <c r="AU82" i="46" s="1"/>
  <c r="DI82" i="46"/>
  <c r="DH82" i="46"/>
  <c r="DG82" i="46"/>
  <c r="AR82" i="46" s="1"/>
  <c r="DF82" i="46"/>
  <c r="AQ82" i="46" s="1"/>
  <c r="DE82" i="46"/>
  <c r="AP82" i="46" s="1"/>
  <c r="DD82" i="46"/>
  <c r="DC82" i="46"/>
  <c r="DB82" i="46"/>
  <c r="AM82" i="46" s="1"/>
  <c r="DA82" i="46"/>
  <c r="CZ82" i="46"/>
  <c r="CY82" i="46"/>
  <c r="AJ82" i="46" s="1"/>
  <c r="CX82" i="46"/>
  <c r="CW82" i="46"/>
  <c r="AH82" i="46" s="1"/>
  <c r="CV82" i="46"/>
  <c r="CU82" i="46"/>
  <c r="AF82" i="46" s="1"/>
  <c r="CT82" i="46"/>
  <c r="CS82" i="46"/>
  <c r="CR82" i="46"/>
  <c r="AC82" i="46" s="1"/>
  <c r="CQ82" i="46"/>
  <c r="CP82" i="46"/>
  <c r="CO82" i="46"/>
  <c r="Z82" i="46" s="1"/>
  <c r="CN82" i="46"/>
  <c r="CM82" i="46"/>
  <c r="CL82" i="46"/>
  <c r="W82" i="46" s="1"/>
  <c r="CK82" i="46"/>
  <c r="CJ82" i="46"/>
  <c r="CI82" i="46"/>
  <c r="CH82" i="46"/>
  <c r="CG82" i="46"/>
  <c r="R82" i="46" s="1"/>
  <c r="CF82" i="46"/>
  <c r="Q82" i="46" s="1"/>
  <c r="CE82" i="46"/>
  <c r="CD82" i="46"/>
  <c r="O82" i="46" s="1"/>
  <c r="CC82" i="46"/>
  <c r="CB82" i="46"/>
  <c r="M82" i="46" s="1"/>
  <c r="CA82" i="46"/>
  <c r="BZ82" i="46"/>
  <c r="BY82" i="46"/>
  <c r="J82" i="46" s="1"/>
  <c r="BX82" i="46"/>
  <c r="BW82" i="46"/>
  <c r="BV82" i="46"/>
  <c r="BU82" i="46"/>
  <c r="BT82" i="46"/>
  <c r="BS82" i="46"/>
  <c r="B82" i="46"/>
  <c r="B82" i="44" s="1"/>
  <c r="A82" i="46"/>
  <c r="C82" i="46" s="1"/>
  <c r="C82" i="44" s="1"/>
  <c r="EF81" i="46"/>
  <c r="EE81" i="46"/>
  <c r="ED81" i="46"/>
  <c r="BO81" i="46" s="1"/>
  <c r="EC81" i="46"/>
  <c r="EB81" i="46"/>
  <c r="EA81" i="46"/>
  <c r="BL81" i="46" s="1"/>
  <c r="DZ81" i="46"/>
  <c r="BK81" i="46" s="1"/>
  <c r="DY81" i="46"/>
  <c r="BJ81" i="46" s="1"/>
  <c r="DX81" i="46"/>
  <c r="DW81" i="46"/>
  <c r="BH81" i="46" s="1"/>
  <c r="DV81" i="46"/>
  <c r="DU81" i="46"/>
  <c r="DT81" i="46"/>
  <c r="DS81" i="46"/>
  <c r="DR81" i="46"/>
  <c r="DQ81" i="46"/>
  <c r="BB81" i="46" s="1"/>
  <c r="DP81" i="46"/>
  <c r="DO81" i="46"/>
  <c r="DN81" i="46"/>
  <c r="AY81" i="46" s="1"/>
  <c r="DM81" i="46"/>
  <c r="DL81" i="46"/>
  <c r="AW81" i="46" s="1"/>
  <c r="DK81" i="46"/>
  <c r="DJ81" i="46"/>
  <c r="DI81" i="46"/>
  <c r="AT81" i="46" s="1"/>
  <c r="DH81" i="46"/>
  <c r="AS81" i="46" s="1"/>
  <c r="DG81" i="46"/>
  <c r="DF81" i="46"/>
  <c r="DE81" i="46"/>
  <c r="DD81" i="46"/>
  <c r="DC81" i="46"/>
  <c r="AN81" i="46" s="1"/>
  <c r="DB81" i="46"/>
  <c r="AM81" i="46" s="1"/>
  <c r="DA81" i="46"/>
  <c r="CZ81" i="46"/>
  <c r="AK81" i="46" s="1"/>
  <c r="CY81" i="46"/>
  <c r="CX81" i="46"/>
  <c r="CW81" i="46"/>
  <c r="CV81" i="46"/>
  <c r="AG81" i="46" s="1"/>
  <c r="CU81" i="46"/>
  <c r="CT81" i="46"/>
  <c r="CS81" i="46"/>
  <c r="AD81" i="46" s="1"/>
  <c r="CR81" i="46"/>
  <c r="CQ81" i="46"/>
  <c r="CP81" i="46"/>
  <c r="CO81" i="46"/>
  <c r="CN81" i="46"/>
  <c r="Y81" i="46" s="1"/>
  <c r="CM81" i="46"/>
  <c r="X81" i="46" s="1"/>
  <c r="CL81" i="46"/>
  <c r="CK81" i="46"/>
  <c r="CJ81" i="46"/>
  <c r="U81" i="46" s="1"/>
  <c r="CI81" i="46"/>
  <c r="CH81" i="46"/>
  <c r="S81" i="46" s="1"/>
  <c r="CG81" i="46"/>
  <c r="CF81" i="46"/>
  <c r="CE81" i="46"/>
  <c r="CD81" i="46"/>
  <c r="CC81" i="46"/>
  <c r="N81" i="46" s="1"/>
  <c r="CB81" i="46"/>
  <c r="CA81" i="46"/>
  <c r="L81" i="46" s="1"/>
  <c r="BZ81" i="46"/>
  <c r="K81" i="46" s="1"/>
  <c r="BY81" i="46"/>
  <c r="BX81" i="46"/>
  <c r="I81" i="46" s="1"/>
  <c r="BW81" i="46"/>
  <c r="BV81" i="46"/>
  <c r="G81" i="46" s="1"/>
  <c r="BU81" i="46"/>
  <c r="BT81" i="46"/>
  <c r="BS81" i="46"/>
  <c r="B81" i="46"/>
  <c r="B81" i="44" s="1"/>
  <c r="A81" i="46"/>
  <c r="A81" i="44" s="1"/>
  <c r="EF80" i="46"/>
  <c r="EE80" i="46"/>
  <c r="ED80" i="46"/>
  <c r="EC80" i="46"/>
  <c r="BN80" i="46" s="1"/>
  <c r="EB80" i="46"/>
  <c r="EA80" i="46"/>
  <c r="DZ80" i="46"/>
  <c r="DY80" i="46"/>
  <c r="DX80" i="46"/>
  <c r="BI80" i="46" s="1"/>
  <c r="DW80" i="46"/>
  <c r="BH80" i="46" s="1"/>
  <c r="DV80" i="46"/>
  <c r="DU80" i="46"/>
  <c r="BF80" i="46" s="1"/>
  <c r="DT80" i="46"/>
  <c r="BE80" i="46" s="1"/>
  <c r="DS80" i="46"/>
  <c r="DR80" i="46"/>
  <c r="BC80" i="46" s="1"/>
  <c r="DQ80" i="46"/>
  <c r="DP80" i="46"/>
  <c r="BA80" i="46" s="1"/>
  <c r="DO80" i="46"/>
  <c r="DN80" i="46"/>
  <c r="AY80" i="44" s="1"/>
  <c r="DM80" i="46"/>
  <c r="AX80" i="46" s="1"/>
  <c r="DL80" i="46"/>
  <c r="DK80" i="46"/>
  <c r="DJ80" i="46"/>
  <c r="DI80" i="46"/>
  <c r="AT80" i="46" s="1"/>
  <c r="DH80" i="46"/>
  <c r="DG80" i="46"/>
  <c r="AR80" i="46" s="1"/>
  <c r="DF80" i="46"/>
  <c r="DE80" i="46"/>
  <c r="AP80" i="46" s="1"/>
  <c r="DD80" i="46"/>
  <c r="DC80" i="46"/>
  <c r="DB80" i="46"/>
  <c r="DA80" i="46"/>
  <c r="CZ80" i="46"/>
  <c r="AK80" i="46" s="1"/>
  <c r="CY80" i="46"/>
  <c r="CX80" i="46"/>
  <c r="CW80" i="46"/>
  <c r="AH80" i="46" s="1"/>
  <c r="CV80" i="46"/>
  <c r="CU80" i="46"/>
  <c r="CT80" i="46"/>
  <c r="AE80" i="46" s="1"/>
  <c r="CS80" i="46"/>
  <c r="CR80" i="46"/>
  <c r="CQ80" i="46"/>
  <c r="CP80" i="46"/>
  <c r="CO80" i="46"/>
  <c r="Z80" i="44" s="1"/>
  <c r="CN80" i="46"/>
  <c r="CM80" i="46"/>
  <c r="CL80" i="46"/>
  <c r="CK80" i="46"/>
  <c r="CJ80" i="46"/>
  <c r="U80" i="46" s="1"/>
  <c r="CI80" i="46"/>
  <c r="CH80" i="46"/>
  <c r="S80" i="46" s="1"/>
  <c r="CG80" i="46"/>
  <c r="R80" i="46" s="1"/>
  <c r="CF80" i="46"/>
  <c r="Q80" i="46" s="1"/>
  <c r="CE80" i="46"/>
  <c r="CD80" i="46"/>
  <c r="O80" i="46" s="1"/>
  <c r="CC80" i="46"/>
  <c r="CB80" i="46"/>
  <c r="CA80" i="46"/>
  <c r="BZ80" i="46"/>
  <c r="BY80" i="46"/>
  <c r="J80" i="46" s="1"/>
  <c r="BX80" i="46"/>
  <c r="BW80" i="46"/>
  <c r="BV80" i="46"/>
  <c r="G80" i="46" s="1"/>
  <c r="BU80" i="46"/>
  <c r="BT80" i="46"/>
  <c r="E80" i="46" s="1"/>
  <c r="BS80" i="46"/>
  <c r="AY80" i="46"/>
  <c r="Z80" i="46"/>
  <c r="B80" i="46"/>
  <c r="B80" i="44" s="1"/>
  <c r="A80" i="46"/>
  <c r="A78" i="27" s="1"/>
  <c r="EF79" i="46"/>
  <c r="EE79" i="46"/>
  <c r="ED79" i="46"/>
  <c r="EC79" i="46"/>
  <c r="BN79" i="46" s="1"/>
  <c r="EB79" i="46"/>
  <c r="EA79" i="46"/>
  <c r="BL79" i="46" s="1"/>
  <c r="DZ79" i="46"/>
  <c r="DY79" i="46"/>
  <c r="DX79" i="46"/>
  <c r="DW79" i="46"/>
  <c r="DV79" i="46"/>
  <c r="DU79" i="46"/>
  <c r="BF79" i="46" s="1"/>
  <c r="DT79" i="46"/>
  <c r="BE79" i="46" s="1"/>
  <c r="DS79" i="46"/>
  <c r="BD79" i="46" s="1"/>
  <c r="DR79" i="46"/>
  <c r="DQ79" i="46"/>
  <c r="BB79" i="46" s="1"/>
  <c r="DP79" i="46"/>
  <c r="BA79" i="46" s="1"/>
  <c r="DO79" i="46"/>
  <c r="DN79" i="46"/>
  <c r="AY79" i="46" s="1"/>
  <c r="DM79" i="46"/>
  <c r="DL79" i="46"/>
  <c r="DK79" i="46"/>
  <c r="AV79" i="46" s="1"/>
  <c r="DJ79" i="46"/>
  <c r="AU79" i="46" s="1"/>
  <c r="DI79" i="46"/>
  <c r="DH79" i="46"/>
  <c r="AS79" i="46" s="1"/>
  <c r="DG79" i="46"/>
  <c r="DF79" i="46"/>
  <c r="DE79" i="46"/>
  <c r="DD79" i="46"/>
  <c r="DC79" i="46"/>
  <c r="AN79" i="46" s="1"/>
  <c r="DB79" i="46"/>
  <c r="AM79" i="46" s="1"/>
  <c r="DA79" i="46"/>
  <c r="CZ79" i="46"/>
  <c r="AK79" i="46" s="1"/>
  <c r="CY79" i="46"/>
  <c r="CX79" i="46"/>
  <c r="CW79" i="46"/>
  <c r="CV79" i="46"/>
  <c r="CU79" i="46"/>
  <c r="AF79" i="46" s="1"/>
  <c r="CT79" i="46"/>
  <c r="CS79" i="46"/>
  <c r="CR79" i="46"/>
  <c r="AC79" i="46" s="1"/>
  <c r="CQ79" i="46"/>
  <c r="CP79" i="46"/>
  <c r="CO79" i="46"/>
  <c r="CN79" i="46"/>
  <c r="Y79" i="46" s="1"/>
  <c r="CM79" i="46"/>
  <c r="X79" i="46" s="1"/>
  <c r="CL79" i="46"/>
  <c r="W79" i="46" s="1"/>
  <c r="CK79" i="46"/>
  <c r="V79" i="46" s="1"/>
  <c r="CJ79" i="46"/>
  <c r="CI79" i="46"/>
  <c r="CH79" i="46"/>
  <c r="S79" i="46" s="1"/>
  <c r="CG79" i="46"/>
  <c r="CF79" i="46"/>
  <c r="CE79" i="46"/>
  <c r="P79" i="46" s="1"/>
  <c r="CD79" i="46"/>
  <c r="O79" i="46" s="1"/>
  <c r="CC79" i="46"/>
  <c r="CB79" i="46"/>
  <c r="M79" i="46" s="1"/>
  <c r="CA79" i="46"/>
  <c r="BZ79" i="46"/>
  <c r="K79" i="46" s="1"/>
  <c r="BY79" i="46"/>
  <c r="BX79" i="46"/>
  <c r="I79" i="46" s="1"/>
  <c r="BW79" i="46"/>
  <c r="H79" i="46" s="1"/>
  <c r="BV79" i="46"/>
  <c r="BU79" i="46"/>
  <c r="BT79" i="46"/>
  <c r="E79" i="46" s="1"/>
  <c r="BS79" i="46"/>
  <c r="B79" i="46"/>
  <c r="B79" i="44" s="1"/>
  <c r="A79" i="46"/>
  <c r="A77" i="29" s="1"/>
  <c r="EF78" i="46"/>
  <c r="EE78" i="46"/>
  <c r="BP78" i="46" s="1"/>
  <c r="ED78" i="46"/>
  <c r="BO78" i="46" s="1"/>
  <c r="EC78" i="46"/>
  <c r="EB78" i="46"/>
  <c r="BM78" i="46" s="1"/>
  <c r="EA78" i="46"/>
  <c r="DZ78" i="46"/>
  <c r="BK78" i="46" s="1"/>
  <c r="DY78" i="46"/>
  <c r="DX78" i="46"/>
  <c r="DW78" i="46"/>
  <c r="DV78" i="46"/>
  <c r="BG78" i="46" s="1"/>
  <c r="DU78" i="46"/>
  <c r="DT78" i="46"/>
  <c r="DS78" i="46"/>
  <c r="DR78" i="46"/>
  <c r="DQ78" i="46"/>
  <c r="DP78" i="46"/>
  <c r="DO78" i="46"/>
  <c r="DN78" i="46"/>
  <c r="AY78" i="46" s="1"/>
  <c r="DM78" i="46"/>
  <c r="DL78" i="46"/>
  <c r="DK78" i="46"/>
  <c r="DJ78" i="46"/>
  <c r="DI78" i="46"/>
  <c r="DH78" i="46"/>
  <c r="AS78" i="46" s="1"/>
  <c r="DG78" i="46"/>
  <c r="DF78" i="46"/>
  <c r="AQ78" i="46" s="1"/>
  <c r="DE78" i="46"/>
  <c r="AP78" i="46" s="1"/>
  <c r="DD78" i="46"/>
  <c r="AO78" i="46" s="1"/>
  <c r="DC78" i="46"/>
  <c r="DB78" i="46"/>
  <c r="AM78" i="46" s="1"/>
  <c r="DA78" i="46"/>
  <c r="AL78" i="46" s="1"/>
  <c r="CZ78" i="46"/>
  <c r="CY78" i="46"/>
  <c r="CX78" i="46"/>
  <c r="AI78" i="46" s="1"/>
  <c r="CW78" i="46"/>
  <c r="CV78" i="46"/>
  <c r="AG78" i="46" s="1"/>
  <c r="CU78" i="46"/>
  <c r="CT78" i="46"/>
  <c r="CS78" i="46"/>
  <c r="CR78" i="46"/>
  <c r="AC78" i="46" s="1"/>
  <c r="CQ78" i="46"/>
  <c r="AB78" i="46" s="1"/>
  <c r="CP78" i="46"/>
  <c r="CO78" i="46"/>
  <c r="Z78" i="46" s="1"/>
  <c r="CN78" i="46"/>
  <c r="Y78" i="46" s="1"/>
  <c r="CM78" i="46"/>
  <c r="CL78" i="46"/>
  <c r="CK78" i="46"/>
  <c r="CJ78" i="46"/>
  <c r="CI78" i="46"/>
  <c r="CH78" i="46"/>
  <c r="CG78" i="46"/>
  <c r="CF78" i="46"/>
  <c r="Q78" i="46" s="1"/>
  <c r="CE78" i="46"/>
  <c r="CD78" i="46"/>
  <c r="O78" i="46" s="1"/>
  <c r="CC78" i="46"/>
  <c r="N78" i="46" s="1"/>
  <c r="CB78" i="46"/>
  <c r="CA78" i="46"/>
  <c r="L78" i="46" s="1"/>
  <c r="BZ78" i="46"/>
  <c r="BY78" i="46"/>
  <c r="J78" i="46" s="1"/>
  <c r="BX78" i="46"/>
  <c r="BW78" i="46"/>
  <c r="BV78" i="46"/>
  <c r="BU78" i="46"/>
  <c r="BT78" i="46"/>
  <c r="E78" i="46" s="1"/>
  <c r="BS78" i="46"/>
  <c r="B78" i="46"/>
  <c r="B78" i="44" s="1"/>
  <c r="A78" i="46"/>
  <c r="EF77" i="46"/>
  <c r="BQ77" i="46" s="1"/>
  <c r="EE77" i="46"/>
  <c r="ED77" i="46"/>
  <c r="EC77" i="46"/>
  <c r="EB77" i="46"/>
  <c r="EA77" i="46"/>
  <c r="BL77" i="46" s="1"/>
  <c r="DZ77" i="46"/>
  <c r="DY77" i="46"/>
  <c r="DX77" i="46"/>
  <c r="DW77" i="46"/>
  <c r="DV77" i="46"/>
  <c r="DU77" i="46"/>
  <c r="DT77" i="46"/>
  <c r="DS77" i="46"/>
  <c r="DR77" i="46"/>
  <c r="DQ77" i="46"/>
  <c r="BB77" i="46" s="1"/>
  <c r="DP77" i="46"/>
  <c r="BA77" i="46" s="1"/>
  <c r="DO77" i="46"/>
  <c r="DN77" i="46"/>
  <c r="DM77" i="46"/>
  <c r="AX77" i="46" s="1"/>
  <c r="DL77" i="46"/>
  <c r="AW77" i="46" s="1"/>
  <c r="DK77" i="46"/>
  <c r="AV77" i="46" s="1"/>
  <c r="DJ77" i="46"/>
  <c r="DI77" i="46"/>
  <c r="DH77" i="46"/>
  <c r="DG77" i="46"/>
  <c r="DF77" i="46"/>
  <c r="AQ77" i="46" s="1"/>
  <c r="DE77" i="46"/>
  <c r="DD77" i="46"/>
  <c r="DC77" i="46"/>
  <c r="AN77" i="46" s="1"/>
  <c r="DB77" i="46"/>
  <c r="DA77" i="46"/>
  <c r="CZ77" i="46"/>
  <c r="AK77" i="46" s="1"/>
  <c r="CY77" i="46"/>
  <c r="CX77" i="46"/>
  <c r="AI77" i="46" s="1"/>
  <c r="CW77" i="46"/>
  <c r="CV77" i="46"/>
  <c r="AG77" i="46" s="1"/>
  <c r="CU77" i="46"/>
  <c r="CT77" i="46"/>
  <c r="CS77" i="46"/>
  <c r="AD77" i="46" s="1"/>
  <c r="CR77" i="46"/>
  <c r="CQ77" i="46"/>
  <c r="CP77" i="46"/>
  <c r="CO77" i="46"/>
  <c r="CN77" i="46"/>
  <c r="CM77" i="46"/>
  <c r="CL77" i="46"/>
  <c r="W77" i="46" s="1"/>
  <c r="CK77" i="46"/>
  <c r="CJ77" i="46"/>
  <c r="CI77" i="46"/>
  <c r="CH77" i="46"/>
  <c r="CG77" i="46"/>
  <c r="CF77" i="46"/>
  <c r="Q77" i="46" s="1"/>
  <c r="CE77" i="46"/>
  <c r="P77" i="46" s="1"/>
  <c r="CD77" i="46"/>
  <c r="O77" i="46" s="1"/>
  <c r="CC77" i="46"/>
  <c r="CB77" i="46"/>
  <c r="M77" i="46" s="1"/>
  <c r="CA77" i="46"/>
  <c r="BZ77" i="46"/>
  <c r="BY77" i="46"/>
  <c r="J77" i="46" s="1"/>
  <c r="BX77" i="46"/>
  <c r="BW77" i="46"/>
  <c r="H77" i="46" s="1"/>
  <c r="BV77" i="46"/>
  <c r="BU77" i="46"/>
  <c r="BT77" i="46"/>
  <c r="BS77" i="46"/>
  <c r="B77" i="46"/>
  <c r="B77" i="44" s="1"/>
  <c r="A77" i="46"/>
  <c r="A77" i="44" s="1"/>
  <c r="EF76" i="46"/>
  <c r="BQ76" i="46" s="1"/>
  <c r="EE76" i="46"/>
  <c r="ED76" i="46"/>
  <c r="EC76" i="46"/>
  <c r="EB76" i="46"/>
  <c r="EA76" i="46"/>
  <c r="DZ76" i="46"/>
  <c r="BK76" i="46" s="1"/>
  <c r="DY76" i="46"/>
  <c r="DX76" i="46"/>
  <c r="DW76" i="46"/>
  <c r="BH76" i="46" s="1"/>
  <c r="DV76" i="46"/>
  <c r="BG76" i="46" s="1"/>
  <c r="DU76" i="46"/>
  <c r="BF76" i="46" s="1"/>
  <c r="DT76" i="46"/>
  <c r="DS76" i="46"/>
  <c r="DR76" i="46"/>
  <c r="DQ76" i="46"/>
  <c r="BB76" i="46" s="1"/>
  <c r="DP76" i="46"/>
  <c r="DO76" i="46"/>
  <c r="DN76" i="46"/>
  <c r="DM76" i="46"/>
  <c r="DL76" i="46"/>
  <c r="DK76" i="46"/>
  <c r="DJ76" i="46"/>
  <c r="AU76" i="46" s="1"/>
  <c r="DI76" i="46"/>
  <c r="DH76" i="46"/>
  <c r="AS76" i="46" s="1"/>
  <c r="DG76" i="46"/>
  <c r="DF76" i="46"/>
  <c r="DE76" i="46"/>
  <c r="DD76" i="46"/>
  <c r="DC76" i="46"/>
  <c r="DB76" i="46"/>
  <c r="DA76" i="46"/>
  <c r="CZ76" i="46"/>
  <c r="CY76" i="46"/>
  <c r="AJ76" i="46" s="1"/>
  <c r="CX76" i="46"/>
  <c r="CW76" i="46"/>
  <c r="AH76" i="46" s="1"/>
  <c r="CV76" i="46"/>
  <c r="CU76" i="46"/>
  <c r="CT76" i="46"/>
  <c r="CS76" i="46"/>
  <c r="AD76" i="46" s="1"/>
  <c r="CR76" i="46"/>
  <c r="AC76" i="46" s="1"/>
  <c r="CQ76" i="46"/>
  <c r="CP76" i="46"/>
  <c r="CO76" i="46"/>
  <c r="Z76" i="46" s="1"/>
  <c r="CN76" i="46"/>
  <c r="Y76" i="46" s="1"/>
  <c r="CM76" i="46"/>
  <c r="CL76" i="46"/>
  <c r="W76" i="46" s="1"/>
  <c r="CK76" i="46"/>
  <c r="V76" i="46" s="1"/>
  <c r="CJ76" i="46"/>
  <c r="CI76" i="46"/>
  <c r="T76" i="46" s="1"/>
  <c r="CH76" i="46"/>
  <c r="S76" i="46" s="1"/>
  <c r="CG76" i="46"/>
  <c r="CF76" i="46"/>
  <c r="CE76" i="46"/>
  <c r="CD76" i="46"/>
  <c r="CC76" i="46"/>
  <c r="CB76" i="46"/>
  <c r="CA76" i="46"/>
  <c r="BZ76" i="46"/>
  <c r="BY76" i="46"/>
  <c r="BX76" i="46"/>
  <c r="I76" i="46" s="1"/>
  <c r="BW76" i="46"/>
  <c r="BV76" i="46"/>
  <c r="G76" i="46" s="1"/>
  <c r="BU76" i="46"/>
  <c r="F76" i="46" s="1"/>
  <c r="BT76" i="46"/>
  <c r="E76" i="46" s="1"/>
  <c r="BS76" i="46"/>
  <c r="D76" i="46" s="1"/>
  <c r="B76" i="46"/>
  <c r="B76" i="44" s="1"/>
  <c r="A76" i="46"/>
  <c r="EF75" i="46"/>
  <c r="EE75" i="46"/>
  <c r="ED75" i="46"/>
  <c r="BO75" i="44" s="1"/>
  <c r="EC75" i="46"/>
  <c r="EB75" i="46"/>
  <c r="EA75" i="46"/>
  <c r="DZ75" i="46"/>
  <c r="DY75" i="46"/>
  <c r="BJ75" i="46" s="1"/>
  <c r="DX75" i="46"/>
  <c r="DW75" i="46"/>
  <c r="DV75" i="46"/>
  <c r="DU75" i="46"/>
  <c r="DT75" i="46"/>
  <c r="BE75" i="46" s="1"/>
  <c r="DS75" i="46"/>
  <c r="DR75" i="46"/>
  <c r="BC75" i="46" s="1"/>
  <c r="DQ75" i="46"/>
  <c r="DP75" i="46"/>
  <c r="BA75" i="46" s="1"/>
  <c r="DO75" i="46"/>
  <c r="DN75" i="46"/>
  <c r="DM75" i="46"/>
  <c r="DL75" i="46"/>
  <c r="DK75" i="46"/>
  <c r="DJ75" i="46"/>
  <c r="AU75" i="46" s="1"/>
  <c r="DI75" i="46"/>
  <c r="DH75" i="46"/>
  <c r="AS75" i="46" s="1"/>
  <c r="DG75" i="46"/>
  <c r="DF75" i="46"/>
  <c r="AQ75" i="46" s="1"/>
  <c r="DE75" i="46"/>
  <c r="DD75" i="46"/>
  <c r="AO75" i="46" s="1"/>
  <c r="DC75" i="46"/>
  <c r="DB75" i="46"/>
  <c r="DA75" i="46"/>
  <c r="AL75" i="46" s="1"/>
  <c r="CZ75" i="46"/>
  <c r="CY75" i="46"/>
  <c r="CX75" i="46"/>
  <c r="AI75" i="46" s="1"/>
  <c r="CW75" i="46"/>
  <c r="AH75" i="46" s="1"/>
  <c r="CV75" i="46"/>
  <c r="CU75" i="46"/>
  <c r="CT75" i="46"/>
  <c r="AE75" i="46" s="1"/>
  <c r="CS75" i="46"/>
  <c r="CR75" i="46"/>
  <c r="CQ75" i="46"/>
  <c r="CP75" i="46"/>
  <c r="CO75" i="46"/>
  <c r="Z75" i="46" s="1"/>
  <c r="CN75" i="46"/>
  <c r="Y75" i="46" s="1"/>
  <c r="CM75" i="46"/>
  <c r="CL75" i="46"/>
  <c r="CK75" i="46"/>
  <c r="CJ75" i="46"/>
  <c r="U75" i="46" s="1"/>
  <c r="CI75" i="46"/>
  <c r="CH75" i="46"/>
  <c r="S75" i="46" s="1"/>
  <c r="CG75" i="46"/>
  <c r="CF75" i="46"/>
  <c r="CE75" i="46"/>
  <c r="CD75" i="46"/>
  <c r="CC75" i="46"/>
  <c r="CB75" i="46"/>
  <c r="M75" i="46" s="1"/>
  <c r="CA75" i="46"/>
  <c r="BZ75" i="46"/>
  <c r="BY75" i="46"/>
  <c r="BX75" i="46"/>
  <c r="BW75" i="46"/>
  <c r="BV75" i="46"/>
  <c r="BU75" i="46"/>
  <c r="BT75" i="46"/>
  <c r="BS75" i="46"/>
  <c r="BO75" i="46"/>
  <c r="B75" i="46"/>
  <c r="B75" i="44" s="1"/>
  <c r="A75" i="46"/>
  <c r="C75" i="46" s="1"/>
  <c r="C75" i="44" s="1"/>
  <c r="EF74" i="46"/>
  <c r="BQ74" i="46" s="1"/>
  <c r="EE74" i="46"/>
  <c r="BP74" i="46" s="1"/>
  <c r="ED74" i="46"/>
  <c r="EC74" i="46"/>
  <c r="EB74" i="46"/>
  <c r="EA74" i="46"/>
  <c r="DZ74" i="46"/>
  <c r="DY74" i="46"/>
  <c r="BJ74" i="46" s="1"/>
  <c r="DX74" i="46"/>
  <c r="DW74" i="46"/>
  <c r="DV74" i="46"/>
  <c r="BG74" i="46" s="1"/>
  <c r="DU74" i="46"/>
  <c r="DT74" i="46"/>
  <c r="DS74" i="46"/>
  <c r="DR74" i="46"/>
  <c r="DQ74" i="46"/>
  <c r="DP74" i="46"/>
  <c r="BA74" i="46" s="1"/>
  <c r="DO74" i="46"/>
  <c r="DN74" i="46"/>
  <c r="DM74" i="46"/>
  <c r="AX74" i="46" s="1"/>
  <c r="DL74" i="46"/>
  <c r="DK74" i="46"/>
  <c r="AV74" i="46" s="1"/>
  <c r="DJ74" i="46"/>
  <c r="AU74" i="46" s="1"/>
  <c r="DI74" i="46"/>
  <c r="DH74" i="46"/>
  <c r="DG74" i="46"/>
  <c r="DF74" i="46"/>
  <c r="AQ74" i="46" s="1"/>
  <c r="DE74" i="46"/>
  <c r="DD74" i="46"/>
  <c r="DC74" i="46"/>
  <c r="DB74" i="46"/>
  <c r="AM74" i="46" s="1"/>
  <c r="DA74" i="46"/>
  <c r="CZ74" i="46"/>
  <c r="CY74" i="46"/>
  <c r="AJ74" i="46" s="1"/>
  <c r="CX74" i="46"/>
  <c r="CW74" i="46"/>
  <c r="CV74" i="46"/>
  <c r="CU74" i="46"/>
  <c r="AF74" i="46" s="1"/>
  <c r="CT74" i="46"/>
  <c r="CS74" i="46"/>
  <c r="CR74" i="46"/>
  <c r="AC74" i="46" s="1"/>
  <c r="CQ74" i="46"/>
  <c r="CP74" i="46"/>
  <c r="CO74" i="46"/>
  <c r="Z74" i="46" s="1"/>
  <c r="CN74" i="46"/>
  <c r="CM74" i="46"/>
  <c r="CL74" i="46"/>
  <c r="CK74" i="46"/>
  <c r="V74" i="46" s="1"/>
  <c r="CJ74" i="46"/>
  <c r="CI74" i="46"/>
  <c r="T74" i="46" s="1"/>
  <c r="CH74" i="46"/>
  <c r="CG74" i="46"/>
  <c r="R74" i="46" s="1"/>
  <c r="CF74" i="46"/>
  <c r="CE74" i="46"/>
  <c r="CD74" i="46"/>
  <c r="CC74" i="46"/>
  <c r="CB74" i="46"/>
  <c r="M74" i="46" s="1"/>
  <c r="CA74" i="46"/>
  <c r="BZ74" i="46"/>
  <c r="BY74" i="46"/>
  <c r="BX74" i="46"/>
  <c r="BW74" i="46"/>
  <c r="BV74" i="46"/>
  <c r="BU74" i="46"/>
  <c r="BT74" i="46"/>
  <c r="E74" i="46" s="1"/>
  <c r="BS74" i="46"/>
  <c r="B74" i="46"/>
  <c r="B74" i="44" s="1"/>
  <c r="A74" i="46"/>
  <c r="A72" i="27" s="1"/>
  <c r="EF73" i="46"/>
  <c r="EE73" i="46"/>
  <c r="BP73" i="46" s="1"/>
  <c r="ED73" i="46"/>
  <c r="EC73" i="46"/>
  <c r="BN73" i="46" s="1"/>
  <c r="EB73" i="46"/>
  <c r="EA73" i="46"/>
  <c r="BL73" i="46" s="1"/>
  <c r="DZ73" i="46"/>
  <c r="BK73" i="46" s="1"/>
  <c r="DY73" i="46"/>
  <c r="BJ73" i="46" s="1"/>
  <c r="DX73" i="46"/>
  <c r="DW73" i="46"/>
  <c r="DV73" i="46"/>
  <c r="BG73" i="46" s="1"/>
  <c r="DU73" i="46"/>
  <c r="DT73" i="46"/>
  <c r="DS73" i="46"/>
  <c r="BD73" i="46" s="1"/>
  <c r="DR73" i="46"/>
  <c r="BC73" i="46" s="1"/>
  <c r="DQ73" i="46"/>
  <c r="BB73" i="46" s="1"/>
  <c r="DP73" i="46"/>
  <c r="DO73" i="46"/>
  <c r="AZ73" i="46" s="1"/>
  <c r="DN73" i="46"/>
  <c r="AY73" i="46" s="1"/>
  <c r="DM73" i="46"/>
  <c r="AX73" i="46" s="1"/>
  <c r="DL73" i="46"/>
  <c r="AW73" i="46" s="1"/>
  <c r="DK73" i="46"/>
  <c r="DJ73" i="46"/>
  <c r="DI73" i="46"/>
  <c r="DH73" i="46"/>
  <c r="DG73" i="46"/>
  <c r="AR73" i="46" s="1"/>
  <c r="DF73" i="46"/>
  <c r="DE73" i="46"/>
  <c r="DD73" i="46"/>
  <c r="DC73" i="46"/>
  <c r="AN73" i="46" s="1"/>
  <c r="DB73" i="46"/>
  <c r="DA73" i="46"/>
  <c r="CZ73" i="46"/>
  <c r="CY73" i="46"/>
  <c r="CX73" i="46"/>
  <c r="CW73" i="46"/>
  <c r="AH73" i="46" s="1"/>
  <c r="CV73" i="46"/>
  <c r="AG73" i="46" s="1"/>
  <c r="CU73" i="46"/>
  <c r="CT73" i="46"/>
  <c r="AE73" i="46" s="1"/>
  <c r="CS73" i="46"/>
  <c r="AD73" i="46" s="1"/>
  <c r="CR73" i="46"/>
  <c r="CQ73" i="46"/>
  <c r="CP73" i="46"/>
  <c r="CO73" i="46"/>
  <c r="CN73" i="46"/>
  <c r="Y73" i="46" s="1"/>
  <c r="CM73" i="46"/>
  <c r="X73" i="46" s="1"/>
  <c r="CL73" i="46"/>
  <c r="CK73" i="46"/>
  <c r="V73" i="46" s="1"/>
  <c r="CJ73" i="46"/>
  <c r="CI73" i="46"/>
  <c r="T73" i="46" s="1"/>
  <c r="CH73" i="46"/>
  <c r="CG73" i="46"/>
  <c r="CF73" i="46"/>
  <c r="CE73" i="46"/>
  <c r="P73" i="46" s="1"/>
  <c r="CD73" i="46"/>
  <c r="CC73" i="46"/>
  <c r="CB73" i="46"/>
  <c r="CA73" i="46"/>
  <c r="BZ73" i="46"/>
  <c r="BY73" i="46"/>
  <c r="BX73" i="46"/>
  <c r="I73" i="46" s="1"/>
  <c r="BW73" i="46"/>
  <c r="H73" i="46" s="1"/>
  <c r="BV73" i="46"/>
  <c r="BU73" i="46"/>
  <c r="BT73" i="46"/>
  <c r="BS73" i="46"/>
  <c r="B73" i="46"/>
  <c r="B73" i="44" s="1"/>
  <c r="A73" i="46"/>
  <c r="A71" i="27" s="1"/>
  <c r="EF72" i="46"/>
  <c r="EE72" i="46"/>
  <c r="ED72" i="46"/>
  <c r="EC72" i="46"/>
  <c r="EB72" i="46"/>
  <c r="EA72" i="46"/>
  <c r="DZ72" i="46"/>
  <c r="DY72" i="46"/>
  <c r="BJ72" i="46" s="1"/>
  <c r="DX72" i="46"/>
  <c r="DW72" i="46"/>
  <c r="DV72" i="46"/>
  <c r="DU72" i="46"/>
  <c r="DT72" i="46"/>
  <c r="DS72" i="46"/>
  <c r="BD72" i="46" s="1"/>
  <c r="DR72" i="46"/>
  <c r="BC72" i="46" s="1"/>
  <c r="DQ72" i="46"/>
  <c r="BB72" i="46" s="1"/>
  <c r="DP72" i="46"/>
  <c r="BA72" i="46" s="1"/>
  <c r="DO72" i="46"/>
  <c r="DN72" i="46"/>
  <c r="DM72" i="46"/>
  <c r="DL72" i="46"/>
  <c r="DK72" i="46"/>
  <c r="AV72" i="46" s="1"/>
  <c r="DJ72" i="46"/>
  <c r="DI72" i="46"/>
  <c r="AT72" i="46" s="1"/>
  <c r="DH72" i="46"/>
  <c r="DG72" i="46"/>
  <c r="DF72" i="46"/>
  <c r="DE72" i="46"/>
  <c r="AP72" i="46" s="1"/>
  <c r="DD72" i="46"/>
  <c r="DC72" i="46"/>
  <c r="DB72" i="46"/>
  <c r="DA72" i="46"/>
  <c r="AL72" i="46" s="1"/>
  <c r="CZ72" i="46"/>
  <c r="CY72" i="46"/>
  <c r="CX72" i="46"/>
  <c r="CW72" i="46"/>
  <c r="CV72" i="46"/>
  <c r="AG72" i="46" s="1"/>
  <c r="CU72" i="46"/>
  <c r="CT72" i="46"/>
  <c r="CS72" i="46"/>
  <c r="AD72" i="46" s="1"/>
  <c r="CR72" i="46"/>
  <c r="CQ72" i="46"/>
  <c r="CP72" i="46"/>
  <c r="CO72" i="46"/>
  <c r="CN72" i="46"/>
  <c r="Y72" i="46" s="1"/>
  <c r="CM72" i="46"/>
  <c r="X72" i="46" s="1"/>
  <c r="CL72" i="46"/>
  <c r="CK72" i="46"/>
  <c r="CJ72" i="46"/>
  <c r="U72" i="46" s="1"/>
  <c r="CI72" i="46"/>
  <c r="CH72" i="46"/>
  <c r="CG72" i="46"/>
  <c r="R72" i="46" s="1"/>
  <c r="CF72" i="46"/>
  <c r="CE72" i="46"/>
  <c r="P72" i="46" s="1"/>
  <c r="CD72" i="46"/>
  <c r="CC72" i="46"/>
  <c r="N72" i="46" s="1"/>
  <c r="CB72" i="46"/>
  <c r="M72" i="46" s="1"/>
  <c r="CA72" i="46"/>
  <c r="L72" i="46" s="1"/>
  <c r="BZ72" i="46"/>
  <c r="BY72" i="46"/>
  <c r="BX72" i="46"/>
  <c r="BW72" i="46"/>
  <c r="H72" i="46" s="1"/>
  <c r="BV72" i="46"/>
  <c r="BU72" i="46"/>
  <c r="F72" i="46" s="1"/>
  <c r="BT72" i="46"/>
  <c r="E72" i="46" s="1"/>
  <c r="BS72" i="46"/>
  <c r="B72" i="46"/>
  <c r="B72" i="44" s="1"/>
  <c r="A72" i="46"/>
  <c r="A70" i="27" s="1"/>
  <c r="EF71" i="46"/>
  <c r="BQ71" i="46" s="1"/>
  <c r="EE71" i="46"/>
  <c r="BP71" i="46" s="1"/>
  <c r="ED71" i="46"/>
  <c r="BO71" i="44" s="1"/>
  <c r="EC71" i="46"/>
  <c r="BN71" i="46" s="1"/>
  <c r="EB71" i="46"/>
  <c r="EA71" i="46"/>
  <c r="BL71" i="46" s="1"/>
  <c r="DZ71" i="46"/>
  <c r="DY71" i="46"/>
  <c r="BJ71" i="46" s="1"/>
  <c r="DX71" i="46"/>
  <c r="BI71" i="46" s="1"/>
  <c r="DW71" i="46"/>
  <c r="BH71" i="46" s="1"/>
  <c r="DV71" i="46"/>
  <c r="DU71" i="46"/>
  <c r="BF71" i="46" s="1"/>
  <c r="DT71" i="46"/>
  <c r="DS71" i="46"/>
  <c r="DR71" i="46"/>
  <c r="DQ71" i="46"/>
  <c r="BB71" i="46" s="1"/>
  <c r="DP71" i="46"/>
  <c r="DO71" i="46"/>
  <c r="AZ71" i="46" s="1"/>
  <c r="DN71" i="46"/>
  <c r="AY71" i="46" s="1"/>
  <c r="DM71" i="46"/>
  <c r="AX71" i="46" s="1"/>
  <c r="DL71" i="46"/>
  <c r="AW71" i="46" s="1"/>
  <c r="DK71" i="46"/>
  <c r="DJ71" i="46"/>
  <c r="DI71" i="46"/>
  <c r="AT71" i="46" s="1"/>
  <c r="DH71" i="46"/>
  <c r="AS71" i="46" s="1"/>
  <c r="DG71" i="46"/>
  <c r="AR71" i="46" s="1"/>
  <c r="DF71" i="46"/>
  <c r="DE71" i="46"/>
  <c r="AP71" i="46" s="1"/>
  <c r="DD71" i="46"/>
  <c r="DC71" i="46"/>
  <c r="AN71" i="46" s="1"/>
  <c r="DB71" i="46"/>
  <c r="DA71" i="46"/>
  <c r="AL71" i="46" s="1"/>
  <c r="CZ71" i="46"/>
  <c r="CY71" i="46"/>
  <c r="AJ71" i="46" s="1"/>
  <c r="CX71" i="46"/>
  <c r="AI71" i="46" s="1"/>
  <c r="CW71" i="46"/>
  <c r="CV71" i="46"/>
  <c r="CU71" i="46"/>
  <c r="AF71" i="46" s="1"/>
  <c r="CT71" i="46"/>
  <c r="CS71" i="46"/>
  <c r="AD71" i="46" s="1"/>
  <c r="CR71" i="46"/>
  <c r="CQ71" i="46"/>
  <c r="AB71" i="46" s="1"/>
  <c r="CP71" i="46"/>
  <c r="CO71" i="46"/>
  <c r="Z71" i="46" s="1"/>
  <c r="CN71" i="46"/>
  <c r="CM71" i="46"/>
  <c r="X71" i="46" s="1"/>
  <c r="CL71" i="46"/>
  <c r="CK71" i="46"/>
  <c r="CJ71" i="46"/>
  <c r="U71" i="46" s="1"/>
  <c r="CI71" i="46"/>
  <c r="T71" i="46" s="1"/>
  <c r="CH71" i="46"/>
  <c r="CG71" i="46"/>
  <c r="R71" i="46" s="1"/>
  <c r="CF71" i="46"/>
  <c r="CE71" i="46"/>
  <c r="P71" i="46" s="1"/>
  <c r="CD71" i="46"/>
  <c r="CC71" i="46"/>
  <c r="CB71" i="46"/>
  <c r="CA71" i="46"/>
  <c r="L71" i="46" s="1"/>
  <c r="BZ71" i="46"/>
  <c r="BY71" i="46"/>
  <c r="J71" i="46" s="1"/>
  <c r="BX71" i="46"/>
  <c r="BW71" i="46"/>
  <c r="BV71" i="46"/>
  <c r="BU71" i="46"/>
  <c r="BT71" i="46"/>
  <c r="BS71" i="46"/>
  <c r="D71" i="46" s="1"/>
  <c r="BO71" i="46"/>
  <c r="B71" i="46"/>
  <c r="B71" i="44" s="1"/>
  <c r="A71" i="46"/>
  <c r="EF70" i="46"/>
  <c r="EE70" i="46"/>
  <c r="ED70" i="46"/>
  <c r="EC70" i="46"/>
  <c r="BN70" i="46" s="1"/>
  <c r="EB70" i="46"/>
  <c r="BM70" i="46" s="1"/>
  <c r="EA70" i="46"/>
  <c r="BL70" i="46" s="1"/>
  <c r="DZ70" i="46"/>
  <c r="DY70" i="46"/>
  <c r="BJ70" i="46" s="1"/>
  <c r="DX70" i="46"/>
  <c r="BI70" i="46" s="1"/>
  <c r="DW70" i="46"/>
  <c r="DV70" i="46"/>
  <c r="BG70" i="46" s="1"/>
  <c r="DU70" i="46"/>
  <c r="BF70" i="46" s="1"/>
  <c r="DT70" i="46"/>
  <c r="BE70" i="46" s="1"/>
  <c r="DS70" i="46"/>
  <c r="DR70" i="46"/>
  <c r="BC70" i="46" s="1"/>
  <c r="DQ70" i="46"/>
  <c r="BB70" i="46" s="1"/>
  <c r="DP70" i="46"/>
  <c r="DO70" i="46"/>
  <c r="DN70" i="46"/>
  <c r="AY70" i="46" s="1"/>
  <c r="DM70" i="46"/>
  <c r="DL70" i="46"/>
  <c r="AW70" i="46" s="1"/>
  <c r="DK70" i="46"/>
  <c r="DJ70" i="46"/>
  <c r="AU70" i="46" s="1"/>
  <c r="DI70" i="46"/>
  <c r="DH70" i="46"/>
  <c r="AS70" i="46" s="1"/>
  <c r="DG70" i="46"/>
  <c r="DF70" i="46"/>
  <c r="DE70" i="46"/>
  <c r="DD70" i="46"/>
  <c r="AO70" i="46" s="1"/>
  <c r="DC70" i="46"/>
  <c r="DB70" i="46"/>
  <c r="AM70" i="46" s="1"/>
  <c r="DA70" i="46"/>
  <c r="CZ70" i="46"/>
  <c r="CY70" i="46"/>
  <c r="CX70" i="46"/>
  <c r="AI70" i="46" s="1"/>
  <c r="CW70" i="46"/>
  <c r="AH70" i="46" s="1"/>
  <c r="CV70" i="46"/>
  <c r="AG70" i="46" s="1"/>
  <c r="CU70" i="46"/>
  <c r="AF70" i="46" s="1"/>
  <c r="CT70" i="46"/>
  <c r="AE70" i="46" s="1"/>
  <c r="CS70" i="46"/>
  <c r="AD70" i="46" s="1"/>
  <c r="CR70" i="46"/>
  <c r="CQ70" i="46"/>
  <c r="CP70" i="46"/>
  <c r="CO70" i="46"/>
  <c r="CN70" i="46"/>
  <c r="CM70" i="46"/>
  <c r="CL70" i="46"/>
  <c r="W70" i="46" s="1"/>
  <c r="CK70" i="46"/>
  <c r="CJ70" i="46"/>
  <c r="U70" i="46" s="1"/>
  <c r="CI70" i="46"/>
  <c r="CH70" i="46"/>
  <c r="S70" i="46" s="1"/>
  <c r="CG70" i="46"/>
  <c r="CF70" i="46"/>
  <c r="Q70" i="46" s="1"/>
  <c r="CE70" i="46"/>
  <c r="P70" i="46" s="1"/>
  <c r="CD70" i="46"/>
  <c r="O70" i="46" s="1"/>
  <c r="CC70" i="46"/>
  <c r="CB70" i="46"/>
  <c r="CA70" i="46"/>
  <c r="BZ70" i="46"/>
  <c r="BY70" i="46"/>
  <c r="BX70" i="46"/>
  <c r="BW70" i="46"/>
  <c r="BV70" i="46"/>
  <c r="G70" i="46" s="1"/>
  <c r="BU70" i="46"/>
  <c r="F70" i="46" s="1"/>
  <c r="BT70" i="46"/>
  <c r="E70" i="46" s="1"/>
  <c r="BS70" i="46"/>
  <c r="B70" i="46"/>
  <c r="B70" i="44" s="1"/>
  <c r="A70" i="46"/>
  <c r="EF69" i="46"/>
  <c r="BQ69" i="46" s="1"/>
  <c r="EE69" i="46"/>
  <c r="BP69" i="46" s="1"/>
  <c r="ED69" i="46"/>
  <c r="EC69" i="46"/>
  <c r="EB69" i="46"/>
  <c r="BM69" i="46" s="1"/>
  <c r="EA69" i="46"/>
  <c r="DZ69" i="46"/>
  <c r="DY69" i="46"/>
  <c r="BJ69" i="46" s="1"/>
  <c r="DX69" i="46"/>
  <c r="BI69" i="46" s="1"/>
  <c r="DW69" i="46"/>
  <c r="DV69" i="46"/>
  <c r="DU69" i="46"/>
  <c r="DT69" i="46"/>
  <c r="BE69" i="46" s="1"/>
  <c r="DS69" i="46"/>
  <c r="DR69" i="46"/>
  <c r="BC69" i="46" s="1"/>
  <c r="DQ69" i="46"/>
  <c r="DP69" i="46"/>
  <c r="BA69" i="46" s="1"/>
  <c r="DO69" i="46"/>
  <c r="AZ69" i="46" s="1"/>
  <c r="DN69" i="46"/>
  <c r="DM69" i="46"/>
  <c r="AX69" i="46" s="1"/>
  <c r="DL69" i="46"/>
  <c r="AW69" i="46" s="1"/>
  <c r="DK69" i="46"/>
  <c r="DJ69" i="46"/>
  <c r="DI69" i="46"/>
  <c r="DH69" i="46"/>
  <c r="AS69" i="46" s="1"/>
  <c r="DG69" i="46"/>
  <c r="DF69" i="46"/>
  <c r="DE69" i="46"/>
  <c r="AP69" i="46" s="1"/>
  <c r="DD69" i="46"/>
  <c r="DC69" i="46"/>
  <c r="DB69" i="46"/>
  <c r="DA69" i="46"/>
  <c r="CZ69" i="46"/>
  <c r="AK69" i="46" s="1"/>
  <c r="CY69" i="46"/>
  <c r="CX69" i="46"/>
  <c r="CW69" i="46"/>
  <c r="CV69" i="46"/>
  <c r="AG69" i="46" s="1"/>
  <c r="CU69" i="46"/>
  <c r="CT69" i="46"/>
  <c r="CS69" i="46"/>
  <c r="AD69" i="46" s="1"/>
  <c r="CR69" i="46"/>
  <c r="AC69" i="46" s="1"/>
  <c r="CQ69" i="46"/>
  <c r="AB69" i="46" s="1"/>
  <c r="CP69" i="46"/>
  <c r="CO69" i="46"/>
  <c r="Z69" i="46" s="1"/>
  <c r="CN69" i="46"/>
  <c r="CM69" i="46"/>
  <c r="CL69" i="46"/>
  <c r="W69" i="46" s="1"/>
  <c r="CK69" i="46"/>
  <c r="CJ69" i="46"/>
  <c r="U69" i="46" s="1"/>
  <c r="CI69" i="46"/>
  <c r="CH69" i="46"/>
  <c r="CG69" i="46"/>
  <c r="R69" i="46" s="1"/>
  <c r="CF69" i="46"/>
  <c r="Q69" i="46" s="1"/>
  <c r="CE69" i="46"/>
  <c r="P69" i="46" s="1"/>
  <c r="CD69" i="46"/>
  <c r="O69" i="46" s="1"/>
  <c r="CC69" i="46"/>
  <c r="CB69" i="46"/>
  <c r="M69" i="46" s="1"/>
  <c r="CA69" i="46"/>
  <c r="BZ69" i="46"/>
  <c r="BY69" i="46"/>
  <c r="J69" i="46" s="1"/>
  <c r="BX69" i="46"/>
  <c r="BW69" i="46"/>
  <c r="BV69" i="46"/>
  <c r="G69" i="46" s="1"/>
  <c r="BU69" i="46"/>
  <c r="BT69" i="46"/>
  <c r="BS69" i="46"/>
  <c r="B69" i="46"/>
  <c r="B69" i="44" s="1"/>
  <c r="A69" i="46"/>
  <c r="A67" i="27" s="1"/>
  <c r="EF68" i="46"/>
  <c r="BQ68" i="46" s="1"/>
  <c r="EE68" i="46"/>
  <c r="ED68" i="46"/>
  <c r="BO68" i="44" s="1"/>
  <c r="EC68" i="46"/>
  <c r="BN68" i="44" s="1"/>
  <c r="EB68" i="46"/>
  <c r="BM68" i="46" s="1"/>
  <c r="EA68" i="46"/>
  <c r="DZ68" i="46"/>
  <c r="BK68" i="46" s="1"/>
  <c r="DY68" i="46"/>
  <c r="BJ68" i="46" s="1"/>
  <c r="DX68" i="46"/>
  <c r="DW68" i="46"/>
  <c r="DV68" i="46"/>
  <c r="BG68" i="46" s="1"/>
  <c r="DU68" i="46"/>
  <c r="DT68" i="46"/>
  <c r="BE68" i="46" s="1"/>
  <c r="DS68" i="46"/>
  <c r="BD68" i="46" s="1"/>
  <c r="DR68" i="46"/>
  <c r="BC68" i="46" s="1"/>
  <c r="DQ68" i="46"/>
  <c r="DP68" i="46"/>
  <c r="BA68" i="46" s="1"/>
  <c r="DO68" i="46"/>
  <c r="DN68" i="46"/>
  <c r="AY68" i="46" s="1"/>
  <c r="DM68" i="46"/>
  <c r="DL68" i="46"/>
  <c r="DK68" i="46"/>
  <c r="DJ68" i="46"/>
  <c r="AU68" i="46" s="1"/>
  <c r="DI68" i="46"/>
  <c r="AT68" i="46" s="1"/>
  <c r="DH68" i="46"/>
  <c r="DG68" i="46"/>
  <c r="DF68" i="46"/>
  <c r="AQ68" i="46" s="1"/>
  <c r="DE68" i="46"/>
  <c r="AP68" i="46" s="1"/>
  <c r="DD68" i="46"/>
  <c r="AO68" i="46" s="1"/>
  <c r="DC68" i="46"/>
  <c r="AN68" i="46" s="1"/>
  <c r="DB68" i="46"/>
  <c r="AM68" i="46" s="1"/>
  <c r="DA68" i="46"/>
  <c r="AL68" i="46" s="1"/>
  <c r="CZ68" i="46"/>
  <c r="CY68" i="46"/>
  <c r="CX68" i="46"/>
  <c r="AI68" i="46" s="1"/>
  <c r="CW68" i="46"/>
  <c r="AH68" i="46" s="1"/>
  <c r="CV68" i="46"/>
  <c r="AG68" i="46" s="1"/>
  <c r="CU68" i="46"/>
  <c r="CT68" i="46"/>
  <c r="CS68" i="46"/>
  <c r="AD68" i="46" s="1"/>
  <c r="CR68" i="46"/>
  <c r="CQ68" i="46"/>
  <c r="CP68" i="46"/>
  <c r="CO68" i="46"/>
  <c r="CN68" i="46"/>
  <c r="Y68" i="46" s="1"/>
  <c r="CM68" i="46"/>
  <c r="CL68" i="46"/>
  <c r="W68" i="46" s="1"/>
  <c r="CK68" i="46"/>
  <c r="V68" i="46" s="1"/>
  <c r="CJ68" i="46"/>
  <c r="CI68" i="46"/>
  <c r="CH68" i="46"/>
  <c r="CG68" i="46"/>
  <c r="CF68" i="46"/>
  <c r="CE68" i="46"/>
  <c r="CD68" i="46"/>
  <c r="O68" i="46" s="1"/>
  <c r="CC68" i="46"/>
  <c r="CB68" i="46"/>
  <c r="M68" i="46" s="1"/>
  <c r="CA68" i="46"/>
  <c r="BZ68" i="46"/>
  <c r="BY68" i="46"/>
  <c r="BX68" i="46"/>
  <c r="I68" i="46" s="1"/>
  <c r="BW68" i="46"/>
  <c r="H68" i="46" s="1"/>
  <c r="BV68" i="46"/>
  <c r="G68" i="46" s="1"/>
  <c r="BU68" i="46"/>
  <c r="BT68" i="46"/>
  <c r="BS68" i="46"/>
  <c r="B68" i="46"/>
  <c r="B68" i="44" s="1"/>
  <c r="A68" i="46"/>
  <c r="EF67" i="46"/>
  <c r="EE67" i="46"/>
  <c r="BP67" i="46" s="1"/>
  <c r="ED67" i="46"/>
  <c r="BO67" i="44" s="1"/>
  <c r="EC67" i="46"/>
  <c r="EB67" i="46"/>
  <c r="BM67" i="46" s="1"/>
  <c r="EA67" i="46"/>
  <c r="BL67" i="46" s="1"/>
  <c r="DZ67" i="46"/>
  <c r="BK67" i="46" s="1"/>
  <c r="DY67" i="46"/>
  <c r="BJ67" i="46" s="1"/>
  <c r="DX67" i="46"/>
  <c r="BI67" i="46" s="1"/>
  <c r="DW67" i="46"/>
  <c r="BH67" i="46" s="1"/>
  <c r="DV67" i="46"/>
  <c r="DU67" i="46"/>
  <c r="DT67" i="46"/>
  <c r="BE67" i="46" s="1"/>
  <c r="DS67" i="46"/>
  <c r="DR67" i="46"/>
  <c r="DQ67" i="46"/>
  <c r="DP67" i="46"/>
  <c r="BA67" i="46" s="1"/>
  <c r="DO67" i="46"/>
  <c r="DN67" i="46"/>
  <c r="DM67" i="46"/>
  <c r="DL67" i="46"/>
  <c r="AW67" i="46" s="1"/>
  <c r="DK67" i="46"/>
  <c r="DJ67" i="46"/>
  <c r="AU67" i="46" s="1"/>
  <c r="DI67" i="46"/>
  <c r="AT67" i="46" s="1"/>
  <c r="DH67" i="46"/>
  <c r="AS67" i="46" s="1"/>
  <c r="DG67" i="46"/>
  <c r="AR67" i="46" s="1"/>
  <c r="DF67" i="46"/>
  <c r="AQ67" i="46" s="1"/>
  <c r="DE67" i="46"/>
  <c r="DD67" i="46"/>
  <c r="AO67" i="46" s="1"/>
  <c r="DC67" i="46"/>
  <c r="AN67" i="46" s="1"/>
  <c r="DB67" i="46"/>
  <c r="AM67" i="46" s="1"/>
  <c r="DA67" i="46"/>
  <c r="CZ67" i="46"/>
  <c r="AK67" i="46" s="1"/>
  <c r="CY67" i="46"/>
  <c r="CX67" i="46"/>
  <c r="CW67" i="46"/>
  <c r="CV67" i="46"/>
  <c r="CU67" i="46"/>
  <c r="CT67" i="46"/>
  <c r="AE67" i="46" s="1"/>
  <c r="CS67" i="46"/>
  <c r="CR67" i="46"/>
  <c r="AC67" i="46" s="1"/>
  <c r="CQ67" i="46"/>
  <c r="AB67" i="46" s="1"/>
  <c r="CP67" i="46"/>
  <c r="CO67" i="46"/>
  <c r="CN67" i="46"/>
  <c r="Y67" i="46" s="1"/>
  <c r="CM67" i="46"/>
  <c r="X67" i="46" s="1"/>
  <c r="CL67" i="46"/>
  <c r="W67" i="46" s="1"/>
  <c r="CK67" i="46"/>
  <c r="CJ67" i="46"/>
  <c r="U67" i="46" s="1"/>
  <c r="CI67" i="46"/>
  <c r="T67" i="46" s="1"/>
  <c r="CH67" i="46"/>
  <c r="CG67" i="46"/>
  <c r="CF67" i="46"/>
  <c r="CE67" i="46"/>
  <c r="CD67" i="46"/>
  <c r="O67" i="46" s="1"/>
  <c r="CC67" i="46"/>
  <c r="N67" i="46" s="1"/>
  <c r="CB67" i="46"/>
  <c r="M67" i="46" s="1"/>
  <c r="CA67" i="46"/>
  <c r="BZ67" i="46"/>
  <c r="K67" i="46" s="1"/>
  <c r="BY67" i="46"/>
  <c r="BX67" i="46"/>
  <c r="BW67" i="46"/>
  <c r="H67" i="46" s="1"/>
  <c r="BV67" i="46"/>
  <c r="G67" i="46" s="1"/>
  <c r="BU67" i="46"/>
  <c r="BT67" i="46"/>
  <c r="BS67" i="46"/>
  <c r="B67" i="46"/>
  <c r="B67" i="44" s="1"/>
  <c r="A67" i="46"/>
  <c r="A65" i="27" s="1"/>
  <c r="EF66" i="46"/>
  <c r="EE66" i="46"/>
  <c r="ED66" i="46"/>
  <c r="BO66" i="44" s="1"/>
  <c r="EC66" i="46"/>
  <c r="BN66" i="46" s="1"/>
  <c r="EB66" i="46"/>
  <c r="BM66" i="46" s="1"/>
  <c r="EA66" i="46"/>
  <c r="DZ66" i="46"/>
  <c r="DY66" i="46"/>
  <c r="BJ66" i="46" s="1"/>
  <c r="DX66" i="46"/>
  <c r="BI66" i="46" s="1"/>
  <c r="DW66" i="46"/>
  <c r="BH66" i="46" s="1"/>
  <c r="DV66" i="46"/>
  <c r="DU66" i="46"/>
  <c r="BF66" i="46" s="1"/>
  <c r="DT66" i="46"/>
  <c r="BE66" i="46" s="1"/>
  <c r="DS66" i="46"/>
  <c r="DR66" i="46"/>
  <c r="DQ66" i="46"/>
  <c r="DP66" i="46"/>
  <c r="BA66" i="46" s="1"/>
  <c r="DO66" i="46"/>
  <c r="AZ66" i="46" s="1"/>
  <c r="DN66" i="46"/>
  <c r="AY66" i="46" s="1"/>
  <c r="DM66" i="46"/>
  <c r="AX66" i="46" s="1"/>
  <c r="DL66" i="46"/>
  <c r="DK66" i="46"/>
  <c r="AV66" i="46" s="1"/>
  <c r="DJ66" i="46"/>
  <c r="DI66" i="46"/>
  <c r="AT66" i="46" s="1"/>
  <c r="DH66" i="46"/>
  <c r="AS66" i="46" s="1"/>
  <c r="DG66" i="46"/>
  <c r="AR66" i="46" s="1"/>
  <c r="DF66" i="46"/>
  <c r="DE66" i="46"/>
  <c r="AP66" i="46" s="1"/>
  <c r="DD66" i="46"/>
  <c r="AO66" i="46" s="1"/>
  <c r="DC66" i="46"/>
  <c r="AN66" i="46" s="1"/>
  <c r="DB66" i="46"/>
  <c r="DA66" i="46"/>
  <c r="AL66" i="46" s="1"/>
  <c r="CZ66" i="46"/>
  <c r="AK66" i="46" s="1"/>
  <c r="CY66" i="46"/>
  <c r="AJ66" i="46" s="1"/>
  <c r="CX66" i="46"/>
  <c r="CW66" i="46"/>
  <c r="AH66" i="46" s="1"/>
  <c r="CV66" i="46"/>
  <c r="CU66" i="46"/>
  <c r="CT66" i="46"/>
  <c r="CS66" i="46"/>
  <c r="AD66" i="46" s="1"/>
  <c r="CR66" i="46"/>
  <c r="CQ66" i="46"/>
  <c r="AB66" i="46" s="1"/>
  <c r="CP66" i="46"/>
  <c r="AA66" i="46" s="1"/>
  <c r="CO66" i="46"/>
  <c r="CN66" i="46"/>
  <c r="Y66" i="46" s="1"/>
  <c r="CM66" i="46"/>
  <c r="CL66" i="46"/>
  <c r="CK66" i="46"/>
  <c r="V66" i="46" s="1"/>
  <c r="CJ66" i="46"/>
  <c r="CI66" i="46"/>
  <c r="CH66" i="46"/>
  <c r="S66" i="46" s="1"/>
  <c r="CG66" i="46"/>
  <c r="R66" i="46" s="1"/>
  <c r="CF66" i="46"/>
  <c r="Q66" i="46" s="1"/>
  <c r="CE66" i="46"/>
  <c r="CD66" i="46"/>
  <c r="CC66" i="46"/>
  <c r="CB66" i="46"/>
  <c r="CA66" i="46"/>
  <c r="L66" i="46" s="1"/>
  <c r="BZ66" i="46"/>
  <c r="BY66" i="46"/>
  <c r="J66" i="46" s="1"/>
  <c r="BX66" i="46"/>
  <c r="BW66" i="46"/>
  <c r="H66" i="46" s="1"/>
  <c r="BV66" i="46"/>
  <c r="BU66" i="46"/>
  <c r="F66" i="46" s="1"/>
  <c r="BT66" i="46"/>
  <c r="E66" i="46" s="1"/>
  <c r="BS66" i="46"/>
  <c r="D66" i="46" s="1"/>
  <c r="BO66" i="46"/>
  <c r="B66" i="46"/>
  <c r="B66" i="44" s="1"/>
  <c r="A66" i="46"/>
  <c r="A66" i="44" s="1"/>
  <c r="EF65" i="46"/>
  <c r="EE65" i="46"/>
  <c r="ED65" i="46"/>
  <c r="EC65" i="46"/>
  <c r="BN65" i="46" s="1"/>
  <c r="EB65" i="46"/>
  <c r="BM65" i="46" s="1"/>
  <c r="EA65" i="46"/>
  <c r="DZ65" i="46"/>
  <c r="BK65" i="46" s="1"/>
  <c r="DY65" i="46"/>
  <c r="DX65" i="46"/>
  <c r="BI65" i="46" s="1"/>
  <c r="DW65" i="46"/>
  <c r="DV65" i="46"/>
  <c r="DU65" i="46"/>
  <c r="DT65" i="46"/>
  <c r="BE65" i="46" s="1"/>
  <c r="DS65" i="46"/>
  <c r="BD65" i="46" s="1"/>
  <c r="DR65" i="46"/>
  <c r="DQ65" i="46"/>
  <c r="DP65" i="46"/>
  <c r="DO65" i="46"/>
  <c r="DN65" i="46"/>
  <c r="AY65" i="46" s="1"/>
  <c r="DM65" i="46"/>
  <c r="DL65" i="46"/>
  <c r="AW65" i="46" s="1"/>
  <c r="DK65" i="46"/>
  <c r="DJ65" i="46"/>
  <c r="AU65" i="46" s="1"/>
  <c r="DI65" i="46"/>
  <c r="DH65" i="46"/>
  <c r="DG65" i="46"/>
  <c r="DF65" i="46"/>
  <c r="AQ65" i="46" s="1"/>
  <c r="DE65" i="46"/>
  <c r="AP65" i="46" s="1"/>
  <c r="DD65" i="46"/>
  <c r="AO65" i="46" s="1"/>
  <c r="DC65" i="46"/>
  <c r="DB65" i="46"/>
  <c r="AM65" i="46" s="1"/>
  <c r="DA65" i="46"/>
  <c r="AL65" i="46" s="1"/>
  <c r="CZ65" i="46"/>
  <c r="AK65" i="46" s="1"/>
  <c r="CY65" i="46"/>
  <c r="CX65" i="46"/>
  <c r="AI65" i="46" s="1"/>
  <c r="CW65" i="46"/>
  <c r="CV65" i="46"/>
  <c r="AG65" i="46" s="1"/>
  <c r="CU65" i="46"/>
  <c r="CT65" i="46"/>
  <c r="AE65" i="46" s="1"/>
  <c r="CS65" i="46"/>
  <c r="CR65" i="46"/>
  <c r="CQ65" i="46"/>
  <c r="CP65" i="46"/>
  <c r="AA65" i="46" s="1"/>
  <c r="CO65" i="46"/>
  <c r="CN65" i="46"/>
  <c r="CM65" i="46"/>
  <c r="X65" i="46" s="1"/>
  <c r="CL65" i="46"/>
  <c r="W65" i="46" s="1"/>
  <c r="CK65" i="46"/>
  <c r="V65" i="46" s="1"/>
  <c r="CJ65" i="46"/>
  <c r="CI65" i="46"/>
  <c r="CH65" i="46"/>
  <c r="CG65" i="46"/>
  <c r="CF65" i="46"/>
  <c r="Q65" i="46" s="1"/>
  <c r="CE65" i="46"/>
  <c r="CD65" i="46"/>
  <c r="O65" i="46" s="1"/>
  <c r="CC65" i="46"/>
  <c r="CB65" i="46"/>
  <c r="M65" i="46" s="1"/>
  <c r="CA65" i="46"/>
  <c r="BZ65" i="46"/>
  <c r="BY65" i="46"/>
  <c r="J65" i="46" s="1"/>
  <c r="BX65" i="46"/>
  <c r="I65" i="46" s="1"/>
  <c r="BW65" i="46"/>
  <c r="BV65" i="46"/>
  <c r="G65" i="46" s="1"/>
  <c r="BU65" i="46"/>
  <c r="F65" i="46" s="1"/>
  <c r="BT65" i="46"/>
  <c r="BS65" i="46"/>
  <c r="B65" i="46"/>
  <c r="B65" i="44" s="1"/>
  <c r="A65" i="46"/>
  <c r="A63" i="29" s="1"/>
  <c r="EF64" i="46"/>
  <c r="BQ64" i="46" s="1"/>
  <c r="EE64" i="46"/>
  <c r="ED64" i="46"/>
  <c r="BO64" i="46" s="1"/>
  <c r="EC64" i="46"/>
  <c r="BN64" i="46" s="1"/>
  <c r="EB64" i="46"/>
  <c r="BM64" i="46" s="1"/>
  <c r="EA64" i="46"/>
  <c r="DZ64" i="46"/>
  <c r="BK64" i="46" s="1"/>
  <c r="DY64" i="46"/>
  <c r="DX64" i="46"/>
  <c r="BI64" i="46" s="1"/>
  <c r="DW64" i="46"/>
  <c r="BH64" i="46" s="1"/>
  <c r="DV64" i="46"/>
  <c r="DU64" i="46"/>
  <c r="BF64" i="46" s="1"/>
  <c r="DT64" i="46"/>
  <c r="BE64" i="46" s="1"/>
  <c r="DS64" i="46"/>
  <c r="DR64" i="46"/>
  <c r="BC64" i="46" s="1"/>
  <c r="DQ64" i="46"/>
  <c r="BB64" i="46" s="1"/>
  <c r="DP64" i="46"/>
  <c r="BA64" i="46" s="1"/>
  <c r="DO64" i="46"/>
  <c r="DN64" i="46"/>
  <c r="AY64" i="46" s="1"/>
  <c r="DM64" i="46"/>
  <c r="AX64" i="46" s="1"/>
  <c r="DL64" i="46"/>
  <c r="DK64" i="46"/>
  <c r="DJ64" i="46"/>
  <c r="DI64" i="46"/>
  <c r="AT64" i="46" s="1"/>
  <c r="DH64" i="46"/>
  <c r="AS64" i="46" s="1"/>
  <c r="DG64" i="46"/>
  <c r="AR64" i="46" s="1"/>
  <c r="DF64" i="46"/>
  <c r="AQ64" i="46" s="1"/>
  <c r="DE64" i="46"/>
  <c r="AP64" i="46" s="1"/>
  <c r="DD64" i="46"/>
  <c r="DC64" i="46"/>
  <c r="DB64" i="46"/>
  <c r="DA64" i="46"/>
  <c r="CZ64" i="46"/>
  <c r="AK64" i="46" s="1"/>
  <c r="CY64" i="46"/>
  <c r="CX64" i="46"/>
  <c r="AI64" i="46" s="1"/>
  <c r="CW64" i="46"/>
  <c r="CV64" i="46"/>
  <c r="CU64" i="46"/>
  <c r="CT64" i="46"/>
  <c r="AE64" i="46" s="1"/>
  <c r="CS64" i="46"/>
  <c r="CR64" i="46"/>
  <c r="AC64" i="46" s="1"/>
  <c r="CQ64" i="46"/>
  <c r="AB64" i="46" s="1"/>
  <c r="CP64" i="46"/>
  <c r="AA64" i="46" s="1"/>
  <c r="CO64" i="46"/>
  <c r="CN64" i="46"/>
  <c r="Y64" i="46" s="1"/>
  <c r="CM64" i="46"/>
  <c r="CL64" i="46"/>
  <c r="W64" i="46" s="1"/>
  <c r="CK64" i="46"/>
  <c r="CJ64" i="46"/>
  <c r="U64" i="46" s="1"/>
  <c r="CI64" i="46"/>
  <c r="T64" i="46" s="1"/>
  <c r="CH64" i="46"/>
  <c r="S64" i="46" s="1"/>
  <c r="CG64" i="46"/>
  <c r="CF64" i="46"/>
  <c r="CE64" i="46"/>
  <c r="CD64" i="46"/>
  <c r="CC64" i="46"/>
  <c r="N64" i="46" s="1"/>
  <c r="CB64" i="46"/>
  <c r="M64" i="46" s="1"/>
  <c r="CA64" i="46"/>
  <c r="BZ64" i="46"/>
  <c r="BY64" i="46"/>
  <c r="BX64" i="46"/>
  <c r="I64" i="46" s="1"/>
  <c r="BW64" i="46"/>
  <c r="BV64" i="46"/>
  <c r="G64" i="46" s="1"/>
  <c r="BU64" i="46"/>
  <c r="BT64" i="46"/>
  <c r="E64" i="46" s="1"/>
  <c r="BS64" i="46"/>
  <c r="D64" i="46" s="1"/>
  <c r="B64" i="46"/>
  <c r="B64" i="44" s="1"/>
  <c r="A64" i="46"/>
  <c r="A62" i="27" s="1"/>
  <c r="EF63" i="46"/>
  <c r="EE63" i="46"/>
  <c r="ED63" i="46"/>
  <c r="BO63" i="46" s="1"/>
  <c r="EC63" i="46"/>
  <c r="BN63" i="46" s="1"/>
  <c r="EB63" i="46"/>
  <c r="EA63" i="46"/>
  <c r="BL63" i="46" s="1"/>
  <c r="DZ63" i="46"/>
  <c r="BK63" i="46" s="1"/>
  <c r="DY63" i="46"/>
  <c r="BJ63" i="46" s="1"/>
  <c r="DX63" i="46"/>
  <c r="BI63" i="46" s="1"/>
  <c r="DW63" i="46"/>
  <c r="DV63" i="46"/>
  <c r="DU63" i="46"/>
  <c r="DT63" i="46"/>
  <c r="BE63" i="46" s="1"/>
  <c r="DS63" i="46"/>
  <c r="DR63" i="46"/>
  <c r="BC63" i="46" s="1"/>
  <c r="DQ63" i="46"/>
  <c r="BB63" i="46" s="1"/>
  <c r="DP63" i="46"/>
  <c r="DO63" i="46"/>
  <c r="DN63" i="46"/>
  <c r="AY63" i="46" s="1"/>
  <c r="DM63" i="46"/>
  <c r="AX63" i="46" s="1"/>
  <c r="DL63" i="46"/>
  <c r="AW63" i="46" s="1"/>
  <c r="DK63" i="46"/>
  <c r="AV63" i="46" s="1"/>
  <c r="DJ63" i="46"/>
  <c r="AU63" i="46" s="1"/>
  <c r="DI63" i="46"/>
  <c r="DH63" i="46"/>
  <c r="DG63" i="46"/>
  <c r="DF63" i="46"/>
  <c r="AQ63" i="46" s="1"/>
  <c r="DE63" i="46"/>
  <c r="AP63" i="46" s="1"/>
  <c r="DD63" i="46"/>
  <c r="DC63" i="46"/>
  <c r="DB63" i="46"/>
  <c r="AM63" i="46" s="1"/>
  <c r="DA63" i="46"/>
  <c r="AL63" i="46" s="1"/>
  <c r="CZ63" i="46"/>
  <c r="AK63" i="46" s="1"/>
  <c r="CY63" i="46"/>
  <c r="CX63" i="46"/>
  <c r="AI63" i="46" s="1"/>
  <c r="CW63" i="46"/>
  <c r="CV63" i="46"/>
  <c r="AG63" i="46" s="1"/>
  <c r="CU63" i="46"/>
  <c r="AF63" i="46" s="1"/>
  <c r="CT63" i="46"/>
  <c r="CS63" i="46"/>
  <c r="CR63" i="46"/>
  <c r="CQ63" i="46"/>
  <c r="CP63" i="46"/>
  <c r="CO63" i="46"/>
  <c r="CN63" i="46"/>
  <c r="Y63" i="46" s="1"/>
  <c r="CM63" i="46"/>
  <c r="CL63" i="46"/>
  <c r="W63" i="46" s="1"/>
  <c r="CK63" i="46"/>
  <c r="V63" i="46" s="1"/>
  <c r="CJ63" i="46"/>
  <c r="CI63" i="46"/>
  <c r="CH63" i="46"/>
  <c r="S63" i="46" s="1"/>
  <c r="CG63" i="46"/>
  <c r="CF63" i="46"/>
  <c r="Q63" i="46" s="1"/>
  <c r="CE63" i="46"/>
  <c r="CD63" i="46"/>
  <c r="O63" i="46" s="1"/>
  <c r="CC63" i="46"/>
  <c r="CB63" i="46"/>
  <c r="M63" i="46" s="1"/>
  <c r="CA63" i="46"/>
  <c r="BZ63" i="46"/>
  <c r="BY63" i="46"/>
  <c r="BX63" i="46"/>
  <c r="I63" i="46" s="1"/>
  <c r="BW63" i="46"/>
  <c r="BV63" i="46"/>
  <c r="G63" i="46" s="1"/>
  <c r="BU63" i="46"/>
  <c r="F63" i="46" s="1"/>
  <c r="BT63" i="46"/>
  <c r="BS63" i="46"/>
  <c r="B63" i="46"/>
  <c r="B63" i="44" s="1"/>
  <c r="A63" i="46"/>
  <c r="EF62" i="46"/>
  <c r="EE62" i="46"/>
  <c r="BP62" i="46" s="1"/>
  <c r="ED62" i="46"/>
  <c r="BO62" i="46" s="1"/>
  <c r="EC62" i="46"/>
  <c r="EB62" i="46"/>
  <c r="BM62" i="46" s="1"/>
  <c r="EA62" i="46"/>
  <c r="DZ62" i="46"/>
  <c r="BK62" i="46" s="1"/>
  <c r="DY62" i="46"/>
  <c r="BJ62" i="46" s="1"/>
  <c r="DX62" i="46"/>
  <c r="BI62" i="46" s="1"/>
  <c r="DW62" i="46"/>
  <c r="DV62" i="46"/>
  <c r="BG62" i="46" s="1"/>
  <c r="DU62" i="46"/>
  <c r="BF62" i="46" s="1"/>
  <c r="DT62" i="46"/>
  <c r="DS62" i="46"/>
  <c r="DR62" i="46"/>
  <c r="DQ62" i="46"/>
  <c r="BB62" i="46" s="1"/>
  <c r="DP62" i="46"/>
  <c r="BA62" i="46" s="1"/>
  <c r="DO62" i="46"/>
  <c r="DN62" i="46"/>
  <c r="DM62" i="46"/>
  <c r="DL62" i="46"/>
  <c r="DK62" i="46"/>
  <c r="DJ62" i="46"/>
  <c r="AU62" i="46" s="1"/>
  <c r="DI62" i="46"/>
  <c r="DH62" i="46"/>
  <c r="AS62" i="46" s="1"/>
  <c r="DG62" i="46"/>
  <c r="DF62" i="46"/>
  <c r="AQ62" i="46" s="1"/>
  <c r="DE62" i="46"/>
  <c r="DD62" i="46"/>
  <c r="DC62" i="46"/>
  <c r="DB62" i="46"/>
  <c r="DA62" i="46"/>
  <c r="AL62" i="46" s="1"/>
  <c r="CZ62" i="46"/>
  <c r="AK62" i="46" s="1"/>
  <c r="CY62" i="46"/>
  <c r="AJ62" i="46" s="1"/>
  <c r="CX62" i="46"/>
  <c r="AI62" i="46" s="1"/>
  <c r="CW62" i="46"/>
  <c r="CV62" i="46"/>
  <c r="AG62" i="46" s="1"/>
  <c r="CU62" i="46"/>
  <c r="CT62" i="46"/>
  <c r="AE62" i="46" s="1"/>
  <c r="CS62" i="46"/>
  <c r="CR62" i="46"/>
  <c r="AC62" i="46" s="1"/>
  <c r="CQ62" i="46"/>
  <c r="AB62" i="46" s="1"/>
  <c r="CP62" i="46"/>
  <c r="AA62" i="46" s="1"/>
  <c r="CO62" i="46"/>
  <c r="CN62" i="46"/>
  <c r="Y62" i="46" s="1"/>
  <c r="CM62" i="46"/>
  <c r="CL62" i="46"/>
  <c r="CK62" i="46"/>
  <c r="CJ62" i="46"/>
  <c r="U62" i="46" s="1"/>
  <c r="CI62" i="46"/>
  <c r="CH62" i="46"/>
  <c r="S62" i="46" s="1"/>
  <c r="CG62" i="46"/>
  <c r="R62" i="46" s="1"/>
  <c r="CF62" i="46"/>
  <c r="CE62" i="46"/>
  <c r="CD62" i="46"/>
  <c r="O62" i="46" s="1"/>
  <c r="CC62" i="46"/>
  <c r="N62" i="46" s="1"/>
  <c r="CB62" i="46"/>
  <c r="M62" i="46" s="1"/>
  <c r="CA62" i="46"/>
  <c r="L62" i="46" s="1"/>
  <c r="BZ62" i="46"/>
  <c r="K62" i="46" s="1"/>
  <c r="BY62" i="46"/>
  <c r="J62" i="46" s="1"/>
  <c r="BX62" i="46"/>
  <c r="BW62" i="46"/>
  <c r="BV62" i="46"/>
  <c r="G62" i="46" s="1"/>
  <c r="BU62" i="46"/>
  <c r="BT62" i="46"/>
  <c r="E62" i="46" s="1"/>
  <c r="BS62" i="46"/>
  <c r="B62" i="46"/>
  <c r="B62" i="44" s="1"/>
  <c r="A62" i="46"/>
  <c r="EF61" i="46"/>
  <c r="EE61" i="46"/>
  <c r="ED61" i="46"/>
  <c r="EC61" i="46"/>
  <c r="EB61" i="46"/>
  <c r="BM61" i="46" s="1"/>
  <c r="EA61" i="46"/>
  <c r="BL61" i="46" s="1"/>
  <c r="DZ61" i="46"/>
  <c r="BK61" i="46" s="1"/>
  <c r="DY61" i="46"/>
  <c r="DX61" i="46"/>
  <c r="BI61" i="46" s="1"/>
  <c r="DW61" i="46"/>
  <c r="DV61" i="46"/>
  <c r="BG61" i="46" s="1"/>
  <c r="DU61" i="46"/>
  <c r="DT61" i="46"/>
  <c r="BE61" i="46" s="1"/>
  <c r="DS61" i="46"/>
  <c r="DR61" i="46"/>
  <c r="BC61" i="46" s="1"/>
  <c r="DQ61" i="46"/>
  <c r="DP61" i="46"/>
  <c r="BA61" i="46" s="1"/>
  <c r="DO61" i="46"/>
  <c r="DN61" i="46"/>
  <c r="AY61" i="46" s="1"/>
  <c r="DM61" i="46"/>
  <c r="DL61" i="46"/>
  <c r="AW61" i="46" s="1"/>
  <c r="DK61" i="46"/>
  <c r="AV61" i="46" s="1"/>
  <c r="DJ61" i="46"/>
  <c r="AU61" i="46" s="1"/>
  <c r="DI61" i="46"/>
  <c r="DH61" i="46"/>
  <c r="DG61" i="46"/>
  <c r="DF61" i="46"/>
  <c r="AQ61" i="46" s="1"/>
  <c r="DE61" i="46"/>
  <c r="AP61" i="46" s="1"/>
  <c r="DD61" i="46"/>
  <c r="AO61" i="46" s="1"/>
  <c r="DC61" i="46"/>
  <c r="DB61" i="46"/>
  <c r="DA61" i="46"/>
  <c r="CZ61" i="46"/>
  <c r="AK61" i="46" s="1"/>
  <c r="CY61" i="46"/>
  <c r="CX61" i="46"/>
  <c r="AI61" i="46" s="1"/>
  <c r="CW61" i="46"/>
  <c r="CV61" i="46"/>
  <c r="AG61" i="46" s="1"/>
  <c r="CU61" i="46"/>
  <c r="CT61" i="46"/>
  <c r="AE61" i="46" s="1"/>
  <c r="CS61" i="46"/>
  <c r="CR61" i="46"/>
  <c r="CQ61" i="46"/>
  <c r="CP61" i="46"/>
  <c r="AA61" i="46" s="1"/>
  <c r="CO61" i="46"/>
  <c r="Z61" i="46" s="1"/>
  <c r="CN61" i="46"/>
  <c r="Y61" i="46" s="1"/>
  <c r="CM61" i="46"/>
  <c r="CL61" i="46"/>
  <c r="W61" i="46" s="1"/>
  <c r="CK61" i="46"/>
  <c r="CJ61" i="46"/>
  <c r="CI61" i="46"/>
  <c r="CH61" i="46"/>
  <c r="CG61" i="46"/>
  <c r="CF61" i="46"/>
  <c r="Q61" i="46" s="1"/>
  <c r="CE61" i="46"/>
  <c r="CD61" i="46"/>
  <c r="O61" i="46" s="1"/>
  <c r="CC61" i="46"/>
  <c r="CB61" i="46"/>
  <c r="M61" i="46" s="1"/>
  <c r="CA61" i="46"/>
  <c r="BZ61" i="46"/>
  <c r="K61" i="46" s="1"/>
  <c r="BY61" i="46"/>
  <c r="J61" i="46" s="1"/>
  <c r="BX61" i="46"/>
  <c r="I61" i="46" s="1"/>
  <c r="BW61" i="46"/>
  <c r="BV61" i="46"/>
  <c r="BU61" i="46"/>
  <c r="BT61" i="46"/>
  <c r="BS61" i="46"/>
  <c r="B61" i="46"/>
  <c r="B61" i="44" s="1"/>
  <c r="A61" i="46"/>
  <c r="A59" i="29" s="1"/>
  <c r="EF60" i="46"/>
  <c r="BQ60" i="46" s="1"/>
  <c r="EE60" i="46"/>
  <c r="ED60" i="46"/>
  <c r="BO60" i="44" s="1"/>
  <c r="EC60" i="46"/>
  <c r="BN60" i="44" s="1"/>
  <c r="EB60" i="46"/>
  <c r="BM60" i="44" s="1"/>
  <c r="EA60" i="46"/>
  <c r="DZ60" i="46"/>
  <c r="BK60" i="46" s="1"/>
  <c r="DY60" i="46"/>
  <c r="DX60" i="46"/>
  <c r="BI60" i="46" s="1"/>
  <c r="DW60" i="46"/>
  <c r="DV60" i="46"/>
  <c r="BG60" i="46" s="1"/>
  <c r="DU60" i="46"/>
  <c r="DT60" i="46"/>
  <c r="DS60" i="46"/>
  <c r="DR60" i="46"/>
  <c r="BC60" i="46" s="1"/>
  <c r="DQ60" i="46"/>
  <c r="BB60" i="46" s="1"/>
  <c r="DP60" i="46"/>
  <c r="DO60" i="46"/>
  <c r="DN60" i="46"/>
  <c r="AY60" i="46" s="1"/>
  <c r="DM60" i="46"/>
  <c r="AX60" i="46" s="1"/>
  <c r="DL60" i="46"/>
  <c r="AW60" i="46" s="1"/>
  <c r="DK60" i="46"/>
  <c r="DJ60" i="46"/>
  <c r="DI60" i="46"/>
  <c r="AT60" i="46" s="1"/>
  <c r="DH60" i="46"/>
  <c r="AS60" i="46" s="1"/>
  <c r="DG60" i="46"/>
  <c r="DF60" i="46"/>
  <c r="AQ60" i="46" s="1"/>
  <c r="DE60" i="46"/>
  <c r="DD60" i="46"/>
  <c r="DC60" i="46"/>
  <c r="DB60" i="46"/>
  <c r="AM60" i="46" s="1"/>
  <c r="DA60" i="46"/>
  <c r="AL60" i="46" s="1"/>
  <c r="CZ60" i="46"/>
  <c r="AK60" i="46" s="1"/>
  <c r="CY60" i="46"/>
  <c r="CX60" i="46"/>
  <c r="CW60" i="46"/>
  <c r="AH60" i="46" s="1"/>
  <c r="CV60" i="46"/>
  <c r="CU60" i="46"/>
  <c r="CT60" i="46"/>
  <c r="AE60" i="46" s="1"/>
  <c r="CS60" i="46"/>
  <c r="CR60" i="46"/>
  <c r="AC60" i="46" s="1"/>
  <c r="CQ60" i="46"/>
  <c r="CP60" i="46"/>
  <c r="CO60" i="46"/>
  <c r="CN60" i="46"/>
  <c r="CM60" i="46"/>
  <c r="CL60" i="46"/>
  <c r="CK60" i="46"/>
  <c r="V60" i="46" s="1"/>
  <c r="CJ60" i="46"/>
  <c r="U60" i="46" s="1"/>
  <c r="CI60" i="46"/>
  <c r="T60" i="46" s="1"/>
  <c r="CH60" i="46"/>
  <c r="S60" i="46" s="1"/>
  <c r="CG60" i="46"/>
  <c r="R60" i="46" s="1"/>
  <c r="CF60" i="46"/>
  <c r="CE60" i="46"/>
  <c r="CD60" i="46"/>
  <c r="CC60" i="46"/>
  <c r="N60" i="46" s="1"/>
  <c r="CB60" i="46"/>
  <c r="M60" i="46" s="1"/>
  <c r="CA60" i="46"/>
  <c r="L60" i="46" s="1"/>
  <c r="BZ60" i="46"/>
  <c r="K60" i="46" s="1"/>
  <c r="BY60" i="46"/>
  <c r="BX60" i="46"/>
  <c r="I60" i="46" s="1"/>
  <c r="BW60" i="46"/>
  <c r="BV60" i="46"/>
  <c r="BU60" i="46"/>
  <c r="BT60" i="46"/>
  <c r="E60" i="46" s="1"/>
  <c r="BS60" i="46"/>
  <c r="BO60" i="46"/>
  <c r="B60" i="46"/>
  <c r="B60" i="44" s="1"/>
  <c r="A60" i="46"/>
  <c r="A58" i="27" s="1"/>
  <c r="EF59" i="46"/>
  <c r="EE59" i="46"/>
  <c r="ED59" i="46"/>
  <c r="BO59" i="46" s="1"/>
  <c r="EC59" i="46"/>
  <c r="EB59" i="46"/>
  <c r="EA59" i="46"/>
  <c r="BL59" i="46" s="1"/>
  <c r="DZ59" i="46"/>
  <c r="DY59" i="46"/>
  <c r="BJ59" i="46" s="1"/>
  <c r="DX59" i="46"/>
  <c r="BI59" i="46" s="1"/>
  <c r="DW59" i="46"/>
  <c r="BH59" i="46" s="1"/>
  <c r="DV59" i="46"/>
  <c r="DU59" i="46"/>
  <c r="BF59" i="46" s="1"/>
  <c r="DT59" i="46"/>
  <c r="BE59" i="46" s="1"/>
  <c r="DS59" i="46"/>
  <c r="BD59" i="46" s="1"/>
  <c r="DR59" i="46"/>
  <c r="DQ59" i="46"/>
  <c r="DP59" i="46"/>
  <c r="DO59" i="46"/>
  <c r="AZ59" i="46" s="1"/>
  <c r="DN59" i="46"/>
  <c r="AY59" i="46" s="1"/>
  <c r="DM59" i="46"/>
  <c r="AX59" i="46" s="1"/>
  <c r="DL59" i="46"/>
  <c r="DK59" i="46"/>
  <c r="DJ59" i="46"/>
  <c r="DI59" i="46"/>
  <c r="AT59" i="46" s="1"/>
  <c r="DH59" i="46"/>
  <c r="AS59" i="46" s="1"/>
  <c r="DG59" i="46"/>
  <c r="DF59" i="46"/>
  <c r="AQ59" i="46" s="1"/>
  <c r="DE59" i="46"/>
  <c r="AP59" i="46" s="1"/>
  <c r="DD59" i="46"/>
  <c r="AO59" i="46" s="1"/>
  <c r="DC59" i="46"/>
  <c r="DB59" i="46"/>
  <c r="DA59" i="46"/>
  <c r="CZ59" i="46"/>
  <c r="CY59" i="46"/>
  <c r="AJ59" i="46" s="1"/>
  <c r="CX59" i="46"/>
  <c r="AI59" i="46" s="1"/>
  <c r="CW59" i="46"/>
  <c r="AH59" i="46" s="1"/>
  <c r="CV59" i="46"/>
  <c r="CU59" i="46"/>
  <c r="AF59" i="46" s="1"/>
  <c r="CT59" i="46"/>
  <c r="CS59" i="46"/>
  <c r="AD59" i="46" s="1"/>
  <c r="CR59" i="46"/>
  <c r="CQ59" i="46"/>
  <c r="AB59" i="46" s="1"/>
  <c r="CP59" i="46"/>
  <c r="CO59" i="46"/>
  <c r="CN59" i="46"/>
  <c r="Y59" i="46" s="1"/>
  <c r="CM59" i="46"/>
  <c r="X59" i="46" s="1"/>
  <c r="CL59" i="46"/>
  <c r="CK59" i="46"/>
  <c r="CJ59" i="46"/>
  <c r="CI59" i="46"/>
  <c r="T59" i="46" s="1"/>
  <c r="CH59" i="46"/>
  <c r="S59" i="46" s="1"/>
  <c r="CG59" i="46"/>
  <c r="R59" i="46" s="1"/>
  <c r="CF59" i="46"/>
  <c r="CE59" i="46"/>
  <c r="P59" i="46" s="1"/>
  <c r="CD59" i="46"/>
  <c r="CC59" i="46"/>
  <c r="CB59" i="46"/>
  <c r="M59" i="46" s="1"/>
  <c r="CA59" i="46"/>
  <c r="L59" i="46" s="1"/>
  <c r="BZ59" i="46"/>
  <c r="BY59" i="46"/>
  <c r="J59" i="46" s="1"/>
  <c r="BX59" i="46"/>
  <c r="I59" i="46" s="1"/>
  <c r="BW59" i="46"/>
  <c r="BV59" i="46"/>
  <c r="BU59" i="46"/>
  <c r="F59" i="46" s="1"/>
  <c r="BT59" i="46"/>
  <c r="E59" i="46" s="1"/>
  <c r="BS59" i="46"/>
  <c r="B59" i="46"/>
  <c r="B59" i="44" s="1"/>
  <c r="A59" i="46"/>
  <c r="A57" i="27" s="1"/>
  <c r="EF58" i="46"/>
  <c r="BQ58" i="46" s="1"/>
  <c r="EE58" i="46"/>
  <c r="BP58" i="46" s="1"/>
  <c r="ED58" i="46"/>
  <c r="EC58" i="46"/>
  <c r="EB58" i="46"/>
  <c r="EA58" i="46"/>
  <c r="BL58" i="46" s="1"/>
  <c r="DZ58" i="46"/>
  <c r="BK58" i="46" s="1"/>
  <c r="DY58" i="46"/>
  <c r="BJ58" i="46" s="1"/>
  <c r="DX58" i="46"/>
  <c r="DW58" i="46"/>
  <c r="BH58" i="46" s="1"/>
  <c r="DV58" i="46"/>
  <c r="DU58" i="46"/>
  <c r="BF58" i="46" s="1"/>
  <c r="DT58" i="46"/>
  <c r="DS58" i="46"/>
  <c r="BD58" i="46" s="1"/>
  <c r="DR58" i="46"/>
  <c r="DQ58" i="46"/>
  <c r="DP58" i="46"/>
  <c r="DO58" i="46"/>
  <c r="DN58" i="46"/>
  <c r="DM58" i="46"/>
  <c r="DL58" i="46"/>
  <c r="AW58" i="46" s="1"/>
  <c r="DK58" i="46"/>
  <c r="AV58" i="46" s="1"/>
  <c r="DJ58" i="46"/>
  <c r="AU58" i="46" s="1"/>
  <c r="DI58" i="46"/>
  <c r="AT58" i="46" s="1"/>
  <c r="DH58" i="46"/>
  <c r="DG58" i="46"/>
  <c r="DF58" i="46"/>
  <c r="DE58" i="46"/>
  <c r="DD58" i="46"/>
  <c r="AO58" i="46" s="1"/>
  <c r="DC58" i="46"/>
  <c r="DB58" i="46"/>
  <c r="DA58" i="46"/>
  <c r="AL58" i="46" s="1"/>
  <c r="CZ58" i="46"/>
  <c r="AK58" i="46" s="1"/>
  <c r="CY58" i="46"/>
  <c r="CX58" i="46"/>
  <c r="CW58" i="46"/>
  <c r="CV58" i="46"/>
  <c r="CU58" i="46"/>
  <c r="AF58" i="46" s="1"/>
  <c r="CT58" i="46"/>
  <c r="AE58" i="46" s="1"/>
  <c r="CS58" i="46"/>
  <c r="AD58" i="46" s="1"/>
  <c r="CR58" i="46"/>
  <c r="CQ58" i="46"/>
  <c r="CP58" i="46"/>
  <c r="CO58" i="46"/>
  <c r="Z58" i="46" s="1"/>
  <c r="CN58" i="46"/>
  <c r="Y58" i="46" s="1"/>
  <c r="CM58" i="46"/>
  <c r="X58" i="46" s="1"/>
  <c r="CL58" i="46"/>
  <c r="W58" i="46" s="1"/>
  <c r="CK58" i="46"/>
  <c r="CJ58" i="46"/>
  <c r="CI58" i="46"/>
  <c r="T58" i="46" s="1"/>
  <c r="CH58" i="46"/>
  <c r="CG58" i="46"/>
  <c r="R58" i="46" s="1"/>
  <c r="CF58" i="46"/>
  <c r="CE58" i="46"/>
  <c r="P58" i="46" s="1"/>
  <c r="CD58" i="46"/>
  <c r="CC58" i="46"/>
  <c r="N58" i="46" s="1"/>
  <c r="CB58" i="46"/>
  <c r="CA58" i="46"/>
  <c r="L58" i="46" s="1"/>
  <c r="BZ58" i="46"/>
  <c r="BY58" i="46"/>
  <c r="J58" i="46" s="1"/>
  <c r="BX58" i="46"/>
  <c r="I58" i="46" s="1"/>
  <c r="BW58" i="46"/>
  <c r="BV58" i="46"/>
  <c r="BU58" i="46"/>
  <c r="F58" i="46" s="1"/>
  <c r="BT58" i="46"/>
  <c r="E58" i="46" s="1"/>
  <c r="BS58" i="46"/>
  <c r="D58" i="46" s="1"/>
  <c r="B58" i="46"/>
  <c r="B58" i="44" s="1"/>
  <c r="A58" i="46"/>
  <c r="A56" i="27" s="1"/>
  <c r="EF57" i="46"/>
  <c r="EE57" i="46"/>
  <c r="ED57" i="46"/>
  <c r="BO57" i="44" s="1"/>
  <c r="EC57" i="46"/>
  <c r="BN57" i="46" s="1"/>
  <c r="EB57" i="46"/>
  <c r="EA57" i="46"/>
  <c r="DZ57" i="46"/>
  <c r="DY57" i="46"/>
  <c r="BJ57" i="46" s="1"/>
  <c r="DX57" i="46"/>
  <c r="BI57" i="46" s="1"/>
  <c r="DW57" i="46"/>
  <c r="BH57" i="46" s="1"/>
  <c r="DV57" i="46"/>
  <c r="BG57" i="46" s="1"/>
  <c r="DU57" i="46"/>
  <c r="BF57" i="46" s="1"/>
  <c r="DT57" i="46"/>
  <c r="DS57" i="46"/>
  <c r="DR57" i="46"/>
  <c r="DQ57" i="46"/>
  <c r="DP57" i="46"/>
  <c r="BA57" i="46" s="1"/>
  <c r="DO57" i="46"/>
  <c r="AZ57" i="46" s="1"/>
  <c r="DN57" i="46"/>
  <c r="DM57" i="46"/>
  <c r="AX57" i="46" s="1"/>
  <c r="DL57" i="46"/>
  <c r="AW57" i="46" s="1"/>
  <c r="DK57" i="46"/>
  <c r="AV57" i="46" s="1"/>
  <c r="DJ57" i="46"/>
  <c r="DI57" i="46"/>
  <c r="DH57" i="46"/>
  <c r="DG57" i="46"/>
  <c r="DF57" i="46"/>
  <c r="AQ57" i="46" s="1"/>
  <c r="DE57" i="46"/>
  <c r="AP57" i="46" s="1"/>
  <c r="DD57" i="46"/>
  <c r="DC57" i="46"/>
  <c r="DB57" i="46"/>
  <c r="DA57" i="46"/>
  <c r="AL57" i="46" s="1"/>
  <c r="CZ57" i="46"/>
  <c r="CY57" i="46"/>
  <c r="AJ57" i="46" s="1"/>
  <c r="CX57" i="46"/>
  <c r="CW57" i="46"/>
  <c r="CV57" i="46"/>
  <c r="CU57" i="46"/>
  <c r="AF57" i="46" s="1"/>
  <c r="CT57" i="46"/>
  <c r="CS57" i="46"/>
  <c r="AD57" i="46" s="1"/>
  <c r="CR57" i="46"/>
  <c r="CQ57" i="46"/>
  <c r="AB57" i="46" s="1"/>
  <c r="CP57" i="46"/>
  <c r="AA57" i="46" s="1"/>
  <c r="CO57" i="46"/>
  <c r="CN57" i="46"/>
  <c r="CM57" i="46"/>
  <c r="CL57" i="46"/>
  <c r="CK57" i="46"/>
  <c r="CJ57" i="46"/>
  <c r="CI57" i="46"/>
  <c r="T57" i="46" s="1"/>
  <c r="CH57" i="46"/>
  <c r="CG57" i="46"/>
  <c r="R57" i="46" s="1"/>
  <c r="CF57" i="46"/>
  <c r="Q57" i="46" s="1"/>
  <c r="CE57" i="46"/>
  <c r="P57" i="46" s="1"/>
  <c r="CD57" i="46"/>
  <c r="CC57" i="46"/>
  <c r="N57" i="46" s="1"/>
  <c r="CB57" i="46"/>
  <c r="CA57" i="46"/>
  <c r="L57" i="46" s="1"/>
  <c r="BZ57" i="46"/>
  <c r="K57" i="46" s="1"/>
  <c r="BY57" i="46"/>
  <c r="J57" i="46" s="1"/>
  <c r="BX57" i="46"/>
  <c r="BW57" i="46"/>
  <c r="H57" i="46" s="1"/>
  <c r="BV57" i="46"/>
  <c r="BU57" i="46"/>
  <c r="BT57" i="46"/>
  <c r="BS57" i="46"/>
  <c r="BO57" i="46"/>
  <c r="B57" i="46"/>
  <c r="B57" i="44" s="1"/>
  <c r="A57" i="46"/>
  <c r="EF56" i="46"/>
  <c r="EE56" i="46"/>
  <c r="ED56" i="46"/>
  <c r="BO56" i="44" s="1"/>
  <c r="EC56" i="46"/>
  <c r="BN56" i="44" s="1"/>
  <c r="EB56" i="46"/>
  <c r="BM56" i="44" s="1"/>
  <c r="EA56" i="46"/>
  <c r="DZ56" i="46"/>
  <c r="BK56" i="46" s="1"/>
  <c r="DY56" i="46"/>
  <c r="DX56" i="46"/>
  <c r="DW56" i="46"/>
  <c r="DV56" i="46"/>
  <c r="DU56" i="46"/>
  <c r="DT56" i="46"/>
  <c r="BE56" i="46" s="1"/>
  <c r="DS56" i="46"/>
  <c r="DR56" i="46"/>
  <c r="BC56" i="46" s="1"/>
  <c r="DQ56" i="46"/>
  <c r="DP56" i="46"/>
  <c r="DO56" i="46"/>
  <c r="DN56" i="46"/>
  <c r="DM56" i="46"/>
  <c r="AX56" i="46" s="1"/>
  <c r="DL56" i="46"/>
  <c r="AW56" i="46" s="1"/>
  <c r="DK56" i="46"/>
  <c r="AV56" i="46" s="1"/>
  <c r="DJ56" i="46"/>
  <c r="AU56" i="46" s="1"/>
  <c r="DI56" i="46"/>
  <c r="DH56" i="46"/>
  <c r="DG56" i="46"/>
  <c r="DF56" i="46"/>
  <c r="DE56" i="46"/>
  <c r="AP56" i="46" s="1"/>
  <c r="DD56" i="46"/>
  <c r="DC56" i="46"/>
  <c r="DB56" i="46"/>
  <c r="DA56" i="46"/>
  <c r="CZ56" i="46"/>
  <c r="CY56" i="46"/>
  <c r="CX56" i="46"/>
  <c r="CW56" i="46"/>
  <c r="CV56" i="46"/>
  <c r="AG56" i="46" s="1"/>
  <c r="CU56" i="46"/>
  <c r="CT56" i="46"/>
  <c r="AE56" i="46" s="1"/>
  <c r="CS56" i="46"/>
  <c r="AD56" i="46" s="1"/>
  <c r="CR56" i="46"/>
  <c r="CQ56" i="46"/>
  <c r="CP56" i="46"/>
  <c r="CO56" i="46"/>
  <c r="CN56" i="46"/>
  <c r="Y56" i="46" s="1"/>
  <c r="CM56" i="46"/>
  <c r="X56" i="46" s="1"/>
  <c r="CL56" i="46"/>
  <c r="W56" i="46" s="1"/>
  <c r="CK56" i="46"/>
  <c r="CJ56" i="46"/>
  <c r="CI56" i="46"/>
  <c r="CH56" i="46"/>
  <c r="S56" i="46" s="1"/>
  <c r="CG56" i="46"/>
  <c r="CF56" i="46"/>
  <c r="Q56" i="46" s="1"/>
  <c r="CE56" i="46"/>
  <c r="CD56" i="46"/>
  <c r="O56" i="46" s="1"/>
  <c r="CC56" i="46"/>
  <c r="N56" i="46" s="1"/>
  <c r="CB56" i="46"/>
  <c r="CA56" i="46"/>
  <c r="L56" i="46" s="1"/>
  <c r="BZ56" i="46"/>
  <c r="K56" i="46" s="1"/>
  <c r="BY56" i="46"/>
  <c r="J56" i="46" s="1"/>
  <c r="BX56" i="46"/>
  <c r="BW56" i="46"/>
  <c r="H56" i="46" s="1"/>
  <c r="BV56" i="46"/>
  <c r="BU56" i="46"/>
  <c r="F56" i="46" s="1"/>
  <c r="BT56" i="46"/>
  <c r="BS56" i="46"/>
  <c r="BO56" i="46"/>
  <c r="BN56" i="46"/>
  <c r="BM56" i="46"/>
  <c r="B56" i="46"/>
  <c r="B56" i="44" s="1"/>
  <c r="A56" i="46"/>
  <c r="A54" i="27" s="1"/>
  <c r="EF55" i="46"/>
  <c r="EE55" i="46"/>
  <c r="ED55" i="46"/>
  <c r="EC55" i="46"/>
  <c r="BN55" i="46" s="1"/>
  <c r="EB55" i="46"/>
  <c r="EA55" i="46"/>
  <c r="BL55" i="46" s="1"/>
  <c r="DZ55" i="46"/>
  <c r="BK55" i="46" s="1"/>
  <c r="DY55" i="46"/>
  <c r="DX55" i="46"/>
  <c r="DW55" i="46"/>
  <c r="DV55" i="46"/>
  <c r="DU55" i="46"/>
  <c r="BF55" i="46" s="1"/>
  <c r="DT55" i="46"/>
  <c r="BE55" i="46" s="1"/>
  <c r="DS55" i="46"/>
  <c r="BD55" i="46" s="1"/>
  <c r="DR55" i="46"/>
  <c r="BC55" i="46" s="1"/>
  <c r="DQ55" i="46"/>
  <c r="DP55" i="46"/>
  <c r="BA55" i="46" s="1"/>
  <c r="DO55" i="46"/>
  <c r="AZ55" i="46" s="1"/>
  <c r="DN55" i="46"/>
  <c r="DM55" i="46"/>
  <c r="AX55" i="46" s="1"/>
  <c r="DL55" i="46"/>
  <c r="DK55" i="46"/>
  <c r="AV55" i="46" s="1"/>
  <c r="DJ55" i="46"/>
  <c r="AU55" i="46" s="1"/>
  <c r="DI55" i="46"/>
  <c r="AT55" i="46" s="1"/>
  <c r="DH55" i="46"/>
  <c r="DG55" i="46"/>
  <c r="AR55" i="46" s="1"/>
  <c r="DF55" i="46"/>
  <c r="DE55" i="46"/>
  <c r="AP55" i="46" s="1"/>
  <c r="DD55" i="46"/>
  <c r="DC55" i="46"/>
  <c r="DB55" i="46"/>
  <c r="AM55" i="46" s="1"/>
  <c r="DA55" i="46"/>
  <c r="AL55" i="46" s="1"/>
  <c r="CZ55" i="46"/>
  <c r="AK55" i="46" s="1"/>
  <c r="CY55" i="46"/>
  <c r="CX55" i="46"/>
  <c r="CW55" i="46"/>
  <c r="AH55" i="46" s="1"/>
  <c r="CV55" i="46"/>
  <c r="CU55" i="46"/>
  <c r="AF55" i="46" s="1"/>
  <c r="CT55" i="46"/>
  <c r="AE55" i="46" s="1"/>
  <c r="CS55" i="46"/>
  <c r="AD55" i="46" s="1"/>
  <c r="CR55" i="46"/>
  <c r="CQ55" i="46"/>
  <c r="CP55" i="46"/>
  <c r="CO55" i="46"/>
  <c r="Z55" i="46" s="1"/>
  <c r="CN55" i="46"/>
  <c r="Y55" i="46" s="1"/>
  <c r="CM55" i="46"/>
  <c r="X55" i="46" s="1"/>
  <c r="CL55" i="46"/>
  <c r="W55" i="46" s="1"/>
  <c r="CK55" i="46"/>
  <c r="CJ55" i="46"/>
  <c r="U55" i="46" s="1"/>
  <c r="CI55" i="46"/>
  <c r="CH55" i="46"/>
  <c r="CG55" i="46"/>
  <c r="R55" i="46" s="1"/>
  <c r="CF55" i="46"/>
  <c r="CE55" i="46"/>
  <c r="P55" i="46" s="1"/>
  <c r="CD55" i="46"/>
  <c r="O55" i="46" s="1"/>
  <c r="CC55" i="46"/>
  <c r="CB55" i="46"/>
  <c r="CA55" i="46"/>
  <c r="L55" i="46" s="1"/>
  <c r="BZ55" i="46"/>
  <c r="BY55" i="46"/>
  <c r="J55" i="46" s="1"/>
  <c r="BX55" i="46"/>
  <c r="BW55" i="46"/>
  <c r="H55" i="46" s="1"/>
  <c r="BV55" i="46"/>
  <c r="G55" i="46" s="1"/>
  <c r="BU55" i="46"/>
  <c r="F55" i="46" s="1"/>
  <c r="BT55" i="46"/>
  <c r="BS55" i="46"/>
  <c r="B55" i="46"/>
  <c r="B55" i="44" s="1"/>
  <c r="A55" i="46"/>
  <c r="A53" i="27" s="1"/>
  <c r="EF54" i="46"/>
  <c r="BQ54" i="46" s="1"/>
  <c r="EE54" i="46"/>
  <c r="BP54" i="46" s="1"/>
  <c r="ED54" i="46"/>
  <c r="EC54" i="46"/>
  <c r="BN54" i="46" s="1"/>
  <c r="EB54" i="46"/>
  <c r="BM54" i="46" s="1"/>
  <c r="EA54" i="46"/>
  <c r="DZ54" i="46"/>
  <c r="DY54" i="46"/>
  <c r="BJ54" i="46" s="1"/>
  <c r="DX54" i="46"/>
  <c r="DW54" i="46"/>
  <c r="BH54" i="46" s="1"/>
  <c r="DV54" i="46"/>
  <c r="DU54" i="46"/>
  <c r="BF54" i="46" s="1"/>
  <c r="DT54" i="46"/>
  <c r="BE54" i="46" s="1"/>
  <c r="DS54" i="46"/>
  <c r="DR54" i="46"/>
  <c r="BC54" i="46" s="1"/>
  <c r="DQ54" i="46"/>
  <c r="BB54" i="46" s="1"/>
  <c r="DP54" i="46"/>
  <c r="BA54" i="46" s="1"/>
  <c r="DO54" i="46"/>
  <c r="DN54" i="46"/>
  <c r="AY54" i="46" s="1"/>
  <c r="DM54" i="46"/>
  <c r="AX54" i="46" s="1"/>
  <c r="DL54" i="46"/>
  <c r="AW54" i="46" s="1"/>
  <c r="DK54" i="46"/>
  <c r="DJ54" i="46"/>
  <c r="DI54" i="46"/>
  <c r="DH54" i="46"/>
  <c r="AS54" i="46" s="1"/>
  <c r="DG54" i="46"/>
  <c r="AR54" i="46" s="1"/>
  <c r="DF54" i="46"/>
  <c r="AQ54" i="46" s="1"/>
  <c r="DE54" i="46"/>
  <c r="AP54" i="46" s="1"/>
  <c r="DD54" i="46"/>
  <c r="AO54" i="46" s="1"/>
  <c r="DC54" i="46"/>
  <c r="DB54" i="46"/>
  <c r="DA54" i="46"/>
  <c r="AL54" i="46" s="1"/>
  <c r="CZ54" i="46"/>
  <c r="CY54" i="46"/>
  <c r="AJ54" i="46" s="1"/>
  <c r="CX54" i="46"/>
  <c r="CW54" i="46"/>
  <c r="AH54" i="46" s="1"/>
  <c r="CV54" i="46"/>
  <c r="CU54" i="46"/>
  <c r="CT54" i="46"/>
  <c r="CS54" i="46"/>
  <c r="AD54" i="46" s="1"/>
  <c r="CR54" i="46"/>
  <c r="AC54" i="46" s="1"/>
  <c r="CQ54" i="46"/>
  <c r="AB54" i="46" s="1"/>
  <c r="CP54" i="46"/>
  <c r="AA54" i="46" s="1"/>
  <c r="CO54" i="46"/>
  <c r="Z54" i="46" s="1"/>
  <c r="CN54" i="46"/>
  <c r="Y54" i="46" s="1"/>
  <c r="CM54" i="46"/>
  <c r="CL54" i="46"/>
  <c r="CK54" i="46"/>
  <c r="V54" i="46" s="1"/>
  <c r="CJ54" i="46"/>
  <c r="CI54" i="46"/>
  <c r="T54" i="46" s="1"/>
  <c r="CH54" i="46"/>
  <c r="CG54" i="46"/>
  <c r="R54" i="46" s="1"/>
  <c r="CF54" i="46"/>
  <c r="CE54" i="46"/>
  <c r="CD54" i="46"/>
  <c r="CC54" i="46"/>
  <c r="CB54" i="46"/>
  <c r="CA54" i="46"/>
  <c r="L54" i="46" s="1"/>
  <c r="BZ54" i="46"/>
  <c r="BY54" i="46"/>
  <c r="J54" i="46" s="1"/>
  <c r="BX54" i="46"/>
  <c r="I54" i="46" s="1"/>
  <c r="BW54" i="46"/>
  <c r="BV54" i="46"/>
  <c r="BU54" i="46"/>
  <c r="BT54" i="46"/>
  <c r="BS54" i="46"/>
  <c r="D54" i="46" s="1"/>
  <c r="B54" i="46"/>
  <c r="B54" i="44" s="1"/>
  <c r="A54" i="46"/>
  <c r="C54" i="46" s="1"/>
  <c r="C54" i="44" s="1"/>
  <c r="EF53" i="46"/>
  <c r="EE53" i="46"/>
  <c r="BP53" i="46" s="1"/>
  <c r="ED53" i="46"/>
  <c r="EC53" i="46"/>
  <c r="BN53" i="46" s="1"/>
  <c r="EB53" i="46"/>
  <c r="BM53" i="46" s="1"/>
  <c r="EA53" i="46"/>
  <c r="BL53" i="46" s="1"/>
  <c r="DZ53" i="46"/>
  <c r="DY53" i="46"/>
  <c r="DX53" i="46"/>
  <c r="BI53" i="46" s="1"/>
  <c r="DW53" i="46"/>
  <c r="DV53" i="46"/>
  <c r="DU53" i="46"/>
  <c r="DT53" i="46"/>
  <c r="DS53" i="46"/>
  <c r="BD53" i="46" s="1"/>
  <c r="DR53" i="46"/>
  <c r="DQ53" i="46"/>
  <c r="BB53" i="46" s="1"/>
  <c r="DP53" i="46"/>
  <c r="DO53" i="46"/>
  <c r="DN53" i="46"/>
  <c r="DM53" i="46"/>
  <c r="AX53" i="46" s="1"/>
  <c r="DL53" i="46"/>
  <c r="AW53" i="46" s="1"/>
  <c r="DK53" i="46"/>
  <c r="AV53" i="46" s="1"/>
  <c r="DJ53" i="46"/>
  <c r="AU53" i="46" s="1"/>
  <c r="DI53" i="46"/>
  <c r="AT53" i="44" s="1"/>
  <c r="DH53" i="46"/>
  <c r="DG53" i="46"/>
  <c r="AR53" i="46" s="1"/>
  <c r="DF53" i="46"/>
  <c r="DE53" i="46"/>
  <c r="DD53" i="46"/>
  <c r="AO53" i="46" s="1"/>
  <c r="DC53" i="46"/>
  <c r="AN53" i="46" s="1"/>
  <c r="DB53" i="46"/>
  <c r="AM53" i="46" s="1"/>
  <c r="DA53" i="46"/>
  <c r="AL53" i="46" s="1"/>
  <c r="CZ53" i="46"/>
  <c r="AK53" i="46" s="1"/>
  <c r="CY53" i="46"/>
  <c r="CX53" i="46"/>
  <c r="CW53" i="46"/>
  <c r="CV53" i="46"/>
  <c r="CU53" i="46"/>
  <c r="AF53" i="46" s="1"/>
  <c r="CT53" i="46"/>
  <c r="AE53" i="46" s="1"/>
  <c r="CS53" i="46"/>
  <c r="AD53" i="46" s="1"/>
  <c r="CR53" i="46"/>
  <c r="AC53" i="46" s="1"/>
  <c r="CQ53" i="46"/>
  <c r="CP53" i="46"/>
  <c r="AA53" i="46" s="1"/>
  <c r="CO53" i="46"/>
  <c r="Z53" i="46" s="1"/>
  <c r="CN53" i="46"/>
  <c r="CM53" i="46"/>
  <c r="X53" i="46" s="1"/>
  <c r="CL53" i="46"/>
  <c r="CK53" i="46"/>
  <c r="V53" i="46" s="1"/>
  <c r="CJ53" i="46"/>
  <c r="CI53" i="46"/>
  <c r="CH53" i="46"/>
  <c r="CG53" i="46"/>
  <c r="CF53" i="46"/>
  <c r="Q53" i="46" s="1"/>
  <c r="CE53" i="46"/>
  <c r="P53" i="46" s="1"/>
  <c r="CD53" i="46"/>
  <c r="CC53" i="46"/>
  <c r="N53" i="46" s="1"/>
  <c r="CB53" i="46"/>
  <c r="M53" i="46" s="1"/>
  <c r="CA53" i="46"/>
  <c r="BZ53" i="46"/>
  <c r="BY53" i="46"/>
  <c r="BX53" i="46"/>
  <c r="BW53" i="46"/>
  <c r="H53" i="46" s="1"/>
  <c r="BV53" i="46"/>
  <c r="BU53" i="46"/>
  <c r="F53" i="46" s="1"/>
  <c r="BT53" i="46"/>
  <c r="E53" i="46" s="1"/>
  <c r="BS53" i="46"/>
  <c r="B53" i="46"/>
  <c r="B53" i="44" s="1"/>
  <c r="A53" i="46"/>
  <c r="A51" i="27" s="1"/>
  <c r="EF52" i="46"/>
  <c r="BQ52" i="46" s="1"/>
  <c r="EE52" i="46"/>
  <c r="ED52" i="46"/>
  <c r="EC52" i="46"/>
  <c r="BN52" i="46" s="1"/>
  <c r="EB52" i="46"/>
  <c r="BM52" i="46" s="1"/>
  <c r="EA52" i="46"/>
  <c r="DZ52" i="46"/>
  <c r="DY52" i="46"/>
  <c r="DX52" i="46"/>
  <c r="DW52" i="46"/>
  <c r="BH52" i="46" s="1"/>
  <c r="DV52" i="46"/>
  <c r="BG52" i="46" s="1"/>
  <c r="DU52" i="46"/>
  <c r="BF52" i="46" s="1"/>
  <c r="DT52" i="46"/>
  <c r="DS52" i="46"/>
  <c r="DR52" i="46"/>
  <c r="BC52" i="46" s="1"/>
  <c r="DQ52" i="46"/>
  <c r="DP52" i="46"/>
  <c r="BA52" i="46" s="1"/>
  <c r="DO52" i="46"/>
  <c r="AZ52" i="46" s="1"/>
  <c r="DN52" i="46"/>
  <c r="DM52" i="46"/>
  <c r="AX52" i="46" s="1"/>
  <c r="DL52" i="46"/>
  <c r="AW52" i="46" s="1"/>
  <c r="DK52" i="46"/>
  <c r="DJ52" i="46"/>
  <c r="DI52" i="46"/>
  <c r="DH52" i="46"/>
  <c r="DG52" i="46"/>
  <c r="AR52" i="46" s="1"/>
  <c r="DF52" i="46"/>
  <c r="AQ52" i="46" s="1"/>
  <c r="DE52" i="46"/>
  <c r="AP52" i="46" s="1"/>
  <c r="DD52" i="46"/>
  <c r="AO52" i="46" s="1"/>
  <c r="DC52" i="46"/>
  <c r="DB52" i="46"/>
  <c r="AM52" i="46" s="1"/>
  <c r="DA52" i="46"/>
  <c r="CZ52" i="46"/>
  <c r="CY52" i="46"/>
  <c r="AJ52" i="46" s="1"/>
  <c r="CX52" i="46"/>
  <c r="CW52" i="46"/>
  <c r="AH52" i="46" s="1"/>
  <c r="CV52" i="46"/>
  <c r="AG52" i="46" s="1"/>
  <c r="CU52" i="46"/>
  <c r="CT52" i="46"/>
  <c r="CS52" i="46"/>
  <c r="CR52" i="46"/>
  <c r="CQ52" i="46"/>
  <c r="AB52" i="46" s="1"/>
  <c r="CP52" i="46"/>
  <c r="AA52" i="46" s="1"/>
  <c r="CO52" i="46"/>
  <c r="Z52" i="46" s="1"/>
  <c r="CN52" i="46"/>
  <c r="CM52" i="46"/>
  <c r="CL52" i="46"/>
  <c r="CK52" i="46"/>
  <c r="CJ52" i="46"/>
  <c r="U52" i="46" s="1"/>
  <c r="CI52" i="46"/>
  <c r="T52" i="46" s="1"/>
  <c r="CH52" i="46"/>
  <c r="CG52" i="46"/>
  <c r="R52" i="46" s="1"/>
  <c r="CF52" i="46"/>
  <c r="Q52" i="46" s="1"/>
  <c r="CE52" i="46"/>
  <c r="CD52" i="46"/>
  <c r="CC52" i="46"/>
  <c r="CB52" i="46"/>
  <c r="CA52" i="46"/>
  <c r="L52" i="46" s="1"/>
  <c r="BZ52" i="46"/>
  <c r="K52" i="46" s="1"/>
  <c r="BY52" i="46"/>
  <c r="J52" i="46" s="1"/>
  <c r="BX52" i="46"/>
  <c r="I52" i="46" s="1"/>
  <c r="BW52" i="46"/>
  <c r="BV52" i="46"/>
  <c r="BU52" i="46"/>
  <c r="BT52" i="46"/>
  <c r="E52" i="46" s="1"/>
  <c r="BS52" i="46"/>
  <c r="D52" i="46" s="1"/>
  <c r="B52" i="46"/>
  <c r="B52" i="44" s="1"/>
  <c r="A52" i="46"/>
  <c r="A50" i="27" s="1"/>
  <c r="EF51" i="46"/>
  <c r="EE51" i="46"/>
  <c r="ED51" i="46"/>
  <c r="EC51" i="46"/>
  <c r="BN51" i="46" s="1"/>
  <c r="EB51" i="46"/>
  <c r="BM51" i="46" s="1"/>
  <c r="EA51" i="46"/>
  <c r="BL51" i="46" s="1"/>
  <c r="DZ51" i="46"/>
  <c r="BK51" i="46" s="1"/>
  <c r="DY51" i="46"/>
  <c r="DX51" i="46"/>
  <c r="DW51" i="46"/>
  <c r="DV51" i="46"/>
  <c r="DU51" i="46"/>
  <c r="BF51" i="46" s="1"/>
  <c r="DT51" i="46"/>
  <c r="BE51" i="46" s="1"/>
  <c r="DS51" i="46"/>
  <c r="BD51" i="46" s="1"/>
  <c r="DR51" i="46"/>
  <c r="DQ51" i="46"/>
  <c r="BB51" i="46" s="1"/>
  <c r="DP51" i="46"/>
  <c r="BA51" i="46" s="1"/>
  <c r="DO51" i="46"/>
  <c r="DN51" i="46"/>
  <c r="DM51" i="46"/>
  <c r="AX51" i="46" s="1"/>
  <c r="DL51" i="46"/>
  <c r="DK51" i="46"/>
  <c r="AV51" i="46" s="1"/>
  <c r="DJ51" i="46"/>
  <c r="AU51" i="46" s="1"/>
  <c r="DI51" i="46"/>
  <c r="AT51" i="46" s="1"/>
  <c r="DH51" i="46"/>
  <c r="AS51" i="46" s="1"/>
  <c r="DG51" i="46"/>
  <c r="DF51" i="46"/>
  <c r="DE51" i="46"/>
  <c r="AP51" i="46" s="1"/>
  <c r="DD51" i="46"/>
  <c r="DC51" i="46"/>
  <c r="AN51" i="46" s="1"/>
  <c r="DB51" i="46"/>
  <c r="DA51" i="46"/>
  <c r="AL51" i="46" s="1"/>
  <c r="CZ51" i="46"/>
  <c r="AK51" i="46" s="1"/>
  <c r="CY51" i="46"/>
  <c r="CX51" i="46"/>
  <c r="CW51" i="46"/>
  <c r="AH51" i="46" s="1"/>
  <c r="CV51" i="46"/>
  <c r="CU51" i="46"/>
  <c r="CT51" i="46"/>
  <c r="CS51" i="46"/>
  <c r="AD51" i="46" s="1"/>
  <c r="CR51" i="46"/>
  <c r="CQ51" i="46"/>
  <c r="CP51" i="46"/>
  <c r="CO51" i="46"/>
  <c r="Z51" i="46" s="1"/>
  <c r="CN51" i="46"/>
  <c r="Y51" i="46" s="1"/>
  <c r="CM51" i="46"/>
  <c r="X51" i="46" s="1"/>
  <c r="CL51" i="46"/>
  <c r="CK51" i="46"/>
  <c r="V51" i="46" s="1"/>
  <c r="CJ51" i="46"/>
  <c r="CI51" i="46"/>
  <c r="CH51" i="46"/>
  <c r="CG51" i="46"/>
  <c r="CF51" i="46"/>
  <c r="CE51" i="46"/>
  <c r="P51" i="46" s="1"/>
  <c r="CD51" i="46"/>
  <c r="O51" i="46" s="1"/>
  <c r="CC51" i="46"/>
  <c r="CB51" i="46"/>
  <c r="CA51" i="46"/>
  <c r="BZ51" i="46"/>
  <c r="K51" i="46" s="1"/>
  <c r="BY51" i="46"/>
  <c r="BX51" i="46"/>
  <c r="I51" i="46" s="1"/>
  <c r="BW51" i="46"/>
  <c r="H51" i="46" s="1"/>
  <c r="BV51" i="46"/>
  <c r="BU51" i="46"/>
  <c r="F51" i="46" s="1"/>
  <c r="BT51" i="46"/>
  <c r="BS51" i="46"/>
  <c r="B51" i="46"/>
  <c r="B51" i="44" s="1"/>
  <c r="A51" i="46"/>
  <c r="A49" i="27" s="1"/>
  <c r="EF50" i="46"/>
  <c r="BQ50" i="46" s="1"/>
  <c r="EE50" i="46"/>
  <c r="BP50" i="46" s="1"/>
  <c r="ED50" i="46"/>
  <c r="EC50" i="46"/>
  <c r="EB50" i="46"/>
  <c r="EA50" i="46"/>
  <c r="DZ50" i="46"/>
  <c r="BK50" i="46" s="1"/>
  <c r="DY50" i="46"/>
  <c r="BJ50" i="46" s="1"/>
  <c r="DX50" i="46"/>
  <c r="DW50" i="46"/>
  <c r="DV50" i="46"/>
  <c r="BG50" i="46" s="1"/>
  <c r="DU50" i="46"/>
  <c r="BF50" i="46" s="1"/>
  <c r="DT50" i="46"/>
  <c r="DS50" i="46"/>
  <c r="BD50" i="46" s="1"/>
  <c r="DR50" i="46"/>
  <c r="DQ50" i="46"/>
  <c r="DP50" i="46"/>
  <c r="DO50" i="46"/>
  <c r="AZ50" i="46" s="1"/>
  <c r="DN50" i="46"/>
  <c r="DM50" i="46"/>
  <c r="DL50" i="46"/>
  <c r="DK50" i="46"/>
  <c r="DJ50" i="46"/>
  <c r="DI50" i="46"/>
  <c r="AT50" i="46" s="1"/>
  <c r="DH50" i="46"/>
  <c r="AS50" i="46" s="1"/>
  <c r="DG50" i="46"/>
  <c r="AR50" i="46" s="1"/>
  <c r="DF50" i="46"/>
  <c r="DE50" i="46"/>
  <c r="DD50" i="46"/>
  <c r="DC50" i="46"/>
  <c r="DB50" i="46"/>
  <c r="DA50" i="46"/>
  <c r="CZ50" i="46"/>
  <c r="CY50" i="46"/>
  <c r="AJ50" i="46" s="1"/>
  <c r="CX50" i="46"/>
  <c r="AI50" i="46" s="1"/>
  <c r="CW50" i="46"/>
  <c r="AH50" i="46" s="1"/>
  <c r="CV50" i="46"/>
  <c r="CU50" i="46"/>
  <c r="AF50" i="46" s="1"/>
  <c r="CT50" i="46"/>
  <c r="CS50" i="46"/>
  <c r="AD50" i="46" s="1"/>
  <c r="CR50" i="46"/>
  <c r="AC50" i="46" s="1"/>
  <c r="CQ50" i="46"/>
  <c r="CP50" i="46"/>
  <c r="CO50" i="46"/>
  <c r="Z50" i="46" s="1"/>
  <c r="CN50" i="46"/>
  <c r="CM50" i="46"/>
  <c r="CL50" i="46"/>
  <c r="W50" i="46" s="1"/>
  <c r="CK50" i="46"/>
  <c r="V50" i="46" s="1"/>
  <c r="CJ50" i="46"/>
  <c r="CI50" i="46"/>
  <c r="T50" i="46" s="1"/>
  <c r="CH50" i="46"/>
  <c r="S50" i="46" s="1"/>
  <c r="CG50" i="46"/>
  <c r="CF50" i="46"/>
  <c r="CE50" i="46"/>
  <c r="CD50" i="46"/>
  <c r="CC50" i="46"/>
  <c r="N50" i="46" s="1"/>
  <c r="CB50" i="46"/>
  <c r="CA50" i="46"/>
  <c r="L50" i="46" s="1"/>
  <c r="BZ50" i="46"/>
  <c r="BY50" i="46"/>
  <c r="J50" i="46" s="1"/>
  <c r="BX50" i="46"/>
  <c r="BW50" i="46"/>
  <c r="BV50" i="46"/>
  <c r="BU50" i="46"/>
  <c r="BT50" i="46"/>
  <c r="E50" i="46" s="1"/>
  <c r="BS50" i="46"/>
  <c r="D50" i="46" s="1"/>
  <c r="B50" i="46"/>
  <c r="B50" i="44" s="1"/>
  <c r="A50" i="46"/>
  <c r="A48" i="27" s="1"/>
  <c r="EF49" i="46"/>
  <c r="BQ49" i="46" s="1"/>
  <c r="EE49" i="46"/>
  <c r="ED49" i="46"/>
  <c r="EC49" i="46"/>
  <c r="EB49" i="46"/>
  <c r="BM49" i="46" s="1"/>
  <c r="EA49" i="46"/>
  <c r="BL49" i="46" s="1"/>
  <c r="DZ49" i="46"/>
  <c r="DY49" i="46"/>
  <c r="BJ49" i="46" s="1"/>
  <c r="DX49" i="46"/>
  <c r="BI49" i="46" s="1"/>
  <c r="DW49" i="46"/>
  <c r="DV49" i="46"/>
  <c r="DU49" i="46"/>
  <c r="BF49" i="46" s="1"/>
  <c r="DT49" i="46"/>
  <c r="BE49" i="46" s="1"/>
  <c r="DS49" i="46"/>
  <c r="BD49" i="46" s="1"/>
  <c r="DR49" i="46"/>
  <c r="BC49" i="46" s="1"/>
  <c r="DQ49" i="46"/>
  <c r="DP49" i="46"/>
  <c r="DO49" i="46"/>
  <c r="DN49" i="46"/>
  <c r="DM49" i="46"/>
  <c r="AX49" i="46" s="1"/>
  <c r="DL49" i="46"/>
  <c r="DK49" i="46"/>
  <c r="AV49" i="46" s="1"/>
  <c r="DJ49" i="46"/>
  <c r="AU49" i="46" s="1"/>
  <c r="DI49" i="46"/>
  <c r="AT49" i="46" s="1"/>
  <c r="DH49" i="46"/>
  <c r="DG49" i="46"/>
  <c r="DF49" i="46"/>
  <c r="DE49" i="46"/>
  <c r="AP49" i="46" s="1"/>
  <c r="DD49" i="46"/>
  <c r="DC49" i="46"/>
  <c r="DB49" i="46"/>
  <c r="AM49" i="46" s="1"/>
  <c r="DA49" i="46"/>
  <c r="AL49" i="46" s="1"/>
  <c r="CZ49" i="46"/>
  <c r="AK49" i="46" s="1"/>
  <c r="CY49" i="46"/>
  <c r="CX49" i="46"/>
  <c r="CW49" i="46"/>
  <c r="AH49" i="46" s="1"/>
  <c r="CV49" i="46"/>
  <c r="AG49" i="46" s="1"/>
  <c r="CU49" i="46"/>
  <c r="AF49" i="46" s="1"/>
  <c r="CT49" i="46"/>
  <c r="AE49" i="46" s="1"/>
  <c r="CS49" i="46"/>
  <c r="AD49" i="46" s="1"/>
  <c r="CR49" i="46"/>
  <c r="CQ49" i="46"/>
  <c r="CP49" i="46"/>
  <c r="CO49" i="46"/>
  <c r="CN49" i="46"/>
  <c r="CM49" i="46"/>
  <c r="CL49" i="46"/>
  <c r="W49" i="46" s="1"/>
  <c r="CK49" i="46"/>
  <c r="V49" i="46" s="1"/>
  <c r="CJ49" i="46"/>
  <c r="CI49" i="46"/>
  <c r="CH49" i="46"/>
  <c r="CG49" i="46"/>
  <c r="R49" i="46" s="1"/>
  <c r="CF49" i="46"/>
  <c r="CE49" i="46"/>
  <c r="P49" i="46" s="1"/>
  <c r="CD49" i="46"/>
  <c r="CC49" i="46"/>
  <c r="N49" i="46" s="1"/>
  <c r="CB49" i="46"/>
  <c r="M49" i="46" s="1"/>
  <c r="CA49" i="46"/>
  <c r="BZ49" i="46"/>
  <c r="BY49" i="46"/>
  <c r="J49" i="46" s="1"/>
  <c r="BX49" i="46"/>
  <c r="I49" i="46" s="1"/>
  <c r="BW49" i="46"/>
  <c r="BV49" i="46"/>
  <c r="BU49" i="46"/>
  <c r="F49" i="46" s="1"/>
  <c r="BT49" i="46"/>
  <c r="E49" i="46" s="1"/>
  <c r="BS49" i="46"/>
  <c r="B49" i="46"/>
  <c r="B49" i="44" s="1"/>
  <c r="A49" i="46"/>
  <c r="A47" i="27" s="1"/>
  <c r="EF48" i="46"/>
  <c r="BQ48" i="46" s="1"/>
  <c r="EE48" i="46"/>
  <c r="BP48" i="46" s="1"/>
  <c r="ED48" i="46"/>
  <c r="BO48" i="44" s="1"/>
  <c r="EC48" i="46"/>
  <c r="BN48" i="44" s="1"/>
  <c r="EB48" i="46"/>
  <c r="BM48" i="44" s="1"/>
  <c r="EA48" i="46"/>
  <c r="DZ48" i="46"/>
  <c r="DY48" i="46"/>
  <c r="DX48" i="46"/>
  <c r="DW48" i="46"/>
  <c r="BH48" i="46" s="1"/>
  <c r="DV48" i="46"/>
  <c r="DU48" i="46"/>
  <c r="BF48" i="46" s="1"/>
  <c r="DT48" i="46"/>
  <c r="DS48" i="46"/>
  <c r="DR48" i="46"/>
  <c r="DQ48" i="46"/>
  <c r="BB48" i="46" s="1"/>
  <c r="DP48" i="46"/>
  <c r="DO48" i="46"/>
  <c r="DN48" i="46"/>
  <c r="AY48" i="46" s="1"/>
  <c r="DM48" i="46"/>
  <c r="AX48" i="46" s="1"/>
  <c r="DL48" i="46"/>
  <c r="AW48" i="46" s="1"/>
  <c r="DK48" i="46"/>
  <c r="DJ48" i="46"/>
  <c r="DI48" i="46"/>
  <c r="DH48" i="46"/>
  <c r="AS48" i="46" s="1"/>
  <c r="DG48" i="46"/>
  <c r="AR48" i="46" s="1"/>
  <c r="DF48" i="46"/>
  <c r="DE48" i="46"/>
  <c r="DD48" i="46"/>
  <c r="AO48" i="46" s="1"/>
  <c r="DC48" i="46"/>
  <c r="DB48" i="46"/>
  <c r="DA48" i="46"/>
  <c r="CZ48" i="46"/>
  <c r="AK48" i="46" s="1"/>
  <c r="CY48" i="46"/>
  <c r="AJ48" i="46" s="1"/>
  <c r="CX48" i="46"/>
  <c r="AI48" i="46" s="1"/>
  <c r="CW48" i="46"/>
  <c r="AH48" i="46" s="1"/>
  <c r="CV48" i="46"/>
  <c r="CU48" i="46"/>
  <c r="CT48" i="46"/>
  <c r="CS48" i="46"/>
  <c r="CR48" i="46"/>
  <c r="CQ48" i="46"/>
  <c r="AB48" i="46" s="1"/>
  <c r="CP48" i="46"/>
  <c r="CO48" i="46"/>
  <c r="Z48" i="46" s="1"/>
  <c r="CN48" i="46"/>
  <c r="CM48" i="46"/>
  <c r="CL48" i="46"/>
  <c r="CK48" i="46"/>
  <c r="CJ48" i="46"/>
  <c r="CI48" i="46"/>
  <c r="T48" i="46" s="1"/>
  <c r="CH48" i="46"/>
  <c r="S48" i="46" s="1"/>
  <c r="CG48" i="46"/>
  <c r="R48" i="46" s="1"/>
  <c r="CF48" i="46"/>
  <c r="Q48" i="46" s="1"/>
  <c r="CE48" i="46"/>
  <c r="P48" i="46" s="1"/>
  <c r="CD48" i="46"/>
  <c r="CC48" i="46"/>
  <c r="CB48" i="46"/>
  <c r="M48" i="46" s="1"/>
  <c r="CA48" i="46"/>
  <c r="L48" i="46" s="1"/>
  <c r="BZ48" i="46"/>
  <c r="K48" i="46" s="1"/>
  <c r="BY48" i="46"/>
  <c r="J48" i="46" s="1"/>
  <c r="BX48" i="46"/>
  <c r="I48" i="46" s="1"/>
  <c r="BW48" i="46"/>
  <c r="H48" i="46" s="1"/>
  <c r="BV48" i="46"/>
  <c r="G48" i="46" s="1"/>
  <c r="BU48" i="46"/>
  <c r="BT48" i="46"/>
  <c r="E48" i="46" s="1"/>
  <c r="BS48" i="46"/>
  <c r="D48" i="46" s="1"/>
  <c r="BO48" i="46"/>
  <c r="B48" i="46"/>
  <c r="B48" i="44" s="1"/>
  <c r="A48" i="46"/>
  <c r="EF47" i="46"/>
  <c r="BQ47" i="46" s="1"/>
  <c r="EE47" i="46"/>
  <c r="ED47" i="46"/>
  <c r="BO47" i="46" s="1"/>
  <c r="EC47" i="46"/>
  <c r="BN47" i="46" s="1"/>
  <c r="EB47" i="46"/>
  <c r="BM47" i="46" s="1"/>
  <c r="EA47" i="46"/>
  <c r="DZ47" i="46"/>
  <c r="DY47" i="46"/>
  <c r="DX47" i="46"/>
  <c r="BI47" i="46" s="1"/>
  <c r="DW47" i="46"/>
  <c r="DV47" i="46"/>
  <c r="DU47" i="46"/>
  <c r="DT47" i="46"/>
  <c r="BE47" i="46" s="1"/>
  <c r="DS47" i="46"/>
  <c r="BD47" i="46" s="1"/>
  <c r="DR47" i="46"/>
  <c r="DQ47" i="46"/>
  <c r="DP47" i="46"/>
  <c r="BA47" i="46" s="1"/>
  <c r="DO47" i="46"/>
  <c r="AZ47" i="46" s="1"/>
  <c r="DN47" i="46"/>
  <c r="AY47" i="46" s="1"/>
  <c r="DM47" i="46"/>
  <c r="DL47" i="46"/>
  <c r="AW47" i="46" s="1"/>
  <c r="DK47" i="46"/>
  <c r="AV47" i="46" s="1"/>
  <c r="DJ47" i="46"/>
  <c r="DI47" i="46"/>
  <c r="DH47" i="46"/>
  <c r="AS47" i="46" s="1"/>
  <c r="DG47" i="46"/>
  <c r="DF47" i="46"/>
  <c r="AQ47" i="46" s="1"/>
  <c r="DE47" i="46"/>
  <c r="AP47" i="46" s="1"/>
  <c r="DD47" i="46"/>
  <c r="AO47" i="46" s="1"/>
  <c r="DC47" i="46"/>
  <c r="AN47" i="46" s="1"/>
  <c r="DB47" i="46"/>
  <c r="DA47" i="46"/>
  <c r="CZ47" i="46"/>
  <c r="CY47" i="46"/>
  <c r="AJ47" i="46" s="1"/>
  <c r="CX47" i="46"/>
  <c r="AI47" i="46" s="1"/>
  <c r="CW47" i="46"/>
  <c r="AH47" i="46" s="1"/>
  <c r="CV47" i="46"/>
  <c r="AG47" i="46" s="1"/>
  <c r="CU47" i="46"/>
  <c r="AF47" i="46" s="1"/>
  <c r="CT47" i="46"/>
  <c r="CS47" i="46"/>
  <c r="CR47" i="46"/>
  <c r="AC47" i="46" s="1"/>
  <c r="CQ47" i="46"/>
  <c r="CP47" i="46"/>
  <c r="AA47" i="46" s="1"/>
  <c r="CO47" i="46"/>
  <c r="Z47" i="46" s="1"/>
  <c r="CN47" i="46"/>
  <c r="CM47" i="46"/>
  <c r="CL47" i="46"/>
  <c r="CK47" i="46"/>
  <c r="CJ47" i="46"/>
  <c r="U47" i="46" s="1"/>
  <c r="CI47" i="46"/>
  <c r="CH47" i="46"/>
  <c r="S47" i="46" s="1"/>
  <c r="CG47" i="46"/>
  <c r="R47" i="46" s="1"/>
  <c r="CF47" i="46"/>
  <c r="Q47" i="46" s="1"/>
  <c r="CE47" i="46"/>
  <c r="CD47" i="46"/>
  <c r="CC47" i="46"/>
  <c r="CB47" i="46"/>
  <c r="M47" i="46" s="1"/>
  <c r="CA47" i="46"/>
  <c r="BZ47" i="46"/>
  <c r="K47" i="46" s="1"/>
  <c r="BY47" i="46"/>
  <c r="J47" i="46" s="1"/>
  <c r="BX47" i="46"/>
  <c r="I47" i="46" s="1"/>
  <c r="BW47" i="46"/>
  <c r="H47" i="46" s="1"/>
  <c r="BV47" i="46"/>
  <c r="BU47" i="46"/>
  <c r="BT47" i="46"/>
  <c r="BS47" i="46"/>
  <c r="D47" i="46" s="1"/>
  <c r="B47" i="46"/>
  <c r="B47" i="44" s="1"/>
  <c r="A47" i="46"/>
  <c r="EF46" i="46"/>
  <c r="BQ46" i="46" s="1"/>
  <c r="EE46" i="46"/>
  <c r="BP46" i="46" s="1"/>
  <c r="ED46" i="46"/>
  <c r="BO46" i="46" s="1"/>
  <c r="EC46" i="46"/>
  <c r="EB46" i="46"/>
  <c r="BM46" i="46" s="1"/>
  <c r="EA46" i="46"/>
  <c r="BL46" i="46" s="1"/>
  <c r="DZ46" i="46"/>
  <c r="BK46" i="46" s="1"/>
  <c r="DY46" i="46"/>
  <c r="BJ46" i="46" s="1"/>
  <c r="DX46" i="46"/>
  <c r="BI46" i="46" s="1"/>
  <c r="DW46" i="46"/>
  <c r="DV46" i="46"/>
  <c r="BG46" i="46" s="1"/>
  <c r="DU46" i="46"/>
  <c r="BF46" i="46" s="1"/>
  <c r="DT46" i="46"/>
  <c r="BE46" i="46" s="1"/>
  <c r="DS46" i="46"/>
  <c r="DR46" i="46"/>
  <c r="BC46" i="46" s="1"/>
  <c r="DQ46" i="46"/>
  <c r="DP46" i="46"/>
  <c r="BA46" i="46" s="1"/>
  <c r="DO46" i="46"/>
  <c r="DN46" i="46"/>
  <c r="AY46" i="46" s="1"/>
  <c r="DM46" i="46"/>
  <c r="DL46" i="46"/>
  <c r="AW46" i="46" s="1"/>
  <c r="DK46" i="46"/>
  <c r="AV46" i="46" s="1"/>
  <c r="DJ46" i="46"/>
  <c r="AU46" i="46" s="1"/>
  <c r="DI46" i="46"/>
  <c r="AT46" i="46" s="1"/>
  <c r="DH46" i="46"/>
  <c r="DG46" i="46"/>
  <c r="AR46" i="46" s="1"/>
  <c r="DF46" i="46"/>
  <c r="AQ46" i="46" s="1"/>
  <c r="DE46" i="46"/>
  <c r="DD46" i="46"/>
  <c r="AO46" i="46" s="1"/>
  <c r="DC46" i="46"/>
  <c r="AN46" i="46" s="1"/>
  <c r="DB46" i="46"/>
  <c r="AM46" i="46" s="1"/>
  <c r="DA46" i="46"/>
  <c r="CZ46" i="46"/>
  <c r="AK46" i="46" s="1"/>
  <c r="CY46" i="46"/>
  <c r="CX46" i="46"/>
  <c r="AI46" i="46" s="1"/>
  <c r="CW46" i="46"/>
  <c r="CV46" i="46"/>
  <c r="CU46" i="46"/>
  <c r="CT46" i="46"/>
  <c r="AE46" i="46" s="1"/>
  <c r="CS46" i="46"/>
  <c r="CR46" i="46"/>
  <c r="AC46" i="46" s="1"/>
  <c r="CQ46" i="46"/>
  <c r="CP46" i="46"/>
  <c r="AA46" i="46" s="1"/>
  <c r="CO46" i="46"/>
  <c r="CN46" i="46"/>
  <c r="Y46" i="46" s="1"/>
  <c r="CM46" i="46"/>
  <c r="CL46" i="46"/>
  <c r="CK46" i="46"/>
  <c r="CJ46" i="46"/>
  <c r="U46" i="46" s="1"/>
  <c r="CI46" i="46"/>
  <c r="T46" i="46" s="1"/>
  <c r="CH46" i="46"/>
  <c r="S46" i="46" s="1"/>
  <c r="CG46" i="46"/>
  <c r="CF46" i="46"/>
  <c r="Q46" i="46" s="1"/>
  <c r="CE46" i="46"/>
  <c r="CD46" i="46"/>
  <c r="O46" i="46" s="1"/>
  <c r="CC46" i="46"/>
  <c r="N46" i="46" s="1"/>
  <c r="CB46" i="46"/>
  <c r="M46" i="46" s="1"/>
  <c r="CA46" i="46"/>
  <c r="L46" i="46" s="1"/>
  <c r="BZ46" i="46"/>
  <c r="K46" i="46" s="1"/>
  <c r="BY46" i="46"/>
  <c r="BX46" i="46"/>
  <c r="BW46" i="46"/>
  <c r="H46" i="46" s="1"/>
  <c r="BV46" i="46"/>
  <c r="G46" i="46" s="1"/>
  <c r="BU46" i="46"/>
  <c r="BT46" i="46"/>
  <c r="E46" i="46" s="1"/>
  <c r="BS46" i="46"/>
  <c r="B46" i="46"/>
  <c r="B46" i="44" s="1"/>
  <c r="A46" i="46"/>
  <c r="EF45" i="46"/>
  <c r="BQ45" i="46" s="1"/>
  <c r="EE45" i="46"/>
  <c r="ED45" i="46"/>
  <c r="EC45" i="46"/>
  <c r="BN45" i="46" s="1"/>
  <c r="EB45" i="46"/>
  <c r="EA45" i="46"/>
  <c r="BL45" i="46" s="1"/>
  <c r="DZ45" i="46"/>
  <c r="DY45" i="46"/>
  <c r="DX45" i="46"/>
  <c r="BI45" i="46" s="1"/>
  <c r="DW45" i="46"/>
  <c r="DV45" i="46"/>
  <c r="DU45" i="46"/>
  <c r="DT45" i="46"/>
  <c r="BE45" i="46" s="1"/>
  <c r="DS45" i="46"/>
  <c r="BD45" i="46" s="1"/>
  <c r="DR45" i="46"/>
  <c r="BC45" i="46" s="1"/>
  <c r="DQ45" i="46"/>
  <c r="DP45" i="46"/>
  <c r="DO45" i="46"/>
  <c r="DN45" i="46"/>
  <c r="DM45" i="46"/>
  <c r="DL45" i="46"/>
  <c r="AW45" i="46" s="1"/>
  <c r="DK45" i="46"/>
  <c r="DJ45" i="46"/>
  <c r="AU45" i="46" s="1"/>
  <c r="DI45" i="46"/>
  <c r="DH45" i="46"/>
  <c r="AS45" i="46" s="1"/>
  <c r="DG45" i="46"/>
  <c r="DF45" i="46"/>
  <c r="DE45" i="46"/>
  <c r="AP45" i="46" s="1"/>
  <c r="DD45" i="46"/>
  <c r="AO45" i="46" s="1"/>
  <c r="DC45" i="46"/>
  <c r="AN45" i="46" s="1"/>
  <c r="DB45" i="46"/>
  <c r="DA45" i="46"/>
  <c r="CZ45" i="46"/>
  <c r="AK45" i="46" s="1"/>
  <c r="CY45" i="46"/>
  <c r="AJ45" i="46" s="1"/>
  <c r="CX45" i="46"/>
  <c r="CW45" i="46"/>
  <c r="CV45" i="46"/>
  <c r="CU45" i="46"/>
  <c r="AF45" i="46" s="1"/>
  <c r="CT45" i="46"/>
  <c r="CS45" i="46"/>
  <c r="CR45" i="46"/>
  <c r="AC45" i="46" s="1"/>
  <c r="CQ45" i="46"/>
  <c r="CP45" i="46"/>
  <c r="CO45" i="46"/>
  <c r="Z45" i="46" s="1"/>
  <c r="CN45" i="46"/>
  <c r="Y45" i="46" s="1"/>
  <c r="CM45" i="46"/>
  <c r="X45" i="46" s="1"/>
  <c r="CL45" i="46"/>
  <c r="W45" i="46" s="1"/>
  <c r="CK45" i="46"/>
  <c r="CJ45" i="46"/>
  <c r="CI45" i="46"/>
  <c r="T45" i="46" s="1"/>
  <c r="CH45" i="46"/>
  <c r="S45" i="46" s="1"/>
  <c r="CG45" i="46"/>
  <c r="CF45" i="46"/>
  <c r="Q45" i="46" s="1"/>
  <c r="CE45" i="46"/>
  <c r="CD45" i="46"/>
  <c r="O45" i="46" s="1"/>
  <c r="CC45" i="46"/>
  <c r="CB45" i="46"/>
  <c r="M45" i="46" s="1"/>
  <c r="CA45" i="46"/>
  <c r="BZ45" i="46"/>
  <c r="K45" i="46" s="1"/>
  <c r="BY45" i="46"/>
  <c r="BX45" i="46"/>
  <c r="I45" i="46" s="1"/>
  <c r="BW45" i="46"/>
  <c r="BV45" i="46"/>
  <c r="G45" i="46" s="1"/>
  <c r="BU45" i="46"/>
  <c r="BT45" i="46"/>
  <c r="BS45" i="46"/>
  <c r="B45" i="46"/>
  <c r="B45" i="44" s="1"/>
  <c r="A45" i="46"/>
  <c r="A43" i="27" s="1"/>
  <c r="EF44" i="46"/>
  <c r="BQ44" i="46" s="1"/>
  <c r="EE44" i="46"/>
  <c r="BP44" i="46" s="1"/>
  <c r="ED44" i="46"/>
  <c r="EC44" i="46"/>
  <c r="EB44" i="46"/>
  <c r="EA44" i="46"/>
  <c r="DZ44" i="46"/>
  <c r="DY44" i="46"/>
  <c r="DX44" i="46"/>
  <c r="DW44" i="46"/>
  <c r="DV44" i="46"/>
  <c r="DU44" i="46"/>
  <c r="DT44" i="46"/>
  <c r="DS44" i="46"/>
  <c r="DR44" i="46"/>
  <c r="BC44" i="46" s="1"/>
  <c r="DQ44" i="46"/>
  <c r="DP44" i="46"/>
  <c r="BA44" i="46" s="1"/>
  <c r="DO44" i="46"/>
  <c r="DN44" i="46"/>
  <c r="DM44" i="46"/>
  <c r="DL44" i="46"/>
  <c r="AW44" i="46" s="1"/>
  <c r="DK44" i="46"/>
  <c r="AV44" i="46" s="1"/>
  <c r="DJ44" i="46"/>
  <c r="AU44" i="46" s="1"/>
  <c r="DI44" i="46"/>
  <c r="AT44" i="46" s="1"/>
  <c r="DH44" i="46"/>
  <c r="AS44" i="46" s="1"/>
  <c r="DG44" i="46"/>
  <c r="DF44" i="46"/>
  <c r="DE44" i="46"/>
  <c r="DD44" i="46"/>
  <c r="AO44" i="46" s="1"/>
  <c r="DC44" i="46"/>
  <c r="AN44" i="46" s="1"/>
  <c r="DB44" i="46"/>
  <c r="DA44" i="46"/>
  <c r="CZ44" i="46"/>
  <c r="AK44" i="46" s="1"/>
  <c r="CY44" i="46"/>
  <c r="AJ44" i="46" s="1"/>
  <c r="CX44" i="46"/>
  <c r="CW44" i="46"/>
  <c r="CV44" i="46"/>
  <c r="AG44" i="46" s="1"/>
  <c r="CU44" i="46"/>
  <c r="AF44" i="46" s="1"/>
  <c r="CT44" i="46"/>
  <c r="AE44" i="46" s="1"/>
  <c r="CS44" i="46"/>
  <c r="AD44" i="46" s="1"/>
  <c r="CR44" i="46"/>
  <c r="AC44" i="46" s="1"/>
  <c r="CQ44" i="46"/>
  <c r="AB44" i="46" s="1"/>
  <c r="CP44" i="46"/>
  <c r="CO44" i="46"/>
  <c r="CN44" i="46"/>
  <c r="CM44" i="46"/>
  <c r="CL44" i="46"/>
  <c r="W44" i="46" s="1"/>
  <c r="CK44" i="46"/>
  <c r="V44" i="46" s="1"/>
  <c r="CJ44" i="46"/>
  <c r="U44" i="46" s="1"/>
  <c r="CI44" i="46"/>
  <c r="T44" i="46" s="1"/>
  <c r="CH44" i="46"/>
  <c r="CG44" i="46"/>
  <c r="CF44" i="46"/>
  <c r="Q44" i="46" s="1"/>
  <c r="CE44" i="46"/>
  <c r="P44" i="46" s="1"/>
  <c r="CD44" i="46"/>
  <c r="O44" i="46" s="1"/>
  <c r="CC44" i="46"/>
  <c r="CB44" i="46"/>
  <c r="M44" i="46" s="1"/>
  <c r="CA44" i="46"/>
  <c r="BZ44" i="46"/>
  <c r="BY44" i="46"/>
  <c r="BX44" i="46"/>
  <c r="BW44" i="46"/>
  <c r="BV44" i="46"/>
  <c r="G44" i="46" s="1"/>
  <c r="BU44" i="46"/>
  <c r="F44" i="46" s="1"/>
  <c r="BT44" i="46"/>
  <c r="E44" i="46" s="1"/>
  <c r="BS44" i="46"/>
  <c r="D44" i="46" s="1"/>
  <c r="B44" i="46"/>
  <c r="B44" i="44" s="1"/>
  <c r="A44" i="46"/>
  <c r="EF43" i="46"/>
  <c r="BQ43" i="46" s="1"/>
  <c r="EE43" i="46"/>
  <c r="ED43" i="46"/>
  <c r="BO43" i="46" s="1"/>
  <c r="EC43" i="46"/>
  <c r="BN43" i="46" s="1"/>
  <c r="EB43" i="46"/>
  <c r="BM43" i="46" s="1"/>
  <c r="EA43" i="46"/>
  <c r="DZ43" i="46"/>
  <c r="BK43" i="46" s="1"/>
  <c r="DY43" i="46"/>
  <c r="DX43" i="46"/>
  <c r="DW43" i="46"/>
  <c r="BH43" i="46" s="1"/>
  <c r="DV43" i="46"/>
  <c r="BG43" i="46" s="1"/>
  <c r="DU43" i="46"/>
  <c r="DT43" i="46"/>
  <c r="BE43" i="46" s="1"/>
  <c r="DS43" i="46"/>
  <c r="BD43" i="46" s="1"/>
  <c r="DR43" i="46"/>
  <c r="BC43" i="46" s="1"/>
  <c r="DQ43" i="46"/>
  <c r="DP43" i="46"/>
  <c r="BA43" i="46" s="1"/>
  <c r="DO43" i="46"/>
  <c r="DN43" i="46"/>
  <c r="DM43" i="46"/>
  <c r="AX43" i="46" s="1"/>
  <c r="DL43" i="46"/>
  <c r="AW43" i="46" s="1"/>
  <c r="DK43" i="46"/>
  <c r="AV43" i="46" s="1"/>
  <c r="DJ43" i="46"/>
  <c r="AU43" i="46" s="1"/>
  <c r="DI43" i="46"/>
  <c r="DH43" i="46"/>
  <c r="DG43" i="46"/>
  <c r="AR43" i="46" s="1"/>
  <c r="DF43" i="46"/>
  <c r="AQ43" i="46" s="1"/>
  <c r="DE43" i="46"/>
  <c r="AP43" i="46" s="1"/>
  <c r="DD43" i="46"/>
  <c r="AO43" i="46" s="1"/>
  <c r="DC43" i="46"/>
  <c r="AN43" i="46" s="1"/>
  <c r="DB43" i="46"/>
  <c r="AM43" i="46" s="1"/>
  <c r="DA43" i="46"/>
  <c r="CZ43" i="46"/>
  <c r="AK43" i="46" s="1"/>
  <c r="CY43" i="46"/>
  <c r="CX43" i="46"/>
  <c r="AI43" i="46" s="1"/>
  <c r="CW43" i="46"/>
  <c r="CV43" i="46"/>
  <c r="AG43" i="46" s="1"/>
  <c r="CU43" i="46"/>
  <c r="AF43" i="46" s="1"/>
  <c r="CT43" i="46"/>
  <c r="AE43" i="46" s="1"/>
  <c r="CS43" i="46"/>
  <c r="CR43" i="46"/>
  <c r="AC43" i="46" s="1"/>
  <c r="CQ43" i="46"/>
  <c r="CP43" i="46"/>
  <c r="AA43" i="46" s="1"/>
  <c r="CO43" i="46"/>
  <c r="Z43" i="46" s="1"/>
  <c r="CN43" i="46"/>
  <c r="Y43" i="46" s="1"/>
  <c r="CM43" i="46"/>
  <c r="X43" i="46" s="1"/>
  <c r="CL43" i="46"/>
  <c r="W43" i="46" s="1"/>
  <c r="CK43" i="46"/>
  <c r="CJ43" i="46"/>
  <c r="CI43" i="46"/>
  <c r="T43" i="46" s="1"/>
  <c r="CH43" i="46"/>
  <c r="S43" i="46" s="1"/>
  <c r="CG43" i="46"/>
  <c r="R43" i="46" s="1"/>
  <c r="CF43" i="46"/>
  <c r="Q43" i="46" s="1"/>
  <c r="CE43" i="46"/>
  <c r="P43" i="46" s="1"/>
  <c r="CD43" i="46"/>
  <c r="O43" i="46" s="1"/>
  <c r="CC43" i="46"/>
  <c r="CB43" i="46"/>
  <c r="M43" i="46" s="1"/>
  <c r="CA43" i="46"/>
  <c r="BZ43" i="46"/>
  <c r="K43" i="46" s="1"/>
  <c r="BY43" i="46"/>
  <c r="J43" i="46" s="1"/>
  <c r="BX43" i="46"/>
  <c r="BW43" i="46"/>
  <c r="BV43" i="46"/>
  <c r="G43" i="46" s="1"/>
  <c r="BU43" i="46"/>
  <c r="F43" i="46" s="1"/>
  <c r="BT43" i="46"/>
  <c r="E43" i="46" s="1"/>
  <c r="BS43" i="46"/>
  <c r="B43" i="46"/>
  <c r="B43" i="44" s="1"/>
  <c r="A43" i="46"/>
  <c r="EF42" i="46"/>
  <c r="BQ42" i="46" s="1"/>
  <c r="EE42" i="46"/>
  <c r="BP42" i="46" s="1"/>
  <c r="ED42" i="46"/>
  <c r="BO42" i="46" s="1"/>
  <c r="EC42" i="46"/>
  <c r="EB42" i="46"/>
  <c r="BM42" i="46" s="1"/>
  <c r="EA42" i="46"/>
  <c r="DZ42" i="46"/>
  <c r="BK42" i="46" s="1"/>
  <c r="DY42" i="46"/>
  <c r="DX42" i="46"/>
  <c r="BI42" i="46" s="1"/>
  <c r="DW42" i="46"/>
  <c r="BH42" i="46" s="1"/>
  <c r="DV42" i="46"/>
  <c r="BG42" i="46" s="1"/>
  <c r="DU42" i="46"/>
  <c r="DT42" i="46"/>
  <c r="BE42" i="46" s="1"/>
  <c r="DS42" i="46"/>
  <c r="BD42" i="46" s="1"/>
  <c r="DR42" i="46"/>
  <c r="BC42" i="46" s="1"/>
  <c r="DQ42" i="46"/>
  <c r="BB42" i="46" s="1"/>
  <c r="DP42" i="46"/>
  <c r="BA42" i="46" s="1"/>
  <c r="DO42" i="46"/>
  <c r="AZ42" i="46" s="1"/>
  <c r="DN42" i="46"/>
  <c r="AY42" i="46" s="1"/>
  <c r="DM42" i="46"/>
  <c r="AX42" i="46" s="1"/>
  <c r="DL42" i="46"/>
  <c r="DK42" i="46"/>
  <c r="DJ42" i="46"/>
  <c r="DI42" i="46"/>
  <c r="DH42" i="46"/>
  <c r="AS42" i="46" s="1"/>
  <c r="DG42" i="46"/>
  <c r="AR42" i="46" s="1"/>
  <c r="DF42" i="46"/>
  <c r="AQ42" i="46" s="1"/>
  <c r="DE42" i="46"/>
  <c r="DD42" i="46"/>
  <c r="AO42" i="46" s="1"/>
  <c r="DC42" i="46"/>
  <c r="DB42" i="46"/>
  <c r="AM42" i="46" s="1"/>
  <c r="DA42" i="46"/>
  <c r="AL42" i="46" s="1"/>
  <c r="CZ42" i="46"/>
  <c r="AK42" i="46" s="1"/>
  <c r="CY42" i="46"/>
  <c r="CX42" i="46"/>
  <c r="AI42" i="46" s="1"/>
  <c r="CW42" i="46"/>
  <c r="CV42" i="46"/>
  <c r="CU42" i="46"/>
  <c r="AF42" i="46" s="1"/>
  <c r="CT42" i="46"/>
  <c r="CS42" i="46"/>
  <c r="AD42" i="46" s="1"/>
  <c r="CR42" i="46"/>
  <c r="CQ42" i="46"/>
  <c r="AB42" i="46" s="1"/>
  <c r="CP42" i="46"/>
  <c r="AA42" i="46" s="1"/>
  <c r="CO42" i="46"/>
  <c r="CN42" i="46"/>
  <c r="CM42" i="46"/>
  <c r="CL42" i="46"/>
  <c r="W42" i="46" s="1"/>
  <c r="CK42" i="46"/>
  <c r="CJ42" i="46"/>
  <c r="U42" i="46" s="1"/>
  <c r="CI42" i="46"/>
  <c r="CH42" i="46"/>
  <c r="S42" i="46" s="1"/>
  <c r="CG42" i="46"/>
  <c r="CF42" i="46"/>
  <c r="CE42" i="46"/>
  <c r="CD42" i="46"/>
  <c r="CC42" i="46"/>
  <c r="N42" i="46" s="1"/>
  <c r="CB42" i="46"/>
  <c r="M42" i="46" s="1"/>
  <c r="CA42" i="46"/>
  <c r="L42" i="46" s="1"/>
  <c r="BZ42" i="46"/>
  <c r="K42" i="46" s="1"/>
  <c r="BY42" i="46"/>
  <c r="BX42" i="46"/>
  <c r="I42" i="46" s="1"/>
  <c r="BW42" i="46"/>
  <c r="BV42" i="46"/>
  <c r="G42" i="46" s="1"/>
  <c r="BU42" i="46"/>
  <c r="BT42" i="46"/>
  <c r="E42" i="46" s="1"/>
  <c r="BS42" i="46"/>
  <c r="D42" i="46" s="1"/>
  <c r="B42" i="46"/>
  <c r="B42" i="44" s="1"/>
  <c r="A42" i="46"/>
  <c r="EF41" i="46"/>
  <c r="BQ41" i="46" s="1"/>
  <c r="EE41" i="46"/>
  <c r="BP41" i="46" s="1"/>
  <c r="ED41" i="46"/>
  <c r="BO41" i="46" s="1"/>
  <c r="EC41" i="46"/>
  <c r="BN41" i="46" s="1"/>
  <c r="EB41" i="46"/>
  <c r="BM41" i="46" s="1"/>
  <c r="EA41" i="46"/>
  <c r="DZ41" i="46"/>
  <c r="BK41" i="46" s="1"/>
  <c r="DY41" i="46"/>
  <c r="DX41" i="46"/>
  <c r="BI41" i="46" s="1"/>
  <c r="DW41" i="46"/>
  <c r="BH41" i="46" s="1"/>
  <c r="DV41" i="46"/>
  <c r="BG41" i="46" s="1"/>
  <c r="DU41" i="46"/>
  <c r="BF41" i="46" s="1"/>
  <c r="DT41" i="46"/>
  <c r="BE41" i="46" s="1"/>
  <c r="DS41" i="46"/>
  <c r="DR41" i="46"/>
  <c r="BC41" i="46" s="1"/>
  <c r="DQ41" i="46"/>
  <c r="DP41" i="46"/>
  <c r="BA41" i="46" s="1"/>
  <c r="DO41" i="46"/>
  <c r="DN41" i="46"/>
  <c r="AY41" i="46" s="1"/>
  <c r="DM41" i="46"/>
  <c r="AX41" i="46" s="1"/>
  <c r="DL41" i="46"/>
  <c r="AW41" i="46" s="1"/>
  <c r="DK41" i="46"/>
  <c r="AV41" i="46" s="1"/>
  <c r="DJ41" i="46"/>
  <c r="AU41" i="46" s="1"/>
  <c r="DI41" i="46"/>
  <c r="DH41" i="46"/>
  <c r="AS41" i="46" s="1"/>
  <c r="DG41" i="46"/>
  <c r="DF41" i="46"/>
  <c r="AQ41" i="46" s="1"/>
  <c r="DE41" i="46"/>
  <c r="DD41" i="46"/>
  <c r="DC41" i="46"/>
  <c r="AN41" i="46" s="1"/>
  <c r="DB41" i="46"/>
  <c r="AM41" i="46" s="1"/>
  <c r="DA41" i="46"/>
  <c r="CZ41" i="46"/>
  <c r="CY41" i="46"/>
  <c r="AJ41" i="46" s="1"/>
  <c r="CX41" i="46"/>
  <c r="AI41" i="46" s="1"/>
  <c r="CW41" i="46"/>
  <c r="AH41" i="46" s="1"/>
  <c r="CV41" i="46"/>
  <c r="AG41" i="46" s="1"/>
  <c r="CU41" i="46"/>
  <c r="CT41" i="46"/>
  <c r="AE41" i="46" s="1"/>
  <c r="CS41" i="46"/>
  <c r="CR41" i="46"/>
  <c r="AC41" i="46" s="1"/>
  <c r="CQ41" i="46"/>
  <c r="CP41" i="46"/>
  <c r="AA41" i="46" s="1"/>
  <c r="CO41" i="46"/>
  <c r="CN41" i="46"/>
  <c r="Y41" i="46" s="1"/>
  <c r="CM41" i="46"/>
  <c r="CL41" i="46"/>
  <c r="W41" i="46" s="1"/>
  <c r="CK41" i="46"/>
  <c r="V41" i="46" s="1"/>
  <c r="CJ41" i="46"/>
  <c r="CI41" i="46"/>
  <c r="CH41" i="46"/>
  <c r="S41" i="46" s="1"/>
  <c r="CG41" i="46"/>
  <c r="CF41" i="46"/>
  <c r="Q41" i="46" s="1"/>
  <c r="CE41" i="46"/>
  <c r="P41" i="46" s="1"/>
  <c r="CD41" i="46"/>
  <c r="O41" i="46" s="1"/>
  <c r="CC41" i="46"/>
  <c r="CB41" i="46"/>
  <c r="M41" i="46" s="1"/>
  <c r="CA41" i="46"/>
  <c r="BZ41" i="46"/>
  <c r="K41" i="46" s="1"/>
  <c r="BY41" i="46"/>
  <c r="BX41" i="46"/>
  <c r="I41" i="46" s="1"/>
  <c r="BW41" i="46"/>
  <c r="H41" i="46" s="1"/>
  <c r="BV41" i="46"/>
  <c r="G41" i="46" s="1"/>
  <c r="BU41" i="46"/>
  <c r="BT41" i="46"/>
  <c r="E41" i="46" s="1"/>
  <c r="BS41" i="46"/>
  <c r="B41" i="46"/>
  <c r="B41" i="44" s="1"/>
  <c r="A41" i="46"/>
  <c r="A39" i="27" s="1"/>
  <c r="EF40" i="46"/>
  <c r="BQ40" i="46" s="1"/>
  <c r="EE40" i="46"/>
  <c r="BP40" i="46" s="1"/>
  <c r="ED40" i="46"/>
  <c r="BO40" i="44" s="1"/>
  <c r="EC40" i="46"/>
  <c r="BN40" i="44" s="1"/>
  <c r="EB40" i="46"/>
  <c r="BM40" i="46" s="1"/>
  <c r="EA40" i="46"/>
  <c r="DZ40" i="46"/>
  <c r="BK40" i="46" s="1"/>
  <c r="DY40" i="46"/>
  <c r="DX40" i="46"/>
  <c r="DW40" i="46"/>
  <c r="DV40" i="46"/>
  <c r="BG40" i="46" s="1"/>
  <c r="DU40" i="46"/>
  <c r="DT40" i="46"/>
  <c r="DS40" i="46"/>
  <c r="DR40" i="46"/>
  <c r="BC40" i="46" s="1"/>
  <c r="DQ40" i="46"/>
  <c r="BB40" i="46" s="1"/>
  <c r="DP40" i="46"/>
  <c r="BA40" i="46" s="1"/>
  <c r="DO40" i="46"/>
  <c r="DN40" i="46"/>
  <c r="AY40" i="46" s="1"/>
  <c r="DM40" i="46"/>
  <c r="DL40" i="46"/>
  <c r="AW40" i="46" s="1"/>
  <c r="DK40" i="46"/>
  <c r="AV40" i="46" s="1"/>
  <c r="DJ40" i="46"/>
  <c r="AU40" i="46" s="1"/>
  <c r="DI40" i="46"/>
  <c r="AT40" i="46" s="1"/>
  <c r="DH40" i="46"/>
  <c r="AS40" i="46" s="1"/>
  <c r="DG40" i="46"/>
  <c r="DF40" i="46"/>
  <c r="AQ40" i="46" s="1"/>
  <c r="DE40" i="46"/>
  <c r="AP40" i="46" s="1"/>
  <c r="DD40" i="46"/>
  <c r="DC40" i="46"/>
  <c r="AN40" i="46" s="1"/>
  <c r="DB40" i="46"/>
  <c r="AM40" i="46" s="1"/>
  <c r="DA40" i="46"/>
  <c r="CZ40" i="46"/>
  <c r="AK40" i="46" s="1"/>
  <c r="CY40" i="46"/>
  <c r="AJ40" i="46" s="1"/>
  <c r="CX40" i="46"/>
  <c r="AI40" i="46" s="1"/>
  <c r="CW40" i="46"/>
  <c r="CV40" i="46"/>
  <c r="AG40" i="46" s="1"/>
  <c r="CU40" i="46"/>
  <c r="CT40" i="46"/>
  <c r="AE40" i="46" s="1"/>
  <c r="CS40" i="46"/>
  <c r="AD40" i="46" s="1"/>
  <c r="CR40" i="46"/>
  <c r="AC40" i="46" s="1"/>
  <c r="CQ40" i="46"/>
  <c r="AB40" i="46" s="1"/>
  <c r="CP40" i="46"/>
  <c r="AA40" i="46" s="1"/>
  <c r="CO40" i="46"/>
  <c r="CN40" i="46"/>
  <c r="CM40" i="46"/>
  <c r="X40" i="46" s="1"/>
  <c r="CL40" i="46"/>
  <c r="W40" i="46" s="1"/>
  <c r="CK40" i="46"/>
  <c r="CJ40" i="46"/>
  <c r="U40" i="46" s="1"/>
  <c r="CI40" i="46"/>
  <c r="T40" i="46" s="1"/>
  <c r="CH40" i="46"/>
  <c r="S40" i="46" s="1"/>
  <c r="CG40" i="46"/>
  <c r="CF40" i="46"/>
  <c r="Q40" i="46" s="1"/>
  <c r="CE40" i="46"/>
  <c r="P40" i="46" s="1"/>
  <c r="CD40" i="46"/>
  <c r="O40" i="46" s="1"/>
  <c r="CC40" i="46"/>
  <c r="N40" i="46" s="1"/>
  <c r="CB40" i="46"/>
  <c r="M40" i="46" s="1"/>
  <c r="CA40" i="46"/>
  <c r="BZ40" i="46"/>
  <c r="K40" i="46" s="1"/>
  <c r="BY40" i="46"/>
  <c r="BX40" i="46"/>
  <c r="I40" i="46" s="1"/>
  <c r="BW40" i="46"/>
  <c r="BV40" i="46"/>
  <c r="BU40" i="46"/>
  <c r="BT40" i="46"/>
  <c r="E40" i="46" s="1"/>
  <c r="BS40" i="46"/>
  <c r="D40" i="46" s="1"/>
  <c r="BO40" i="46"/>
  <c r="BN40" i="46"/>
  <c r="B40" i="46"/>
  <c r="B40" i="44" s="1"/>
  <c r="A40" i="46"/>
  <c r="A38" i="27" s="1"/>
  <c r="EF39" i="46"/>
  <c r="BQ39" i="46" s="1"/>
  <c r="EE39" i="46"/>
  <c r="BP39" i="46" s="1"/>
  <c r="ED39" i="46"/>
  <c r="BO39" i="46" s="1"/>
  <c r="EC39" i="46"/>
  <c r="BN39" i="46" s="1"/>
  <c r="EB39" i="46"/>
  <c r="BM39" i="46" s="1"/>
  <c r="EA39" i="46"/>
  <c r="DZ39" i="46"/>
  <c r="BK39" i="46" s="1"/>
  <c r="DY39" i="46"/>
  <c r="DX39" i="46"/>
  <c r="BI39" i="46" s="1"/>
  <c r="DW39" i="46"/>
  <c r="DV39" i="46"/>
  <c r="BG39" i="46" s="1"/>
  <c r="DU39" i="46"/>
  <c r="BF39" i="46" s="1"/>
  <c r="DT39" i="46"/>
  <c r="BE39" i="46" s="1"/>
  <c r="DS39" i="46"/>
  <c r="DR39" i="46"/>
  <c r="BC39" i="46" s="1"/>
  <c r="DQ39" i="46"/>
  <c r="BB39" i="46" s="1"/>
  <c r="DP39" i="46"/>
  <c r="BA39" i="46" s="1"/>
  <c r="DO39" i="46"/>
  <c r="AZ39" i="46" s="1"/>
  <c r="DN39" i="46"/>
  <c r="AY39" i="46" s="1"/>
  <c r="DM39" i="46"/>
  <c r="DL39" i="46"/>
  <c r="AW39" i="46" s="1"/>
  <c r="DK39" i="46"/>
  <c r="DJ39" i="46"/>
  <c r="DI39" i="46"/>
  <c r="DH39" i="46"/>
  <c r="AS39" i="46" s="1"/>
  <c r="DG39" i="46"/>
  <c r="DF39" i="46"/>
  <c r="AQ39" i="46" s="1"/>
  <c r="DE39" i="46"/>
  <c r="DD39" i="46"/>
  <c r="AO39" i="46" s="1"/>
  <c r="DC39" i="46"/>
  <c r="DB39" i="46"/>
  <c r="AM39" i="46" s="1"/>
  <c r="DA39" i="46"/>
  <c r="AL39" i="46" s="1"/>
  <c r="CZ39" i="46"/>
  <c r="AK39" i="46" s="1"/>
  <c r="CY39" i="46"/>
  <c r="CX39" i="46"/>
  <c r="AI39" i="46" s="1"/>
  <c r="CW39" i="46"/>
  <c r="AH39" i="46" s="1"/>
  <c r="CV39" i="46"/>
  <c r="AG39" i="46" s="1"/>
  <c r="CU39" i="46"/>
  <c r="CT39" i="46"/>
  <c r="AE39" i="46" s="1"/>
  <c r="CS39" i="46"/>
  <c r="AD39" i="46" s="1"/>
  <c r="CR39" i="46"/>
  <c r="CQ39" i="46"/>
  <c r="CP39" i="46"/>
  <c r="CO39" i="46"/>
  <c r="Z39" i="46" s="1"/>
  <c r="CN39" i="46"/>
  <c r="Y39" i="46" s="1"/>
  <c r="CM39" i="46"/>
  <c r="X39" i="46" s="1"/>
  <c r="CL39" i="46"/>
  <c r="W39" i="46" s="1"/>
  <c r="CK39" i="46"/>
  <c r="CJ39" i="46"/>
  <c r="U39" i="46" s="1"/>
  <c r="CI39" i="46"/>
  <c r="T39" i="46" s="1"/>
  <c r="CH39" i="46"/>
  <c r="S39" i="46" s="1"/>
  <c r="CG39" i="46"/>
  <c r="CF39" i="46"/>
  <c r="Q39" i="46" s="1"/>
  <c r="CE39" i="46"/>
  <c r="CD39" i="46"/>
  <c r="O39" i="46" s="1"/>
  <c r="CC39" i="46"/>
  <c r="N39" i="46" s="1"/>
  <c r="CB39" i="46"/>
  <c r="CA39" i="46"/>
  <c r="L39" i="46" s="1"/>
  <c r="BZ39" i="46"/>
  <c r="K39" i="46" s="1"/>
  <c r="BY39" i="46"/>
  <c r="BX39" i="46"/>
  <c r="I39" i="46" s="1"/>
  <c r="BW39" i="46"/>
  <c r="BV39" i="46"/>
  <c r="G39" i="46" s="1"/>
  <c r="BU39" i="46"/>
  <c r="F39" i="46" s="1"/>
  <c r="BT39" i="46"/>
  <c r="E39" i="46" s="1"/>
  <c r="BS39" i="46"/>
  <c r="D39" i="46" s="1"/>
  <c r="B39" i="46"/>
  <c r="B39" i="44" s="1"/>
  <c r="A39" i="46"/>
  <c r="A37" i="29" s="1"/>
  <c r="EF38" i="46"/>
  <c r="BQ38" i="46" s="1"/>
  <c r="EE38" i="46"/>
  <c r="BP38" i="46" s="1"/>
  <c r="ED38" i="46"/>
  <c r="BO38" i="46" s="1"/>
  <c r="EC38" i="46"/>
  <c r="BN38" i="46" s="1"/>
  <c r="EB38" i="46"/>
  <c r="BM38" i="46" s="1"/>
  <c r="EA38" i="46"/>
  <c r="DZ38" i="46"/>
  <c r="BK38" i="46" s="1"/>
  <c r="DY38" i="46"/>
  <c r="BJ38" i="46" s="1"/>
  <c r="DX38" i="46"/>
  <c r="BI38" i="46" s="1"/>
  <c r="DW38" i="46"/>
  <c r="DV38" i="46"/>
  <c r="DU38" i="46"/>
  <c r="DT38" i="46"/>
  <c r="BE38" i="46" s="1"/>
  <c r="DS38" i="46"/>
  <c r="DR38" i="46"/>
  <c r="BC38" i="46" s="1"/>
  <c r="DQ38" i="46"/>
  <c r="BB38" i="46" s="1"/>
  <c r="DP38" i="46"/>
  <c r="BA38" i="46" s="1"/>
  <c r="DO38" i="46"/>
  <c r="DN38" i="46"/>
  <c r="AY38" i="46" s="1"/>
  <c r="DM38" i="46"/>
  <c r="AX38" i="46" s="1"/>
  <c r="DL38" i="46"/>
  <c r="AW38" i="46" s="1"/>
  <c r="DK38" i="46"/>
  <c r="DJ38" i="46"/>
  <c r="DI38" i="46"/>
  <c r="DH38" i="46"/>
  <c r="AS38" i="46" s="1"/>
  <c r="DG38" i="46"/>
  <c r="DF38" i="46"/>
  <c r="DE38" i="46"/>
  <c r="AP38" i="46" s="1"/>
  <c r="DD38" i="46"/>
  <c r="AO38" i="46" s="1"/>
  <c r="DC38" i="46"/>
  <c r="AN38" i="46" s="1"/>
  <c r="DB38" i="46"/>
  <c r="AM38" i="46" s="1"/>
  <c r="DA38" i="46"/>
  <c r="CZ38" i="46"/>
  <c r="AK38" i="46" s="1"/>
  <c r="CY38" i="46"/>
  <c r="CX38" i="46"/>
  <c r="AI38" i="46" s="1"/>
  <c r="CW38" i="46"/>
  <c r="CV38" i="46"/>
  <c r="AG38" i="46" s="1"/>
  <c r="CU38" i="46"/>
  <c r="AF38" i="46" s="1"/>
  <c r="CT38" i="46"/>
  <c r="AE38" i="46" s="1"/>
  <c r="CS38" i="46"/>
  <c r="AD38" i="46" s="1"/>
  <c r="CR38" i="46"/>
  <c r="AC38" i="46" s="1"/>
  <c r="CQ38" i="46"/>
  <c r="CP38" i="46"/>
  <c r="CO38" i="46"/>
  <c r="Z38" i="46" s="1"/>
  <c r="CN38" i="46"/>
  <c r="Y38" i="46" s="1"/>
  <c r="CM38" i="46"/>
  <c r="X38" i="46" s="1"/>
  <c r="CL38" i="46"/>
  <c r="W38" i="46" s="1"/>
  <c r="CK38" i="46"/>
  <c r="V38" i="46" s="1"/>
  <c r="CJ38" i="46"/>
  <c r="U38" i="46" s="1"/>
  <c r="CI38" i="46"/>
  <c r="CH38" i="46"/>
  <c r="S38" i="46" s="1"/>
  <c r="CG38" i="46"/>
  <c r="CF38" i="46"/>
  <c r="Q38" i="46" s="1"/>
  <c r="CE38" i="46"/>
  <c r="CD38" i="46"/>
  <c r="O38" i="46" s="1"/>
  <c r="CC38" i="46"/>
  <c r="CB38" i="46"/>
  <c r="M38" i="46" s="1"/>
  <c r="CA38" i="46"/>
  <c r="BZ38" i="46"/>
  <c r="K38" i="46" s="1"/>
  <c r="BY38" i="46"/>
  <c r="BX38" i="46"/>
  <c r="I38" i="46" s="1"/>
  <c r="BW38" i="46"/>
  <c r="H38" i="46" s="1"/>
  <c r="BV38" i="46"/>
  <c r="G38" i="46" s="1"/>
  <c r="BU38" i="46"/>
  <c r="F38" i="46" s="1"/>
  <c r="BT38" i="46"/>
  <c r="E38" i="46" s="1"/>
  <c r="BS38" i="46"/>
  <c r="B38" i="46"/>
  <c r="B38" i="44" s="1"/>
  <c r="A38" i="46"/>
  <c r="EF37" i="46"/>
  <c r="BQ37" i="46" s="1"/>
  <c r="EE37" i="46"/>
  <c r="BP37" i="46" s="1"/>
  <c r="ED37" i="46"/>
  <c r="EC37" i="46"/>
  <c r="BN37" i="46" s="1"/>
  <c r="EB37" i="46"/>
  <c r="BM37" i="46" s="1"/>
  <c r="EA37" i="46"/>
  <c r="DZ37" i="46"/>
  <c r="BK37" i="46" s="1"/>
  <c r="DY37" i="46"/>
  <c r="BJ37" i="46" s="1"/>
  <c r="DX37" i="46"/>
  <c r="BI37" i="46" s="1"/>
  <c r="DW37" i="46"/>
  <c r="BH37" i="46" s="1"/>
  <c r="DV37" i="46"/>
  <c r="BG37" i="46" s="1"/>
  <c r="DU37" i="46"/>
  <c r="DT37" i="46"/>
  <c r="BE37" i="46" s="1"/>
  <c r="DS37" i="46"/>
  <c r="DR37" i="46"/>
  <c r="BC37" i="46" s="1"/>
  <c r="DQ37" i="46"/>
  <c r="DP37" i="46"/>
  <c r="BA37" i="46" s="1"/>
  <c r="DO37" i="46"/>
  <c r="AZ37" i="46" s="1"/>
  <c r="DN37" i="46"/>
  <c r="AY37" i="46" s="1"/>
  <c r="DM37" i="46"/>
  <c r="DL37" i="46"/>
  <c r="AW37" i="46" s="1"/>
  <c r="DK37" i="46"/>
  <c r="DJ37" i="46"/>
  <c r="AU37" i="46" s="1"/>
  <c r="DI37" i="46"/>
  <c r="DH37" i="46"/>
  <c r="AS37" i="46" s="1"/>
  <c r="DG37" i="46"/>
  <c r="AR37" i="46" s="1"/>
  <c r="DF37" i="46"/>
  <c r="AQ37" i="46" s="1"/>
  <c r="DE37" i="46"/>
  <c r="AP37" i="46" s="1"/>
  <c r="DD37" i="46"/>
  <c r="AO37" i="46" s="1"/>
  <c r="DC37" i="46"/>
  <c r="DB37" i="46"/>
  <c r="DA37" i="46"/>
  <c r="AL37" i="46" s="1"/>
  <c r="CZ37" i="46"/>
  <c r="AK37" i="46" s="1"/>
  <c r="CY37" i="46"/>
  <c r="AJ37" i="46" s="1"/>
  <c r="CX37" i="46"/>
  <c r="AI37" i="46" s="1"/>
  <c r="CW37" i="46"/>
  <c r="AH37" i="46" s="1"/>
  <c r="CV37" i="46"/>
  <c r="AG37" i="46" s="1"/>
  <c r="CU37" i="46"/>
  <c r="CT37" i="46"/>
  <c r="AE37" i="46" s="1"/>
  <c r="CS37" i="46"/>
  <c r="CR37" i="46"/>
  <c r="AC37" i="46" s="1"/>
  <c r="CQ37" i="46"/>
  <c r="AB37" i="46" s="1"/>
  <c r="CP37" i="46"/>
  <c r="AA37" i="46" s="1"/>
  <c r="CO37" i="46"/>
  <c r="Z37" i="46" s="1"/>
  <c r="CN37" i="46"/>
  <c r="Y37" i="46" s="1"/>
  <c r="CM37" i="46"/>
  <c r="CL37" i="46"/>
  <c r="W37" i="46" s="1"/>
  <c r="CK37" i="46"/>
  <c r="V37" i="46" s="1"/>
  <c r="CJ37" i="46"/>
  <c r="U37" i="46" s="1"/>
  <c r="CI37" i="46"/>
  <c r="T37" i="46" s="1"/>
  <c r="CH37" i="46"/>
  <c r="S37" i="46" s="1"/>
  <c r="CG37" i="46"/>
  <c r="CF37" i="46"/>
  <c r="Q37" i="46" s="1"/>
  <c r="CE37" i="46"/>
  <c r="CD37" i="46"/>
  <c r="O37" i="46" s="1"/>
  <c r="CC37" i="46"/>
  <c r="N37" i="46" s="1"/>
  <c r="CB37" i="46"/>
  <c r="M37" i="46" s="1"/>
  <c r="CA37" i="46"/>
  <c r="BZ37" i="46"/>
  <c r="K37" i="46" s="1"/>
  <c r="BY37" i="46"/>
  <c r="J37" i="46" s="1"/>
  <c r="BX37" i="46"/>
  <c r="I37" i="46" s="1"/>
  <c r="BW37" i="46"/>
  <c r="BV37" i="46"/>
  <c r="G37" i="46" s="1"/>
  <c r="BU37" i="46"/>
  <c r="BT37" i="46"/>
  <c r="BS37" i="46"/>
  <c r="B37" i="46"/>
  <c r="B37" i="44" s="1"/>
  <c r="A37" i="46"/>
  <c r="A37" i="44" s="1"/>
  <c r="EF36" i="46"/>
  <c r="BQ36" i="46" s="1"/>
  <c r="EE36" i="46"/>
  <c r="ED36" i="46"/>
  <c r="EC36" i="46"/>
  <c r="EB36" i="46"/>
  <c r="BM36" i="46" s="1"/>
  <c r="EA36" i="46"/>
  <c r="BL36" i="46" s="1"/>
  <c r="DZ36" i="46"/>
  <c r="BK36" i="46" s="1"/>
  <c r="DY36" i="46"/>
  <c r="BJ36" i="46" s="1"/>
  <c r="DX36" i="46"/>
  <c r="BI36" i="46" s="1"/>
  <c r="DW36" i="46"/>
  <c r="DV36" i="46"/>
  <c r="BG36" i="44" s="1"/>
  <c r="DU36" i="46"/>
  <c r="BF36" i="46" s="1"/>
  <c r="DT36" i="46"/>
  <c r="BE36" i="46" s="1"/>
  <c r="DS36" i="46"/>
  <c r="BD36" i="46" s="1"/>
  <c r="DR36" i="46"/>
  <c r="BC36" i="46" s="1"/>
  <c r="DQ36" i="46"/>
  <c r="DP36" i="46"/>
  <c r="BA36" i="46" s="1"/>
  <c r="DO36" i="46"/>
  <c r="AZ36" i="46" s="1"/>
  <c r="DN36" i="46"/>
  <c r="AY36" i="46" s="1"/>
  <c r="DM36" i="46"/>
  <c r="DL36" i="46"/>
  <c r="AW36" i="46" s="1"/>
  <c r="DK36" i="46"/>
  <c r="AV36" i="46" s="1"/>
  <c r="DJ36" i="46"/>
  <c r="AU36" i="46" s="1"/>
  <c r="DI36" i="46"/>
  <c r="AT36" i="46" s="1"/>
  <c r="DH36" i="46"/>
  <c r="AS36" i="46" s="1"/>
  <c r="DG36" i="46"/>
  <c r="DF36" i="46"/>
  <c r="DE36" i="46"/>
  <c r="DD36" i="46"/>
  <c r="AO36" i="46" s="1"/>
  <c r="DC36" i="46"/>
  <c r="AN36" i="46" s="1"/>
  <c r="DB36" i="46"/>
  <c r="AM36" i="46" s="1"/>
  <c r="DA36" i="46"/>
  <c r="AL36" i="46" s="1"/>
  <c r="CZ36" i="46"/>
  <c r="AK36" i="46" s="1"/>
  <c r="CY36" i="46"/>
  <c r="CX36" i="46"/>
  <c r="CW36" i="46"/>
  <c r="AH36" i="46" s="1"/>
  <c r="CV36" i="46"/>
  <c r="AG36" i="46" s="1"/>
  <c r="CU36" i="46"/>
  <c r="CT36" i="46"/>
  <c r="AE36" i="46" s="1"/>
  <c r="CS36" i="46"/>
  <c r="AD36" i="46" s="1"/>
  <c r="CR36" i="46"/>
  <c r="AC36" i="46" s="1"/>
  <c r="CQ36" i="46"/>
  <c r="CP36" i="46"/>
  <c r="CO36" i="46"/>
  <c r="Z36" i="46" s="1"/>
  <c r="CN36" i="46"/>
  <c r="Y36" i="46" s="1"/>
  <c r="CM36" i="46"/>
  <c r="CL36" i="46"/>
  <c r="CK36" i="46"/>
  <c r="CJ36" i="46"/>
  <c r="U36" i="46" s="1"/>
  <c r="CI36" i="46"/>
  <c r="CH36" i="46"/>
  <c r="S36" i="46" s="1"/>
  <c r="CG36" i="46"/>
  <c r="CF36" i="46"/>
  <c r="Q36" i="46" s="1"/>
  <c r="CE36" i="46"/>
  <c r="P36" i="46" s="1"/>
  <c r="CD36" i="46"/>
  <c r="O36" i="46" s="1"/>
  <c r="CC36" i="46"/>
  <c r="CB36" i="46"/>
  <c r="M36" i="46" s="1"/>
  <c r="CA36" i="46"/>
  <c r="BZ36" i="46"/>
  <c r="K36" i="46" s="1"/>
  <c r="BY36" i="46"/>
  <c r="J36" i="46" s="1"/>
  <c r="BX36" i="46"/>
  <c r="I36" i="46" s="1"/>
  <c r="BW36" i="46"/>
  <c r="H36" i="46" s="1"/>
  <c r="BV36" i="46"/>
  <c r="G36" i="46" s="1"/>
  <c r="BU36" i="46"/>
  <c r="F36" i="46" s="1"/>
  <c r="BT36" i="46"/>
  <c r="E36" i="46" s="1"/>
  <c r="BS36" i="46"/>
  <c r="BG36" i="46"/>
  <c r="B36" i="46"/>
  <c r="B36" i="44" s="1"/>
  <c r="A36" i="46"/>
  <c r="A34" i="27" s="1"/>
  <c r="EF35" i="46"/>
  <c r="BQ35" i="46" s="1"/>
  <c r="EE35" i="46"/>
  <c r="BP35" i="46" s="1"/>
  <c r="ED35" i="46"/>
  <c r="EC35" i="46"/>
  <c r="BN35" i="46" s="1"/>
  <c r="EB35" i="46"/>
  <c r="EA35" i="46"/>
  <c r="BL35" i="46" s="1"/>
  <c r="DZ35" i="46"/>
  <c r="BK35" i="46" s="1"/>
  <c r="DY35" i="46"/>
  <c r="BJ35" i="46" s="1"/>
  <c r="DX35" i="46"/>
  <c r="DW35" i="46"/>
  <c r="BH35" i="46" s="1"/>
  <c r="DV35" i="46"/>
  <c r="DU35" i="46"/>
  <c r="BF35" i="46" s="1"/>
  <c r="DT35" i="46"/>
  <c r="DS35" i="46"/>
  <c r="BD35" i="46" s="1"/>
  <c r="DR35" i="46"/>
  <c r="BC35" i="46" s="1"/>
  <c r="DQ35" i="46"/>
  <c r="BB35" i="46" s="1"/>
  <c r="DP35" i="46"/>
  <c r="BA35" i="46" s="1"/>
  <c r="DO35" i="46"/>
  <c r="DN35" i="46"/>
  <c r="AY35" i="46" s="1"/>
  <c r="DM35" i="46"/>
  <c r="AX35" i="46" s="1"/>
  <c r="DL35" i="46"/>
  <c r="AW35" i="46" s="1"/>
  <c r="DK35" i="46"/>
  <c r="AV35" i="46" s="1"/>
  <c r="DJ35" i="46"/>
  <c r="AU35" i="46" s="1"/>
  <c r="DI35" i="46"/>
  <c r="AT35" i="46" s="1"/>
  <c r="DH35" i="46"/>
  <c r="AS35" i="46" s="1"/>
  <c r="DG35" i="46"/>
  <c r="AR35" i="46" s="1"/>
  <c r="DF35" i="46"/>
  <c r="DE35" i="46"/>
  <c r="AP35" i="46" s="1"/>
  <c r="DD35" i="46"/>
  <c r="DC35" i="46"/>
  <c r="AN35" i="46" s="1"/>
  <c r="DB35" i="46"/>
  <c r="DA35" i="46"/>
  <c r="AL35" i="46" s="1"/>
  <c r="CZ35" i="46"/>
  <c r="AK35" i="46" s="1"/>
  <c r="CY35" i="46"/>
  <c r="AJ35" i="46" s="1"/>
  <c r="CX35" i="46"/>
  <c r="CW35" i="46"/>
  <c r="AH35" i="46" s="1"/>
  <c r="CV35" i="46"/>
  <c r="CU35" i="46"/>
  <c r="AF35" i="46" s="1"/>
  <c r="CT35" i="46"/>
  <c r="CS35" i="46"/>
  <c r="CR35" i="46"/>
  <c r="CQ35" i="46"/>
  <c r="AB35" i="46" s="1"/>
  <c r="CP35" i="46"/>
  <c r="AA35" i="46" s="1"/>
  <c r="CO35" i="46"/>
  <c r="Z35" i="46" s="1"/>
  <c r="CN35" i="46"/>
  <c r="CM35" i="46"/>
  <c r="X35" i="46" s="1"/>
  <c r="CL35" i="46"/>
  <c r="CK35" i="46"/>
  <c r="V35" i="46" s="1"/>
  <c r="CJ35" i="46"/>
  <c r="U35" i="46" s="1"/>
  <c r="CI35" i="46"/>
  <c r="T35" i="46" s="1"/>
  <c r="CH35" i="46"/>
  <c r="S35" i="46" s="1"/>
  <c r="CG35" i="46"/>
  <c r="R35" i="46" s="1"/>
  <c r="CF35" i="46"/>
  <c r="Q35" i="46" s="1"/>
  <c r="CE35" i="46"/>
  <c r="P35" i="46" s="1"/>
  <c r="CD35" i="46"/>
  <c r="O35" i="46" s="1"/>
  <c r="CC35" i="46"/>
  <c r="N35" i="46" s="1"/>
  <c r="CB35" i="46"/>
  <c r="CA35" i="46"/>
  <c r="L35" i="46" s="1"/>
  <c r="BZ35" i="46"/>
  <c r="BY35" i="46"/>
  <c r="J35" i="46" s="1"/>
  <c r="BX35" i="46"/>
  <c r="BW35" i="46"/>
  <c r="H35" i="46" s="1"/>
  <c r="BV35" i="46"/>
  <c r="G35" i="46" s="1"/>
  <c r="BU35" i="46"/>
  <c r="F35" i="46" s="1"/>
  <c r="BT35" i="46"/>
  <c r="E35" i="46" s="1"/>
  <c r="BS35" i="46"/>
  <c r="B35" i="46"/>
  <c r="B35" i="44" s="1"/>
  <c r="A35" i="46"/>
  <c r="A35" i="44" s="1"/>
  <c r="EF34" i="46"/>
  <c r="EE34" i="46"/>
  <c r="BP34" i="46" s="1"/>
  <c r="ED34" i="46"/>
  <c r="BO34" i="46" s="1"/>
  <c r="EC34" i="46"/>
  <c r="BN34" i="46" s="1"/>
  <c r="EB34" i="46"/>
  <c r="BM34" i="46" s="1"/>
  <c r="EA34" i="46"/>
  <c r="BL34" i="46" s="1"/>
  <c r="DZ34" i="46"/>
  <c r="BK34" i="46" s="1"/>
  <c r="DY34" i="46"/>
  <c r="BJ34" i="46" s="1"/>
  <c r="DX34" i="46"/>
  <c r="DW34" i="46"/>
  <c r="BH34" i="46" s="1"/>
  <c r="DV34" i="46"/>
  <c r="BG34" i="46" s="1"/>
  <c r="DU34" i="46"/>
  <c r="BF34" i="46" s="1"/>
  <c r="DT34" i="46"/>
  <c r="BE34" i="46" s="1"/>
  <c r="DS34" i="46"/>
  <c r="BD34" i="46" s="1"/>
  <c r="DR34" i="46"/>
  <c r="BC34" i="46" s="1"/>
  <c r="DQ34" i="46"/>
  <c r="BB34" i="46" s="1"/>
  <c r="DP34" i="46"/>
  <c r="DO34" i="46"/>
  <c r="DN34" i="46"/>
  <c r="DM34" i="46"/>
  <c r="AX34" i="46" s="1"/>
  <c r="DL34" i="46"/>
  <c r="AW34" i="46" s="1"/>
  <c r="DK34" i="46"/>
  <c r="AV34" i="46" s="1"/>
  <c r="DJ34" i="46"/>
  <c r="DI34" i="46"/>
  <c r="AT34" i="46" s="1"/>
  <c r="DH34" i="46"/>
  <c r="DG34" i="46"/>
  <c r="AR34" i="46" s="1"/>
  <c r="DF34" i="46"/>
  <c r="DE34" i="46"/>
  <c r="AP34" i="46" s="1"/>
  <c r="DD34" i="46"/>
  <c r="AO34" i="46" s="1"/>
  <c r="DC34" i="46"/>
  <c r="AN34" i="46" s="1"/>
  <c r="DB34" i="46"/>
  <c r="AM34" i="46" s="1"/>
  <c r="DA34" i="46"/>
  <c r="AL34" i="46" s="1"/>
  <c r="CZ34" i="46"/>
  <c r="CY34" i="46"/>
  <c r="AJ34" i="46" s="1"/>
  <c r="CX34" i="46"/>
  <c r="AI34" i="46" s="1"/>
  <c r="CW34" i="46"/>
  <c r="AH34" i="46" s="1"/>
  <c r="CV34" i="46"/>
  <c r="AG34" i="46" s="1"/>
  <c r="CU34" i="46"/>
  <c r="AF34" i="46" s="1"/>
  <c r="CT34" i="46"/>
  <c r="AE34" i="46" s="1"/>
  <c r="CS34" i="46"/>
  <c r="AD34" i="46" s="1"/>
  <c r="CR34" i="46"/>
  <c r="CQ34" i="46"/>
  <c r="AB34" i="46" s="1"/>
  <c r="CP34" i="46"/>
  <c r="CO34" i="46"/>
  <c r="Z34" i="46" s="1"/>
  <c r="CN34" i="46"/>
  <c r="Y34" i="46" s="1"/>
  <c r="CM34" i="46"/>
  <c r="X34" i="46" s="1"/>
  <c r="CL34" i="46"/>
  <c r="W34" i="46" s="1"/>
  <c r="CK34" i="46"/>
  <c r="V34" i="46" s="1"/>
  <c r="CJ34" i="46"/>
  <c r="CI34" i="46"/>
  <c r="CH34" i="46"/>
  <c r="S34" i="46" s="1"/>
  <c r="CG34" i="46"/>
  <c r="R34" i="46" s="1"/>
  <c r="CF34" i="46"/>
  <c r="CE34" i="46"/>
  <c r="P34" i="46" s="1"/>
  <c r="CD34" i="46"/>
  <c r="CC34" i="46"/>
  <c r="N34" i="46" s="1"/>
  <c r="CB34" i="46"/>
  <c r="CA34" i="46"/>
  <c r="BZ34" i="46"/>
  <c r="BY34" i="46"/>
  <c r="J34" i="46" s="1"/>
  <c r="BX34" i="46"/>
  <c r="I34" i="46" s="1"/>
  <c r="BW34" i="46"/>
  <c r="H34" i="46" s="1"/>
  <c r="BV34" i="46"/>
  <c r="G34" i="46" s="1"/>
  <c r="BU34" i="46"/>
  <c r="F34" i="46" s="1"/>
  <c r="BT34" i="46"/>
  <c r="E34" i="46" s="1"/>
  <c r="BS34" i="46"/>
  <c r="D34" i="46" s="1"/>
  <c r="B34" i="46"/>
  <c r="B34" i="44" s="1"/>
  <c r="A34" i="46"/>
  <c r="A32" i="27" s="1"/>
  <c r="EF33" i="46"/>
  <c r="BQ33" i="46" s="1"/>
  <c r="EE33" i="46"/>
  <c r="BP33" i="46" s="1"/>
  <c r="ED33" i="46"/>
  <c r="BO33" i="46" s="1"/>
  <c r="EC33" i="46"/>
  <c r="BN33" i="46" s="1"/>
  <c r="EB33" i="46"/>
  <c r="EA33" i="46"/>
  <c r="BL33" i="46" s="1"/>
  <c r="DZ33" i="46"/>
  <c r="BK33" i="46" s="1"/>
  <c r="DY33" i="46"/>
  <c r="BJ33" i="46" s="1"/>
  <c r="DX33" i="46"/>
  <c r="BI33" i="46" s="1"/>
  <c r="DW33" i="46"/>
  <c r="BH33" i="46" s="1"/>
  <c r="DV33" i="46"/>
  <c r="BG33" i="46" s="1"/>
  <c r="DU33" i="46"/>
  <c r="BF33" i="46" s="1"/>
  <c r="DT33" i="46"/>
  <c r="DS33" i="46"/>
  <c r="BD33" i="46" s="1"/>
  <c r="DR33" i="46"/>
  <c r="BC33" i="46" s="1"/>
  <c r="DQ33" i="46"/>
  <c r="BB33" i="46" s="1"/>
  <c r="DP33" i="46"/>
  <c r="BA33" i="46" s="1"/>
  <c r="DO33" i="46"/>
  <c r="AZ33" i="46" s="1"/>
  <c r="DN33" i="46"/>
  <c r="AY33" i="46" s="1"/>
  <c r="DM33" i="46"/>
  <c r="AX33" i="46" s="1"/>
  <c r="DL33" i="46"/>
  <c r="DK33" i="46"/>
  <c r="AV33" i="46" s="1"/>
  <c r="DJ33" i="46"/>
  <c r="DI33" i="46"/>
  <c r="AT33" i="46" s="1"/>
  <c r="DH33" i="46"/>
  <c r="AS33" i="46" s="1"/>
  <c r="DG33" i="46"/>
  <c r="AR33" i="46" s="1"/>
  <c r="DF33" i="46"/>
  <c r="DE33" i="46"/>
  <c r="AP33" i="46" s="1"/>
  <c r="DD33" i="46"/>
  <c r="AO33" i="46" s="1"/>
  <c r="DC33" i="46"/>
  <c r="AN33" i="46" s="1"/>
  <c r="DB33" i="46"/>
  <c r="DA33" i="46"/>
  <c r="AL33" i="46" s="1"/>
  <c r="CZ33" i="46"/>
  <c r="AK33" i="46" s="1"/>
  <c r="CY33" i="46"/>
  <c r="AJ33" i="46" s="1"/>
  <c r="CX33" i="46"/>
  <c r="AI33" i="46" s="1"/>
  <c r="CW33" i="46"/>
  <c r="AH33" i="46" s="1"/>
  <c r="CV33" i="46"/>
  <c r="CU33" i="46"/>
  <c r="AF33" i="46" s="1"/>
  <c r="CT33" i="46"/>
  <c r="AE33" i="46" s="1"/>
  <c r="CS33" i="46"/>
  <c r="AD33" i="46" s="1"/>
  <c r="CR33" i="46"/>
  <c r="AC33" i="46" s="1"/>
  <c r="CQ33" i="46"/>
  <c r="AB33" i="46" s="1"/>
  <c r="CP33" i="46"/>
  <c r="CO33" i="46"/>
  <c r="Z33" i="46" s="1"/>
  <c r="CN33" i="46"/>
  <c r="CM33" i="46"/>
  <c r="X33" i="46" s="1"/>
  <c r="CL33" i="46"/>
  <c r="CK33" i="46"/>
  <c r="CJ33" i="46"/>
  <c r="U33" i="46" s="1"/>
  <c r="CI33" i="46"/>
  <c r="T33" i="46" s="1"/>
  <c r="CH33" i="46"/>
  <c r="S33" i="46" s="1"/>
  <c r="CG33" i="46"/>
  <c r="R33" i="46" s="1"/>
  <c r="CF33" i="46"/>
  <c r="CE33" i="46"/>
  <c r="P33" i="46" s="1"/>
  <c r="CD33" i="46"/>
  <c r="CC33" i="46"/>
  <c r="N33" i="46" s="1"/>
  <c r="CB33" i="46"/>
  <c r="M33" i="46" s="1"/>
  <c r="CA33" i="46"/>
  <c r="L33" i="46" s="1"/>
  <c r="BZ33" i="46"/>
  <c r="K33" i="46" s="1"/>
  <c r="BY33" i="46"/>
  <c r="J33" i="46" s="1"/>
  <c r="BX33" i="46"/>
  <c r="I33" i="46" s="1"/>
  <c r="BW33" i="46"/>
  <c r="BV33" i="46"/>
  <c r="BU33" i="46"/>
  <c r="F33" i="46" s="1"/>
  <c r="BT33" i="46"/>
  <c r="E33" i="46" s="1"/>
  <c r="BS33" i="46"/>
  <c r="D33" i="46" s="1"/>
  <c r="B33" i="46"/>
  <c r="B33" i="44" s="1"/>
  <c r="A33" i="46"/>
  <c r="C33" i="46" s="1"/>
  <c r="C33" i="44" s="1"/>
  <c r="EF32" i="46"/>
  <c r="BQ32" i="46" s="1"/>
  <c r="EE32" i="46"/>
  <c r="BP32" i="46" s="1"/>
  <c r="ED32" i="46"/>
  <c r="EC32" i="46"/>
  <c r="BN32" i="46" s="1"/>
  <c r="EB32" i="46"/>
  <c r="BM32" i="46" s="1"/>
  <c r="EA32" i="46"/>
  <c r="BL32" i="46" s="1"/>
  <c r="DZ32" i="46"/>
  <c r="BK32" i="46" s="1"/>
  <c r="DY32" i="46"/>
  <c r="BJ32" i="46" s="1"/>
  <c r="DX32" i="46"/>
  <c r="BI32" i="46" s="1"/>
  <c r="DW32" i="46"/>
  <c r="BH32" i="46" s="1"/>
  <c r="DV32" i="46"/>
  <c r="BG32" i="46" s="1"/>
  <c r="DU32" i="46"/>
  <c r="BF32" i="46" s="1"/>
  <c r="DT32" i="46"/>
  <c r="BE32" i="46" s="1"/>
  <c r="DS32" i="46"/>
  <c r="BD32" i="46" s="1"/>
  <c r="DR32" i="46"/>
  <c r="BC32" i="46" s="1"/>
  <c r="DQ32" i="46"/>
  <c r="BB32" i="46" s="1"/>
  <c r="DP32" i="46"/>
  <c r="BA32" i="46" s="1"/>
  <c r="DO32" i="46"/>
  <c r="AZ32" i="46" s="1"/>
  <c r="DN32" i="46"/>
  <c r="AY32" i="46" s="1"/>
  <c r="DM32" i="46"/>
  <c r="AX32" i="46" s="1"/>
  <c r="DL32" i="46"/>
  <c r="AW32" i="46" s="1"/>
  <c r="DK32" i="46"/>
  <c r="AV32" i="46" s="1"/>
  <c r="DJ32" i="46"/>
  <c r="AU32" i="46" s="1"/>
  <c r="DI32" i="46"/>
  <c r="AT32" i="46" s="1"/>
  <c r="DH32" i="46"/>
  <c r="AS32" i="46" s="1"/>
  <c r="DG32" i="46"/>
  <c r="DF32" i="46"/>
  <c r="AQ32" i="46" s="1"/>
  <c r="DE32" i="46"/>
  <c r="DD32" i="46"/>
  <c r="AO32" i="46" s="1"/>
  <c r="DC32" i="46"/>
  <c r="AN32" i="46" s="1"/>
  <c r="DB32" i="46"/>
  <c r="AM32" i="46" s="1"/>
  <c r="DA32" i="46"/>
  <c r="AL32" i="46" s="1"/>
  <c r="CZ32" i="46"/>
  <c r="AK32" i="46" s="1"/>
  <c r="CY32" i="46"/>
  <c r="CX32" i="46"/>
  <c r="AI32" i="46" s="1"/>
  <c r="CW32" i="46"/>
  <c r="AH32" i="46" s="1"/>
  <c r="CV32" i="46"/>
  <c r="AG32" i="46" s="1"/>
  <c r="CU32" i="46"/>
  <c r="AF32" i="46" s="1"/>
  <c r="CT32" i="46"/>
  <c r="AE32" i="46" s="1"/>
  <c r="CS32" i="46"/>
  <c r="AD32" i="46" s="1"/>
  <c r="CR32" i="46"/>
  <c r="CQ32" i="46"/>
  <c r="AB32" i="46" s="1"/>
  <c r="CP32" i="46"/>
  <c r="AA32" i="46" s="1"/>
  <c r="CO32" i="46"/>
  <c r="CN32" i="46"/>
  <c r="Y32" i="46" s="1"/>
  <c r="CM32" i="46"/>
  <c r="X32" i="46" s="1"/>
  <c r="CL32" i="46"/>
  <c r="W32" i="46" s="1"/>
  <c r="CK32" i="46"/>
  <c r="V32" i="46" s="1"/>
  <c r="CJ32" i="46"/>
  <c r="U32" i="46" s="1"/>
  <c r="CI32" i="46"/>
  <c r="T32" i="46" s="1"/>
  <c r="CH32" i="46"/>
  <c r="S32" i="46" s="1"/>
  <c r="CG32" i="46"/>
  <c r="R32" i="46" s="1"/>
  <c r="CF32" i="46"/>
  <c r="Q32" i="46" s="1"/>
  <c r="CE32" i="46"/>
  <c r="P32" i="46" s="1"/>
  <c r="CD32" i="46"/>
  <c r="O32" i="46" s="1"/>
  <c r="CC32" i="46"/>
  <c r="N32" i="46" s="1"/>
  <c r="CB32" i="46"/>
  <c r="M32" i="46" s="1"/>
  <c r="CA32" i="46"/>
  <c r="L32" i="46" s="1"/>
  <c r="BZ32" i="46"/>
  <c r="K32" i="46" s="1"/>
  <c r="BY32" i="46"/>
  <c r="J32" i="46" s="1"/>
  <c r="BX32" i="46"/>
  <c r="BW32" i="46"/>
  <c r="H32" i="46" s="1"/>
  <c r="BV32" i="46"/>
  <c r="G32" i="46" s="1"/>
  <c r="BU32" i="46"/>
  <c r="F32" i="46" s="1"/>
  <c r="BT32" i="46"/>
  <c r="E32" i="46" s="1"/>
  <c r="BS32" i="46"/>
  <c r="D32" i="46" s="1"/>
  <c r="B32" i="46"/>
  <c r="B32" i="44" s="1"/>
  <c r="A32" i="46"/>
  <c r="A30" i="27" s="1"/>
  <c r="EF31" i="46"/>
  <c r="BQ31" i="46" s="1"/>
  <c r="EE31" i="46"/>
  <c r="BP31" i="46" s="1"/>
  <c r="ED31" i="46"/>
  <c r="BO31" i="46" s="1"/>
  <c r="EC31" i="46"/>
  <c r="BN31" i="46" s="1"/>
  <c r="EB31" i="46"/>
  <c r="EA31" i="46"/>
  <c r="BL31" i="46" s="1"/>
  <c r="DZ31" i="46"/>
  <c r="BK31" i="46" s="1"/>
  <c r="DY31" i="46"/>
  <c r="BJ31" i="46" s="1"/>
  <c r="DX31" i="46"/>
  <c r="BI31" i="46" s="1"/>
  <c r="DW31" i="46"/>
  <c r="BH31" i="46" s="1"/>
  <c r="DV31" i="46"/>
  <c r="BG31" i="46" s="1"/>
  <c r="DU31" i="46"/>
  <c r="BF31" i="46" s="1"/>
  <c r="DT31" i="46"/>
  <c r="BE31" i="46" s="1"/>
  <c r="DS31" i="46"/>
  <c r="BD31" i="46" s="1"/>
  <c r="DR31" i="46"/>
  <c r="DQ31" i="46"/>
  <c r="BB31" i="46" s="1"/>
  <c r="DP31" i="46"/>
  <c r="BA31" i="46" s="1"/>
  <c r="DO31" i="46"/>
  <c r="AZ31" i="46" s="1"/>
  <c r="DN31" i="46"/>
  <c r="AY31" i="46" s="1"/>
  <c r="DM31" i="46"/>
  <c r="AX31" i="46" s="1"/>
  <c r="DL31" i="46"/>
  <c r="AW31" i="46" s="1"/>
  <c r="DK31" i="46"/>
  <c r="AV31" i="46" s="1"/>
  <c r="DJ31" i="46"/>
  <c r="DI31" i="46"/>
  <c r="AT31" i="46" s="1"/>
  <c r="DH31" i="46"/>
  <c r="AS31" i="46" s="1"/>
  <c r="DG31" i="46"/>
  <c r="AR31" i="46" s="1"/>
  <c r="DF31" i="46"/>
  <c r="AQ31" i="46" s="1"/>
  <c r="DE31" i="46"/>
  <c r="AP31" i="46" s="1"/>
  <c r="DD31" i="46"/>
  <c r="DC31" i="46"/>
  <c r="AN31" i="46" s="1"/>
  <c r="DB31" i="46"/>
  <c r="AM31" i="46" s="1"/>
  <c r="DA31" i="46"/>
  <c r="AL31" i="46" s="1"/>
  <c r="CZ31" i="46"/>
  <c r="AK31" i="46" s="1"/>
  <c r="CY31" i="46"/>
  <c r="AJ31" i="46" s="1"/>
  <c r="CX31" i="46"/>
  <c r="AI31" i="46" s="1"/>
  <c r="CW31" i="46"/>
  <c r="AH31" i="46" s="1"/>
  <c r="CV31" i="46"/>
  <c r="AG31" i="46" s="1"/>
  <c r="CU31" i="46"/>
  <c r="CT31" i="46"/>
  <c r="AE31" i="46" s="1"/>
  <c r="CS31" i="46"/>
  <c r="AD31" i="46" s="1"/>
  <c r="CR31" i="46"/>
  <c r="CQ31" i="46"/>
  <c r="AB31" i="46" s="1"/>
  <c r="CP31" i="46"/>
  <c r="AA31" i="46" s="1"/>
  <c r="CO31" i="46"/>
  <c r="Z31" i="46" s="1"/>
  <c r="CN31" i="46"/>
  <c r="Y31" i="46" s="1"/>
  <c r="CM31" i="46"/>
  <c r="X31" i="46" s="1"/>
  <c r="CL31" i="46"/>
  <c r="W31" i="46" s="1"/>
  <c r="CK31" i="46"/>
  <c r="V31" i="46" s="1"/>
  <c r="CJ31" i="46"/>
  <c r="U31" i="46" s="1"/>
  <c r="CI31" i="46"/>
  <c r="T31" i="46" s="1"/>
  <c r="CH31" i="46"/>
  <c r="S31" i="46" s="1"/>
  <c r="CG31" i="46"/>
  <c r="CF31" i="46"/>
  <c r="CE31" i="46"/>
  <c r="P31" i="46" s="1"/>
  <c r="CD31" i="46"/>
  <c r="CC31" i="46"/>
  <c r="N31" i="46" s="1"/>
  <c r="CB31" i="46"/>
  <c r="M31" i="46" s="1"/>
  <c r="CA31" i="46"/>
  <c r="L31" i="46" s="1"/>
  <c r="BZ31" i="46"/>
  <c r="K31" i="46" s="1"/>
  <c r="BY31" i="46"/>
  <c r="J31" i="46" s="1"/>
  <c r="BX31" i="46"/>
  <c r="I31" i="46" s="1"/>
  <c r="BW31" i="46"/>
  <c r="H31" i="46" s="1"/>
  <c r="BV31" i="46"/>
  <c r="G31" i="46" s="1"/>
  <c r="BU31" i="46"/>
  <c r="F31" i="46" s="1"/>
  <c r="BT31" i="46"/>
  <c r="BS31" i="46"/>
  <c r="D31" i="46" s="1"/>
  <c r="B31" i="46"/>
  <c r="B31" i="44" s="1"/>
  <c r="A31" i="46"/>
  <c r="C31" i="46" s="1"/>
  <c r="C31" i="44" s="1"/>
  <c r="EF30" i="46"/>
  <c r="BQ30" i="46" s="1"/>
  <c r="EE30" i="46"/>
  <c r="BP30" i="46" s="1"/>
  <c r="ED30" i="46"/>
  <c r="BO30" i="44" s="1"/>
  <c r="EC30" i="46"/>
  <c r="EB30" i="46"/>
  <c r="BM30" i="46" s="1"/>
  <c r="EA30" i="46"/>
  <c r="BL30" i="46" s="1"/>
  <c r="DZ30" i="46"/>
  <c r="BK30" i="46" s="1"/>
  <c r="DY30" i="46"/>
  <c r="BJ30" i="46" s="1"/>
  <c r="DX30" i="46"/>
  <c r="BI30" i="46" s="1"/>
  <c r="DW30" i="46"/>
  <c r="BH30" i="46" s="1"/>
  <c r="DV30" i="46"/>
  <c r="BG30" i="46" s="1"/>
  <c r="DU30" i="46"/>
  <c r="BF30" i="46" s="1"/>
  <c r="DT30" i="46"/>
  <c r="BE30" i="46" s="1"/>
  <c r="DS30" i="46"/>
  <c r="BD30" i="46" s="1"/>
  <c r="DR30" i="46"/>
  <c r="BC30" i="46" s="1"/>
  <c r="DQ30" i="46"/>
  <c r="BB30" i="46" s="1"/>
  <c r="DP30" i="46"/>
  <c r="BA30" i="46" s="1"/>
  <c r="DO30" i="46"/>
  <c r="AZ30" i="46" s="1"/>
  <c r="DN30" i="46"/>
  <c r="DM30" i="46"/>
  <c r="AX30" i="46" s="1"/>
  <c r="DL30" i="46"/>
  <c r="AW30" i="46" s="1"/>
  <c r="DK30" i="46"/>
  <c r="AV30" i="46" s="1"/>
  <c r="DJ30" i="46"/>
  <c r="DI30" i="46"/>
  <c r="AT30" i="46" s="1"/>
  <c r="DH30" i="46"/>
  <c r="DG30" i="46"/>
  <c r="AR30" i="46" s="1"/>
  <c r="DF30" i="46"/>
  <c r="AQ30" i="46" s="1"/>
  <c r="DE30" i="46"/>
  <c r="AP30" i="46" s="1"/>
  <c r="DD30" i="46"/>
  <c r="DC30" i="46"/>
  <c r="AN30" i="46" s="1"/>
  <c r="DB30" i="46"/>
  <c r="AM30" i="46" s="1"/>
  <c r="DA30" i="46"/>
  <c r="AL30" i="46" s="1"/>
  <c r="CZ30" i="46"/>
  <c r="AK30" i="46" s="1"/>
  <c r="CY30" i="46"/>
  <c r="AJ30" i="46" s="1"/>
  <c r="CX30" i="46"/>
  <c r="CW30" i="46"/>
  <c r="AH30" i="46" s="1"/>
  <c r="CV30" i="46"/>
  <c r="AG30" i="46" s="1"/>
  <c r="CU30" i="46"/>
  <c r="AF30" i="46" s="1"/>
  <c r="CT30" i="46"/>
  <c r="AE30" i="46" s="1"/>
  <c r="CS30" i="46"/>
  <c r="AD30" i="46" s="1"/>
  <c r="CR30" i="46"/>
  <c r="AC30" i="46" s="1"/>
  <c r="CQ30" i="46"/>
  <c r="CP30" i="46"/>
  <c r="AA30" i="46" s="1"/>
  <c r="CO30" i="46"/>
  <c r="Z30" i="46" s="1"/>
  <c r="CN30" i="46"/>
  <c r="Y30" i="46" s="1"/>
  <c r="CM30" i="46"/>
  <c r="X30" i="46" s="1"/>
  <c r="CL30" i="46"/>
  <c r="CK30" i="46"/>
  <c r="V30" i="46" s="1"/>
  <c r="CJ30" i="46"/>
  <c r="U30" i="46" s="1"/>
  <c r="CI30" i="46"/>
  <c r="T30" i="46" s="1"/>
  <c r="CH30" i="46"/>
  <c r="S30" i="46" s="1"/>
  <c r="CG30" i="46"/>
  <c r="R30" i="46" s="1"/>
  <c r="CF30" i="46"/>
  <c r="Q30" i="46" s="1"/>
  <c r="CE30" i="46"/>
  <c r="P30" i="46" s="1"/>
  <c r="CD30" i="46"/>
  <c r="O30" i="46" s="1"/>
  <c r="CC30" i="46"/>
  <c r="N30" i="46" s="1"/>
  <c r="CB30" i="46"/>
  <c r="M30" i="46" s="1"/>
  <c r="CA30" i="46"/>
  <c r="L30" i="46" s="1"/>
  <c r="BZ30" i="46"/>
  <c r="K30" i="46" s="1"/>
  <c r="BY30" i="46"/>
  <c r="J30" i="46" s="1"/>
  <c r="BX30" i="46"/>
  <c r="I30" i="46" s="1"/>
  <c r="BW30" i="46"/>
  <c r="H30" i="46" s="1"/>
  <c r="BV30" i="46"/>
  <c r="BU30" i="46"/>
  <c r="F30" i="46" s="1"/>
  <c r="BT30" i="46"/>
  <c r="E30" i="46" s="1"/>
  <c r="BS30" i="46"/>
  <c r="D30" i="46" s="1"/>
  <c r="BO30" i="46"/>
  <c r="B30" i="46"/>
  <c r="B30" i="44" s="1"/>
  <c r="A30" i="46"/>
  <c r="C30" i="46" s="1"/>
  <c r="C30" i="44" s="1"/>
  <c r="EF29" i="46"/>
  <c r="BQ29" i="46" s="1"/>
  <c r="EE29" i="46"/>
  <c r="ED29" i="46"/>
  <c r="BO29" i="46" s="1"/>
  <c r="EC29" i="46"/>
  <c r="BN29" i="46" s="1"/>
  <c r="EB29" i="46"/>
  <c r="BM29" i="46" s="1"/>
  <c r="EA29" i="46"/>
  <c r="DZ29" i="46"/>
  <c r="DY29" i="46"/>
  <c r="BJ29" i="46" s="1"/>
  <c r="DX29" i="46"/>
  <c r="BI29" i="46" s="1"/>
  <c r="DW29" i="46"/>
  <c r="DV29" i="46"/>
  <c r="BG29" i="46" s="1"/>
  <c r="DU29" i="46"/>
  <c r="BF29" i="46" s="1"/>
  <c r="DT29" i="46"/>
  <c r="DS29" i="46"/>
  <c r="BD29" i="46" s="1"/>
  <c r="DR29" i="46"/>
  <c r="BC29" i="46" s="1"/>
  <c r="DQ29" i="46"/>
  <c r="BB29" i="46" s="1"/>
  <c r="DP29" i="46"/>
  <c r="BA29" i="46" s="1"/>
  <c r="DO29" i="46"/>
  <c r="AZ29" i="46" s="1"/>
  <c r="DN29" i="46"/>
  <c r="AY29" i="46" s="1"/>
  <c r="DM29" i="46"/>
  <c r="AX29" i="46" s="1"/>
  <c r="DL29" i="46"/>
  <c r="AW29" i="46" s="1"/>
  <c r="DK29" i="46"/>
  <c r="AV29" i="46" s="1"/>
  <c r="DJ29" i="46"/>
  <c r="AU29" i="46" s="1"/>
  <c r="DI29" i="46"/>
  <c r="AT29" i="46" s="1"/>
  <c r="DH29" i="46"/>
  <c r="AS29" i="46" s="1"/>
  <c r="DG29" i="46"/>
  <c r="AR29" i="46" s="1"/>
  <c r="DF29" i="46"/>
  <c r="AQ29" i="46" s="1"/>
  <c r="DE29" i="46"/>
  <c r="AP29" i="46" s="1"/>
  <c r="DD29" i="46"/>
  <c r="DC29" i="46"/>
  <c r="DB29" i="46"/>
  <c r="AM29" i="46" s="1"/>
  <c r="DA29" i="46"/>
  <c r="AL29" i="46" s="1"/>
  <c r="CZ29" i="46"/>
  <c r="AK29" i="46" s="1"/>
  <c r="CY29" i="46"/>
  <c r="AJ29" i="46" s="1"/>
  <c r="CX29" i="46"/>
  <c r="AI29" i="46" s="1"/>
  <c r="CW29" i="46"/>
  <c r="AH29" i="46" s="1"/>
  <c r="CV29" i="46"/>
  <c r="AG29" i="46" s="1"/>
  <c r="CU29" i="46"/>
  <c r="CT29" i="46"/>
  <c r="AE29" i="46" s="1"/>
  <c r="CS29" i="46"/>
  <c r="AD29" i="46" s="1"/>
  <c r="CR29" i="46"/>
  <c r="AC29" i="46" s="1"/>
  <c r="CQ29" i="46"/>
  <c r="CP29" i="46"/>
  <c r="AA29" i="46" s="1"/>
  <c r="CO29" i="46"/>
  <c r="Z29" i="46" s="1"/>
  <c r="CN29" i="46"/>
  <c r="Y29" i="46" s="1"/>
  <c r="CM29" i="46"/>
  <c r="X29" i="46" s="1"/>
  <c r="CL29" i="46"/>
  <c r="W29" i="46" s="1"/>
  <c r="CK29" i="46"/>
  <c r="V29" i="46" s="1"/>
  <c r="CJ29" i="46"/>
  <c r="U29" i="46" s="1"/>
  <c r="CI29" i="46"/>
  <c r="CH29" i="46"/>
  <c r="S29" i="46" s="1"/>
  <c r="CG29" i="46"/>
  <c r="R29" i="46" s="1"/>
  <c r="CF29" i="46"/>
  <c r="Q29" i="46" s="1"/>
  <c r="CE29" i="46"/>
  <c r="P29" i="46" s="1"/>
  <c r="CD29" i="46"/>
  <c r="O29" i="46" s="1"/>
  <c r="CC29" i="46"/>
  <c r="N29" i="46" s="1"/>
  <c r="CB29" i="46"/>
  <c r="M29" i="46" s="1"/>
  <c r="CA29" i="46"/>
  <c r="L29" i="46" s="1"/>
  <c r="BZ29" i="46"/>
  <c r="K29" i="46" s="1"/>
  <c r="BY29" i="46"/>
  <c r="J29" i="46" s="1"/>
  <c r="BX29" i="46"/>
  <c r="I29" i="46" s="1"/>
  <c r="BW29" i="46"/>
  <c r="H29" i="46" s="1"/>
  <c r="BV29" i="46"/>
  <c r="G29" i="46" s="1"/>
  <c r="BU29" i="46"/>
  <c r="BT29" i="46"/>
  <c r="E29" i="46" s="1"/>
  <c r="BS29" i="46"/>
  <c r="B29" i="46"/>
  <c r="B29" i="44" s="1"/>
  <c r="A29" i="46"/>
  <c r="A27" i="27" s="1"/>
  <c r="EF28" i="46"/>
  <c r="BQ28" i="46" s="1"/>
  <c r="EE28" i="46"/>
  <c r="ED28" i="46"/>
  <c r="BO28" i="44" s="1"/>
  <c r="EC28" i="46"/>
  <c r="BN28" i="44" s="1"/>
  <c r="EB28" i="46"/>
  <c r="BM28" i="46" s="1"/>
  <c r="EA28" i="46"/>
  <c r="BL28" i="46" s="1"/>
  <c r="DZ28" i="46"/>
  <c r="BK28" i="46" s="1"/>
  <c r="DY28" i="46"/>
  <c r="BJ28" i="46" s="1"/>
  <c r="DX28" i="46"/>
  <c r="BI28" i="46" s="1"/>
  <c r="DW28" i="46"/>
  <c r="DV28" i="46"/>
  <c r="BG28" i="46" s="1"/>
  <c r="DU28" i="46"/>
  <c r="DT28" i="46"/>
  <c r="BE28" i="46" s="1"/>
  <c r="DS28" i="46"/>
  <c r="BD28" i="46" s="1"/>
  <c r="DR28" i="46"/>
  <c r="BC28" i="46" s="1"/>
  <c r="DQ28" i="46"/>
  <c r="BB28" i="46" s="1"/>
  <c r="DP28" i="46"/>
  <c r="DO28" i="46"/>
  <c r="AZ28" i="46" s="1"/>
  <c r="DN28" i="46"/>
  <c r="AY28" i="46" s="1"/>
  <c r="DM28" i="46"/>
  <c r="AX28" i="46" s="1"/>
  <c r="DL28" i="46"/>
  <c r="AW28" i="46" s="1"/>
  <c r="DK28" i="46"/>
  <c r="AV28" i="46" s="1"/>
  <c r="DJ28" i="46"/>
  <c r="AU28" i="46" s="1"/>
  <c r="DI28" i="46"/>
  <c r="AT28" i="46" s="1"/>
  <c r="DH28" i="46"/>
  <c r="AS28" i="46" s="1"/>
  <c r="DG28" i="46"/>
  <c r="DF28" i="46"/>
  <c r="AQ28" i="46" s="1"/>
  <c r="DE28" i="46"/>
  <c r="AP28" i="46" s="1"/>
  <c r="DD28" i="46"/>
  <c r="AO28" i="46" s="1"/>
  <c r="DC28" i="46"/>
  <c r="AN28" i="46" s="1"/>
  <c r="DB28" i="46"/>
  <c r="AM28" i="46" s="1"/>
  <c r="DA28" i="46"/>
  <c r="CZ28" i="46"/>
  <c r="AK28" i="46" s="1"/>
  <c r="CY28" i="46"/>
  <c r="AJ28" i="46" s="1"/>
  <c r="CX28" i="46"/>
  <c r="AI28" i="46" s="1"/>
  <c r="CW28" i="46"/>
  <c r="AH28" i="46" s="1"/>
  <c r="CV28" i="46"/>
  <c r="AG28" i="46" s="1"/>
  <c r="CU28" i="46"/>
  <c r="CT28" i="46"/>
  <c r="AE28" i="46" s="1"/>
  <c r="CS28" i="46"/>
  <c r="AD28" i="46" s="1"/>
  <c r="CR28" i="46"/>
  <c r="AC28" i="46" s="1"/>
  <c r="CQ28" i="46"/>
  <c r="AB28" i="46" s="1"/>
  <c r="CP28" i="46"/>
  <c r="AA28" i="46" s="1"/>
  <c r="CO28" i="46"/>
  <c r="CN28" i="46"/>
  <c r="Y28" i="46" s="1"/>
  <c r="CM28" i="46"/>
  <c r="X28" i="46" s="1"/>
  <c r="CL28" i="46"/>
  <c r="CK28" i="46"/>
  <c r="V28" i="46" s="1"/>
  <c r="CJ28" i="46"/>
  <c r="U28" i="46" s="1"/>
  <c r="CI28" i="46"/>
  <c r="T28" i="46" s="1"/>
  <c r="CH28" i="46"/>
  <c r="S28" i="46" s="1"/>
  <c r="CG28" i="46"/>
  <c r="R28" i="46" s="1"/>
  <c r="CF28" i="46"/>
  <c r="Q28" i="46" s="1"/>
  <c r="CE28" i="46"/>
  <c r="P28" i="46" s="1"/>
  <c r="CD28" i="46"/>
  <c r="O28" i="46" s="1"/>
  <c r="CC28" i="46"/>
  <c r="N28" i="46" s="1"/>
  <c r="CB28" i="46"/>
  <c r="CA28" i="46"/>
  <c r="L28" i="46" s="1"/>
  <c r="BZ28" i="46"/>
  <c r="BY28" i="46"/>
  <c r="J28" i="46" s="1"/>
  <c r="BX28" i="46"/>
  <c r="I28" i="46" s="1"/>
  <c r="BW28" i="46"/>
  <c r="H28" i="46" s="1"/>
  <c r="BV28" i="46"/>
  <c r="G28" i="46" s="1"/>
  <c r="BU28" i="46"/>
  <c r="F28" i="46" s="1"/>
  <c r="BT28" i="46"/>
  <c r="E28" i="46" s="1"/>
  <c r="BS28" i="46"/>
  <c r="D28" i="46" s="1"/>
  <c r="BO28" i="46"/>
  <c r="BN28" i="46"/>
  <c r="B28" i="46"/>
  <c r="A28" i="46"/>
  <c r="A26" i="29" s="1"/>
  <c r="EF27" i="46"/>
  <c r="BQ27" i="46" s="1"/>
  <c r="EE27" i="46"/>
  <c r="BP27" i="46" s="1"/>
  <c r="ED27" i="46"/>
  <c r="BO27" i="46" s="1"/>
  <c r="EC27" i="46"/>
  <c r="BN27" i="46" s="1"/>
  <c r="EB27" i="46"/>
  <c r="BM27" i="46" s="1"/>
  <c r="EA27" i="46"/>
  <c r="BL27" i="46" s="1"/>
  <c r="DZ27" i="46"/>
  <c r="BK27" i="46" s="1"/>
  <c r="DY27" i="46"/>
  <c r="BJ27" i="46" s="1"/>
  <c r="DX27" i="46"/>
  <c r="BI27" i="46" s="1"/>
  <c r="DW27" i="46"/>
  <c r="BH27" i="46" s="1"/>
  <c r="DV27" i="46"/>
  <c r="BG27" i="46" s="1"/>
  <c r="DU27" i="46"/>
  <c r="BF27" i="46" s="1"/>
  <c r="DT27" i="46"/>
  <c r="BE27" i="46" s="1"/>
  <c r="DS27" i="46"/>
  <c r="BD27" i="46" s="1"/>
  <c r="DR27" i="46"/>
  <c r="BC27" i="46" s="1"/>
  <c r="DQ27" i="46"/>
  <c r="BB27" i="46" s="1"/>
  <c r="DP27" i="46"/>
  <c r="BA27" i="46" s="1"/>
  <c r="DO27" i="46"/>
  <c r="AZ27" i="46" s="1"/>
  <c r="DN27" i="46"/>
  <c r="AY27" i="46" s="1"/>
  <c r="DM27" i="46"/>
  <c r="AX27" i="46" s="1"/>
  <c r="DL27" i="46"/>
  <c r="AW27" i="46" s="1"/>
  <c r="DK27" i="46"/>
  <c r="AV27" i="46" s="1"/>
  <c r="DJ27" i="46"/>
  <c r="AU27" i="46" s="1"/>
  <c r="DI27" i="46"/>
  <c r="AT27" i="46" s="1"/>
  <c r="DH27" i="46"/>
  <c r="AS27" i="46" s="1"/>
  <c r="DG27" i="46"/>
  <c r="AR27" i="46" s="1"/>
  <c r="DF27" i="46"/>
  <c r="AQ27" i="46" s="1"/>
  <c r="DE27" i="46"/>
  <c r="AP27" i="46" s="1"/>
  <c r="DD27" i="46"/>
  <c r="AO27" i="46" s="1"/>
  <c r="DC27" i="46"/>
  <c r="AN27" i="46" s="1"/>
  <c r="DB27" i="46"/>
  <c r="AM27" i="46" s="1"/>
  <c r="DA27" i="46"/>
  <c r="CZ27" i="46"/>
  <c r="AK27" i="46" s="1"/>
  <c r="CY27" i="46"/>
  <c r="AJ27" i="46" s="1"/>
  <c r="CX27" i="46"/>
  <c r="AI27" i="46" s="1"/>
  <c r="CW27" i="46"/>
  <c r="CV27" i="46"/>
  <c r="AG27" i="46" s="1"/>
  <c r="CU27" i="46"/>
  <c r="AF27" i="46" s="1"/>
  <c r="CT27" i="46"/>
  <c r="AE27" i="46" s="1"/>
  <c r="CS27" i="46"/>
  <c r="AD27" i="46" s="1"/>
  <c r="CR27" i="46"/>
  <c r="AC27" i="46" s="1"/>
  <c r="CQ27" i="46"/>
  <c r="AB27" i="46" s="1"/>
  <c r="CP27" i="46"/>
  <c r="AA27" i="46" s="1"/>
  <c r="CO27" i="46"/>
  <c r="Z27" i="46" s="1"/>
  <c r="CN27" i="46"/>
  <c r="Y27" i="46" s="1"/>
  <c r="CM27" i="46"/>
  <c r="X27" i="46" s="1"/>
  <c r="CL27" i="46"/>
  <c r="CK27" i="46"/>
  <c r="V27" i="46" s="1"/>
  <c r="CJ27" i="46"/>
  <c r="CI27" i="46"/>
  <c r="T27" i="46" s="1"/>
  <c r="CH27" i="46"/>
  <c r="S27" i="46" s="1"/>
  <c r="CG27" i="46"/>
  <c r="R27" i="46" s="1"/>
  <c r="CF27" i="46"/>
  <c r="Q27" i="46" s="1"/>
  <c r="CE27" i="46"/>
  <c r="P27" i="46" s="1"/>
  <c r="CD27" i="46"/>
  <c r="O27" i="46" s="1"/>
  <c r="CC27" i="46"/>
  <c r="N27" i="46" s="1"/>
  <c r="CB27" i="46"/>
  <c r="M27" i="46" s="1"/>
  <c r="CA27" i="46"/>
  <c r="L27" i="46" s="1"/>
  <c r="BZ27" i="46"/>
  <c r="K27" i="46" s="1"/>
  <c r="BY27" i="46"/>
  <c r="J27" i="46" s="1"/>
  <c r="BX27" i="46"/>
  <c r="I27" i="46" s="1"/>
  <c r="BW27" i="46"/>
  <c r="H27" i="46" s="1"/>
  <c r="BV27" i="46"/>
  <c r="G27" i="46" s="1"/>
  <c r="BU27" i="46"/>
  <c r="BT27" i="46"/>
  <c r="E27" i="46" s="1"/>
  <c r="BS27" i="46"/>
  <c r="D27" i="46" s="1"/>
  <c r="B27" i="46"/>
  <c r="A27" i="46"/>
  <c r="A25" i="27" s="1"/>
  <c r="EF26" i="46"/>
  <c r="BQ26" i="46" s="1"/>
  <c r="EE26" i="46"/>
  <c r="BP26" i="46" s="1"/>
  <c r="ED26" i="46"/>
  <c r="BO26" i="46" s="1"/>
  <c r="EC26" i="46"/>
  <c r="BN26" i="46" s="1"/>
  <c r="EB26" i="46"/>
  <c r="BM26" i="46" s="1"/>
  <c r="EA26" i="46"/>
  <c r="BL26" i="46" s="1"/>
  <c r="DZ26" i="46"/>
  <c r="BK26" i="46" s="1"/>
  <c r="DY26" i="46"/>
  <c r="BJ26" i="46" s="1"/>
  <c r="DX26" i="46"/>
  <c r="BI26" i="46" s="1"/>
  <c r="DW26" i="46"/>
  <c r="BH26" i="46" s="1"/>
  <c r="DV26" i="46"/>
  <c r="BG26" i="46" s="1"/>
  <c r="DU26" i="46"/>
  <c r="BF26" i="46" s="1"/>
  <c r="DT26" i="46"/>
  <c r="BE26" i="46" s="1"/>
  <c r="DS26" i="46"/>
  <c r="BD26" i="46" s="1"/>
  <c r="DR26" i="46"/>
  <c r="BC26" i="46" s="1"/>
  <c r="DQ26" i="46"/>
  <c r="DP26" i="46"/>
  <c r="BA26" i="46" s="1"/>
  <c r="DO26" i="46"/>
  <c r="AZ26" i="46" s="1"/>
  <c r="DN26" i="46"/>
  <c r="AY26" i="46" s="1"/>
  <c r="DM26" i="46"/>
  <c r="AX26" i="46" s="1"/>
  <c r="DL26" i="46"/>
  <c r="AW26" i="46" s="1"/>
  <c r="DK26" i="46"/>
  <c r="AV26" i="46" s="1"/>
  <c r="DJ26" i="46"/>
  <c r="AU26" i="46" s="1"/>
  <c r="DI26" i="46"/>
  <c r="AT26" i="46" s="1"/>
  <c r="DH26" i="46"/>
  <c r="AS26" i="46" s="1"/>
  <c r="DG26" i="46"/>
  <c r="AR26" i="46" s="1"/>
  <c r="DF26" i="46"/>
  <c r="AQ26" i="46" s="1"/>
  <c r="DE26" i="46"/>
  <c r="AP26" i="46" s="1"/>
  <c r="DD26" i="46"/>
  <c r="AO26" i="46" s="1"/>
  <c r="DC26" i="46"/>
  <c r="AN26" i="46" s="1"/>
  <c r="DB26" i="46"/>
  <c r="AM26" i="46" s="1"/>
  <c r="DA26" i="46"/>
  <c r="AL26" i="46" s="1"/>
  <c r="CZ26" i="46"/>
  <c r="AK26" i="46" s="1"/>
  <c r="CY26" i="46"/>
  <c r="AJ26" i="46" s="1"/>
  <c r="CX26" i="46"/>
  <c r="AI26" i="46" s="1"/>
  <c r="CW26" i="46"/>
  <c r="AH26" i="46" s="1"/>
  <c r="CV26" i="46"/>
  <c r="AG26" i="46" s="1"/>
  <c r="CU26" i="46"/>
  <c r="AF26" i="46" s="1"/>
  <c r="CT26" i="46"/>
  <c r="AE26" i="46" s="1"/>
  <c r="CS26" i="46"/>
  <c r="AD26" i="46" s="1"/>
  <c r="CR26" i="46"/>
  <c r="AC26" i="46" s="1"/>
  <c r="CQ26" i="46"/>
  <c r="AB26" i="46" s="1"/>
  <c r="CP26" i="46"/>
  <c r="AA26" i="46" s="1"/>
  <c r="CO26" i="46"/>
  <c r="Z26" i="46" s="1"/>
  <c r="CN26" i="46"/>
  <c r="CM26" i="46"/>
  <c r="X26" i="46" s="1"/>
  <c r="CL26" i="46"/>
  <c r="W26" i="46" s="1"/>
  <c r="CK26" i="46"/>
  <c r="V26" i="46" s="1"/>
  <c r="CJ26" i="46"/>
  <c r="U26" i="46" s="1"/>
  <c r="CI26" i="46"/>
  <c r="T26" i="46" s="1"/>
  <c r="CH26" i="46"/>
  <c r="S26" i="46" s="1"/>
  <c r="CG26" i="46"/>
  <c r="R26" i="46" s="1"/>
  <c r="CF26" i="46"/>
  <c r="Q26" i="46" s="1"/>
  <c r="CE26" i="46"/>
  <c r="P26" i="46" s="1"/>
  <c r="CD26" i="46"/>
  <c r="O26" i="46" s="1"/>
  <c r="CC26" i="46"/>
  <c r="N26" i="46" s="1"/>
  <c r="CB26" i="46"/>
  <c r="M26" i="46" s="1"/>
  <c r="CA26" i="46"/>
  <c r="L26" i="46" s="1"/>
  <c r="BZ26" i="46"/>
  <c r="K26" i="46" s="1"/>
  <c r="BY26" i="46"/>
  <c r="J26" i="46" s="1"/>
  <c r="BX26" i="46"/>
  <c r="I26" i="46" s="1"/>
  <c r="BW26" i="46"/>
  <c r="BV26" i="46"/>
  <c r="G26" i="46" s="1"/>
  <c r="BU26" i="46"/>
  <c r="F26" i="46" s="1"/>
  <c r="BT26" i="46"/>
  <c r="E26" i="46" s="1"/>
  <c r="BS26" i="46"/>
  <c r="B26" i="46"/>
  <c r="A26" i="46"/>
  <c r="A24" i="29" s="1"/>
  <c r="EF25" i="46"/>
  <c r="BQ25" i="46" s="1"/>
  <c r="EE25" i="46"/>
  <c r="BP25" i="46" s="1"/>
  <c r="ED25" i="46"/>
  <c r="BO25" i="46" s="1"/>
  <c r="EC25" i="46"/>
  <c r="BN25" i="46" s="1"/>
  <c r="EB25" i="46"/>
  <c r="BM25" i="46" s="1"/>
  <c r="EA25" i="46"/>
  <c r="BL25" i="46" s="1"/>
  <c r="DZ25" i="46"/>
  <c r="BK25" i="46" s="1"/>
  <c r="DY25" i="46"/>
  <c r="BJ25" i="46" s="1"/>
  <c r="DX25" i="46"/>
  <c r="BI25" i="46" s="1"/>
  <c r="DW25" i="46"/>
  <c r="BH25" i="46" s="1"/>
  <c r="DV25" i="46"/>
  <c r="BG25" i="46" s="1"/>
  <c r="DU25" i="46"/>
  <c r="BF25" i="46" s="1"/>
  <c r="DT25" i="46"/>
  <c r="BE25" i="46" s="1"/>
  <c r="DS25" i="46"/>
  <c r="BD25" i="46" s="1"/>
  <c r="DR25" i="46"/>
  <c r="BC25" i="46" s="1"/>
  <c r="DQ25" i="46"/>
  <c r="BB25" i="46" s="1"/>
  <c r="DP25" i="46"/>
  <c r="BA25" i="46" s="1"/>
  <c r="DO25" i="46"/>
  <c r="DN25" i="46"/>
  <c r="AY25" i="46" s="1"/>
  <c r="DM25" i="46"/>
  <c r="AX25" i="46" s="1"/>
  <c r="DL25" i="46"/>
  <c r="AW25" i="46" s="1"/>
  <c r="DK25" i="46"/>
  <c r="AV25" i="46" s="1"/>
  <c r="DJ25" i="46"/>
  <c r="AU25" i="46" s="1"/>
  <c r="DI25" i="46"/>
  <c r="AT25" i="46" s="1"/>
  <c r="DH25" i="46"/>
  <c r="AS25" i="46" s="1"/>
  <c r="DG25" i="46"/>
  <c r="AR25" i="46" s="1"/>
  <c r="DF25" i="46"/>
  <c r="AQ25" i="46" s="1"/>
  <c r="DE25" i="46"/>
  <c r="AP25" i="46" s="1"/>
  <c r="DD25" i="46"/>
  <c r="AO25" i="46" s="1"/>
  <c r="DC25" i="46"/>
  <c r="DB25" i="46"/>
  <c r="AM25" i="46" s="1"/>
  <c r="DA25" i="46"/>
  <c r="AL25" i="46" s="1"/>
  <c r="CZ25" i="46"/>
  <c r="AK25" i="46" s="1"/>
  <c r="CY25" i="46"/>
  <c r="AJ25" i="46" s="1"/>
  <c r="CX25" i="46"/>
  <c r="AI25" i="46" s="1"/>
  <c r="CW25" i="46"/>
  <c r="AH25" i="46" s="1"/>
  <c r="CV25" i="46"/>
  <c r="AG25" i="46" s="1"/>
  <c r="CU25" i="46"/>
  <c r="AF25" i="46" s="1"/>
  <c r="CT25" i="46"/>
  <c r="AE25" i="46" s="1"/>
  <c r="CS25" i="46"/>
  <c r="AD25" i="46" s="1"/>
  <c r="CR25" i="46"/>
  <c r="AC25" i="46" s="1"/>
  <c r="CQ25" i="46"/>
  <c r="AB25" i="46" s="1"/>
  <c r="CP25" i="46"/>
  <c r="AA25" i="46" s="1"/>
  <c r="CO25" i="46"/>
  <c r="Z25" i="46" s="1"/>
  <c r="CN25" i="46"/>
  <c r="Y25" i="46" s="1"/>
  <c r="CM25" i="46"/>
  <c r="X25" i="46" s="1"/>
  <c r="CL25" i="46"/>
  <c r="W25" i="46" s="1"/>
  <c r="CK25" i="46"/>
  <c r="V25" i="46" s="1"/>
  <c r="CJ25" i="46"/>
  <c r="U25" i="46" s="1"/>
  <c r="CI25" i="46"/>
  <c r="T25" i="46" s="1"/>
  <c r="CH25" i="46"/>
  <c r="S25" i="44" s="1"/>
  <c r="CG25" i="46"/>
  <c r="CF25" i="46"/>
  <c r="Q25" i="46" s="1"/>
  <c r="CE25" i="46"/>
  <c r="P25" i="46" s="1"/>
  <c r="CD25" i="46"/>
  <c r="O25" i="46" s="1"/>
  <c r="CC25" i="46"/>
  <c r="N25" i="46" s="1"/>
  <c r="CB25" i="46"/>
  <c r="M25" i="46" s="1"/>
  <c r="CA25" i="46"/>
  <c r="L25" i="46" s="1"/>
  <c r="BZ25" i="46"/>
  <c r="K25" i="46" s="1"/>
  <c r="BY25" i="46"/>
  <c r="J25" i="46" s="1"/>
  <c r="BX25" i="46"/>
  <c r="I25" i="46" s="1"/>
  <c r="BW25" i="46"/>
  <c r="H25" i="46" s="1"/>
  <c r="BV25" i="46"/>
  <c r="G25" i="46" s="1"/>
  <c r="BU25" i="46"/>
  <c r="F25" i="46" s="1"/>
  <c r="BT25" i="46"/>
  <c r="E25" i="46" s="1"/>
  <c r="BS25" i="46"/>
  <c r="D25" i="46" s="1"/>
  <c r="B25" i="46"/>
  <c r="A25" i="46"/>
  <c r="EF24" i="46"/>
  <c r="BQ24" i="46" s="1"/>
  <c r="EE24" i="46"/>
  <c r="BP24" i="46" s="1"/>
  <c r="ED24" i="46"/>
  <c r="BO24" i="44" s="1"/>
  <c r="EC24" i="46"/>
  <c r="BN24" i="44" s="1"/>
  <c r="EB24" i="46"/>
  <c r="BM24" i="44" s="1"/>
  <c r="EA24" i="46"/>
  <c r="BL24" i="46" s="1"/>
  <c r="DZ24" i="46"/>
  <c r="BK24" i="46" s="1"/>
  <c r="DY24" i="46"/>
  <c r="BJ24" i="46" s="1"/>
  <c r="DX24" i="46"/>
  <c r="BI24" i="46" s="1"/>
  <c r="DW24" i="46"/>
  <c r="BH24" i="46" s="1"/>
  <c r="DV24" i="46"/>
  <c r="BG24" i="46" s="1"/>
  <c r="DU24" i="46"/>
  <c r="BF24" i="46" s="1"/>
  <c r="DT24" i="46"/>
  <c r="BE24" i="46" s="1"/>
  <c r="DS24" i="46"/>
  <c r="BD24" i="46" s="1"/>
  <c r="DR24" i="46"/>
  <c r="DQ24" i="46"/>
  <c r="BB24" i="46" s="1"/>
  <c r="DP24" i="46"/>
  <c r="DO24" i="46"/>
  <c r="AZ24" i="46" s="1"/>
  <c r="DN24" i="46"/>
  <c r="AY24" i="46" s="1"/>
  <c r="DM24" i="46"/>
  <c r="AX24" i="46" s="1"/>
  <c r="DL24" i="46"/>
  <c r="AW24" i="46" s="1"/>
  <c r="DK24" i="46"/>
  <c r="AV24" i="46" s="1"/>
  <c r="DJ24" i="46"/>
  <c r="AU24" i="46" s="1"/>
  <c r="DI24" i="46"/>
  <c r="AT24" i="46" s="1"/>
  <c r="DH24" i="46"/>
  <c r="AS24" i="46" s="1"/>
  <c r="DG24" i="46"/>
  <c r="AR24" i="46" s="1"/>
  <c r="DF24" i="46"/>
  <c r="DE24" i="46"/>
  <c r="AP24" i="46" s="1"/>
  <c r="DD24" i="46"/>
  <c r="AO24" i="46" s="1"/>
  <c r="DC24" i="46"/>
  <c r="AN24" i="46" s="1"/>
  <c r="DB24" i="46"/>
  <c r="AM24" i="46" s="1"/>
  <c r="DA24" i="46"/>
  <c r="AL24" i="46" s="1"/>
  <c r="CZ24" i="46"/>
  <c r="AK24" i="46" s="1"/>
  <c r="CY24" i="46"/>
  <c r="AJ24" i="46" s="1"/>
  <c r="CX24" i="46"/>
  <c r="AI24" i="46" s="1"/>
  <c r="CW24" i="46"/>
  <c r="AH24" i="46" s="1"/>
  <c r="CV24" i="46"/>
  <c r="AG24" i="46" s="1"/>
  <c r="CU24" i="46"/>
  <c r="AF24" i="46" s="1"/>
  <c r="CT24" i="46"/>
  <c r="AE24" i="46" s="1"/>
  <c r="CS24" i="46"/>
  <c r="AD24" i="46" s="1"/>
  <c r="CR24" i="46"/>
  <c r="AC24" i="46" s="1"/>
  <c r="CQ24" i="46"/>
  <c r="AB24" i="46" s="1"/>
  <c r="CP24" i="46"/>
  <c r="CO24" i="46"/>
  <c r="Z24" i="46" s="1"/>
  <c r="CN24" i="46"/>
  <c r="Y24" i="46" s="1"/>
  <c r="CM24" i="46"/>
  <c r="CL24" i="46"/>
  <c r="W24" i="46" s="1"/>
  <c r="CK24" i="46"/>
  <c r="V24" i="46" s="1"/>
  <c r="CJ24" i="46"/>
  <c r="U24" i="46" s="1"/>
  <c r="CI24" i="46"/>
  <c r="T24" i="46" s="1"/>
  <c r="CH24" i="46"/>
  <c r="S24" i="46" s="1"/>
  <c r="CG24" i="46"/>
  <c r="R24" i="46" s="1"/>
  <c r="CF24" i="46"/>
  <c r="Q24" i="46" s="1"/>
  <c r="CE24" i="46"/>
  <c r="P24" i="46" s="1"/>
  <c r="CD24" i="46"/>
  <c r="O24" i="46" s="1"/>
  <c r="CC24" i="46"/>
  <c r="N24" i="46" s="1"/>
  <c r="CB24" i="46"/>
  <c r="M24" i="46" s="1"/>
  <c r="CA24" i="46"/>
  <c r="L24" i="46" s="1"/>
  <c r="BZ24" i="46"/>
  <c r="K24" i="46" s="1"/>
  <c r="BY24" i="46"/>
  <c r="J24" i="46" s="1"/>
  <c r="BX24" i="46"/>
  <c r="I24" i="46" s="1"/>
  <c r="BW24" i="46"/>
  <c r="H24" i="46" s="1"/>
  <c r="BV24" i="46"/>
  <c r="G24" i="46" s="1"/>
  <c r="BU24" i="46"/>
  <c r="F24" i="46" s="1"/>
  <c r="BT24" i="46"/>
  <c r="E24" i="46" s="1"/>
  <c r="BS24" i="46"/>
  <c r="D24" i="46" s="1"/>
  <c r="B24" i="46"/>
  <c r="A24" i="46"/>
  <c r="A22" i="27" s="1"/>
  <c r="EF23" i="46"/>
  <c r="BQ23" i="46" s="1"/>
  <c r="EE23" i="46"/>
  <c r="BP23" i="46" s="1"/>
  <c r="ED23" i="46"/>
  <c r="BO23" i="46" s="1"/>
  <c r="EC23" i="46"/>
  <c r="BN23" i="46" s="1"/>
  <c r="EB23" i="46"/>
  <c r="BM23" i="46" s="1"/>
  <c r="EA23" i="46"/>
  <c r="BL23" i="46" s="1"/>
  <c r="DZ23" i="46"/>
  <c r="DY23" i="46"/>
  <c r="BJ23" i="46" s="1"/>
  <c r="DX23" i="46"/>
  <c r="BI23" i="46" s="1"/>
  <c r="DW23" i="46"/>
  <c r="BH23" i="46" s="1"/>
  <c r="DV23" i="46"/>
  <c r="DU23" i="46"/>
  <c r="BF23" i="46" s="1"/>
  <c r="DT23" i="46"/>
  <c r="BE23" i="46" s="1"/>
  <c r="DS23" i="46"/>
  <c r="BD23" i="46" s="1"/>
  <c r="DR23" i="46"/>
  <c r="DQ23" i="46"/>
  <c r="BB23" i="46" s="1"/>
  <c r="DP23" i="46"/>
  <c r="DO23" i="46"/>
  <c r="AZ23" i="46" s="1"/>
  <c r="DN23" i="46"/>
  <c r="AY23" i="46" s="1"/>
  <c r="DM23" i="46"/>
  <c r="AX23" i="46" s="1"/>
  <c r="DL23" i="46"/>
  <c r="AW23" i="46" s="1"/>
  <c r="DK23" i="46"/>
  <c r="AV23" i="46" s="1"/>
  <c r="DJ23" i="46"/>
  <c r="DI23" i="46"/>
  <c r="AT23" i="46" s="1"/>
  <c r="DH23" i="46"/>
  <c r="DG23" i="46"/>
  <c r="AR23" i="46" s="1"/>
  <c r="DF23" i="46"/>
  <c r="DE23" i="46"/>
  <c r="AP23" i="46" s="1"/>
  <c r="DD23" i="46"/>
  <c r="AO23" i="46" s="1"/>
  <c r="DC23" i="46"/>
  <c r="DB23" i="46"/>
  <c r="DA23" i="46"/>
  <c r="AL23" i="46" s="1"/>
  <c r="CZ23" i="46"/>
  <c r="AK23" i="46" s="1"/>
  <c r="CY23" i="46"/>
  <c r="AJ23" i="46" s="1"/>
  <c r="CX23" i="46"/>
  <c r="AI23" i="46" s="1"/>
  <c r="CW23" i="46"/>
  <c r="AH23" i="46" s="1"/>
  <c r="CV23" i="46"/>
  <c r="AG23" i="46" s="1"/>
  <c r="CU23" i="46"/>
  <c r="AF23" i="46" s="1"/>
  <c r="CT23" i="46"/>
  <c r="CS23" i="46"/>
  <c r="AD23" i="46" s="1"/>
  <c r="CR23" i="46"/>
  <c r="AC23" i="46" s="1"/>
  <c r="CQ23" i="46"/>
  <c r="AB23" i="46" s="1"/>
  <c r="CP23" i="46"/>
  <c r="AA23" i="46" s="1"/>
  <c r="CO23" i="46"/>
  <c r="Z23" i="46" s="1"/>
  <c r="CN23" i="46"/>
  <c r="Y23" i="46" s="1"/>
  <c r="CM23" i="46"/>
  <c r="X23" i="46" s="1"/>
  <c r="CL23" i="46"/>
  <c r="W23" i="46" s="1"/>
  <c r="CK23" i="46"/>
  <c r="V23" i="46" s="1"/>
  <c r="CJ23" i="46"/>
  <c r="CI23" i="46"/>
  <c r="T23" i="46" s="1"/>
  <c r="CH23" i="46"/>
  <c r="S23" i="46" s="1"/>
  <c r="CG23" i="46"/>
  <c r="R23" i="46" s="1"/>
  <c r="CF23" i="46"/>
  <c r="Q23" i="46" s="1"/>
  <c r="CE23" i="46"/>
  <c r="CD23" i="46"/>
  <c r="CC23" i="46"/>
  <c r="N23" i="46" s="1"/>
  <c r="CB23" i="46"/>
  <c r="M23" i="46" s="1"/>
  <c r="CA23" i="46"/>
  <c r="L23" i="46" s="1"/>
  <c r="BZ23" i="46"/>
  <c r="K23" i="46" s="1"/>
  <c r="BY23" i="46"/>
  <c r="J23" i="46" s="1"/>
  <c r="BX23" i="46"/>
  <c r="I23" i="46" s="1"/>
  <c r="BW23" i="46"/>
  <c r="H23" i="46" s="1"/>
  <c r="BV23" i="46"/>
  <c r="G23" i="46" s="1"/>
  <c r="BU23" i="46"/>
  <c r="BT23" i="46"/>
  <c r="E23" i="46" s="1"/>
  <c r="BS23" i="46"/>
  <c r="D23" i="46" s="1"/>
  <c r="B23" i="46"/>
  <c r="A23" i="46"/>
  <c r="A21" i="27" s="1"/>
  <c r="EF22" i="46"/>
  <c r="BQ22" i="46" s="1"/>
  <c r="EE22" i="46"/>
  <c r="ED22" i="46"/>
  <c r="EC22" i="46"/>
  <c r="EB22" i="46"/>
  <c r="BM22" i="46" s="1"/>
  <c r="EA22" i="46"/>
  <c r="BL22" i="46" s="1"/>
  <c r="DZ22" i="46"/>
  <c r="BK22" i="46" s="1"/>
  <c r="DY22" i="46"/>
  <c r="BJ22" i="46" s="1"/>
  <c r="DX22" i="46"/>
  <c r="BI22" i="46" s="1"/>
  <c r="DW22" i="46"/>
  <c r="BH22" i="46" s="1"/>
  <c r="DV22" i="46"/>
  <c r="DU22" i="46"/>
  <c r="BF22" i="46" s="1"/>
  <c r="DT22" i="46"/>
  <c r="BE22" i="46" s="1"/>
  <c r="DS22" i="46"/>
  <c r="BD22" i="46" s="1"/>
  <c r="DR22" i="46"/>
  <c r="BC22" i="46" s="1"/>
  <c r="DQ22" i="46"/>
  <c r="BB22" i="46" s="1"/>
  <c r="DP22" i="46"/>
  <c r="BA22" i="46" s="1"/>
  <c r="DO22" i="46"/>
  <c r="DN22" i="46"/>
  <c r="DM22" i="46"/>
  <c r="AX22" i="46" s="1"/>
  <c r="DL22" i="46"/>
  <c r="AW22" i="46" s="1"/>
  <c r="DK22" i="46"/>
  <c r="AV22" i="46" s="1"/>
  <c r="DJ22" i="46"/>
  <c r="AU22" i="46" s="1"/>
  <c r="DI22" i="46"/>
  <c r="AT22" i="46" s="1"/>
  <c r="DH22" i="46"/>
  <c r="AS22" i="46" s="1"/>
  <c r="DG22" i="46"/>
  <c r="AR22" i="46" s="1"/>
  <c r="DF22" i="46"/>
  <c r="AQ22" i="46" s="1"/>
  <c r="DE22" i="46"/>
  <c r="DD22" i="46"/>
  <c r="AO22" i="46" s="1"/>
  <c r="DC22" i="46"/>
  <c r="AN22" i="46" s="1"/>
  <c r="DB22" i="46"/>
  <c r="AM22" i="46" s="1"/>
  <c r="DA22" i="46"/>
  <c r="CZ22" i="46"/>
  <c r="AK22" i="46" s="1"/>
  <c r="CY22" i="46"/>
  <c r="AJ22" i="46" s="1"/>
  <c r="CX22" i="46"/>
  <c r="CW22" i="46"/>
  <c r="AH22" i="46" s="1"/>
  <c r="CV22" i="46"/>
  <c r="AG22" i="46" s="1"/>
  <c r="CU22" i="46"/>
  <c r="AF22" i="46" s="1"/>
  <c r="CT22" i="46"/>
  <c r="AE22" i="46" s="1"/>
  <c r="CS22" i="46"/>
  <c r="AD22" i="46" s="1"/>
  <c r="CR22" i="46"/>
  <c r="AC22" i="46" s="1"/>
  <c r="CQ22" i="46"/>
  <c r="AB22" i="46" s="1"/>
  <c r="CP22" i="46"/>
  <c r="CO22" i="46"/>
  <c r="CN22" i="46"/>
  <c r="Y22" i="46" s="1"/>
  <c r="CM22" i="46"/>
  <c r="CL22" i="46"/>
  <c r="W22" i="46" s="1"/>
  <c r="CK22" i="46"/>
  <c r="V22" i="46" s="1"/>
  <c r="CJ22" i="46"/>
  <c r="U22" i="46" s="1"/>
  <c r="CI22" i="46"/>
  <c r="T22" i="46" s="1"/>
  <c r="CH22" i="46"/>
  <c r="CG22" i="46"/>
  <c r="R22" i="46" s="1"/>
  <c r="CF22" i="46"/>
  <c r="Q22" i="46" s="1"/>
  <c r="CE22" i="46"/>
  <c r="P22" i="46" s="1"/>
  <c r="CD22" i="46"/>
  <c r="O22" i="46" s="1"/>
  <c r="CC22" i="46"/>
  <c r="N22" i="46" s="1"/>
  <c r="CB22" i="46"/>
  <c r="M22" i="46" s="1"/>
  <c r="CA22" i="46"/>
  <c r="L22" i="46" s="1"/>
  <c r="BZ22" i="46"/>
  <c r="BY22" i="46"/>
  <c r="BX22" i="46"/>
  <c r="I22" i="46" s="1"/>
  <c r="BW22" i="46"/>
  <c r="H22" i="46" s="1"/>
  <c r="BV22" i="46"/>
  <c r="G22" i="46" s="1"/>
  <c r="BU22" i="46"/>
  <c r="BT22" i="46"/>
  <c r="E22" i="46" s="1"/>
  <c r="BS22" i="46"/>
  <c r="B22" i="46"/>
  <c r="A22" i="46"/>
  <c r="EF21" i="46"/>
  <c r="EE21" i="46"/>
  <c r="BP21" i="46" s="1"/>
  <c r="ED21" i="46"/>
  <c r="EC21" i="46"/>
  <c r="BN21" i="46" s="1"/>
  <c r="EB21" i="46"/>
  <c r="BM21" i="46" s="1"/>
  <c r="EA21" i="46"/>
  <c r="BL21" i="46" s="1"/>
  <c r="DZ21" i="46"/>
  <c r="BK21" i="46" s="1"/>
  <c r="DY21" i="46"/>
  <c r="BJ21" i="46" s="1"/>
  <c r="DX21" i="46"/>
  <c r="BI21" i="46" s="1"/>
  <c r="DW21" i="46"/>
  <c r="BH21" i="46" s="1"/>
  <c r="DV21" i="46"/>
  <c r="DU21" i="46"/>
  <c r="BF21" i="46" s="1"/>
  <c r="DT21" i="46"/>
  <c r="BE21" i="46" s="1"/>
  <c r="DS21" i="46"/>
  <c r="BD21" i="46" s="1"/>
  <c r="DR21" i="46"/>
  <c r="BC21" i="46" s="1"/>
  <c r="DQ21" i="46"/>
  <c r="BB21" i="46" s="1"/>
  <c r="DP21" i="46"/>
  <c r="DO21" i="46"/>
  <c r="AZ21" i="46" s="1"/>
  <c r="DN21" i="46"/>
  <c r="AY21" i="46" s="1"/>
  <c r="DM21" i="46"/>
  <c r="DL21" i="46"/>
  <c r="AW21" i="46" s="1"/>
  <c r="DK21" i="46"/>
  <c r="AV21" i="46" s="1"/>
  <c r="DJ21" i="46"/>
  <c r="AU21" i="46" s="1"/>
  <c r="DI21" i="46"/>
  <c r="AT21" i="46" s="1"/>
  <c r="DH21" i="46"/>
  <c r="AS21" i="46" s="1"/>
  <c r="DG21" i="46"/>
  <c r="AR21" i="46" s="1"/>
  <c r="DF21" i="46"/>
  <c r="AQ21" i="46" s="1"/>
  <c r="DE21" i="46"/>
  <c r="AP21" i="46" s="1"/>
  <c r="DD21" i="46"/>
  <c r="AO21" i="46" s="1"/>
  <c r="DC21" i="46"/>
  <c r="DB21" i="46"/>
  <c r="DA21" i="46"/>
  <c r="AL21" i="46" s="1"/>
  <c r="CZ21" i="46"/>
  <c r="AK21" i="46" s="1"/>
  <c r="CY21" i="46"/>
  <c r="AJ21" i="46" s="1"/>
  <c r="CX21" i="46"/>
  <c r="AI21" i="46" s="1"/>
  <c r="CW21" i="46"/>
  <c r="AH21" i="46" s="1"/>
  <c r="CV21" i="46"/>
  <c r="AG21" i="46" s="1"/>
  <c r="CU21" i="46"/>
  <c r="CT21" i="46"/>
  <c r="CS21" i="46"/>
  <c r="AD21" i="46" s="1"/>
  <c r="CR21" i="46"/>
  <c r="AC21" i="46" s="1"/>
  <c r="CQ21" i="46"/>
  <c r="AB21" i="46" s="1"/>
  <c r="CP21" i="46"/>
  <c r="CO21" i="46"/>
  <c r="Z21" i="46" s="1"/>
  <c r="CN21" i="46"/>
  <c r="Y21" i="46" s="1"/>
  <c r="CM21" i="46"/>
  <c r="X21" i="46" s="1"/>
  <c r="CL21" i="46"/>
  <c r="W21" i="46" s="1"/>
  <c r="CK21" i="46"/>
  <c r="V21" i="46" s="1"/>
  <c r="CJ21" i="46"/>
  <c r="CI21" i="46"/>
  <c r="CH21" i="46"/>
  <c r="S21" i="46" s="1"/>
  <c r="CG21" i="46"/>
  <c r="R21" i="46" s="1"/>
  <c r="CF21" i="46"/>
  <c r="Q21" i="46" s="1"/>
  <c r="CE21" i="46"/>
  <c r="CD21" i="46"/>
  <c r="CC21" i="46"/>
  <c r="N21" i="46" s="1"/>
  <c r="CB21" i="46"/>
  <c r="M21" i="46" s="1"/>
  <c r="CA21" i="46"/>
  <c r="L21" i="46" s="1"/>
  <c r="BZ21" i="46"/>
  <c r="K21" i="46" s="1"/>
  <c r="BY21" i="46"/>
  <c r="J21" i="46" s="1"/>
  <c r="BX21" i="46"/>
  <c r="I21" i="46" s="1"/>
  <c r="BW21" i="46"/>
  <c r="H21" i="46" s="1"/>
  <c r="BV21" i="46"/>
  <c r="G21" i="46" s="1"/>
  <c r="BU21" i="46"/>
  <c r="F21" i="46" s="1"/>
  <c r="BT21" i="46"/>
  <c r="E21" i="46" s="1"/>
  <c r="BS21" i="46"/>
  <c r="B21" i="46"/>
  <c r="A21" i="46"/>
  <c r="C21" i="46" s="1"/>
  <c r="C21" i="44" s="1"/>
  <c r="EF20" i="46"/>
  <c r="BQ20" i="46" s="1"/>
  <c r="EE20" i="46"/>
  <c r="BP20" i="46" s="1"/>
  <c r="ED20" i="46"/>
  <c r="BO20" i="46" s="1"/>
  <c r="EC20" i="46"/>
  <c r="BN20" i="46" s="1"/>
  <c r="EB20" i="46"/>
  <c r="EA20" i="46"/>
  <c r="DZ20" i="46"/>
  <c r="BK20" i="46" s="1"/>
  <c r="DY20" i="46"/>
  <c r="BJ20" i="44" s="1"/>
  <c r="DX20" i="46"/>
  <c r="BI20" i="46" s="1"/>
  <c r="DW20" i="46"/>
  <c r="DV20" i="46"/>
  <c r="DU20" i="46"/>
  <c r="DT20" i="46"/>
  <c r="BE20" i="46" s="1"/>
  <c r="DS20" i="46"/>
  <c r="BD20" i="46" s="1"/>
  <c r="DR20" i="46"/>
  <c r="BC20" i="46" s="1"/>
  <c r="DQ20" i="46"/>
  <c r="BB20" i="46" s="1"/>
  <c r="DP20" i="46"/>
  <c r="BA20" i="46" s="1"/>
  <c r="DO20" i="46"/>
  <c r="AZ20" i="46" s="1"/>
  <c r="DN20" i="46"/>
  <c r="AY20" i="46" s="1"/>
  <c r="DM20" i="46"/>
  <c r="AX20" i="46" s="1"/>
  <c r="DL20" i="46"/>
  <c r="AW20" i="46" s="1"/>
  <c r="DK20" i="46"/>
  <c r="DJ20" i="46"/>
  <c r="AU20" i="46" s="1"/>
  <c r="DI20" i="46"/>
  <c r="AT20" i="46" s="1"/>
  <c r="DH20" i="46"/>
  <c r="AS20" i="46" s="1"/>
  <c r="DG20" i="46"/>
  <c r="AR20" i="46" s="1"/>
  <c r="DF20" i="46"/>
  <c r="AQ20" i="46" s="1"/>
  <c r="DE20" i="46"/>
  <c r="DD20" i="46"/>
  <c r="AO20" i="46" s="1"/>
  <c r="DC20" i="46"/>
  <c r="DB20" i="46"/>
  <c r="AM20" i="46" s="1"/>
  <c r="DA20" i="46"/>
  <c r="AL20" i="46" s="1"/>
  <c r="CZ20" i="46"/>
  <c r="AK20" i="46" s="1"/>
  <c r="CY20" i="46"/>
  <c r="AJ20" i="46" s="1"/>
  <c r="CX20" i="46"/>
  <c r="CW20" i="46"/>
  <c r="AH20" i="46" s="1"/>
  <c r="CV20" i="46"/>
  <c r="CU20" i="46"/>
  <c r="AF20" i="46" s="1"/>
  <c r="CT20" i="46"/>
  <c r="AE20" i="46" s="1"/>
  <c r="CS20" i="46"/>
  <c r="AD20" i="46" s="1"/>
  <c r="CR20" i="46"/>
  <c r="AC20" i="46" s="1"/>
  <c r="CQ20" i="46"/>
  <c r="CP20" i="46"/>
  <c r="CO20" i="46"/>
  <c r="CN20" i="46"/>
  <c r="Y20" i="46" s="1"/>
  <c r="CM20" i="46"/>
  <c r="X20" i="46" s="1"/>
  <c r="CL20" i="46"/>
  <c r="W20" i="46" s="1"/>
  <c r="CK20" i="46"/>
  <c r="V20" i="46" s="1"/>
  <c r="CJ20" i="46"/>
  <c r="U20" i="46" s="1"/>
  <c r="CI20" i="46"/>
  <c r="T20" i="46" s="1"/>
  <c r="CH20" i="46"/>
  <c r="CG20" i="46"/>
  <c r="R20" i="46" s="1"/>
  <c r="CF20" i="46"/>
  <c r="Q20" i="46" s="1"/>
  <c r="CE20" i="46"/>
  <c r="CD20" i="46"/>
  <c r="O20" i="46" s="1"/>
  <c r="CC20" i="46"/>
  <c r="N20" i="44" s="1"/>
  <c r="CB20" i="46"/>
  <c r="M20" i="46" s="1"/>
  <c r="CA20" i="46"/>
  <c r="L20" i="46" s="1"/>
  <c r="BZ20" i="46"/>
  <c r="BY20" i="46"/>
  <c r="J20" i="46" s="1"/>
  <c r="BX20" i="46"/>
  <c r="I20" i="46" s="1"/>
  <c r="BW20" i="46"/>
  <c r="BV20" i="46"/>
  <c r="G20" i="46" s="1"/>
  <c r="BU20" i="46"/>
  <c r="F20" i="46" s="1"/>
  <c r="BT20" i="46"/>
  <c r="E20" i="46" s="1"/>
  <c r="BS20" i="46"/>
  <c r="D20" i="46" s="1"/>
  <c r="B20" i="46"/>
  <c r="A20" i="46"/>
  <c r="A18" i="27" s="1"/>
  <c r="EF19" i="46"/>
  <c r="BQ19" i="46" s="1"/>
  <c r="EE19" i="46"/>
  <c r="ED19" i="46"/>
  <c r="BO19" i="46" s="1"/>
  <c r="EC19" i="46"/>
  <c r="EB19" i="46"/>
  <c r="BM19" i="46" s="1"/>
  <c r="EA19" i="46"/>
  <c r="BL19" i="46" s="1"/>
  <c r="DZ19" i="46"/>
  <c r="DY19" i="46"/>
  <c r="BJ19" i="46" s="1"/>
  <c r="DX19" i="46"/>
  <c r="BI19" i="46" s="1"/>
  <c r="DW19" i="46"/>
  <c r="BH19" i="46" s="1"/>
  <c r="DV19" i="46"/>
  <c r="BG19" i="46" s="1"/>
  <c r="DU19" i="46"/>
  <c r="BF19" i="46" s="1"/>
  <c r="DT19" i="46"/>
  <c r="BE19" i="46" s="1"/>
  <c r="DS19" i="46"/>
  <c r="BD19" i="46" s="1"/>
  <c r="DR19" i="46"/>
  <c r="DQ19" i="46"/>
  <c r="BB19" i="46" s="1"/>
  <c r="DP19" i="46"/>
  <c r="BA19" i="46" s="1"/>
  <c r="DO19" i="46"/>
  <c r="DN19" i="46"/>
  <c r="AY19" i="46" s="1"/>
  <c r="DM19" i="46"/>
  <c r="AX19" i="46" s="1"/>
  <c r="DL19" i="46"/>
  <c r="AW19" i="46" s="1"/>
  <c r="DK19" i="46"/>
  <c r="AV19" i="46" s="1"/>
  <c r="DJ19" i="46"/>
  <c r="AU19" i="46" s="1"/>
  <c r="DI19" i="46"/>
  <c r="AT19" i="46" s="1"/>
  <c r="DH19" i="46"/>
  <c r="AS19" i="46" s="1"/>
  <c r="DG19" i="46"/>
  <c r="DF19" i="46"/>
  <c r="AQ19" i="46" s="1"/>
  <c r="DE19" i="46"/>
  <c r="AP19" i="46" s="1"/>
  <c r="DD19" i="46"/>
  <c r="AO19" i="46" s="1"/>
  <c r="DC19" i="46"/>
  <c r="AN19" i="46" s="1"/>
  <c r="DB19" i="46"/>
  <c r="DA19" i="46"/>
  <c r="AL19" i="46" s="1"/>
  <c r="CZ19" i="46"/>
  <c r="AK19" i="46" s="1"/>
  <c r="CY19" i="46"/>
  <c r="CX19" i="46"/>
  <c r="AI19" i="46" s="1"/>
  <c r="CW19" i="46"/>
  <c r="AH19" i="46" s="1"/>
  <c r="CV19" i="46"/>
  <c r="AG19" i="46" s="1"/>
  <c r="CU19" i="46"/>
  <c r="AF19" i="46" s="1"/>
  <c r="CT19" i="46"/>
  <c r="CS19" i="46"/>
  <c r="AD19" i="46" s="1"/>
  <c r="CR19" i="46"/>
  <c r="AC19" i="46" s="1"/>
  <c r="CQ19" i="46"/>
  <c r="CP19" i="46"/>
  <c r="AA19" i="46" s="1"/>
  <c r="CO19" i="46"/>
  <c r="Z19" i="46" s="1"/>
  <c r="CN19" i="46"/>
  <c r="Y19" i="46" s="1"/>
  <c r="CM19" i="46"/>
  <c r="CL19" i="46"/>
  <c r="W19" i="46" s="1"/>
  <c r="CK19" i="46"/>
  <c r="CJ19" i="46"/>
  <c r="U19" i="46" s="1"/>
  <c r="CI19" i="46"/>
  <c r="CH19" i="46"/>
  <c r="S19" i="46" s="1"/>
  <c r="CG19" i="46"/>
  <c r="R19" i="46" s="1"/>
  <c r="CF19" i="46"/>
  <c r="Q19" i="46" s="1"/>
  <c r="CE19" i="46"/>
  <c r="P19" i="46" s="1"/>
  <c r="CD19" i="46"/>
  <c r="O19" i="46" s="1"/>
  <c r="CC19" i="46"/>
  <c r="N19" i="46" s="1"/>
  <c r="CB19" i="46"/>
  <c r="CA19" i="46"/>
  <c r="L19" i="46" s="1"/>
  <c r="BZ19" i="46"/>
  <c r="K19" i="46" s="1"/>
  <c r="BY19" i="46"/>
  <c r="J19" i="46" s="1"/>
  <c r="BX19" i="46"/>
  <c r="I19" i="46" s="1"/>
  <c r="BW19" i="46"/>
  <c r="H19" i="46" s="1"/>
  <c r="BV19" i="46"/>
  <c r="BU19" i="46"/>
  <c r="F19" i="46" s="1"/>
  <c r="BT19" i="46"/>
  <c r="BS19" i="46"/>
  <c r="B19" i="46"/>
  <c r="A19" i="46"/>
  <c r="A17" i="29" s="1"/>
  <c r="EF18" i="46"/>
  <c r="BQ18" i="46" s="1"/>
  <c r="EE18" i="46"/>
  <c r="BP18" i="46" s="1"/>
  <c r="ED18" i="46"/>
  <c r="EC18" i="46"/>
  <c r="BN18" i="46" s="1"/>
  <c r="EB18" i="46"/>
  <c r="BM18" i="46" s="1"/>
  <c r="EA18" i="46"/>
  <c r="DZ18" i="46"/>
  <c r="BK18" i="46" s="1"/>
  <c r="DY18" i="46"/>
  <c r="BJ18" i="46" s="1"/>
  <c r="DX18" i="46"/>
  <c r="BI18" i="46" s="1"/>
  <c r="DW18" i="46"/>
  <c r="DV18" i="46"/>
  <c r="BG18" i="44" s="1"/>
  <c r="DU18" i="46"/>
  <c r="BF18" i="46" s="1"/>
  <c r="DT18" i="46"/>
  <c r="BE18" i="46" s="1"/>
  <c r="DS18" i="46"/>
  <c r="DR18" i="46"/>
  <c r="BC18" i="46" s="1"/>
  <c r="DQ18" i="46"/>
  <c r="BB18" i="46" s="1"/>
  <c r="DP18" i="46"/>
  <c r="BA18" i="46" s="1"/>
  <c r="DO18" i="46"/>
  <c r="AZ18" i="46" s="1"/>
  <c r="DN18" i="46"/>
  <c r="DM18" i="46"/>
  <c r="AX18" i="46" s="1"/>
  <c r="DL18" i="46"/>
  <c r="DK18" i="46"/>
  <c r="DJ18" i="46"/>
  <c r="AU18" i="46" s="1"/>
  <c r="DI18" i="46"/>
  <c r="AT18" i="46" s="1"/>
  <c r="DH18" i="46"/>
  <c r="AS18" i="44" s="1"/>
  <c r="DG18" i="46"/>
  <c r="AR18" i="46" s="1"/>
  <c r="DF18" i="46"/>
  <c r="DE18" i="46"/>
  <c r="AP18" i="46" s="1"/>
  <c r="DD18" i="46"/>
  <c r="AO18" i="46" s="1"/>
  <c r="DC18" i="46"/>
  <c r="AN18" i="46" s="1"/>
  <c r="DB18" i="46"/>
  <c r="AM18" i="46" s="1"/>
  <c r="DA18" i="46"/>
  <c r="AL18" i="46" s="1"/>
  <c r="CZ18" i="46"/>
  <c r="AK18" i="46" s="1"/>
  <c r="CY18" i="46"/>
  <c r="AJ18" i="46" s="1"/>
  <c r="CX18" i="46"/>
  <c r="AI18" i="46" s="1"/>
  <c r="CW18" i="46"/>
  <c r="AH18" i="46" s="1"/>
  <c r="CV18" i="46"/>
  <c r="AG18" i="46" s="1"/>
  <c r="CU18" i="46"/>
  <c r="CT18" i="46"/>
  <c r="CS18" i="46"/>
  <c r="AD18" i="46" s="1"/>
  <c r="CR18" i="46"/>
  <c r="AC18" i="46" s="1"/>
  <c r="CQ18" i="46"/>
  <c r="CP18" i="46"/>
  <c r="CO18" i="46"/>
  <c r="Z18" i="46" s="1"/>
  <c r="CN18" i="46"/>
  <c r="Y18" i="46" s="1"/>
  <c r="CM18" i="46"/>
  <c r="X18" i="46" s="1"/>
  <c r="CL18" i="46"/>
  <c r="W18" i="46" s="1"/>
  <c r="CK18" i="46"/>
  <c r="V18" i="46" s="1"/>
  <c r="CJ18" i="46"/>
  <c r="U18" i="46" s="1"/>
  <c r="CI18" i="46"/>
  <c r="T18" i="46" s="1"/>
  <c r="CH18" i="46"/>
  <c r="S18" i="46" s="1"/>
  <c r="CG18" i="46"/>
  <c r="R18" i="46" s="1"/>
  <c r="CF18" i="46"/>
  <c r="Q18" i="46" s="1"/>
  <c r="CE18" i="46"/>
  <c r="CD18" i="46"/>
  <c r="O18" i="46" s="1"/>
  <c r="CC18" i="46"/>
  <c r="N18" i="46" s="1"/>
  <c r="CB18" i="46"/>
  <c r="M18" i="46" s="1"/>
  <c r="CA18" i="46"/>
  <c r="L18" i="46" s="1"/>
  <c r="BZ18" i="46"/>
  <c r="K18" i="46" s="1"/>
  <c r="BY18" i="46"/>
  <c r="J18" i="46" s="1"/>
  <c r="BX18" i="46"/>
  <c r="I18" i="46" s="1"/>
  <c r="BW18" i="46"/>
  <c r="BV18" i="46"/>
  <c r="G18" i="46" s="1"/>
  <c r="BU18" i="46"/>
  <c r="F18" i="46" s="1"/>
  <c r="BT18" i="46"/>
  <c r="E18" i="46" s="1"/>
  <c r="BS18" i="46"/>
  <c r="D18" i="46" s="1"/>
  <c r="B18" i="46"/>
  <c r="A18" i="46"/>
  <c r="A16" i="27" s="1"/>
  <c r="EF17" i="46"/>
  <c r="BQ17" i="46" s="1"/>
  <c r="EE17" i="46"/>
  <c r="BP17" i="46" s="1"/>
  <c r="ED17" i="46"/>
  <c r="BO17" i="44" s="1"/>
  <c r="EC17" i="46"/>
  <c r="BN17" i="46" s="1"/>
  <c r="EB17" i="46"/>
  <c r="EA17" i="46"/>
  <c r="DZ17" i="46"/>
  <c r="BK17" i="46" s="1"/>
  <c r="DY17" i="46"/>
  <c r="BJ17" i="46" s="1"/>
  <c r="DX17" i="46"/>
  <c r="BI17" i="46" s="1"/>
  <c r="DW17" i="46"/>
  <c r="BH17" i="46" s="1"/>
  <c r="DV17" i="46"/>
  <c r="BG17" i="46" s="1"/>
  <c r="DU17" i="46"/>
  <c r="BF17" i="46" s="1"/>
  <c r="DT17" i="46"/>
  <c r="BE17" i="46" s="1"/>
  <c r="DS17" i="46"/>
  <c r="BD17" i="46" s="1"/>
  <c r="DR17" i="46"/>
  <c r="BC17" i="46" s="1"/>
  <c r="DQ17" i="46"/>
  <c r="BB17" i="46" s="1"/>
  <c r="DP17" i="46"/>
  <c r="DO17" i="46"/>
  <c r="AZ17" i="46" s="1"/>
  <c r="DN17" i="46"/>
  <c r="AY17" i="46" s="1"/>
  <c r="DM17" i="46"/>
  <c r="AX17" i="46" s="1"/>
  <c r="DL17" i="46"/>
  <c r="DK17" i="46"/>
  <c r="AV17" i="46" s="1"/>
  <c r="DJ17" i="46"/>
  <c r="AU17" i="46" s="1"/>
  <c r="DI17" i="46"/>
  <c r="DH17" i="46"/>
  <c r="DG17" i="46"/>
  <c r="AR17" i="46" s="1"/>
  <c r="DF17" i="46"/>
  <c r="AQ17" i="44" s="1"/>
  <c r="DE17" i="46"/>
  <c r="AP17" i="46" s="1"/>
  <c r="DD17" i="46"/>
  <c r="AO17" i="46" s="1"/>
  <c r="DC17" i="46"/>
  <c r="DB17" i="46"/>
  <c r="AM17" i="46" s="1"/>
  <c r="DA17" i="46"/>
  <c r="AL17" i="46" s="1"/>
  <c r="CZ17" i="46"/>
  <c r="CY17" i="46"/>
  <c r="AJ17" i="46" s="1"/>
  <c r="CX17" i="46"/>
  <c r="AI17" i="46" s="1"/>
  <c r="CW17" i="46"/>
  <c r="AH17" i="46" s="1"/>
  <c r="CV17" i="46"/>
  <c r="CU17" i="46"/>
  <c r="AF17" i="46" s="1"/>
  <c r="CT17" i="46"/>
  <c r="AE17" i="46" s="1"/>
  <c r="CS17" i="46"/>
  <c r="AD17" i="46" s="1"/>
  <c r="CR17" i="46"/>
  <c r="AC17" i="46" s="1"/>
  <c r="CQ17" i="46"/>
  <c r="CP17" i="46"/>
  <c r="AA17" i="46" s="1"/>
  <c r="CO17" i="46"/>
  <c r="Z17" i="46" s="1"/>
  <c r="CN17" i="46"/>
  <c r="CM17" i="46"/>
  <c r="CL17" i="46"/>
  <c r="W17" i="46" s="1"/>
  <c r="CK17" i="46"/>
  <c r="V17" i="46" s="1"/>
  <c r="CJ17" i="46"/>
  <c r="CI17" i="46"/>
  <c r="CH17" i="46"/>
  <c r="S17" i="46" s="1"/>
  <c r="CG17" i="46"/>
  <c r="R17" i="46" s="1"/>
  <c r="CF17" i="46"/>
  <c r="Q17" i="46" s="1"/>
  <c r="CE17" i="46"/>
  <c r="CD17" i="46"/>
  <c r="O17" i="46" s="1"/>
  <c r="CC17" i="46"/>
  <c r="N17" i="46" s="1"/>
  <c r="CB17" i="46"/>
  <c r="M17" i="46" s="1"/>
  <c r="CA17" i="46"/>
  <c r="L17" i="46" s="1"/>
  <c r="BZ17" i="46"/>
  <c r="K17" i="46" s="1"/>
  <c r="BY17" i="46"/>
  <c r="J17" i="46" s="1"/>
  <c r="BX17" i="46"/>
  <c r="I17" i="46" s="1"/>
  <c r="BW17" i="46"/>
  <c r="H17" i="46" s="1"/>
  <c r="BV17" i="46"/>
  <c r="G17" i="46" s="1"/>
  <c r="BU17" i="46"/>
  <c r="F17" i="46" s="1"/>
  <c r="BT17" i="46"/>
  <c r="BS17" i="46"/>
  <c r="D17" i="46" s="1"/>
  <c r="B17" i="46"/>
  <c r="A17" i="46"/>
  <c r="A15" i="29" s="1"/>
  <c r="EF16" i="46"/>
  <c r="BQ16" i="46" s="1"/>
  <c r="EE16" i="46"/>
  <c r="BP16" i="46" s="1"/>
  <c r="ED16" i="46"/>
  <c r="BO16" i="44" s="1"/>
  <c r="EC16" i="46"/>
  <c r="EB16" i="46"/>
  <c r="BM16" i="46" s="1"/>
  <c r="EA16" i="46"/>
  <c r="BL16" i="46" s="1"/>
  <c r="DZ16" i="46"/>
  <c r="BK16" i="46" s="1"/>
  <c r="DY16" i="46"/>
  <c r="DX16" i="46"/>
  <c r="BI16" i="46" s="1"/>
  <c r="DW16" i="46"/>
  <c r="BH16" i="46" s="1"/>
  <c r="DV16" i="46"/>
  <c r="BG16" i="46" s="1"/>
  <c r="DU16" i="46"/>
  <c r="DT16" i="46"/>
  <c r="BE16" i="46" s="1"/>
  <c r="DS16" i="46"/>
  <c r="BD16" i="44" s="1"/>
  <c r="DR16" i="46"/>
  <c r="BC16" i="46" s="1"/>
  <c r="DQ16" i="46"/>
  <c r="BB16" i="46" s="1"/>
  <c r="DP16" i="46"/>
  <c r="BA16" i="46" s="1"/>
  <c r="DO16" i="46"/>
  <c r="AZ16" i="46" s="1"/>
  <c r="DN16" i="46"/>
  <c r="AY16" i="46" s="1"/>
  <c r="DM16" i="46"/>
  <c r="AX16" i="46" s="1"/>
  <c r="DL16" i="46"/>
  <c r="AW16" i="46" s="1"/>
  <c r="DK16" i="46"/>
  <c r="AV16" i="46" s="1"/>
  <c r="DJ16" i="46"/>
  <c r="AU16" i="46" s="1"/>
  <c r="DI16" i="46"/>
  <c r="AT16" i="46" s="1"/>
  <c r="DH16" i="46"/>
  <c r="AS16" i="46" s="1"/>
  <c r="DG16" i="46"/>
  <c r="AR16" i="46" s="1"/>
  <c r="DF16" i="46"/>
  <c r="AQ16" i="46" s="1"/>
  <c r="DE16" i="46"/>
  <c r="DD16" i="46"/>
  <c r="AO16" i="46" s="1"/>
  <c r="DC16" i="46"/>
  <c r="AN16" i="46" s="1"/>
  <c r="DB16" i="46"/>
  <c r="AM16" i="46" s="1"/>
  <c r="DA16" i="46"/>
  <c r="CZ16" i="46"/>
  <c r="AK16" i="46" s="1"/>
  <c r="CY16" i="46"/>
  <c r="AJ16" i="46" s="1"/>
  <c r="CX16" i="46"/>
  <c r="AI16" i="46" s="1"/>
  <c r="CW16" i="46"/>
  <c r="CV16" i="46"/>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T16" i="46" s="1"/>
  <c r="CH16" i="46"/>
  <c r="S16" i="46" s="1"/>
  <c r="CG16" i="46"/>
  <c r="CF16" i="46"/>
  <c r="Q16" i="46" s="1"/>
  <c r="CE16" i="46"/>
  <c r="P16" i="46" s="1"/>
  <c r="CD16" i="46"/>
  <c r="O16" i="46" s="1"/>
  <c r="CC16" i="46"/>
  <c r="N16" i="46" s="1"/>
  <c r="CB16" i="46"/>
  <c r="M16" i="46" s="1"/>
  <c r="CA16" i="46"/>
  <c r="BZ16" i="46"/>
  <c r="K16" i="46" s="1"/>
  <c r="BY16" i="46"/>
  <c r="BX16" i="46"/>
  <c r="I16" i="46" s="1"/>
  <c r="BW16" i="46"/>
  <c r="H16" i="46" s="1"/>
  <c r="BV16" i="46"/>
  <c r="G16" i="46" s="1"/>
  <c r="BU16" i="46"/>
  <c r="F16" i="46" s="1"/>
  <c r="BT16" i="46"/>
  <c r="E16" i="46" s="1"/>
  <c r="BS16" i="46"/>
  <c r="D16" i="46" s="1"/>
  <c r="B16" i="46"/>
  <c r="A16" i="46"/>
  <c r="EF15" i="46"/>
  <c r="BQ15" i="46" s="1"/>
  <c r="EE15" i="46"/>
  <c r="BP15" i="46" s="1"/>
  <c r="ED15" i="46"/>
  <c r="BO15" i="46" s="1"/>
  <c r="EC15" i="46"/>
  <c r="BN15" i="46" s="1"/>
  <c r="EB15" i="46"/>
  <c r="BM15" i="46" s="1"/>
  <c r="EA15" i="46"/>
  <c r="BL15" i="46" s="1"/>
  <c r="DZ15" i="46"/>
  <c r="DY15" i="46"/>
  <c r="BJ15" i="46" s="1"/>
  <c r="DX15" i="46"/>
  <c r="BI15" i="46" s="1"/>
  <c r="DW15" i="46"/>
  <c r="BH15" i="46" s="1"/>
  <c r="DV15" i="46"/>
  <c r="BG15" i="46" s="1"/>
  <c r="DU15" i="46"/>
  <c r="BF15" i="46" s="1"/>
  <c r="DT15" i="46"/>
  <c r="BE15" i="46" s="1"/>
  <c r="DS15" i="46"/>
  <c r="BD15" i="46" s="1"/>
  <c r="DR15" i="46"/>
  <c r="DQ15" i="46"/>
  <c r="BB15" i="46" s="1"/>
  <c r="DP15" i="46"/>
  <c r="BA15" i="46" s="1"/>
  <c r="DO15" i="46"/>
  <c r="AZ15" i="46" s="1"/>
  <c r="DN15" i="46"/>
  <c r="AY15" i="46" s="1"/>
  <c r="DM15" i="46"/>
  <c r="AX15" i="46" s="1"/>
  <c r="DL15" i="46"/>
  <c r="AW15" i="46" s="1"/>
  <c r="DK15" i="46"/>
  <c r="DJ15" i="46"/>
  <c r="AU15" i="46" s="1"/>
  <c r="DI15" i="46"/>
  <c r="DH15" i="46"/>
  <c r="AS15" i="46" s="1"/>
  <c r="DG15" i="46"/>
  <c r="AR15" i="46" s="1"/>
  <c r="DF15" i="46"/>
  <c r="AQ15" i="46" s="1"/>
  <c r="DE15" i="46"/>
  <c r="AP15" i="46" s="1"/>
  <c r="DD15" i="46"/>
  <c r="DC15" i="46"/>
  <c r="AN15" i="46" s="1"/>
  <c r="DB15" i="46"/>
  <c r="AM15" i="46" s="1"/>
  <c r="DA15" i="46"/>
  <c r="AL15" i="46" s="1"/>
  <c r="CZ15" i="46"/>
  <c r="AK15" i="46"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X15" i="46" s="1"/>
  <c r="CL15" i="46"/>
  <c r="CK15" i="46"/>
  <c r="V15" i="46" s="1"/>
  <c r="CJ15" i="46"/>
  <c r="U15" i="46" s="1"/>
  <c r="CI15" i="46"/>
  <c r="T15" i="46" s="1"/>
  <c r="CH15" i="46"/>
  <c r="S15" i="46" s="1"/>
  <c r="CG15" i="46"/>
  <c r="R15" i="46" s="1"/>
  <c r="CF15" i="46"/>
  <c r="Q15" i="46" s="1"/>
  <c r="CE15" i="46"/>
  <c r="CD15" i="46"/>
  <c r="CC15" i="46"/>
  <c r="N15" i="46" s="1"/>
  <c r="CB15" i="46"/>
  <c r="CA15" i="46"/>
  <c r="L15" i="46" s="1"/>
  <c r="BZ15" i="46"/>
  <c r="K15" i="46" s="1"/>
  <c r="BY15" i="46"/>
  <c r="J15" i="46" s="1"/>
  <c r="BX15" i="46"/>
  <c r="I15" i="46" s="1"/>
  <c r="BW15" i="46"/>
  <c r="H15" i="46" s="1"/>
  <c r="BV15" i="46"/>
  <c r="G15" i="46" s="1"/>
  <c r="BU15" i="46"/>
  <c r="F15" i="46" s="1"/>
  <c r="BT15" i="46"/>
  <c r="E15" i="46" s="1"/>
  <c r="BS15" i="46"/>
  <c r="D15" i="46" s="1"/>
  <c r="B15" i="46"/>
  <c r="A15" i="46"/>
  <c r="A13" i="29" s="1"/>
  <c r="EF14" i="46"/>
  <c r="EE14" i="46"/>
  <c r="BP14" i="46" s="1"/>
  <c r="ED14" i="46"/>
  <c r="BO14" i="44" s="1"/>
  <c r="EC14" i="46"/>
  <c r="BN14" i="44" s="1"/>
  <c r="EB14" i="46"/>
  <c r="BM14" i="46" s="1"/>
  <c r="EA14" i="46"/>
  <c r="BL14" i="46" s="1"/>
  <c r="DZ14" i="46"/>
  <c r="DY14" i="46"/>
  <c r="BJ14" i="46" s="1"/>
  <c r="DX14" i="46"/>
  <c r="BI14" i="46" s="1"/>
  <c r="DW14" i="46"/>
  <c r="BH14" i="46" s="1"/>
  <c r="DV14" i="46"/>
  <c r="BG14" i="46" s="1"/>
  <c r="DU14" i="46"/>
  <c r="BF14" i="46" s="1"/>
  <c r="DT14" i="46"/>
  <c r="DS14" i="46"/>
  <c r="BD14" i="46" s="1"/>
  <c r="DR14" i="46"/>
  <c r="BC14" i="46" s="1"/>
  <c r="DQ14" i="46"/>
  <c r="BB14" i="46" s="1"/>
  <c r="DP14" i="46"/>
  <c r="BA14" i="46" s="1"/>
  <c r="DO14" i="46"/>
  <c r="AZ14" i="46" s="1"/>
  <c r="DN14" i="46"/>
  <c r="AY14" i="46" s="1"/>
  <c r="DM14" i="46"/>
  <c r="DL14" i="46"/>
  <c r="AW14" i="46" s="1"/>
  <c r="DK14" i="46"/>
  <c r="AV14" i="46" s="1"/>
  <c r="DJ14" i="46"/>
  <c r="AU14" i="46" s="1"/>
  <c r="DI14" i="46"/>
  <c r="AT14" i="46" s="1"/>
  <c r="DH14" i="46"/>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CA14" i="46"/>
  <c r="L14" i="46" s="1"/>
  <c r="BZ14" i="46"/>
  <c r="K14" i="46" s="1"/>
  <c r="BY14" i="46"/>
  <c r="J14" i="46" s="1"/>
  <c r="BX14" i="46"/>
  <c r="BW14" i="46"/>
  <c r="H14" i="46" s="1"/>
  <c r="BV14" i="46"/>
  <c r="G14" i="46" s="1"/>
  <c r="BU14" i="46"/>
  <c r="F14" i="46" s="1"/>
  <c r="BT14" i="46"/>
  <c r="E14" i="46" s="1"/>
  <c r="BS14" i="46"/>
  <c r="D14" i="46" s="1"/>
  <c r="BO14" i="46"/>
  <c r="B14" i="46"/>
  <c r="A14" i="46"/>
  <c r="EF13" i="46"/>
  <c r="EE13" i="46"/>
  <c r="BP13" i="46" s="1"/>
  <c r="ED13" i="46"/>
  <c r="BO13" i="46" s="1"/>
  <c r="EC13" i="46"/>
  <c r="BN13" i="46" s="1"/>
  <c r="EB13" i="46"/>
  <c r="BM13" i="44" s="1"/>
  <c r="EA13" i="46"/>
  <c r="BL13" i="46" s="1"/>
  <c r="DZ13" i="46"/>
  <c r="BK13" i="46" s="1"/>
  <c r="DY13" i="46"/>
  <c r="BJ13" i="46" s="1"/>
  <c r="DX13" i="46"/>
  <c r="BI13" i="46" s="1"/>
  <c r="DW13" i="46"/>
  <c r="BH13" i="46" s="1"/>
  <c r="DV13" i="46"/>
  <c r="BG13" i="46" s="1"/>
  <c r="DU13" i="46"/>
  <c r="DT13" i="46"/>
  <c r="BE13" i="44" s="1"/>
  <c r="DS13" i="46"/>
  <c r="BD13" i="46" s="1"/>
  <c r="DR13" i="46"/>
  <c r="BC13" i="46" s="1"/>
  <c r="DQ13" i="46"/>
  <c r="BB13" i="46" s="1"/>
  <c r="DP13" i="46"/>
  <c r="BA13" i="46" s="1"/>
  <c r="DO13" i="46"/>
  <c r="AZ13" i="46" s="1"/>
  <c r="DN13" i="46"/>
  <c r="AY13" i="46" s="1"/>
  <c r="DM13" i="46"/>
  <c r="AX13" i="46" s="1"/>
  <c r="DL13" i="46"/>
  <c r="AW13" i="44" s="1"/>
  <c r="DK13" i="46"/>
  <c r="AV13" i="46" s="1"/>
  <c r="DJ13" i="46"/>
  <c r="AU13" i="46" s="1"/>
  <c r="DI13" i="46"/>
  <c r="AT13" i="46" s="1"/>
  <c r="DH13" i="46"/>
  <c r="AS13" i="46" s="1"/>
  <c r="DG13" i="46"/>
  <c r="AR13" i="46" s="1"/>
  <c r="DF13" i="46"/>
  <c r="AQ13" i="46" s="1"/>
  <c r="DE13" i="46"/>
  <c r="AP13" i="46" s="1"/>
  <c r="DD13" i="46"/>
  <c r="AO13" i="44" s="1"/>
  <c r="DC13" i="46"/>
  <c r="AN13" i="46" s="1"/>
  <c r="DB13" i="46"/>
  <c r="AM13" i="46" s="1"/>
  <c r="DA13" i="46"/>
  <c r="AL13" i="46" s="1"/>
  <c r="CZ13" i="46"/>
  <c r="CY13" i="46"/>
  <c r="AJ13" i="46" s="1"/>
  <c r="CX13" i="46"/>
  <c r="CW13" i="46"/>
  <c r="AH13" i="46" s="1"/>
  <c r="CV13" i="46"/>
  <c r="AG13" i="44" s="1"/>
  <c r="CU13" i="46"/>
  <c r="AF13" i="46" s="1"/>
  <c r="CT13" i="46"/>
  <c r="AE13" i="46" s="1"/>
  <c r="CS13" i="46"/>
  <c r="AD13" i="46" s="1"/>
  <c r="CR13" i="46"/>
  <c r="AC13" i="46" s="1"/>
  <c r="CQ13" i="46"/>
  <c r="AB13" i="46" s="1"/>
  <c r="CP13" i="46"/>
  <c r="AA13" i="46" s="1"/>
  <c r="CO13" i="46"/>
  <c r="CN13" i="46"/>
  <c r="Y13" i="44" s="1"/>
  <c r="CM13" i="46"/>
  <c r="X13" i="46" s="1"/>
  <c r="CL13" i="46"/>
  <c r="W13" i="46" s="1"/>
  <c r="CK13" i="46"/>
  <c r="V13" i="46" s="1"/>
  <c r="CJ13" i="46"/>
  <c r="U13" i="46" s="1"/>
  <c r="CI13" i="46"/>
  <c r="CH13" i="46"/>
  <c r="CG13" i="46"/>
  <c r="R13" i="46" s="1"/>
  <c r="CF13" i="46"/>
  <c r="Q13" i="44" s="1"/>
  <c r="CE13" i="46"/>
  <c r="P13" i="46" s="1"/>
  <c r="CD13" i="46"/>
  <c r="CC13" i="46"/>
  <c r="N13" i="46" s="1"/>
  <c r="CB13" i="46"/>
  <c r="M13" i="46" s="1"/>
  <c r="CA13" i="46"/>
  <c r="L13" i="46" s="1"/>
  <c r="BZ13" i="46"/>
  <c r="K13" i="46" s="1"/>
  <c r="BY13" i="46"/>
  <c r="BX13" i="46"/>
  <c r="I13" i="44" s="1"/>
  <c r="BW13" i="46"/>
  <c r="H13" i="46" s="1"/>
  <c r="BV13" i="46"/>
  <c r="G13" i="46" s="1"/>
  <c r="BU13" i="46"/>
  <c r="F13" i="46" s="1"/>
  <c r="BT13" i="46"/>
  <c r="E13" i="46" s="1"/>
  <c r="BS13" i="46"/>
  <c r="D13" i="46" s="1"/>
  <c r="A13" i="46"/>
  <c r="C13" i="46" s="1"/>
  <c r="C13" i="44" s="1"/>
  <c r="EF12" i="46"/>
  <c r="BQ12" i="46" s="1"/>
  <c r="EE12" i="46"/>
  <c r="BP12" i="46" s="1"/>
  <c r="ED12" i="46"/>
  <c r="BO12" i="44" s="1"/>
  <c r="EC12" i="46"/>
  <c r="BN12" i="44" s="1"/>
  <c r="EB12" i="46"/>
  <c r="BM12" i="44"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DN12" i="46"/>
  <c r="AY12" i="46" s="1"/>
  <c r="DM12" i="46"/>
  <c r="AX12" i="46" s="1"/>
  <c r="DL12" i="46"/>
  <c r="AW12" i="46" s="1"/>
  <c r="DK12" i="46"/>
  <c r="AV12" i="46" s="1"/>
  <c r="DJ12" i="46"/>
  <c r="AU12" i="46" s="1"/>
  <c r="DI12" i="46"/>
  <c r="AT12" i="46" s="1"/>
  <c r="DH12" i="46"/>
  <c r="DG12" i="46"/>
  <c r="DF12" i="46"/>
  <c r="AQ12" i="46" s="1"/>
  <c r="DE12" i="46"/>
  <c r="AP12" i="46" s="1"/>
  <c r="DD12" i="46"/>
  <c r="AO12" i="46" s="1"/>
  <c r="DC12" i="46"/>
  <c r="AN12" i="46" s="1"/>
  <c r="DB12" i="46"/>
  <c r="AM12" i="46" s="1"/>
  <c r="DA12" i="46"/>
  <c r="AL12" i="46" s="1"/>
  <c r="CZ12" i="46"/>
  <c r="AK12" i="46" s="1"/>
  <c r="CY12" i="46"/>
  <c r="CX12" i="46"/>
  <c r="AI12" i="46" s="1"/>
  <c r="CW12" i="46"/>
  <c r="AH12" i="46" s="1"/>
  <c r="CV12" i="46"/>
  <c r="AG12" i="46" s="1"/>
  <c r="CU12" i="46"/>
  <c r="AF12" i="46" s="1"/>
  <c r="CT12" i="46"/>
  <c r="AE12" i="46" s="1"/>
  <c r="CS12" i="46"/>
  <c r="AD12" i="46" s="1"/>
  <c r="CR12" i="46"/>
  <c r="AC12" i="46" s="1"/>
  <c r="CQ12" i="46"/>
  <c r="CP12" i="46"/>
  <c r="AA12" i="46" s="1"/>
  <c r="CO12" i="46"/>
  <c r="Z12" i="46" s="1"/>
  <c r="CN12" i="46"/>
  <c r="Y12" i="46" s="1"/>
  <c r="CM12" i="46"/>
  <c r="X12" i="46" s="1"/>
  <c r="CL12" i="46"/>
  <c r="W12" i="46" s="1"/>
  <c r="CK12" i="46"/>
  <c r="V12" i="46" s="1"/>
  <c r="CJ12" i="46"/>
  <c r="U12" i="46" s="1"/>
  <c r="CI12" i="46"/>
  <c r="CH12" i="46"/>
  <c r="S12" i="46" s="1"/>
  <c r="CG12" i="46"/>
  <c r="R12" i="46" s="1"/>
  <c r="CF12" i="46"/>
  <c r="Q12" i="46" s="1"/>
  <c r="CE12" i="46"/>
  <c r="P12" i="46" s="1"/>
  <c r="CD12" i="46"/>
  <c r="O12" i="46" s="1"/>
  <c r="CC12" i="46"/>
  <c r="N12" i="46" s="1"/>
  <c r="CB12" i="46"/>
  <c r="CA12" i="46"/>
  <c r="L12" i="46" s="1"/>
  <c r="BZ12" i="46"/>
  <c r="K12" i="46" s="1"/>
  <c r="BY12" i="46"/>
  <c r="J12" i="46" s="1"/>
  <c r="BX12" i="46"/>
  <c r="I12" i="46" s="1"/>
  <c r="BW12" i="46"/>
  <c r="H12" i="46" s="1"/>
  <c r="BV12" i="46"/>
  <c r="G12" i="46" s="1"/>
  <c r="BU12" i="46"/>
  <c r="F12" i="46" s="1"/>
  <c r="BT12" i="46"/>
  <c r="E12" i="46" s="1"/>
  <c r="BS12" i="46"/>
  <c r="A12" i="46"/>
  <c r="A10" i="29" s="1"/>
  <c r="EF11" i="46"/>
  <c r="BQ11" i="46" s="1"/>
  <c r="EE11" i="46"/>
  <c r="BP11" i="46" s="1"/>
  <c r="ED11" i="46"/>
  <c r="BO11" i="46" s="1"/>
  <c r="EC11" i="46"/>
  <c r="EB11" i="46"/>
  <c r="BM11" i="46" s="1"/>
  <c r="EA11" i="46"/>
  <c r="DZ11" i="46"/>
  <c r="BK11" i="46" s="1"/>
  <c r="DY11" i="46"/>
  <c r="BJ11" i="46" s="1"/>
  <c r="DX11" i="46"/>
  <c r="BI11" i="46" s="1"/>
  <c r="DW11" i="46"/>
  <c r="BH11" i="46" s="1"/>
  <c r="DV11" i="46"/>
  <c r="BG11" i="46" s="1"/>
  <c r="DU11" i="46"/>
  <c r="DT11" i="46"/>
  <c r="BE11" i="46" s="1"/>
  <c r="DS11" i="46"/>
  <c r="BD11" i="46" s="1"/>
  <c r="DR11" i="46"/>
  <c r="BC11" i="46" s="1"/>
  <c r="DQ11" i="46"/>
  <c r="BB11" i="46" s="1"/>
  <c r="DP11" i="46"/>
  <c r="BA11" i="46" s="1"/>
  <c r="DO11" i="46"/>
  <c r="DN11" i="46"/>
  <c r="AY11" i="46" s="1"/>
  <c r="DM11" i="46"/>
  <c r="AX11" i="46" s="1"/>
  <c r="DL11" i="46"/>
  <c r="AW11" i="46" s="1"/>
  <c r="DK11" i="46"/>
  <c r="AV11" i="46" s="1"/>
  <c r="DJ11" i="46"/>
  <c r="AU11" i="46" s="1"/>
  <c r="DI11" i="46"/>
  <c r="AT11" i="46" s="1"/>
  <c r="DH11" i="46"/>
  <c r="AS11" i="46" s="1"/>
  <c r="DG11" i="46"/>
  <c r="AR11" i="46" s="1"/>
  <c r="DF11" i="46"/>
  <c r="DE11" i="46"/>
  <c r="DD11" i="46"/>
  <c r="AO11" i="46" s="1"/>
  <c r="DC11" i="46"/>
  <c r="AN11" i="46" s="1"/>
  <c r="DB11" i="46"/>
  <c r="AM11" i="46" s="1"/>
  <c r="DA11" i="46"/>
  <c r="AL11" i="46" s="1"/>
  <c r="CZ11" i="46"/>
  <c r="AK11" i="46" s="1"/>
  <c r="CY11" i="46"/>
  <c r="AJ11" i="46" s="1"/>
  <c r="CX11" i="46"/>
  <c r="AI11" i="46" s="1"/>
  <c r="CW11" i="46"/>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CF11" i="46"/>
  <c r="Q11" i="46" s="1"/>
  <c r="CE11" i="46"/>
  <c r="P11" i="46" s="1"/>
  <c r="CD11" i="46"/>
  <c r="O11" i="46" s="1"/>
  <c r="CC11" i="46"/>
  <c r="N11" i="46" s="1"/>
  <c r="CB11" i="46"/>
  <c r="M11" i="46" s="1"/>
  <c r="CA11" i="46"/>
  <c r="L11" i="46" s="1"/>
  <c r="BZ11" i="46"/>
  <c r="BY11" i="46"/>
  <c r="BX11" i="46"/>
  <c r="I11" i="46" s="1"/>
  <c r="BW11" i="46"/>
  <c r="H11" i="46" s="1"/>
  <c r="BV11" i="46"/>
  <c r="G11" i="46" s="1"/>
  <c r="BU11" i="46"/>
  <c r="F11" i="46" s="1"/>
  <c r="BT11" i="46"/>
  <c r="BS11" i="46"/>
  <c r="D11" i="46" s="1"/>
  <c r="A11" i="46"/>
  <c r="EF10" i="46"/>
  <c r="BQ10" i="46" s="1"/>
  <c r="EE10" i="46"/>
  <c r="BP10" i="46" s="1"/>
  <c r="ED10" i="46"/>
  <c r="EC10" i="46"/>
  <c r="BN10" i="46" s="1"/>
  <c r="EB10" i="46"/>
  <c r="BM10" i="46" s="1"/>
  <c r="EA10" i="46"/>
  <c r="DZ10" i="46"/>
  <c r="BK10" i="46" s="1"/>
  <c r="DY10" i="46"/>
  <c r="BJ10" i="46" s="1"/>
  <c r="DX10" i="46"/>
  <c r="DW10" i="46"/>
  <c r="BH10" i="46" s="1"/>
  <c r="DV10" i="46"/>
  <c r="BG10" i="46" s="1"/>
  <c r="DU10" i="46"/>
  <c r="BF10" i="46" s="1"/>
  <c r="DT10" i="46"/>
  <c r="BE10" i="46" s="1"/>
  <c r="DS10" i="46"/>
  <c r="BD10" i="46" s="1"/>
  <c r="DR10" i="46"/>
  <c r="BC10" i="46" s="1"/>
  <c r="DQ10" i="46"/>
  <c r="BB10" i="46" s="1"/>
  <c r="DP10" i="46"/>
  <c r="DO10" i="46"/>
  <c r="AZ10" i="46" s="1"/>
  <c r="DN10" i="46"/>
  <c r="AY10" i="46" s="1"/>
  <c r="DM10" i="46"/>
  <c r="AX10" i="46" s="1"/>
  <c r="DL10" i="46"/>
  <c r="AW10" i="46" s="1"/>
  <c r="DK10" i="46"/>
  <c r="DJ10" i="46"/>
  <c r="AU10" i="46" s="1"/>
  <c r="DI10" i="46"/>
  <c r="AT10" i="46" s="1"/>
  <c r="DH10" i="46"/>
  <c r="DG10" i="46"/>
  <c r="AR10" i="46" s="1"/>
  <c r="DF10" i="46"/>
  <c r="AQ10" i="46" s="1"/>
  <c r="DE10" i="46"/>
  <c r="AP10" i="46" s="1"/>
  <c r="DD10" i="46"/>
  <c r="DC10" i="46"/>
  <c r="AN10" i="46" s="1"/>
  <c r="DB10" i="46"/>
  <c r="AM10" i="46" s="1"/>
  <c r="DA10" i="46"/>
  <c r="CZ10" i="46"/>
  <c r="CY10" i="46"/>
  <c r="AJ10" i="46" s="1"/>
  <c r="CX10" i="46"/>
  <c r="CW10" i="46"/>
  <c r="AH10" i="46" s="1"/>
  <c r="CV10" i="46"/>
  <c r="AG10" i="46" s="1"/>
  <c r="CU10" i="46"/>
  <c r="CT10" i="46"/>
  <c r="AE10" i="46" s="1"/>
  <c r="CS10" i="46"/>
  <c r="CR10" i="46"/>
  <c r="CQ10" i="46"/>
  <c r="AB10" i="46" s="1"/>
  <c r="CP10" i="46"/>
  <c r="AA10" i="46" s="1"/>
  <c r="CO10" i="46"/>
  <c r="Z10" i="46" s="1"/>
  <c r="CN10" i="46"/>
  <c r="Y10" i="46" s="1"/>
  <c r="CM10" i="46"/>
  <c r="X10" i="46" s="1"/>
  <c r="CL10" i="46"/>
  <c r="W10" i="46" s="1"/>
  <c r="CK10" i="46"/>
  <c r="V10" i="46" s="1"/>
  <c r="CJ10" i="46"/>
  <c r="CI10" i="46"/>
  <c r="T10" i="46" s="1"/>
  <c r="CH10" i="46"/>
  <c r="S10" i="46" s="1"/>
  <c r="CG10" i="46"/>
  <c r="R10" i="46" s="1"/>
  <c r="CF10" i="46"/>
  <c r="CE10" i="46"/>
  <c r="CD10" i="46"/>
  <c r="O10" i="46" s="1"/>
  <c r="CC10" i="46"/>
  <c r="N10" i="46" s="1"/>
  <c r="CB10" i="46"/>
  <c r="CA10" i="46"/>
  <c r="L10" i="46" s="1"/>
  <c r="BZ10" i="46"/>
  <c r="K10" i="46" s="1"/>
  <c r="BY10" i="46"/>
  <c r="J10" i="46" s="1"/>
  <c r="BX10" i="46"/>
  <c r="I10" i="46" s="1"/>
  <c r="BW10" i="46"/>
  <c r="BV10" i="46"/>
  <c r="G10" i="46" s="1"/>
  <c r="BU10" i="46"/>
  <c r="F10" i="46" s="1"/>
  <c r="BT10" i="46"/>
  <c r="BS10" i="46"/>
  <c r="D10" i="46" s="1"/>
  <c r="A10" i="46"/>
  <c r="EF9" i="46"/>
  <c r="BQ9" i="46" s="1"/>
  <c r="EE9" i="46"/>
  <c r="BP9" i="46" s="1"/>
  <c r="ED9" i="46"/>
  <c r="BO9" i="46" s="1"/>
  <c r="EC9" i="46"/>
  <c r="BN9" i="46" s="1"/>
  <c r="EB9" i="46"/>
  <c r="BM9" i="46" s="1"/>
  <c r="EA9" i="46"/>
  <c r="DZ9" i="46"/>
  <c r="BK9" i="46" s="1"/>
  <c r="DY9" i="46"/>
  <c r="BJ9" i="46" s="1"/>
  <c r="DX9" i="46"/>
  <c r="BI9" i="46" s="1"/>
  <c r="DW9" i="46"/>
  <c r="BH9" i="46" s="1"/>
  <c r="DV9" i="46"/>
  <c r="BG9" i="46" s="1"/>
  <c r="DU9" i="46"/>
  <c r="BF9" i="46" s="1"/>
  <c r="DT9" i="46"/>
  <c r="DS9" i="46"/>
  <c r="DR9" i="46"/>
  <c r="BC9" i="46" s="1"/>
  <c r="DQ9" i="46"/>
  <c r="DP9" i="46"/>
  <c r="BA9" i="46" s="1"/>
  <c r="DO9" i="46"/>
  <c r="AZ9" i="46" s="1"/>
  <c r="DN9" i="46"/>
  <c r="AY9" i="44" s="1"/>
  <c r="DM9" i="46"/>
  <c r="AX9" i="46" s="1"/>
  <c r="DL9" i="46"/>
  <c r="AW9" i="46" s="1"/>
  <c r="DK9" i="46"/>
  <c r="AV9" i="46" s="1"/>
  <c r="DJ9" i="46"/>
  <c r="AU9" i="46" s="1"/>
  <c r="DI9" i="46"/>
  <c r="AT9" i="46" s="1"/>
  <c r="DH9" i="46"/>
  <c r="AS9" i="46" s="1"/>
  <c r="DG9" i="46"/>
  <c r="AR9" i="46" s="1"/>
  <c r="DF9" i="46"/>
  <c r="AQ9" i="46" s="1"/>
  <c r="DE9" i="46"/>
  <c r="AP9" i="46" s="1"/>
  <c r="DD9" i="46"/>
  <c r="AO9" i="46" s="1"/>
  <c r="DC9" i="46"/>
  <c r="DB9" i="46"/>
  <c r="AM9" i="46" s="1"/>
  <c r="DA9" i="46"/>
  <c r="CZ9" i="46"/>
  <c r="AK9" i="46" s="1"/>
  <c r="CY9" i="46"/>
  <c r="CX9" i="46"/>
  <c r="AI9" i="46" s="1"/>
  <c r="CW9" i="46"/>
  <c r="AH9" i="46" s="1"/>
  <c r="CV9" i="46"/>
  <c r="AG9" i="46" s="1"/>
  <c r="CU9" i="46"/>
  <c r="CT9" i="46"/>
  <c r="AE9" i="46" s="1"/>
  <c r="CS9" i="46"/>
  <c r="AD9" i="46" s="1"/>
  <c r="CR9" i="46"/>
  <c r="AC9" i="46" s="1"/>
  <c r="CQ9" i="46"/>
  <c r="CP9" i="46"/>
  <c r="AA9" i="46" s="1"/>
  <c r="CO9" i="46"/>
  <c r="Z9" i="46" s="1"/>
  <c r="CN9" i="46"/>
  <c r="Y9" i="46" s="1"/>
  <c r="CM9" i="46"/>
  <c r="X9" i="46" s="1"/>
  <c r="CL9" i="46"/>
  <c r="CK9" i="46"/>
  <c r="V9" i="46" s="1"/>
  <c r="CJ9" i="46"/>
  <c r="U9" i="46" s="1"/>
  <c r="CI9" i="46"/>
  <c r="T9" i="46" s="1"/>
  <c r="CH9" i="46"/>
  <c r="S9" i="46" s="1"/>
  <c r="CG9" i="46"/>
  <c r="R9" i="46" s="1"/>
  <c r="CF9" i="46"/>
  <c r="Q9" i="46" s="1"/>
  <c r="CE9" i="46"/>
  <c r="CD9" i="46"/>
  <c r="O9" i="46" s="1"/>
  <c r="CC9" i="46"/>
  <c r="N9" i="46" s="1"/>
  <c r="CB9" i="46"/>
  <c r="M9" i="46" s="1"/>
  <c r="CA9" i="46"/>
  <c r="L9" i="46" s="1"/>
  <c r="BZ9" i="46"/>
  <c r="K9" i="46" s="1"/>
  <c r="BY9" i="46"/>
  <c r="J9" i="46" s="1"/>
  <c r="BX9" i="46"/>
  <c r="I9" i="46" s="1"/>
  <c r="BW9" i="46"/>
  <c r="BV9" i="46"/>
  <c r="G9" i="46" s="1"/>
  <c r="BU9" i="46"/>
  <c r="F9" i="46" s="1"/>
  <c r="BT9" i="46"/>
  <c r="E9" i="46" s="1"/>
  <c r="BS9" i="46"/>
  <c r="AY9" i="46"/>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4" s="1"/>
  <c r="DM8" i="46"/>
  <c r="AX8" i="44" s="1"/>
  <c r="DL8" i="46"/>
  <c r="AW8" i="44" s="1"/>
  <c r="DK8" i="46"/>
  <c r="AV8" i="44" s="1"/>
  <c r="DJ8" i="46"/>
  <c r="AU8" i="46" s="1"/>
  <c r="DI8" i="46"/>
  <c r="AT8" i="46" s="1"/>
  <c r="DH8" i="46"/>
  <c r="AS8" i="46" s="1"/>
  <c r="DG8" i="46"/>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CG8" i="46"/>
  <c r="R8" i="46" s="1"/>
  <c r="CF8" i="46"/>
  <c r="Q8" i="46" s="1"/>
  <c r="CE8" i="46"/>
  <c r="P8" i="46" s="1"/>
  <c r="CD8" i="46"/>
  <c r="O8" i="46" s="1"/>
  <c r="CC8" i="46"/>
  <c r="N8" i="46" s="1"/>
  <c r="CB8" i="46"/>
  <c r="M8" i="46" s="1"/>
  <c r="CA8" i="46"/>
  <c r="L8" i="46" s="1"/>
  <c r="BZ8" i="46"/>
  <c r="K8" i="46" s="1"/>
  <c r="BY8" i="46"/>
  <c r="J8" i="46" s="1"/>
  <c r="BX8" i="46"/>
  <c r="I8" i="46" s="1"/>
  <c r="BW8" i="46"/>
  <c r="BV8" i="46"/>
  <c r="G8" i="46" s="1"/>
  <c r="BU8" i="46"/>
  <c r="F8" i="46" s="1"/>
  <c r="BT8" i="46"/>
  <c r="E8" i="46" s="1"/>
  <c r="BS8" i="46"/>
  <c r="D8" i="46" s="1"/>
  <c r="AY8" i="46"/>
  <c r="A8" i="46"/>
  <c r="A6" i="29" s="1"/>
  <c r="EF7" i="46"/>
  <c r="BQ7" i="46" s="1"/>
  <c r="EE7" i="46"/>
  <c r="BP7" i="46" s="1"/>
  <c r="ED7" i="46"/>
  <c r="EC7" i="46"/>
  <c r="BN7" i="46" s="1"/>
  <c r="EB7" i="46"/>
  <c r="BM7" i="46" s="1"/>
  <c r="EA7" i="46"/>
  <c r="BL7" i="46" s="1"/>
  <c r="DZ7" i="46"/>
  <c r="BK7" i="46" s="1"/>
  <c r="DY7" i="46"/>
  <c r="BJ7" i="46" s="1"/>
  <c r="DX7" i="46"/>
  <c r="BI7" i="46" s="1"/>
  <c r="DW7" i="46"/>
  <c r="BH7" i="44" s="1"/>
  <c r="DV7" i="46"/>
  <c r="DU7" i="46"/>
  <c r="BF7" i="46" s="1"/>
  <c r="DT7" i="46"/>
  <c r="BE7" i="46" s="1"/>
  <c r="DS7" i="46"/>
  <c r="BD7" i="46" s="1"/>
  <c r="DR7" i="46"/>
  <c r="BC7" i="46" s="1"/>
  <c r="DQ7" i="46"/>
  <c r="BB7" i="46" s="1"/>
  <c r="DP7" i="46"/>
  <c r="BA7" i="46" s="1"/>
  <c r="DO7" i="46"/>
  <c r="AZ7" i="44" s="1"/>
  <c r="DN7" i="46"/>
  <c r="AY7" i="46" s="1"/>
  <c r="DM7" i="46"/>
  <c r="AX7" i="46" s="1"/>
  <c r="DL7" i="46"/>
  <c r="AW7" i="46" s="1"/>
  <c r="DK7" i="46"/>
  <c r="AV7" i="46" s="1"/>
  <c r="DJ7" i="46"/>
  <c r="AU7" i="46" s="1"/>
  <c r="DI7" i="46"/>
  <c r="AT7" i="46" s="1"/>
  <c r="DH7" i="46"/>
  <c r="AS7" i="46" s="1"/>
  <c r="DG7" i="46"/>
  <c r="AR7" i="44" s="1"/>
  <c r="DF7" i="46"/>
  <c r="DE7" i="46"/>
  <c r="AP7" i="46" s="1"/>
  <c r="DD7" i="46"/>
  <c r="AO7" i="46" s="1"/>
  <c r="DC7" i="46"/>
  <c r="AN7" i="46" s="1"/>
  <c r="DB7" i="46"/>
  <c r="AM7" i="46" s="1"/>
  <c r="DA7" i="46"/>
  <c r="AL7" i="46" s="1"/>
  <c r="CZ7" i="46"/>
  <c r="AK7" i="46" s="1"/>
  <c r="CY7" i="46"/>
  <c r="AJ7" i="44" s="1"/>
  <c r="CX7" i="46"/>
  <c r="AI7" i="46" s="1"/>
  <c r="CW7" i="46"/>
  <c r="AH7" i="46" s="1"/>
  <c r="CV7" i="46"/>
  <c r="AG7" i="46" s="1"/>
  <c r="CU7" i="46"/>
  <c r="AF7" i="46" s="1"/>
  <c r="CT7" i="46"/>
  <c r="AE7" i="46" s="1"/>
  <c r="CS7" i="46"/>
  <c r="AD7" i="46" s="1"/>
  <c r="CR7" i="46"/>
  <c r="AC7" i="46" s="1"/>
  <c r="CQ7" i="46"/>
  <c r="AB7" i="44" s="1"/>
  <c r="CP7" i="46"/>
  <c r="CO7" i="46"/>
  <c r="CN7" i="46"/>
  <c r="Y7" i="46" s="1"/>
  <c r="CM7" i="46"/>
  <c r="X7" i="46" s="1"/>
  <c r="CL7" i="46"/>
  <c r="W7" i="46" s="1"/>
  <c r="CK7" i="46"/>
  <c r="V7" i="46" s="1"/>
  <c r="CJ7" i="46"/>
  <c r="U7" i="46" s="1"/>
  <c r="CI7" i="46"/>
  <c r="T7" i="46" s="1"/>
  <c r="CH7" i="46"/>
  <c r="CG7" i="46"/>
  <c r="R7" i="46" s="1"/>
  <c r="CF7" i="46"/>
  <c r="Q7" i="46" s="1"/>
  <c r="CE7" i="46"/>
  <c r="P7" i="46" s="1"/>
  <c r="CD7" i="46"/>
  <c r="CC7" i="46"/>
  <c r="N7" i="46" s="1"/>
  <c r="CB7" i="46"/>
  <c r="M7" i="46" s="1"/>
  <c r="CA7" i="46"/>
  <c r="L7" i="46" s="1"/>
  <c r="BZ7" i="46"/>
  <c r="BY7" i="46"/>
  <c r="J7" i="46" s="1"/>
  <c r="BX7" i="46"/>
  <c r="I7" i="46" s="1"/>
  <c r="BW7" i="46"/>
  <c r="H7" i="46" s="1"/>
  <c r="BV7" i="46"/>
  <c r="G7" i="46" s="1"/>
  <c r="BU7" i="46"/>
  <c r="F7" i="46" s="1"/>
  <c r="BT7" i="46"/>
  <c r="E7" i="46" s="1"/>
  <c r="BS7" i="46"/>
  <c r="D7" i="44" s="1"/>
  <c r="A7" i="46"/>
  <c r="EF6" i="46"/>
  <c r="BQ6" i="46" s="1"/>
  <c r="EE6" i="46"/>
  <c r="BP6" i="46" s="1"/>
  <c r="ED6" i="46"/>
  <c r="BO6" i="46" s="1"/>
  <c r="EC6" i="46"/>
  <c r="BN6" i="46" s="1"/>
  <c r="EB6" i="46"/>
  <c r="EA6" i="46"/>
  <c r="DZ6" i="46"/>
  <c r="DY6" i="46"/>
  <c r="BJ6" i="46" s="1"/>
  <c r="DX6" i="46"/>
  <c r="BI6" i="46" s="1"/>
  <c r="DW6" i="46"/>
  <c r="BH6" i="46" s="1"/>
  <c r="DV6" i="46"/>
  <c r="BG6" i="46" s="1"/>
  <c r="DU6" i="46"/>
  <c r="DT6" i="46"/>
  <c r="DS6" i="46"/>
  <c r="DR6" i="46"/>
  <c r="DQ6" i="46"/>
  <c r="DP6" i="46"/>
  <c r="DO6" i="46"/>
  <c r="DN6" i="46"/>
  <c r="AY6" i="46" s="1"/>
  <c r="DM6" i="46"/>
  <c r="DL6" i="46"/>
  <c r="DK6" i="46"/>
  <c r="AV6" i="46" s="1"/>
  <c r="DJ6" i="46"/>
  <c r="AU6" i="46" s="1"/>
  <c r="DI6" i="46"/>
  <c r="AT6" i="46" s="1"/>
  <c r="DH6" i="46"/>
  <c r="DG6" i="46"/>
  <c r="DF6" i="46"/>
  <c r="AQ6" i="46" s="1"/>
  <c r="DE6" i="46"/>
  <c r="DD6" i="46"/>
  <c r="DC6" i="46"/>
  <c r="DB6" i="46"/>
  <c r="AM6" i="46" s="1"/>
  <c r="DA6" i="46"/>
  <c r="AL6" i="46" s="1"/>
  <c r="CZ6" i="46"/>
  <c r="AK6" i="46" s="1"/>
  <c r="CY6" i="46"/>
  <c r="CX6" i="46"/>
  <c r="AI6" i="46" s="1"/>
  <c r="CW6" i="46"/>
  <c r="CV6" i="46"/>
  <c r="CU6" i="46"/>
  <c r="CT6" i="46"/>
  <c r="CS6" i="46"/>
  <c r="AD6" i="46" s="1"/>
  <c r="CR6" i="46"/>
  <c r="AC6" i="46" s="1"/>
  <c r="CQ6" i="46"/>
  <c r="AB6" i="46" s="1"/>
  <c r="CP6" i="46"/>
  <c r="AA6" i="46" s="1"/>
  <c r="CO6" i="46"/>
  <c r="CN6" i="46"/>
  <c r="CM6" i="46"/>
  <c r="CL6" i="46"/>
  <c r="CK6" i="46"/>
  <c r="V6" i="46" s="1"/>
  <c r="CJ6" i="46"/>
  <c r="U6" i="46" s="1"/>
  <c r="CI6" i="46"/>
  <c r="T6" i="46" s="1"/>
  <c r="CH6" i="46"/>
  <c r="S6" i="46" s="1"/>
  <c r="CG6" i="46"/>
  <c r="R6" i="46" s="1"/>
  <c r="CF6" i="46"/>
  <c r="CE6" i="46"/>
  <c r="CD6" i="46"/>
  <c r="CC6" i="46"/>
  <c r="N6" i="46" s="1"/>
  <c r="CB6" i="46"/>
  <c r="M6" i="46" s="1"/>
  <c r="CA6" i="46"/>
  <c r="L6" i="46" s="1"/>
  <c r="BZ6" i="46"/>
  <c r="K6" i="46" s="1"/>
  <c r="BY6" i="46"/>
  <c r="J6" i="46" s="1"/>
  <c r="BX6" i="46"/>
  <c r="BW6" i="46"/>
  <c r="BV6" i="46"/>
  <c r="BU6" i="46"/>
  <c r="F6" i="46" s="1"/>
  <c r="BT6" i="46"/>
  <c r="E6" i="46" s="1"/>
  <c r="BS6" i="46"/>
  <c r="D6" i="46" s="1"/>
  <c r="BM6" i="46"/>
  <c r="BL6" i="46"/>
  <c r="BK6" i="46"/>
  <c r="BF6" i="46"/>
  <c r="BE6" i="46"/>
  <c r="BD6" i="46"/>
  <c r="BC6" i="46"/>
  <c r="BB6" i="46"/>
  <c r="BA6" i="46"/>
  <c r="AZ6" i="46"/>
  <c r="AX6" i="46"/>
  <c r="AW6" i="46"/>
  <c r="AS6" i="46"/>
  <c r="AR6" i="46"/>
  <c r="AP6" i="46"/>
  <c r="AO6" i="46"/>
  <c r="AN6" i="46"/>
  <c r="AJ6" i="46"/>
  <c r="AH6" i="46"/>
  <c r="AG6" i="46"/>
  <c r="AF6" i="46"/>
  <c r="AE6" i="46"/>
  <c r="Z6" i="46"/>
  <c r="Y6" i="46"/>
  <c r="X6" i="46"/>
  <c r="W6" i="46"/>
  <c r="Q6" i="46"/>
  <c r="P6" i="46"/>
  <c r="O6" i="46"/>
  <c r="I6" i="46"/>
  <c r="H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Z207" i="44"/>
  <c r="AK207" i="44"/>
  <c r="AC207" i="44"/>
  <c r="O205" i="44"/>
  <c r="F200" i="44"/>
  <c r="AJ193" i="44"/>
  <c r="BI18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H30" i="42"/>
  <c r="G30" i="42"/>
  <c r="F30" i="42"/>
  <c r="E30" i="42"/>
  <c r="D30" i="42"/>
  <c r="C30" i="42"/>
  <c r="Q29" i="42"/>
  <c r="J29" i="42"/>
  <c r="C29" i="42"/>
  <c r="Q28" i="42"/>
  <c r="C6" i="46"/>
  <c r="C6" i="44"/>
  <c r="A6" i="44"/>
  <c r="R29" i="42"/>
  <c r="S29" i="42" s="1"/>
  <c r="T29" i="42" s="1"/>
  <c r="K29" i="42"/>
  <c r="L29" i="42" s="1"/>
  <c r="M29" i="42" s="1"/>
  <c r="D29" i="42"/>
  <c r="E29" i="42" s="1"/>
  <c r="F29" i="42" s="1"/>
  <c r="L46" i="41"/>
  <c r="AH12" i="40" a="1"/>
  <c r="AH12" i="40" s="1"/>
  <c r="X7" i="40" a="1"/>
  <c r="X7" i="40" s="1"/>
  <c r="X8" i="40" s="1"/>
  <c r="N9" i="29"/>
  <c r="F7" i="29"/>
  <c r="D7" i="29"/>
  <c r="BV34" i="28"/>
  <c r="AR34" i="28"/>
  <c r="AH34" i="28"/>
  <c r="X34" i="28"/>
  <c r="BV33" i="28"/>
  <c r="AR33" i="28"/>
  <c r="AH33" i="28"/>
  <c r="X33" i="28"/>
  <c r="F16" i="28"/>
  <c r="D16" i="28"/>
  <c r="BL12" i="28"/>
  <c r="N12"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V31" i="27"/>
  <c r="BB31" i="27"/>
  <c r="AR31" i="27"/>
  <c r="AH31" i="27"/>
  <c r="X31" i="27"/>
  <c r="BV30" i="27"/>
  <c r="BL30" i="27"/>
  <c r="BB30" i="27"/>
  <c r="AR30" i="27"/>
  <c r="AH30" i="27"/>
  <c r="X30" i="27"/>
  <c r="D15" i="27"/>
  <c r="N9"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197" i="44" l="1"/>
  <c r="BO16" i="46"/>
  <c r="BN14" i="46"/>
  <c r="BP171" i="44"/>
  <c r="BA182" i="44"/>
  <c r="BG201" i="46"/>
  <c r="AY203" i="44"/>
  <c r="BG18" i="46"/>
  <c r="T192" i="44"/>
  <c r="AH194" i="44"/>
  <c r="R129" i="44"/>
  <c r="BN194" i="44"/>
  <c r="I207" i="44"/>
  <c r="AC195" i="44"/>
  <c r="AK184" i="44"/>
  <c r="AZ199" i="44"/>
  <c r="AZ192" i="44"/>
  <c r="O204" i="44"/>
  <c r="BL117" i="46"/>
  <c r="BM117" i="46"/>
  <c r="BM200" i="44"/>
  <c r="G128" i="44"/>
  <c r="AT185" i="44"/>
  <c r="I201" i="44"/>
  <c r="BJ185" i="44"/>
  <c r="AO203" i="44"/>
  <c r="AZ193" i="44"/>
  <c r="BF186" i="44"/>
  <c r="BN197" i="44"/>
  <c r="M180" i="44"/>
  <c r="BQ180" i="44"/>
  <c r="AH199" i="44"/>
  <c r="AS204" i="44"/>
  <c r="T193" i="44"/>
  <c r="H205" i="44"/>
  <c r="AI206" i="44"/>
  <c r="F188" i="44"/>
  <c r="E185" i="44"/>
  <c r="AK198" i="44"/>
  <c r="AK185" i="44"/>
  <c r="BM162" i="44"/>
  <c r="A177" i="44"/>
  <c r="D169" i="44"/>
  <c r="L169" i="44"/>
  <c r="AF172" i="44"/>
  <c r="AI144" i="44"/>
  <c r="BJ176" i="44"/>
  <c r="AD180" i="44"/>
  <c r="A174" i="44"/>
  <c r="BB173" i="44"/>
  <c r="AF170" i="44"/>
  <c r="BL170" i="44"/>
  <c r="M182" i="44"/>
  <c r="A194" i="44"/>
  <c r="N193" i="44"/>
  <c r="BI195" i="44"/>
  <c r="AZ197" i="44"/>
  <c r="J205" i="44"/>
  <c r="AL193" i="44"/>
  <c r="AE202" i="44"/>
  <c r="H198" i="44"/>
  <c r="AA203" i="44"/>
  <c r="F206" i="44"/>
  <c r="BN109" i="46"/>
  <c r="D132" i="44"/>
  <c r="BF131" i="46"/>
  <c r="BO67" i="46"/>
  <c r="BO134" i="44"/>
  <c r="BO109" i="46"/>
  <c r="O163" i="44"/>
  <c r="BG132" i="44"/>
  <c r="BP193" i="44"/>
  <c r="M173" i="44"/>
  <c r="AK202" i="44"/>
  <c r="C201" i="46"/>
  <c r="C201" i="44" s="1"/>
  <c r="AT198" i="44"/>
  <c r="AU206" i="44"/>
  <c r="BM180" i="44"/>
  <c r="BB189" i="44"/>
  <c r="E199" i="44"/>
  <c r="AB201" i="44"/>
  <c r="K205" i="44"/>
  <c r="S174" i="44"/>
  <c r="BP203" i="44"/>
  <c r="AE169" i="44"/>
  <c r="AK192" i="44"/>
  <c r="X202" i="44"/>
  <c r="Q185" i="44"/>
  <c r="A196" i="44"/>
  <c r="AC199" i="44"/>
  <c r="BA175" i="44"/>
  <c r="AF204" i="44"/>
  <c r="AZ201" i="44"/>
  <c r="BQ181" i="44"/>
  <c r="E177" i="44"/>
  <c r="AK186" i="44"/>
  <c r="BA199" i="44"/>
  <c r="N189" i="44"/>
  <c r="J196" i="44"/>
  <c r="BA197" i="44"/>
  <c r="AA205" i="44"/>
  <c r="N156" i="44"/>
  <c r="BM178" i="44"/>
  <c r="AL195" i="44"/>
  <c r="Y198" i="44"/>
  <c r="D203" i="44"/>
  <c r="AV204" i="44"/>
  <c r="O206" i="44"/>
  <c r="BD185" i="44"/>
  <c r="BF191" i="44"/>
  <c r="BN207" i="46"/>
  <c r="S170" i="44"/>
  <c r="AK179" i="44"/>
  <c r="Q173" i="44"/>
  <c r="Y173" i="44"/>
  <c r="AS181" i="44"/>
  <c r="BJ158" i="44"/>
  <c r="BQ175" i="44"/>
  <c r="D183" i="44"/>
  <c r="BI179" i="44"/>
  <c r="AR183" i="44"/>
  <c r="G163" i="44"/>
  <c r="BM176" i="44"/>
  <c r="I180" i="44"/>
  <c r="BA181" i="44"/>
  <c r="BP183" i="44"/>
  <c r="K172" i="44"/>
  <c r="Y178" i="44"/>
  <c r="AA174" i="44"/>
  <c r="U177" i="44"/>
  <c r="S172" i="44"/>
  <c r="BG174" i="44"/>
  <c r="AO180" i="44"/>
  <c r="AN182" i="44"/>
  <c r="W169" i="44"/>
  <c r="AC175" i="44"/>
  <c r="AG178" i="44"/>
  <c r="AW180" i="44"/>
  <c r="AV182" i="44"/>
  <c r="AV197" i="44"/>
  <c r="Y165" i="44"/>
  <c r="BQ186" i="44"/>
  <c r="R190" i="44"/>
  <c r="BA192" i="44"/>
  <c r="AD184" i="44"/>
  <c r="BF190" i="44"/>
  <c r="BM187" i="44"/>
  <c r="AI194" i="44"/>
  <c r="E197" i="44"/>
  <c r="BJ184" i="44"/>
  <c r="R188" i="44"/>
  <c r="E192" i="44"/>
  <c r="AE193" i="44"/>
  <c r="AC197" i="44"/>
  <c r="F184" i="44"/>
  <c r="Y187" i="44"/>
  <c r="BE185" i="44"/>
  <c r="S191" i="44"/>
  <c r="O193" i="44"/>
  <c r="AH196" i="44"/>
  <c r="BG194" i="44"/>
  <c r="A190" i="44"/>
  <c r="M186" i="44"/>
  <c r="BF188" i="44"/>
  <c r="V195" i="44"/>
  <c r="AO198" i="44"/>
  <c r="AO200" i="44"/>
  <c r="N184" i="46"/>
  <c r="N184" i="44"/>
  <c r="V184" i="46"/>
  <c r="V184" i="44"/>
  <c r="AL184" i="46"/>
  <c r="AL184" i="44"/>
  <c r="AT184" i="46"/>
  <c r="AT184" i="44"/>
  <c r="BB184" i="46"/>
  <c r="BB184" i="44"/>
  <c r="A185" i="44"/>
  <c r="C185" i="46"/>
  <c r="C185" i="44" s="1"/>
  <c r="I185" i="46"/>
  <c r="I185" i="44"/>
  <c r="Y185" i="46"/>
  <c r="Y185" i="44"/>
  <c r="AG185" i="46"/>
  <c r="AG185" i="44"/>
  <c r="AO185" i="46"/>
  <c r="AO185" i="44"/>
  <c r="AW185" i="46"/>
  <c r="AW185" i="44"/>
  <c r="BM185" i="46"/>
  <c r="BM185" i="44"/>
  <c r="E186" i="46"/>
  <c r="E186" i="44"/>
  <c r="U186" i="46"/>
  <c r="U186" i="44"/>
  <c r="AC186" i="46"/>
  <c r="AC186" i="44"/>
  <c r="AS186" i="46"/>
  <c r="AS186" i="44"/>
  <c r="BA186" i="46"/>
  <c r="BA186" i="44"/>
  <c r="BI186" i="46"/>
  <c r="BI186" i="44"/>
  <c r="I187" i="46"/>
  <c r="I187" i="44"/>
  <c r="Q187" i="46"/>
  <c r="Q187" i="44"/>
  <c r="AG187" i="46"/>
  <c r="AG187" i="44"/>
  <c r="AO187" i="46"/>
  <c r="AO187" i="44"/>
  <c r="AW187" i="46"/>
  <c r="AW187" i="44"/>
  <c r="BE187" i="46"/>
  <c r="BE187" i="44"/>
  <c r="J188" i="46"/>
  <c r="J188" i="44"/>
  <c r="Z188" i="46"/>
  <c r="Z188" i="44"/>
  <c r="AH188" i="46"/>
  <c r="AH188" i="44"/>
  <c r="AP188" i="46"/>
  <c r="AP188" i="44"/>
  <c r="AX188" i="46"/>
  <c r="AX188" i="44"/>
  <c r="F189" i="46"/>
  <c r="F189" i="44"/>
  <c r="V189" i="46"/>
  <c r="V189" i="44"/>
  <c r="AD189" i="46"/>
  <c r="AD189" i="44"/>
  <c r="AL189" i="46"/>
  <c r="AL189" i="44"/>
  <c r="AT189" i="46"/>
  <c r="AT189" i="44"/>
  <c r="BJ189" i="46"/>
  <c r="BJ189" i="44"/>
  <c r="J190" i="46"/>
  <c r="J190" i="44"/>
  <c r="Z190" i="46"/>
  <c r="Z190" i="44"/>
  <c r="AH190" i="46"/>
  <c r="AH190" i="44"/>
  <c r="AP190" i="46"/>
  <c r="AP190" i="44"/>
  <c r="AX190" i="46"/>
  <c r="AX190" i="44"/>
  <c r="BN190" i="46"/>
  <c r="BN190" i="44"/>
  <c r="K191" i="46"/>
  <c r="K191" i="44"/>
  <c r="AA191" i="46"/>
  <c r="AA191" i="44"/>
  <c r="AI191" i="46"/>
  <c r="AI191" i="44"/>
  <c r="AQ191" i="46"/>
  <c r="AQ191" i="44"/>
  <c r="AY191" i="46"/>
  <c r="AY191" i="44"/>
  <c r="BG191" i="46"/>
  <c r="BG191" i="44"/>
  <c r="M192" i="46"/>
  <c r="M192" i="44"/>
  <c r="U192" i="46"/>
  <c r="U192" i="44"/>
  <c r="AC192" i="46"/>
  <c r="AC192" i="44"/>
  <c r="AS192" i="46"/>
  <c r="AS192" i="44"/>
  <c r="BI192" i="46"/>
  <c r="BI192" i="44"/>
  <c r="BQ192" i="46"/>
  <c r="BQ192" i="44"/>
  <c r="G193" i="46"/>
  <c r="G193" i="44"/>
  <c r="W193" i="46"/>
  <c r="W193" i="44"/>
  <c r="AM193" i="46"/>
  <c r="AM193" i="44"/>
  <c r="AU193" i="46"/>
  <c r="AU193" i="44"/>
  <c r="BC193" i="46"/>
  <c r="BC193" i="44"/>
  <c r="BK193" i="46"/>
  <c r="BK193" i="44"/>
  <c r="K194" i="46"/>
  <c r="K194" i="44"/>
  <c r="S194" i="46"/>
  <c r="S194" i="44"/>
  <c r="AA194" i="46"/>
  <c r="AA194" i="44"/>
  <c r="AQ194" i="46"/>
  <c r="AQ194" i="44"/>
  <c r="AY194" i="46"/>
  <c r="AY194" i="44"/>
  <c r="BO194" i="46"/>
  <c r="BO194" i="44"/>
  <c r="F195" i="46"/>
  <c r="F195" i="44"/>
  <c r="N195" i="46"/>
  <c r="N195" i="44"/>
  <c r="AD195" i="46"/>
  <c r="AD195" i="44"/>
  <c r="AT195" i="46"/>
  <c r="AT195" i="44"/>
  <c r="BB195" i="46"/>
  <c r="BB195" i="44"/>
  <c r="BJ195" i="46"/>
  <c r="BJ195" i="44"/>
  <c r="R196" i="46"/>
  <c r="R196" i="44"/>
  <c r="Z196" i="46"/>
  <c r="Z196" i="44"/>
  <c r="AP196" i="46"/>
  <c r="AP196" i="44"/>
  <c r="AX196" i="46"/>
  <c r="AX196" i="44"/>
  <c r="BF196" i="46"/>
  <c r="BF196" i="44"/>
  <c r="BN196" i="46"/>
  <c r="BN196" i="44"/>
  <c r="M197" i="46"/>
  <c r="M197" i="44"/>
  <c r="U197" i="46"/>
  <c r="U197" i="44"/>
  <c r="AK197" i="46"/>
  <c r="AK197" i="44"/>
  <c r="AS197" i="46"/>
  <c r="AS197" i="44"/>
  <c r="BI197" i="46"/>
  <c r="BI197" i="44"/>
  <c r="BQ197" i="46"/>
  <c r="BQ197" i="44"/>
  <c r="I198" i="46"/>
  <c r="I198" i="44"/>
  <c r="Q198" i="46"/>
  <c r="Q198" i="44"/>
  <c r="AG198" i="46"/>
  <c r="AG198" i="44"/>
  <c r="AW198" i="46"/>
  <c r="AW198" i="44"/>
  <c r="BE198" i="46"/>
  <c r="BE198" i="44"/>
  <c r="BM198" i="46"/>
  <c r="BM198" i="44"/>
  <c r="M199" i="46"/>
  <c r="M199" i="44"/>
  <c r="U199" i="46"/>
  <c r="U199" i="44"/>
  <c r="AK199" i="46"/>
  <c r="AK199" i="44"/>
  <c r="AS199" i="46"/>
  <c r="AS199" i="44"/>
  <c r="BI199" i="46"/>
  <c r="BI199" i="44"/>
  <c r="BQ199" i="46"/>
  <c r="BQ199" i="44"/>
  <c r="I200" i="46"/>
  <c r="I200" i="44"/>
  <c r="Q200" i="46"/>
  <c r="Q200" i="44"/>
  <c r="Y200" i="46"/>
  <c r="Y200" i="44"/>
  <c r="AG200" i="46"/>
  <c r="AG200" i="44"/>
  <c r="AW200" i="46"/>
  <c r="AW200" i="44"/>
  <c r="BE200" i="46"/>
  <c r="BE200" i="44"/>
  <c r="D201" i="46"/>
  <c r="D201" i="44"/>
  <c r="L201" i="46"/>
  <c r="L201" i="44"/>
  <c r="T201" i="46"/>
  <c r="T201" i="44"/>
  <c r="AJ201" i="46"/>
  <c r="AJ201" i="44"/>
  <c r="AR201" i="46"/>
  <c r="AR201" i="44"/>
  <c r="BH201" i="46"/>
  <c r="BH201" i="44"/>
  <c r="BP201" i="46"/>
  <c r="BP201" i="44"/>
  <c r="H202" i="46"/>
  <c r="H202" i="44"/>
  <c r="P202" i="46"/>
  <c r="P202" i="44"/>
  <c r="AF202" i="46"/>
  <c r="AF202" i="44"/>
  <c r="AN202" i="46"/>
  <c r="AN202" i="44"/>
  <c r="AV202" i="46"/>
  <c r="AV202" i="44"/>
  <c r="BD202" i="46"/>
  <c r="BD202" i="44"/>
  <c r="BL202" i="46"/>
  <c r="BL202" i="44"/>
  <c r="L203" i="46"/>
  <c r="L203" i="44"/>
  <c r="T203" i="46"/>
  <c r="T203" i="44"/>
  <c r="AB203" i="46"/>
  <c r="AB203" i="44"/>
  <c r="AJ203" i="46"/>
  <c r="AJ203" i="44"/>
  <c r="AR203" i="46"/>
  <c r="AR203" i="44"/>
  <c r="AZ203" i="46"/>
  <c r="AZ203" i="44"/>
  <c r="BH203" i="46"/>
  <c r="BH203" i="44"/>
  <c r="H204" i="46"/>
  <c r="H204" i="44"/>
  <c r="P204" i="46"/>
  <c r="P204" i="44"/>
  <c r="X204" i="46"/>
  <c r="X204" i="44"/>
  <c r="AN204" i="46"/>
  <c r="AN204" i="44"/>
  <c r="BD204" i="46"/>
  <c r="BD204" i="44"/>
  <c r="BL204" i="46"/>
  <c r="BL204" i="44"/>
  <c r="S205" i="46"/>
  <c r="S205" i="44"/>
  <c r="AI205" i="46"/>
  <c r="AI205" i="44"/>
  <c r="AQ205" i="46"/>
  <c r="AQ205" i="44"/>
  <c r="AY205" i="46"/>
  <c r="AY205" i="44"/>
  <c r="BG205" i="46"/>
  <c r="BG205" i="44"/>
  <c r="G206" i="46"/>
  <c r="G206" i="44"/>
  <c r="W206" i="46"/>
  <c r="W206" i="44"/>
  <c r="AE206" i="46"/>
  <c r="AE206" i="44"/>
  <c r="AM206" i="46"/>
  <c r="AM206" i="44"/>
  <c r="BC206" i="46"/>
  <c r="BC206" i="44"/>
  <c r="BK206" i="46"/>
  <c r="BK206" i="44"/>
  <c r="Q207" i="46"/>
  <c r="Q207" i="44"/>
  <c r="Y207" i="46"/>
  <c r="Y207" i="44"/>
  <c r="AG207" i="46"/>
  <c r="AG207" i="44"/>
  <c r="AO207" i="46"/>
  <c r="AO207" i="44"/>
  <c r="AW207" i="46"/>
  <c r="AW207" i="44"/>
  <c r="BE207" i="46"/>
  <c r="BE207" i="44"/>
  <c r="BM207" i="44"/>
  <c r="G171" i="44"/>
  <c r="AG145" i="44"/>
  <c r="AE171" i="44"/>
  <c r="AO173" i="44"/>
  <c r="A157" i="44"/>
  <c r="BN155" i="44"/>
  <c r="I159" i="44"/>
  <c r="AI172" i="44"/>
  <c r="AK177" i="44"/>
  <c r="BQ146" i="44"/>
  <c r="AM171" i="44"/>
  <c r="I176" i="44"/>
  <c r="L183" i="44"/>
  <c r="AD147" i="44"/>
  <c r="BE173" i="44"/>
  <c r="BQ177" i="44"/>
  <c r="E181" i="44"/>
  <c r="AA170" i="44"/>
  <c r="BD161" i="44"/>
  <c r="AU171" i="44"/>
  <c r="AY172" i="44"/>
  <c r="E175" i="44"/>
  <c r="Q176" i="44"/>
  <c r="M179" i="44"/>
  <c r="Q180" i="44"/>
  <c r="P182" i="44"/>
  <c r="T183" i="44"/>
  <c r="BF153" i="44"/>
  <c r="AR162" i="44"/>
  <c r="AQ170" i="44"/>
  <c r="BC171" i="44"/>
  <c r="I173" i="44"/>
  <c r="M175" i="44"/>
  <c r="Y176" i="44"/>
  <c r="I178" i="44"/>
  <c r="U179" i="44"/>
  <c r="Y180" i="44"/>
  <c r="AC181" i="44"/>
  <c r="X182" i="44"/>
  <c r="AB183" i="44"/>
  <c r="AY168" i="44"/>
  <c r="E179" i="44"/>
  <c r="BN153" i="44"/>
  <c r="O169" i="44"/>
  <c r="AY170" i="44"/>
  <c r="K174" i="44"/>
  <c r="U175" i="44"/>
  <c r="Q178" i="44"/>
  <c r="AC179" i="44"/>
  <c r="AK181" i="44"/>
  <c r="AF182" i="44"/>
  <c r="AJ183" i="44"/>
  <c r="BB156" i="44"/>
  <c r="AU163" i="44"/>
  <c r="BK169" i="44"/>
  <c r="W171" i="44"/>
  <c r="AA172" i="44"/>
  <c r="AG173" i="44"/>
  <c r="AI174" i="44"/>
  <c r="BI175" i="44"/>
  <c r="M177" i="44"/>
  <c r="AO178" i="44"/>
  <c r="BQ179" i="44"/>
  <c r="BE180" i="44"/>
  <c r="BI181" i="44"/>
  <c r="C159" i="46"/>
  <c r="C159" i="44" s="1"/>
  <c r="P150" i="44"/>
  <c r="J157" i="44"/>
  <c r="U160" i="44"/>
  <c r="AW173" i="44"/>
  <c r="AO176" i="44"/>
  <c r="AS179" i="44"/>
  <c r="H182" i="44"/>
  <c r="BB154" i="44"/>
  <c r="K164" i="44"/>
  <c r="AU169" i="44"/>
  <c r="BK171" i="44"/>
  <c r="BG172" i="44"/>
  <c r="AQ174" i="44"/>
  <c r="AK175" i="44"/>
  <c r="AS177" i="44"/>
  <c r="AW178" i="44"/>
  <c r="M181" i="44"/>
  <c r="BD182" i="44"/>
  <c r="AZ183" i="44"/>
  <c r="AP155" i="44"/>
  <c r="BQ160" i="44"/>
  <c r="BC169" i="44"/>
  <c r="BO170" i="44"/>
  <c r="BO172" i="44"/>
  <c r="AY174" i="44"/>
  <c r="AS175" i="44"/>
  <c r="AW176" i="44"/>
  <c r="BA177" i="44"/>
  <c r="BE178" i="44"/>
  <c r="BA179" i="44"/>
  <c r="AG180" i="44"/>
  <c r="U181" i="44"/>
  <c r="BL182" i="44"/>
  <c r="BH183" i="44"/>
  <c r="BO108" i="46"/>
  <c r="BO17" i="46"/>
  <c r="BL109" i="46"/>
  <c r="AF131" i="44"/>
  <c r="E121" i="44"/>
  <c r="P178" i="44"/>
  <c r="BK109" i="46"/>
  <c r="R108" i="44"/>
  <c r="BM109" i="46"/>
  <c r="A189" i="44"/>
  <c r="BD183" i="44"/>
  <c r="Z189" i="44"/>
  <c r="BN184" i="46"/>
  <c r="AN203" i="44"/>
  <c r="U207" i="44"/>
  <c r="BA207" i="44"/>
  <c r="BC198" i="44"/>
  <c r="F202" i="44"/>
  <c r="BO92" i="46"/>
  <c r="BB152" i="44"/>
  <c r="F156" i="44"/>
  <c r="AC160" i="44"/>
  <c r="AN150" i="44"/>
  <c r="R153" i="44"/>
  <c r="Z153" i="44"/>
  <c r="AL156" i="44"/>
  <c r="P161" i="44"/>
  <c r="AQ164" i="44"/>
  <c r="S25" i="46"/>
  <c r="Z191" i="44"/>
  <c r="AG196" i="44"/>
  <c r="BM196" i="44"/>
  <c r="AB197" i="44"/>
  <c r="AN198" i="44"/>
  <c r="BL198" i="44"/>
  <c r="AB199" i="44"/>
  <c r="P200" i="44"/>
  <c r="AV200" i="44"/>
  <c r="K201" i="44"/>
  <c r="AQ201" i="44"/>
  <c r="BK202" i="44"/>
  <c r="AU204" i="44"/>
  <c r="AP205" i="44"/>
  <c r="C207" i="46"/>
  <c r="C207" i="44" s="1"/>
  <c r="AL206" i="44"/>
  <c r="AF185" i="44"/>
  <c r="AB192" i="44"/>
  <c r="BH192" i="44"/>
  <c r="AT193" i="44"/>
  <c r="J194" i="44"/>
  <c r="AP194" i="44"/>
  <c r="E195" i="44"/>
  <c r="AK195" i="44"/>
  <c r="BQ195" i="44"/>
  <c r="P198" i="44"/>
  <c r="BH199" i="44"/>
  <c r="G202" i="44"/>
  <c r="AI203" i="44"/>
  <c r="BG203" i="44"/>
  <c r="W204" i="44"/>
  <c r="N206" i="44"/>
  <c r="BH197" i="44"/>
  <c r="X200" i="44"/>
  <c r="AM202" i="44"/>
  <c r="AR177" i="44"/>
  <c r="AO196" i="44"/>
  <c r="BD200" i="44"/>
  <c r="AT206" i="44"/>
  <c r="AR186" i="44"/>
  <c r="D197" i="44"/>
  <c r="D199" i="44"/>
  <c r="S201" i="44"/>
  <c r="AX205" i="44"/>
  <c r="BH181" i="44"/>
  <c r="AP191" i="44"/>
  <c r="BP192" i="44"/>
  <c r="R194" i="44"/>
  <c r="AS195" i="44"/>
  <c r="AV198" i="44"/>
  <c r="V206" i="44"/>
  <c r="AG188" i="44"/>
  <c r="BB193" i="44"/>
  <c r="L197" i="44"/>
  <c r="BL200" i="44"/>
  <c r="AA201" i="44"/>
  <c r="AU202" i="44"/>
  <c r="BF205" i="44"/>
  <c r="BB206" i="44"/>
  <c r="E184" i="44"/>
  <c r="V193" i="44"/>
  <c r="AY201" i="44"/>
  <c r="BC204" i="44"/>
  <c r="BE190" i="44"/>
  <c r="AJ192" i="44"/>
  <c r="M195" i="44"/>
  <c r="X198" i="44"/>
  <c r="AJ199" i="44"/>
  <c r="AE204" i="44"/>
  <c r="AD193" i="44"/>
  <c r="Q196" i="44"/>
  <c r="AR197" i="44"/>
  <c r="BK204" i="44"/>
  <c r="AX191" i="44"/>
  <c r="AR192" i="44"/>
  <c r="BF194" i="44"/>
  <c r="BA195" i="44"/>
  <c r="AR199" i="44"/>
  <c r="AQ203" i="44"/>
  <c r="AM204" i="44"/>
  <c r="AD206" i="44"/>
  <c r="I196" i="44"/>
  <c r="AJ197" i="44"/>
  <c r="R205" i="44"/>
  <c r="D192" i="44"/>
  <c r="AX194" i="44"/>
  <c r="BP199" i="44"/>
  <c r="O202" i="44"/>
  <c r="K203" i="44"/>
  <c r="BO203" i="44"/>
  <c r="BQ184" i="44"/>
  <c r="AW196" i="44"/>
  <c r="L199" i="44"/>
  <c r="AF200" i="44"/>
  <c r="Z205" i="44"/>
  <c r="D177" i="44"/>
  <c r="L186" i="44"/>
  <c r="L192" i="44"/>
  <c r="F193" i="44"/>
  <c r="Z194" i="44"/>
  <c r="U195" i="44"/>
  <c r="BP197" i="44"/>
  <c r="AF198" i="44"/>
  <c r="W202" i="44"/>
  <c r="S203" i="44"/>
  <c r="G204" i="44"/>
  <c r="AF207" i="44"/>
  <c r="AB181" i="44"/>
  <c r="Y190" i="44"/>
  <c r="BJ193" i="44"/>
  <c r="Y196" i="44"/>
  <c r="BE196" i="44"/>
  <c r="T197" i="44"/>
  <c r="BD198" i="44"/>
  <c r="T199" i="44"/>
  <c r="H200" i="44"/>
  <c r="AN200" i="44"/>
  <c r="AI201" i="44"/>
  <c r="BO201" i="44"/>
  <c r="BC202" i="44"/>
  <c r="AH205" i="44"/>
  <c r="BJ206" i="44"/>
  <c r="AJ181" i="44"/>
  <c r="M184" i="44"/>
  <c r="I188" i="44"/>
  <c r="AH191" i="44"/>
  <c r="AE182" i="44"/>
  <c r="AY183" i="44"/>
  <c r="D181" i="44"/>
  <c r="T186" i="44"/>
  <c r="AO188" i="44"/>
  <c r="BM190" i="44"/>
  <c r="T177" i="44"/>
  <c r="BH177" i="44"/>
  <c r="X180" i="44"/>
  <c r="L181" i="44"/>
  <c r="AR181" i="44"/>
  <c r="G182" i="44"/>
  <c r="BK182" i="44"/>
  <c r="BG183" i="44"/>
  <c r="U184" i="44"/>
  <c r="BA184" i="44"/>
  <c r="P185" i="44"/>
  <c r="BL185" i="44"/>
  <c r="AB186" i="44"/>
  <c r="Q188" i="44"/>
  <c r="AW188" i="44"/>
  <c r="M189" i="44"/>
  <c r="I190" i="44"/>
  <c r="AO190" i="44"/>
  <c r="J191" i="44"/>
  <c r="BD178" i="44"/>
  <c r="AN180" i="44"/>
  <c r="AN187" i="44"/>
  <c r="BI189" i="44"/>
  <c r="H185" i="44"/>
  <c r="AG190" i="44"/>
  <c r="AF178" i="44"/>
  <c r="BH179" i="44"/>
  <c r="AA183" i="44"/>
  <c r="AV187" i="44"/>
  <c r="BQ189" i="44"/>
  <c r="AC158" i="44"/>
  <c r="BP177" i="44"/>
  <c r="AN178" i="44"/>
  <c r="D179" i="44"/>
  <c r="AJ179" i="44"/>
  <c r="BP179" i="44"/>
  <c r="BD180" i="44"/>
  <c r="AM182" i="44"/>
  <c r="AI183" i="44"/>
  <c r="BH186" i="44"/>
  <c r="X187" i="44"/>
  <c r="BD187" i="44"/>
  <c r="AS189" i="44"/>
  <c r="T179" i="44"/>
  <c r="S183" i="44"/>
  <c r="H187" i="44"/>
  <c r="BP181" i="44"/>
  <c r="BL178" i="44"/>
  <c r="AV180" i="44"/>
  <c r="AN185" i="44"/>
  <c r="P187" i="44"/>
  <c r="AJ177" i="44"/>
  <c r="T181" i="44"/>
  <c r="BO183" i="44"/>
  <c r="BI184" i="44"/>
  <c r="AV185" i="44"/>
  <c r="AJ186" i="44"/>
  <c r="Y188" i="44"/>
  <c r="U189" i="44"/>
  <c r="Q190" i="44"/>
  <c r="AW190" i="44"/>
  <c r="L177" i="44"/>
  <c r="BC182" i="44"/>
  <c r="AS184" i="44"/>
  <c r="AZ186" i="44"/>
  <c r="BF170" i="44"/>
  <c r="AB179" i="44"/>
  <c r="AK189" i="44"/>
  <c r="AZ181" i="44"/>
  <c r="AC184" i="44"/>
  <c r="X185" i="44"/>
  <c r="D186" i="44"/>
  <c r="BE188" i="44"/>
  <c r="R191" i="44"/>
  <c r="BA152" i="44"/>
  <c r="AV178" i="44"/>
  <c r="L179" i="44"/>
  <c r="AR179" i="44"/>
  <c r="H180" i="44"/>
  <c r="AF180" i="44"/>
  <c r="BL180" i="44"/>
  <c r="O182" i="44"/>
  <c r="AU182" i="44"/>
  <c r="K183" i="44"/>
  <c r="AQ183" i="44"/>
  <c r="BP186" i="44"/>
  <c r="AF187" i="44"/>
  <c r="BL187" i="44"/>
  <c r="BA189" i="44"/>
  <c r="W182" i="44"/>
  <c r="AC189" i="44"/>
  <c r="AZ179" i="44"/>
  <c r="AZ177" i="44"/>
  <c r="P180" i="44"/>
  <c r="E189" i="44"/>
  <c r="G207" i="44"/>
  <c r="BF203" i="44"/>
  <c r="J201" i="44"/>
  <c r="AJ170" i="44"/>
  <c r="T172" i="44"/>
  <c r="AL152" i="44"/>
  <c r="BJ154" i="44"/>
  <c r="K113" i="44"/>
  <c r="D204" i="44"/>
  <c r="BH204" i="44"/>
  <c r="AU205" i="44"/>
  <c r="A191" i="44"/>
  <c r="R184" i="44"/>
  <c r="BO206" i="44"/>
  <c r="AJ202" i="44"/>
  <c r="BH202" i="44"/>
  <c r="E207" i="44"/>
  <c r="Y181" i="44"/>
  <c r="AE205" i="44"/>
  <c r="AY206" i="44"/>
  <c r="BQ130" i="44"/>
  <c r="AJ121" i="44"/>
  <c r="BO125" i="44"/>
  <c r="H124" i="44"/>
  <c r="Y141" i="44"/>
  <c r="BM177" i="44"/>
  <c r="AS180" i="44"/>
  <c r="AL188" i="44"/>
  <c r="BO127" i="44"/>
  <c r="S132" i="44"/>
  <c r="AK178" i="44"/>
  <c r="P183" i="44"/>
  <c r="BF189" i="44"/>
  <c r="BP204" i="44"/>
  <c r="BI207" i="44"/>
  <c r="D182" i="44"/>
  <c r="AT188" i="44"/>
  <c r="AB202" i="44"/>
  <c r="M207" i="44"/>
  <c r="AD116" i="44"/>
  <c r="K134" i="44"/>
  <c r="BQ207" i="44"/>
  <c r="A156" i="44"/>
  <c r="BD118" i="44"/>
  <c r="E130" i="44"/>
  <c r="BG134" i="44"/>
  <c r="X183" i="44"/>
  <c r="J184" i="44"/>
  <c r="AO186" i="44"/>
  <c r="BM186" i="44"/>
  <c r="AB204" i="44"/>
  <c r="AS207" i="44"/>
  <c r="BK135" i="44"/>
  <c r="W131" i="44"/>
  <c r="D137" i="44"/>
  <c r="AL194" i="44"/>
  <c r="S139" i="44"/>
  <c r="AL133" i="44"/>
  <c r="AN141" i="44"/>
  <c r="C127" i="46"/>
  <c r="C127" i="44" s="1"/>
  <c r="AH201" i="44"/>
  <c r="AO205" i="44"/>
  <c r="BE194" i="44"/>
  <c r="AE207" i="44"/>
  <c r="AS193" i="44"/>
  <c r="AN196" i="44"/>
  <c r="BF201" i="44"/>
  <c r="AO191" i="44"/>
  <c r="O198" i="44"/>
  <c r="AE200" i="44"/>
  <c r="C183" i="46"/>
  <c r="C183" i="44" s="1"/>
  <c r="P196" i="44"/>
  <c r="Z203" i="44"/>
  <c r="N204" i="44"/>
  <c r="Y205" i="44"/>
  <c r="BM205" i="44"/>
  <c r="C205" i="46"/>
  <c r="C205" i="44" s="1"/>
  <c r="O200" i="44"/>
  <c r="I205" i="44"/>
  <c r="O207" i="44"/>
  <c r="L195" i="44"/>
  <c r="BL196" i="44"/>
  <c r="AT202" i="44"/>
  <c r="U206" i="44"/>
  <c r="BN203" i="44"/>
  <c r="BC207" i="44"/>
  <c r="AA197" i="44"/>
  <c r="AP201" i="44"/>
  <c r="AJ195" i="44"/>
  <c r="BJ202" i="44"/>
  <c r="AD204" i="44"/>
  <c r="BH195" i="44"/>
  <c r="AD202" i="44"/>
  <c r="AP203" i="44"/>
  <c r="BB204" i="44"/>
  <c r="BI206" i="44"/>
  <c r="R201" i="44"/>
  <c r="N202" i="44"/>
  <c r="A203" i="44"/>
  <c r="BM194" i="44"/>
  <c r="AR195" i="44"/>
  <c r="AL204" i="44"/>
  <c r="E206" i="44"/>
  <c r="AS206" i="44"/>
  <c r="E193" i="44"/>
  <c r="BP195" i="44"/>
  <c r="X196" i="44"/>
  <c r="AY197" i="44"/>
  <c r="AU198" i="44"/>
  <c r="BN201" i="44"/>
  <c r="BB202" i="44"/>
  <c r="AH203" i="44"/>
  <c r="AX203" i="44"/>
  <c r="V204" i="44"/>
  <c r="AC206" i="44"/>
  <c r="AM198" i="44"/>
  <c r="BC200" i="44"/>
  <c r="AK206" i="44"/>
  <c r="AF190" i="44"/>
  <c r="AB195" i="44"/>
  <c r="G198" i="44"/>
  <c r="W200" i="44"/>
  <c r="V202" i="44"/>
  <c r="BQ206" i="44"/>
  <c r="AE187" i="44"/>
  <c r="AU200" i="44"/>
  <c r="Z201" i="44"/>
  <c r="BJ204" i="44"/>
  <c r="AG205" i="44"/>
  <c r="W207" i="44"/>
  <c r="H190" i="44"/>
  <c r="Y194" i="44"/>
  <c r="AZ195" i="44"/>
  <c r="H196" i="44"/>
  <c r="BD196" i="44"/>
  <c r="K197" i="44"/>
  <c r="AI197" i="44"/>
  <c r="AX201" i="44"/>
  <c r="AL202" i="44"/>
  <c r="R203" i="44"/>
  <c r="F204" i="44"/>
  <c r="Q205" i="44"/>
  <c r="BE205" i="44"/>
  <c r="M206" i="44"/>
  <c r="AU207" i="44"/>
  <c r="AN167" i="44"/>
  <c r="BC180" i="44"/>
  <c r="L189" i="44"/>
  <c r="BI193" i="44"/>
  <c r="AW170" i="44"/>
  <c r="G187" i="44"/>
  <c r="Q194" i="44"/>
  <c r="W173" i="44"/>
  <c r="AJ189" i="44"/>
  <c r="I170" i="44"/>
  <c r="AU185" i="44"/>
  <c r="BD188" i="44"/>
  <c r="BD190" i="44"/>
  <c r="U193" i="44"/>
  <c r="P188" i="44"/>
  <c r="AC193" i="44"/>
  <c r="I194" i="44"/>
  <c r="C187" i="46"/>
  <c r="C187" i="44" s="1"/>
  <c r="A148" i="44"/>
  <c r="AX148" i="44"/>
  <c r="BP149" i="44"/>
  <c r="AP153" i="44"/>
  <c r="BE204" i="44"/>
  <c r="Z176" i="44"/>
  <c r="AD163" i="44"/>
  <c r="AF144" i="44"/>
  <c r="BC141" i="44"/>
  <c r="C204" i="46"/>
  <c r="C204" i="44" s="1"/>
  <c r="U164" i="44"/>
  <c r="BM12" i="46"/>
  <c r="BN12" i="46"/>
  <c r="BO12" i="46"/>
  <c r="BD163" i="44"/>
  <c r="BB175" i="44"/>
  <c r="AH176" i="44"/>
  <c r="AZ168" i="44"/>
  <c r="BH172" i="44"/>
  <c r="AB174" i="44"/>
  <c r="BL169" i="44"/>
  <c r="N160" i="44"/>
  <c r="AB172" i="44"/>
  <c r="BJ175" i="44"/>
  <c r="D170" i="44"/>
  <c r="V175" i="44"/>
  <c r="AV165" i="44"/>
  <c r="BF187" i="44"/>
  <c r="K190" i="44"/>
  <c r="AZ166" i="44"/>
  <c r="BH166" i="44"/>
  <c r="BH174" i="44"/>
  <c r="BP153" i="44"/>
  <c r="AE99" i="44"/>
  <c r="AU160" i="44"/>
  <c r="BE165" i="44"/>
  <c r="AS126" i="44"/>
  <c r="X158" i="44"/>
  <c r="AO139" i="44"/>
  <c r="BJ146" i="44"/>
  <c r="AV167" i="44"/>
  <c r="X169" i="44"/>
  <c r="BD171" i="44"/>
  <c r="BF173" i="44"/>
  <c r="BD167" i="44"/>
  <c r="AF165" i="44"/>
  <c r="A142" i="44"/>
  <c r="K153" i="44"/>
  <c r="S157" i="44"/>
  <c r="AN165" i="44"/>
  <c r="AL146" i="44"/>
  <c r="U154" i="44"/>
  <c r="J164" i="44"/>
  <c r="AS156" i="44"/>
  <c r="J168" i="44"/>
  <c r="AX168" i="44"/>
  <c r="AB175" i="44"/>
  <c r="AB177" i="44"/>
  <c r="AM161" i="44"/>
  <c r="AP166" i="44"/>
  <c r="BM155" i="44"/>
  <c r="A168" i="44"/>
  <c r="AE150" i="44"/>
  <c r="AG157" i="44"/>
  <c r="AX164" i="44"/>
  <c r="AE154" i="44"/>
  <c r="AT160" i="44"/>
  <c r="BL167" i="44"/>
  <c r="BP174" i="44"/>
  <c r="AT141" i="44"/>
  <c r="D174" i="44"/>
  <c r="AG151" i="44"/>
  <c r="H167" i="44"/>
  <c r="BP168" i="44"/>
  <c r="L170" i="44"/>
  <c r="X171" i="44"/>
  <c r="AL175" i="44"/>
  <c r="AF169" i="44"/>
  <c r="AP173" i="44"/>
  <c r="A198" i="44"/>
  <c r="AE156" i="44"/>
  <c r="BL165" i="44"/>
  <c r="D168" i="44"/>
  <c r="AN169" i="44"/>
  <c r="BL171" i="44"/>
  <c r="AP176" i="44"/>
  <c r="BJ197" i="44"/>
  <c r="U203" i="44"/>
  <c r="A176" i="44"/>
  <c r="BM142" i="44"/>
  <c r="AP148" i="44"/>
  <c r="AQ153" i="44"/>
  <c r="BC154" i="44"/>
  <c r="D166" i="44"/>
  <c r="P167" i="44"/>
  <c r="AZ170" i="44"/>
  <c r="AJ172" i="44"/>
  <c r="AX173" i="44"/>
  <c r="L174" i="44"/>
  <c r="AR174" i="44"/>
  <c r="J176" i="44"/>
  <c r="BO196" i="44"/>
  <c r="BE150" i="44"/>
  <c r="AQ157" i="44"/>
  <c r="BP166" i="44"/>
  <c r="AJ174" i="44"/>
  <c r="AB166" i="44"/>
  <c r="AJ168" i="44"/>
  <c r="AV169" i="44"/>
  <c r="AF171" i="44"/>
  <c r="AT175" i="44"/>
  <c r="AX176" i="44"/>
  <c r="C161" i="46"/>
  <c r="C161" i="44" s="1"/>
  <c r="AI153" i="44"/>
  <c r="BH168" i="44"/>
  <c r="BQ138" i="44"/>
  <c r="H165" i="44"/>
  <c r="X167" i="44"/>
  <c r="R173" i="44"/>
  <c r="N175" i="44"/>
  <c r="BG153" i="44"/>
  <c r="AV163" i="44"/>
  <c r="AJ166" i="44"/>
  <c r="AF167" i="44"/>
  <c r="AR168" i="44"/>
  <c r="AB170" i="44"/>
  <c r="BH170" i="44"/>
  <c r="AZ172" i="44"/>
  <c r="T174" i="44"/>
  <c r="AZ174" i="44"/>
  <c r="R176" i="44"/>
  <c r="BF176" i="44"/>
  <c r="BB120" i="44"/>
  <c r="AS135" i="44"/>
  <c r="L153" i="44"/>
  <c r="BI135" i="44"/>
  <c r="AI159" i="44"/>
  <c r="BF121" i="44"/>
  <c r="AE129" i="44"/>
  <c r="AK133" i="44"/>
  <c r="AB153" i="44"/>
  <c r="O160" i="44"/>
  <c r="AS168" i="44"/>
  <c r="A121" i="44"/>
  <c r="BP148" i="44"/>
  <c r="AK126" i="44"/>
  <c r="BO103" i="46"/>
  <c r="M126" i="44"/>
  <c r="AY130" i="44"/>
  <c r="K137" i="44"/>
  <c r="AV147" i="44"/>
  <c r="AP150" i="44"/>
  <c r="BM60" i="46"/>
  <c r="M146" i="44"/>
  <c r="AX151" i="44"/>
  <c r="N154" i="44"/>
  <c r="AY114" i="44"/>
  <c r="BA141" i="44"/>
  <c r="AG127" i="44"/>
  <c r="N122" i="44"/>
  <c r="BE134" i="44"/>
  <c r="BE127" i="44"/>
  <c r="BQ143" i="44"/>
  <c r="AH123" i="44"/>
  <c r="AB117" i="44"/>
  <c r="AG125" i="44"/>
  <c r="H144" i="44"/>
  <c r="AZ153" i="44"/>
  <c r="G138" i="44"/>
  <c r="AE111" i="44"/>
  <c r="AU140" i="44"/>
  <c r="AI142" i="44"/>
  <c r="BC138" i="44"/>
  <c r="BG142" i="44"/>
  <c r="A169" i="44"/>
  <c r="H197" i="44"/>
  <c r="AI139" i="44"/>
  <c r="AR137" i="44"/>
  <c r="BL141" i="44"/>
  <c r="BO139" i="44"/>
  <c r="O140" i="44"/>
  <c r="O118" i="44"/>
  <c r="AZ137" i="44"/>
  <c r="AA142" i="44"/>
  <c r="AU138" i="44"/>
  <c r="AR145" i="44"/>
  <c r="BN60" i="46"/>
  <c r="BO177" i="46"/>
  <c r="BG162" i="44"/>
  <c r="AM150" i="44"/>
  <c r="BQ154" i="44"/>
  <c r="AN159" i="44"/>
  <c r="AX166" i="44"/>
  <c r="AV176" i="44"/>
  <c r="AT163" i="44"/>
  <c r="J166" i="44"/>
  <c r="AJ175" i="44"/>
  <c r="C164" i="46"/>
  <c r="C164" i="44" s="1"/>
  <c r="AL163" i="44"/>
  <c r="BQ152" i="44"/>
  <c r="BQ156" i="44"/>
  <c r="V167" i="44"/>
  <c r="O187" i="44"/>
  <c r="BH189" i="44"/>
  <c r="AK158" i="44"/>
  <c r="BN164" i="44"/>
  <c r="R168" i="44"/>
  <c r="D175" i="44"/>
  <c r="C166" i="46"/>
  <c r="C166" i="44" s="1"/>
  <c r="BM153" i="44"/>
  <c r="BI158" i="44"/>
  <c r="R164" i="44"/>
  <c r="A170" i="44"/>
  <c r="I157" i="44"/>
  <c r="BO162" i="44"/>
  <c r="AT165" i="44"/>
  <c r="T189" i="44"/>
  <c r="A172" i="44"/>
  <c r="AZ146" i="44"/>
  <c r="BC150" i="44"/>
  <c r="M152" i="44"/>
  <c r="BA154" i="44"/>
  <c r="AG155" i="44"/>
  <c r="BM157" i="44"/>
  <c r="BQ158" i="44"/>
  <c r="G161" i="44"/>
  <c r="K162" i="44"/>
  <c r="F163" i="44"/>
  <c r="Z164" i="44"/>
  <c r="N165" i="44"/>
  <c r="Z166" i="44"/>
  <c r="BN168" i="44"/>
  <c r="BP175" i="44"/>
  <c r="BK187" i="44"/>
  <c r="AR189" i="44"/>
  <c r="P190" i="44"/>
  <c r="AG153" i="44"/>
  <c r="AO157" i="44"/>
  <c r="AT167" i="44"/>
  <c r="AK154" i="44"/>
  <c r="BD159" i="44"/>
  <c r="F165" i="44"/>
  <c r="Z168" i="44"/>
  <c r="AS154" i="44"/>
  <c r="BE157" i="44"/>
  <c r="BK161" i="44"/>
  <c r="R166" i="44"/>
  <c r="AW153" i="44"/>
  <c r="E158" i="44"/>
  <c r="O161" i="44"/>
  <c r="BB163" i="44"/>
  <c r="BJ167" i="44"/>
  <c r="AL165" i="44"/>
  <c r="N167" i="44"/>
  <c r="BE151" i="44"/>
  <c r="I155" i="44"/>
  <c r="E152" i="44"/>
  <c r="Y155" i="44"/>
  <c r="BL159" i="44"/>
  <c r="BB167" i="44"/>
  <c r="AC152" i="44"/>
  <c r="E154" i="44"/>
  <c r="U156" i="44"/>
  <c r="V165" i="44"/>
  <c r="AD167" i="44"/>
  <c r="BK150" i="44"/>
  <c r="M154" i="44"/>
  <c r="X159" i="44"/>
  <c r="N163" i="44"/>
  <c r="AN176" i="44"/>
  <c r="W187" i="44"/>
  <c r="AV188" i="44"/>
  <c r="BP189" i="44"/>
  <c r="AG191" i="44"/>
  <c r="BA193" i="44"/>
  <c r="BC161" i="44"/>
  <c r="BH175" i="44"/>
  <c r="M156" i="44"/>
  <c r="BF166" i="44"/>
  <c r="AH168" i="44"/>
  <c r="L175" i="44"/>
  <c r="G150" i="44"/>
  <c r="Q153" i="44"/>
  <c r="Q157" i="44"/>
  <c r="AA162" i="44"/>
  <c r="AH164" i="44"/>
  <c r="BB165" i="44"/>
  <c r="BN166" i="44"/>
  <c r="AP168" i="44"/>
  <c r="X188" i="44"/>
  <c r="AV137" i="44"/>
  <c r="AK152" i="44"/>
  <c r="AW155" i="44"/>
  <c r="M158" i="44"/>
  <c r="AI162" i="44"/>
  <c r="AP164" i="44"/>
  <c r="AH166" i="44"/>
  <c r="R170" i="44"/>
  <c r="J174" i="44"/>
  <c r="BN174" i="44"/>
  <c r="H176" i="44"/>
  <c r="AU187" i="44"/>
  <c r="BE191" i="44"/>
  <c r="K192" i="44"/>
  <c r="W150" i="44"/>
  <c r="Y151" i="44"/>
  <c r="BE153" i="44"/>
  <c r="BI154" i="44"/>
  <c r="BE155" i="44"/>
  <c r="Y157" i="44"/>
  <c r="AF159" i="44"/>
  <c r="AB160" i="44"/>
  <c r="AE161" i="44"/>
  <c r="AQ162" i="44"/>
  <c r="BJ163" i="44"/>
  <c r="AD165" i="44"/>
  <c r="BJ165" i="44"/>
  <c r="F167" i="44"/>
  <c r="AL167" i="44"/>
  <c r="AM178" i="44"/>
  <c r="AZ189" i="44"/>
  <c r="X190" i="44"/>
  <c r="AV190" i="44"/>
  <c r="I191" i="44"/>
  <c r="AQ192" i="44"/>
  <c r="BO192" i="44"/>
  <c r="AK193" i="44"/>
  <c r="AZ110" i="44"/>
  <c r="AJ143" i="44"/>
  <c r="F146" i="44"/>
  <c r="S153" i="44"/>
  <c r="BO153" i="44"/>
  <c r="AM154" i="44"/>
  <c r="BK156" i="44"/>
  <c r="AE158" i="44"/>
  <c r="AG161" i="44"/>
  <c r="P165" i="44"/>
  <c r="L166" i="44"/>
  <c r="L168" i="44"/>
  <c r="AR170" i="44"/>
  <c r="BP170" i="44"/>
  <c r="AN171" i="44"/>
  <c r="D172" i="44"/>
  <c r="BP172" i="44"/>
  <c r="Z173" i="44"/>
  <c r="BN176" i="44"/>
  <c r="AC177" i="44"/>
  <c r="BI177" i="44"/>
  <c r="BP143" i="44"/>
  <c r="AY153" i="44"/>
  <c r="BJ141" i="44"/>
  <c r="C142" i="46"/>
  <c r="C142" i="44" s="1"/>
  <c r="BA138" i="44"/>
  <c r="AS140" i="44"/>
  <c r="V146" i="44"/>
  <c r="AA153" i="44"/>
  <c r="AS162" i="44"/>
  <c r="X163" i="44"/>
  <c r="X165" i="44"/>
  <c r="T166" i="44"/>
  <c r="T168" i="44"/>
  <c r="P169" i="44"/>
  <c r="T170" i="44"/>
  <c r="P171" i="44"/>
  <c r="AV171" i="44"/>
  <c r="L172" i="44"/>
  <c r="AR172" i="44"/>
  <c r="J173" i="44"/>
  <c r="AH173" i="44"/>
  <c r="F175" i="44"/>
  <c r="AD175" i="44"/>
  <c r="C147" i="46"/>
  <c r="C147" i="44" s="1"/>
  <c r="J137" i="44"/>
  <c r="AD146" i="44"/>
  <c r="AW142" i="44"/>
  <c r="A123" i="44"/>
  <c r="AL120" i="44"/>
  <c r="F124" i="44"/>
  <c r="AU128" i="44"/>
  <c r="G131" i="44"/>
  <c r="O133" i="44"/>
  <c r="O135" i="44"/>
  <c r="AJ207" i="44"/>
  <c r="P96" i="44"/>
  <c r="AF124" i="44"/>
  <c r="Y129" i="44"/>
  <c r="BC135" i="44"/>
  <c r="BA173" i="44"/>
  <c r="N191" i="44"/>
  <c r="U196" i="44"/>
  <c r="AU126" i="44"/>
  <c r="A192" i="44"/>
  <c r="C195" i="46"/>
  <c r="C195" i="44" s="1"/>
  <c r="U98" i="44"/>
  <c r="AB121" i="44"/>
  <c r="AN124" i="44"/>
  <c r="BK126" i="44"/>
  <c r="AM131" i="44"/>
  <c r="BC133" i="44"/>
  <c r="BC201" i="44"/>
  <c r="E100" i="44"/>
  <c r="AI125" i="44"/>
  <c r="M130" i="44"/>
  <c r="K132" i="44"/>
  <c r="AI143" i="44"/>
  <c r="BH140" i="44"/>
  <c r="AO145" i="44"/>
  <c r="T149" i="44"/>
  <c r="AX153" i="44"/>
  <c r="BJ156" i="44"/>
  <c r="AK160" i="44"/>
  <c r="BH162" i="44"/>
  <c r="R148" i="44"/>
  <c r="AX155" i="44"/>
  <c r="AH157" i="44"/>
  <c r="Y159" i="44"/>
  <c r="AA164" i="44"/>
  <c r="O171" i="44"/>
  <c r="F158" i="44"/>
  <c r="L162" i="44"/>
  <c r="C148" i="46"/>
  <c r="C148" i="44" s="1"/>
  <c r="AJ149" i="44"/>
  <c r="X150" i="44"/>
  <c r="N152" i="44"/>
  <c r="J153" i="44"/>
  <c r="V156" i="44"/>
  <c r="AL158" i="44"/>
  <c r="BM159" i="44"/>
  <c r="A155" i="44"/>
  <c r="C153" i="46"/>
  <c r="C153" i="44" s="1"/>
  <c r="AP130" i="44"/>
  <c r="AW137" i="44"/>
  <c r="AW145" i="44"/>
  <c r="Z148" i="44"/>
  <c r="AZ149" i="44"/>
  <c r="R151" i="44"/>
  <c r="J155" i="44"/>
  <c r="AD156" i="44"/>
  <c r="N158" i="44"/>
  <c r="AT158" i="44"/>
  <c r="M160" i="44"/>
  <c r="G169" i="44"/>
  <c r="AM169" i="44"/>
  <c r="AQ172" i="44"/>
  <c r="Q137" i="44"/>
  <c r="BG116" i="44"/>
  <c r="P142" i="44"/>
  <c r="X161" i="44"/>
  <c r="W163" i="44"/>
  <c r="AF136" i="44"/>
  <c r="BM145" i="44"/>
  <c r="BI146" i="44"/>
  <c r="AH148" i="44"/>
  <c r="BH149" i="44"/>
  <c r="AF150" i="44"/>
  <c r="AD152" i="44"/>
  <c r="AH153" i="44"/>
  <c r="R155" i="44"/>
  <c r="AP157" i="44"/>
  <c r="V158" i="44"/>
  <c r="BB158" i="44"/>
  <c r="AG159" i="44"/>
  <c r="BA160" i="44"/>
  <c r="AJ162" i="44"/>
  <c r="BP162" i="44"/>
  <c r="AE163" i="44"/>
  <c r="BK163" i="44"/>
  <c r="K170" i="44"/>
  <c r="AI170" i="44"/>
  <c r="BG170" i="44"/>
  <c r="BM137" i="46"/>
  <c r="AR135" i="44"/>
  <c r="S143" i="44"/>
  <c r="I145" i="44"/>
  <c r="U146" i="44"/>
  <c r="N147" i="44"/>
  <c r="BF148" i="44"/>
  <c r="H150" i="44"/>
  <c r="V154" i="44"/>
  <c r="AH155" i="44"/>
  <c r="AT156" i="44"/>
  <c r="AD158" i="44"/>
  <c r="AO159" i="44"/>
  <c r="AN152" i="44"/>
  <c r="M201" i="44"/>
  <c r="BH151" i="44"/>
  <c r="T157" i="44"/>
  <c r="I165" i="44"/>
  <c r="O195" i="44"/>
  <c r="BJ199" i="44"/>
  <c r="C132" i="46"/>
  <c r="C132" i="44" s="1"/>
  <c r="AL128" i="44"/>
  <c r="D151" i="44"/>
  <c r="AC168" i="44"/>
  <c r="AP200" i="44"/>
  <c r="C129" i="46"/>
  <c r="C129" i="44" s="1"/>
  <c r="AD128" i="44"/>
  <c r="M143" i="44"/>
  <c r="T148" i="44"/>
  <c r="BD156" i="44"/>
  <c r="BE167" i="44"/>
  <c r="BF200" i="44"/>
  <c r="C139" i="46"/>
  <c r="C139" i="44" s="1"/>
  <c r="W141" i="44"/>
  <c r="O146" i="44"/>
  <c r="BK146" i="44"/>
  <c r="BH155" i="44"/>
  <c r="AO163" i="44"/>
  <c r="BM163" i="44"/>
  <c r="AZ191" i="44"/>
  <c r="AD192" i="44"/>
  <c r="BP194" i="44"/>
  <c r="N199" i="44"/>
  <c r="BB128" i="44"/>
  <c r="AX139" i="44"/>
  <c r="T151" i="44"/>
  <c r="BD154" i="44"/>
  <c r="R161" i="44"/>
  <c r="AI145" i="44"/>
  <c r="X154" i="44"/>
  <c r="AB155" i="44"/>
  <c r="AM160" i="44"/>
  <c r="BN161" i="44"/>
  <c r="I167" i="44"/>
  <c r="D194" i="44"/>
  <c r="A141" i="44"/>
  <c r="BN139" i="44"/>
  <c r="D153" i="44"/>
  <c r="BA166" i="44"/>
  <c r="L191" i="44"/>
  <c r="AG202" i="44"/>
  <c r="BM202" i="44"/>
  <c r="A150" i="44"/>
  <c r="AS111" i="44"/>
  <c r="BD144" i="44"/>
  <c r="AB151" i="44"/>
  <c r="BL158" i="44"/>
  <c r="Q163" i="44"/>
  <c r="W195" i="44"/>
  <c r="BF198" i="44"/>
  <c r="D155" i="44"/>
  <c r="E164" i="44"/>
  <c r="AB194" i="44"/>
  <c r="S196" i="44"/>
  <c r="AK201" i="44"/>
  <c r="A200" i="44"/>
  <c r="C178" i="46"/>
  <c r="C178" i="44" s="1"/>
  <c r="N133" i="44"/>
  <c r="J139" i="44"/>
  <c r="V140" i="44"/>
  <c r="AM146" i="44"/>
  <c r="P147" i="44"/>
  <c r="AJ148" i="44"/>
  <c r="AT149" i="44"/>
  <c r="P152" i="44"/>
  <c r="AN156" i="44"/>
  <c r="W160" i="44"/>
  <c r="G189" i="44"/>
  <c r="AU189" i="44"/>
  <c r="BB197" i="44"/>
  <c r="U201" i="44"/>
  <c r="BE202" i="44"/>
  <c r="AC203" i="44"/>
  <c r="AW204" i="44"/>
  <c r="Z207" i="44"/>
  <c r="AZ194" i="44"/>
  <c r="AU141" i="44"/>
  <c r="AA145" i="44"/>
  <c r="X147" i="44"/>
  <c r="AJ157" i="44"/>
  <c r="AP161" i="44"/>
  <c r="S190" i="44"/>
  <c r="AQ196" i="44"/>
  <c r="AS203" i="44"/>
  <c r="C193" i="46"/>
  <c r="C193" i="44" s="1"/>
  <c r="BC118" i="44"/>
  <c r="BJ128" i="44"/>
  <c r="AL149" i="44"/>
  <c r="R150" i="44"/>
  <c r="BP157" i="44"/>
  <c r="AC166" i="44"/>
  <c r="AO167" i="44"/>
  <c r="BG196" i="44"/>
  <c r="AP198" i="44"/>
  <c r="AI119" i="44"/>
  <c r="AH136" i="44"/>
  <c r="AY137" i="44"/>
  <c r="AK143" i="44"/>
  <c r="AU146" i="44"/>
  <c r="X152" i="44"/>
  <c r="BL152" i="44"/>
  <c r="AS164" i="44"/>
  <c r="AT192" i="44"/>
  <c r="AO202" i="44"/>
  <c r="AG204" i="44"/>
  <c r="A99" i="44"/>
  <c r="A163" i="44"/>
  <c r="N128" i="44"/>
  <c r="V133" i="44"/>
  <c r="AT140" i="44"/>
  <c r="BF142" i="44"/>
  <c r="BN150" i="44"/>
  <c r="AZ151" i="44"/>
  <c r="AR153" i="44"/>
  <c r="L155" i="44"/>
  <c r="P156" i="44"/>
  <c r="L157" i="44"/>
  <c r="Y163" i="44"/>
  <c r="AW165" i="44"/>
  <c r="M166" i="44"/>
  <c r="BQ166" i="44"/>
  <c r="Y167" i="44"/>
  <c r="M168" i="44"/>
  <c r="BQ168" i="44"/>
  <c r="AH198" i="44"/>
  <c r="BI201" i="44"/>
  <c r="AG170" i="46"/>
  <c r="AG170" i="44"/>
  <c r="Y174" i="44"/>
  <c r="BL153" i="44"/>
  <c r="BC159" i="44"/>
  <c r="AU173" i="44"/>
  <c r="O176" i="44"/>
  <c r="AP181" i="44"/>
  <c r="R186" i="44"/>
  <c r="AR152" i="46"/>
  <c r="AR152" i="44"/>
  <c r="BL148" i="46"/>
  <c r="BL148" i="44"/>
  <c r="A151" i="44"/>
  <c r="C151" i="46"/>
  <c r="C151" i="44" s="1"/>
  <c r="C162" i="46"/>
  <c r="C162" i="44" s="1"/>
  <c r="AF153" i="44"/>
  <c r="BK121" i="44"/>
  <c r="P153" i="44"/>
  <c r="AP177" i="44"/>
  <c r="BF179" i="44"/>
  <c r="BB113" i="46"/>
  <c r="BB113" i="44"/>
  <c r="G145" i="46"/>
  <c r="G145" i="44"/>
  <c r="H153" i="46"/>
  <c r="H153" i="44"/>
  <c r="AF155" i="46"/>
  <c r="AF155" i="44"/>
  <c r="BN162" i="46"/>
  <c r="BN162" i="44"/>
  <c r="U163" i="46"/>
  <c r="U163" i="44"/>
  <c r="AC167" i="46"/>
  <c r="AC167" i="44"/>
  <c r="AS167" i="46"/>
  <c r="AS167" i="44"/>
  <c r="BI167" i="46"/>
  <c r="BI167" i="44"/>
  <c r="BQ167" i="46"/>
  <c r="BQ167" i="44"/>
  <c r="AC169" i="46"/>
  <c r="AC169" i="44"/>
  <c r="Q170" i="46"/>
  <c r="Q170" i="44"/>
  <c r="BM170" i="46"/>
  <c r="BM170" i="44"/>
  <c r="I172" i="46"/>
  <c r="I172" i="44"/>
  <c r="AW172" i="46"/>
  <c r="AW172" i="44"/>
  <c r="G173" i="46"/>
  <c r="G173" i="44"/>
  <c r="Q174" i="46"/>
  <c r="Q174" i="44"/>
  <c r="BE174" i="46"/>
  <c r="BE174" i="44"/>
  <c r="BM174" i="46"/>
  <c r="BM174" i="44"/>
  <c r="AA175" i="46"/>
  <c r="AA175" i="44"/>
  <c r="AQ175" i="46"/>
  <c r="AQ175" i="44"/>
  <c r="BG175" i="46"/>
  <c r="BG175" i="44"/>
  <c r="AE176" i="46"/>
  <c r="AE176" i="44"/>
  <c r="BC176" i="46"/>
  <c r="BC176" i="44"/>
  <c r="AX177" i="46"/>
  <c r="AX177" i="44"/>
  <c r="J179" i="46"/>
  <c r="J179" i="44"/>
  <c r="R179" i="46"/>
  <c r="R179" i="44"/>
  <c r="BF181" i="46"/>
  <c r="BF181" i="44"/>
  <c r="BN181" i="46"/>
  <c r="BN181" i="44"/>
  <c r="E182" i="46"/>
  <c r="E182" i="44"/>
  <c r="U182" i="46"/>
  <c r="U182" i="44"/>
  <c r="AC182" i="46"/>
  <c r="AC182" i="44"/>
  <c r="AK182" i="46"/>
  <c r="AK182" i="44"/>
  <c r="AS182" i="46"/>
  <c r="AS182" i="44"/>
  <c r="BI182" i="46"/>
  <c r="BI182" i="44"/>
  <c r="BQ182" i="46"/>
  <c r="BQ182" i="44"/>
  <c r="Q183" i="46"/>
  <c r="Q183" i="44"/>
  <c r="Y183" i="46"/>
  <c r="Y183" i="44"/>
  <c r="AG183" i="46"/>
  <c r="AG183" i="44"/>
  <c r="AO183" i="46"/>
  <c r="AO183" i="44"/>
  <c r="AW183" i="46"/>
  <c r="AW183" i="44"/>
  <c r="BE183" i="46"/>
  <c r="BE183" i="44"/>
  <c r="BM183" i="46"/>
  <c r="BM183" i="44"/>
  <c r="K184" i="46"/>
  <c r="K184" i="44"/>
  <c r="S184" i="46"/>
  <c r="S184" i="44"/>
  <c r="AA184" i="46"/>
  <c r="AA184" i="44"/>
  <c r="AI184" i="46"/>
  <c r="AI184" i="44"/>
  <c r="AQ184" i="46"/>
  <c r="AQ184" i="44"/>
  <c r="AY184" i="46"/>
  <c r="AY184" i="44"/>
  <c r="BG184" i="46"/>
  <c r="BG184" i="44"/>
  <c r="N185" i="46"/>
  <c r="N185" i="44"/>
  <c r="V185" i="46"/>
  <c r="V185" i="44"/>
  <c r="AD185" i="46"/>
  <c r="AD185" i="44"/>
  <c r="AL185" i="46"/>
  <c r="AL185" i="44"/>
  <c r="BB185" i="46"/>
  <c r="BB185" i="44"/>
  <c r="J186" i="46"/>
  <c r="J186" i="44"/>
  <c r="Z186" i="46"/>
  <c r="Z186" i="44"/>
  <c r="AH186" i="46"/>
  <c r="AH186" i="44"/>
  <c r="AP186" i="46"/>
  <c r="AP186" i="44"/>
  <c r="AX186" i="46"/>
  <c r="AX186" i="44"/>
  <c r="BN186" i="46"/>
  <c r="BN186" i="44"/>
  <c r="F187" i="46"/>
  <c r="F187" i="44"/>
  <c r="N187" i="46"/>
  <c r="N187" i="44"/>
  <c r="AD187" i="46"/>
  <c r="AD187" i="44"/>
  <c r="AL187" i="46"/>
  <c r="AL187" i="44"/>
  <c r="AT187" i="46"/>
  <c r="AT187" i="44"/>
  <c r="BB187" i="46"/>
  <c r="BB187" i="44"/>
  <c r="BJ187" i="46"/>
  <c r="BJ187" i="44"/>
  <c r="C188" i="46"/>
  <c r="C188" i="44" s="1"/>
  <c r="A188" i="44"/>
  <c r="G190" i="46"/>
  <c r="G190" i="44"/>
  <c r="O190" i="46"/>
  <c r="O190" i="44"/>
  <c r="W190" i="46"/>
  <c r="W190" i="44"/>
  <c r="AE190" i="46"/>
  <c r="AE190" i="44"/>
  <c r="AM190" i="46"/>
  <c r="AM190" i="44"/>
  <c r="AU190" i="46"/>
  <c r="AU190" i="44"/>
  <c r="BC190" i="46"/>
  <c r="BC190" i="44"/>
  <c r="BK190" i="46"/>
  <c r="BK190" i="44"/>
  <c r="H191" i="46"/>
  <c r="H191" i="44"/>
  <c r="P191" i="46"/>
  <c r="P191" i="44"/>
  <c r="X191" i="46"/>
  <c r="X191" i="44"/>
  <c r="AF191" i="46"/>
  <c r="AF191" i="44"/>
  <c r="AN191" i="46"/>
  <c r="AN191" i="44"/>
  <c r="AV191" i="46"/>
  <c r="AV191" i="44"/>
  <c r="BD191" i="46"/>
  <c r="BD191" i="44"/>
  <c r="BL191" i="46"/>
  <c r="BL191" i="44"/>
  <c r="D193" i="46"/>
  <c r="D193" i="44"/>
  <c r="L193" i="46"/>
  <c r="L193" i="44"/>
  <c r="AB193" i="46"/>
  <c r="AB193" i="44"/>
  <c r="AR193" i="46"/>
  <c r="AR193" i="44"/>
  <c r="BH193" i="46"/>
  <c r="BH193" i="44"/>
  <c r="H194" i="46"/>
  <c r="H194" i="44"/>
  <c r="P194" i="46"/>
  <c r="P194" i="44"/>
  <c r="X194" i="46"/>
  <c r="X194" i="44"/>
  <c r="AF194" i="46"/>
  <c r="AF194" i="44"/>
  <c r="AN194" i="46"/>
  <c r="AN194" i="44"/>
  <c r="AV194" i="46"/>
  <c r="AV194" i="44"/>
  <c r="BD194" i="46"/>
  <c r="BD194" i="44"/>
  <c r="BL194" i="46"/>
  <c r="BL194" i="44"/>
  <c r="K195" i="46"/>
  <c r="K195" i="44"/>
  <c r="S195" i="46"/>
  <c r="S195" i="44"/>
  <c r="AA195" i="46"/>
  <c r="AA195" i="44"/>
  <c r="AI195" i="46"/>
  <c r="AI195" i="44"/>
  <c r="AQ195" i="46"/>
  <c r="AQ195" i="44"/>
  <c r="AY195" i="46"/>
  <c r="AY195" i="44"/>
  <c r="BG195" i="46"/>
  <c r="BG195" i="44"/>
  <c r="G196" i="46"/>
  <c r="G196" i="44"/>
  <c r="O196" i="46"/>
  <c r="O196" i="44"/>
  <c r="W196" i="46"/>
  <c r="W196" i="44"/>
  <c r="AE196" i="46"/>
  <c r="AE196" i="44"/>
  <c r="AM196" i="46"/>
  <c r="AM196" i="44"/>
  <c r="AU196" i="46"/>
  <c r="AU196" i="44"/>
  <c r="BC196" i="46"/>
  <c r="BC196" i="44"/>
  <c r="BK196" i="46"/>
  <c r="BK196" i="44"/>
  <c r="J197" i="46"/>
  <c r="J197" i="44"/>
  <c r="R197" i="46"/>
  <c r="R197" i="44"/>
  <c r="Z197" i="46"/>
  <c r="Z197" i="44"/>
  <c r="AH197" i="46"/>
  <c r="AH197" i="44"/>
  <c r="AP197" i="46"/>
  <c r="AP197" i="44"/>
  <c r="AX197" i="46"/>
  <c r="AX197" i="44"/>
  <c r="BF197" i="46"/>
  <c r="BF197" i="44"/>
  <c r="F198" i="46"/>
  <c r="F198" i="44"/>
  <c r="N198" i="46"/>
  <c r="N198" i="44"/>
  <c r="V198" i="46"/>
  <c r="V198" i="44"/>
  <c r="AD198" i="46"/>
  <c r="AD198" i="44"/>
  <c r="AL198" i="46"/>
  <c r="AL198" i="44"/>
  <c r="BB198" i="46"/>
  <c r="BB198" i="44"/>
  <c r="BJ198" i="46"/>
  <c r="BJ198" i="44"/>
  <c r="C199" i="46"/>
  <c r="C199" i="44" s="1"/>
  <c r="A199" i="44"/>
  <c r="J199" i="46"/>
  <c r="J199" i="44"/>
  <c r="R199" i="46"/>
  <c r="R199" i="44"/>
  <c r="Z199" i="46"/>
  <c r="Z199" i="44"/>
  <c r="AP199" i="46"/>
  <c r="AP199" i="44"/>
  <c r="AX199" i="46"/>
  <c r="AX199" i="44"/>
  <c r="BF199" i="46"/>
  <c r="BF199" i="44"/>
  <c r="BN199" i="46"/>
  <c r="BN199" i="44"/>
  <c r="N200" i="46"/>
  <c r="N200" i="44"/>
  <c r="V200" i="46"/>
  <c r="V200" i="44"/>
  <c r="AD200" i="46"/>
  <c r="AD200" i="44"/>
  <c r="AL200" i="46"/>
  <c r="AL200" i="44"/>
  <c r="AT200" i="46"/>
  <c r="AT200" i="44"/>
  <c r="BB200" i="46"/>
  <c r="BB200" i="44"/>
  <c r="BJ200" i="46"/>
  <c r="BJ200" i="44"/>
  <c r="Q201" i="46"/>
  <c r="Q201" i="44"/>
  <c r="Y201" i="46"/>
  <c r="Y201" i="44"/>
  <c r="AG201" i="46"/>
  <c r="AG201" i="44"/>
  <c r="AO201" i="46"/>
  <c r="AO201" i="44"/>
  <c r="AW201" i="46"/>
  <c r="AW201" i="44"/>
  <c r="BE201" i="46"/>
  <c r="BE201" i="44"/>
  <c r="BM201" i="46"/>
  <c r="BM201" i="44"/>
  <c r="E202" i="46"/>
  <c r="E202" i="44"/>
  <c r="M202" i="46"/>
  <c r="M202" i="44"/>
  <c r="U202" i="46"/>
  <c r="U202" i="44"/>
  <c r="AC202" i="46"/>
  <c r="AC202" i="44"/>
  <c r="AS202" i="46"/>
  <c r="AS202" i="44"/>
  <c r="BA202" i="46"/>
  <c r="BA202" i="44"/>
  <c r="BI202" i="46"/>
  <c r="BI202" i="44"/>
  <c r="BQ202" i="46"/>
  <c r="BQ202" i="44"/>
  <c r="I203" i="46"/>
  <c r="I203" i="44"/>
  <c r="Q203" i="46"/>
  <c r="Q203" i="44"/>
  <c r="Y203" i="46"/>
  <c r="Y203" i="44"/>
  <c r="AG203" i="46"/>
  <c r="AG203" i="44"/>
  <c r="AW203" i="46"/>
  <c r="AW203" i="44"/>
  <c r="BE203" i="46"/>
  <c r="BE203" i="44"/>
  <c r="BM203" i="46"/>
  <c r="BM203" i="44"/>
  <c r="E204" i="46"/>
  <c r="E204" i="44"/>
  <c r="M204" i="46"/>
  <c r="M204" i="44"/>
  <c r="U204" i="46"/>
  <c r="U204" i="44"/>
  <c r="AC204" i="46"/>
  <c r="AC204" i="44"/>
  <c r="AK204" i="46"/>
  <c r="AK204" i="44"/>
  <c r="BA204" i="46"/>
  <c r="BA204" i="44"/>
  <c r="BI204" i="46"/>
  <c r="BI204" i="44"/>
  <c r="BQ204" i="46"/>
  <c r="BQ204" i="44"/>
  <c r="P205" i="46"/>
  <c r="P205" i="44"/>
  <c r="X205" i="46"/>
  <c r="X205" i="44"/>
  <c r="AF205" i="46"/>
  <c r="AF205" i="44"/>
  <c r="AN205" i="46"/>
  <c r="AN205" i="44"/>
  <c r="AV205" i="46"/>
  <c r="AV205" i="44"/>
  <c r="BD205" i="46"/>
  <c r="BD205" i="44"/>
  <c r="BL205" i="46"/>
  <c r="BL205" i="44"/>
  <c r="D206" i="46"/>
  <c r="D206" i="44"/>
  <c r="L206" i="46"/>
  <c r="L206" i="44"/>
  <c r="T206" i="46"/>
  <c r="T206" i="44"/>
  <c r="AB206" i="46"/>
  <c r="AB206" i="44"/>
  <c r="AJ206" i="46"/>
  <c r="AJ206" i="44"/>
  <c r="AR206" i="46"/>
  <c r="AR206" i="44"/>
  <c r="AZ206" i="46"/>
  <c r="AZ206" i="44"/>
  <c r="BH206" i="46"/>
  <c r="BH206" i="44"/>
  <c r="BP206" i="46"/>
  <c r="BP206" i="44"/>
  <c r="P151" i="46"/>
  <c r="P151" i="44"/>
  <c r="E165" i="46"/>
  <c r="E165" i="44"/>
  <c r="Y170" i="46"/>
  <c r="Y170" i="44"/>
  <c r="AK171" i="46"/>
  <c r="AK171" i="44"/>
  <c r="AS171" i="46"/>
  <c r="AS171" i="44"/>
  <c r="BI171" i="46"/>
  <c r="BI171" i="44"/>
  <c r="Z177" i="46"/>
  <c r="Z177" i="44"/>
  <c r="AH177" i="46"/>
  <c r="AH177" i="44"/>
  <c r="BN177" i="46"/>
  <c r="BN177" i="44"/>
  <c r="AH179" i="46"/>
  <c r="AH179" i="44"/>
  <c r="AP179" i="46"/>
  <c r="AP179" i="44"/>
  <c r="AX179" i="46"/>
  <c r="AX179" i="44"/>
  <c r="BN179" i="46"/>
  <c r="BN179" i="44"/>
  <c r="N180" i="46"/>
  <c r="N180" i="44"/>
  <c r="AL180" i="46"/>
  <c r="AL180" i="44"/>
  <c r="BB180" i="46"/>
  <c r="BB180" i="44"/>
  <c r="A181" i="44"/>
  <c r="C181" i="46"/>
  <c r="C181" i="44" s="1"/>
  <c r="R181" i="46"/>
  <c r="R181" i="44"/>
  <c r="AH181" i="46"/>
  <c r="AH181" i="44"/>
  <c r="BD153" i="46"/>
  <c r="BD153" i="44"/>
  <c r="M169" i="46"/>
  <c r="M169" i="44"/>
  <c r="BA169" i="46"/>
  <c r="BA169" i="44"/>
  <c r="BI169" i="46"/>
  <c r="BI169" i="44"/>
  <c r="M171" i="46"/>
  <c r="M171" i="44"/>
  <c r="AG172" i="46"/>
  <c r="AG172" i="44"/>
  <c r="AO174" i="46"/>
  <c r="AO174" i="44"/>
  <c r="J177" i="46"/>
  <c r="J177" i="44"/>
  <c r="C179" i="46"/>
  <c r="C179" i="44" s="1"/>
  <c r="A179" i="44"/>
  <c r="F180" i="46"/>
  <c r="F180" i="44"/>
  <c r="V180" i="46"/>
  <c r="V180" i="44"/>
  <c r="AT180" i="46"/>
  <c r="AT180" i="44"/>
  <c r="BJ180" i="46"/>
  <c r="BJ180" i="44"/>
  <c r="J181" i="46"/>
  <c r="J181" i="44"/>
  <c r="Z181" i="46"/>
  <c r="Z181" i="44"/>
  <c r="AX181" i="46"/>
  <c r="AX181" i="44"/>
  <c r="V187" i="46"/>
  <c r="V187" i="44"/>
  <c r="AM176" i="44"/>
  <c r="I183" i="44"/>
  <c r="F185" i="44"/>
  <c r="N115" i="44"/>
  <c r="AG148" i="44"/>
  <c r="BM148" i="44"/>
  <c r="U152" i="44"/>
  <c r="AS152" i="44"/>
  <c r="I153" i="44"/>
  <c r="Y153" i="44"/>
  <c r="AO153" i="44"/>
  <c r="AP84" i="44"/>
  <c r="AV121" i="44"/>
  <c r="AC144" i="44"/>
  <c r="AK147" i="44"/>
  <c r="AO148" i="44"/>
  <c r="BM151" i="44"/>
  <c r="BI152" i="44"/>
  <c r="BB107" i="44"/>
  <c r="Y119" i="44"/>
  <c r="K107" i="44"/>
  <c r="U64" i="44"/>
  <c r="BN24" i="46"/>
  <c r="BO24" i="46"/>
  <c r="BL58" i="44"/>
  <c r="O113" i="44"/>
  <c r="BF117" i="44"/>
  <c r="BF143" i="44"/>
  <c r="E147" i="44"/>
  <c r="AW148" i="44"/>
  <c r="O150" i="44"/>
  <c r="I151" i="44"/>
  <c r="AO151" i="44"/>
  <c r="AO155" i="44"/>
  <c r="E156" i="44"/>
  <c r="BI156" i="44"/>
  <c r="H159" i="44"/>
  <c r="AC60" i="44"/>
  <c r="AH107" i="44"/>
  <c r="Y148" i="44"/>
  <c r="AC154" i="44"/>
  <c r="Q155" i="44"/>
  <c r="AK156" i="44"/>
  <c r="AW157" i="44"/>
  <c r="U158" i="44"/>
  <c r="AS158" i="44"/>
  <c r="BE148" i="44"/>
  <c r="AU150" i="44"/>
  <c r="Q151" i="44"/>
  <c r="BN68" i="46"/>
  <c r="AD118" i="44"/>
  <c r="BJ124" i="44"/>
  <c r="AU129" i="44"/>
  <c r="I142" i="44"/>
  <c r="C119" i="46"/>
  <c r="C119" i="44" s="1"/>
  <c r="H115" i="44"/>
  <c r="K123" i="44"/>
  <c r="BM134" i="44"/>
  <c r="AD141" i="44"/>
  <c r="T86" i="44"/>
  <c r="L107" i="44"/>
  <c r="I113" i="44"/>
  <c r="AU118" i="44"/>
  <c r="J121" i="44"/>
  <c r="Z123" i="44"/>
  <c r="Q125" i="44"/>
  <c r="AC133" i="44"/>
  <c r="AK140" i="44"/>
  <c r="BB146" i="44"/>
  <c r="W158" i="44"/>
  <c r="Q65" i="44"/>
  <c r="AB116" i="44"/>
  <c r="C110" i="46"/>
  <c r="C110" i="44" s="1"/>
  <c r="BA114" i="44"/>
  <c r="H87" i="44"/>
  <c r="AY92" i="44"/>
  <c r="AR107" i="44"/>
  <c r="AP123" i="44"/>
  <c r="AW127" i="44"/>
  <c r="AW81" i="44"/>
  <c r="C121" i="46"/>
  <c r="C121" i="44" s="1"/>
  <c r="Q136" i="44"/>
  <c r="R137" i="44"/>
  <c r="BF137" i="44"/>
  <c r="E140" i="44"/>
  <c r="BJ118" i="44"/>
  <c r="AW125" i="44"/>
  <c r="BI128" i="44"/>
  <c r="Y132" i="44"/>
  <c r="A125" i="44"/>
  <c r="C125" i="46"/>
  <c r="C125" i="44" s="1"/>
  <c r="BL89" i="44"/>
  <c r="AF115" i="44"/>
  <c r="BB122" i="44"/>
  <c r="M128" i="44"/>
  <c r="BH88" i="44"/>
  <c r="Z121" i="44"/>
  <c r="BA126" i="44"/>
  <c r="U131" i="44"/>
  <c r="BG100" i="44"/>
  <c r="AO113" i="44"/>
  <c r="V124" i="44"/>
  <c r="BI126" i="44"/>
  <c r="Y136" i="44"/>
  <c r="Y139" i="44"/>
  <c r="BO100" i="44"/>
  <c r="J123" i="44"/>
  <c r="S130" i="44"/>
  <c r="AG139" i="44"/>
  <c r="AT146" i="44"/>
  <c r="O154" i="44"/>
  <c r="V122" i="44"/>
  <c r="BH71" i="44"/>
  <c r="F118" i="44"/>
  <c r="BM125" i="44"/>
  <c r="E135" i="44"/>
  <c r="Z137" i="44"/>
  <c r="M140" i="44"/>
  <c r="BQ140" i="44"/>
  <c r="O78" i="44"/>
  <c r="BL91" i="44"/>
  <c r="BC108" i="44"/>
  <c r="AW113" i="44"/>
  <c r="AV115" i="44"/>
  <c r="BQ128" i="44"/>
  <c r="AC131" i="44"/>
  <c r="BM132" i="44"/>
  <c r="BI133" i="44"/>
  <c r="AH137" i="44"/>
  <c r="U138" i="44"/>
  <c r="F141" i="44"/>
  <c r="T143" i="44"/>
  <c r="W144" i="44"/>
  <c r="AO161" i="44"/>
  <c r="M162" i="44"/>
  <c r="A119" i="44"/>
  <c r="BI80" i="44"/>
  <c r="S92" i="44"/>
  <c r="BQ101" i="44"/>
  <c r="BL115" i="44"/>
  <c r="V118" i="44"/>
  <c r="BN119" i="44"/>
  <c r="AP121" i="44"/>
  <c r="E126" i="44"/>
  <c r="Y127" i="44"/>
  <c r="AC128" i="44"/>
  <c r="O129" i="44"/>
  <c r="AI130" i="44"/>
  <c r="I134" i="44"/>
  <c r="N141" i="44"/>
  <c r="BB141" i="44"/>
  <c r="AO142" i="44"/>
  <c r="N146" i="44"/>
  <c r="AK149" i="44"/>
  <c r="I150" i="44"/>
  <c r="F160" i="44"/>
  <c r="AD160" i="44"/>
  <c r="U162" i="44"/>
  <c r="BD165" i="44"/>
  <c r="AR166" i="44"/>
  <c r="AB168" i="44"/>
  <c r="H169" i="44"/>
  <c r="BD169" i="44"/>
  <c r="H171" i="44"/>
  <c r="S102" i="44"/>
  <c r="F117" i="44"/>
  <c r="BH121" i="44"/>
  <c r="Q129" i="44"/>
  <c r="T110" i="44"/>
  <c r="AR110" i="44"/>
  <c r="BP121" i="44"/>
  <c r="AX91" i="44"/>
  <c r="AT107" i="44"/>
  <c r="AM114" i="44"/>
  <c r="BQ69" i="44"/>
  <c r="L71" i="44"/>
  <c r="AR88" i="44"/>
  <c r="BD96" i="44"/>
  <c r="T103" i="44"/>
  <c r="U46" i="44"/>
  <c r="P72" i="44"/>
  <c r="BF104" i="44"/>
  <c r="AT103" i="44"/>
  <c r="AI134" i="44"/>
  <c r="AT86" i="44"/>
  <c r="L112" i="44"/>
  <c r="AF118" i="44"/>
  <c r="AV122" i="44"/>
  <c r="BL124" i="44"/>
  <c r="S127" i="44"/>
  <c r="AI132" i="44"/>
  <c r="AE135" i="44"/>
  <c r="T137" i="44"/>
  <c r="P141" i="44"/>
  <c r="BI100" i="44"/>
  <c r="AW108" i="44"/>
  <c r="AB112" i="44"/>
  <c r="AP115" i="44"/>
  <c r="BH123" i="44"/>
  <c r="O126" i="44"/>
  <c r="O128" i="44"/>
  <c r="AG129" i="44"/>
  <c r="AE131" i="44"/>
  <c r="AQ132" i="44"/>
  <c r="AE133" i="44"/>
  <c r="AQ134" i="44"/>
  <c r="AM135" i="44"/>
  <c r="BH137" i="44"/>
  <c r="BG139" i="44"/>
  <c r="BN104" i="44"/>
  <c r="V117" i="44"/>
  <c r="H120" i="44"/>
  <c r="AZ123" i="44"/>
  <c r="AK130" i="44"/>
  <c r="C104" i="46"/>
  <c r="C104" i="44" s="1"/>
  <c r="F88" i="44"/>
  <c r="BN94" i="44"/>
  <c r="BP112" i="44"/>
  <c r="G114" i="44"/>
  <c r="BB117" i="44"/>
  <c r="D123" i="44"/>
  <c r="W128" i="44"/>
  <c r="BK128" i="44"/>
  <c r="AO129" i="44"/>
  <c r="AS130" i="44"/>
  <c r="AY132" i="44"/>
  <c r="BP137" i="44"/>
  <c r="K139" i="44"/>
  <c r="AY142" i="44"/>
  <c r="V107" i="44"/>
  <c r="M122" i="44"/>
  <c r="AW8" i="46"/>
  <c r="AS118" i="44"/>
  <c r="BI109" i="44"/>
  <c r="BH131" i="44"/>
  <c r="BA120" i="44"/>
  <c r="L128" i="44"/>
  <c r="T131" i="44"/>
  <c r="T138" i="44"/>
  <c r="AX100" i="44"/>
  <c r="AZ114" i="44"/>
  <c r="N108" i="44"/>
  <c r="BI122" i="44"/>
  <c r="AV8" i="46"/>
  <c r="AX8" i="46"/>
  <c r="AX71" i="44"/>
  <c r="AD72" i="44"/>
  <c r="J87" i="44"/>
  <c r="BM48" i="46"/>
  <c r="J143" i="46"/>
  <c r="BA111" i="44"/>
  <c r="J130" i="44"/>
  <c r="X142" i="44"/>
  <c r="AS147" i="44"/>
  <c r="AI103" i="44"/>
  <c r="AG119" i="44"/>
  <c r="AR133" i="44"/>
  <c r="C130" i="46"/>
  <c r="C130" i="44" s="1"/>
  <c r="O94" i="44"/>
  <c r="D98" i="44"/>
  <c r="AQ103" i="44"/>
  <c r="AO110" i="44"/>
  <c r="BD113" i="44"/>
  <c r="BH114" i="44"/>
  <c r="BC115" i="44"/>
  <c r="M118" i="44"/>
  <c r="BA118" i="44"/>
  <c r="U122" i="44"/>
  <c r="BA124" i="44"/>
  <c r="AN125" i="44"/>
  <c r="H127" i="44"/>
  <c r="AX130" i="44"/>
  <c r="H132" i="44"/>
  <c r="AV132" i="44"/>
  <c r="T133" i="44"/>
  <c r="AV136" i="44"/>
  <c r="AJ138" i="44"/>
  <c r="AN139" i="44"/>
  <c r="D140" i="44"/>
  <c r="AJ140" i="44"/>
  <c r="AC141" i="44"/>
  <c r="Z143" i="44"/>
  <c r="BH146" i="44"/>
  <c r="K86" i="44"/>
  <c r="AS124" i="44"/>
  <c r="D135" i="44"/>
  <c r="BP140" i="44"/>
  <c r="M147" i="44"/>
  <c r="C109" i="46"/>
  <c r="C109" i="44" s="1"/>
  <c r="AM91" i="44"/>
  <c r="P113" i="44"/>
  <c r="BI124" i="44"/>
  <c r="AR126" i="44"/>
  <c r="BD127" i="44"/>
  <c r="BH133" i="44"/>
  <c r="AV134" i="44"/>
  <c r="L135" i="44"/>
  <c r="BD136" i="44"/>
  <c r="E141" i="44"/>
  <c r="BL142" i="44"/>
  <c r="AH143" i="44"/>
  <c r="E144" i="44"/>
  <c r="AK144" i="44"/>
  <c r="L146" i="44"/>
  <c r="AJ146" i="44"/>
  <c r="BA147" i="44"/>
  <c r="C59" i="46"/>
  <c r="C59" i="44" s="1"/>
  <c r="AN97" i="44"/>
  <c r="AO121" i="44"/>
  <c r="AJ128" i="44"/>
  <c r="H139" i="44"/>
  <c r="AB140" i="44"/>
  <c r="D146" i="44"/>
  <c r="BB108" i="44"/>
  <c r="AA117" i="44"/>
  <c r="AU91" i="44"/>
  <c r="X113" i="44"/>
  <c r="Q121" i="44"/>
  <c r="F129" i="44"/>
  <c r="BD134" i="44"/>
  <c r="AZ138" i="44"/>
  <c r="AS144" i="44"/>
  <c r="BI147" i="44"/>
  <c r="A130" i="44"/>
  <c r="AY73" i="44"/>
  <c r="G115" i="44"/>
  <c r="M124" i="44"/>
  <c r="AR128" i="44"/>
  <c r="AW110" i="44"/>
  <c r="E120" i="44"/>
  <c r="AS122" i="44"/>
  <c r="AL129" i="44"/>
  <c r="BN130" i="44"/>
  <c r="P139" i="44"/>
  <c r="L140" i="44"/>
  <c r="P70" i="44"/>
  <c r="G96" i="44"/>
  <c r="BP101" i="44"/>
  <c r="BJ108" i="44"/>
  <c r="BE112" i="44"/>
  <c r="L114" i="44"/>
  <c r="AC118" i="44"/>
  <c r="X127" i="44"/>
  <c r="N129" i="44"/>
  <c r="AH130" i="44"/>
  <c r="AO137" i="44"/>
  <c r="AS141" i="44"/>
  <c r="M144" i="44"/>
  <c r="I148" i="44"/>
  <c r="BF100" i="44"/>
  <c r="AV127" i="44"/>
  <c r="AN134" i="44"/>
  <c r="M67" i="44"/>
  <c r="W94" i="44"/>
  <c r="Q112" i="44"/>
  <c r="P127" i="44"/>
  <c r="U124" i="44"/>
  <c r="T128" i="44"/>
  <c r="Z130" i="44"/>
  <c r="P132" i="44"/>
  <c r="AV139" i="44"/>
  <c r="AN142" i="44"/>
  <c r="U147" i="44"/>
  <c r="BF52" i="44"/>
  <c r="BB99" i="44"/>
  <c r="BK104" i="44"/>
  <c r="AF113" i="44"/>
  <c r="AI117" i="44"/>
  <c r="BL127" i="44"/>
  <c r="AZ128" i="44"/>
  <c r="T135" i="44"/>
  <c r="I137" i="44"/>
  <c r="BQ141" i="44"/>
  <c r="AL58" i="44"/>
  <c r="X81" i="44"/>
  <c r="O96" i="44"/>
  <c r="BJ99" i="44"/>
  <c r="AS109" i="44"/>
  <c r="AC111" i="44"/>
  <c r="BM112" i="44"/>
  <c r="AN113" i="44"/>
  <c r="AE115" i="44"/>
  <c r="AI116" i="44"/>
  <c r="AY117" i="44"/>
  <c r="BQ118" i="44"/>
  <c r="M120" i="44"/>
  <c r="BA122" i="44"/>
  <c r="AC124" i="44"/>
  <c r="AZ126" i="44"/>
  <c r="AB128" i="44"/>
  <c r="AT129" i="44"/>
  <c r="D133" i="44"/>
  <c r="AJ133" i="44"/>
  <c r="X136" i="44"/>
  <c r="X139" i="44"/>
  <c r="H142" i="44"/>
  <c r="AV142" i="44"/>
  <c r="U144" i="44"/>
  <c r="BI144" i="44"/>
  <c r="BP146" i="44"/>
  <c r="AC147" i="44"/>
  <c r="Q148" i="44"/>
  <c r="S88" i="44"/>
  <c r="K105" i="44"/>
  <c r="BG107" i="44"/>
  <c r="BA109" i="44"/>
  <c r="AQ116" i="44"/>
  <c r="Q119" i="44"/>
  <c r="AG121" i="44"/>
  <c r="AF125" i="44"/>
  <c r="L126" i="44"/>
  <c r="AF127" i="44"/>
  <c r="BH128" i="44"/>
  <c r="L131" i="44"/>
  <c r="AZ131" i="44"/>
  <c r="AF132" i="44"/>
  <c r="L133" i="44"/>
  <c r="P134" i="44"/>
  <c r="BH138" i="44"/>
  <c r="BL139" i="44"/>
  <c r="T140" i="44"/>
  <c r="AZ140" i="44"/>
  <c r="U141" i="44"/>
  <c r="R143" i="44"/>
  <c r="AP143" i="44"/>
  <c r="T146" i="44"/>
  <c r="C131" i="46"/>
  <c r="C131" i="44" s="1"/>
  <c r="AQ60" i="44"/>
  <c r="V164" i="44"/>
  <c r="BC177" i="44"/>
  <c r="BL128" i="44"/>
  <c r="J165" i="44"/>
  <c r="BF165" i="44"/>
  <c r="BO178" i="44"/>
  <c r="K207" i="44"/>
  <c r="A171" i="44"/>
  <c r="G38" i="44"/>
  <c r="O63" i="44"/>
  <c r="AR113" i="44"/>
  <c r="AN114" i="44"/>
  <c r="I120" i="44"/>
  <c r="AQ161" i="44"/>
  <c r="BJ164" i="44"/>
  <c r="V168" i="44"/>
  <c r="BP188" i="44"/>
  <c r="BN48" i="46"/>
  <c r="U157" i="44"/>
  <c r="F166" i="44"/>
  <c r="BB166" i="44"/>
  <c r="BD195" i="44"/>
  <c r="F168" i="44"/>
  <c r="AE56" i="44"/>
  <c r="BQ148" i="44"/>
  <c r="AL164" i="44"/>
  <c r="AH167" i="44"/>
  <c r="BO180" i="44"/>
  <c r="AJ196" i="44"/>
  <c r="BO68" i="46"/>
  <c r="O82" i="44"/>
  <c r="F107" i="44"/>
  <c r="A115" i="44"/>
  <c r="C65" i="46"/>
  <c r="C65" i="44" s="1"/>
  <c r="AY86" i="44"/>
  <c r="AE96" i="44"/>
  <c r="AF102" i="44"/>
  <c r="BQ109" i="44"/>
  <c r="A136" i="44"/>
  <c r="C81" i="46"/>
  <c r="C81" i="44" s="1"/>
  <c r="C134" i="46"/>
  <c r="C134" i="44" s="1"/>
  <c r="V60" i="44"/>
  <c r="BI66" i="44"/>
  <c r="BQ71" i="44"/>
  <c r="AL78" i="44"/>
  <c r="AJ82" i="44"/>
  <c r="G87" i="44"/>
  <c r="AU89" i="44"/>
  <c r="BK94" i="44"/>
  <c r="AM96" i="44"/>
  <c r="AE98" i="44"/>
  <c r="J100" i="44"/>
  <c r="BG102" i="44"/>
  <c r="G104" i="44"/>
  <c r="BJ105" i="44"/>
  <c r="AD108" i="44"/>
  <c r="H109" i="44"/>
  <c r="Q110" i="44"/>
  <c r="BH110" i="44"/>
  <c r="BI111" i="44"/>
  <c r="J115" i="44"/>
  <c r="BO116" i="44"/>
  <c r="AE118" i="44"/>
  <c r="BI118" i="44"/>
  <c r="AO119" i="44"/>
  <c r="P120" i="44"/>
  <c r="Y121" i="44"/>
  <c r="BE121" i="44"/>
  <c r="BQ122" i="44"/>
  <c r="H125" i="44"/>
  <c r="BD125" i="44"/>
  <c r="AJ126" i="44"/>
  <c r="D128" i="44"/>
  <c r="V128" i="44"/>
  <c r="AT128" i="44"/>
  <c r="AD129" i="44"/>
  <c r="BB129" i="44"/>
  <c r="D131" i="44"/>
  <c r="AB133" i="44"/>
  <c r="AT133" i="44"/>
  <c r="AF134" i="44"/>
  <c r="BL134" i="44"/>
  <c r="BP135" i="44"/>
  <c r="BL136" i="44"/>
  <c r="Y137" i="44"/>
  <c r="BP138" i="44"/>
  <c r="BD139" i="44"/>
  <c r="BD142" i="44"/>
  <c r="AX143" i="44"/>
  <c r="BQ144" i="44"/>
  <c r="AR146" i="44"/>
  <c r="BQ147" i="44"/>
  <c r="AW151" i="44"/>
  <c r="AC156" i="44"/>
  <c r="BA156" i="44"/>
  <c r="BA158" i="44"/>
  <c r="P159" i="44"/>
  <c r="AV159" i="44"/>
  <c r="W161" i="44"/>
  <c r="AU161" i="44"/>
  <c r="S162" i="44"/>
  <c r="AY162" i="44"/>
  <c r="BG105" i="44"/>
  <c r="E109" i="44"/>
  <c r="A102" i="44"/>
  <c r="AE80" i="44"/>
  <c r="W83" i="44"/>
  <c r="Z92" i="44"/>
  <c r="BC96" i="44"/>
  <c r="AZ98" i="44"/>
  <c r="R100" i="44"/>
  <c r="D101" i="44"/>
  <c r="BL102" i="44"/>
  <c r="AM104" i="44"/>
  <c r="W106" i="44"/>
  <c r="AL108" i="44"/>
  <c r="M109" i="44"/>
  <c r="BM110" i="44"/>
  <c r="BQ111" i="44"/>
  <c r="AR114" i="44"/>
  <c r="K116" i="44"/>
  <c r="BG117" i="44"/>
  <c r="AW119" i="44"/>
  <c r="AK120" i="44"/>
  <c r="AC122" i="44"/>
  <c r="E124" i="44"/>
  <c r="AK124" i="44"/>
  <c r="P125" i="44"/>
  <c r="BL125" i="44"/>
  <c r="BP126" i="44"/>
  <c r="AN127" i="44"/>
  <c r="F128" i="44"/>
  <c r="BJ129" i="44"/>
  <c r="X132" i="44"/>
  <c r="BB133" i="44"/>
  <c r="AJ135" i="44"/>
  <c r="BE137" i="44"/>
  <c r="AB138" i="44"/>
  <c r="AF139" i="44"/>
  <c r="N140" i="44"/>
  <c r="M141" i="44"/>
  <c r="AK141" i="44"/>
  <c r="AF142" i="44"/>
  <c r="D64" i="44"/>
  <c r="A65" i="44"/>
  <c r="AU94" i="44"/>
  <c r="AB98" i="44"/>
  <c r="AY103" i="44"/>
  <c r="A83" i="44"/>
  <c r="C100" i="46"/>
  <c r="C100" i="44" s="1"/>
  <c r="BL67" i="44"/>
  <c r="Y72" i="44"/>
  <c r="AT80" i="44"/>
  <c r="BK83" i="44"/>
  <c r="S90" i="44"/>
  <c r="S95" i="44"/>
  <c r="F99" i="44"/>
  <c r="Z100" i="44"/>
  <c r="L101" i="44"/>
  <c r="S103" i="44"/>
  <c r="AU104" i="44"/>
  <c r="AE106" i="44"/>
  <c r="AT108" i="44"/>
  <c r="U109" i="44"/>
  <c r="Y110" i="44"/>
  <c r="E111" i="44"/>
  <c r="O115" i="44"/>
  <c r="S116" i="44"/>
  <c r="AK118" i="44"/>
  <c r="BK118" i="44"/>
  <c r="BE119" i="44"/>
  <c r="AK122" i="44"/>
  <c r="AF129" i="44"/>
  <c r="AD133" i="44"/>
  <c r="AU74" i="44"/>
  <c r="A109" i="44"/>
  <c r="AV61" i="44"/>
  <c r="BC87" i="44"/>
  <c r="BG90" i="44"/>
  <c r="AQ93" i="44"/>
  <c r="AY95" i="44"/>
  <c r="P97" i="44"/>
  <c r="N99" i="44"/>
  <c r="AH100" i="44"/>
  <c r="AZ101" i="44"/>
  <c r="BC106" i="44"/>
  <c r="AY107" i="44"/>
  <c r="AK109" i="44"/>
  <c r="AI110" i="44"/>
  <c r="U111" i="44"/>
  <c r="AN81" i="44"/>
  <c r="AX77" i="44"/>
  <c r="AQ39" i="44"/>
  <c r="W65" i="44"/>
  <c r="AU56" i="44"/>
  <c r="BF71" i="44"/>
  <c r="C73" i="46"/>
  <c r="C73" i="44" s="1"/>
  <c r="BM47" i="44"/>
  <c r="BK56" i="44"/>
  <c r="AU63" i="44"/>
  <c r="BG60" i="44"/>
  <c r="AK40" i="44"/>
  <c r="AH54" i="44"/>
  <c r="R59" i="44"/>
  <c r="O61" i="44"/>
  <c r="AE65" i="44"/>
  <c r="AE70" i="44"/>
  <c r="Y92" i="44"/>
  <c r="BB106" i="44"/>
  <c r="A59" i="44"/>
  <c r="BE41" i="44"/>
  <c r="AY48" i="44"/>
  <c r="BN54" i="44"/>
  <c r="R57" i="44"/>
  <c r="AP59" i="44"/>
  <c r="BK65" i="44"/>
  <c r="G68" i="44"/>
  <c r="AU70" i="44"/>
  <c r="BN71" i="44"/>
  <c r="S80" i="44"/>
  <c r="BD110" i="44"/>
  <c r="O125" i="44"/>
  <c r="BG126" i="44"/>
  <c r="D147" i="44"/>
  <c r="AV153" i="44"/>
  <c r="AK169" i="44"/>
  <c r="U171" i="44"/>
  <c r="Q172" i="44"/>
  <c r="BE172" i="44"/>
  <c r="AE173" i="44"/>
  <c r="K175" i="44"/>
  <c r="AG47" i="44"/>
  <c r="AK67" i="44"/>
  <c r="BN57" i="44"/>
  <c r="R66" i="44"/>
  <c r="Y75" i="44"/>
  <c r="AW92" i="44"/>
  <c r="W63" i="44"/>
  <c r="F55" i="44"/>
  <c r="BK61" i="44"/>
  <c r="O68" i="44"/>
  <c r="Z88" i="44"/>
  <c r="H15" i="44"/>
  <c r="AX43" i="44"/>
  <c r="BJ49" i="44"/>
  <c r="P55" i="44"/>
  <c r="F58" i="44"/>
  <c r="BO59" i="44"/>
  <c r="K62" i="44"/>
  <c r="AA64" i="44"/>
  <c r="AA66" i="44"/>
  <c r="W68" i="44"/>
  <c r="N72" i="44"/>
  <c r="Z75" i="44"/>
  <c r="AR82" i="44"/>
  <c r="BO86" i="44"/>
  <c r="AA88" i="44"/>
  <c r="BB105" i="44"/>
  <c r="AR109" i="44"/>
  <c r="AT115" i="44"/>
  <c r="P123" i="44"/>
  <c r="X153" i="44"/>
  <c r="BA167" i="44"/>
  <c r="Y168" i="44"/>
  <c r="U169" i="44"/>
  <c r="BE170" i="44"/>
  <c r="E171" i="44"/>
  <c r="AO172" i="44"/>
  <c r="O173" i="44"/>
  <c r="I174" i="44"/>
  <c r="AW174" i="44"/>
  <c r="AY175" i="44"/>
  <c r="BK176" i="44"/>
  <c r="R177" i="44"/>
  <c r="BF177" i="44"/>
  <c r="Z179" i="44"/>
  <c r="R54" i="44"/>
  <c r="W70" i="44"/>
  <c r="BQ42" i="44"/>
  <c r="AX59" i="44"/>
  <c r="J71" i="44"/>
  <c r="F115" i="44"/>
  <c r="A73" i="44"/>
  <c r="BH31" i="44"/>
  <c r="BE43" i="44"/>
  <c r="F51" i="44"/>
  <c r="AL55" i="44"/>
  <c r="N58" i="44"/>
  <c r="AA62" i="44"/>
  <c r="AI64" i="44"/>
  <c r="BC68" i="44"/>
  <c r="Z71" i="44"/>
  <c r="AO75" i="44"/>
  <c r="BO102" i="44"/>
  <c r="R104" i="44"/>
  <c r="AN110" i="44"/>
  <c r="BP111" i="44"/>
  <c r="H121" i="44"/>
  <c r="W125" i="44"/>
  <c r="BD137" i="44"/>
  <c r="Q143" i="44"/>
  <c r="X148" i="44"/>
  <c r="X151" i="44"/>
  <c r="AN153" i="44"/>
  <c r="AK167" i="44"/>
  <c r="E169" i="44"/>
  <c r="AS169" i="44"/>
  <c r="AC171" i="44"/>
  <c r="BQ171" i="44"/>
  <c r="Y172" i="44"/>
  <c r="BM172" i="44"/>
  <c r="AM173" i="44"/>
  <c r="BC173" i="44"/>
  <c r="AI175" i="44"/>
  <c r="W176" i="44"/>
  <c r="AT72" i="44"/>
  <c r="AP107" i="44"/>
  <c r="A56" i="44"/>
  <c r="BF48" i="44"/>
  <c r="C56" i="46"/>
  <c r="C56" i="44" s="1"/>
  <c r="BL34" i="44"/>
  <c r="BQ44" i="44"/>
  <c r="R52" i="44"/>
  <c r="X56" i="44"/>
  <c r="W58" i="44"/>
  <c r="G63" i="44"/>
  <c r="BO64" i="44"/>
  <c r="BN66" i="44"/>
  <c r="AP71" i="44"/>
  <c r="BQ76" i="44"/>
  <c r="K81" i="44"/>
  <c r="AT88" i="44"/>
  <c r="BN95" i="44"/>
  <c r="L111" i="44"/>
  <c r="AE139" i="44"/>
  <c r="AB158" i="44"/>
  <c r="AZ158" i="44"/>
  <c r="BQ169" i="44"/>
  <c r="AO170" i="44"/>
  <c r="BA171" i="44"/>
  <c r="AG174" i="44"/>
  <c r="S175" i="44"/>
  <c r="G176" i="44"/>
  <c r="AE27" i="44"/>
  <c r="AA37" i="44"/>
  <c r="E42" i="44"/>
  <c r="AH48" i="44"/>
  <c r="Z52" i="44"/>
  <c r="AD57" i="44"/>
  <c r="K60" i="44"/>
  <c r="BK63" i="44"/>
  <c r="AS67" i="44"/>
  <c r="BH33" i="44"/>
  <c r="H34" i="44"/>
  <c r="BO39" i="44"/>
  <c r="E44" i="44"/>
  <c r="AC46" i="44"/>
  <c r="J50" i="44"/>
  <c r="AP54" i="44"/>
  <c r="AT55" i="44"/>
  <c r="AT58" i="44"/>
  <c r="W61" i="44"/>
  <c r="AI62" i="44"/>
  <c r="G65" i="44"/>
  <c r="BB72" i="44"/>
  <c r="A91" i="44"/>
  <c r="C72" i="46"/>
  <c r="C72" i="44" s="1"/>
  <c r="AB31" i="44"/>
  <c r="AN34" i="44"/>
  <c r="AI37" i="44"/>
  <c r="U40" i="44"/>
  <c r="AS42" i="44"/>
  <c r="M44" i="44"/>
  <c r="BQ46" i="44"/>
  <c r="AX48" i="44"/>
  <c r="Z50" i="44"/>
  <c r="AH52" i="44"/>
  <c r="AX54" i="44"/>
  <c r="W56" i="44"/>
  <c r="AX57" i="44"/>
  <c r="S60" i="44"/>
  <c r="AE61" i="44"/>
  <c r="AQ62" i="44"/>
  <c r="O65" i="44"/>
  <c r="AH66" i="44"/>
  <c r="BI67" i="44"/>
  <c r="O70" i="44"/>
  <c r="R71" i="44"/>
  <c r="F72" i="44"/>
  <c r="N86" i="44"/>
  <c r="M92" i="44"/>
  <c r="BO101" i="44"/>
  <c r="AD104" i="44"/>
  <c r="A52" i="44"/>
  <c r="AJ31" i="44"/>
  <c r="BD34" i="44"/>
  <c r="AQ37" i="44"/>
  <c r="AC40" i="44"/>
  <c r="BA42" i="44"/>
  <c r="AS44" i="44"/>
  <c r="I47" i="44"/>
  <c r="AH50" i="44"/>
  <c r="AP52" i="44"/>
  <c r="BF54" i="44"/>
  <c r="BF57" i="44"/>
  <c r="J59" i="44"/>
  <c r="AU61" i="44"/>
  <c r="BO62" i="44"/>
  <c r="S64" i="44"/>
  <c r="AX66" i="44"/>
  <c r="X32" i="44"/>
  <c r="AB35" i="44"/>
  <c r="AM38" i="44"/>
  <c r="I41" i="44"/>
  <c r="Q43" i="44"/>
  <c r="I45" i="44"/>
  <c r="AO47" i="44"/>
  <c r="AL51" i="44"/>
  <c r="J54" i="44"/>
  <c r="AN32" i="44"/>
  <c r="Q41" i="44"/>
  <c r="Y45" i="44"/>
  <c r="F49" i="44"/>
  <c r="X11" i="44"/>
  <c r="O36" i="44"/>
  <c r="BK38" i="44"/>
  <c r="AW43" i="44"/>
  <c r="AW47" i="44"/>
  <c r="AT51" i="44"/>
  <c r="AE13" i="44"/>
  <c r="BL32" i="44"/>
  <c r="AU36" i="44"/>
  <c r="AI39" i="44"/>
  <c r="AG41" i="44"/>
  <c r="AO45" i="44"/>
  <c r="BE47" i="44"/>
  <c r="AL49" i="44"/>
  <c r="BB51" i="44"/>
  <c r="Z54" i="44"/>
  <c r="AD55" i="44"/>
  <c r="J57" i="44"/>
  <c r="BF59" i="44"/>
  <c r="S62" i="44"/>
  <c r="AM63" i="44"/>
  <c r="AQ64" i="44"/>
  <c r="J66" i="44"/>
  <c r="U67" i="44"/>
  <c r="AU68" i="44"/>
  <c r="BC70" i="44"/>
  <c r="AL72" i="44"/>
  <c r="BC36" i="44"/>
  <c r="AT84" i="46"/>
  <c r="AT84" i="44"/>
  <c r="AF109" i="46"/>
  <c r="AF109" i="44"/>
  <c r="BK114" i="46"/>
  <c r="BK114" i="44"/>
  <c r="A115" i="27"/>
  <c r="C117" i="46"/>
  <c r="C117" i="44" s="1"/>
  <c r="AN120" i="46"/>
  <c r="AN120" i="44"/>
  <c r="AM128" i="46"/>
  <c r="AM128" i="44"/>
  <c r="BI130" i="46"/>
  <c r="BI130" i="44"/>
  <c r="BO132" i="46"/>
  <c r="BO132" i="44"/>
  <c r="L137" i="46"/>
  <c r="L137" i="44"/>
  <c r="S142" i="46"/>
  <c r="S142" i="44"/>
  <c r="U143" i="46"/>
  <c r="U143" i="44"/>
  <c r="AS143" i="46"/>
  <c r="AS143" i="44"/>
  <c r="AN144" i="46"/>
  <c r="AN144" i="44"/>
  <c r="S145" i="46"/>
  <c r="S145" i="44"/>
  <c r="BC146" i="46"/>
  <c r="BC146" i="44"/>
  <c r="BL147" i="46"/>
  <c r="BL147" i="44"/>
  <c r="AH150" i="46"/>
  <c r="AH150" i="44"/>
  <c r="AB157" i="46"/>
  <c r="AB157" i="44"/>
  <c r="AR157" i="46"/>
  <c r="AR157" i="44"/>
  <c r="AA159" i="46"/>
  <c r="AA159" i="44"/>
  <c r="AY159" i="46"/>
  <c r="AY159" i="44"/>
  <c r="AE160" i="46"/>
  <c r="AE160" i="44"/>
  <c r="AH161" i="46"/>
  <c r="AH161" i="44"/>
  <c r="I163" i="46"/>
  <c r="I163" i="44"/>
  <c r="AW163" i="46"/>
  <c r="AW163" i="44"/>
  <c r="AC164" i="46"/>
  <c r="AC164" i="44"/>
  <c r="BA164" i="46"/>
  <c r="BA164" i="44"/>
  <c r="AG165" i="46"/>
  <c r="AG165" i="44"/>
  <c r="E166" i="46"/>
  <c r="E166" i="44"/>
  <c r="AS166" i="46"/>
  <c r="AS166" i="44"/>
  <c r="Q167" i="46"/>
  <c r="Q167" i="44"/>
  <c r="AW167" i="46"/>
  <c r="AW167" i="44"/>
  <c r="BM167" i="46"/>
  <c r="BM167" i="44"/>
  <c r="BA168" i="46"/>
  <c r="BA168" i="44"/>
  <c r="AW171" i="46"/>
  <c r="AW171" i="44"/>
  <c r="BM171" i="46"/>
  <c r="BM171" i="44"/>
  <c r="BK175" i="46"/>
  <c r="BK175" i="44"/>
  <c r="F177" i="46"/>
  <c r="F177" i="44"/>
  <c r="AP180" i="46"/>
  <c r="AP180" i="44"/>
  <c r="AE82" i="46"/>
  <c r="AE82" i="44"/>
  <c r="AL90" i="46"/>
  <c r="AL90" i="44"/>
  <c r="AQ127" i="46"/>
  <c r="AQ127" i="44"/>
  <c r="BM129" i="46"/>
  <c r="BM129" i="44"/>
  <c r="W133" i="46"/>
  <c r="W133" i="44"/>
  <c r="AM133" i="46"/>
  <c r="AM133" i="44"/>
  <c r="AE138" i="46"/>
  <c r="AE138" i="44"/>
  <c r="BC140" i="46"/>
  <c r="BC140" i="44"/>
  <c r="F149" i="46"/>
  <c r="F149" i="44"/>
  <c r="BP151" i="46"/>
  <c r="BP151" i="44"/>
  <c r="T153" i="46"/>
  <c r="T153" i="44"/>
  <c r="AF154" i="46"/>
  <c r="AF154" i="44"/>
  <c r="AZ155" i="46"/>
  <c r="AZ155" i="44"/>
  <c r="A108" i="44"/>
  <c r="V84" i="44"/>
  <c r="BJ86" i="44"/>
  <c r="V88" i="44"/>
  <c r="AO99" i="44"/>
  <c r="O101" i="44"/>
  <c r="V103" i="44"/>
  <c r="Z104" i="44"/>
  <c r="AH106" i="44"/>
  <c r="Q108" i="44"/>
  <c r="BE108" i="44"/>
  <c r="AV111" i="44"/>
  <c r="AR112" i="44"/>
  <c r="H118" i="44"/>
  <c r="P122" i="44"/>
  <c r="BG125" i="44"/>
  <c r="AE126" i="44"/>
  <c r="BC126" i="44"/>
  <c r="AY127" i="44"/>
  <c r="AW129" i="44"/>
  <c r="U130" i="44"/>
  <c r="O131" i="44"/>
  <c r="AU131" i="44"/>
  <c r="AY134" i="44"/>
  <c r="AB137" i="44"/>
  <c r="AE140" i="44"/>
  <c r="BK140" i="44"/>
  <c r="G146" i="44"/>
  <c r="W146" i="44"/>
  <c r="BJ149" i="44"/>
  <c r="L151" i="44"/>
  <c r="AN154" i="44"/>
  <c r="BP155" i="44"/>
  <c r="X156" i="44"/>
  <c r="BL156" i="44"/>
  <c r="K159" i="44"/>
  <c r="BK160" i="44"/>
  <c r="Z161" i="44"/>
  <c r="AX161" i="44"/>
  <c r="AK164" i="44"/>
  <c r="BQ164" i="44"/>
  <c r="Q165" i="44"/>
  <c r="AO165" i="44"/>
  <c r="AK166" i="44"/>
  <c r="AG167" i="44"/>
  <c r="AL177" i="44"/>
  <c r="A85" i="27"/>
  <c r="C87" i="46"/>
  <c r="C87" i="44" s="1"/>
  <c r="U92" i="46"/>
  <c r="U92" i="44"/>
  <c r="L110" i="46"/>
  <c r="L110" i="44"/>
  <c r="P118" i="46"/>
  <c r="P118" i="44"/>
  <c r="AA132" i="46"/>
  <c r="AA132" i="44"/>
  <c r="AJ137" i="46"/>
  <c r="AJ137" i="44"/>
  <c r="BK138" i="46"/>
  <c r="BK138" i="44"/>
  <c r="AF141" i="46"/>
  <c r="AF141" i="44"/>
  <c r="E143" i="46"/>
  <c r="E143" i="44"/>
  <c r="K145" i="46"/>
  <c r="K145" i="44"/>
  <c r="AY145" i="46"/>
  <c r="AY145" i="44"/>
  <c r="AE146" i="46"/>
  <c r="AE146" i="44"/>
  <c r="BB149" i="46"/>
  <c r="BB149" i="44"/>
  <c r="J150" i="46"/>
  <c r="J150" i="44"/>
  <c r="BF150" i="46"/>
  <c r="BF150" i="44"/>
  <c r="AR151" i="46"/>
  <c r="AR151" i="44"/>
  <c r="BH153" i="46"/>
  <c r="BH153" i="44"/>
  <c r="H154" i="46"/>
  <c r="H154" i="44"/>
  <c r="AF156" i="46"/>
  <c r="AF156" i="44"/>
  <c r="D157" i="46"/>
  <c r="D157" i="44"/>
  <c r="H158" i="46"/>
  <c r="H158" i="44"/>
  <c r="AV158" i="46"/>
  <c r="AV158" i="44"/>
  <c r="A117" i="44"/>
  <c r="A118" i="44"/>
  <c r="R74" i="44"/>
  <c r="AL84" i="44"/>
  <c r="V90" i="44"/>
  <c r="BA100" i="44"/>
  <c r="W101" i="44"/>
  <c r="AQ102" i="44"/>
  <c r="AD103" i="44"/>
  <c r="AL105" i="44"/>
  <c r="AP106" i="44"/>
  <c r="AV109" i="44"/>
  <c r="BG113" i="44"/>
  <c r="BF115" i="44"/>
  <c r="AL117" i="44"/>
  <c r="AN118" i="44"/>
  <c r="AJ123" i="44"/>
  <c r="AA125" i="44"/>
  <c r="AU133" i="44"/>
  <c r="S134" i="44"/>
  <c r="G135" i="44"/>
  <c r="AY139" i="44"/>
  <c r="AC143" i="44"/>
  <c r="BI143" i="44"/>
  <c r="X144" i="44"/>
  <c r="BL144" i="44"/>
  <c r="AQ145" i="44"/>
  <c r="D148" i="44"/>
  <c r="AB148" i="44"/>
  <c r="AZ148" i="44"/>
  <c r="AD149" i="44"/>
  <c r="AX150" i="44"/>
  <c r="AJ151" i="44"/>
  <c r="AJ153" i="44"/>
  <c r="BL154" i="44"/>
  <c r="T155" i="44"/>
  <c r="AR155" i="44"/>
  <c r="AV156" i="44"/>
  <c r="P158" i="44"/>
  <c r="BD158" i="44"/>
  <c r="M164" i="44"/>
  <c r="BI166" i="44"/>
  <c r="U168" i="44"/>
  <c r="AK168" i="44"/>
  <c r="BI168" i="44"/>
  <c r="AU80" i="46"/>
  <c r="AU80" i="44"/>
  <c r="Q99" i="46"/>
  <c r="Q99" i="44"/>
  <c r="BD122" i="46"/>
  <c r="BD122" i="44"/>
  <c r="AV124" i="46"/>
  <c r="AV124" i="44"/>
  <c r="BK133" i="46"/>
  <c r="BK133" i="44"/>
  <c r="W135" i="46"/>
  <c r="W135" i="44"/>
  <c r="W140" i="46"/>
  <c r="W140" i="44"/>
  <c r="H141" i="46"/>
  <c r="H141" i="44"/>
  <c r="H51" i="44"/>
  <c r="BO81" i="44"/>
  <c r="AU101" i="44"/>
  <c r="AY102" i="44"/>
  <c r="AH104" i="44"/>
  <c r="AT105" i="44"/>
  <c r="H111" i="44"/>
  <c r="AI113" i="44"/>
  <c r="Z115" i="44"/>
  <c r="BJ116" i="44"/>
  <c r="AT117" i="44"/>
  <c r="AV120" i="44"/>
  <c r="AA127" i="44"/>
  <c r="AE128" i="44"/>
  <c r="BC128" i="44"/>
  <c r="I129" i="44"/>
  <c r="BE129" i="44"/>
  <c r="AC130" i="44"/>
  <c r="BA130" i="44"/>
  <c r="G133" i="44"/>
  <c r="AA134" i="44"/>
  <c r="AU135" i="44"/>
  <c r="AV141" i="44"/>
  <c r="H147" i="44"/>
  <c r="AF147" i="44"/>
  <c r="Z150" i="44"/>
  <c r="H152" i="44"/>
  <c r="AF152" i="44"/>
  <c r="BD152" i="44"/>
  <c r="AV154" i="44"/>
  <c r="BH157" i="44"/>
  <c r="S159" i="44"/>
  <c r="AQ159" i="44"/>
  <c r="G160" i="44"/>
  <c r="AG163" i="44"/>
  <c r="BE163" i="44"/>
  <c r="BM165" i="44"/>
  <c r="U166" i="44"/>
  <c r="E168" i="44"/>
  <c r="AM175" i="44"/>
  <c r="AA176" i="44"/>
  <c r="W27" i="46"/>
  <c r="W27" i="44"/>
  <c r="O189" i="44"/>
  <c r="AZ33" i="44"/>
  <c r="AE36" i="44"/>
  <c r="BC38" i="44"/>
  <c r="AS40" i="44"/>
  <c r="BI42" i="44"/>
  <c r="U44" i="44"/>
  <c r="AK46" i="44"/>
  <c r="U62" i="44"/>
  <c r="A55" i="44"/>
  <c r="A104" i="44"/>
  <c r="C106" i="46"/>
  <c r="C106" i="44" s="1"/>
  <c r="R85" i="44"/>
  <c r="J91" i="44"/>
  <c r="AC100" i="44"/>
  <c r="F103" i="44"/>
  <c r="R106" i="44"/>
  <c r="AD107" i="44"/>
  <c r="AG108" i="44"/>
  <c r="AJ110" i="44"/>
  <c r="S113" i="44"/>
  <c r="AT116" i="44"/>
  <c r="X120" i="44"/>
  <c r="AR121" i="44"/>
  <c r="BM78" i="44"/>
  <c r="AU82" i="44"/>
  <c r="BF89" i="44"/>
  <c r="AA97" i="44"/>
  <c r="AA102" i="44"/>
  <c r="N105" i="44"/>
  <c r="AZ112" i="44"/>
  <c r="N116" i="44"/>
  <c r="BD120" i="44"/>
  <c r="T121" i="44"/>
  <c r="H122" i="44"/>
  <c r="AF122" i="44"/>
  <c r="T123" i="44"/>
  <c r="A74" i="44"/>
  <c r="C50" i="46"/>
  <c r="C50" i="44" s="1"/>
  <c r="C108" i="46"/>
  <c r="C108" i="44" s="1"/>
  <c r="L31" i="44"/>
  <c r="AJ33" i="44"/>
  <c r="G36" i="44"/>
  <c r="BG37" i="44"/>
  <c r="E40" i="44"/>
  <c r="AW41" i="44"/>
  <c r="Y43" i="44"/>
  <c r="BA44" i="44"/>
  <c r="BI46" i="44"/>
  <c r="J48" i="44"/>
  <c r="AT49" i="44"/>
  <c r="V51" i="44"/>
  <c r="AX52" i="44"/>
  <c r="AK79" i="44"/>
  <c r="AP85" i="44"/>
  <c r="BC101" i="44"/>
  <c r="BB103" i="44"/>
  <c r="V105" i="44"/>
  <c r="BF106" i="44"/>
  <c r="BJ107" i="44"/>
  <c r="BM108" i="44"/>
  <c r="AN109" i="44"/>
  <c r="BP110" i="44"/>
  <c r="AF111" i="44"/>
  <c r="AY113" i="44"/>
  <c r="O114" i="44"/>
  <c r="BB116" i="44"/>
  <c r="X118" i="44"/>
  <c r="BL118" i="44"/>
  <c r="AF120" i="44"/>
  <c r="BL120" i="44"/>
  <c r="BL122" i="44"/>
  <c r="BP123" i="44"/>
  <c r="X124" i="44"/>
  <c r="BD124" i="44"/>
  <c r="AQ125" i="44"/>
  <c r="A106" i="44"/>
  <c r="C85" i="46"/>
  <c r="C85" i="44" s="1"/>
  <c r="AY70" i="44"/>
  <c r="Z83" i="44"/>
  <c r="AD88" i="44"/>
  <c r="N90" i="44"/>
  <c r="AS92" i="44"/>
  <c r="BG97" i="44"/>
  <c r="I99" i="44"/>
  <c r="BM99" i="44"/>
  <c r="AK100" i="44"/>
  <c r="G101" i="44"/>
  <c r="BK101" i="44"/>
  <c r="AI102" i="44"/>
  <c r="BJ103" i="44"/>
  <c r="AX104" i="44"/>
  <c r="AD105" i="44"/>
  <c r="Z106" i="44"/>
  <c r="BN106" i="44"/>
  <c r="AL107" i="44"/>
  <c r="I108" i="44"/>
  <c r="AO108" i="44"/>
  <c r="D110" i="44"/>
  <c r="AN111" i="44"/>
  <c r="D112" i="44"/>
  <c r="AA113" i="44"/>
  <c r="W114" i="44"/>
  <c r="R115" i="44"/>
  <c r="AX115" i="44"/>
  <c r="V116" i="44"/>
  <c r="AD117" i="44"/>
  <c r="BJ117" i="44"/>
  <c r="AV118" i="44"/>
  <c r="D121" i="44"/>
  <c r="AZ121" i="44"/>
  <c r="AN122" i="44"/>
  <c r="AB123" i="44"/>
  <c r="S125" i="44"/>
  <c r="G126" i="44"/>
  <c r="AM126" i="44"/>
  <c r="AA65" i="44"/>
  <c r="AL66" i="44"/>
  <c r="C67" i="46"/>
  <c r="C67" i="44" s="1"/>
  <c r="C118" i="46"/>
  <c r="C118" i="44" s="1"/>
  <c r="O27" i="44"/>
  <c r="AF32" i="44"/>
  <c r="BJ50" i="44"/>
  <c r="AY65" i="44"/>
  <c r="S70" i="44"/>
  <c r="BJ88" i="44"/>
  <c r="BB90" i="44"/>
  <c r="AT93" i="44"/>
  <c r="AG99" i="44"/>
  <c r="U100" i="44"/>
  <c r="AE101" i="44"/>
  <c r="K102" i="44"/>
  <c r="F105" i="44"/>
  <c r="AX106" i="44"/>
  <c r="N107" i="44"/>
  <c r="Y108" i="44"/>
  <c r="X109" i="44"/>
  <c r="BD109" i="44"/>
  <c r="X111" i="44"/>
  <c r="BD111" i="44"/>
  <c r="AJ112" i="44"/>
  <c r="AU114" i="44"/>
  <c r="AH115" i="44"/>
  <c r="BN115" i="44"/>
  <c r="AL116" i="44"/>
  <c r="N117" i="44"/>
  <c r="L121" i="44"/>
  <c r="X122" i="44"/>
  <c r="L123" i="44"/>
  <c r="AR123" i="44"/>
  <c r="P124" i="44"/>
  <c r="K125" i="44"/>
  <c r="W126" i="44"/>
  <c r="K127" i="44"/>
  <c r="AI127" i="44"/>
  <c r="BG127" i="44"/>
  <c r="AM27" i="44"/>
  <c r="AZ31" i="44"/>
  <c r="AV32" i="44"/>
  <c r="BP33" i="44"/>
  <c r="T35" i="44"/>
  <c r="AM36" i="44"/>
  <c r="AY37" i="44"/>
  <c r="S39" i="44"/>
  <c r="AU13" i="44"/>
  <c r="C19" i="46"/>
  <c r="C19" i="44" s="1"/>
  <c r="BF21" i="44"/>
  <c r="BC27" i="44"/>
  <c r="D33" i="44"/>
  <c r="AR35" i="44"/>
  <c r="C52" i="46"/>
  <c r="C52" i="44" s="1"/>
  <c r="AE25" i="44"/>
  <c r="BK27" i="44"/>
  <c r="H32" i="44"/>
  <c r="L33" i="44"/>
  <c r="X34" i="44"/>
  <c r="BH35" i="44"/>
  <c r="BK36" i="44"/>
  <c r="W38" i="44"/>
  <c r="AS39" i="44"/>
  <c r="BA40" i="44"/>
  <c r="M42" i="44"/>
  <c r="AG43" i="44"/>
  <c r="AC44" i="44"/>
  <c r="BE45" i="44"/>
  <c r="Q47" i="44"/>
  <c r="R48" i="44"/>
  <c r="N49" i="44"/>
  <c r="BF50" i="44"/>
  <c r="BN51" i="44"/>
  <c r="BN52" i="44"/>
  <c r="BJ54" i="44"/>
  <c r="O56" i="44"/>
  <c r="AA57" i="44"/>
  <c r="AD58" i="44"/>
  <c r="AY59" i="44"/>
  <c r="AY60" i="44"/>
  <c r="BC61" i="44"/>
  <c r="BG62" i="44"/>
  <c r="BC63" i="44"/>
  <c r="AY64" i="44"/>
  <c r="AU65" i="44"/>
  <c r="AP66" i="44"/>
  <c r="BA67" i="44"/>
  <c r="BK68" i="44"/>
  <c r="AM70" i="44"/>
  <c r="AJ71" i="44"/>
  <c r="H72" i="44"/>
  <c r="BJ72" i="44"/>
  <c r="G76" i="44"/>
  <c r="BF79" i="44"/>
  <c r="Y81" i="44"/>
  <c r="AF89" i="44"/>
  <c r="R92" i="44"/>
  <c r="S93" i="44"/>
  <c r="AF96" i="44"/>
  <c r="G99" i="44"/>
  <c r="BC99" i="44"/>
  <c r="BN100" i="44"/>
  <c r="AJ101" i="44"/>
  <c r="H102" i="44"/>
  <c r="BD102" i="44"/>
  <c r="O104" i="44"/>
  <c r="AI105" i="44"/>
  <c r="BH117" i="44"/>
  <c r="AU27" i="44"/>
  <c r="BH24" i="44"/>
  <c r="BP31" i="44"/>
  <c r="P34" i="44"/>
  <c r="AV55" i="44"/>
  <c r="A50" i="44"/>
  <c r="S26" i="44"/>
  <c r="D31" i="44"/>
  <c r="P32" i="44"/>
  <c r="AB33" i="44"/>
  <c r="AF34" i="44"/>
  <c r="BP35" i="44"/>
  <c r="K37" i="44"/>
  <c r="AE38" i="44"/>
  <c r="BG39" i="44"/>
  <c r="BQ40" i="44"/>
  <c r="U42" i="44"/>
  <c r="AO43" i="44"/>
  <c r="AK44" i="44"/>
  <c r="M46" i="44"/>
  <c r="R47" i="44"/>
  <c r="Z48" i="44"/>
  <c r="AD49" i="44"/>
  <c r="J52" i="44"/>
  <c r="BI62" i="44"/>
  <c r="BM68" i="44"/>
  <c r="T73" i="44"/>
  <c r="AU76" i="44"/>
  <c r="BA82" i="44"/>
  <c r="BC46" i="44"/>
  <c r="L54" i="44"/>
  <c r="AF58" i="44"/>
  <c r="AB66" i="44"/>
  <c r="O67" i="44"/>
  <c r="BE70" i="44"/>
  <c r="V92" i="44"/>
  <c r="AJ52" i="44"/>
  <c r="AZ52" i="44"/>
  <c r="M60" i="44"/>
  <c r="E64" i="44"/>
  <c r="H114" i="44"/>
  <c r="BD92" i="46"/>
  <c r="BD92" i="44"/>
  <c r="BJ97" i="46"/>
  <c r="BJ97" i="44"/>
  <c r="P130" i="46"/>
  <c r="P130" i="44"/>
  <c r="Z133" i="46"/>
  <c r="Z133" i="44"/>
  <c r="F136" i="46"/>
  <c r="F136" i="44"/>
  <c r="N139" i="46"/>
  <c r="N139" i="44"/>
  <c r="AH140" i="46"/>
  <c r="AH140" i="44"/>
  <c r="O151" i="46"/>
  <c r="O151" i="44"/>
  <c r="S152" i="46"/>
  <c r="S152" i="44"/>
  <c r="W153" i="46"/>
  <c r="W153" i="44"/>
  <c r="S154" i="46"/>
  <c r="S154" i="44"/>
  <c r="G155" i="46"/>
  <c r="G155" i="44"/>
  <c r="AU157" i="46"/>
  <c r="AU157" i="44"/>
  <c r="I162" i="46"/>
  <c r="I162" i="44"/>
  <c r="X164" i="46"/>
  <c r="X164" i="44"/>
  <c r="AV168" i="46"/>
  <c r="AV168" i="44"/>
  <c r="AU170" i="46"/>
  <c r="AU170" i="44"/>
  <c r="AK173" i="46"/>
  <c r="AK173" i="44"/>
  <c r="BI173" i="46"/>
  <c r="BI173" i="44"/>
  <c r="J62" i="44"/>
  <c r="A140" i="44"/>
  <c r="Y103" i="44"/>
  <c r="K118" i="44"/>
  <c r="BK155" i="44"/>
  <c r="M161" i="44"/>
  <c r="AR165" i="44"/>
  <c r="X177" i="44"/>
  <c r="BB191" i="44"/>
  <c r="BP108" i="46"/>
  <c r="BP108" i="44"/>
  <c r="AU121" i="46"/>
  <c r="AU121" i="44"/>
  <c r="R128" i="46"/>
  <c r="R128" i="44"/>
  <c r="BD130" i="46"/>
  <c r="BD130" i="44"/>
  <c r="AT134" i="46"/>
  <c r="AT134" i="44"/>
  <c r="A133" i="27"/>
  <c r="A135" i="44"/>
  <c r="C135" i="46"/>
  <c r="C135" i="44" s="1"/>
  <c r="BF135" i="46"/>
  <c r="BF135" i="44"/>
  <c r="Z146" i="46"/>
  <c r="Z146" i="44"/>
  <c r="BK148" i="46"/>
  <c r="BK148" i="44"/>
  <c r="AO149" i="46"/>
  <c r="AO149" i="44"/>
  <c r="U150" i="46"/>
  <c r="U150" i="44"/>
  <c r="BQ150" i="46"/>
  <c r="BQ150" i="44"/>
  <c r="BC151" i="46"/>
  <c r="BC151" i="44"/>
  <c r="BG152" i="46"/>
  <c r="BG152" i="44"/>
  <c r="AM153" i="46"/>
  <c r="AM153" i="44"/>
  <c r="AY158" i="46"/>
  <c r="AY158" i="44"/>
  <c r="BQ161" i="46"/>
  <c r="BQ161" i="44"/>
  <c r="AB167" i="46"/>
  <c r="AB167" i="44"/>
  <c r="BH167" i="46"/>
  <c r="BH167" i="44"/>
  <c r="BK170" i="46"/>
  <c r="BK170" i="44"/>
  <c r="G172" i="46"/>
  <c r="G172" i="44"/>
  <c r="O183" i="46"/>
  <c r="O183" i="44"/>
  <c r="BG111" i="44"/>
  <c r="S171" i="44"/>
  <c r="BP78" i="44"/>
  <c r="Q90" i="44"/>
  <c r="BA104" i="44"/>
  <c r="M106" i="44"/>
  <c r="BC112" i="44"/>
  <c r="AF130" i="44"/>
  <c r="K147" i="44"/>
  <c r="AR167" i="44"/>
  <c r="X168" i="44"/>
  <c r="AN168" i="44"/>
  <c r="W170" i="44"/>
  <c r="O172" i="44"/>
  <c r="U190" i="44"/>
  <c r="BJ194" i="44"/>
  <c r="H92" i="46"/>
  <c r="H92" i="44"/>
  <c r="AN92" i="46"/>
  <c r="AN92" i="44"/>
  <c r="J98" i="46"/>
  <c r="J98" i="44"/>
  <c r="T99" i="46"/>
  <c r="T99" i="44"/>
  <c r="Q103" i="46"/>
  <c r="Q103" i="44"/>
  <c r="O112" i="46"/>
  <c r="O112" i="44"/>
  <c r="BG122" i="46"/>
  <c r="BG122" i="44"/>
  <c r="A131" i="27"/>
  <c r="C133" i="46"/>
  <c r="C133" i="44" s="1"/>
  <c r="A133" i="44"/>
  <c r="N134" i="46"/>
  <c r="N134" i="44"/>
  <c r="AD134" i="46"/>
  <c r="AD134" i="44"/>
  <c r="R140" i="46"/>
  <c r="R140" i="44"/>
  <c r="BL143" i="46"/>
  <c r="BL143" i="44"/>
  <c r="AE155" i="46"/>
  <c r="AE155" i="44"/>
  <c r="Z160" i="46"/>
  <c r="Z160" i="44"/>
  <c r="BN160" i="46"/>
  <c r="BN160" i="44"/>
  <c r="AG162" i="46"/>
  <c r="AG162" i="44"/>
  <c r="T165" i="46"/>
  <c r="T165" i="44"/>
  <c r="H166" i="46"/>
  <c r="H166" i="44"/>
  <c r="BD166" i="46"/>
  <c r="BD166" i="44"/>
  <c r="K169" i="46"/>
  <c r="AQ169" i="46"/>
  <c r="AQ169" i="44"/>
  <c r="AE170" i="46"/>
  <c r="AE170" i="44"/>
  <c r="AI171" i="46"/>
  <c r="AI171" i="44"/>
  <c r="BG171" i="46"/>
  <c r="BG171" i="44"/>
  <c r="BC172" i="46"/>
  <c r="BC172" i="44"/>
  <c r="W183" i="46"/>
  <c r="W183" i="44"/>
  <c r="E58" i="44"/>
  <c r="Z140" i="44"/>
  <c r="AI182" i="44"/>
  <c r="BP67" i="44"/>
  <c r="R69" i="44"/>
  <c r="K120" i="44"/>
  <c r="AR129" i="44"/>
  <c r="AI147" i="44"/>
  <c r="G153" i="44"/>
  <c r="AL159" i="44"/>
  <c r="BO171" i="44"/>
  <c r="Y195" i="44"/>
  <c r="BM71" i="46"/>
  <c r="BM71" i="44"/>
  <c r="U74" i="46"/>
  <c r="U74" i="44"/>
  <c r="BI89" i="46"/>
  <c r="BI89" i="44"/>
  <c r="BE95" i="46"/>
  <c r="BE95" i="44"/>
  <c r="I105" i="46"/>
  <c r="I105" i="44"/>
  <c r="BA115" i="46"/>
  <c r="BA115" i="44"/>
  <c r="BB125" i="46"/>
  <c r="BB125" i="44"/>
  <c r="A124" i="27"/>
  <c r="A126" i="44"/>
  <c r="C126" i="46"/>
  <c r="C126" i="44" s="1"/>
  <c r="J126" i="46"/>
  <c r="J126" i="44"/>
  <c r="F127" i="46"/>
  <c r="F127" i="44"/>
  <c r="A135" i="27"/>
  <c r="A137" i="44"/>
  <c r="BN140" i="46"/>
  <c r="BN140" i="44"/>
  <c r="BB142" i="46"/>
  <c r="BB142" i="44"/>
  <c r="BO152" i="46"/>
  <c r="BO152" i="44"/>
  <c r="AE153" i="46"/>
  <c r="AE153" i="44"/>
  <c r="O155" i="46"/>
  <c r="O155" i="44"/>
  <c r="AI158" i="46"/>
  <c r="AI158" i="44"/>
  <c r="N159" i="46"/>
  <c r="N159" i="44"/>
  <c r="AB163" i="46"/>
  <c r="AB163" i="44"/>
  <c r="BP163" i="46"/>
  <c r="BP163" i="44"/>
  <c r="BD164" i="46"/>
  <c r="BD164" i="44"/>
  <c r="AJ165" i="46"/>
  <c r="AJ165" i="44"/>
  <c r="P166" i="46"/>
  <c r="P166" i="44"/>
  <c r="BL168" i="46"/>
  <c r="BL168" i="44"/>
  <c r="AI169" i="46"/>
  <c r="AI169" i="44"/>
  <c r="O170" i="46"/>
  <c r="O170" i="44"/>
  <c r="G174" i="46"/>
  <c r="G174" i="44"/>
  <c r="BK174" i="46"/>
  <c r="BK174" i="44"/>
  <c r="U176" i="46"/>
  <c r="U176" i="44"/>
  <c r="AC176" i="46"/>
  <c r="AC176" i="44"/>
  <c r="BA176" i="46"/>
  <c r="BA176" i="44"/>
  <c r="BI176" i="46"/>
  <c r="BI176" i="44"/>
  <c r="P177" i="46"/>
  <c r="P177" i="44"/>
  <c r="AF177" i="46"/>
  <c r="AF177" i="44"/>
  <c r="T178" i="46"/>
  <c r="T178" i="44"/>
  <c r="BH178" i="46"/>
  <c r="BH178" i="44"/>
  <c r="BP178" i="46"/>
  <c r="BP178" i="44"/>
  <c r="AV179" i="46"/>
  <c r="AV179" i="44"/>
  <c r="BL179" i="46"/>
  <c r="BL179" i="44"/>
  <c r="K182" i="46"/>
  <c r="K182" i="44"/>
  <c r="AQ182" i="46"/>
  <c r="AQ182" i="44"/>
  <c r="BG182" i="46"/>
  <c r="BG182" i="44"/>
  <c r="I184" i="46"/>
  <c r="I184" i="44"/>
  <c r="Q184" i="46"/>
  <c r="Q184" i="44"/>
  <c r="AO184" i="46"/>
  <c r="AO184" i="44"/>
  <c r="AW184" i="46"/>
  <c r="AW184" i="44"/>
  <c r="BE184" i="46"/>
  <c r="BE184" i="44"/>
  <c r="BM184" i="46"/>
  <c r="BM184" i="44"/>
  <c r="P186" i="46"/>
  <c r="P186" i="44"/>
  <c r="X186" i="46"/>
  <c r="X186" i="44"/>
  <c r="AV186" i="46"/>
  <c r="AV186" i="44"/>
  <c r="BL186" i="46"/>
  <c r="BL186" i="44"/>
  <c r="T187" i="46"/>
  <c r="T187" i="44"/>
  <c r="AJ187" i="46"/>
  <c r="AJ187" i="44"/>
  <c r="AZ187" i="46"/>
  <c r="AZ187" i="44"/>
  <c r="E188" i="46"/>
  <c r="E188" i="44"/>
  <c r="M188" i="46"/>
  <c r="M188" i="44"/>
  <c r="U188" i="46"/>
  <c r="U188" i="44"/>
  <c r="AK188" i="46"/>
  <c r="AK188" i="44"/>
  <c r="AS188" i="46"/>
  <c r="AS188" i="44"/>
  <c r="BI188" i="46"/>
  <c r="BI188" i="44"/>
  <c r="Q189" i="46"/>
  <c r="Q189" i="44"/>
  <c r="BE189" i="46"/>
  <c r="BE189" i="44"/>
  <c r="BM189" i="46"/>
  <c r="BM189" i="44"/>
  <c r="E190" i="46"/>
  <c r="E190" i="44"/>
  <c r="AK190" i="46"/>
  <c r="AK190" i="44"/>
  <c r="AS190" i="46"/>
  <c r="AS190" i="44"/>
  <c r="BA190" i="46"/>
  <c r="BA190" i="44"/>
  <c r="BQ190" i="46"/>
  <c r="BQ190" i="44"/>
  <c r="V191" i="46"/>
  <c r="V191" i="44"/>
  <c r="AL191" i="46"/>
  <c r="AL191" i="44"/>
  <c r="AT191" i="46"/>
  <c r="AT191" i="44"/>
  <c r="BJ191" i="46"/>
  <c r="BJ191" i="44"/>
  <c r="H192" i="46"/>
  <c r="H192" i="44"/>
  <c r="AF192" i="46"/>
  <c r="AF192" i="44"/>
  <c r="AV192" i="46"/>
  <c r="AV192" i="44"/>
  <c r="BD192" i="46"/>
  <c r="BD192" i="44"/>
  <c r="BL192" i="46"/>
  <c r="BL192" i="44"/>
  <c r="R193" i="46"/>
  <c r="R193" i="44"/>
  <c r="Z193" i="46"/>
  <c r="Z193" i="44"/>
  <c r="AP193" i="46"/>
  <c r="AP193" i="44"/>
  <c r="BN193" i="46"/>
  <c r="BN193" i="44"/>
  <c r="F194" i="46"/>
  <c r="F194" i="44"/>
  <c r="N194" i="46"/>
  <c r="N194" i="44"/>
  <c r="AD194" i="46"/>
  <c r="AD194" i="44"/>
  <c r="AT194" i="46"/>
  <c r="AT194" i="44"/>
  <c r="BB194" i="46"/>
  <c r="BB194" i="44"/>
  <c r="Q195" i="46"/>
  <c r="Q195" i="44"/>
  <c r="AG195" i="46"/>
  <c r="AG195" i="44"/>
  <c r="AO195" i="46"/>
  <c r="AO195" i="44"/>
  <c r="BE195" i="46"/>
  <c r="BE195" i="44"/>
  <c r="AC196" i="46"/>
  <c r="AC196" i="44"/>
  <c r="BA196" i="46"/>
  <c r="BA196" i="44"/>
  <c r="BI196" i="46"/>
  <c r="BI196" i="44"/>
  <c r="BQ196" i="46"/>
  <c r="BQ196" i="44"/>
  <c r="P197" i="46"/>
  <c r="P197" i="44"/>
  <c r="AF197" i="46"/>
  <c r="AF197" i="44"/>
  <c r="AN197" i="46"/>
  <c r="AN197" i="44"/>
  <c r="BD197" i="46"/>
  <c r="BD197" i="44"/>
  <c r="BL197" i="46"/>
  <c r="BL197" i="44"/>
  <c r="Z62" i="46"/>
  <c r="Z62" i="44"/>
  <c r="AO84" i="46"/>
  <c r="AO84" i="44"/>
  <c r="AW93" i="46"/>
  <c r="AW93" i="44"/>
  <c r="U96" i="46"/>
  <c r="U96" i="44"/>
  <c r="BO111" i="46"/>
  <c r="BO111" i="44"/>
  <c r="BE116" i="46"/>
  <c r="BE116" i="44"/>
  <c r="G119" i="46"/>
  <c r="G119" i="44"/>
  <c r="BF126" i="46"/>
  <c r="BF126" i="44"/>
  <c r="AP131" i="46"/>
  <c r="AP131" i="44"/>
  <c r="A141" i="27"/>
  <c r="C143" i="46"/>
  <c r="C143" i="44" s="1"/>
  <c r="AN143" i="46"/>
  <c r="AN143" i="44"/>
  <c r="AQ147" i="46"/>
  <c r="AQ147" i="44"/>
  <c r="G151" i="46"/>
  <c r="G151" i="44"/>
  <c r="AU151" i="46"/>
  <c r="AU151" i="44"/>
  <c r="AQ154" i="46"/>
  <c r="AQ154" i="44"/>
  <c r="R160" i="46"/>
  <c r="R160" i="44"/>
  <c r="AX160" i="46"/>
  <c r="AX160" i="44"/>
  <c r="AC161" i="46"/>
  <c r="AC161" i="44"/>
  <c r="AJ163" i="46"/>
  <c r="AJ163" i="44"/>
  <c r="D165" i="46"/>
  <c r="D165" i="44"/>
  <c r="BP165" i="46"/>
  <c r="BP165" i="44"/>
  <c r="AM170" i="46"/>
  <c r="AM170" i="44"/>
  <c r="AM172" i="46"/>
  <c r="AM172" i="44"/>
  <c r="BK172" i="46"/>
  <c r="BK172" i="44"/>
  <c r="AM174" i="46"/>
  <c r="AM174" i="44"/>
  <c r="BC174" i="46"/>
  <c r="BC174" i="44"/>
  <c r="Q175" i="46"/>
  <c r="Q175" i="44"/>
  <c r="Y175" i="46"/>
  <c r="Y175" i="44"/>
  <c r="AG175" i="46"/>
  <c r="AG175" i="44"/>
  <c r="AO175" i="46"/>
  <c r="AO175" i="44"/>
  <c r="BE175" i="46"/>
  <c r="BE175" i="44"/>
  <c r="E176" i="46"/>
  <c r="E176" i="44"/>
  <c r="AR178" i="46"/>
  <c r="AR178" i="44"/>
  <c r="AN179" i="46"/>
  <c r="AN179" i="44"/>
  <c r="BD179" i="46"/>
  <c r="BD179" i="44"/>
  <c r="AA182" i="46"/>
  <c r="AA182" i="44"/>
  <c r="AG189" i="46"/>
  <c r="AG189" i="44"/>
  <c r="C140" i="46"/>
  <c r="C140" i="44" s="1"/>
  <c r="BN101" i="44"/>
  <c r="BK110" i="44"/>
  <c r="W112" i="44"/>
  <c r="BN133" i="44"/>
  <c r="AT136" i="44"/>
  <c r="AX146" i="44"/>
  <c r="K152" i="44"/>
  <c r="AO162" i="44"/>
  <c r="AY182" i="44"/>
  <c r="AB187" i="44"/>
  <c r="BH187" i="44"/>
  <c r="I189" i="44"/>
  <c r="V194" i="44"/>
  <c r="A55" i="27"/>
  <c r="A57" i="44"/>
  <c r="BI72" i="46"/>
  <c r="BI72" i="44"/>
  <c r="AL81" i="46"/>
  <c r="AL81" i="44"/>
  <c r="AO88" i="46"/>
  <c r="AO88" i="44"/>
  <c r="AY111" i="46"/>
  <c r="AY111" i="44"/>
  <c r="AI118" i="46"/>
  <c r="AI118" i="44"/>
  <c r="BO120" i="46"/>
  <c r="BO120" i="44"/>
  <c r="AN130" i="46"/>
  <c r="AN130" i="44"/>
  <c r="BF146" i="46"/>
  <c r="BF146" i="44"/>
  <c r="AQ152" i="46"/>
  <c r="AQ152" i="44"/>
  <c r="BC157" i="46"/>
  <c r="BC157" i="44"/>
  <c r="BG158" i="46"/>
  <c r="BG158" i="44"/>
  <c r="A160" i="44"/>
  <c r="C160" i="46"/>
  <c r="C160" i="44" s="1"/>
  <c r="AP160" i="46"/>
  <c r="AP160" i="44"/>
  <c r="BA161" i="46"/>
  <c r="BA161" i="44"/>
  <c r="Q162" i="46"/>
  <c r="Q162" i="44"/>
  <c r="AN164" i="46"/>
  <c r="AN164" i="44"/>
  <c r="BH165" i="46"/>
  <c r="BH165" i="44"/>
  <c r="AN166" i="46"/>
  <c r="AN166" i="44"/>
  <c r="T167" i="46"/>
  <c r="T167" i="44"/>
  <c r="AA169" i="46"/>
  <c r="AA169" i="44"/>
  <c r="BO169" i="46"/>
  <c r="BO169" i="44"/>
  <c r="AC173" i="46"/>
  <c r="AC173" i="44"/>
  <c r="W174" i="46"/>
  <c r="W174" i="44"/>
  <c r="AM183" i="46"/>
  <c r="AM183" i="44"/>
  <c r="BF98" i="44"/>
  <c r="AI152" i="44"/>
  <c r="AS176" i="44"/>
  <c r="Y184" i="44"/>
  <c r="U94" i="46"/>
  <c r="U94" i="44"/>
  <c r="AP98" i="46"/>
  <c r="AP98" i="44"/>
  <c r="BN114" i="46"/>
  <c r="BN114" i="44"/>
  <c r="S118" i="46"/>
  <c r="S118" i="44"/>
  <c r="BG118" i="46"/>
  <c r="BG118" i="44"/>
  <c r="F125" i="46"/>
  <c r="F125" i="44"/>
  <c r="AD136" i="46"/>
  <c r="AD136" i="44"/>
  <c r="AP140" i="46"/>
  <c r="AP140" i="44"/>
  <c r="A144" i="27"/>
  <c r="C146" i="46"/>
  <c r="C146" i="44" s="1"/>
  <c r="Q149" i="46"/>
  <c r="Q149" i="44"/>
  <c r="E150" i="46"/>
  <c r="E150" i="44"/>
  <c r="W155" i="46"/>
  <c r="W155" i="44"/>
  <c r="AH160" i="46"/>
  <c r="AH160" i="44"/>
  <c r="BE162" i="46"/>
  <c r="BE162" i="44"/>
  <c r="D163" i="46"/>
  <c r="D163" i="44"/>
  <c r="AF166" i="46"/>
  <c r="AF166" i="44"/>
  <c r="AQ171" i="46"/>
  <c r="AQ171" i="44"/>
  <c r="AE172" i="46"/>
  <c r="AE172" i="44"/>
  <c r="G183" i="46"/>
  <c r="G183" i="44"/>
  <c r="P164" i="44"/>
  <c r="AZ178" i="44"/>
  <c r="BA85" i="44"/>
  <c r="BE105" i="44"/>
  <c r="G110" i="44"/>
  <c r="AH126" i="44"/>
  <c r="AR163" i="44"/>
  <c r="AE174" i="44"/>
  <c r="AJ178" i="44"/>
  <c r="S182" i="44"/>
  <c r="P192" i="44"/>
  <c r="AK196" i="44"/>
  <c r="BA87" i="46"/>
  <c r="BA87" i="44"/>
  <c r="I88" i="46"/>
  <c r="I88" i="44"/>
  <c r="AG95" i="46"/>
  <c r="AG95" i="44"/>
  <c r="AD97" i="46"/>
  <c r="AD97" i="44"/>
  <c r="BE103" i="46"/>
  <c r="BE103" i="44"/>
  <c r="Y107" i="46"/>
  <c r="Y107" i="44"/>
  <c r="BF128" i="46"/>
  <c r="BF128" i="44"/>
  <c r="AZ129" i="46"/>
  <c r="AZ129" i="44"/>
  <c r="K144" i="46"/>
  <c r="K144" i="44"/>
  <c r="AA147" i="46"/>
  <c r="AA147" i="44"/>
  <c r="BE149" i="46"/>
  <c r="BE149" i="44"/>
  <c r="AU155" i="46"/>
  <c r="AU155" i="44"/>
  <c r="AT159" i="46"/>
  <c r="AT159" i="44"/>
  <c r="BF160" i="46"/>
  <c r="BF160" i="44"/>
  <c r="BL164" i="46"/>
  <c r="BL164" i="44"/>
  <c r="AZ165" i="46"/>
  <c r="AZ165" i="44"/>
  <c r="X166" i="46"/>
  <c r="X166" i="44"/>
  <c r="L167" i="46"/>
  <c r="L167" i="44"/>
  <c r="AJ167" i="46"/>
  <c r="AJ167" i="44"/>
  <c r="P168" i="46"/>
  <c r="P168" i="44"/>
  <c r="AU174" i="44"/>
  <c r="H179" i="44"/>
  <c r="S109" i="44"/>
  <c r="AI111" i="44"/>
  <c r="BG124" i="44"/>
  <c r="J131" i="44"/>
  <c r="AM155" i="44"/>
  <c r="AW175" i="44"/>
  <c r="M176" i="44"/>
  <c r="BD177" i="44"/>
  <c r="D178" i="44"/>
  <c r="AU183" i="44"/>
  <c r="BK183" i="44"/>
  <c r="D187" i="44"/>
  <c r="M196" i="44"/>
  <c r="A206" i="44"/>
  <c r="AI63" i="44"/>
  <c r="BJ66" i="44"/>
  <c r="M77" i="44"/>
  <c r="G80" i="44"/>
  <c r="T207" i="44"/>
  <c r="R187" i="44"/>
  <c r="BA201" i="44"/>
  <c r="BJ177" i="44"/>
  <c r="BO190" i="44"/>
  <c r="AB191" i="44"/>
  <c r="BD193" i="44"/>
  <c r="S11" i="44"/>
  <c r="BC40" i="44"/>
  <c r="AA43" i="44"/>
  <c r="P131" i="44"/>
  <c r="AN131" i="44"/>
  <c r="AR132" i="44"/>
  <c r="AM184" i="44"/>
  <c r="BJ186" i="44"/>
  <c r="AM189" i="44"/>
  <c r="BP191" i="44"/>
  <c r="AL192" i="44"/>
  <c r="V197" i="44"/>
  <c r="AW202" i="44"/>
  <c r="AC183" i="44"/>
  <c r="BG188" i="44"/>
  <c r="AM195" i="44"/>
  <c r="AT197" i="44"/>
  <c r="AH200" i="44"/>
  <c r="I202" i="44"/>
  <c r="A144" i="44"/>
  <c r="C180" i="46"/>
  <c r="C180" i="44" s="1"/>
  <c r="BI151" i="44"/>
  <c r="AC157" i="44"/>
  <c r="AS157" i="44"/>
  <c r="W184" i="44"/>
  <c r="AT186" i="44"/>
  <c r="AA188" i="44"/>
  <c r="W189" i="44"/>
  <c r="BC189" i="44"/>
  <c r="BN200" i="44"/>
  <c r="AC201" i="44"/>
  <c r="I204" i="44"/>
  <c r="R207" i="44"/>
  <c r="A131" i="44"/>
  <c r="BH57" i="44"/>
  <c r="BE109" i="44"/>
  <c r="AF126" i="44"/>
  <c r="AV126" i="44"/>
  <c r="T136" i="44"/>
  <c r="F143" i="44"/>
  <c r="V143" i="44"/>
  <c r="BM144" i="44"/>
  <c r="AD179" i="44"/>
  <c r="AQ190" i="44"/>
  <c r="D191" i="44"/>
  <c r="G195" i="44"/>
  <c r="AE195" i="44"/>
  <c r="AA196" i="44"/>
  <c r="AL199" i="44"/>
  <c r="M203" i="44"/>
  <c r="BM204" i="44"/>
  <c r="AX129" i="44"/>
  <c r="AS183" i="44"/>
  <c r="C182" i="46"/>
  <c r="C182" i="44" s="1"/>
  <c r="U110" i="44"/>
  <c r="AJ113" i="44"/>
  <c r="AU116" i="44"/>
  <c r="L134" i="44"/>
  <c r="AY150" i="44"/>
  <c r="AO154" i="44"/>
  <c r="BK162" i="44"/>
  <c r="Z163" i="44"/>
  <c r="AP163" i="44"/>
  <c r="N179" i="44"/>
  <c r="AL197" i="44"/>
  <c r="V199" i="44"/>
  <c r="J200" i="44"/>
  <c r="AS201" i="44"/>
  <c r="BQ201" i="44"/>
  <c r="BA203" i="44"/>
  <c r="AZ39" i="44"/>
  <c r="BO41" i="44"/>
  <c r="AJ48" i="44"/>
  <c r="AF49" i="44"/>
  <c r="D52" i="44"/>
  <c r="Q56" i="44"/>
  <c r="AZ59" i="44"/>
  <c r="BD68" i="44"/>
  <c r="AE107" i="44"/>
  <c r="BP113" i="44"/>
  <c r="D39" i="44"/>
  <c r="T52" i="44"/>
  <c r="R58" i="44"/>
  <c r="L59" i="44"/>
  <c r="BK60" i="44"/>
  <c r="AJ62" i="44"/>
  <c r="AF63" i="44"/>
  <c r="I65" i="44"/>
  <c r="BE65" i="44"/>
  <c r="W67" i="44"/>
  <c r="G69" i="44"/>
  <c r="BG73" i="44"/>
  <c r="AD76" i="44"/>
  <c r="BG84" i="44"/>
  <c r="AA86" i="44"/>
  <c r="AY93" i="44"/>
  <c r="AT99" i="44"/>
  <c r="W104" i="44"/>
  <c r="AA105" i="44"/>
  <c r="AU106" i="44"/>
  <c r="AM107" i="44"/>
  <c r="AE117" i="44"/>
  <c r="BM120" i="44"/>
  <c r="AG124" i="44"/>
  <c r="N130" i="44"/>
  <c r="AZ134" i="44"/>
  <c r="AC151" i="44"/>
  <c r="AX165" i="44"/>
  <c r="BJ168" i="44"/>
  <c r="AE29" i="44"/>
  <c r="BN45" i="44"/>
  <c r="BN32" i="44"/>
  <c r="AM53" i="44"/>
  <c r="Q30" i="44"/>
  <c r="AV53" i="44"/>
  <c r="AY54" i="44"/>
  <c r="BE56" i="44"/>
  <c r="BG57" i="44"/>
  <c r="AN68" i="44"/>
  <c r="BP69" i="44"/>
  <c r="AI71" i="44"/>
  <c r="BB76" i="44"/>
  <c r="S84" i="44"/>
  <c r="AM85" i="44"/>
  <c r="BH113" i="44"/>
  <c r="G117" i="44"/>
  <c r="AO120" i="44"/>
  <c r="I122" i="44"/>
  <c r="AS123" i="44"/>
  <c r="L136" i="44"/>
  <c r="AK153" i="44"/>
  <c r="I154" i="44"/>
  <c r="Y154" i="44"/>
  <c r="BE9" i="46"/>
  <c r="BE9" i="44"/>
  <c r="AL10" i="46"/>
  <c r="AL10" i="44"/>
  <c r="K11" i="46"/>
  <c r="K11" i="44"/>
  <c r="AV15" i="46"/>
  <c r="AV15" i="44"/>
  <c r="AT17" i="46"/>
  <c r="AT17" i="44"/>
  <c r="U21" i="46"/>
  <c r="U21" i="44"/>
  <c r="U23" i="46"/>
  <c r="U23" i="44"/>
  <c r="BA23" i="46"/>
  <c r="BA23" i="44"/>
  <c r="AR28" i="46"/>
  <c r="AR28" i="44"/>
  <c r="AN29" i="46"/>
  <c r="AN29" i="44"/>
  <c r="A38" i="44"/>
  <c r="C38" i="46"/>
  <c r="C38" i="44" s="1"/>
  <c r="R38" i="46"/>
  <c r="R38" i="44"/>
  <c r="V39" i="46"/>
  <c r="V39" i="44"/>
  <c r="AT39" i="46"/>
  <c r="AT39" i="44"/>
  <c r="BD40" i="46"/>
  <c r="BD40" i="44"/>
  <c r="AR41" i="46"/>
  <c r="AR41" i="44"/>
  <c r="P42" i="46"/>
  <c r="P42" i="44"/>
  <c r="L43" i="46"/>
  <c r="L43" i="44"/>
  <c r="AJ43" i="46"/>
  <c r="AJ43" i="44"/>
  <c r="AB45" i="46"/>
  <c r="AB45" i="44"/>
  <c r="T47" i="46"/>
  <c r="T47" i="44"/>
  <c r="BP47" i="46"/>
  <c r="BP47" i="44"/>
  <c r="AO49" i="46"/>
  <c r="AO49" i="44"/>
  <c r="AK50" i="46"/>
  <c r="AK50" i="44"/>
  <c r="I53" i="46"/>
  <c r="I53" i="44"/>
  <c r="M54" i="46"/>
  <c r="M54" i="44"/>
  <c r="Z56" i="46"/>
  <c r="Z56" i="44"/>
  <c r="AK57" i="46"/>
  <c r="AK57" i="44"/>
  <c r="Z63" i="46"/>
  <c r="Z63" i="44"/>
  <c r="BA19" i="44"/>
  <c r="Q53" i="44"/>
  <c r="A9" i="29"/>
  <c r="C11" i="46"/>
  <c r="C11" i="44" s="1"/>
  <c r="AQ11" i="46"/>
  <c r="AQ11" i="44"/>
  <c r="M12" i="46"/>
  <c r="M12" i="44"/>
  <c r="J13" i="46"/>
  <c r="J13" i="44"/>
  <c r="BF13" i="46"/>
  <c r="BF13" i="44"/>
  <c r="AW20" i="44"/>
  <c r="Y55" i="44"/>
  <c r="J61" i="44"/>
  <c r="U68" i="46"/>
  <c r="U68" i="44"/>
  <c r="AK68" i="46"/>
  <c r="AK68" i="44"/>
  <c r="U102" i="46"/>
  <c r="U102" i="44"/>
  <c r="A120" i="29"/>
  <c r="A122" i="44"/>
  <c r="A147" i="27"/>
  <c r="A149" i="44"/>
  <c r="AX156" i="46"/>
  <c r="AX156" i="44"/>
  <c r="H162" i="46"/>
  <c r="H162" i="44"/>
  <c r="BK166" i="46"/>
  <c r="BK166" i="44"/>
  <c r="A173" i="44"/>
  <c r="C173" i="46"/>
  <c r="C173" i="44" s="1"/>
  <c r="W100" i="46"/>
  <c r="W100" i="44"/>
  <c r="AR43" i="44"/>
  <c r="E48" i="44"/>
  <c r="BQ50" i="44"/>
  <c r="BM53" i="44"/>
  <c r="AW58" i="44"/>
  <c r="X149" i="46"/>
  <c r="X149" i="44"/>
  <c r="A152" i="44"/>
  <c r="C149" i="46"/>
  <c r="C149" i="44" s="1"/>
  <c r="BG11" i="44"/>
  <c r="BG34" i="44"/>
  <c r="J36" i="44"/>
  <c r="V37" i="44"/>
  <c r="Z38" i="44"/>
  <c r="BN124" i="44"/>
  <c r="I80" i="46"/>
  <c r="I80" i="44"/>
  <c r="X29" i="44"/>
  <c r="BM49" i="44"/>
  <c r="AX56" i="44"/>
  <c r="BI59" i="44"/>
  <c r="AR104" i="44"/>
  <c r="BD57" i="46"/>
  <c r="BD57" i="44"/>
  <c r="BE82" i="46"/>
  <c r="BE82" i="44"/>
  <c r="AI108" i="46"/>
  <c r="AI108" i="44"/>
  <c r="AG128" i="46"/>
  <c r="AG128" i="44"/>
  <c r="A61" i="44"/>
  <c r="I49" i="44"/>
  <c r="I51" i="44"/>
  <c r="J56" i="44"/>
  <c r="Y58" i="44"/>
  <c r="AD10" i="46"/>
  <c r="AD10" i="44"/>
  <c r="AS12" i="46"/>
  <c r="AS12" i="44"/>
  <c r="Z13" i="46"/>
  <c r="Z13" i="44"/>
  <c r="P15" i="46"/>
  <c r="P15" i="44"/>
  <c r="E19" i="46"/>
  <c r="E19" i="44"/>
  <c r="BQ21" i="46"/>
  <c r="BQ21" i="44"/>
  <c r="BH28" i="46"/>
  <c r="BH28" i="44"/>
  <c r="AF29" i="46"/>
  <c r="AF29" i="44"/>
  <c r="BL29" i="46"/>
  <c r="BL29" i="44"/>
  <c r="AY30" i="46"/>
  <c r="AY30" i="44"/>
  <c r="AU31" i="46"/>
  <c r="AU31" i="44"/>
  <c r="K34" i="46"/>
  <c r="K34" i="44"/>
  <c r="AT37" i="46"/>
  <c r="AT37" i="44"/>
  <c r="BB37" i="46"/>
  <c r="BB37" i="44"/>
  <c r="L41" i="46"/>
  <c r="L41" i="44"/>
  <c r="AN42" i="46"/>
  <c r="AN42" i="44"/>
  <c r="BP43" i="46"/>
  <c r="BP43" i="44"/>
  <c r="BL44" i="46"/>
  <c r="BL44" i="44"/>
  <c r="D45" i="46"/>
  <c r="D45" i="44"/>
  <c r="BH45" i="46"/>
  <c r="BH45" i="44"/>
  <c r="P46" i="46"/>
  <c r="P46" i="44"/>
  <c r="AC48" i="46"/>
  <c r="AC48" i="44"/>
  <c r="BA48" i="46"/>
  <c r="BA48" i="44"/>
  <c r="M50" i="46"/>
  <c r="M50" i="44"/>
  <c r="BI52" i="46"/>
  <c r="BI52" i="44"/>
  <c r="AK54" i="46"/>
  <c r="AK54" i="44"/>
  <c r="AH61" i="46"/>
  <c r="AH61" i="44"/>
  <c r="BN61" i="46"/>
  <c r="BN61" i="44"/>
  <c r="F62" i="46"/>
  <c r="F62" i="44"/>
  <c r="V62" i="46"/>
  <c r="V62" i="44"/>
  <c r="A61" i="29"/>
  <c r="A63" i="44"/>
  <c r="AL64" i="46"/>
  <c r="AL64" i="44"/>
  <c r="Z65" i="46"/>
  <c r="Z65" i="44"/>
  <c r="AX65" i="46"/>
  <c r="AX65" i="44"/>
  <c r="AV67" i="46"/>
  <c r="AV67" i="44"/>
  <c r="AX68" i="46"/>
  <c r="AX68" i="44"/>
  <c r="A68" i="27"/>
  <c r="C70" i="46"/>
  <c r="C70" i="44" s="1"/>
  <c r="A70" i="44"/>
  <c r="AC71" i="46"/>
  <c r="AC71" i="44"/>
  <c r="AW72" i="46"/>
  <c r="AW72" i="44"/>
  <c r="L75" i="46"/>
  <c r="L75" i="44"/>
  <c r="N82" i="46"/>
  <c r="N82" i="44"/>
  <c r="O199" i="44"/>
  <c r="A184" i="44"/>
  <c r="C69" i="46"/>
  <c r="C69" i="44" s="1"/>
  <c r="C91" i="46"/>
  <c r="C91" i="44" s="1"/>
  <c r="Z51" i="44"/>
  <c r="AU62" i="44"/>
  <c r="AW67" i="44"/>
  <c r="V68" i="44"/>
  <c r="AJ76" i="44"/>
  <c r="Y78" i="44"/>
  <c r="O80" i="44"/>
  <c r="F84" i="44"/>
  <c r="BJ84" i="44"/>
  <c r="Z87" i="44"/>
  <c r="AK89" i="44"/>
  <c r="BQ92" i="44"/>
  <c r="J94" i="44"/>
  <c r="F95" i="44"/>
  <c r="K97" i="44"/>
  <c r="Y99" i="44"/>
  <c r="BE99" i="44"/>
  <c r="G118" i="44"/>
  <c r="W118" i="44"/>
  <c r="AM118" i="44"/>
  <c r="AY198" i="44"/>
  <c r="AA207" i="44"/>
  <c r="I193" i="44"/>
  <c r="C202" i="46"/>
  <c r="C202" i="44" s="1"/>
  <c r="AO193" i="44"/>
  <c r="AA198" i="44"/>
  <c r="BG207" i="44"/>
  <c r="AN189" i="44"/>
  <c r="A175" i="44"/>
  <c r="BG180" i="44"/>
  <c r="BL184" i="44"/>
  <c r="AJ188" i="44"/>
  <c r="AY207" i="44"/>
  <c r="E191" i="44"/>
  <c r="G197" i="44"/>
  <c r="A67" i="44"/>
  <c r="A114" i="44"/>
  <c r="C64" i="46"/>
  <c r="C64" i="44" s="1"/>
  <c r="C103" i="46"/>
  <c r="C103" i="44" s="1"/>
  <c r="BQ58" i="44"/>
  <c r="AM60" i="44"/>
  <c r="BE66" i="44"/>
  <c r="BA75" i="44"/>
  <c r="AV77" i="44"/>
  <c r="I90" i="44"/>
  <c r="BM90" i="44"/>
  <c r="AX94" i="44"/>
  <c r="BJ95" i="44"/>
  <c r="AY97" i="44"/>
  <c r="AW99" i="44"/>
  <c r="M100" i="44"/>
  <c r="AS100" i="44"/>
  <c r="BQ100" i="44"/>
  <c r="AM101" i="44"/>
  <c r="AP102" i="44"/>
  <c r="N103" i="44"/>
  <c r="AL103" i="44"/>
  <c r="J104" i="44"/>
  <c r="AP104" i="44"/>
  <c r="BQ104" i="44"/>
  <c r="AG105" i="44"/>
  <c r="J106" i="44"/>
  <c r="AS106" i="44"/>
  <c r="I107" i="44"/>
  <c r="BE107" i="44"/>
  <c r="P109" i="44"/>
  <c r="AB110" i="44"/>
  <c r="P111" i="44"/>
  <c r="AQ111" i="44"/>
  <c r="BL111" i="44"/>
  <c r="T112" i="44"/>
  <c r="BH112" i="44"/>
  <c r="V113" i="44"/>
  <c r="AQ113" i="44"/>
  <c r="AE114" i="44"/>
  <c r="BC114" i="44"/>
  <c r="F116" i="44"/>
  <c r="AQ122" i="44"/>
  <c r="W123" i="44"/>
  <c r="S124" i="44"/>
  <c r="F133" i="44"/>
  <c r="BJ133" i="44"/>
  <c r="BH190" i="44"/>
  <c r="BN202" i="44"/>
  <c r="AI207" i="44"/>
  <c r="AQ36" i="46"/>
  <c r="AQ36" i="44"/>
  <c r="C45" i="46"/>
  <c r="C45" i="44" s="1"/>
  <c r="AI21" i="44"/>
  <c r="AP45" i="44"/>
  <c r="AR64" i="44"/>
  <c r="BD65" i="44"/>
  <c r="AT67" i="44"/>
  <c r="BL70" i="44"/>
  <c r="J77" i="44"/>
  <c r="AM49" i="44"/>
  <c r="AQ52" i="44"/>
  <c r="AE58" i="44"/>
  <c r="BP62" i="44"/>
  <c r="T64" i="44"/>
  <c r="X65" i="44"/>
  <c r="H68" i="44"/>
  <c r="AB69" i="44"/>
  <c r="F76" i="44"/>
  <c r="X31" i="44"/>
  <c r="BF41" i="44"/>
  <c r="AE53" i="44"/>
  <c r="AQ57" i="44"/>
  <c r="AV63" i="44"/>
  <c r="BH64" i="44"/>
  <c r="N67" i="44"/>
  <c r="AZ69" i="44"/>
  <c r="AF70" i="44"/>
  <c r="AY71" i="44"/>
  <c r="BC72" i="44"/>
  <c r="AM74" i="44"/>
  <c r="AR80" i="44"/>
  <c r="AE18" i="46"/>
  <c r="AE18" i="44"/>
  <c r="Q34" i="46"/>
  <c r="Q34" i="44"/>
  <c r="X36" i="46"/>
  <c r="X36" i="44"/>
  <c r="AB39" i="46"/>
  <c r="AB39" i="44"/>
  <c r="J45" i="46"/>
  <c r="J45" i="44"/>
  <c r="R45" i="46"/>
  <c r="R45" i="44"/>
  <c r="AH45" i="46"/>
  <c r="AH45" i="44"/>
  <c r="A45" i="27"/>
  <c r="C47" i="46"/>
  <c r="C47" i="44" s="1"/>
  <c r="A47" i="44"/>
  <c r="AA48" i="46"/>
  <c r="AA48" i="44"/>
  <c r="AQ48" i="46"/>
  <c r="AQ48" i="44"/>
  <c r="AQ50" i="46"/>
  <c r="AQ50" i="44"/>
  <c r="AY50" i="46"/>
  <c r="AY50" i="44"/>
  <c r="BO50" i="46"/>
  <c r="BO50" i="44"/>
  <c r="BC51" i="46"/>
  <c r="BC51" i="44"/>
  <c r="S52" i="46"/>
  <c r="S52" i="44"/>
  <c r="O53" i="46"/>
  <c r="O53" i="44"/>
  <c r="BD56" i="46"/>
  <c r="BD56" i="44"/>
  <c r="AI57" i="46"/>
  <c r="AI57" i="44"/>
  <c r="G58" i="46"/>
  <c r="G58" i="44"/>
  <c r="BG59" i="46"/>
  <c r="BG59" i="44"/>
  <c r="AR60" i="46"/>
  <c r="AR60" i="44"/>
  <c r="BP60" i="46"/>
  <c r="BP60" i="44"/>
  <c r="X61" i="46"/>
  <c r="X61" i="44"/>
  <c r="AZ62" i="46"/>
  <c r="AZ62" i="44"/>
  <c r="AJ64" i="46"/>
  <c r="AJ64" i="44"/>
  <c r="AF65" i="46"/>
  <c r="AF65" i="44"/>
  <c r="AV65" i="46"/>
  <c r="AV65" i="44"/>
  <c r="BL65" i="46"/>
  <c r="BL65" i="44"/>
  <c r="AQ66" i="46"/>
  <c r="AQ66" i="44"/>
  <c r="AD67" i="46"/>
  <c r="AD67" i="44"/>
  <c r="A66" i="27"/>
  <c r="C68" i="46"/>
  <c r="C68" i="44" s="1"/>
  <c r="BL68" i="46"/>
  <c r="BL68" i="44"/>
  <c r="D69" i="46"/>
  <c r="D69" i="44"/>
  <c r="L69" i="46"/>
  <c r="L69" i="44"/>
  <c r="AJ69" i="46"/>
  <c r="AJ69" i="44"/>
  <c r="AR69" i="46"/>
  <c r="AR69" i="44"/>
  <c r="BH69" i="46"/>
  <c r="BH69" i="44"/>
  <c r="X70" i="46"/>
  <c r="X70" i="44"/>
  <c r="AN70" i="46"/>
  <c r="AN70" i="44"/>
  <c r="BD70" i="46"/>
  <c r="BD70" i="44"/>
  <c r="W72" i="46"/>
  <c r="W72" i="44"/>
  <c r="AE72" i="46"/>
  <c r="AE72" i="44"/>
  <c r="AM72" i="46"/>
  <c r="AM72" i="44"/>
  <c r="AU72" i="46"/>
  <c r="AU72" i="44"/>
  <c r="BK72" i="46"/>
  <c r="BK72" i="44"/>
  <c r="S73" i="46"/>
  <c r="S73" i="44"/>
  <c r="AI73" i="46"/>
  <c r="AI73" i="44"/>
  <c r="G74" i="46"/>
  <c r="G74" i="44"/>
  <c r="W74" i="46"/>
  <c r="W74" i="44"/>
  <c r="R75" i="46"/>
  <c r="R75" i="44"/>
  <c r="AP75" i="46"/>
  <c r="AP75" i="44"/>
  <c r="BF75" i="46"/>
  <c r="BF75" i="44"/>
  <c r="BN75" i="46"/>
  <c r="BN75" i="44"/>
  <c r="BJ76" i="46"/>
  <c r="BJ76" i="44"/>
  <c r="A75" i="29"/>
  <c r="C77" i="46"/>
  <c r="C77" i="44" s="1"/>
  <c r="R77" i="46"/>
  <c r="R77" i="44"/>
  <c r="AP77" i="46"/>
  <c r="AP77" i="44"/>
  <c r="V78" i="46"/>
  <c r="V78" i="44"/>
  <c r="AD78" i="46"/>
  <c r="AD78" i="44"/>
  <c r="Z79" i="46"/>
  <c r="Z79" i="44"/>
  <c r="D80" i="46"/>
  <c r="D80" i="44"/>
  <c r="T80" i="46"/>
  <c r="T80" i="44"/>
  <c r="AB80" i="46"/>
  <c r="AB80" i="44"/>
  <c r="AJ80" i="46"/>
  <c r="AJ80" i="44"/>
  <c r="AZ80" i="46"/>
  <c r="AZ80" i="44"/>
  <c r="BP80" i="46"/>
  <c r="BP80" i="44"/>
  <c r="H81" i="46"/>
  <c r="H81" i="44"/>
  <c r="P81" i="46"/>
  <c r="P81" i="44"/>
  <c r="AF81" i="46"/>
  <c r="AF81" i="44"/>
  <c r="AV81" i="46"/>
  <c r="AV81" i="44"/>
  <c r="BD81" i="46"/>
  <c r="BD81" i="44"/>
  <c r="D82" i="46"/>
  <c r="D82" i="44"/>
  <c r="L82" i="46"/>
  <c r="L82" i="44"/>
  <c r="T82" i="46"/>
  <c r="T82" i="44"/>
  <c r="AB82" i="46"/>
  <c r="AB82" i="44"/>
  <c r="AZ82" i="46"/>
  <c r="AZ82" i="44"/>
  <c r="BH82" i="46"/>
  <c r="BH82" i="44"/>
  <c r="BP82" i="46"/>
  <c r="BP82" i="44"/>
  <c r="G83" i="46"/>
  <c r="G83" i="44"/>
  <c r="O83" i="46"/>
  <c r="O83" i="44"/>
  <c r="AE83" i="46"/>
  <c r="AE83" i="44"/>
  <c r="AM83" i="46"/>
  <c r="AM83" i="44"/>
  <c r="AU83" i="46"/>
  <c r="AU83" i="44"/>
  <c r="BC83" i="46"/>
  <c r="BC83" i="44"/>
  <c r="K84" i="46"/>
  <c r="K84" i="44"/>
  <c r="AA84" i="46"/>
  <c r="AA84" i="44"/>
  <c r="AI84" i="46"/>
  <c r="AI84" i="44"/>
  <c r="AQ84" i="46"/>
  <c r="AQ84" i="44"/>
  <c r="AY84" i="46"/>
  <c r="AY84" i="44"/>
  <c r="BO84" i="46"/>
  <c r="BO84" i="44"/>
  <c r="G85" i="46"/>
  <c r="G85" i="44"/>
  <c r="O85" i="46"/>
  <c r="O85" i="44"/>
  <c r="W85" i="46"/>
  <c r="W85" i="44"/>
  <c r="AE85" i="46"/>
  <c r="AE85" i="44"/>
  <c r="AU85" i="46"/>
  <c r="AU85" i="44"/>
  <c r="BC85" i="46"/>
  <c r="BC85" i="44"/>
  <c r="BK85" i="46"/>
  <c r="BK85" i="44"/>
  <c r="S86" i="46"/>
  <c r="S86" i="44"/>
  <c r="AI86" i="46"/>
  <c r="AI86" i="44"/>
  <c r="AQ86" i="46"/>
  <c r="AQ86" i="44"/>
  <c r="BG86" i="46"/>
  <c r="BG86" i="44"/>
  <c r="O87" i="46"/>
  <c r="O87" i="44"/>
  <c r="W87" i="46"/>
  <c r="W87" i="44"/>
  <c r="AE87" i="46"/>
  <c r="AE87" i="44"/>
  <c r="AM87" i="46"/>
  <c r="AM87" i="44"/>
  <c r="AU87" i="46"/>
  <c r="AU87" i="44"/>
  <c r="BK87" i="46"/>
  <c r="BK87" i="44"/>
  <c r="K88" i="46"/>
  <c r="K88" i="44"/>
  <c r="AI88" i="46"/>
  <c r="AI88" i="44"/>
  <c r="AQ88" i="46"/>
  <c r="AQ88" i="44"/>
  <c r="AY88" i="46"/>
  <c r="AY88" i="44"/>
  <c r="BG88" i="46"/>
  <c r="BG88" i="44"/>
  <c r="BO88" i="46"/>
  <c r="BO88" i="44"/>
  <c r="D37" i="46"/>
  <c r="D37" i="44"/>
  <c r="P38" i="46"/>
  <c r="P38" i="44"/>
  <c r="BH39" i="46"/>
  <c r="BH39" i="44"/>
  <c r="V42" i="46"/>
  <c r="V42" i="44"/>
  <c r="A41" i="27"/>
  <c r="C43" i="46"/>
  <c r="C43" i="44" s="1"/>
  <c r="A43" i="44"/>
  <c r="BF43" i="46"/>
  <c r="BF43" i="44"/>
  <c r="N44" i="46"/>
  <c r="N44" i="44"/>
  <c r="AL44" i="46"/>
  <c r="AL44" i="44"/>
  <c r="BB44" i="46"/>
  <c r="BB44" i="44"/>
  <c r="BJ44" i="46"/>
  <c r="BJ44" i="44"/>
  <c r="AX45" i="46"/>
  <c r="AX45" i="44"/>
  <c r="BF45" i="46"/>
  <c r="BF45" i="44"/>
  <c r="AX47" i="46"/>
  <c r="AX47" i="44"/>
  <c r="G49" i="46"/>
  <c r="G49" i="44"/>
  <c r="O49" i="46"/>
  <c r="O49" i="44"/>
  <c r="AA50" i="46"/>
  <c r="AA50" i="44"/>
  <c r="AE51" i="46"/>
  <c r="AE51" i="44"/>
  <c r="AM51" i="46"/>
  <c r="AM51" i="44"/>
  <c r="W53" i="46"/>
  <c r="W53" i="44"/>
  <c r="BC53" i="46"/>
  <c r="BC53" i="44"/>
  <c r="K54" i="46"/>
  <c r="K54" i="44"/>
  <c r="S54" i="46"/>
  <c r="S54" i="44"/>
  <c r="BG54" i="46"/>
  <c r="BG54" i="44"/>
  <c r="BO54" i="46"/>
  <c r="BO54" i="44"/>
  <c r="P56" i="46"/>
  <c r="P56" i="44"/>
  <c r="AF56" i="46"/>
  <c r="AF56" i="44"/>
  <c r="K59" i="46"/>
  <c r="K59" i="44"/>
  <c r="AA59" i="46"/>
  <c r="AA59" i="44"/>
  <c r="AJ60" i="46"/>
  <c r="AJ60" i="44"/>
  <c r="BH60" i="46"/>
  <c r="BH60" i="44"/>
  <c r="P61" i="46"/>
  <c r="P61" i="44"/>
  <c r="AF61" i="46"/>
  <c r="AF61" i="44"/>
  <c r="T62" i="46"/>
  <c r="T62" i="44"/>
  <c r="H63" i="46"/>
  <c r="H63" i="44"/>
  <c r="X63" i="46"/>
  <c r="X63" i="44"/>
  <c r="AN63" i="46"/>
  <c r="AN63" i="44"/>
  <c r="L64" i="46"/>
  <c r="L64" i="44"/>
  <c r="AZ64" i="46"/>
  <c r="AZ64" i="44"/>
  <c r="H65" i="46"/>
  <c r="H65" i="44"/>
  <c r="AI66" i="46"/>
  <c r="AI66" i="44"/>
  <c r="AL67" i="46"/>
  <c r="AL67" i="44"/>
  <c r="P68" i="46"/>
  <c r="P68" i="44"/>
  <c r="X68" i="46"/>
  <c r="X68" i="44"/>
  <c r="AF68" i="46"/>
  <c r="AF68" i="44"/>
  <c r="H70" i="46"/>
  <c r="H70" i="44"/>
  <c r="BG71" i="46"/>
  <c r="BG71" i="44"/>
  <c r="AA73" i="46"/>
  <c r="AA73" i="44"/>
  <c r="AQ73" i="46"/>
  <c r="AQ73" i="44"/>
  <c r="O74" i="46"/>
  <c r="O74" i="44"/>
  <c r="AE74" i="46"/>
  <c r="AE74" i="44"/>
  <c r="BC74" i="46"/>
  <c r="BC74" i="44"/>
  <c r="BK74" i="46"/>
  <c r="BK74" i="44"/>
  <c r="J75" i="46"/>
  <c r="J75" i="44"/>
  <c r="AX75" i="46"/>
  <c r="AX75" i="44"/>
  <c r="N76" i="46"/>
  <c r="N76" i="44"/>
  <c r="AL76" i="46"/>
  <c r="AL76" i="44"/>
  <c r="AT76" i="46"/>
  <c r="AT76" i="44"/>
  <c r="Z77" i="46"/>
  <c r="Z77" i="44"/>
  <c r="AH77" i="46"/>
  <c r="AH77" i="44"/>
  <c r="BF77" i="46"/>
  <c r="BF77" i="44"/>
  <c r="BN77" i="46"/>
  <c r="BN77" i="44"/>
  <c r="F78" i="46"/>
  <c r="F78" i="44"/>
  <c r="AT78" i="46"/>
  <c r="AT78" i="44"/>
  <c r="BJ78" i="46"/>
  <c r="BJ78" i="44"/>
  <c r="J79" i="46"/>
  <c r="J79" i="44"/>
  <c r="R79" i="46"/>
  <c r="R79" i="44"/>
  <c r="AH79" i="46"/>
  <c r="AH79" i="44"/>
  <c r="AP79" i="46"/>
  <c r="AP79" i="44"/>
  <c r="AX79" i="46"/>
  <c r="AX79" i="44"/>
  <c r="L80" i="46"/>
  <c r="L80" i="44"/>
  <c r="A45" i="44"/>
  <c r="A68" i="44"/>
  <c r="A79" i="44"/>
  <c r="M41" i="44"/>
  <c r="V44" i="44"/>
  <c r="AI48" i="44"/>
  <c r="BC49" i="44"/>
  <c r="AI59" i="44"/>
  <c r="AB64" i="44"/>
  <c r="AY66" i="44"/>
  <c r="N78" i="44"/>
  <c r="BN79" i="44"/>
  <c r="BO21" i="46"/>
  <c r="BO21" i="44"/>
  <c r="BF28" i="46"/>
  <c r="BF28" i="44"/>
  <c r="AV38" i="46"/>
  <c r="AV38" i="44"/>
  <c r="BL38" i="46"/>
  <c r="BL38" i="44"/>
  <c r="BJ40" i="46"/>
  <c r="BJ40" i="44"/>
  <c r="J41" i="46"/>
  <c r="J41" i="44"/>
  <c r="R41" i="46"/>
  <c r="R41" i="44"/>
  <c r="F42" i="46"/>
  <c r="F42" i="44"/>
  <c r="AT42" i="46"/>
  <c r="AT42" i="44"/>
  <c r="AH43" i="46"/>
  <c r="AH43" i="44"/>
  <c r="F46" i="46"/>
  <c r="F46" i="44"/>
  <c r="V46" i="46"/>
  <c r="V46" i="44"/>
  <c r="AD46" i="46"/>
  <c r="AD46" i="44"/>
  <c r="AL46" i="46"/>
  <c r="AL46" i="44"/>
  <c r="BB46" i="46"/>
  <c r="BB46" i="44"/>
  <c r="BF47" i="46"/>
  <c r="BF47" i="44"/>
  <c r="BG48" i="46"/>
  <c r="BG48" i="44"/>
  <c r="K50" i="46"/>
  <c r="K50" i="44"/>
  <c r="G51" i="46"/>
  <c r="G51" i="44"/>
  <c r="AY52" i="46"/>
  <c r="AY52" i="44"/>
  <c r="G53" i="46"/>
  <c r="G53" i="44"/>
  <c r="AN56" i="46"/>
  <c r="AN56" i="44"/>
  <c r="S57" i="46"/>
  <c r="S57" i="44"/>
  <c r="AM58" i="46"/>
  <c r="AM58" i="44"/>
  <c r="D60" i="46"/>
  <c r="D60" i="44"/>
  <c r="AB60" i="46"/>
  <c r="AB60" i="44"/>
  <c r="AZ60" i="46"/>
  <c r="AZ60" i="44"/>
  <c r="H61" i="46"/>
  <c r="H61" i="44"/>
  <c r="BD61" i="46"/>
  <c r="BD61" i="44"/>
  <c r="D62" i="46"/>
  <c r="D62" i="44"/>
  <c r="BH62" i="46"/>
  <c r="BH62" i="44"/>
  <c r="BD63" i="46"/>
  <c r="BD63" i="44"/>
  <c r="P65" i="46"/>
  <c r="P65" i="44"/>
  <c r="K66" i="46"/>
  <c r="K66" i="44"/>
  <c r="BG66" i="46"/>
  <c r="BG66" i="44"/>
  <c r="BB67" i="46"/>
  <c r="BB67" i="44"/>
  <c r="K71" i="46"/>
  <c r="K71" i="44"/>
  <c r="S71" i="46"/>
  <c r="S71" i="44"/>
  <c r="AA71" i="46"/>
  <c r="AA71" i="44"/>
  <c r="AQ71" i="46"/>
  <c r="AQ71" i="44"/>
  <c r="G72" i="46"/>
  <c r="G72" i="44"/>
  <c r="BB78" i="46"/>
  <c r="BB78" i="44"/>
  <c r="C79" i="46"/>
  <c r="C79" i="44" s="1"/>
  <c r="BG50" i="44"/>
  <c r="BG52" i="44"/>
  <c r="AU58" i="44"/>
  <c r="L60" i="44"/>
  <c r="BL63" i="44"/>
  <c r="S66" i="44"/>
  <c r="BJ67" i="44"/>
  <c r="BH80" i="44"/>
  <c r="BL81" i="44"/>
  <c r="M112" i="46"/>
  <c r="M112" i="44"/>
  <c r="BD114" i="46"/>
  <c r="BD114" i="44"/>
  <c r="AS119" i="46"/>
  <c r="AS119" i="44"/>
  <c r="AW122" i="46"/>
  <c r="AW122" i="44"/>
  <c r="T127" i="46"/>
  <c r="T127" i="44"/>
  <c r="BF129" i="46"/>
  <c r="BF129" i="44"/>
  <c r="AB134" i="46"/>
  <c r="AB134" i="44"/>
  <c r="AR134" i="46"/>
  <c r="AR134" i="44"/>
  <c r="BH134" i="46"/>
  <c r="BH134" i="44"/>
  <c r="BP134" i="46"/>
  <c r="BP134" i="44"/>
  <c r="H135" i="46"/>
  <c r="H135" i="44"/>
  <c r="BA137" i="46"/>
  <c r="BA137" i="44"/>
  <c r="BK86" i="46"/>
  <c r="BK86" i="44"/>
  <c r="BH97" i="46"/>
  <c r="BH97" i="44"/>
  <c r="AZ113" i="46"/>
  <c r="AZ113" i="44"/>
  <c r="U121" i="46"/>
  <c r="U121" i="44"/>
  <c r="A100" i="44"/>
  <c r="BL97" i="44"/>
  <c r="AL99" i="44"/>
  <c r="T101" i="44"/>
  <c r="AV102" i="44"/>
  <c r="BO105" i="44"/>
  <c r="AM106" i="44"/>
  <c r="BK106" i="44"/>
  <c r="W107" i="44"/>
  <c r="AQ107" i="44"/>
  <c r="BO107" i="44"/>
  <c r="Q111" i="44"/>
  <c r="AB114" i="44"/>
  <c r="AM115" i="44"/>
  <c r="BK115" i="44"/>
  <c r="AA116" i="44"/>
  <c r="AY116" i="44"/>
  <c r="K117" i="44"/>
  <c r="E118" i="44"/>
  <c r="AC120" i="44"/>
  <c r="D126" i="44"/>
  <c r="AB126" i="44"/>
  <c r="BH126" i="44"/>
  <c r="BD131" i="44"/>
  <c r="AZ132" i="44"/>
  <c r="AN135" i="44"/>
  <c r="BL135" i="44"/>
  <c r="W89" i="44"/>
  <c r="AA90" i="44"/>
  <c r="BC91" i="44"/>
  <c r="BK89" i="44"/>
  <c r="BO90" i="44"/>
  <c r="AE89" i="44"/>
  <c r="AI90" i="44"/>
  <c r="G91" i="44"/>
  <c r="BK91" i="44"/>
  <c r="AM94" i="44"/>
  <c r="AA95" i="44"/>
  <c r="BO95" i="44"/>
  <c r="AU96" i="44"/>
  <c r="AF97" i="44"/>
  <c r="AR98" i="44"/>
  <c r="BN19" i="46"/>
  <c r="BN19" i="44"/>
  <c r="G89" i="46"/>
  <c r="G89" i="44"/>
  <c r="AE91" i="46"/>
  <c r="AE91" i="44"/>
  <c r="AH92" i="46"/>
  <c r="AH92" i="44"/>
  <c r="K93" i="46"/>
  <c r="K93" i="44"/>
  <c r="AE94" i="46"/>
  <c r="AE94" i="44"/>
  <c r="K95" i="46"/>
  <c r="K95" i="44"/>
  <c r="BG95" i="46"/>
  <c r="BG95" i="44"/>
  <c r="W96" i="46"/>
  <c r="W96" i="44"/>
  <c r="H97" i="46"/>
  <c r="H97" i="44"/>
  <c r="X97" i="46"/>
  <c r="X97" i="44"/>
  <c r="AV97" i="46"/>
  <c r="AV97" i="44"/>
  <c r="T98" i="46"/>
  <c r="T98" i="44"/>
  <c r="AJ98" i="46"/>
  <c r="AJ98" i="44"/>
  <c r="BH98" i="46"/>
  <c r="BH98" i="44"/>
  <c r="V99" i="46"/>
  <c r="V99" i="44"/>
  <c r="AP100" i="46"/>
  <c r="AP100" i="44"/>
  <c r="AB101" i="46"/>
  <c r="AB101" i="44"/>
  <c r="BH101" i="46"/>
  <c r="BH101" i="44"/>
  <c r="P102" i="46"/>
  <c r="P102" i="44"/>
  <c r="X102" i="46"/>
  <c r="X102" i="44"/>
  <c r="K103" i="46"/>
  <c r="K103" i="44"/>
  <c r="BG103" i="46"/>
  <c r="BG103" i="44"/>
  <c r="AE104" i="46"/>
  <c r="AE104" i="44"/>
  <c r="BC104" i="46"/>
  <c r="BC104" i="44"/>
  <c r="S105" i="46"/>
  <c r="S105" i="44"/>
  <c r="AQ105" i="46"/>
  <c r="AQ105" i="44"/>
  <c r="AY105" i="46"/>
  <c r="AY105" i="44"/>
  <c r="G106" i="46"/>
  <c r="G106" i="44"/>
  <c r="O106" i="46"/>
  <c r="O106" i="44"/>
  <c r="S107" i="46"/>
  <c r="S107" i="44"/>
  <c r="AA107" i="46"/>
  <c r="AA107" i="44"/>
  <c r="AI107" i="46"/>
  <c r="AI107" i="44"/>
  <c r="F108" i="46"/>
  <c r="F108" i="44"/>
  <c r="AC109" i="46"/>
  <c r="AC109" i="44"/>
  <c r="I110" i="46"/>
  <c r="I110" i="44"/>
  <c r="AG110" i="46"/>
  <c r="AG110" i="44"/>
  <c r="BE110" i="46"/>
  <c r="BE110" i="44"/>
  <c r="M111" i="46"/>
  <c r="M111" i="44"/>
  <c r="AK111" i="46"/>
  <c r="AK111" i="44"/>
  <c r="AW112" i="46"/>
  <c r="AW112" i="44"/>
  <c r="H113" i="46"/>
  <c r="H113" i="44"/>
  <c r="AV113" i="46"/>
  <c r="AV113" i="44"/>
  <c r="D114" i="46"/>
  <c r="D114" i="44"/>
  <c r="BP114" i="46"/>
  <c r="BP114" i="44"/>
  <c r="W115" i="46"/>
  <c r="W115" i="44"/>
  <c r="AU115" i="46"/>
  <c r="AU115" i="44"/>
  <c r="S117" i="46"/>
  <c r="S117" i="44"/>
  <c r="AQ117" i="46"/>
  <c r="AQ117" i="44"/>
  <c r="U118" i="46"/>
  <c r="U118" i="44"/>
  <c r="BM119" i="46"/>
  <c r="BM119" i="44"/>
  <c r="U120" i="46"/>
  <c r="U120" i="44"/>
  <c r="AS120" i="46"/>
  <c r="AS120" i="44"/>
  <c r="BI120" i="46"/>
  <c r="BI120" i="44"/>
  <c r="BQ120" i="46"/>
  <c r="BQ120" i="44"/>
  <c r="I121" i="46"/>
  <c r="I121" i="44"/>
  <c r="AW121" i="46"/>
  <c r="AW121" i="44"/>
  <c r="BM121" i="46"/>
  <c r="BM121" i="44"/>
  <c r="E122" i="46"/>
  <c r="E122" i="44"/>
  <c r="BQ124" i="46"/>
  <c r="BQ124" i="44"/>
  <c r="X125" i="46"/>
  <c r="X125" i="44"/>
  <c r="AV125" i="46"/>
  <c r="AV125" i="44"/>
  <c r="T126" i="46"/>
  <c r="T126" i="44"/>
  <c r="BP128" i="46"/>
  <c r="BP128" i="44"/>
  <c r="V129" i="46"/>
  <c r="V129" i="44"/>
  <c r="R130" i="46"/>
  <c r="R130" i="44"/>
  <c r="BC89" i="46"/>
  <c r="BC89" i="44"/>
  <c r="K90" i="44"/>
  <c r="O91" i="44"/>
  <c r="BO93" i="44"/>
  <c r="O89" i="46"/>
  <c r="O89" i="44"/>
  <c r="J92" i="46"/>
  <c r="J92" i="44"/>
  <c r="AQ90" i="44"/>
  <c r="AA93" i="44"/>
  <c r="AI95" i="44"/>
  <c r="AM89" i="44"/>
  <c r="AY90" i="44"/>
  <c r="W91" i="44"/>
  <c r="AP92" i="44"/>
  <c r="AI93" i="44"/>
  <c r="G94" i="44"/>
  <c r="BC94" i="44"/>
  <c r="AQ95" i="44"/>
  <c r="BK96" i="44"/>
  <c r="BD97" i="44"/>
  <c r="L98" i="44"/>
  <c r="BP98" i="44"/>
  <c r="AD99" i="44"/>
  <c r="AR101" i="44"/>
  <c r="AN102" i="44"/>
  <c r="AA103" i="44"/>
  <c r="V108" i="44"/>
  <c r="AO76" i="46"/>
  <c r="AO76" i="44"/>
  <c r="BF130" i="44"/>
  <c r="AJ131" i="44"/>
  <c r="BP131" i="44"/>
  <c r="BD132" i="44"/>
  <c r="H134" i="44"/>
  <c r="AB135" i="44"/>
  <c r="AZ135" i="44"/>
  <c r="H136" i="44"/>
  <c r="L138" i="44"/>
  <c r="AB131" i="46"/>
  <c r="AB131" i="44"/>
  <c r="AR131" i="46"/>
  <c r="AR131" i="44"/>
  <c r="AN132" i="46"/>
  <c r="AN132" i="44"/>
  <c r="BL132" i="46"/>
  <c r="BL132" i="44"/>
  <c r="AZ133" i="46"/>
  <c r="AZ133" i="44"/>
  <c r="BP133" i="46"/>
  <c r="BP133" i="44"/>
  <c r="X134" i="46"/>
  <c r="X134" i="44"/>
  <c r="BH135" i="46"/>
  <c r="BH135" i="44"/>
  <c r="P136" i="46"/>
  <c r="P136" i="44"/>
  <c r="AN136" i="46"/>
  <c r="AN136" i="44"/>
  <c r="AG137" i="46"/>
  <c r="AG137" i="44"/>
  <c r="D138" i="46"/>
  <c r="D138" i="44"/>
  <c r="AR138" i="46"/>
  <c r="AR138" i="44"/>
  <c r="AR140" i="46"/>
  <c r="AR140" i="44"/>
  <c r="BI141" i="46"/>
  <c r="BI141" i="44"/>
  <c r="BN143" i="46"/>
  <c r="BN143" i="44"/>
  <c r="BA144" i="46"/>
  <c r="BA144" i="44"/>
  <c r="AB146" i="46"/>
  <c r="AB146" i="44"/>
  <c r="U45" i="46"/>
  <c r="U45" i="44"/>
  <c r="J51" i="46"/>
  <c r="J51" i="44"/>
  <c r="AP53" i="46"/>
  <c r="AP53" i="44"/>
  <c r="AT54" i="46"/>
  <c r="AT54" i="44"/>
  <c r="AI56" i="46"/>
  <c r="AI56" i="44"/>
  <c r="AY56" i="46"/>
  <c r="AY56" i="44"/>
  <c r="AP58" i="46"/>
  <c r="AP58" i="44"/>
  <c r="AX58" i="46"/>
  <c r="AX58" i="44"/>
  <c r="V59" i="46"/>
  <c r="V59" i="44"/>
  <c r="AL59" i="46"/>
  <c r="AL59" i="44"/>
  <c r="W60" i="46"/>
  <c r="W60" i="44"/>
  <c r="BO61" i="46"/>
  <c r="BO61" i="44"/>
  <c r="AM62" i="46"/>
  <c r="AM62" i="44"/>
  <c r="K63" i="46"/>
  <c r="K63" i="44"/>
  <c r="AM64" i="46"/>
  <c r="AM64" i="44"/>
  <c r="K65" i="46"/>
  <c r="K65" i="44"/>
  <c r="BO65" i="46"/>
  <c r="BO65" i="44"/>
  <c r="N66" i="46"/>
  <c r="N66" i="44"/>
  <c r="I67" i="46"/>
  <c r="I67" i="44"/>
  <c r="Q67" i="46"/>
  <c r="Q67" i="44"/>
  <c r="AG67" i="46"/>
  <c r="AG67" i="44"/>
  <c r="S68" i="46"/>
  <c r="S68" i="44"/>
  <c r="AM69" i="46"/>
  <c r="AM69" i="44"/>
  <c r="BK69" i="46"/>
  <c r="BK69" i="44"/>
  <c r="N71" i="46"/>
  <c r="N71" i="44"/>
  <c r="J72" i="46"/>
  <c r="J72" i="44"/>
  <c r="BF72" i="46"/>
  <c r="BF72" i="44"/>
  <c r="F73" i="46"/>
  <c r="F73" i="44"/>
  <c r="N73" i="46"/>
  <c r="N73" i="44"/>
  <c r="AT73" i="46"/>
  <c r="AT73" i="44"/>
  <c r="BN74" i="46"/>
  <c r="BN74" i="44"/>
  <c r="AK75" i="46"/>
  <c r="AK75" i="44"/>
  <c r="Q76" i="46"/>
  <c r="Q76" i="44"/>
  <c r="AG76" i="46"/>
  <c r="AG76" i="44"/>
  <c r="AW76" i="46"/>
  <c r="AW76" i="44"/>
  <c r="BE76" i="46"/>
  <c r="BE76" i="44"/>
  <c r="BM76" i="46"/>
  <c r="BM76" i="44"/>
  <c r="U77" i="46"/>
  <c r="U77" i="44"/>
  <c r="AS77" i="46"/>
  <c r="AS77" i="44"/>
  <c r="I78" i="46"/>
  <c r="I78" i="44"/>
  <c r="BE78" i="46"/>
  <c r="BE78" i="44"/>
  <c r="U79" i="46"/>
  <c r="U79" i="44"/>
  <c r="BI79" i="46"/>
  <c r="BI79" i="44"/>
  <c r="BQ79" i="46"/>
  <c r="BQ79" i="44"/>
  <c r="W80" i="46"/>
  <c r="W80" i="44"/>
  <c r="AM80" i="46"/>
  <c r="AM80" i="44"/>
  <c r="BK80" i="46"/>
  <c r="BK80" i="44"/>
  <c r="AA81" i="46"/>
  <c r="AA81" i="44"/>
  <c r="AI81" i="46"/>
  <c r="AI81" i="44"/>
  <c r="AQ81" i="46"/>
  <c r="AQ81" i="44"/>
  <c r="BG81" i="46"/>
  <c r="BG81" i="44"/>
  <c r="G82" i="46"/>
  <c r="G82" i="44"/>
  <c r="J83" i="46"/>
  <c r="J83" i="44"/>
  <c r="AP83" i="46"/>
  <c r="AP83" i="44"/>
  <c r="AX83" i="46"/>
  <c r="AX83" i="44"/>
  <c r="BN83" i="46"/>
  <c r="BN83" i="44"/>
  <c r="J85" i="46"/>
  <c r="J85" i="44"/>
  <c r="Z85" i="46"/>
  <c r="Z85" i="44"/>
  <c r="AH85" i="46"/>
  <c r="AH85" i="44"/>
  <c r="BF85" i="46"/>
  <c r="BF85" i="44"/>
  <c r="V86" i="46"/>
  <c r="V86" i="44"/>
  <c r="AL86" i="46"/>
  <c r="AL86" i="44"/>
  <c r="BB86" i="46"/>
  <c r="BB86" i="44"/>
  <c r="R87" i="46"/>
  <c r="R87" i="44"/>
  <c r="AH87" i="46"/>
  <c r="AH87" i="44"/>
  <c r="AX87" i="46"/>
  <c r="AX87" i="44"/>
  <c r="BN87" i="46"/>
  <c r="BN87" i="44"/>
  <c r="N88" i="46"/>
  <c r="N88" i="44"/>
  <c r="AL88" i="46"/>
  <c r="AL88" i="44"/>
  <c r="BB88" i="46"/>
  <c r="BB88" i="44"/>
  <c r="R89" i="46"/>
  <c r="R89" i="44"/>
  <c r="Z89" i="46"/>
  <c r="Z89" i="44"/>
  <c r="AH89" i="46"/>
  <c r="AH89" i="44"/>
  <c r="AX89" i="46"/>
  <c r="AX89" i="44"/>
  <c r="BJ90" i="46"/>
  <c r="BJ90" i="44"/>
  <c r="R91" i="46"/>
  <c r="R91" i="44"/>
  <c r="Z91" i="46"/>
  <c r="Z91" i="44"/>
  <c r="BF91" i="46"/>
  <c r="BF91" i="44"/>
  <c r="E92" i="46"/>
  <c r="E92" i="44"/>
  <c r="AK92" i="46"/>
  <c r="AK92" i="44"/>
  <c r="BI92" i="46"/>
  <c r="BI92" i="44"/>
  <c r="F93" i="46"/>
  <c r="F93" i="44"/>
  <c r="V93" i="46"/>
  <c r="V93" i="44"/>
  <c r="AD93" i="46"/>
  <c r="AD93" i="44"/>
  <c r="BB93" i="46"/>
  <c r="BB93" i="44"/>
  <c r="R94" i="46"/>
  <c r="R94" i="44"/>
  <c r="Z94" i="46"/>
  <c r="Z94" i="44"/>
  <c r="AP94" i="46"/>
  <c r="AP94" i="44"/>
  <c r="BF94" i="46"/>
  <c r="BF94" i="44"/>
  <c r="N95" i="46"/>
  <c r="N95" i="44"/>
  <c r="AD95" i="46"/>
  <c r="AD95" i="44"/>
  <c r="AL95" i="46"/>
  <c r="AL95" i="44"/>
  <c r="AT95" i="46"/>
  <c r="AT95" i="44"/>
  <c r="AI97" i="46"/>
  <c r="AI97" i="44"/>
  <c r="AQ97" i="46"/>
  <c r="AQ97" i="44"/>
  <c r="G98" i="46"/>
  <c r="G98" i="44"/>
  <c r="O98" i="46"/>
  <c r="O98" i="44"/>
  <c r="AU98" i="46"/>
  <c r="AU98" i="44"/>
  <c r="BK98" i="46"/>
  <c r="BK98" i="44"/>
  <c r="Y42" i="46"/>
  <c r="Y42" i="44"/>
  <c r="I40" i="44"/>
  <c r="AG44" i="44"/>
  <c r="AE90" i="46"/>
  <c r="AE90" i="44"/>
  <c r="O107" i="46"/>
  <c r="O107" i="44"/>
  <c r="AH108" i="46"/>
  <c r="AH108" i="44"/>
  <c r="Y111" i="46"/>
  <c r="Y111" i="44"/>
  <c r="O117" i="46"/>
  <c r="O117" i="44"/>
  <c r="W117" i="46"/>
  <c r="W117" i="44"/>
  <c r="AM117" i="46"/>
  <c r="AM117" i="44"/>
  <c r="BC117" i="46"/>
  <c r="BC117" i="44"/>
  <c r="I118" i="46"/>
  <c r="I118" i="44"/>
  <c r="AW120" i="46"/>
  <c r="AW120" i="44"/>
  <c r="BE120" i="46"/>
  <c r="BE120" i="44"/>
  <c r="BQ121" i="46"/>
  <c r="BQ121" i="44"/>
  <c r="Q122" i="46"/>
  <c r="Q122" i="44"/>
  <c r="BI137" i="46"/>
  <c r="BI137" i="44"/>
  <c r="BQ137" i="46"/>
  <c r="BQ137" i="44"/>
  <c r="P138" i="46"/>
  <c r="P138" i="44"/>
  <c r="AF138" i="46"/>
  <c r="AF138" i="44"/>
  <c r="AN138" i="46"/>
  <c r="AN138" i="44"/>
  <c r="BD138" i="46"/>
  <c r="BD138" i="44"/>
  <c r="D139" i="46"/>
  <c r="D139" i="44"/>
  <c r="T139" i="46"/>
  <c r="T139" i="44"/>
  <c r="AR139" i="46"/>
  <c r="AR139" i="44"/>
  <c r="BP139" i="46"/>
  <c r="BP139" i="44"/>
  <c r="AN140" i="46"/>
  <c r="AN140" i="44"/>
  <c r="AV140" i="46"/>
  <c r="AV140" i="44"/>
  <c r="BD140" i="46"/>
  <c r="BD140" i="44"/>
  <c r="BL140" i="46"/>
  <c r="BL140" i="44"/>
  <c r="Q141" i="46"/>
  <c r="Q141" i="44"/>
  <c r="AO141" i="46"/>
  <c r="AO141" i="44"/>
  <c r="AD143" i="46"/>
  <c r="AD143" i="44"/>
  <c r="AG144" i="46"/>
  <c r="AG144" i="44"/>
  <c r="AW144" i="46"/>
  <c r="AW144" i="44"/>
  <c r="BE144" i="46"/>
  <c r="BE144" i="44"/>
  <c r="L145" i="46"/>
  <c r="L145" i="44"/>
  <c r="AZ145" i="46"/>
  <c r="AZ145" i="44"/>
  <c r="H146" i="46"/>
  <c r="H146" i="44"/>
  <c r="Q147" i="46"/>
  <c r="Q147" i="44"/>
  <c r="M148" i="46"/>
  <c r="M148" i="44"/>
  <c r="U148" i="46"/>
  <c r="U148" i="44"/>
  <c r="AK148" i="46"/>
  <c r="AK148" i="44"/>
  <c r="AS148" i="46"/>
  <c r="AS148" i="44"/>
  <c r="BI148" i="46"/>
  <c r="BI148" i="44"/>
  <c r="G149" i="46"/>
  <c r="G149" i="44"/>
  <c r="O149" i="46"/>
  <c r="O149" i="44"/>
  <c r="W149" i="46"/>
  <c r="W149" i="44"/>
  <c r="AE149" i="46"/>
  <c r="AE149" i="44"/>
  <c r="BC149" i="46"/>
  <c r="BC149" i="44"/>
  <c r="K150" i="46"/>
  <c r="K150" i="44"/>
  <c r="S150" i="46"/>
  <c r="S150" i="44"/>
  <c r="AI150" i="46"/>
  <c r="AI150" i="44"/>
  <c r="BG150" i="46"/>
  <c r="BG150" i="44"/>
  <c r="E151" i="46"/>
  <c r="E151" i="44"/>
  <c r="M151" i="46"/>
  <c r="M151" i="44"/>
  <c r="U151" i="46"/>
  <c r="U151" i="44"/>
  <c r="Q152" i="46"/>
  <c r="Q152" i="44"/>
  <c r="AO152" i="46"/>
  <c r="AO152" i="44"/>
  <c r="BM152" i="46"/>
  <c r="BM152" i="44"/>
  <c r="BA153" i="46"/>
  <c r="BA153" i="44"/>
  <c r="BQ153" i="46"/>
  <c r="BQ153" i="44"/>
  <c r="U155" i="46"/>
  <c r="U155" i="44"/>
  <c r="AS155" i="46"/>
  <c r="AS155" i="44"/>
  <c r="BQ155" i="46"/>
  <c r="BQ155" i="44"/>
  <c r="AG156" i="46"/>
  <c r="AG156" i="44"/>
  <c r="D159" i="46"/>
  <c r="D159" i="44"/>
  <c r="AJ159" i="46"/>
  <c r="AJ159" i="44"/>
  <c r="K161" i="46"/>
  <c r="K161" i="44"/>
  <c r="S161" i="46"/>
  <c r="S161" i="44"/>
  <c r="AA161" i="46"/>
  <c r="AA161" i="44"/>
  <c r="AI161" i="46"/>
  <c r="AI161" i="44"/>
  <c r="G162" i="46"/>
  <c r="G162" i="44"/>
  <c r="W162" i="46"/>
  <c r="W162" i="44"/>
  <c r="AE162" i="46"/>
  <c r="AE162" i="44"/>
  <c r="J163" i="46"/>
  <c r="J163" i="44"/>
  <c r="R163" i="46"/>
  <c r="R163" i="44"/>
  <c r="AX163" i="46"/>
  <c r="AX163" i="44"/>
  <c r="BF163" i="46"/>
  <c r="BF163" i="44"/>
  <c r="BN163" i="46"/>
  <c r="BN163" i="44"/>
  <c r="N164" i="46"/>
  <c r="N164" i="44"/>
  <c r="R165" i="46"/>
  <c r="R165" i="44"/>
  <c r="Z165" i="46"/>
  <c r="Z165" i="44"/>
  <c r="AH165" i="46"/>
  <c r="AH165" i="44"/>
  <c r="AP165" i="46"/>
  <c r="AP165" i="44"/>
  <c r="BN165" i="46"/>
  <c r="BN165" i="44"/>
  <c r="N166" i="46"/>
  <c r="N166" i="44"/>
  <c r="BJ166" i="46"/>
  <c r="BJ166" i="44"/>
  <c r="J167" i="46"/>
  <c r="J167" i="44"/>
  <c r="AP167" i="46"/>
  <c r="AP167" i="44"/>
  <c r="BF167" i="46"/>
  <c r="BF167" i="44"/>
  <c r="BN167" i="46"/>
  <c r="BN167" i="44"/>
  <c r="AD168" i="46"/>
  <c r="AD168" i="44"/>
  <c r="AL168" i="46"/>
  <c r="AL168" i="44"/>
  <c r="AT168" i="46"/>
  <c r="AT168" i="44"/>
  <c r="Q169" i="46"/>
  <c r="Q169" i="44"/>
  <c r="Y169" i="46"/>
  <c r="Y169" i="44"/>
  <c r="AG169" i="46"/>
  <c r="AG169" i="44"/>
  <c r="AO169" i="46"/>
  <c r="AO169" i="44"/>
  <c r="BE169" i="46"/>
  <c r="BE169" i="44"/>
  <c r="BE171" i="46"/>
  <c r="BE171" i="44"/>
  <c r="E172" i="46"/>
  <c r="E172" i="44"/>
  <c r="M172" i="46"/>
  <c r="M172" i="44"/>
  <c r="AC172" i="46"/>
  <c r="AC172" i="44"/>
  <c r="AK172" i="46"/>
  <c r="AK172" i="44"/>
  <c r="AS172" i="46"/>
  <c r="AS172" i="44"/>
  <c r="BA172" i="46"/>
  <c r="BA172" i="44"/>
  <c r="BQ172" i="46"/>
  <c r="BQ172" i="44"/>
  <c r="K173" i="46"/>
  <c r="K173" i="44"/>
  <c r="AA173" i="46"/>
  <c r="AA173" i="44"/>
  <c r="AI173" i="46"/>
  <c r="AI173" i="44"/>
  <c r="AQ173" i="46"/>
  <c r="AQ173" i="44"/>
  <c r="AY173" i="46"/>
  <c r="AY173" i="44"/>
  <c r="BG173" i="46"/>
  <c r="BG173" i="44"/>
  <c r="W175" i="46"/>
  <c r="W175" i="44"/>
  <c r="AE175" i="46"/>
  <c r="AE175" i="44"/>
  <c r="BC175" i="46"/>
  <c r="BC175" i="44"/>
  <c r="K176" i="46"/>
  <c r="K176" i="44"/>
  <c r="S176" i="46"/>
  <c r="S176" i="44"/>
  <c r="AQ176" i="46"/>
  <c r="AQ176" i="44"/>
  <c r="AY176" i="46"/>
  <c r="AY176" i="44"/>
  <c r="BG176" i="46"/>
  <c r="BG176" i="44"/>
  <c r="N177" i="46"/>
  <c r="N177" i="44"/>
  <c r="V177" i="46"/>
  <c r="V177" i="44"/>
  <c r="AD177" i="46"/>
  <c r="AD177" i="44"/>
  <c r="AT177" i="46"/>
  <c r="AT177" i="44"/>
  <c r="BB177" i="46"/>
  <c r="BB177" i="44"/>
  <c r="J178" i="46"/>
  <c r="J178" i="44"/>
  <c r="R178" i="46"/>
  <c r="R178" i="44"/>
  <c r="Z178" i="46"/>
  <c r="Z178" i="44"/>
  <c r="AH178" i="46"/>
  <c r="AH178" i="44"/>
  <c r="AX178" i="46"/>
  <c r="AX178" i="44"/>
  <c r="BN178" i="46"/>
  <c r="BN178" i="44"/>
  <c r="AT179" i="46"/>
  <c r="AT179" i="44"/>
  <c r="BB179" i="46"/>
  <c r="BB179" i="44"/>
  <c r="BJ179" i="46"/>
  <c r="BJ179" i="44"/>
  <c r="J180" i="46"/>
  <c r="J180" i="44"/>
  <c r="R180" i="46"/>
  <c r="R180" i="44"/>
  <c r="AH180" i="46"/>
  <c r="AH180" i="44"/>
  <c r="AX180" i="46"/>
  <c r="AX180" i="44"/>
  <c r="BN180" i="46"/>
  <c r="BN180" i="44"/>
  <c r="F181" i="46"/>
  <c r="F181" i="44"/>
  <c r="V181" i="46"/>
  <c r="V181" i="44"/>
  <c r="AL181" i="46"/>
  <c r="AL181" i="44"/>
  <c r="AT181" i="46"/>
  <c r="AT181" i="44"/>
  <c r="BB181" i="46"/>
  <c r="BB181" i="44"/>
  <c r="BJ181" i="46"/>
  <c r="BJ181" i="44"/>
  <c r="I182" i="46"/>
  <c r="I182" i="44"/>
  <c r="Q182" i="46"/>
  <c r="Q182" i="44"/>
  <c r="Y182" i="46"/>
  <c r="Y182" i="44"/>
  <c r="AO182" i="46"/>
  <c r="AO182" i="44"/>
  <c r="AW182" i="46"/>
  <c r="AW182" i="44"/>
  <c r="BE182" i="46"/>
  <c r="BE182" i="44"/>
  <c r="BM182" i="46"/>
  <c r="BM182" i="44"/>
  <c r="E183" i="46"/>
  <c r="E183" i="44"/>
  <c r="M183" i="46"/>
  <c r="M183" i="44"/>
  <c r="U183" i="46"/>
  <c r="U183" i="44"/>
  <c r="AK183" i="46"/>
  <c r="AK183" i="44"/>
  <c r="BA183" i="46"/>
  <c r="BA183" i="44"/>
  <c r="BI183" i="46"/>
  <c r="BI183" i="44"/>
  <c r="BQ183" i="46"/>
  <c r="BQ183" i="44"/>
  <c r="G184" i="46"/>
  <c r="G184" i="44"/>
  <c r="O184" i="46"/>
  <c r="O184" i="44"/>
  <c r="AE184" i="46"/>
  <c r="AE184" i="44"/>
  <c r="BC184" i="46"/>
  <c r="BC184" i="44"/>
  <c r="BK184" i="46"/>
  <c r="BK184" i="44"/>
  <c r="R185" i="46"/>
  <c r="R185" i="44"/>
  <c r="Z185" i="46"/>
  <c r="Z185" i="44"/>
  <c r="AH185" i="46"/>
  <c r="AH185" i="44"/>
  <c r="AP185" i="46"/>
  <c r="AP185" i="44"/>
  <c r="AX185" i="46"/>
  <c r="AX185" i="44"/>
  <c r="BF185" i="46"/>
  <c r="BF185" i="44"/>
  <c r="BN185" i="46"/>
  <c r="BN185" i="44"/>
  <c r="F186" i="46"/>
  <c r="F186" i="44"/>
  <c r="N186" i="46"/>
  <c r="N186" i="44"/>
  <c r="V186" i="46"/>
  <c r="V186" i="44"/>
  <c r="AD186" i="46"/>
  <c r="AD186" i="44"/>
  <c r="AL186" i="46"/>
  <c r="AL186" i="44"/>
  <c r="BB186" i="46"/>
  <c r="BB186" i="44"/>
  <c r="J187" i="46"/>
  <c r="J187" i="44"/>
  <c r="AH187" i="46"/>
  <c r="AH187" i="44"/>
  <c r="AP187" i="46"/>
  <c r="AP187" i="44"/>
  <c r="AX187" i="46"/>
  <c r="AX187" i="44"/>
  <c r="AM26" i="44"/>
  <c r="BP32" i="44"/>
  <c r="BQ43" i="44"/>
  <c r="F79" i="46"/>
  <c r="F79" i="44"/>
  <c r="O95" i="46"/>
  <c r="O95" i="44"/>
  <c r="BC107" i="46"/>
  <c r="BC107" i="44"/>
  <c r="BN108" i="46"/>
  <c r="BN108" i="44"/>
  <c r="I109" i="46"/>
  <c r="I109" i="44"/>
  <c r="M110" i="46"/>
  <c r="M110" i="44"/>
  <c r="I111" i="46"/>
  <c r="I111" i="44"/>
  <c r="AC112" i="46"/>
  <c r="AC112" i="44"/>
  <c r="BA112" i="46"/>
  <c r="BA112" i="44"/>
  <c r="BQ112" i="46"/>
  <c r="BQ112" i="44"/>
  <c r="L113" i="46"/>
  <c r="L113" i="44"/>
  <c r="AA115" i="46"/>
  <c r="AA115" i="44"/>
  <c r="AI115" i="46"/>
  <c r="AI115" i="44"/>
  <c r="AY115" i="46"/>
  <c r="AY115" i="44"/>
  <c r="W116" i="46"/>
  <c r="W116" i="44"/>
  <c r="AE116" i="46"/>
  <c r="AE116" i="44"/>
  <c r="AM116" i="46"/>
  <c r="AM116" i="44"/>
  <c r="BC116" i="46"/>
  <c r="BC116" i="44"/>
  <c r="BK116" i="46"/>
  <c r="BK116" i="44"/>
  <c r="Q118" i="46"/>
  <c r="Q118" i="44"/>
  <c r="AG118" i="46"/>
  <c r="AG118" i="44"/>
  <c r="AW118" i="46"/>
  <c r="AW118" i="44"/>
  <c r="BM118" i="46"/>
  <c r="BM118" i="44"/>
  <c r="E119" i="46"/>
  <c r="E119" i="44"/>
  <c r="AC119" i="46"/>
  <c r="AC119" i="44"/>
  <c r="BI119" i="46"/>
  <c r="BI119" i="44"/>
  <c r="BQ119" i="46"/>
  <c r="BQ119" i="44"/>
  <c r="AG120" i="46"/>
  <c r="AG120" i="44"/>
  <c r="M121" i="46"/>
  <c r="M121" i="44"/>
  <c r="BA121" i="46"/>
  <c r="BA121" i="44"/>
  <c r="AB125" i="46"/>
  <c r="AB125" i="44"/>
  <c r="AJ125" i="46"/>
  <c r="AJ125" i="44"/>
  <c r="AR125" i="46"/>
  <c r="AR125" i="44"/>
  <c r="BD126" i="46"/>
  <c r="BD126" i="44"/>
  <c r="D127" i="46"/>
  <c r="D127" i="44"/>
  <c r="L127" i="46"/>
  <c r="L127" i="44"/>
  <c r="AZ127" i="46"/>
  <c r="AZ127" i="44"/>
  <c r="BP127" i="46"/>
  <c r="BP127" i="44"/>
  <c r="H128" i="46"/>
  <c r="H128" i="44"/>
  <c r="AN128" i="46"/>
  <c r="AN128" i="44"/>
  <c r="Z129" i="46"/>
  <c r="Z129" i="44"/>
  <c r="F130" i="46"/>
  <c r="F130" i="44"/>
  <c r="L132" i="46"/>
  <c r="L132" i="44"/>
  <c r="BP132" i="46"/>
  <c r="BP132" i="44"/>
  <c r="X133" i="46"/>
  <c r="X133" i="44"/>
  <c r="D134" i="46"/>
  <c r="D134" i="44"/>
  <c r="X135" i="46"/>
  <c r="X135" i="44"/>
  <c r="D136" i="46"/>
  <c r="D136" i="44"/>
  <c r="M137" i="46"/>
  <c r="M137" i="44"/>
  <c r="U137" i="46"/>
  <c r="U137" i="44"/>
  <c r="AC137" i="46"/>
  <c r="AC137" i="44"/>
  <c r="X138" i="46"/>
  <c r="X138" i="44"/>
  <c r="BH139" i="46"/>
  <c r="BH139" i="44"/>
  <c r="H140" i="46"/>
  <c r="H140" i="44"/>
  <c r="AF140" i="46"/>
  <c r="AF140" i="44"/>
  <c r="AT143" i="46"/>
  <c r="AT143" i="44"/>
  <c r="BB143" i="46"/>
  <c r="BB143" i="44"/>
  <c r="I144" i="46"/>
  <c r="I144" i="44"/>
  <c r="Y144" i="46"/>
  <c r="Y144" i="44"/>
  <c r="AO144" i="46"/>
  <c r="AO144" i="44"/>
  <c r="AB145" i="46"/>
  <c r="AB145" i="44"/>
  <c r="P146" i="46"/>
  <c r="P146" i="44"/>
  <c r="AF146" i="46"/>
  <c r="AF146" i="44"/>
  <c r="AV146" i="46"/>
  <c r="AV146" i="44"/>
  <c r="I147" i="46"/>
  <c r="I147" i="44"/>
  <c r="AG147" i="46"/>
  <c r="AG147" i="44"/>
  <c r="BE152" i="46"/>
  <c r="BE152" i="44"/>
  <c r="U153" i="46"/>
  <c r="U153" i="44"/>
  <c r="AS153" i="46"/>
  <c r="AS153" i="44"/>
  <c r="BI153" i="46"/>
  <c r="BI153" i="44"/>
  <c r="BE154" i="46"/>
  <c r="BE154" i="44"/>
  <c r="M155" i="46"/>
  <c r="M155" i="44"/>
  <c r="AK155" i="46"/>
  <c r="AK155" i="44"/>
  <c r="BI155" i="46"/>
  <c r="BI155" i="44"/>
  <c r="Q156" i="46"/>
  <c r="Q156" i="44"/>
  <c r="Y156" i="46"/>
  <c r="Y156" i="44"/>
  <c r="AO156" i="46"/>
  <c r="AO156" i="44"/>
  <c r="AW156" i="46"/>
  <c r="AW156" i="44"/>
  <c r="BE156" i="46"/>
  <c r="BE156" i="44"/>
  <c r="BM156" i="46"/>
  <c r="BM156" i="44"/>
  <c r="AK157" i="46"/>
  <c r="AK157" i="44"/>
  <c r="BA157" i="46"/>
  <c r="BA157" i="44"/>
  <c r="L159" i="46"/>
  <c r="L159" i="44"/>
  <c r="AB159" i="46"/>
  <c r="AB159" i="44"/>
  <c r="AZ159" i="46"/>
  <c r="AZ159" i="44"/>
  <c r="BO161" i="46"/>
  <c r="BO161" i="44"/>
  <c r="BC162" i="46"/>
  <c r="BC162" i="44"/>
  <c r="Y171" i="46"/>
  <c r="Y171" i="44"/>
  <c r="AY36" i="44"/>
  <c r="AE37" i="44"/>
  <c r="BQ41" i="44"/>
  <c r="AY61" i="44"/>
  <c r="BG68" i="44"/>
  <c r="AL71" i="44"/>
  <c r="E79" i="44"/>
  <c r="BN89" i="44"/>
  <c r="BN91" i="44"/>
  <c r="BJ93" i="44"/>
  <c r="BB95" i="44"/>
  <c r="AY106" i="44"/>
  <c r="AX108" i="44"/>
  <c r="Y109" i="44"/>
  <c r="BA119" i="44"/>
  <c r="BI121" i="44"/>
  <c r="AG122" i="44"/>
  <c r="E123" i="44"/>
  <c r="X128" i="44"/>
  <c r="BD128" i="44"/>
  <c r="X131" i="44"/>
  <c r="I152" i="44"/>
  <c r="AG154" i="44"/>
  <c r="BF53" i="46"/>
  <c r="BF53" i="44"/>
  <c r="BJ19" i="44"/>
  <c r="G39" i="44"/>
  <c r="BO106" i="46"/>
  <c r="BO106" i="44"/>
  <c r="BK107" i="46"/>
  <c r="BK107" i="44"/>
  <c r="J108" i="46"/>
  <c r="J108" i="44"/>
  <c r="Z108" i="46"/>
  <c r="Z108" i="44"/>
  <c r="AP108" i="46"/>
  <c r="AP108" i="44"/>
  <c r="E110" i="46"/>
  <c r="E110" i="44"/>
  <c r="AK110" i="46"/>
  <c r="AK110" i="44"/>
  <c r="AS110" i="46"/>
  <c r="AS110" i="44"/>
  <c r="AO111" i="46"/>
  <c r="AO111" i="44"/>
  <c r="BE111" i="46"/>
  <c r="BE111" i="44"/>
  <c r="D113" i="46"/>
  <c r="D113" i="44"/>
  <c r="T113" i="46"/>
  <c r="T113" i="44"/>
  <c r="P114" i="46"/>
  <c r="P114" i="44"/>
  <c r="AU117" i="46"/>
  <c r="AU117" i="44"/>
  <c r="AO118" i="46"/>
  <c r="AO118" i="44"/>
  <c r="BE118" i="46"/>
  <c r="BE118" i="44"/>
  <c r="M119" i="46"/>
  <c r="M119" i="44"/>
  <c r="AK121" i="46"/>
  <c r="AK121" i="44"/>
  <c r="AO122" i="46"/>
  <c r="AO122" i="44"/>
  <c r="BE122" i="46"/>
  <c r="BE122" i="44"/>
  <c r="M123" i="46"/>
  <c r="M123" i="44"/>
  <c r="U123" i="46"/>
  <c r="U123" i="44"/>
  <c r="BI123" i="46"/>
  <c r="BI123" i="44"/>
  <c r="BQ123" i="46"/>
  <c r="BQ123" i="44"/>
  <c r="I124" i="46"/>
  <c r="I124" i="44"/>
  <c r="Q124" i="46"/>
  <c r="Q124" i="44"/>
  <c r="Y124" i="46"/>
  <c r="Y124" i="44"/>
  <c r="BE124" i="46"/>
  <c r="BE124" i="44"/>
  <c r="BM124" i="46"/>
  <c r="BM124" i="44"/>
  <c r="D125" i="46"/>
  <c r="D125" i="44"/>
  <c r="L125" i="46"/>
  <c r="L125" i="44"/>
  <c r="BH125" i="46"/>
  <c r="BH125" i="44"/>
  <c r="BP125" i="46"/>
  <c r="BP125" i="44"/>
  <c r="H126" i="46"/>
  <c r="H126" i="44"/>
  <c r="P126" i="46"/>
  <c r="P126" i="44"/>
  <c r="X126" i="46"/>
  <c r="X126" i="44"/>
  <c r="AN126" i="46"/>
  <c r="AN126" i="44"/>
  <c r="AB127" i="46"/>
  <c r="AB127" i="44"/>
  <c r="AR127" i="46"/>
  <c r="AR127" i="44"/>
  <c r="BH127" i="46"/>
  <c r="BH127" i="44"/>
  <c r="P128" i="46"/>
  <c r="P128" i="44"/>
  <c r="AV128" i="46"/>
  <c r="AV128" i="44"/>
  <c r="J129" i="46"/>
  <c r="J129" i="44"/>
  <c r="AH129" i="46"/>
  <c r="AH129" i="44"/>
  <c r="AP129" i="46"/>
  <c r="AP129" i="44"/>
  <c r="AT130" i="46"/>
  <c r="AT130" i="44"/>
  <c r="AV131" i="46"/>
  <c r="AV131" i="44"/>
  <c r="BL131" i="46"/>
  <c r="BL131" i="44"/>
  <c r="T132" i="46"/>
  <c r="T132" i="44"/>
  <c r="AJ132" i="46"/>
  <c r="AJ132" i="44"/>
  <c r="P133" i="46"/>
  <c r="P133" i="44"/>
  <c r="AN133" i="46"/>
  <c r="AN133" i="44"/>
  <c r="T134" i="46"/>
  <c r="T134" i="44"/>
  <c r="AF135" i="46"/>
  <c r="AF135" i="44"/>
  <c r="BD135" i="46"/>
  <c r="BD135" i="44"/>
  <c r="AB136" i="46"/>
  <c r="AB136" i="44"/>
  <c r="AJ136" i="46"/>
  <c r="AJ136" i="44"/>
  <c r="AR136" i="46"/>
  <c r="AR136" i="44"/>
  <c r="AZ136" i="46"/>
  <c r="AZ136" i="44"/>
  <c r="BH136" i="46"/>
  <c r="BH136" i="44"/>
  <c r="E137" i="46"/>
  <c r="E137" i="44"/>
  <c r="BL138" i="46"/>
  <c r="BL138" i="44"/>
  <c r="L139" i="46"/>
  <c r="L139" i="44"/>
  <c r="AB139" i="46"/>
  <c r="AB139" i="44"/>
  <c r="AZ139" i="46"/>
  <c r="AZ139" i="44"/>
  <c r="P140" i="46"/>
  <c r="P140" i="44"/>
  <c r="I141" i="46"/>
  <c r="I141" i="44"/>
  <c r="AG141" i="46"/>
  <c r="AG141" i="44"/>
  <c r="BE141" i="46"/>
  <c r="BE141" i="44"/>
  <c r="N143" i="46"/>
  <c r="N143" i="44"/>
  <c r="D145" i="46"/>
  <c r="D145" i="44"/>
  <c r="AN146" i="46"/>
  <c r="AN146" i="44"/>
  <c r="BD146" i="46"/>
  <c r="BD146" i="44"/>
  <c r="AO147" i="46"/>
  <c r="AO147" i="44"/>
  <c r="BE147" i="46"/>
  <c r="BE147" i="44"/>
  <c r="E148" i="46"/>
  <c r="E148" i="44"/>
  <c r="BO150" i="46"/>
  <c r="BO150" i="44"/>
  <c r="AK151" i="46"/>
  <c r="AK151" i="44"/>
  <c r="AS151" i="46"/>
  <c r="AS151" i="44"/>
  <c r="BA151" i="46"/>
  <c r="BA151" i="44"/>
  <c r="BQ151" i="46"/>
  <c r="BQ151" i="44"/>
  <c r="Y152" i="46"/>
  <c r="Y152" i="44"/>
  <c r="AW152" i="46"/>
  <c r="AW152" i="44"/>
  <c r="E153" i="46"/>
  <c r="E153" i="44"/>
  <c r="Q154" i="46"/>
  <c r="Q154" i="44"/>
  <c r="M157" i="46"/>
  <c r="M157" i="44"/>
  <c r="BQ157" i="46"/>
  <c r="BQ157" i="44"/>
  <c r="T159" i="46"/>
  <c r="T159" i="44"/>
  <c r="AR159" i="46"/>
  <c r="AR159" i="44"/>
  <c r="BP159" i="46"/>
  <c r="BP159" i="44"/>
  <c r="AD164" i="46"/>
  <c r="AD164" i="44"/>
  <c r="AT164" i="46"/>
  <c r="AT164" i="44"/>
  <c r="BB164" i="46"/>
  <c r="BB164" i="44"/>
  <c r="V166" i="46"/>
  <c r="V166" i="44"/>
  <c r="AL166" i="46"/>
  <c r="AL166" i="44"/>
  <c r="R167" i="46"/>
  <c r="R167" i="44"/>
  <c r="Z167" i="46"/>
  <c r="Z167" i="44"/>
  <c r="N168" i="46"/>
  <c r="N168" i="44"/>
  <c r="BM169" i="46"/>
  <c r="BM169" i="44"/>
  <c r="Q171" i="46"/>
  <c r="Q171" i="44"/>
  <c r="AO171" i="46"/>
  <c r="AO171" i="44"/>
  <c r="C55" i="46"/>
  <c r="C55" i="44" s="1"/>
  <c r="C80" i="46"/>
  <c r="C80" i="44" s="1"/>
  <c r="C144" i="46"/>
  <c r="C144" i="44" s="1"/>
  <c r="T30" i="44"/>
  <c r="K36" i="44"/>
  <c r="BK37" i="44"/>
  <c r="AO42" i="44"/>
  <c r="BA47" i="44"/>
  <c r="G62" i="44"/>
  <c r="W64" i="44"/>
  <c r="AI68" i="44"/>
  <c r="AP72" i="44"/>
  <c r="BQ77" i="44"/>
  <c r="AY81" i="44"/>
  <c r="AD86" i="44"/>
  <c r="AM103" i="44"/>
  <c r="G107" i="44"/>
  <c r="AW109" i="44"/>
  <c r="U119" i="44"/>
  <c r="AS121" i="44"/>
  <c r="BB130" i="44"/>
  <c r="AJ134" i="44"/>
  <c r="AK137" i="44"/>
  <c r="AW154" i="44"/>
  <c r="G175" i="44"/>
  <c r="AI176" i="44"/>
  <c r="A51" i="44"/>
  <c r="A58" i="44"/>
  <c r="A85" i="44"/>
  <c r="A94" i="44"/>
  <c r="T20" i="44"/>
  <c r="AA23" i="44"/>
  <c r="AN31" i="44"/>
  <c r="BM40" i="44"/>
  <c r="AC41" i="44"/>
  <c r="K56" i="44"/>
  <c r="Z58" i="44"/>
  <c r="AA61" i="44"/>
  <c r="S63" i="44"/>
  <c r="AQ63" i="44"/>
  <c r="BO63" i="44"/>
  <c r="V66" i="44"/>
  <c r="BE67" i="44"/>
  <c r="O69" i="44"/>
  <c r="R72" i="44"/>
  <c r="BB73" i="44"/>
  <c r="Z74" i="44"/>
  <c r="AS75" i="44"/>
  <c r="BC80" i="44"/>
  <c r="W82" i="44"/>
  <c r="R83" i="44"/>
  <c r="BF83" i="44"/>
  <c r="AD84" i="44"/>
  <c r="BB84" i="44"/>
  <c r="BN85" i="44"/>
  <c r="AP87" i="44"/>
  <c r="AP89" i="44"/>
  <c r="F90" i="44"/>
  <c r="AD90" i="44"/>
  <c r="BA92" i="44"/>
  <c r="AL93" i="44"/>
  <c r="W98" i="44"/>
  <c r="BC98" i="44"/>
  <c r="AI106" i="44"/>
  <c r="BA110" i="44"/>
  <c r="BQ110" i="44"/>
  <c r="K115" i="44"/>
  <c r="Y118" i="44"/>
  <c r="AC123" i="44"/>
  <c r="BA123" i="44"/>
  <c r="AZ125" i="44"/>
  <c r="BH132" i="44"/>
  <c r="BP136" i="44"/>
  <c r="AV138" i="44"/>
  <c r="BJ143" i="44"/>
  <c r="AJ145" i="44"/>
  <c r="BP145" i="44"/>
  <c r="BL146" i="44"/>
  <c r="AQ150" i="44"/>
  <c r="M153" i="44"/>
  <c r="AY161" i="44"/>
  <c r="AD166" i="44"/>
  <c r="BB168" i="44"/>
  <c r="I171" i="44"/>
  <c r="U172" i="44"/>
  <c r="S173" i="44"/>
  <c r="AU175" i="44"/>
  <c r="BO176" i="44"/>
  <c r="BF178" i="44"/>
  <c r="F179" i="44"/>
  <c r="N181" i="44"/>
  <c r="AD181" i="44"/>
  <c r="AG182" i="44"/>
  <c r="AU184" i="44"/>
  <c r="A49" i="44"/>
  <c r="AL54" i="44"/>
  <c r="AU107" i="46"/>
  <c r="AU107" i="44"/>
  <c r="AG109" i="46"/>
  <c r="AG109" i="44"/>
  <c r="AO109" i="46"/>
  <c r="AO109" i="44"/>
  <c r="AC110" i="46"/>
  <c r="AC110" i="44"/>
  <c r="AG111" i="46"/>
  <c r="AG111" i="44"/>
  <c r="AW111" i="46"/>
  <c r="AW111" i="44"/>
  <c r="BM111" i="46"/>
  <c r="BM111" i="44"/>
  <c r="E112" i="46"/>
  <c r="E112" i="44"/>
  <c r="U112" i="46"/>
  <c r="U112" i="44"/>
  <c r="AS112" i="46"/>
  <c r="AS112" i="44"/>
  <c r="V130" i="46"/>
  <c r="V130" i="44"/>
  <c r="AL130" i="46"/>
  <c r="AL130" i="44"/>
  <c r="BJ130" i="46"/>
  <c r="BJ130" i="44"/>
  <c r="AB132" i="46"/>
  <c r="AB132" i="44"/>
  <c r="H133" i="46"/>
  <c r="H133" i="44"/>
  <c r="AF133" i="46"/>
  <c r="AF133" i="44"/>
  <c r="AV133" i="46"/>
  <c r="AV133" i="44"/>
  <c r="BD133" i="46"/>
  <c r="BD133" i="44"/>
  <c r="BL133" i="46"/>
  <c r="BL133" i="44"/>
  <c r="P135" i="46"/>
  <c r="P135" i="44"/>
  <c r="AG171" i="46"/>
  <c r="AG171" i="44"/>
  <c r="C94" i="46"/>
  <c r="C94" i="44" s="1"/>
  <c r="O39" i="44"/>
  <c r="AX53" i="44"/>
  <c r="I76" i="44"/>
  <c r="AG78" i="44"/>
  <c r="S81" i="44"/>
  <c r="AH91" i="44"/>
  <c r="AH94" i="44"/>
  <c r="AB113" i="44"/>
  <c r="H131" i="44"/>
  <c r="AV135" i="44"/>
  <c r="H138" i="44"/>
  <c r="A167" i="44"/>
  <c r="BH12" i="44"/>
  <c r="BP30" i="44"/>
  <c r="P33" i="44"/>
  <c r="J34" i="44"/>
  <c r="BF34" i="44"/>
  <c r="AV35" i="44"/>
  <c r="Q36" i="44"/>
  <c r="AY38" i="44"/>
  <c r="BC39" i="44"/>
  <c r="AG40" i="44"/>
  <c r="AC47" i="44"/>
  <c r="J49" i="44"/>
  <c r="AT50" i="44"/>
  <c r="V54" i="44"/>
  <c r="N57" i="44"/>
  <c r="AD59" i="44"/>
  <c r="AE62" i="44"/>
  <c r="BC64" i="44"/>
  <c r="AI65" i="44"/>
  <c r="AO67" i="44"/>
  <c r="M75" i="44"/>
  <c r="Y76" i="44"/>
  <c r="BF76" i="44"/>
  <c r="AO78" i="44"/>
  <c r="M79" i="44"/>
  <c r="BC82" i="44"/>
  <c r="F86" i="44"/>
  <c r="J89" i="44"/>
  <c r="AP91" i="44"/>
  <c r="AC92" i="44"/>
  <c r="V95" i="44"/>
  <c r="X114" i="44"/>
  <c r="AV114" i="44"/>
  <c r="BL114" i="44"/>
  <c r="G116" i="44"/>
  <c r="BK117" i="44"/>
  <c r="Q120" i="44"/>
  <c r="AC121" i="44"/>
  <c r="AO124" i="44"/>
  <c r="AJ127" i="44"/>
  <c r="AL143" i="44"/>
  <c r="E155" i="44"/>
  <c r="BA155" i="44"/>
  <c r="AU162" i="44"/>
  <c r="AT166" i="44"/>
  <c r="AX167" i="44"/>
  <c r="AW169" i="44"/>
  <c r="AP178" i="44"/>
  <c r="V179" i="44"/>
  <c r="AL179" i="44"/>
  <c r="J185" i="44"/>
  <c r="BE44" i="46"/>
  <c r="BE44" i="44"/>
  <c r="C53" i="46"/>
  <c r="C53" i="44" s="1"/>
  <c r="BD35" i="44"/>
  <c r="O62" i="44"/>
  <c r="AI70" i="44"/>
  <c r="V73" i="44"/>
  <c r="X35" i="44"/>
  <c r="AI38" i="44"/>
  <c r="AC45" i="44"/>
  <c r="AW44" i="44"/>
  <c r="Q46" i="44"/>
  <c r="BB48" i="44"/>
  <c r="BN53" i="44"/>
  <c r="BB54" i="44"/>
  <c r="BG61" i="44"/>
  <c r="BK62" i="44"/>
  <c r="BJ73" i="44"/>
  <c r="A53" i="44"/>
  <c r="C60" i="46"/>
  <c r="C60" i="44" s="1"/>
  <c r="AU37" i="44"/>
  <c r="BE42" i="44"/>
  <c r="AD54" i="44"/>
  <c r="K61" i="44"/>
  <c r="AY63" i="44"/>
  <c r="F66" i="44"/>
  <c r="AQ106" i="44"/>
  <c r="BF108" i="44"/>
  <c r="BI112" i="44"/>
  <c r="BG47" i="46"/>
  <c r="BG47" i="44"/>
  <c r="AZ48" i="46"/>
  <c r="AZ48" i="44"/>
  <c r="I56" i="46"/>
  <c r="I56" i="44"/>
  <c r="D57" i="46"/>
  <c r="D57" i="44"/>
  <c r="H58" i="46"/>
  <c r="H58" i="44"/>
  <c r="AK47" i="46"/>
  <c r="AK47" i="44"/>
  <c r="E43" i="44"/>
  <c r="AH49" i="44"/>
  <c r="AP49" i="44"/>
  <c r="AX51" i="44"/>
  <c r="AQ65" i="44"/>
  <c r="W69" i="44"/>
  <c r="BG70" i="44"/>
  <c r="A60" i="44"/>
  <c r="A72" i="44"/>
  <c r="K25" i="44"/>
  <c r="AF33" i="44"/>
  <c r="BH34" i="44"/>
  <c r="AE39" i="44"/>
  <c r="AC43" i="44"/>
  <c r="V50" i="44"/>
  <c r="J58" i="44"/>
  <c r="F59" i="44"/>
  <c r="BC60" i="44"/>
  <c r="BK64" i="44"/>
  <c r="AD66" i="44"/>
  <c r="U75" i="44"/>
  <c r="Q78" i="44"/>
  <c r="BG106" i="44"/>
  <c r="Q109" i="44"/>
  <c r="AK119" i="44"/>
  <c r="AK123" i="44"/>
  <c r="BL126" i="44"/>
  <c r="BP52" i="46"/>
  <c r="BP52" i="44"/>
  <c r="A89" i="44"/>
  <c r="C51" i="46"/>
  <c r="C51" i="44" s="1"/>
  <c r="C74" i="46"/>
  <c r="C74" i="44" s="1"/>
  <c r="C89" i="46"/>
  <c r="C89" i="44" s="1"/>
  <c r="P31" i="44"/>
  <c r="BI31" i="44"/>
  <c r="O37" i="44"/>
  <c r="W44" i="44"/>
  <c r="AS47" i="44"/>
  <c r="BQ47" i="44"/>
  <c r="AX49" i="44"/>
  <c r="S56" i="44"/>
  <c r="AT59" i="44"/>
  <c r="AE60" i="44"/>
  <c r="AI61" i="44"/>
  <c r="BM67" i="44"/>
  <c r="AY68" i="44"/>
  <c r="AD71" i="44"/>
  <c r="BB71" i="44"/>
  <c r="AD73" i="44"/>
  <c r="AX74" i="44"/>
  <c r="BA77" i="44"/>
  <c r="AM82" i="44"/>
  <c r="BK82" i="44"/>
  <c r="AH83" i="44"/>
  <c r="N84" i="44"/>
  <c r="AX85" i="44"/>
  <c r="BF87" i="44"/>
  <c r="AT90" i="44"/>
  <c r="N93" i="44"/>
  <c r="S97" i="44"/>
  <c r="AM98" i="44"/>
  <c r="BI110" i="44"/>
  <c r="AK112" i="44"/>
  <c r="AF114" i="44"/>
  <c r="S115" i="44"/>
  <c r="AQ115" i="44"/>
  <c r="BG115" i="44"/>
  <c r="O116" i="44"/>
  <c r="Y120" i="44"/>
  <c r="Y122" i="44"/>
  <c r="BM122" i="44"/>
  <c r="AW124" i="44"/>
  <c r="T125" i="44"/>
  <c r="AF128" i="44"/>
  <c r="AD130" i="44"/>
  <c r="AJ139" i="44"/>
  <c r="T145" i="44"/>
  <c r="X146" i="44"/>
  <c r="Y147" i="44"/>
  <c r="BA148" i="44"/>
  <c r="AM149" i="44"/>
  <c r="BK149" i="44"/>
  <c r="AC153" i="44"/>
  <c r="E157" i="44"/>
  <c r="BI157" i="44"/>
  <c r="O162" i="44"/>
  <c r="AM162" i="44"/>
  <c r="F164" i="44"/>
  <c r="I169" i="44"/>
  <c r="BI172" i="44"/>
  <c r="O175" i="44"/>
  <c r="Z180" i="44"/>
  <c r="BF180" i="44"/>
  <c r="Z187" i="44"/>
  <c r="BE63" i="44"/>
  <c r="BN187" i="46"/>
  <c r="BN187" i="44"/>
  <c r="AQ188" i="46"/>
  <c r="AQ188" i="44"/>
  <c r="AE189" i="46"/>
  <c r="AE189" i="44"/>
  <c r="AA190" i="46"/>
  <c r="AA190" i="44"/>
  <c r="AY190" i="46"/>
  <c r="AY190" i="44"/>
  <c r="T191" i="46"/>
  <c r="T191" i="44"/>
  <c r="AR191" i="46"/>
  <c r="AR191" i="44"/>
  <c r="N192" i="46"/>
  <c r="N192" i="44"/>
  <c r="H193" i="46"/>
  <c r="H193" i="44"/>
  <c r="P193" i="46"/>
  <c r="P193" i="44"/>
  <c r="AN193" i="46"/>
  <c r="AN193" i="44"/>
  <c r="T194" i="46"/>
  <c r="T194" i="44"/>
  <c r="AJ194" i="46"/>
  <c r="AJ194" i="44"/>
  <c r="AR194" i="46"/>
  <c r="AR194" i="44"/>
  <c r="BH194" i="46"/>
  <c r="BH194" i="44"/>
  <c r="AU195" i="46"/>
  <c r="AU195" i="44"/>
  <c r="BK195" i="46"/>
  <c r="BK195" i="44"/>
  <c r="K196" i="46"/>
  <c r="K196" i="44"/>
  <c r="R198" i="46"/>
  <c r="R198" i="44"/>
  <c r="BN198" i="46"/>
  <c r="BN198" i="44"/>
  <c r="F199" i="46"/>
  <c r="F199" i="44"/>
  <c r="AD199" i="46"/>
  <c r="AD199" i="44"/>
  <c r="BB199" i="46"/>
  <c r="BB199" i="44"/>
  <c r="R200" i="46"/>
  <c r="R200" i="44"/>
  <c r="Z200" i="46"/>
  <c r="Z200" i="44"/>
  <c r="E201" i="46"/>
  <c r="E201" i="44"/>
  <c r="Q202" i="46"/>
  <c r="Q202" i="44"/>
  <c r="Y202" i="46"/>
  <c r="Y202" i="44"/>
  <c r="E203" i="46"/>
  <c r="E203" i="44"/>
  <c r="AK203" i="46"/>
  <c r="AK203" i="44"/>
  <c r="BI203" i="46"/>
  <c r="BI203" i="44"/>
  <c r="BQ203" i="46"/>
  <c r="BQ203" i="44"/>
  <c r="Q204" i="46"/>
  <c r="Q204" i="44"/>
  <c r="Y204" i="46"/>
  <c r="Y204" i="44"/>
  <c r="AO204" i="46"/>
  <c r="AO204" i="44"/>
  <c r="AN206" i="46"/>
  <c r="AN206" i="44"/>
  <c r="S188" i="44"/>
  <c r="AI188" i="44"/>
  <c r="BK189" i="44"/>
  <c r="AI190" i="44"/>
  <c r="BG190" i="44"/>
  <c r="X193" i="44"/>
  <c r="AV193" i="44"/>
  <c r="AY196" i="44"/>
  <c r="F197" i="44"/>
  <c r="AD197" i="44"/>
  <c r="J198" i="44"/>
  <c r="Z198" i="44"/>
  <c r="K188" i="44"/>
  <c r="AY188" i="44"/>
  <c r="AJ191" i="44"/>
  <c r="BH191" i="44"/>
  <c r="V192" i="44"/>
  <c r="BB192" i="44"/>
  <c r="BL193" i="44"/>
  <c r="AS14" i="46"/>
  <c r="AS14" i="44"/>
  <c r="AI13" i="46"/>
  <c r="AI13" i="44"/>
  <c r="N24" i="44"/>
  <c r="X24" i="46"/>
  <c r="X24" i="44"/>
  <c r="X18" i="44"/>
  <c r="AN24" i="44"/>
  <c r="AT24" i="44"/>
  <c r="A34" i="44"/>
  <c r="G29" i="44"/>
  <c r="AQ23" i="46"/>
  <c r="AQ23" i="44"/>
  <c r="K28" i="46"/>
  <c r="K28" i="44"/>
  <c r="BK29" i="46"/>
  <c r="BK29" i="44"/>
  <c r="Z32" i="46"/>
  <c r="Z32" i="44"/>
  <c r="E37" i="46"/>
  <c r="E37" i="44"/>
  <c r="M39" i="46"/>
  <c r="M39" i="44"/>
  <c r="AC39" i="46"/>
  <c r="AC39" i="44"/>
  <c r="G40" i="46"/>
  <c r="G40" i="44"/>
  <c r="O42" i="46"/>
  <c r="O42" i="44"/>
  <c r="AE42" i="46"/>
  <c r="AE42" i="44"/>
  <c r="AU42" i="46"/>
  <c r="AU42" i="44"/>
  <c r="AY43" i="46"/>
  <c r="AY43" i="44"/>
  <c r="AM44" i="46"/>
  <c r="AM44" i="44"/>
  <c r="BK44" i="46"/>
  <c r="BK44" i="44"/>
  <c r="W46" i="46"/>
  <c r="W46" i="44"/>
  <c r="A23" i="27"/>
  <c r="C25" i="46"/>
  <c r="C25" i="44" s="1"/>
  <c r="BN30" i="46"/>
  <c r="BN30" i="44"/>
  <c r="AP32" i="46"/>
  <c r="AP32" i="44"/>
  <c r="V33" i="46"/>
  <c r="V33" i="44"/>
  <c r="AD35" i="46"/>
  <c r="AD35" i="44"/>
  <c r="Q16" i="44"/>
  <c r="AW25" i="44"/>
  <c r="BK26" i="44"/>
  <c r="Y29" i="44"/>
  <c r="Y30" i="44"/>
  <c r="T37" i="44"/>
  <c r="BB40" i="44"/>
  <c r="BA41" i="44"/>
  <c r="M47" i="44"/>
  <c r="AP47" i="44"/>
  <c r="BF49" i="44"/>
  <c r="AP51" i="44"/>
  <c r="Z53" i="44"/>
  <c r="AJ54" i="44"/>
  <c r="AZ57" i="44"/>
  <c r="AB59" i="44"/>
  <c r="E60" i="44"/>
  <c r="Q63" i="44"/>
  <c r="AK64" i="44"/>
  <c r="AC69" i="44"/>
  <c r="AZ71" i="44"/>
  <c r="BH84" i="44"/>
  <c r="X85" i="44"/>
  <c r="H91" i="44"/>
  <c r="AQ92" i="44"/>
  <c r="D103" i="44"/>
  <c r="AA25" i="44"/>
  <c r="AS28" i="44"/>
  <c r="AF53" i="44"/>
  <c r="BL53" i="44"/>
  <c r="AV58" i="44"/>
  <c r="A112" i="44"/>
  <c r="C49" i="46"/>
  <c r="C49" i="44" s="1"/>
  <c r="C58" i="46"/>
  <c r="C58" i="44" s="1"/>
  <c r="C112" i="46"/>
  <c r="C112" i="44" s="1"/>
  <c r="BO25" i="44"/>
  <c r="BQ28" i="44"/>
  <c r="BD31" i="44"/>
  <c r="AB32" i="44"/>
  <c r="BD33" i="44"/>
  <c r="BL35" i="44"/>
  <c r="K38" i="44"/>
  <c r="AN38" i="44"/>
  <c r="AM39" i="44"/>
  <c r="BK39" i="44"/>
  <c r="BA43" i="44"/>
  <c r="AO44" i="44"/>
  <c r="BM46" i="44"/>
  <c r="BP48" i="44"/>
  <c r="AE49" i="44"/>
  <c r="AU49" i="44"/>
  <c r="L50" i="44"/>
  <c r="AR50" i="44"/>
  <c r="AH51" i="44"/>
  <c r="BF51" i="44"/>
  <c r="AA52" i="44"/>
  <c r="P53" i="44"/>
  <c r="AU53" i="44"/>
  <c r="AA54" i="44"/>
  <c r="BP54" i="44"/>
  <c r="H56" i="44"/>
  <c r="AV56" i="44"/>
  <c r="K57" i="44"/>
  <c r="AL57" i="44"/>
  <c r="BJ57" i="44"/>
  <c r="BK58" i="44"/>
  <c r="S59" i="44"/>
  <c r="AQ59" i="44"/>
  <c r="BJ59" i="44"/>
  <c r="T60" i="44"/>
  <c r="Q61" i="44"/>
  <c r="AQ61" i="44"/>
  <c r="BL61" i="44"/>
  <c r="L62" i="44"/>
  <c r="AB62" i="44"/>
  <c r="I63" i="44"/>
  <c r="G64" i="44"/>
  <c r="AE64" i="44"/>
  <c r="AS64" i="44"/>
  <c r="AW65" i="44"/>
  <c r="D66" i="44"/>
  <c r="AT66" i="44"/>
  <c r="Y67" i="44"/>
  <c r="AU67" i="44"/>
  <c r="AQ68" i="44"/>
  <c r="BC69" i="44"/>
  <c r="Q70" i="44"/>
  <c r="AB71" i="44"/>
  <c r="AT71" i="44"/>
  <c r="BJ71" i="44"/>
  <c r="D86" i="44"/>
  <c r="L95" i="44"/>
  <c r="BQ98" i="44"/>
  <c r="K100" i="44"/>
  <c r="AI100" i="44"/>
  <c r="AG102" i="44"/>
  <c r="T107" i="44"/>
  <c r="Z110" i="44"/>
  <c r="T116" i="44"/>
  <c r="AZ117" i="44"/>
  <c r="BB118" i="44"/>
  <c r="BJ122" i="44"/>
  <c r="Y125" i="44"/>
  <c r="AS128" i="44"/>
  <c r="BF64" i="44"/>
  <c r="M72" i="44"/>
  <c r="M55" i="46"/>
  <c r="M55" i="44"/>
  <c r="Z60" i="46"/>
  <c r="Z60" i="44"/>
  <c r="A60" i="27"/>
  <c r="C62" i="46"/>
  <c r="C62" i="44" s="1"/>
  <c r="A62" i="44"/>
  <c r="AP62" i="46"/>
  <c r="AP62" i="44"/>
  <c r="BN62" i="46"/>
  <c r="BN62" i="44"/>
  <c r="N63" i="46"/>
  <c r="N63" i="44"/>
  <c r="D67" i="46"/>
  <c r="D67" i="44"/>
  <c r="F68" i="46"/>
  <c r="F68" i="44"/>
  <c r="AL70" i="46"/>
  <c r="AL70" i="44"/>
  <c r="A69" i="27"/>
  <c r="C71" i="46"/>
  <c r="C71" i="44" s="1"/>
  <c r="A71" i="44"/>
  <c r="I71" i="46"/>
  <c r="I71" i="44"/>
  <c r="Y71" i="46"/>
  <c r="Y71" i="44"/>
  <c r="AO71" i="46"/>
  <c r="AO71" i="44"/>
  <c r="AC72" i="46"/>
  <c r="AC72" i="44"/>
  <c r="AS72" i="46"/>
  <c r="AS72" i="44"/>
  <c r="AO73" i="46"/>
  <c r="AO73" i="44"/>
  <c r="AS74" i="46"/>
  <c r="AS74" i="44"/>
  <c r="L76" i="46"/>
  <c r="L76" i="44"/>
  <c r="X77" i="46"/>
  <c r="X77" i="44"/>
  <c r="AR78" i="46"/>
  <c r="AR78" i="44"/>
  <c r="F81" i="46"/>
  <c r="F81" i="44"/>
  <c r="V81" i="46"/>
  <c r="V81" i="44"/>
  <c r="Q84" i="46"/>
  <c r="Q84" i="44"/>
  <c r="BE84" i="46"/>
  <c r="BE84" i="44"/>
  <c r="BM84" i="46"/>
  <c r="BM84" i="44"/>
  <c r="E85" i="46"/>
  <c r="E85" i="44"/>
  <c r="AK85" i="46"/>
  <c r="AK85" i="44"/>
  <c r="I86" i="46"/>
  <c r="I86" i="44"/>
  <c r="Y86" i="46"/>
  <c r="Y86" i="44"/>
  <c r="BE57" i="46"/>
  <c r="BE57" i="44"/>
  <c r="V70" i="46"/>
  <c r="V70" i="44"/>
  <c r="T67" i="44"/>
  <c r="BB70" i="44"/>
  <c r="H77" i="44"/>
  <c r="AA33" i="46"/>
  <c r="AA33" i="44"/>
  <c r="AG16" i="46"/>
  <c r="AG16" i="44"/>
  <c r="T17" i="46"/>
  <c r="T17" i="44"/>
  <c r="BG35" i="46"/>
  <c r="BG35" i="44"/>
  <c r="M49" i="44"/>
  <c r="AK55" i="44"/>
  <c r="N56" i="44"/>
  <c r="AD56" i="44"/>
  <c r="Q57" i="44"/>
  <c r="AL68" i="44"/>
  <c r="AP69" i="44"/>
  <c r="J53" i="46"/>
  <c r="J53" i="44"/>
  <c r="AH53" i="46"/>
  <c r="AH53" i="44"/>
  <c r="N54" i="46"/>
  <c r="N54" i="44"/>
  <c r="AQ56" i="46"/>
  <c r="AQ56" i="44"/>
  <c r="V57" i="46"/>
  <c r="V57" i="44"/>
  <c r="N59" i="46"/>
  <c r="N59" i="44"/>
  <c r="BB59" i="46"/>
  <c r="BB59" i="44"/>
  <c r="G60" i="46"/>
  <c r="G60" i="44"/>
  <c r="AU60" i="46"/>
  <c r="AU60" i="44"/>
  <c r="S61" i="46"/>
  <c r="S61" i="44"/>
  <c r="O64" i="46"/>
  <c r="O64" i="44"/>
  <c r="AU64" i="46"/>
  <c r="AU64" i="44"/>
  <c r="S65" i="46"/>
  <c r="S65" i="44"/>
  <c r="BB66" i="46"/>
  <c r="BB66" i="44"/>
  <c r="K68" i="46"/>
  <c r="K68" i="44"/>
  <c r="AA68" i="46"/>
  <c r="AA68" i="44"/>
  <c r="K70" i="46"/>
  <c r="K70" i="44"/>
  <c r="AA70" i="46"/>
  <c r="AA70" i="44"/>
  <c r="BO70" i="46"/>
  <c r="BO70" i="44"/>
  <c r="V71" i="46"/>
  <c r="V71" i="44"/>
  <c r="AH72" i="46"/>
  <c r="AH72" i="44"/>
  <c r="AX72" i="46"/>
  <c r="AX72" i="44"/>
  <c r="AL73" i="46"/>
  <c r="AL73" i="44"/>
  <c r="AH74" i="46"/>
  <c r="AH74" i="44"/>
  <c r="E75" i="46"/>
  <c r="E75" i="44"/>
  <c r="BI75" i="46"/>
  <c r="BI75" i="44"/>
  <c r="E77" i="46"/>
  <c r="E77" i="44"/>
  <c r="AC77" i="46"/>
  <c r="AC77" i="44"/>
  <c r="BI77" i="46"/>
  <c r="BI77" i="44"/>
  <c r="AW78" i="46"/>
  <c r="AW78" i="44"/>
  <c r="C24" i="46"/>
  <c r="C24" i="44" s="1"/>
  <c r="BN13" i="44"/>
  <c r="AE22" i="44"/>
  <c r="I29" i="44"/>
  <c r="L32" i="44"/>
  <c r="BL33" i="44"/>
  <c r="H35" i="44"/>
  <c r="P36" i="44"/>
  <c r="AT40" i="44"/>
  <c r="R43" i="44"/>
  <c r="AP43" i="44"/>
  <c r="BN43" i="44"/>
  <c r="Y88" i="44"/>
  <c r="E89" i="44"/>
  <c r="AO93" i="44"/>
  <c r="AK96" i="44"/>
  <c r="AP101" i="44"/>
  <c r="I103" i="44"/>
  <c r="M104" i="44"/>
  <c r="BM105" i="44"/>
  <c r="T108" i="44"/>
  <c r="Q117" i="44"/>
  <c r="I9" i="44"/>
  <c r="BI12" i="44"/>
  <c r="AE24" i="44"/>
  <c r="AH25" i="44"/>
  <c r="U28" i="44"/>
  <c r="AB34" i="44"/>
  <c r="AG90" i="44"/>
  <c r="Q93" i="44"/>
  <c r="D99" i="44"/>
  <c r="AZ99" i="44"/>
  <c r="C114" i="46"/>
  <c r="C114" i="44" s="1"/>
  <c r="AO9" i="44"/>
  <c r="AA11" i="44"/>
  <c r="BQ12" i="44"/>
  <c r="T14" i="44"/>
  <c r="K23" i="44"/>
  <c r="AM24" i="44"/>
  <c r="AI25" i="44"/>
  <c r="AC28" i="44"/>
  <c r="P29" i="44"/>
  <c r="D30" i="44"/>
  <c r="H31" i="44"/>
  <c r="AV31" i="44"/>
  <c r="AZ32" i="44"/>
  <c r="BD36" i="44"/>
  <c r="W37" i="44"/>
  <c r="W39" i="44"/>
  <c r="AW40" i="44"/>
  <c r="AH41" i="44"/>
  <c r="AD42" i="44"/>
  <c r="BB42" i="44"/>
  <c r="AK45" i="44"/>
  <c r="BQ45" i="44"/>
  <c r="AH47" i="44"/>
  <c r="W49" i="44"/>
  <c r="AI50" i="44"/>
  <c r="O51" i="44"/>
  <c r="K52" i="44"/>
  <c r="M87" i="44"/>
  <c r="BQ87" i="44"/>
  <c r="AW95" i="44"/>
  <c r="R101" i="44"/>
  <c r="BI104" i="44"/>
  <c r="Q105" i="44"/>
  <c r="R114" i="44"/>
  <c r="AS115" i="44"/>
  <c r="I116" i="44"/>
  <c r="AE119" i="44"/>
  <c r="BC119" i="44"/>
  <c r="AA120" i="44"/>
  <c r="R126" i="44"/>
  <c r="AX126" i="44"/>
  <c r="N132" i="44"/>
  <c r="AD139" i="44"/>
  <c r="BJ139" i="44"/>
  <c r="J140" i="44"/>
  <c r="AX140" i="44"/>
  <c r="X143" i="44"/>
  <c r="AD145" i="44"/>
  <c r="AW88" i="46"/>
  <c r="AW88" i="44"/>
  <c r="BM93" i="46"/>
  <c r="BM93" i="44"/>
  <c r="Q95" i="46"/>
  <c r="Q95" i="44"/>
  <c r="BM95" i="46"/>
  <c r="BM95" i="44"/>
  <c r="BQ96" i="46"/>
  <c r="BQ96" i="44"/>
  <c r="AV100" i="46"/>
  <c r="AV100" i="44"/>
  <c r="AS104" i="46"/>
  <c r="AS104" i="44"/>
  <c r="AW105" i="46"/>
  <c r="AW105" i="44"/>
  <c r="D108" i="46"/>
  <c r="D108" i="44"/>
  <c r="BC110" i="46"/>
  <c r="BC110" i="44"/>
  <c r="AO116" i="46"/>
  <c r="AO116" i="44"/>
  <c r="BC121" i="46"/>
  <c r="BC121" i="44"/>
  <c r="AM123" i="46"/>
  <c r="AM123" i="44"/>
  <c r="AL127" i="46"/>
  <c r="AL127" i="44"/>
  <c r="BB127" i="46"/>
  <c r="BB127" i="44"/>
  <c r="T129" i="46"/>
  <c r="T129" i="44"/>
  <c r="BB132" i="46"/>
  <c r="BB132" i="44"/>
  <c r="R133" i="46"/>
  <c r="R133" i="44"/>
  <c r="AP133" i="46"/>
  <c r="AP133" i="44"/>
  <c r="AH138" i="46"/>
  <c r="AH138" i="44"/>
  <c r="F139" i="46"/>
  <c r="F139" i="44"/>
  <c r="AF143" i="46"/>
  <c r="AF143" i="44"/>
  <c r="BG144" i="46"/>
  <c r="BG144" i="44"/>
  <c r="AE151" i="46"/>
  <c r="AE151" i="44"/>
  <c r="BG154" i="46"/>
  <c r="BG154" i="44"/>
  <c r="BK53" i="46"/>
  <c r="BK53" i="44"/>
  <c r="BL56" i="46"/>
  <c r="BL56" i="44"/>
  <c r="AY57" i="46"/>
  <c r="AY57" i="44"/>
  <c r="O58" i="46"/>
  <c r="O58" i="44"/>
  <c r="BC58" i="46"/>
  <c r="BC58" i="44"/>
  <c r="AN61" i="46"/>
  <c r="AN61" i="44"/>
  <c r="AR62" i="46"/>
  <c r="AR62" i="44"/>
  <c r="P63" i="46"/>
  <c r="P63" i="44"/>
  <c r="BP64" i="46"/>
  <c r="BP64" i="44"/>
  <c r="AN65" i="46"/>
  <c r="AN65" i="44"/>
  <c r="F67" i="46"/>
  <c r="F67" i="44"/>
  <c r="V67" i="46"/>
  <c r="V67" i="44"/>
  <c r="AV68" i="46"/>
  <c r="AV68" i="44"/>
  <c r="T69" i="46"/>
  <c r="T69" i="44"/>
  <c r="AV70" i="46"/>
  <c r="AV70" i="44"/>
  <c r="O72" i="46"/>
  <c r="O72" i="44"/>
  <c r="K73" i="46"/>
  <c r="K73" i="44"/>
  <c r="BO73" i="46"/>
  <c r="BO73" i="44"/>
  <c r="BB10" i="44"/>
  <c r="AC12" i="44"/>
  <c r="AF15" i="44"/>
  <c r="AB26" i="44"/>
  <c r="AO86" i="44"/>
  <c r="AS89" i="44"/>
  <c r="AW90" i="44"/>
  <c r="AG93" i="44"/>
  <c r="AO103" i="44"/>
  <c r="AC104" i="44"/>
  <c r="AK59" i="46"/>
  <c r="AK59" i="44"/>
  <c r="M66" i="46"/>
  <c r="M66" i="44"/>
  <c r="AT69" i="46"/>
  <c r="AT69" i="44"/>
  <c r="AH75" i="44"/>
  <c r="V76" i="44"/>
  <c r="AS79" i="44"/>
  <c r="BK52" i="46"/>
  <c r="BK52" i="44"/>
  <c r="AQ53" i="46"/>
  <c r="AQ53" i="44"/>
  <c r="O54" i="46"/>
  <c r="O54" i="44"/>
  <c r="BK54" i="46"/>
  <c r="BK54" i="44"/>
  <c r="F75" i="46"/>
  <c r="F75" i="44"/>
  <c r="AD75" i="46"/>
  <c r="AD75" i="44"/>
  <c r="N79" i="46"/>
  <c r="N79" i="44"/>
  <c r="AT79" i="46"/>
  <c r="AT79" i="44"/>
  <c r="P80" i="46"/>
  <c r="P80" i="44"/>
  <c r="BL80" i="46"/>
  <c r="BL80" i="44"/>
  <c r="AI83" i="46"/>
  <c r="AI83" i="44"/>
  <c r="K89" i="46"/>
  <c r="K89" i="44"/>
  <c r="AY89" i="46"/>
  <c r="AY89" i="44"/>
  <c r="BG91" i="46"/>
  <c r="BG91" i="44"/>
  <c r="AD92" i="46"/>
  <c r="AD92" i="44"/>
  <c r="AM93" i="46"/>
  <c r="AM93" i="44"/>
  <c r="W95" i="46"/>
  <c r="W95" i="44"/>
  <c r="S96" i="46"/>
  <c r="S96" i="44"/>
  <c r="AQ96" i="46"/>
  <c r="AQ96" i="44"/>
  <c r="BG96" i="46"/>
  <c r="BG96" i="44"/>
  <c r="L97" i="46"/>
  <c r="L97" i="44"/>
  <c r="AJ97" i="46"/>
  <c r="AJ97" i="44"/>
  <c r="BP97" i="46"/>
  <c r="BP97" i="44"/>
  <c r="V100" i="46"/>
  <c r="V100" i="44"/>
  <c r="BJ100" i="46"/>
  <c r="BJ100" i="44"/>
  <c r="D102" i="46"/>
  <c r="D102" i="44"/>
  <c r="AJ102" i="46"/>
  <c r="AJ102" i="44"/>
  <c r="BH102" i="46"/>
  <c r="BH102" i="44"/>
  <c r="O103" i="46"/>
  <c r="O103" i="44"/>
  <c r="BK103" i="46"/>
  <c r="BK103" i="44"/>
  <c r="BG104" i="46"/>
  <c r="BG104" i="44"/>
  <c r="BK105" i="46"/>
  <c r="BK105" i="44"/>
  <c r="AZ36" i="44"/>
  <c r="F92" i="44"/>
  <c r="AX99" i="44"/>
  <c r="BH18" i="46"/>
  <c r="BH18" i="44"/>
  <c r="P21" i="46"/>
  <c r="P21" i="44"/>
  <c r="O52" i="46"/>
  <c r="O52" i="44"/>
  <c r="K74" i="46"/>
  <c r="K74" i="44"/>
  <c r="AY74" i="46"/>
  <c r="AY74" i="44"/>
  <c r="BN76" i="46"/>
  <c r="BN76" i="44"/>
  <c r="BJ79" i="46"/>
  <c r="BJ79" i="44"/>
  <c r="AF80" i="46"/>
  <c r="AF80" i="44"/>
  <c r="AB81" i="46"/>
  <c r="AB81" i="44"/>
  <c r="BP81" i="46"/>
  <c r="BP81" i="44"/>
  <c r="BG83" i="46"/>
  <c r="BG83" i="44"/>
  <c r="O84" i="46"/>
  <c r="O84" i="44"/>
  <c r="AM86" i="46"/>
  <c r="AM86" i="44"/>
  <c r="S87" i="46"/>
  <c r="S87" i="44"/>
  <c r="BO87" i="46"/>
  <c r="BO87" i="44"/>
  <c r="O88" i="46"/>
  <c r="O88" i="44"/>
  <c r="BO89" i="46"/>
  <c r="BO89" i="44"/>
  <c r="W90" i="46"/>
  <c r="W90" i="44"/>
  <c r="BK90" i="46"/>
  <c r="BK90" i="44"/>
  <c r="K91" i="46"/>
  <c r="K91" i="44"/>
  <c r="S91" i="46"/>
  <c r="S91" i="44"/>
  <c r="AQ91" i="46"/>
  <c r="AQ91" i="44"/>
  <c r="BO91" i="46"/>
  <c r="BO91" i="44"/>
  <c r="AY94" i="46"/>
  <c r="AY94" i="44"/>
  <c r="BO94" i="46"/>
  <c r="BO94" i="44"/>
  <c r="AM95" i="46"/>
  <c r="AM95" i="44"/>
  <c r="BL98" i="46"/>
  <c r="BL98" i="44"/>
  <c r="AP99" i="46"/>
  <c r="AP99" i="44"/>
  <c r="AD100" i="46"/>
  <c r="AD100" i="44"/>
  <c r="T102" i="46"/>
  <c r="T102" i="44"/>
  <c r="AR102" i="46"/>
  <c r="AR102" i="44"/>
  <c r="G103" i="46"/>
  <c r="G103" i="44"/>
  <c r="AU103" i="46"/>
  <c r="AU103" i="44"/>
  <c r="W105" i="46"/>
  <c r="W105" i="44"/>
  <c r="AY96" i="44"/>
  <c r="BQ13" i="46"/>
  <c r="BQ13" i="44"/>
  <c r="L18" i="44"/>
  <c r="AX42" i="44"/>
  <c r="BH81" i="44"/>
  <c r="AM88" i="44"/>
  <c r="BC88" i="44"/>
  <c r="BG89" i="44"/>
  <c r="W103" i="44"/>
  <c r="AI53" i="46"/>
  <c r="AI53" i="44"/>
  <c r="AU54" i="46"/>
  <c r="AU54" i="44"/>
  <c r="AA74" i="46"/>
  <c r="AA74" i="44"/>
  <c r="V75" i="46"/>
  <c r="V75" i="44"/>
  <c r="AT75" i="46"/>
  <c r="AT75" i="44"/>
  <c r="H80" i="46"/>
  <c r="H80" i="44"/>
  <c r="AN80" i="46"/>
  <c r="AN80" i="44"/>
  <c r="AR81" i="46"/>
  <c r="AR81" i="44"/>
  <c r="H82" i="46"/>
  <c r="H82" i="44"/>
  <c r="BL82" i="46"/>
  <c r="BL82" i="44"/>
  <c r="AQ87" i="46"/>
  <c r="AQ87" i="44"/>
  <c r="W88" i="46"/>
  <c r="W88" i="44"/>
  <c r="AU90" i="46"/>
  <c r="AU90" i="44"/>
  <c r="A91" i="27"/>
  <c r="A93" i="44"/>
  <c r="G95" i="46"/>
  <c r="G95" i="44"/>
  <c r="AV98" i="46"/>
  <c r="AV98" i="44"/>
  <c r="J99" i="46"/>
  <c r="J99" i="44"/>
  <c r="A99" i="27"/>
  <c r="C101" i="46"/>
  <c r="C101" i="44" s="1"/>
  <c r="AA104" i="46"/>
  <c r="AA104" i="44"/>
  <c r="BO104" i="46"/>
  <c r="BO104" i="44"/>
  <c r="AE105" i="46"/>
  <c r="AE105" i="44"/>
  <c r="K106" i="46"/>
  <c r="K106" i="44"/>
  <c r="F43" i="44"/>
  <c r="AQ74" i="44"/>
  <c r="AQ85" i="44"/>
  <c r="W7" i="44"/>
  <c r="BC52" i="44"/>
  <c r="AL75" i="44"/>
  <c r="BJ75" i="44"/>
  <c r="J78" i="44"/>
  <c r="W86" i="44"/>
  <c r="AA96" i="44"/>
  <c r="T97" i="44"/>
  <c r="AR97" i="44"/>
  <c r="AN98" i="44"/>
  <c r="G52" i="46"/>
  <c r="G52" i="44"/>
  <c r="AE52" i="46"/>
  <c r="AE52" i="44"/>
  <c r="S53" i="46"/>
  <c r="S53" i="44"/>
  <c r="AN82" i="46"/>
  <c r="AN82" i="44"/>
  <c r="S85" i="46"/>
  <c r="S85" i="44"/>
  <c r="AI85" i="46"/>
  <c r="AI85" i="44"/>
  <c r="AY85" i="46"/>
  <c r="AY85" i="44"/>
  <c r="BO85" i="46"/>
  <c r="BO85" i="44"/>
  <c r="AL92" i="46"/>
  <c r="AL92" i="44"/>
  <c r="G93" i="46"/>
  <c r="G93" i="44"/>
  <c r="AU93" i="46"/>
  <c r="AU93" i="44"/>
  <c r="BK93" i="46"/>
  <c r="BK93" i="44"/>
  <c r="S94" i="46"/>
  <c r="S94" i="44"/>
  <c r="AI94" i="46"/>
  <c r="AI94" i="44"/>
  <c r="AL100" i="46"/>
  <c r="AL100" i="44"/>
  <c r="L102" i="46"/>
  <c r="L102" i="44"/>
  <c r="BP102" i="46"/>
  <c r="BP102" i="44"/>
  <c r="AQ104" i="46"/>
  <c r="AQ104" i="44"/>
  <c r="G105" i="46"/>
  <c r="G105" i="44"/>
  <c r="AM105" i="46"/>
  <c r="AM105" i="44"/>
  <c r="AA106" i="46"/>
  <c r="AA106" i="44"/>
  <c r="Z78" i="44"/>
  <c r="AJ9" i="46"/>
  <c r="AJ9" i="44"/>
  <c r="AM7" i="44"/>
  <c r="BC54" i="44"/>
  <c r="P69" i="44"/>
  <c r="BB77" i="44"/>
  <c r="BB79" i="44"/>
  <c r="G86" i="44"/>
  <c r="S89" i="44"/>
  <c r="AA91" i="44"/>
  <c r="O93" i="44"/>
  <c r="AQ94" i="44"/>
  <c r="AU95" i="44"/>
  <c r="AH99" i="44"/>
  <c r="BO53" i="46"/>
  <c r="BO53" i="44"/>
  <c r="AE54" i="46"/>
  <c r="AE54" i="44"/>
  <c r="A76" i="27"/>
  <c r="C78" i="46"/>
  <c r="C78" i="44" s="1"/>
  <c r="A78" i="44"/>
  <c r="AX78" i="46"/>
  <c r="AX78" i="44"/>
  <c r="AJ81" i="46"/>
  <c r="AJ81" i="44"/>
  <c r="P82" i="46"/>
  <c r="P82" i="44"/>
  <c r="BK84" i="46"/>
  <c r="BK84" i="44"/>
  <c r="AU86" i="46"/>
  <c r="AU86" i="44"/>
  <c r="G90" i="46"/>
  <c r="G90" i="44"/>
  <c r="BC90" i="46"/>
  <c r="BC90" i="44"/>
  <c r="D97" i="46"/>
  <c r="D97" i="44"/>
  <c r="AB97" i="46"/>
  <c r="AB97" i="44"/>
  <c r="P98" i="46"/>
  <c r="P98" i="44"/>
  <c r="BF99" i="46"/>
  <c r="BF99" i="44"/>
  <c r="AT100" i="46"/>
  <c r="AT100" i="44"/>
  <c r="S104" i="46"/>
  <c r="S104" i="44"/>
  <c r="S106" i="46"/>
  <c r="S106" i="44"/>
  <c r="W84" i="44"/>
  <c r="AO10" i="46"/>
  <c r="AO10" i="44"/>
  <c r="Y17" i="46"/>
  <c r="Y17" i="44"/>
  <c r="P23" i="46"/>
  <c r="P23" i="44"/>
  <c r="AV23" i="44"/>
  <c r="AM52" i="44"/>
  <c r="AD77" i="44"/>
  <c r="V79" i="44"/>
  <c r="BC84" i="44"/>
  <c r="BB92" i="44"/>
  <c r="BO96" i="44"/>
  <c r="R99" i="44"/>
  <c r="BO51" i="46"/>
  <c r="BO51" i="44"/>
  <c r="AY53" i="46"/>
  <c r="AY53" i="44"/>
  <c r="W54" i="46"/>
  <c r="W54" i="44"/>
  <c r="S74" i="46"/>
  <c r="S74" i="44"/>
  <c r="N77" i="46"/>
  <c r="N77" i="44"/>
  <c r="BJ77" i="46"/>
  <c r="BJ77" i="44"/>
  <c r="R78" i="46"/>
  <c r="R78" i="44"/>
  <c r="X80" i="46"/>
  <c r="X80" i="44"/>
  <c r="T81" i="46"/>
  <c r="T81" i="44"/>
  <c r="G84" i="46"/>
  <c r="G84" i="44"/>
  <c r="AE84" i="46"/>
  <c r="AE84" i="44"/>
  <c r="O86" i="46"/>
  <c r="O86" i="44"/>
  <c r="AY87" i="46"/>
  <c r="AY87" i="44"/>
  <c r="AI89" i="46"/>
  <c r="AI89" i="44"/>
  <c r="N92" i="46"/>
  <c r="N92" i="44"/>
  <c r="BJ92" i="46"/>
  <c r="BJ92" i="44"/>
  <c r="W93" i="46"/>
  <c r="W93" i="44"/>
  <c r="BC93" i="46"/>
  <c r="BC93" i="44"/>
  <c r="BK95" i="46"/>
  <c r="BK95" i="44"/>
  <c r="AI96" i="46"/>
  <c r="AI96" i="44"/>
  <c r="N100" i="46"/>
  <c r="N100" i="44"/>
  <c r="AY104" i="46"/>
  <c r="AY104" i="44"/>
  <c r="AA53" i="44"/>
  <c r="BD98" i="44"/>
  <c r="A80" i="44"/>
  <c r="G14" i="44"/>
  <c r="V16" i="44"/>
  <c r="BK73" i="44"/>
  <c r="BG74" i="44"/>
  <c r="AP78" i="44"/>
  <c r="AF82" i="44"/>
  <c r="AM84" i="44"/>
  <c r="AE95" i="44"/>
  <c r="X98" i="44"/>
  <c r="BC103" i="44"/>
  <c r="W52" i="46"/>
  <c r="W52" i="44"/>
  <c r="AU52" i="46"/>
  <c r="AU52" i="44"/>
  <c r="K53" i="46"/>
  <c r="K53" i="44"/>
  <c r="BG53" i="46"/>
  <c r="BG53" i="44"/>
  <c r="AM54" i="46"/>
  <c r="AM54" i="44"/>
  <c r="O73" i="46"/>
  <c r="O73" i="44"/>
  <c r="A74" i="27"/>
  <c r="C76" i="46"/>
  <c r="C76" i="44" s="1"/>
  <c r="A76" i="44"/>
  <c r="R76" i="46"/>
  <c r="R76" i="44"/>
  <c r="S83" i="46"/>
  <c r="S83" i="44"/>
  <c r="K87" i="46"/>
  <c r="K87" i="44"/>
  <c r="BG87" i="46"/>
  <c r="BG87" i="44"/>
  <c r="AE88" i="46"/>
  <c r="AE88" i="44"/>
  <c r="AU88" i="46"/>
  <c r="AU88" i="44"/>
  <c r="K96" i="46"/>
  <c r="K96" i="44"/>
  <c r="Z99" i="46"/>
  <c r="Z99" i="44"/>
  <c r="F100" i="46"/>
  <c r="F100" i="44"/>
  <c r="BB100" i="46"/>
  <c r="BB100" i="44"/>
  <c r="AB102" i="46"/>
  <c r="AB102" i="44"/>
  <c r="AZ102" i="46"/>
  <c r="AZ102" i="44"/>
  <c r="AE103" i="46"/>
  <c r="AE103" i="44"/>
  <c r="K104" i="46"/>
  <c r="K104" i="44"/>
  <c r="AI104" i="46"/>
  <c r="AI104" i="44"/>
  <c r="O105" i="46"/>
  <c r="O105" i="44"/>
  <c r="AU105" i="46"/>
  <c r="AU105" i="44"/>
  <c r="BC105" i="46"/>
  <c r="BC105" i="44"/>
  <c r="L81" i="44"/>
  <c r="BG94" i="44"/>
  <c r="A101" i="44"/>
  <c r="C93" i="46"/>
  <c r="C93" i="44" s="1"/>
  <c r="AH76" i="44"/>
  <c r="BG85" i="44"/>
  <c r="AA94" i="44"/>
  <c r="H98" i="44"/>
  <c r="AW114" i="46"/>
  <c r="AW114" i="44"/>
  <c r="BL116" i="46"/>
  <c r="BL116" i="44"/>
  <c r="M125" i="46"/>
  <c r="M125" i="44"/>
  <c r="AU130" i="46"/>
  <c r="AU130" i="44"/>
  <c r="AC145" i="46"/>
  <c r="AC145" i="44"/>
  <c r="I146" i="46"/>
  <c r="I146" i="44"/>
  <c r="Z147" i="46"/>
  <c r="Z147" i="44"/>
  <c r="F151" i="46"/>
  <c r="F151" i="44"/>
  <c r="A154" i="44"/>
  <c r="C154" i="46"/>
  <c r="C154" i="44" s="1"/>
  <c r="AD174" i="46"/>
  <c r="AD174" i="44"/>
  <c r="BL175" i="46"/>
  <c r="BL175" i="44"/>
  <c r="AM181" i="46"/>
  <c r="AM181" i="44"/>
  <c r="AD183" i="46"/>
  <c r="AD183" i="44"/>
  <c r="W186" i="46"/>
  <c r="W186" i="44"/>
  <c r="W192" i="46"/>
  <c r="W192" i="44"/>
  <c r="AO57" i="46"/>
  <c r="AO57" i="44"/>
  <c r="AH69" i="46"/>
  <c r="AH69" i="44"/>
  <c r="BM73" i="46"/>
  <c r="BM73" i="44"/>
  <c r="AK74" i="46"/>
  <c r="AK74" i="44"/>
  <c r="AB76" i="46"/>
  <c r="AB76" i="44"/>
  <c r="BA89" i="46"/>
  <c r="BA89" i="44"/>
  <c r="Y90" i="46"/>
  <c r="Y90" i="44"/>
  <c r="AV92" i="46"/>
  <c r="AV92" i="44"/>
  <c r="Y93" i="46"/>
  <c r="Y93" i="44"/>
  <c r="E94" i="46"/>
  <c r="E94" i="44"/>
  <c r="M94" i="46"/>
  <c r="M94" i="44"/>
  <c r="AS94" i="46"/>
  <c r="AS94" i="44"/>
  <c r="AO95" i="46"/>
  <c r="AO95" i="44"/>
  <c r="BA96" i="46"/>
  <c r="BA96" i="44"/>
  <c r="AL97" i="46"/>
  <c r="AL97" i="44"/>
  <c r="BL100" i="46"/>
  <c r="BL100" i="44"/>
  <c r="BF101" i="46"/>
  <c r="BF101" i="44"/>
  <c r="E104" i="46"/>
  <c r="E104" i="44"/>
  <c r="U104" i="46"/>
  <c r="U104" i="44"/>
  <c r="U106" i="46"/>
  <c r="U106" i="44"/>
  <c r="BA106" i="46"/>
  <c r="BA106" i="44"/>
  <c r="BI106" i="46"/>
  <c r="BI106" i="44"/>
  <c r="AW107" i="46"/>
  <c r="AW107" i="44"/>
  <c r="AZ108" i="46"/>
  <c r="AZ108" i="44"/>
  <c r="BH108" i="46"/>
  <c r="BH108" i="44"/>
  <c r="AA109" i="46"/>
  <c r="AA109" i="44"/>
  <c r="AQ109" i="46"/>
  <c r="AQ109" i="44"/>
  <c r="AE110" i="46"/>
  <c r="AE110" i="44"/>
  <c r="AM110" i="46"/>
  <c r="AM110" i="44"/>
  <c r="S111" i="46"/>
  <c r="S111" i="44"/>
  <c r="AE112" i="46"/>
  <c r="AE112" i="44"/>
  <c r="AM112" i="46"/>
  <c r="AM112" i="44"/>
  <c r="AL113" i="46"/>
  <c r="AL113" i="44"/>
  <c r="AT113" i="46"/>
  <c r="AT113" i="44"/>
  <c r="BF114" i="46"/>
  <c r="BF114" i="44"/>
  <c r="E115" i="46"/>
  <c r="E115" i="44"/>
  <c r="M115" i="46"/>
  <c r="M115" i="44"/>
  <c r="U115" i="46"/>
  <c r="U115" i="44"/>
  <c r="AC115" i="46"/>
  <c r="AC115" i="44"/>
  <c r="AK115" i="46"/>
  <c r="AK115" i="44"/>
  <c r="AW116" i="46"/>
  <c r="AW116" i="44"/>
  <c r="AG117" i="46"/>
  <c r="AG117" i="44"/>
  <c r="AA118" i="46"/>
  <c r="AA118" i="44"/>
  <c r="W119" i="46"/>
  <c r="W119" i="44"/>
  <c r="S120" i="46"/>
  <c r="S120" i="44"/>
  <c r="AI120" i="46"/>
  <c r="AI120" i="44"/>
  <c r="G121" i="46"/>
  <c r="G121" i="44"/>
  <c r="W121" i="46"/>
  <c r="W121" i="44"/>
  <c r="S122" i="46"/>
  <c r="S122" i="44"/>
  <c r="AY122" i="46"/>
  <c r="AY122" i="44"/>
  <c r="BO122" i="46"/>
  <c r="BO122" i="44"/>
  <c r="O123" i="46"/>
  <c r="O123" i="44"/>
  <c r="BO124" i="46"/>
  <c r="BO124" i="44"/>
  <c r="N125" i="46"/>
  <c r="N125" i="44"/>
  <c r="N127" i="46"/>
  <c r="N127" i="44"/>
  <c r="A126" i="27"/>
  <c r="C128" i="46"/>
  <c r="C128" i="44" s="1"/>
  <c r="AH128" i="46"/>
  <c r="AH128" i="44"/>
  <c r="BN128" i="46"/>
  <c r="BN128" i="44"/>
  <c r="D129" i="46"/>
  <c r="D129" i="44"/>
  <c r="AB129" i="46"/>
  <c r="AB129" i="44"/>
  <c r="BH129" i="46"/>
  <c r="BH129" i="44"/>
  <c r="X130" i="46"/>
  <c r="X130" i="44"/>
  <c r="AV130" i="46"/>
  <c r="AV130" i="44"/>
  <c r="R131" i="46"/>
  <c r="R131" i="44"/>
  <c r="Z131" i="46"/>
  <c r="Z131" i="44"/>
  <c r="BN131" i="46"/>
  <c r="BN131" i="44"/>
  <c r="AD132" i="46"/>
  <c r="AD132" i="44"/>
  <c r="AT132" i="46"/>
  <c r="AT132" i="44"/>
  <c r="BJ132" i="46"/>
  <c r="BJ132" i="44"/>
  <c r="J133" i="46"/>
  <c r="J133" i="44"/>
  <c r="AH133" i="46"/>
  <c r="AH133" i="44"/>
  <c r="AX133" i="46"/>
  <c r="AX133" i="44"/>
  <c r="BF133" i="46"/>
  <c r="BF133" i="44"/>
  <c r="BJ134" i="46"/>
  <c r="BJ134" i="44"/>
  <c r="J135" i="46"/>
  <c r="J135" i="44"/>
  <c r="Z135" i="46"/>
  <c r="Z135" i="44"/>
  <c r="AP135" i="46"/>
  <c r="AP135" i="44"/>
  <c r="N136" i="46"/>
  <c r="N136" i="44"/>
  <c r="V136" i="46"/>
  <c r="V136" i="44"/>
  <c r="AL136" i="46"/>
  <c r="AL136" i="44"/>
  <c r="BB136" i="46"/>
  <c r="BB136" i="44"/>
  <c r="BJ136" i="46"/>
  <c r="BJ136" i="44"/>
  <c r="J138" i="46"/>
  <c r="J138" i="44"/>
  <c r="Z138" i="46"/>
  <c r="Z138" i="44"/>
  <c r="AL139" i="46"/>
  <c r="AL139" i="44"/>
  <c r="AT139" i="46"/>
  <c r="AT139" i="44"/>
  <c r="BB139" i="46"/>
  <c r="BB139" i="44"/>
  <c r="BF140" i="46"/>
  <c r="BF140" i="44"/>
  <c r="N142" i="46"/>
  <c r="N142" i="44"/>
  <c r="V142" i="46"/>
  <c r="V142" i="44"/>
  <c r="AD142" i="46"/>
  <c r="AD142" i="44"/>
  <c r="AL142" i="46"/>
  <c r="AL142" i="44"/>
  <c r="H143" i="46"/>
  <c r="H143" i="44"/>
  <c r="P143" i="46"/>
  <c r="P143" i="44"/>
  <c r="AV143" i="46"/>
  <c r="AV143" i="44"/>
  <c r="BD143" i="46"/>
  <c r="BD143" i="44"/>
  <c r="S144" i="46"/>
  <c r="S144" i="44"/>
  <c r="AA144" i="46"/>
  <c r="AA144" i="44"/>
  <c r="AQ144" i="46"/>
  <c r="AQ144" i="44"/>
  <c r="AY144" i="46"/>
  <c r="AY144" i="44"/>
  <c r="F145" i="46"/>
  <c r="F145" i="44"/>
  <c r="N145" i="46"/>
  <c r="N145" i="44"/>
  <c r="V145" i="46"/>
  <c r="V145" i="44"/>
  <c r="AL145" i="46"/>
  <c r="AL145" i="44"/>
  <c r="AT145" i="46"/>
  <c r="AT145" i="44"/>
  <c r="BB145" i="46"/>
  <c r="BB145" i="44"/>
  <c r="BJ145" i="46"/>
  <c r="BJ145" i="44"/>
  <c r="J146" i="46"/>
  <c r="J146" i="44"/>
  <c r="R146" i="46"/>
  <c r="R146" i="44"/>
  <c r="AH146" i="46"/>
  <c r="AH146" i="44"/>
  <c r="AP146" i="46"/>
  <c r="AP146" i="44"/>
  <c r="BN146" i="46"/>
  <c r="BN146" i="44"/>
  <c r="S147" i="46"/>
  <c r="S147" i="44"/>
  <c r="AY147" i="46"/>
  <c r="AY147" i="44"/>
  <c r="BG147" i="46"/>
  <c r="BG147" i="44"/>
  <c r="G148" i="46"/>
  <c r="G148" i="44"/>
  <c r="W148" i="46"/>
  <c r="W148" i="44"/>
  <c r="AE148" i="46"/>
  <c r="AE148" i="44"/>
  <c r="AU148" i="46"/>
  <c r="AU148" i="44"/>
  <c r="I149" i="46"/>
  <c r="I149" i="44"/>
  <c r="AG149" i="46"/>
  <c r="AG149" i="44"/>
  <c r="AW149" i="46"/>
  <c r="AW149" i="44"/>
  <c r="BM149" i="46"/>
  <c r="BM149" i="44"/>
  <c r="M150" i="46"/>
  <c r="M150" i="44"/>
  <c r="AK150" i="46"/>
  <c r="AK150" i="44"/>
  <c r="AS150" i="46"/>
  <c r="AS150" i="44"/>
  <c r="BA150" i="46"/>
  <c r="BA150" i="44"/>
  <c r="BI150" i="46"/>
  <c r="BI150" i="44"/>
  <c r="W151" i="46"/>
  <c r="W151" i="44"/>
  <c r="AM151" i="46"/>
  <c r="AM151" i="44"/>
  <c r="BK151" i="46"/>
  <c r="BK151" i="44"/>
  <c r="AA152" i="46"/>
  <c r="AA152" i="44"/>
  <c r="AY152" i="46"/>
  <c r="AY152" i="44"/>
  <c r="O153" i="46"/>
  <c r="O153" i="44"/>
  <c r="AL56" i="46"/>
  <c r="AL56" i="44"/>
  <c r="N65" i="46"/>
  <c r="N65" i="44"/>
  <c r="BJ65" i="46"/>
  <c r="BJ65" i="44"/>
  <c r="N70" i="46"/>
  <c r="N70" i="44"/>
  <c r="AK72" i="46"/>
  <c r="AK72" i="44"/>
  <c r="BQ72" i="46"/>
  <c r="BQ72" i="44"/>
  <c r="BM86" i="46"/>
  <c r="BM86" i="44"/>
  <c r="BM88" i="46"/>
  <c r="BM88" i="44"/>
  <c r="X92" i="46"/>
  <c r="X92" i="44"/>
  <c r="AF92" i="46"/>
  <c r="AF92" i="44"/>
  <c r="I93" i="46"/>
  <c r="I93" i="44"/>
  <c r="AC94" i="46"/>
  <c r="AC94" i="44"/>
  <c r="BI94" i="46"/>
  <c r="BI94" i="44"/>
  <c r="Y95" i="46"/>
  <c r="Y95" i="44"/>
  <c r="V97" i="46"/>
  <c r="V97" i="44"/>
  <c r="A96" i="29"/>
  <c r="C98" i="46"/>
  <c r="C98" i="44" s="1"/>
  <c r="AR99" i="46"/>
  <c r="AR99" i="44"/>
  <c r="BP99" i="46"/>
  <c r="BP99" i="44"/>
  <c r="H100" i="46"/>
  <c r="H100" i="44"/>
  <c r="P100" i="46"/>
  <c r="P100" i="44"/>
  <c r="E106" i="46"/>
  <c r="E106" i="44"/>
  <c r="AK106" i="46"/>
  <c r="AK106" i="44"/>
  <c r="BM107" i="46"/>
  <c r="BM107" i="44"/>
  <c r="AJ108" i="46"/>
  <c r="AJ108" i="44"/>
  <c r="K109" i="46"/>
  <c r="K109" i="44"/>
  <c r="AY109" i="46"/>
  <c r="AY109" i="44"/>
  <c r="BG109" i="46"/>
  <c r="BG109" i="44"/>
  <c r="O110" i="46"/>
  <c r="O110" i="44"/>
  <c r="F113" i="46"/>
  <c r="F113" i="44"/>
  <c r="N113" i="46"/>
  <c r="N113" i="44"/>
  <c r="AD113" i="46"/>
  <c r="AD113" i="44"/>
  <c r="Z114" i="46"/>
  <c r="Z114" i="44"/>
  <c r="AP114" i="46"/>
  <c r="AP114" i="44"/>
  <c r="BQ115" i="46"/>
  <c r="BQ115" i="44"/>
  <c r="Y116" i="46"/>
  <c r="Y116" i="44"/>
  <c r="AG116" i="46"/>
  <c r="AG116" i="44"/>
  <c r="I117" i="46"/>
  <c r="I117" i="44"/>
  <c r="Y117" i="46"/>
  <c r="Y117" i="44"/>
  <c r="AO117" i="46"/>
  <c r="AO117" i="44"/>
  <c r="AW117" i="46"/>
  <c r="AW117" i="44"/>
  <c r="BE117" i="46"/>
  <c r="BE117" i="44"/>
  <c r="AQ118" i="46"/>
  <c r="AQ118" i="44"/>
  <c r="AM119" i="46"/>
  <c r="AM119" i="44"/>
  <c r="AU119" i="46"/>
  <c r="AU119" i="44"/>
  <c r="BK119" i="46"/>
  <c r="BK119" i="44"/>
  <c r="AQ120" i="46"/>
  <c r="AQ120" i="44"/>
  <c r="AY120" i="46"/>
  <c r="AY120" i="44"/>
  <c r="BG120" i="46"/>
  <c r="BG120" i="44"/>
  <c r="AE121" i="46"/>
  <c r="AE121" i="44"/>
  <c r="AM121" i="46"/>
  <c r="AM121" i="44"/>
  <c r="AA122" i="46"/>
  <c r="AA122" i="44"/>
  <c r="AI122" i="46"/>
  <c r="AI122" i="44"/>
  <c r="G123" i="46"/>
  <c r="G123" i="44"/>
  <c r="AE123" i="46"/>
  <c r="AE123" i="44"/>
  <c r="AU123" i="46"/>
  <c r="AU123" i="44"/>
  <c r="BC123" i="46"/>
  <c r="BC123" i="44"/>
  <c r="BK123" i="46"/>
  <c r="BK123" i="44"/>
  <c r="K124" i="46"/>
  <c r="K124" i="44"/>
  <c r="AI124" i="46"/>
  <c r="AI124" i="44"/>
  <c r="AY124" i="46"/>
  <c r="AY124" i="44"/>
  <c r="AL125" i="46"/>
  <c r="AL125" i="44"/>
  <c r="BJ125" i="46"/>
  <c r="BJ125" i="44"/>
  <c r="AP126" i="46"/>
  <c r="AP126" i="44"/>
  <c r="BN126" i="46"/>
  <c r="BN126" i="44"/>
  <c r="AD127" i="46"/>
  <c r="AD127" i="44"/>
  <c r="BJ127" i="46"/>
  <c r="BJ127" i="44"/>
  <c r="J128" i="46"/>
  <c r="J128" i="44"/>
  <c r="AP128" i="46"/>
  <c r="AP128" i="44"/>
  <c r="AX128" i="46"/>
  <c r="AX128" i="44"/>
  <c r="A98" i="44"/>
  <c r="A103" i="44"/>
  <c r="C138" i="46"/>
  <c r="C138" i="44" s="1"/>
  <c r="AD8" i="44"/>
  <c r="BI14" i="44"/>
  <c r="L17" i="44"/>
  <c r="AM18" i="44"/>
  <c r="BC22" i="44"/>
  <c r="H24" i="44"/>
  <c r="BL24" i="44"/>
  <c r="F56" i="44"/>
  <c r="I59" i="44"/>
  <c r="Y59" i="44"/>
  <c r="BN64" i="44"/>
  <c r="AO66" i="44"/>
  <c r="AR67" i="44"/>
  <c r="F70" i="44"/>
  <c r="E72" i="44"/>
  <c r="Y73" i="44"/>
  <c r="E74" i="44"/>
  <c r="BQ74" i="44"/>
  <c r="BH76" i="44"/>
  <c r="L78" i="44"/>
  <c r="AB78" i="44"/>
  <c r="BJ81" i="44"/>
  <c r="Y84" i="44"/>
  <c r="AC85" i="44"/>
  <c r="AS85" i="44"/>
  <c r="AW86" i="44"/>
  <c r="E87" i="44"/>
  <c r="BD88" i="44"/>
  <c r="AC89" i="44"/>
  <c r="E96" i="44"/>
  <c r="AC96" i="44"/>
  <c r="AT97" i="44"/>
  <c r="Z98" i="44"/>
  <c r="AJ99" i="44"/>
  <c r="X100" i="44"/>
  <c r="AN100" i="44"/>
  <c r="BD100" i="44"/>
  <c r="Z101" i="44"/>
  <c r="AK104" i="44"/>
  <c r="AC106" i="44"/>
  <c r="AO107" i="44"/>
  <c r="AU110" i="44"/>
  <c r="K111" i="44"/>
  <c r="AA111" i="44"/>
  <c r="AU112" i="44"/>
  <c r="BK112" i="44"/>
  <c r="BJ113" i="44"/>
  <c r="J114" i="44"/>
  <c r="AX114" i="44"/>
  <c r="BI115" i="44"/>
  <c r="AY118" i="44"/>
  <c r="O119" i="44"/>
  <c r="O121" i="44"/>
  <c r="K122" i="44"/>
  <c r="AD125" i="44"/>
  <c r="AT125" i="44"/>
  <c r="AT127" i="44"/>
  <c r="AJ129" i="44"/>
  <c r="BP129" i="44"/>
  <c r="BL130" i="44"/>
  <c r="F142" i="44"/>
  <c r="AM148" i="44"/>
  <c r="BC148" i="44"/>
  <c r="Y149" i="44"/>
  <c r="AC150" i="44"/>
  <c r="BB170" i="44"/>
  <c r="Z182" i="44"/>
  <c r="P184" i="44"/>
  <c r="AT70" i="46"/>
  <c r="AT70" i="44"/>
  <c r="AW57" i="44"/>
  <c r="R60" i="44"/>
  <c r="BH67" i="44"/>
  <c r="Z69" i="44"/>
  <c r="BA72" i="44"/>
  <c r="AW73" i="44"/>
  <c r="P77" i="44"/>
  <c r="AD81" i="44"/>
  <c r="AG86" i="44"/>
  <c r="BI87" i="44"/>
  <c r="AA21" i="46"/>
  <c r="AA21" i="44"/>
  <c r="BG23" i="46"/>
  <c r="BG23" i="44"/>
  <c r="BA24" i="46"/>
  <c r="BA24" i="44"/>
  <c r="AR39" i="46"/>
  <c r="AR39" i="44"/>
  <c r="AL40" i="46"/>
  <c r="AL40" i="44"/>
  <c r="BJ42" i="46"/>
  <c r="BJ42" i="44"/>
  <c r="A64" i="27"/>
  <c r="C66" i="46"/>
  <c r="C66" i="44" s="1"/>
  <c r="U55" i="44"/>
  <c r="BJ63" i="44"/>
  <c r="Y66" i="44"/>
  <c r="T76" i="44"/>
  <c r="AN77" i="44"/>
  <c r="I84" i="44"/>
  <c r="M85" i="44"/>
  <c r="AS87" i="44"/>
  <c r="C122" i="46"/>
  <c r="C122" i="44" s="1"/>
  <c r="AB67" i="44"/>
  <c r="BJ68" i="44"/>
  <c r="BJ70" i="44"/>
  <c r="U72" i="44"/>
  <c r="BL77" i="44"/>
  <c r="BQ85" i="44"/>
  <c r="M89" i="44"/>
  <c r="BQ89" i="44"/>
  <c r="BA94" i="44"/>
  <c r="I95" i="44"/>
  <c r="N97" i="44"/>
  <c r="J101" i="44"/>
  <c r="AG103" i="44"/>
  <c r="AW103" i="44"/>
  <c r="BM103" i="44"/>
  <c r="AO105" i="44"/>
  <c r="BQ106" i="44"/>
  <c r="Q107" i="44"/>
  <c r="L108" i="44"/>
  <c r="AB108" i="44"/>
  <c r="AR108" i="44"/>
  <c r="G112" i="44"/>
  <c r="AH114" i="44"/>
  <c r="BM116" i="44"/>
  <c r="AQ124" i="44"/>
  <c r="V125" i="44"/>
  <c r="Z126" i="44"/>
  <c r="L129" i="44"/>
  <c r="AG131" i="44"/>
  <c r="F132" i="44"/>
  <c r="V132" i="44"/>
  <c r="AL132" i="44"/>
  <c r="F134" i="44"/>
  <c r="AH135" i="44"/>
  <c r="AX135" i="44"/>
  <c r="V56" i="46"/>
  <c r="V56" i="44"/>
  <c r="AT65" i="46"/>
  <c r="AT65" i="44"/>
  <c r="A82" i="44"/>
  <c r="AX69" i="44"/>
  <c r="I73" i="44"/>
  <c r="D76" i="44"/>
  <c r="AT81" i="44"/>
  <c r="Q86" i="44"/>
  <c r="BE88" i="44"/>
  <c r="AO90" i="44"/>
  <c r="BE90" i="44"/>
  <c r="AB17" i="46"/>
  <c r="AB17" i="44"/>
  <c r="R9" i="44"/>
  <c r="AH60" i="44"/>
  <c r="V63" i="44"/>
  <c r="AT68" i="44"/>
  <c r="J69" i="44"/>
  <c r="P71" i="44"/>
  <c r="AC74" i="44"/>
  <c r="A64" i="44"/>
  <c r="C113" i="46"/>
  <c r="C113" i="44" s="1"/>
  <c r="C124" i="46"/>
  <c r="C124" i="44" s="1"/>
  <c r="AJ17" i="44"/>
  <c r="AY21" i="44"/>
  <c r="AU26" i="44"/>
  <c r="BG27" i="44"/>
  <c r="V65" i="44"/>
  <c r="AL65" i="44"/>
  <c r="BM66" i="44"/>
  <c r="AD68" i="44"/>
  <c r="AD70" i="44"/>
  <c r="AW71" i="44"/>
  <c r="AG73" i="44"/>
  <c r="M74" i="44"/>
  <c r="BA74" i="44"/>
  <c r="U81" i="44"/>
  <c r="AG84" i="44"/>
  <c r="AW84" i="44"/>
  <c r="BE86" i="44"/>
  <c r="AC87" i="44"/>
  <c r="Q88" i="44"/>
  <c r="AG88" i="44"/>
  <c r="P92" i="44"/>
  <c r="AK94" i="44"/>
  <c r="X95" i="44"/>
  <c r="BI96" i="44"/>
  <c r="BB97" i="44"/>
  <c r="R98" i="44"/>
  <c r="AH98" i="44"/>
  <c r="AX98" i="44"/>
  <c r="BN98" i="44"/>
  <c r="L99" i="44"/>
  <c r="AB99" i="44"/>
  <c r="BH99" i="44"/>
  <c r="AF100" i="44"/>
  <c r="AH101" i="44"/>
  <c r="Y105" i="44"/>
  <c r="AG107" i="44"/>
  <c r="AI109" i="44"/>
  <c r="W110" i="44"/>
  <c r="Q116" i="44"/>
  <c r="AA124" i="44"/>
  <c r="V127" i="44"/>
  <c r="Z128" i="44"/>
  <c r="H130" i="44"/>
  <c r="AH131" i="44"/>
  <c r="AX131" i="44"/>
  <c r="V134" i="44"/>
  <c r="AL134" i="44"/>
  <c r="BB134" i="44"/>
  <c r="R135" i="44"/>
  <c r="BN135" i="44"/>
  <c r="R138" i="44"/>
  <c r="V139" i="44"/>
  <c r="AT142" i="44"/>
  <c r="BJ142" i="44"/>
  <c r="O148" i="44"/>
  <c r="T150" i="44"/>
  <c r="BP150" i="44"/>
  <c r="BJ155" i="44"/>
  <c r="J156" i="44"/>
  <c r="AK159" i="44"/>
  <c r="AZ161" i="44"/>
  <c r="W164" i="44"/>
  <c r="AH171" i="44"/>
  <c r="AO15" i="46"/>
  <c r="AO15" i="44"/>
  <c r="BN22" i="46"/>
  <c r="BN22" i="44"/>
  <c r="M28" i="46"/>
  <c r="M28" i="44"/>
  <c r="AO29" i="46"/>
  <c r="AO29" i="44"/>
  <c r="AJ32" i="46"/>
  <c r="AJ32" i="44"/>
  <c r="L34" i="46"/>
  <c r="L34" i="44"/>
  <c r="AI36" i="46"/>
  <c r="AI36" i="44"/>
  <c r="AA38" i="46"/>
  <c r="AA38" i="44"/>
  <c r="BG38" i="46"/>
  <c r="BG38" i="44"/>
  <c r="BE40" i="46"/>
  <c r="BE40" i="44"/>
  <c r="AS43" i="46"/>
  <c r="AS43" i="44"/>
  <c r="Y44" i="46"/>
  <c r="Y44" i="44"/>
  <c r="BM44" i="46"/>
  <c r="BM44" i="44"/>
  <c r="BA45" i="46"/>
  <c r="BA45" i="44"/>
  <c r="AG46" i="46"/>
  <c r="AG46" i="44"/>
  <c r="E47" i="46"/>
  <c r="E47" i="44"/>
  <c r="AU153" i="46"/>
  <c r="AU153" i="44"/>
  <c r="BC153" i="46"/>
  <c r="BC153" i="44"/>
  <c r="K154" i="46"/>
  <c r="K154" i="44"/>
  <c r="AY154" i="46"/>
  <c r="AY154" i="44"/>
  <c r="BC155" i="46"/>
  <c r="BC155" i="44"/>
  <c r="G157" i="46"/>
  <c r="G157" i="44"/>
  <c r="W157" i="46"/>
  <c r="W157" i="44"/>
  <c r="BK157" i="46"/>
  <c r="BK157" i="44"/>
  <c r="S158" i="46"/>
  <c r="S158" i="44"/>
  <c r="AA158" i="46"/>
  <c r="AA158" i="44"/>
  <c r="AQ158" i="46"/>
  <c r="AQ158" i="44"/>
  <c r="BO158" i="46"/>
  <c r="BO158" i="44"/>
  <c r="F159" i="46"/>
  <c r="F159" i="44"/>
  <c r="AD159" i="46"/>
  <c r="AD159" i="44"/>
  <c r="BJ159" i="46"/>
  <c r="BJ159" i="44"/>
  <c r="J160" i="46"/>
  <c r="J160" i="44"/>
  <c r="E161" i="46"/>
  <c r="E161" i="44"/>
  <c r="U161" i="46"/>
  <c r="U161" i="44"/>
  <c r="BI161" i="46"/>
  <c r="BI161" i="44"/>
  <c r="Y162" i="46"/>
  <c r="Y162" i="44"/>
  <c r="T163" i="46"/>
  <c r="T163" i="44"/>
  <c r="AF164" i="46"/>
  <c r="AF164" i="44"/>
  <c r="AV164" i="46"/>
  <c r="AV164" i="44"/>
  <c r="L165" i="46"/>
  <c r="L165" i="44"/>
  <c r="AB165" i="46"/>
  <c r="AB165" i="44"/>
  <c r="AV166" i="46"/>
  <c r="AV166" i="44"/>
  <c r="BL166" i="46"/>
  <c r="BL166" i="44"/>
  <c r="AZ167" i="46"/>
  <c r="AZ167" i="44"/>
  <c r="BP167" i="46"/>
  <c r="BP167" i="44"/>
  <c r="S169" i="46"/>
  <c r="S169" i="44"/>
  <c r="AY169" i="46"/>
  <c r="AY169" i="44"/>
  <c r="BG169" i="46"/>
  <c r="BG169" i="44"/>
  <c r="G170" i="46"/>
  <c r="G170" i="44"/>
  <c r="BC170" i="46"/>
  <c r="BC170" i="44"/>
  <c r="K171" i="46"/>
  <c r="K171" i="44"/>
  <c r="AA171" i="46"/>
  <c r="AA171" i="44"/>
  <c r="AY171" i="46"/>
  <c r="AY171" i="44"/>
  <c r="E173" i="46"/>
  <c r="E173" i="44"/>
  <c r="AS173" i="46"/>
  <c r="AS173" i="44"/>
  <c r="BQ173" i="46"/>
  <c r="BQ173" i="44"/>
  <c r="O174" i="46"/>
  <c r="O174" i="44"/>
  <c r="I175" i="46"/>
  <c r="I175" i="44"/>
  <c r="BM175" i="46"/>
  <c r="BM175" i="44"/>
  <c r="AK176" i="46"/>
  <c r="AK176" i="44"/>
  <c r="BQ176" i="46"/>
  <c r="BQ176" i="44"/>
  <c r="H177" i="46"/>
  <c r="H177" i="44"/>
  <c r="AN177" i="46"/>
  <c r="AN177" i="44"/>
  <c r="AV177" i="46"/>
  <c r="AV177" i="44"/>
  <c r="BL177" i="46"/>
  <c r="BL177" i="44"/>
  <c r="L178" i="46"/>
  <c r="L178" i="44"/>
  <c r="AB178" i="46"/>
  <c r="AB178" i="44"/>
  <c r="P179" i="46"/>
  <c r="P179" i="44"/>
  <c r="AF179" i="46"/>
  <c r="AF179" i="44"/>
  <c r="AE183" i="46"/>
  <c r="AE183" i="44"/>
  <c r="BC183" i="46"/>
  <c r="BC183" i="44"/>
  <c r="AG184" i="46"/>
  <c r="AG184" i="44"/>
  <c r="H186" i="46"/>
  <c r="H186" i="44"/>
  <c r="AF186" i="46"/>
  <c r="AF186" i="44"/>
  <c r="AT44" i="44"/>
  <c r="Z45" i="44"/>
  <c r="N46" i="44"/>
  <c r="R49" i="44"/>
  <c r="AD50" i="44"/>
  <c r="BK153" i="44"/>
  <c r="AI154" i="44"/>
  <c r="AM157" i="44"/>
  <c r="V159" i="44"/>
  <c r="AS161" i="44"/>
  <c r="BH163" i="44"/>
  <c r="H164" i="44"/>
  <c r="D167" i="44"/>
  <c r="H168" i="44"/>
  <c r="AF168" i="44"/>
  <c r="BD168" i="44"/>
  <c r="W172" i="44"/>
  <c r="AU172" i="44"/>
  <c r="U173" i="44"/>
  <c r="AA154" i="44"/>
  <c r="O157" i="44"/>
  <c r="AE157" i="44"/>
  <c r="K158" i="44"/>
  <c r="BB159" i="44"/>
  <c r="AK161" i="44"/>
  <c r="AW162" i="44"/>
  <c r="L163" i="44"/>
  <c r="AZ163" i="44"/>
  <c r="BH196" i="46"/>
  <c r="BH196" i="44"/>
  <c r="BD186" i="46"/>
  <c r="BD186" i="44"/>
  <c r="L187" i="46"/>
  <c r="L187" i="44"/>
  <c r="BP187" i="46"/>
  <c r="BP187" i="44"/>
  <c r="AC188" i="46"/>
  <c r="AC188" i="44"/>
  <c r="BA188" i="46"/>
  <c r="BA188" i="44"/>
  <c r="Y189" i="46"/>
  <c r="Y189" i="44"/>
  <c r="AW189" i="46"/>
  <c r="AW189" i="44"/>
  <c r="AC190" i="46"/>
  <c r="AC190" i="44"/>
  <c r="BI190" i="46"/>
  <c r="BI190" i="44"/>
  <c r="F191" i="46"/>
  <c r="F191" i="44"/>
  <c r="AD191" i="46"/>
  <c r="AD191" i="44"/>
  <c r="J193" i="46"/>
  <c r="J193" i="44"/>
  <c r="AH193" i="46"/>
  <c r="AH193" i="44"/>
  <c r="AW195" i="46"/>
  <c r="AW195" i="44"/>
  <c r="E196" i="46"/>
  <c r="E196" i="44"/>
  <c r="S207" i="46"/>
  <c r="S207" i="44"/>
  <c r="AQ207" i="46"/>
  <c r="AQ207" i="44"/>
  <c r="AN186" i="44"/>
  <c r="AR187" i="44"/>
  <c r="BQ188" i="44"/>
  <c r="AO189" i="44"/>
  <c r="M190" i="44"/>
  <c r="X192" i="44"/>
  <c r="AN192" i="44"/>
  <c r="BF193" i="44"/>
  <c r="I195" i="44"/>
  <c r="BM195" i="44"/>
  <c r="AS196" i="44"/>
  <c r="X197" i="44"/>
  <c r="AP207" i="44"/>
  <c r="H10" i="46"/>
  <c r="H10" i="44"/>
  <c r="AF10" i="46"/>
  <c r="AF10" i="44"/>
  <c r="P17" i="46"/>
  <c r="P17" i="44"/>
  <c r="AN17" i="46"/>
  <c r="AN17" i="44"/>
  <c r="AA18" i="46"/>
  <c r="AA18" i="44"/>
  <c r="G19" i="46"/>
  <c r="G19" i="44"/>
  <c r="AM19" i="46"/>
  <c r="AM19" i="44"/>
  <c r="S20" i="46"/>
  <c r="S20" i="44"/>
  <c r="O21" i="46"/>
  <c r="O21" i="44"/>
  <c r="AE21" i="46"/>
  <c r="AE21" i="44"/>
  <c r="AM21" i="46"/>
  <c r="AM21" i="44"/>
  <c r="S22" i="46"/>
  <c r="S22" i="44"/>
  <c r="AY22" i="46"/>
  <c r="AY22" i="44"/>
  <c r="AL28" i="46"/>
  <c r="AL28" i="44"/>
  <c r="AS30" i="46"/>
  <c r="AS30" i="44"/>
  <c r="Y33" i="46"/>
  <c r="Y33" i="44"/>
  <c r="AO35" i="46"/>
  <c r="AO35" i="44"/>
  <c r="L36" i="46"/>
  <c r="L36" i="44"/>
  <c r="AR36" i="46"/>
  <c r="AR36" i="44"/>
  <c r="P37" i="46"/>
  <c r="P37" i="44"/>
  <c r="BD37" i="46"/>
  <c r="BD37" i="44"/>
  <c r="L38" i="46"/>
  <c r="L38" i="44"/>
  <c r="AZ38" i="46"/>
  <c r="AZ38" i="44"/>
  <c r="AF39" i="46"/>
  <c r="AF39" i="44"/>
  <c r="BD39" i="46"/>
  <c r="BD39" i="44"/>
  <c r="J40" i="46"/>
  <c r="J40" i="44"/>
  <c r="Z40" i="46"/>
  <c r="Z40" i="44"/>
  <c r="BF40" i="46"/>
  <c r="BF40" i="44"/>
  <c r="V43" i="46"/>
  <c r="V43" i="44"/>
  <c r="BB43" i="46"/>
  <c r="BB43" i="44"/>
  <c r="Z44" i="46"/>
  <c r="Z44" i="44"/>
  <c r="BN44" i="46"/>
  <c r="BN44" i="44"/>
  <c r="AD45" i="46"/>
  <c r="AD45" i="44"/>
  <c r="BB45" i="46"/>
  <c r="BB45" i="44"/>
  <c r="R46" i="46"/>
  <c r="R46" i="44"/>
  <c r="AP46" i="46"/>
  <c r="AP46" i="44"/>
  <c r="F47" i="46"/>
  <c r="F47" i="44"/>
  <c r="AL47" i="46"/>
  <c r="AL47" i="44"/>
  <c r="O48" i="46"/>
  <c r="O48" i="44"/>
  <c r="AI51" i="46"/>
  <c r="AI51" i="44"/>
  <c r="P10" i="46"/>
  <c r="P10" i="44"/>
  <c r="AV10" i="46"/>
  <c r="AV10" i="44"/>
  <c r="BL10" i="46"/>
  <c r="BL10" i="44"/>
  <c r="X17" i="46"/>
  <c r="X17" i="44"/>
  <c r="BK19" i="46"/>
  <c r="BK19" i="44"/>
  <c r="K22" i="46"/>
  <c r="K22" i="44"/>
  <c r="AA22" i="46"/>
  <c r="AA22" i="44"/>
  <c r="AI22" i="46"/>
  <c r="AI22" i="44"/>
  <c r="BG22" i="46"/>
  <c r="BG22" i="44"/>
  <c r="O23" i="46"/>
  <c r="O23" i="44"/>
  <c r="AM23" i="46"/>
  <c r="AM23" i="44"/>
  <c r="BK23" i="46"/>
  <c r="BK23" i="44"/>
  <c r="AO31" i="46"/>
  <c r="AO31" i="44"/>
  <c r="BE33" i="46"/>
  <c r="BE33" i="44"/>
  <c r="M34" i="46"/>
  <c r="M34" i="44"/>
  <c r="AK34" i="46"/>
  <c r="AK34" i="44"/>
  <c r="I35" i="46"/>
  <c r="I35" i="44"/>
  <c r="X37" i="46"/>
  <c r="X37" i="44"/>
  <c r="D38" i="46"/>
  <c r="D38" i="44"/>
  <c r="AJ38" i="46"/>
  <c r="AJ38" i="44"/>
  <c r="BH38" i="46"/>
  <c r="BH38" i="44"/>
  <c r="P39" i="46"/>
  <c r="P39" i="44"/>
  <c r="AN39" i="46"/>
  <c r="AN39" i="44"/>
  <c r="BL39" i="46"/>
  <c r="BL39" i="44"/>
  <c r="R40" i="46"/>
  <c r="R40" i="44"/>
  <c r="AH40" i="46"/>
  <c r="AH40" i="44"/>
  <c r="F41" i="46"/>
  <c r="F41" i="44"/>
  <c r="AT43" i="46"/>
  <c r="AT43" i="44"/>
  <c r="R44" i="46"/>
  <c r="R44" i="44"/>
  <c r="AX44" i="46"/>
  <c r="AX44" i="44"/>
  <c r="V45" i="46"/>
  <c r="V45" i="44"/>
  <c r="AT45" i="46"/>
  <c r="AT45" i="44"/>
  <c r="A46" i="44"/>
  <c r="C46" i="46"/>
  <c r="C46" i="44" s="1"/>
  <c r="Z46" i="46"/>
  <c r="Z46" i="44"/>
  <c r="AX46" i="46"/>
  <c r="AX46" i="44"/>
  <c r="N47" i="46"/>
  <c r="N47" i="44"/>
  <c r="AT47" i="46"/>
  <c r="AT47" i="44"/>
  <c r="A46" i="27"/>
  <c r="C48" i="46"/>
  <c r="C48" i="44" s="1"/>
  <c r="A48" i="44"/>
  <c r="AE48" i="46"/>
  <c r="AE48" i="44"/>
  <c r="BK48" i="46"/>
  <c r="BK48" i="44"/>
  <c r="AA49" i="46"/>
  <c r="AA49" i="44"/>
  <c r="AY49" i="46"/>
  <c r="AY49" i="44"/>
  <c r="BO49" i="46"/>
  <c r="BO49" i="44"/>
  <c r="O50" i="46"/>
  <c r="O50" i="44"/>
  <c r="AM50" i="46"/>
  <c r="AM50" i="44"/>
  <c r="AA51" i="46"/>
  <c r="AA51" i="44"/>
  <c r="BF46" i="44"/>
  <c r="BI32" i="44"/>
  <c r="BK50" i="44"/>
  <c r="K51" i="44"/>
  <c r="T13" i="46"/>
  <c r="T13" i="44"/>
  <c r="BL17" i="46"/>
  <c r="BL17" i="44"/>
  <c r="BC19" i="46"/>
  <c r="BC19" i="44"/>
  <c r="K20" i="46"/>
  <c r="K20" i="44"/>
  <c r="AA20" i="46"/>
  <c r="AA20" i="44"/>
  <c r="AI20" i="46"/>
  <c r="AI20" i="44"/>
  <c r="BO22" i="46"/>
  <c r="BO22" i="44"/>
  <c r="AZ25" i="46"/>
  <c r="AZ25" i="44"/>
  <c r="AG33" i="46"/>
  <c r="AG33" i="44"/>
  <c r="BM33" i="46"/>
  <c r="BM33" i="44"/>
  <c r="U34" i="46"/>
  <c r="U34" i="44"/>
  <c r="AS34" i="46"/>
  <c r="AS34" i="44"/>
  <c r="BM35" i="46"/>
  <c r="BM35" i="44"/>
  <c r="T36" i="46"/>
  <c r="T36" i="44"/>
  <c r="BH36" i="46"/>
  <c r="BH36" i="44"/>
  <c r="AF37" i="46"/>
  <c r="AF37" i="44"/>
  <c r="BL37" i="46"/>
  <c r="BL37" i="44"/>
  <c r="T38" i="46"/>
  <c r="T38" i="44"/>
  <c r="AR38" i="46"/>
  <c r="AR38" i="44"/>
  <c r="AD41" i="46"/>
  <c r="AD41" i="44"/>
  <c r="BB41" i="46"/>
  <c r="BB41" i="44"/>
  <c r="J42" i="46"/>
  <c r="J42" i="44"/>
  <c r="AH42" i="46"/>
  <c r="AH42" i="44"/>
  <c r="BN42" i="46"/>
  <c r="BN42" i="44"/>
  <c r="AL43" i="46"/>
  <c r="AL43" i="44"/>
  <c r="J44" i="46"/>
  <c r="J44" i="44"/>
  <c r="BF44" i="46"/>
  <c r="BF44" i="44"/>
  <c r="V47" i="46"/>
  <c r="V47" i="44"/>
  <c r="BB47" i="46"/>
  <c r="BB47" i="44"/>
  <c r="W48" i="46"/>
  <c r="W48" i="44"/>
  <c r="S49" i="46"/>
  <c r="S49" i="44"/>
  <c r="BG49" i="46"/>
  <c r="BG49" i="44"/>
  <c r="AQ51" i="46"/>
  <c r="AQ51" i="44"/>
  <c r="AQ22" i="44"/>
  <c r="O12" i="44"/>
  <c r="K18" i="44"/>
  <c r="E34" i="44"/>
  <c r="AW35" i="44"/>
  <c r="G48" i="44"/>
  <c r="W50" i="44"/>
  <c r="AE8" i="46"/>
  <c r="AE8" i="44"/>
  <c r="AU23" i="46"/>
  <c r="AU23" i="44"/>
  <c r="BM31" i="46"/>
  <c r="BM31" i="44"/>
  <c r="AC34" i="46"/>
  <c r="AC34" i="44"/>
  <c r="BA34" i="46"/>
  <c r="BA34" i="44"/>
  <c r="BQ34" i="46"/>
  <c r="BQ34" i="44"/>
  <c r="Y35" i="46"/>
  <c r="Y35" i="44"/>
  <c r="BE35" i="46"/>
  <c r="BE35" i="44"/>
  <c r="AB36" i="46"/>
  <c r="AB36" i="44"/>
  <c r="AN37" i="46"/>
  <c r="AN37" i="44"/>
  <c r="AV39" i="46"/>
  <c r="AV39" i="44"/>
  <c r="AT41" i="46"/>
  <c r="AT41" i="44"/>
  <c r="A40" i="27"/>
  <c r="C42" i="46"/>
  <c r="C42" i="44" s="1"/>
  <c r="A42" i="44"/>
  <c r="Z42" i="46"/>
  <c r="Z42" i="44"/>
  <c r="BF42" i="46"/>
  <c r="BF42" i="44"/>
  <c r="AD43" i="46"/>
  <c r="AD43" i="44"/>
  <c r="A42" i="27"/>
  <c r="A44" i="44"/>
  <c r="AP44" i="46"/>
  <c r="AP44" i="44"/>
  <c r="N45" i="46"/>
  <c r="N45" i="44"/>
  <c r="AL45" i="46"/>
  <c r="AL45" i="44"/>
  <c r="J46" i="46"/>
  <c r="J46" i="44"/>
  <c r="AH46" i="46"/>
  <c r="AH46" i="44"/>
  <c r="BN46" i="46"/>
  <c r="BN46" i="44"/>
  <c r="AD47" i="46"/>
  <c r="AD47" i="44"/>
  <c r="BJ47" i="46"/>
  <c r="BJ47" i="44"/>
  <c r="AM48" i="46"/>
  <c r="AM48" i="44"/>
  <c r="AU50" i="46"/>
  <c r="AU50" i="44"/>
  <c r="BC50" i="46"/>
  <c r="BC50" i="44"/>
  <c r="S51" i="46"/>
  <c r="S51" i="44"/>
  <c r="AU19" i="44"/>
  <c r="Q35" i="44"/>
  <c r="BP38" i="44"/>
  <c r="X39" i="44"/>
  <c r="AQ18" i="46"/>
  <c r="AQ18" i="44"/>
  <c r="AY18" i="46"/>
  <c r="AY18" i="44"/>
  <c r="BO18" i="46"/>
  <c r="BO18" i="44"/>
  <c r="AE19" i="46"/>
  <c r="AE19" i="44"/>
  <c r="BG20" i="46"/>
  <c r="BG20" i="44"/>
  <c r="AE23" i="46"/>
  <c r="AE23" i="44"/>
  <c r="BC23" i="46"/>
  <c r="BC23" i="44"/>
  <c r="H26" i="46"/>
  <c r="H26" i="44"/>
  <c r="Q31" i="46"/>
  <c r="Q31" i="44"/>
  <c r="AC32" i="46"/>
  <c r="AC32" i="44"/>
  <c r="Q33" i="46"/>
  <c r="Q33" i="44"/>
  <c r="AW33" i="46"/>
  <c r="AW33" i="44"/>
  <c r="AJ36" i="46"/>
  <c r="AJ36" i="44"/>
  <c r="H37" i="46"/>
  <c r="H37" i="44"/>
  <c r="AX40" i="46"/>
  <c r="AX40" i="44"/>
  <c r="N41" i="46"/>
  <c r="N41" i="44"/>
  <c r="AL41" i="46"/>
  <c r="AL41" i="44"/>
  <c r="BJ41" i="46"/>
  <c r="BJ41" i="44"/>
  <c r="R42" i="46"/>
  <c r="R42" i="44"/>
  <c r="AP42" i="46"/>
  <c r="AP42" i="44"/>
  <c r="N43" i="46"/>
  <c r="N43" i="44"/>
  <c r="BJ43" i="46"/>
  <c r="BJ43" i="44"/>
  <c r="AH44" i="46"/>
  <c r="AH44" i="44"/>
  <c r="F45" i="46"/>
  <c r="F45" i="44"/>
  <c r="BJ45" i="46"/>
  <c r="BJ45" i="44"/>
  <c r="AU48" i="46"/>
  <c r="AU48" i="44"/>
  <c r="K49" i="46"/>
  <c r="K49" i="44"/>
  <c r="AQ49" i="46"/>
  <c r="AQ49" i="44"/>
  <c r="G50" i="46"/>
  <c r="G50" i="44"/>
  <c r="AE50" i="46"/>
  <c r="AE50" i="44"/>
  <c r="AY51" i="46"/>
  <c r="AY51" i="44"/>
  <c r="C44" i="46"/>
  <c r="C44" i="44" s="1"/>
  <c r="BC21" i="44"/>
  <c r="AO33" i="44"/>
  <c r="R31" i="46"/>
  <c r="R31" i="44"/>
  <c r="AN48" i="46"/>
  <c r="AN48" i="44"/>
  <c r="AS68" i="46"/>
  <c r="AS68" i="44"/>
  <c r="BI68" i="46"/>
  <c r="BI68" i="44"/>
  <c r="Y69" i="46"/>
  <c r="Y69" i="44"/>
  <c r="T72" i="46"/>
  <c r="T72" i="44"/>
  <c r="AC81" i="46"/>
  <c r="AC81" i="44"/>
  <c r="BA81" i="46"/>
  <c r="BA81" i="44"/>
  <c r="BI81" i="46"/>
  <c r="BI81" i="44"/>
  <c r="BQ81" i="46"/>
  <c r="BQ81" i="44"/>
  <c r="I82" i="46"/>
  <c r="I82" i="44"/>
  <c r="Y82" i="46"/>
  <c r="Y82" i="44"/>
  <c r="AG82" i="46"/>
  <c r="AG82" i="44"/>
  <c r="AO82" i="46"/>
  <c r="AO82" i="44"/>
  <c r="AW82" i="46"/>
  <c r="AW82" i="44"/>
  <c r="BM82" i="46"/>
  <c r="BM82" i="44"/>
  <c r="D83" i="46"/>
  <c r="D83" i="44"/>
  <c r="L83" i="46"/>
  <c r="L83" i="44"/>
  <c r="T83" i="46"/>
  <c r="T83" i="44"/>
  <c r="AJ83" i="46"/>
  <c r="AJ83" i="44"/>
  <c r="AR83" i="46"/>
  <c r="AR83" i="44"/>
  <c r="AZ83" i="46"/>
  <c r="AZ83" i="44"/>
  <c r="BH83" i="46"/>
  <c r="BH83" i="44"/>
  <c r="BP83" i="46"/>
  <c r="BP83" i="44"/>
  <c r="H84" i="46"/>
  <c r="H84" i="44"/>
  <c r="X84" i="46"/>
  <c r="X84" i="44"/>
  <c r="AF84" i="46"/>
  <c r="AF84" i="44"/>
  <c r="AN84" i="46"/>
  <c r="AN84" i="44"/>
  <c r="AV84" i="46"/>
  <c r="AV84" i="44"/>
  <c r="BL84" i="46"/>
  <c r="BL84" i="44"/>
  <c r="D85" i="46"/>
  <c r="D85" i="44"/>
  <c r="L85" i="46"/>
  <c r="L85" i="44"/>
  <c r="T85" i="46"/>
  <c r="T85" i="44"/>
  <c r="AB85" i="46"/>
  <c r="AB85" i="44"/>
  <c r="AJ85" i="46"/>
  <c r="AJ85" i="44"/>
  <c r="AR85" i="46"/>
  <c r="AR85" i="44"/>
  <c r="BD86" i="46"/>
  <c r="BD86" i="44"/>
  <c r="BL86" i="46"/>
  <c r="BL86" i="44"/>
  <c r="D87" i="46"/>
  <c r="D87" i="44"/>
  <c r="L87" i="46"/>
  <c r="L87" i="44"/>
  <c r="AB87" i="46"/>
  <c r="AB87" i="44"/>
  <c r="AJ87" i="46"/>
  <c r="AJ87" i="44"/>
  <c r="AR87" i="46"/>
  <c r="AR87" i="44"/>
  <c r="AZ87" i="46"/>
  <c r="AZ87" i="44"/>
  <c r="BP87" i="46"/>
  <c r="BP87" i="44"/>
  <c r="H88" i="46"/>
  <c r="H88" i="44"/>
  <c r="P88" i="46"/>
  <c r="P88" i="44"/>
  <c r="X88" i="46"/>
  <c r="X88" i="44"/>
  <c r="AN88" i="46"/>
  <c r="AN88" i="44"/>
  <c r="AV88" i="46"/>
  <c r="AV88" i="44"/>
  <c r="D89" i="46"/>
  <c r="D89" i="44"/>
  <c r="L89" i="46"/>
  <c r="L89" i="44"/>
  <c r="T89" i="46"/>
  <c r="T89" i="44"/>
  <c r="AB89" i="46"/>
  <c r="AB89" i="44"/>
  <c r="AJ89" i="46"/>
  <c r="AJ89" i="44"/>
  <c r="AZ89" i="46"/>
  <c r="AZ89" i="44"/>
  <c r="BH89" i="46"/>
  <c r="BH89" i="44"/>
  <c r="H90" i="46"/>
  <c r="H90" i="44"/>
  <c r="P90" i="46"/>
  <c r="P90" i="44"/>
  <c r="AN90" i="46"/>
  <c r="AN90" i="44"/>
  <c r="BD90" i="46"/>
  <c r="BD90" i="44"/>
  <c r="BL90" i="46"/>
  <c r="BL90" i="44"/>
  <c r="T91" i="46"/>
  <c r="T91" i="44"/>
  <c r="AB91" i="46"/>
  <c r="AB91" i="44"/>
  <c r="AR91" i="46"/>
  <c r="AR91" i="44"/>
  <c r="AZ91" i="46"/>
  <c r="AZ91" i="44"/>
  <c r="G92" i="46"/>
  <c r="G92" i="44"/>
  <c r="O92" i="46"/>
  <c r="O92" i="44"/>
  <c r="W92" i="46"/>
  <c r="W92" i="44"/>
  <c r="AM92" i="46"/>
  <c r="AM92" i="44"/>
  <c r="AU92" i="46"/>
  <c r="AU92" i="44"/>
  <c r="BC92" i="46"/>
  <c r="BC92" i="44"/>
  <c r="BK92" i="46"/>
  <c r="BK92" i="44"/>
  <c r="H93" i="46"/>
  <c r="H93" i="44"/>
  <c r="P93" i="46"/>
  <c r="P93" i="44"/>
  <c r="AF93" i="46"/>
  <c r="AF93" i="44"/>
  <c r="AV93" i="46"/>
  <c r="AV93" i="44"/>
  <c r="BD93" i="46"/>
  <c r="BD93" i="44"/>
  <c r="BL93" i="46"/>
  <c r="BL93" i="44"/>
  <c r="D94" i="46"/>
  <c r="D94" i="44"/>
  <c r="AB94" i="46"/>
  <c r="AB94" i="44"/>
  <c r="AJ94" i="46"/>
  <c r="AJ94" i="44"/>
  <c r="AR94" i="46"/>
  <c r="AR94" i="44"/>
  <c r="BH94" i="46"/>
  <c r="BH94" i="44"/>
  <c r="BP94" i="46"/>
  <c r="BP94" i="44"/>
  <c r="H95" i="46"/>
  <c r="H95" i="44"/>
  <c r="P95" i="46"/>
  <c r="P95" i="44"/>
  <c r="AF95" i="46"/>
  <c r="AF95" i="44"/>
  <c r="AN95" i="46"/>
  <c r="AN95" i="44"/>
  <c r="AV95" i="46"/>
  <c r="AV95" i="44"/>
  <c r="BD95" i="46"/>
  <c r="BD95" i="44"/>
  <c r="BL95" i="46"/>
  <c r="BL95" i="44"/>
  <c r="L96" i="46"/>
  <c r="L96" i="44"/>
  <c r="AB96" i="46"/>
  <c r="AB96" i="44"/>
  <c r="AR96" i="46"/>
  <c r="AR96" i="44"/>
  <c r="AZ96" i="46"/>
  <c r="AZ96" i="44"/>
  <c r="BH96" i="46"/>
  <c r="BH96" i="44"/>
  <c r="BP96" i="46"/>
  <c r="BP96" i="44"/>
  <c r="E97" i="46"/>
  <c r="E97" i="44"/>
  <c r="M97" i="46"/>
  <c r="M97" i="44"/>
  <c r="U97" i="46"/>
  <c r="U97" i="44"/>
  <c r="AC97" i="46"/>
  <c r="AC97" i="44"/>
  <c r="AK97" i="46"/>
  <c r="AK97" i="44"/>
  <c r="AS97" i="46"/>
  <c r="AS97" i="44"/>
  <c r="BA97" i="46"/>
  <c r="BA97" i="44"/>
  <c r="BI97" i="46"/>
  <c r="BI97" i="44"/>
  <c r="BQ97" i="46"/>
  <c r="BQ97" i="44"/>
  <c r="Q98" i="46"/>
  <c r="Q98" i="44"/>
  <c r="Y98" i="46"/>
  <c r="Y98" i="44"/>
  <c r="AG98" i="46"/>
  <c r="AG98" i="44"/>
  <c r="AO98" i="46"/>
  <c r="AO98" i="44"/>
  <c r="AW98" i="46"/>
  <c r="AW98" i="44"/>
  <c r="BE98" i="46"/>
  <c r="BE98" i="44"/>
  <c r="BM98" i="46"/>
  <c r="BM98" i="44"/>
  <c r="S99" i="46"/>
  <c r="S99" i="44"/>
  <c r="AQ99" i="46"/>
  <c r="AQ99" i="44"/>
  <c r="BG99" i="46"/>
  <c r="BG99" i="44"/>
  <c r="G100" i="46"/>
  <c r="G100" i="44"/>
  <c r="O100" i="46"/>
  <c r="O100" i="44"/>
  <c r="AE100" i="46"/>
  <c r="AE100" i="44"/>
  <c r="AU100" i="46"/>
  <c r="AU100" i="44"/>
  <c r="BC100" i="46"/>
  <c r="BC100" i="44"/>
  <c r="BK100" i="46"/>
  <c r="BK100" i="44"/>
  <c r="I101" i="46"/>
  <c r="I101" i="44"/>
  <c r="Q101" i="46"/>
  <c r="Q101" i="44"/>
  <c r="Y101" i="46"/>
  <c r="Y101" i="44"/>
  <c r="AG101" i="46"/>
  <c r="AG101" i="44"/>
  <c r="AW101" i="46"/>
  <c r="AW101" i="44"/>
  <c r="BE101" i="46"/>
  <c r="BE101" i="44"/>
  <c r="BM101" i="46"/>
  <c r="BM101" i="44"/>
  <c r="E102" i="46"/>
  <c r="E102" i="44"/>
  <c r="M102" i="46"/>
  <c r="M102" i="44"/>
  <c r="AC102" i="46"/>
  <c r="AC102" i="44"/>
  <c r="AK102" i="46"/>
  <c r="AK102" i="44"/>
  <c r="AS102" i="46"/>
  <c r="AS102" i="44"/>
  <c r="BA102" i="46"/>
  <c r="BA102" i="44"/>
  <c r="BI102" i="46"/>
  <c r="BI102" i="44"/>
  <c r="BQ102" i="46"/>
  <c r="BQ102" i="44"/>
  <c r="H103" i="46"/>
  <c r="H103" i="44"/>
  <c r="P103" i="46"/>
  <c r="P103" i="44"/>
  <c r="X103" i="46"/>
  <c r="X103" i="44"/>
  <c r="AN103" i="46"/>
  <c r="AN103" i="44"/>
  <c r="BD103" i="46"/>
  <c r="BD103" i="44"/>
  <c r="BL103" i="46"/>
  <c r="BL103" i="44"/>
  <c r="D104" i="46"/>
  <c r="D104" i="44"/>
  <c r="L104" i="46"/>
  <c r="L104" i="44"/>
  <c r="T104" i="46"/>
  <c r="T104" i="44"/>
  <c r="AB104" i="46"/>
  <c r="AB104" i="44"/>
  <c r="AZ104" i="46"/>
  <c r="AZ104" i="44"/>
  <c r="BH104" i="46"/>
  <c r="BH104" i="44"/>
  <c r="H105" i="46"/>
  <c r="H105" i="44"/>
  <c r="X105" i="46"/>
  <c r="X105" i="44"/>
  <c r="AF105" i="46"/>
  <c r="AF105" i="44"/>
  <c r="AN105" i="46"/>
  <c r="AN105" i="44"/>
  <c r="AV105" i="46"/>
  <c r="AV105" i="44"/>
  <c r="BD105" i="46"/>
  <c r="BD105" i="44"/>
  <c r="BL105" i="46"/>
  <c r="BL105" i="44"/>
  <c r="D106" i="46"/>
  <c r="D106" i="44"/>
  <c r="L106" i="46"/>
  <c r="L106" i="44"/>
  <c r="T106" i="46"/>
  <c r="T106" i="44"/>
  <c r="AB106" i="46"/>
  <c r="AB106" i="44"/>
  <c r="AJ106" i="46"/>
  <c r="AJ106" i="44"/>
  <c r="AR106" i="46"/>
  <c r="AR106" i="44"/>
  <c r="AZ106" i="46"/>
  <c r="AZ106" i="44"/>
  <c r="BH106" i="46"/>
  <c r="BH106" i="44"/>
  <c r="BP106" i="46"/>
  <c r="BP106" i="44"/>
  <c r="H107" i="46"/>
  <c r="H107" i="44"/>
  <c r="P107" i="46"/>
  <c r="P107" i="44"/>
  <c r="X107" i="46"/>
  <c r="X107" i="44"/>
  <c r="AF107" i="46"/>
  <c r="AF107" i="44"/>
  <c r="AN107" i="46"/>
  <c r="AN107" i="44"/>
  <c r="AV107" i="46"/>
  <c r="AV107" i="44"/>
  <c r="BD107" i="46"/>
  <c r="BD107" i="44"/>
  <c r="BL107" i="46"/>
  <c r="BL107" i="44"/>
  <c r="K108" i="46"/>
  <c r="K108" i="44"/>
  <c r="S108" i="46"/>
  <c r="S108" i="44"/>
  <c r="AQ108" i="46"/>
  <c r="AQ108" i="44"/>
  <c r="AY108" i="46"/>
  <c r="AY108" i="44"/>
  <c r="J109" i="46"/>
  <c r="J109" i="44"/>
  <c r="R109" i="46"/>
  <c r="R109" i="44"/>
  <c r="Z109" i="46"/>
  <c r="Z109" i="44"/>
  <c r="AP109" i="46"/>
  <c r="AP109" i="44"/>
  <c r="AX109" i="46"/>
  <c r="AX109" i="44"/>
  <c r="BF109" i="46"/>
  <c r="BF109" i="44"/>
  <c r="J111" i="46"/>
  <c r="J111" i="44"/>
  <c r="R111" i="46"/>
  <c r="R111" i="44"/>
  <c r="Z111" i="46"/>
  <c r="Z111" i="44"/>
  <c r="AH111" i="46"/>
  <c r="AH111" i="44"/>
  <c r="AP111" i="46"/>
  <c r="AP111" i="44"/>
  <c r="AX111" i="46"/>
  <c r="AX111" i="44"/>
  <c r="BF111" i="46"/>
  <c r="BF111" i="44"/>
  <c r="BN111" i="46"/>
  <c r="BN111" i="44"/>
  <c r="E113" i="46"/>
  <c r="E113" i="44"/>
  <c r="M113" i="46"/>
  <c r="M113" i="44"/>
  <c r="U113" i="46"/>
  <c r="U113" i="44"/>
  <c r="AC113" i="46"/>
  <c r="AC113" i="44"/>
  <c r="AK113" i="46"/>
  <c r="AK113" i="44"/>
  <c r="AS113" i="46"/>
  <c r="AS113" i="44"/>
  <c r="BA113" i="46"/>
  <c r="BA113" i="44"/>
  <c r="BI113" i="46"/>
  <c r="BI113" i="44"/>
  <c r="BQ113" i="46"/>
  <c r="BQ113" i="44"/>
  <c r="I114" i="46"/>
  <c r="I114" i="44"/>
  <c r="Q114" i="46"/>
  <c r="Q114" i="44"/>
  <c r="Y114" i="46"/>
  <c r="Y114" i="44"/>
  <c r="AG114" i="46"/>
  <c r="AG114" i="44"/>
  <c r="AO114" i="46"/>
  <c r="AO114" i="44"/>
  <c r="BE114" i="46"/>
  <c r="BE114" i="44"/>
  <c r="BM114" i="46"/>
  <c r="BM114" i="44"/>
  <c r="D115" i="46"/>
  <c r="D115" i="44"/>
  <c r="L115" i="46"/>
  <c r="L115" i="44"/>
  <c r="T115" i="46"/>
  <c r="T115" i="44"/>
  <c r="AB115" i="46"/>
  <c r="AB115" i="44"/>
  <c r="AJ115" i="46"/>
  <c r="AJ115" i="44"/>
  <c r="BH115" i="46"/>
  <c r="BH115" i="44"/>
  <c r="BP115" i="46"/>
  <c r="BP115" i="44"/>
  <c r="H116" i="46"/>
  <c r="H116" i="44"/>
  <c r="X116" i="46"/>
  <c r="X116" i="44"/>
  <c r="AF116" i="46"/>
  <c r="AF116" i="44"/>
  <c r="AN116" i="46"/>
  <c r="AN116" i="44"/>
  <c r="AV116" i="46"/>
  <c r="AV116" i="44"/>
  <c r="BD116" i="46"/>
  <c r="BD116" i="44"/>
  <c r="H117" i="46"/>
  <c r="H117" i="44"/>
  <c r="P117" i="46"/>
  <c r="P117" i="44"/>
  <c r="X117" i="46"/>
  <c r="X117" i="44"/>
  <c r="AF117" i="46"/>
  <c r="AF117" i="44"/>
  <c r="AN117" i="46"/>
  <c r="AN117" i="44"/>
  <c r="AV117" i="46"/>
  <c r="AV117" i="44"/>
  <c r="BD117" i="46"/>
  <c r="BD117" i="44"/>
  <c r="J118" i="46"/>
  <c r="J118" i="44"/>
  <c r="R118" i="46"/>
  <c r="R118" i="44"/>
  <c r="Z118" i="46"/>
  <c r="Z118" i="44"/>
  <c r="AH118" i="46"/>
  <c r="AH118" i="44"/>
  <c r="AP118" i="46"/>
  <c r="AP118" i="44"/>
  <c r="AX118" i="46"/>
  <c r="AX118" i="44"/>
  <c r="F119" i="46"/>
  <c r="F119" i="44"/>
  <c r="N119" i="46"/>
  <c r="N119" i="44"/>
  <c r="V119" i="46"/>
  <c r="V119" i="44"/>
  <c r="AD119" i="46"/>
  <c r="AD119" i="44"/>
  <c r="AT119" i="46"/>
  <c r="AT119" i="44"/>
  <c r="BJ119" i="46"/>
  <c r="BJ119" i="44"/>
  <c r="J120" i="46"/>
  <c r="J120" i="44"/>
  <c r="R120" i="46"/>
  <c r="R120" i="44"/>
  <c r="Z120" i="46"/>
  <c r="Z120" i="44"/>
  <c r="AH120" i="46"/>
  <c r="AH120" i="44"/>
  <c r="AP120" i="46"/>
  <c r="AP120" i="44"/>
  <c r="AX120" i="46"/>
  <c r="AX120" i="44"/>
  <c r="BF120" i="46"/>
  <c r="BF120" i="44"/>
  <c r="BN120" i="46"/>
  <c r="BN120" i="44"/>
  <c r="F121" i="46"/>
  <c r="F121" i="44"/>
  <c r="N121" i="46"/>
  <c r="N121" i="44"/>
  <c r="V121" i="46"/>
  <c r="V121" i="44"/>
  <c r="AD121" i="46"/>
  <c r="AD121" i="44"/>
  <c r="AT121" i="46"/>
  <c r="AT121" i="44"/>
  <c r="BB121" i="46"/>
  <c r="BB121" i="44"/>
  <c r="BJ121" i="46"/>
  <c r="BJ121" i="44"/>
  <c r="J122" i="46"/>
  <c r="J122" i="44"/>
  <c r="R122" i="46"/>
  <c r="R122" i="44"/>
  <c r="Z122" i="46"/>
  <c r="Z122" i="44"/>
  <c r="AH122" i="46"/>
  <c r="AH122" i="44"/>
  <c r="AP122" i="46"/>
  <c r="AP122" i="44"/>
  <c r="AX122" i="46"/>
  <c r="AX122" i="44"/>
  <c r="BF122" i="46"/>
  <c r="BF122" i="44"/>
  <c r="BN122" i="46"/>
  <c r="BN122" i="44"/>
  <c r="F123" i="46"/>
  <c r="F123" i="44"/>
  <c r="N123" i="46"/>
  <c r="N123" i="44"/>
  <c r="V123" i="46"/>
  <c r="V123" i="44"/>
  <c r="AD123" i="46"/>
  <c r="AD123" i="44"/>
  <c r="AL123" i="46"/>
  <c r="AL123" i="44"/>
  <c r="BB123" i="46"/>
  <c r="BB123" i="44"/>
  <c r="BJ123" i="46"/>
  <c r="BJ123" i="44"/>
  <c r="J124" i="46"/>
  <c r="J124" i="44"/>
  <c r="R124" i="46"/>
  <c r="R124" i="44"/>
  <c r="AH124" i="46"/>
  <c r="AH124" i="44"/>
  <c r="AP124" i="46"/>
  <c r="AP124" i="44"/>
  <c r="AX124" i="46"/>
  <c r="AX124" i="44"/>
  <c r="BF124" i="46"/>
  <c r="BF124" i="44"/>
  <c r="E125" i="46"/>
  <c r="E125" i="44"/>
  <c r="U125" i="46"/>
  <c r="U125" i="44"/>
  <c r="AC125" i="46"/>
  <c r="AC125" i="44"/>
  <c r="AK125" i="46"/>
  <c r="AK125" i="44"/>
  <c r="AS125" i="46"/>
  <c r="AS125" i="44"/>
  <c r="BA125" i="46"/>
  <c r="BA125" i="44"/>
  <c r="BI125" i="46"/>
  <c r="BI125" i="44"/>
  <c r="BQ125" i="46"/>
  <c r="BQ125" i="44"/>
  <c r="I126" i="46"/>
  <c r="I126" i="44"/>
  <c r="Q126" i="46"/>
  <c r="Q126" i="44"/>
  <c r="Y126" i="46"/>
  <c r="Y126" i="44"/>
  <c r="AG126" i="46"/>
  <c r="AG126" i="44"/>
  <c r="AO126" i="46"/>
  <c r="AO126" i="44"/>
  <c r="AW126" i="46"/>
  <c r="AW126" i="44"/>
  <c r="BE126" i="46"/>
  <c r="BE126" i="44"/>
  <c r="BM126" i="46"/>
  <c r="BM126" i="44"/>
  <c r="M127" i="46"/>
  <c r="M127" i="44"/>
  <c r="U127" i="46"/>
  <c r="U127" i="44"/>
  <c r="AC127" i="46"/>
  <c r="AC127" i="44"/>
  <c r="AK127" i="46"/>
  <c r="AK127" i="44"/>
  <c r="AS127" i="46"/>
  <c r="AS127" i="44"/>
  <c r="BA127" i="46"/>
  <c r="BA127" i="44"/>
  <c r="BI127" i="46"/>
  <c r="BI127" i="44"/>
  <c r="I128" i="46"/>
  <c r="I128" i="44"/>
  <c r="Q128" i="46"/>
  <c r="Q128" i="44"/>
  <c r="Y128" i="46"/>
  <c r="Y128" i="44"/>
  <c r="AO128" i="46"/>
  <c r="AO128" i="44"/>
  <c r="AW128" i="46"/>
  <c r="AW128" i="44"/>
  <c r="BE128" i="46"/>
  <c r="BE128" i="44"/>
  <c r="BM128" i="46"/>
  <c r="BM128" i="44"/>
  <c r="K129" i="46"/>
  <c r="K129" i="44"/>
  <c r="S129" i="46"/>
  <c r="S129" i="44"/>
  <c r="AA129" i="46"/>
  <c r="AA129" i="44"/>
  <c r="AI129" i="46"/>
  <c r="AI129" i="44"/>
  <c r="AQ129" i="46"/>
  <c r="AQ129" i="44"/>
  <c r="AY129" i="46"/>
  <c r="AY129" i="44"/>
  <c r="BG129" i="46"/>
  <c r="BG129" i="44"/>
  <c r="G130" i="46"/>
  <c r="G130" i="44"/>
  <c r="O130" i="46"/>
  <c r="O130" i="44"/>
  <c r="W130" i="46"/>
  <c r="W130" i="44"/>
  <c r="AE130" i="46"/>
  <c r="AE130" i="44"/>
  <c r="AM130" i="46"/>
  <c r="AM130" i="44"/>
  <c r="BK130" i="46"/>
  <c r="BK130" i="44"/>
  <c r="I131" i="46"/>
  <c r="I131" i="44"/>
  <c r="Q131" i="46"/>
  <c r="Q131" i="44"/>
  <c r="Y131" i="46"/>
  <c r="Y131" i="44"/>
  <c r="AW131" i="46"/>
  <c r="AW131" i="44"/>
  <c r="BE131" i="46"/>
  <c r="BE131" i="44"/>
  <c r="E132" i="46"/>
  <c r="E132" i="44"/>
  <c r="U132" i="46"/>
  <c r="U132" i="44"/>
  <c r="AC132" i="46"/>
  <c r="AC132" i="44"/>
  <c r="AK132" i="46"/>
  <c r="AK132" i="44"/>
  <c r="AS132" i="46"/>
  <c r="AS132" i="44"/>
  <c r="BI132" i="46"/>
  <c r="BI132" i="44"/>
  <c r="I133" i="46"/>
  <c r="I133" i="44"/>
  <c r="Q133" i="46"/>
  <c r="Q133" i="44"/>
  <c r="Y133" i="46"/>
  <c r="Y133" i="44"/>
  <c r="AO133" i="46"/>
  <c r="AO133" i="44"/>
  <c r="AW133" i="46"/>
  <c r="AW133" i="44"/>
  <c r="BE133" i="46"/>
  <c r="BE133" i="44"/>
  <c r="BM133" i="46"/>
  <c r="BM133" i="44"/>
  <c r="M134" i="46"/>
  <c r="M134" i="44"/>
  <c r="U134" i="46"/>
  <c r="U134" i="44"/>
  <c r="AK134" i="46"/>
  <c r="AK134" i="44"/>
  <c r="BA134" i="46"/>
  <c r="BA134" i="44"/>
  <c r="BI134" i="46"/>
  <c r="BI134" i="44"/>
  <c r="BQ134" i="46"/>
  <c r="BQ134" i="44"/>
  <c r="I135" i="46"/>
  <c r="I135" i="44"/>
  <c r="Q135" i="46"/>
  <c r="Q135" i="44"/>
  <c r="Y135" i="46"/>
  <c r="Y135" i="44"/>
  <c r="AO135" i="46"/>
  <c r="AO135" i="44"/>
  <c r="AW135" i="46"/>
  <c r="AW135" i="44"/>
  <c r="BE135" i="46"/>
  <c r="BE135" i="44"/>
  <c r="BM135" i="46"/>
  <c r="BM135" i="44"/>
  <c r="E136" i="46"/>
  <c r="E136" i="44"/>
  <c r="M136" i="46"/>
  <c r="M136" i="44"/>
  <c r="U136" i="46"/>
  <c r="U136" i="44"/>
  <c r="AC136" i="46"/>
  <c r="AC136" i="44"/>
  <c r="AK136" i="46"/>
  <c r="AK136" i="44"/>
  <c r="AS136" i="46"/>
  <c r="AS136" i="44"/>
  <c r="BA136" i="46"/>
  <c r="BA136" i="44"/>
  <c r="BI136" i="46"/>
  <c r="BI136" i="44"/>
  <c r="BQ136" i="46"/>
  <c r="BQ136" i="44"/>
  <c r="F137" i="46"/>
  <c r="F137" i="44"/>
  <c r="N137" i="46"/>
  <c r="N137" i="44"/>
  <c r="V137" i="46"/>
  <c r="V137" i="44"/>
  <c r="AD137" i="46"/>
  <c r="AD137" i="44"/>
  <c r="AT137" i="46"/>
  <c r="AT137" i="44"/>
  <c r="BJ137" i="46"/>
  <c r="BJ137" i="44"/>
  <c r="J141" i="46"/>
  <c r="J141" i="44"/>
  <c r="AX141" i="46"/>
  <c r="AX141" i="44"/>
  <c r="E142" i="46"/>
  <c r="E142" i="44"/>
  <c r="M142" i="46"/>
  <c r="M142" i="44"/>
  <c r="BI142" i="46"/>
  <c r="BI142" i="44"/>
  <c r="BQ142" i="46"/>
  <c r="BQ142" i="44"/>
  <c r="J144" i="46"/>
  <c r="J144" i="44"/>
  <c r="AX144" i="46"/>
  <c r="AX144" i="44"/>
  <c r="BF144" i="46"/>
  <c r="BF144" i="44"/>
  <c r="BN144" i="46"/>
  <c r="BN144" i="44"/>
  <c r="AK145" i="46"/>
  <c r="AK145" i="44"/>
  <c r="AS145" i="46"/>
  <c r="AS145" i="44"/>
  <c r="Q146" i="46"/>
  <c r="Q146" i="44"/>
  <c r="Y146" i="46"/>
  <c r="Y146" i="44"/>
  <c r="AG146" i="46"/>
  <c r="AG146" i="44"/>
  <c r="AO146" i="46"/>
  <c r="AO146" i="44"/>
  <c r="AW146" i="46"/>
  <c r="AW146" i="44"/>
  <c r="BE146" i="46"/>
  <c r="BE146" i="44"/>
  <c r="BM146" i="46"/>
  <c r="BM146" i="44"/>
  <c r="J147" i="46"/>
  <c r="J147" i="44"/>
  <c r="R147" i="46"/>
  <c r="R147" i="44"/>
  <c r="AH147" i="46"/>
  <c r="AH147" i="44"/>
  <c r="AP147" i="46"/>
  <c r="AP147" i="44"/>
  <c r="AX147" i="46"/>
  <c r="AX147" i="44"/>
  <c r="BF147" i="46"/>
  <c r="BF147" i="44"/>
  <c r="F148" i="46"/>
  <c r="F148" i="44"/>
  <c r="N148" i="46"/>
  <c r="N148" i="44"/>
  <c r="AD148" i="46"/>
  <c r="AD148" i="44"/>
  <c r="AL148" i="46"/>
  <c r="AL148" i="44"/>
  <c r="AT148" i="46"/>
  <c r="AT148" i="44"/>
  <c r="BB148" i="46"/>
  <c r="BB148" i="44"/>
  <c r="P149" i="46"/>
  <c r="P149" i="44"/>
  <c r="AF149" i="46"/>
  <c r="AF149" i="44"/>
  <c r="AN149" i="46"/>
  <c r="AN149" i="44"/>
  <c r="AV149" i="46"/>
  <c r="AV149" i="44"/>
  <c r="BD149" i="46"/>
  <c r="BD149" i="44"/>
  <c r="BL149" i="46"/>
  <c r="BL149" i="44"/>
  <c r="D150" i="46"/>
  <c r="D150" i="44"/>
  <c r="L150" i="46"/>
  <c r="L150" i="44"/>
  <c r="AB150" i="46"/>
  <c r="AB150" i="44"/>
  <c r="AJ150" i="46"/>
  <c r="AJ150" i="44"/>
  <c r="AR150" i="46"/>
  <c r="AR150" i="44"/>
  <c r="AZ150" i="46"/>
  <c r="AZ150" i="44"/>
  <c r="BH150" i="46"/>
  <c r="BH150" i="44"/>
  <c r="N151" i="46"/>
  <c r="N151" i="44"/>
  <c r="V151" i="46"/>
  <c r="V151" i="44"/>
  <c r="AD151" i="46"/>
  <c r="AD151" i="44"/>
  <c r="AL151" i="46"/>
  <c r="AL151" i="44"/>
  <c r="AT151" i="46"/>
  <c r="AT151" i="44"/>
  <c r="BB151" i="46"/>
  <c r="BB151" i="44"/>
  <c r="BJ151" i="46"/>
  <c r="BJ151" i="44"/>
  <c r="J152" i="46"/>
  <c r="J152" i="44"/>
  <c r="R152" i="46"/>
  <c r="R152" i="44"/>
  <c r="Z152" i="46"/>
  <c r="Z152" i="44"/>
  <c r="AH152" i="46"/>
  <c r="AH152" i="44"/>
  <c r="AX152" i="46"/>
  <c r="AX152" i="44"/>
  <c r="BF152" i="46"/>
  <c r="BF152" i="44"/>
  <c r="BN152" i="46"/>
  <c r="BN152" i="44"/>
  <c r="F153" i="46"/>
  <c r="F153" i="44"/>
  <c r="N153" i="46"/>
  <c r="N153" i="44"/>
  <c r="V153" i="46"/>
  <c r="V153" i="44"/>
  <c r="AD153" i="46"/>
  <c r="AD153" i="44"/>
  <c r="AL153" i="46"/>
  <c r="AL153" i="44"/>
  <c r="AT153" i="46"/>
  <c r="AT153" i="44"/>
  <c r="BB153" i="46"/>
  <c r="BB153" i="44"/>
  <c r="BJ153" i="46"/>
  <c r="BJ153" i="44"/>
  <c r="J154" i="46"/>
  <c r="J154" i="44"/>
  <c r="R154" i="46"/>
  <c r="R154" i="44"/>
  <c r="AH154" i="46"/>
  <c r="AH154" i="44"/>
  <c r="AP154" i="46"/>
  <c r="AP154" i="44"/>
  <c r="AX154" i="46"/>
  <c r="AX154" i="44"/>
  <c r="BF154" i="46"/>
  <c r="BF154" i="44"/>
  <c r="BN154" i="46"/>
  <c r="BN154" i="44"/>
  <c r="F155" i="46"/>
  <c r="F155" i="44"/>
  <c r="N155" i="46"/>
  <c r="N155" i="44"/>
  <c r="V155" i="46"/>
  <c r="V155" i="44"/>
  <c r="AD155" i="46"/>
  <c r="AD155" i="44"/>
  <c r="AT155" i="46"/>
  <c r="AT155" i="44"/>
  <c r="BB155" i="46"/>
  <c r="BB155" i="44"/>
  <c r="R156" i="46"/>
  <c r="R156" i="44"/>
  <c r="Z156" i="46"/>
  <c r="Z156" i="44"/>
  <c r="AH156" i="46"/>
  <c r="AH156" i="44"/>
  <c r="AP156" i="46"/>
  <c r="AP156" i="44"/>
  <c r="BF156" i="46"/>
  <c r="BF156" i="44"/>
  <c r="BN156" i="46"/>
  <c r="BN156" i="44"/>
  <c r="A158" i="44"/>
  <c r="C158" i="46"/>
  <c r="C158" i="44" s="1"/>
  <c r="J158" i="46"/>
  <c r="J158" i="44"/>
  <c r="R158" i="46"/>
  <c r="R158" i="44"/>
  <c r="Z158" i="46"/>
  <c r="Z158" i="44"/>
  <c r="AH158" i="46"/>
  <c r="AH158" i="44"/>
  <c r="AP158" i="46"/>
  <c r="AP158" i="44"/>
  <c r="AX158" i="46"/>
  <c r="AX158" i="44"/>
  <c r="BF158" i="46"/>
  <c r="BF158" i="44"/>
  <c r="BN158" i="46"/>
  <c r="BN158" i="44"/>
  <c r="E159" i="46"/>
  <c r="E159" i="44"/>
  <c r="M159" i="46"/>
  <c r="M159" i="44"/>
  <c r="U159" i="46"/>
  <c r="U159" i="44"/>
  <c r="AC159" i="46"/>
  <c r="AC159" i="44"/>
  <c r="BA159" i="46"/>
  <c r="BA159" i="44"/>
  <c r="BQ159" i="46"/>
  <c r="BQ159" i="44"/>
  <c r="Q160" i="46"/>
  <c r="Q160" i="44"/>
  <c r="AG160" i="46"/>
  <c r="AG160" i="44"/>
  <c r="AO160" i="46"/>
  <c r="AO160" i="44"/>
  <c r="AW160" i="46"/>
  <c r="AW160" i="44"/>
  <c r="BE160" i="46"/>
  <c r="BE160" i="44"/>
  <c r="BM160" i="46"/>
  <c r="BM160" i="44"/>
  <c r="D161" i="46"/>
  <c r="D161" i="44"/>
  <c r="L161" i="46"/>
  <c r="L161" i="44"/>
  <c r="T161" i="46"/>
  <c r="T161" i="44"/>
  <c r="AJ161" i="46"/>
  <c r="AJ161" i="44"/>
  <c r="AR161" i="46"/>
  <c r="AR161" i="44"/>
  <c r="BH161" i="46"/>
  <c r="BH161" i="44"/>
  <c r="BP161" i="46"/>
  <c r="BP161" i="44"/>
  <c r="P162" i="46"/>
  <c r="P162" i="44"/>
  <c r="AF162" i="46"/>
  <c r="AF162" i="44"/>
  <c r="AN162" i="46"/>
  <c r="AN162" i="44"/>
  <c r="AV162" i="46"/>
  <c r="AV162" i="44"/>
  <c r="BL162" i="46"/>
  <c r="BL162" i="44"/>
  <c r="G164" i="46"/>
  <c r="G164" i="44"/>
  <c r="O164" i="46"/>
  <c r="O164" i="44"/>
  <c r="AE164" i="46"/>
  <c r="AE164" i="44"/>
  <c r="AM164" i="46"/>
  <c r="AM164" i="44"/>
  <c r="AU164" i="46"/>
  <c r="AU164" i="44"/>
  <c r="BC164" i="46"/>
  <c r="BC164" i="44"/>
  <c r="BK164" i="46"/>
  <c r="BK164" i="44"/>
  <c r="K165" i="46"/>
  <c r="K165" i="44"/>
  <c r="S165" i="46"/>
  <c r="S165" i="44"/>
  <c r="AA165" i="46"/>
  <c r="AA165" i="44"/>
  <c r="AI165" i="46"/>
  <c r="AI165" i="44"/>
  <c r="AQ165" i="46"/>
  <c r="AQ165" i="44"/>
  <c r="AY165" i="46"/>
  <c r="AY165" i="44"/>
  <c r="BG165" i="46"/>
  <c r="BG165" i="44"/>
  <c r="BO165" i="46"/>
  <c r="BO165" i="44"/>
  <c r="G166" i="46"/>
  <c r="G166" i="44"/>
  <c r="W166" i="46"/>
  <c r="W166" i="44"/>
  <c r="AE166" i="46"/>
  <c r="AE166" i="44"/>
  <c r="AM166" i="46"/>
  <c r="AM166" i="44"/>
  <c r="X19" i="46"/>
  <c r="X19" i="44"/>
  <c r="D22" i="46"/>
  <c r="D22" i="44"/>
  <c r="BP22" i="46"/>
  <c r="BP22" i="44"/>
  <c r="AV59" i="46"/>
  <c r="AV59" i="44"/>
  <c r="BL66" i="46"/>
  <c r="BL66" i="44"/>
  <c r="BK75" i="46"/>
  <c r="BK75" i="44"/>
  <c r="Y80" i="46"/>
  <c r="Y80" i="44"/>
  <c r="AO80" i="46"/>
  <c r="AO80" i="44"/>
  <c r="BM80" i="46"/>
  <c r="BM80" i="44"/>
  <c r="X86" i="46"/>
  <c r="X86" i="44"/>
  <c r="AW10" i="44"/>
  <c r="P48" i="44"/>
  <c r="BP85" i="44"/>
  <c r="O34" i="46"/>
  <c r="O34" i="44"/>
  <c r="BH44" i="46"/>
  <c r="BH44" i="44"/>
  <c r="AB46" i="46"/>
  <c r="AB46" i="44"/>
  <c r="BH46" i="46"/>
  <c r="BH46" i="44"/>
  <c r="M51" i="46"/>
  <c r="M51" i="44"/>
  <c r="A111" i="44"/>
  <c r="AS13" i="44"/>
  <c r="W14" i="44"/>
  <c r="BE16" i="44"/>
  <c r="AL36" i="44"/>
  <c r="AK81" i="44"/>
  <c r="AV86" i="44"/>
  <c r="T94" i="44"/>
  <c r="AI99" i="44"/>
  <c r="AJ104" i="44"/>
  <c r="AA108" i="44"/>
  <c r="AH109" i="44"/>
  <c r="AG133" i="44"/>
  <c r="AC134" i="44"/>
  <c r="AL155" i="44"/>
  <c r="Q10" i="46"/>
  <c r="Q10" i="44"/>
  <c r="BK14" i="46"/>
  <c r="BK14" i="44"/>
  <c r="AL16" i="46"/>
  <c r="AL16" i="44"/>
  <c r="BJ16" i="46"/>
  <c r="BJ16" i="44"/>
  <c r="BM17" i="46"/>
  <c r="BM17" i="44"/>
  <c r="AF21" i="46"/>
  <c r="AF21" i="44"/>
  <c r="AN23" i="46"/>
  <c r="AN23" i="44"/>
  <c r="D53" i="46"/>
  <c r="D53" i="44"/>
  <c r="S67" i="46"/>
  <c r="S67" i="44"/>
  <c r="AA67" i="46"/>
  <c r="AA67" i="44"/>
  <c r="AC70" i="46"/>
  <c r="AC70" i="44"/>
  <c r="BQ70" i="46"/>
  <c r="BQ70" i="44"/>
  <c r="BL12" i="44"/>
  <c r="AZ85" i="44"/>
  <c r="AB29" i="46"/>
  <c r="AB29" i="44"/>
  <c r="A120" i="44"/>
  <c r="A124" i="44"/>
  <c r="I10" i="44"/>
  <c r="AT11" i="44"/>
  <c r="E13" i="44"/>
  <c r="AE14" i="44"/>
  <c r="BL19" i="44"/>
  <c r="AZ20" i="44"/>
  <c r="AF23" i="44"/>
  <c r="AN43" i="44"/>
  <c r="BE80" i="44"/>
  <c r="AZ94" i="44"/>
  <c r="K99" i="44"/>
  <c r="AO101" i="44"/>
  <c r="BQ127" i="44"/>
  <c r="AX14" i="46"/>
  <c r="AX14" i="44"/>
  <c r="AT15" i="46"/>
  <c r="AT15" i="44"/>
  <c r="A14" i="29"/>
  <c r="A16" i="44"/>
  <c r="BG21" i="46"/>
  <c r="BG21" i="44"/>
  <c r="AK13" i="46"/>
  <c r="AK13" i="44"/>
  <c r="AB18" i="46"/>
  <c r="AB18" i="44"/>
  <c r="BH20" i="46"/>
  <c r="BH20" i="44"/>
  <c r="Q60" i="46"/>
  <c r="Q60" i="44"/>
  <c r="AS63" i="46"/>
  <c r="AS63" i="44"/>
  <c r="P66" i="46"/>
  <c r="P66" i="44"/>
  <c r="BD66" i="46"/>
  <c r="BD66" i="44"/>
  <c r="M70" i="46"/>
  <c r="M70" i="44"/>
  <c r="BA70" i="46"/>
  <c r="BA70" i="44"/>
  <c r="H71" i="46"/>
  <c r="H71" i="44"/>
  <c r="BH72" i="46"/>
  <c r="BH72" i="44"/>
  <c r="L74" i="46"/>
  <c r="L74" i="44"/>
  <c r="BC79" i="46"/>
  <c r="BC79" i="44"/>
  <c r="H86" i="46"/>
  <c r="H86" i="44"/>
  <c r="AZ9" i="44"/>
  <c r="K67" i="44"/>
  <c r="Q82" i="44"/>
  <c r="BD84" i="44"/>
  <c r="L91" i="44"/>
  <c r="AI8" i="44"/>
  <c r="BB11" i="44"/>
  <c r="AN12" i="44"/>
  <c r="BA13" i="44"/>
  <c r="F16" i="44"/>
  <c r="AU79" i="44"/>
  <c r="AF90" i="44"/>
  <c r="AV90" i="44"/>
  <c r="BH91" i="44"/>
  <c r="AA99" i="44"/>
  <c r="BP104" i="44"/>
  <c r="P105" i="44"/>
  <c r="BB119" i="44"/>
  <c r="AL121" i="44"/>
  <c r="AT123" i="44"/>
  <c r="E134" i="44"/>
  <c r="AL137" i="44"/>
  <c r="BB137" i="44"/>
  <c r="Z154" i="44"/>
  <c r="AB161" i="44"/>
  <c r="O7" i="46"/>
  <c r="O7" i="44"/>
  <c r="H8" i="46"/>
  <c r="H8" i="44"/>
  <c r="D9" i="46"/>
  <c r="D9" i="44"/>
  <c r="AB9" i="46"/>
  <c r="AB9" i="44"/>
  <c r="AG17" i="46"/>
  <c r="AG17" i="44"/>
  <c r="AW17" i="46"/>
  <c r="AW17" i="44"/>
  <c r="AB20" i="46"/>
  <c r="AB20" i="44"/>
  <c r="AN21" i="46"/>
  <c r="AN21" i="44"/>
  <c r="X48" i="46"/>
  <c r="X48" i="44"/>
  <c r="X66" i="46"/>
  <c r="X66" i="44"/>
  <c r="BG67" i="46"/>
  <c r="BG67" i="44"/>
  <c r="AO69" i="46"/>
  <c r="AO69" i="44"/>
  <c r="AB72" i="46"/>
  <c r="AB72" i="44"/>
  <c r="AZ72" i="46"/>
  <c r="AZ72" i="44"/>
  <c r="BP72" i="46"/>
  <c r="BP72" i="44"/>
  <c r="AG80" i="46"/>
  <c r="AG80" i="44"/>
  <c r="E81" i="46"/>
  <c r="E81" i="44"/>
  <c r="P86" i="46"/>
  <c r="P86" i="44"/>
  <c r="C17" i="46"/>
  <c r="C17" i="44" s="1"/>
  <c r="AD11" i="44"/>
  <c r="BD23" i="44"/>
  <c r="AR40" i="46"/>
  <c r="AR40" i="44"/>
  <c r="L44" i="46"/>
  <c r="L44" i="44"/>
  <c r="AF8" i="44"/>
  <c r="BM10" i="44"/>
  <c r="AF12" i="44"/>
  <c r="AO17" i="44"/>
  <c r="P19" i="44"/>
  <c r="BI65" i="44"/>
  <c r="Q80" i="44"/>
  <c r="AB83" i="44"/>
  <c r="AN93" i="44"/>
  <c r="AY99" i="44"/>
  <c r="AM100" i="44"/>
  <c r="Z124" i="44"/>
  <c r="BA132" i="44"/>
  <c r="A12" i="44"/>
  <c r="A138" i="44"/>
  <c r="L11" i="44"/>
  <c r="M13" i="44"/>
  <c r="BC14" i="44"/>
  <c r="N16" i="44"/>
  <c r="Q17" i="44"/>
  <c r="BE17" i="44"/>
  <c r="D20" i="44"/>
  <c r="BP20" i="44"/>
  <c r="AV21" i="44"/>
  <c r="H23" i="44"/>
  <c r="AH33" i="44"/>
  <c r="H57" i="44"/>
  <c r="AG62" i="44"/>
  <c r="AN71" i="44"/>
  <c r="BH87" i="44"/>
  <c r="BP89" i="44"/>
  <c r="L94" i="44"/>
  <c r="T96" i="44"/>
  <c r="AJ96" i="44"/>
  <c r="AF103" i="44"/>
  <c r="BG108" i="44"/>
  <c r="AZ115" i="44"/>
  <c r="AL119" i="44"/>
  <c r="BQ132" i="44"/>
  <c r="V148" i="44"/>
  <c r="BJ148" i="44"/>
  <c r="H149" i="44"/>
  <c r="AP152" i="44"/>
  <c r="AS159" i="44"/>
  <c r="BI159" i="44"/>
  <c r="I160" i="44"/>
  <c r="Y160" i="44"/>
  <c r="O166" i="44"/>
  <c r="AZ22" i="46"/>
  <c r="AZ22" i="44"/>
  <c r="U61" i="46"/>
  <c r="U61" i="44"/>
  <c r="AI67" i="46"/>
  <c r="AI67" i="44"/>
  <c r="D72" i="46"/>
  <c r="D72" i="44"/>
  <c r="AR72" i="46"/>
  <c r="AR72" i="44"/>
  <c r="AA76" i="46"/>
  <c r="AA76" i="44"/>
  <c r="BK77" i="46"/>
  <c r="BK77" i="44"/>
  <c r="AF86" i="46"/>
  <c r="AF86" i="44"/>
  <c r="P12" i="44"/>
  <c r="BB16" i="44"/>
  <c r="X23" i="44"/>
  <c r="AF88" i="44"/>
  <c r="BP29" i="46"/>
  <c r="BP29" i="44"/>
  <c r="A113" i="44"/>
  <c r="C111" i="46"/>
  <c r="C111" i="44" s="1"/>
  <c r="C120" i="46"/>
  <c r="C120" i="44" s="1"/>
  <c r="H12" i="44"/>
  <c r="BD12" i="44"/>
  <c r="AZ18" i="44"/>
  <c r="AN19" i="44"/>
  <c r="H21" i="44"/>
  <c r="F36" i="44"/>
  <c r="BE69" i="44"/>
  <c r="AS70" i="44"/>
  <c r="D96" i="44"/>
  <c r="I98" i="44"/>
  <c r="AV103" i="44"/>
  <c r="AR115" i="44"/>
  <c r="P116" i="44"/>
  <c r="BF118" i="44"/>
  <c r="E127" i="44"/>
  <c r="BC130" i="44"/>
  <c r="BM131" i="44"/>
  <c r="M14" i="46"/>
  <c r="M14" i="44"/>
  <c r="L16" i="46"/>
  <c r="L16" i="44"/>
  <c r="AU166" i="46"/>
  <c r="AU166" i="44"/>
  <c r="BC166" i="46"/>
  <c r="BC166" i="44"/>
  <c r="AA167" i="46"/>
  <c r="AA167" i="44"/>
  <c r="AI167" i="46"/>
  <c r="AI167" i="44"/>
  <c r="AQ167" i="46"/>
  <c r="AQ167" i="44"/>
  <c r="BO167" i="46"/>
  <c r="BO167" i="44"/>
  <c r="Z169" i="46"/>
  <c r="Z169" i="44"/>
  <c r="AH169" i="46"/>
  <c r="AH169" i="44"/>
  <c r="BF169" i="46"/>
  <c r="BF169" i="44"/>
  <c r="F170" i="46"/>
  <c r="F170" i="44"/>
  <c r="V170" i="46"/>
  <c r="V170" i="44"/>
  <c r="AD170" i="46"/>
  <c r="AD170" i="44"/>
  <c r="AL170" i="46"/>
  <c r="AL170" i="44"/>
  <c r="AT170" i="46"/>
  <c r="AT170" i="44"/>
  <c r="BJ170" i="46"/>
  <c r="BJ170" i="44"/>
  <c r="R171" i="46"/>
  <c r="R171" i="44"/>
  <c r="AP171" i="46"/>
  <c r="AP171" i="44"/>
  <c r="AX171" i="46"/>
  <c r="AX171" i="44"/>
  <c r="BF171" i="46"/>
  <c r="BF171" i="44"/>
  <c r="BN171" i="46"/>
  <c r="BN171" i="44"/>
  <c r="F172" i="46"/>
  <c r="F172" i="44"/>
  <c r="N172" i="46"/>
  <c r="N172" i="44"/>
  <c r="V172" i="46"/>
  <c r="V172" i="44"/>
  <c r="AL172" i="46"/>
  <c r="AL172" i="44"/>
  <c r="AT172" i="46"/>
  <c r="AT172" i="44"/>
  <c r="BB172" i="46"/>
  <c r="BB172" i="44"/>
  <c r="BJ172" i="46"/>
  <c r="BJ172" i="44"/>
  <c r="D173" i="46"/>
  <c r="D173" i="44"/>
  <c r="L173" i="46"/>
  <c r="L173" i="44"/>
  <c r="T173" i="46"/>
  <c r="T173" i="44"/>
  <c r="AB173" i="46"/>
  <c r="AB173" i="44"/>
  <c r="AJ173" i="46"/>
  <c r="AJ173" i="44"/>
  <c r="AR173" i="46"/>
  <c r="AR173" i="44"/>
  <c r="AZ173" i="46"/>
  <c r="AZ173" i="44"/>
  <c r="BH173" i="46"/>
  <c r="BH173" i="44"/>
  <c r="BP173" i="46"/>
  <c r="BP173" i="44"/>
  <c r="F174" i="46"/>
  <c r="F174" i="44"/>
  <c r="N174" i="46"/>
  <c r="N174" i="44"/>
  <c r="V174" i="46"/>
  <c r="V174" i="44"/>
  <c r="AT174" i="46"/>
  <c r="AT174" i="44"/>
  <c r="BB174" i="46"/>
  <c r="BB174" i="44"/>
  <c r="BJ174" i="46"/>
  <c r="BJ174" i="44"/>
  <c r="H175" i="46"/>
  <c r="H175" i="44"/>
  <c r="P175" i="46"/>
  <c r="P175" i="44"/>
  <c r="X175" i="46"/>
  <c r="X175" i="44"/>
  <c r="AN175" i="46"/>
  <c r="AN175" i="44"/>
  <c r="AV175" i="46"/>
  <c r="AV175" i="44"/>
  <c r="BD175" i="46"/>
  <c r="BD175" i="44"/>
  <c r="G177" i="46"/>
  <c r="G177" i="44"/>
  <c r="O177" i="46"/>
  <c r="O177" i="44"/>
  <c r="W177" i="46"/>
  <c r="W177" i="44"/>
  <c r="AE177" i="46"/>
  <c r="AE177" i="44"/>
  <c r="AM177" i="46"/>
  <c r="AM177" i="44"/>
  <c r="AU177" i="46"/>
  <c r="AU177" i="44"/>
  <c r="BK177" i="46"/>
  <c r="BK177" i="44"/>
  <c r="K178" i="46"/>
  <c r="K178" i="44"/>
  <c r="S178" i="46"/>
  <c r="S178" i="44"/>
  <c r="AA178" i="46"/>
  <c r="AA178" i="44"/>
  <c r="AI178" i="46"/>
  <c r="AI178" i="44"/>
  <c r="AQ178" i="46"/>
  <c r="AQ178" i="44"/>
  <c r="AY178" i="46"/>
  <c r="AY178" i="44"/>
  <c r="BG178" i="46"/>
  <c r="BG178" i="44"/>
  <c r="G179" i="46"/>
  <c r="G179" i="44"/>
  <c r="O179" i="46"/>
  <c r="O179" i="44"/>
  <c r="W179" i="46"/>
  <c r="W179" i="44"/>
  <c r="AE179" i="46"/>
  <c r="AE179" i="44"/>
  <c r="AM179" i="46"/>
  <c r="AM179" i="44"/>
  <c r="AU179" i="46"/>
  <c r="AU179" i="44"/>
  <c r="BC179" i="46"/>
  <c r="BC179" i="44"/>
  <c r="BK179" i="46"/>
  <c r="BK179" i="44"/>
  <c r="K180" i="46"/>
  <c r="K180" i="44"/>
  <c r="S180" i="46"/>
  <c r="S180" i="44"/>
  <c r="AA180" i="46"/>
  <c r="AA180" i="44"/>
  <c r="AQ180" i="46"/>
  <c r="AQ180" i="44"/>
  <c r="AY180" i="46"/>
  <c r="AY180" i="44"/>
  <c r="G181" i="46"/>
  <c r="G181" i="44"/>
  <c r="O181" i="46"/>
  <c r="O181" i="44"/>
  <c r="W181" i="46"/>
  <c r="W181" i="44"/>
  <c r="AE181" i="46"/>
  <c r="AE181" i="44"/>
  <c r="AU181" i="46"/>
  <c r="AU181" i="44"/>
  <c r="BK181" i="46"/>
  <c r="BK181" i="44"/>
  <c r="J182" i="46"/>
  <c r="J182" i="44"/>
  <c r="R182" i="46"/>
  <c r="R182" i="44"/>
  <c r="AH182" i="46"/>
  <c r="AH182" i="44"/>
  <c r="AP182" i="46"/>
  <c r="AP182" i="44"/>
  <c r="AX182" i="46"/>
  <c r="AX182" i="44"/>
  <c r="BF182" i="46"/>
  <c r="BF182" i="44"/>
  <c r="BN182" i="46"/>
  <c r="BN182" i="44"/>
  <c r="N183" i="46"/>
  <c r="N183" i="44"/>
  <c r="V183" i="46"/>
  <c r="V183" i="44"/>
  <c r="AT183" i="46"/>
  <c r="AT183" i="44"/>
  <c r="BB183" i="46"/>
  <c r="BB183" i="44"/>
  <c r="BJ183" i="46"/>
  <c r="BJ183" i="44"/>
  <c r="H184" i="46"/>
  <c r="H184" i="44"/>
  <c r="X184" i="46"/>
  <c r="X184" i="44"/>
  <c r="AF184" i="46"/>
  <c r="AF184" i="44"/>
  <c r="AN184" i="46"/>
  <c r="AN184" i="44"/>
  <c r="AV184" i="46"/>
  <c r="AV184" i="44"/>
  <c r="BD184" i="46"/>
  <c r="BD184" i="44"/>
  <c r="K185" i="46"/>
  <c r="K185" i="44"/>
  <c r="S185" i="46"/>
  <c r="S185" i="44"/>
  <c r="AA185" i="46"/>
  <c r="AA185" i="44"/>
  <c r="AI185" i="46"/>
  <c r="AI185" i="44"/>
  <c r="AQ185" i="46"/>
  <c r="AQ185" i="44"/>
  <c r="AY185" i="46"/>
  <c r="AY185" i="44"/>
  <c r="BG185" i="46"/>
  <c r="BG185" i="44"/>
  <c r="G186" i="46"/>
  <c r="G186" i="44"/>
  <c r="O186" i="46"/>
  <c r="O186" i="44"/>
  <c r="AE186" i="46"/>
  <c r="AE186" i="44"/>
  <c r="AM186" i="46"/>
  <c r="AM186" i="44"/>
  <c r="AU186" i="46"/>
  <c r="AU186" i="44"/>
  <c r="BK186" i="46"/>
  <c r="BK186" i="44"/>
  <c r="K187" i="46"/>
  <c r="K187" i="44"/>
  <c r="S187" i="46"/>
  <c r="S187" i="44"/>
  <c r="AA187" i="46"/>
  <c r="AA187" i="44"/>
  <c r="AI187" i="46"/>
  <c r="AI187" i="44"/>
  <c r="AY187" i="46"/>
  <c r="AY187" i="44"/>
  <c r="BG187" i="46"/>
  <c r="BG187" i="44"/>
  <c r="BO187" i="46"/>
  <c r="BO187" i="44"/>
  <c r="D188" i="46"/>
  <c r="D188" i="44"/>
  <c r="L188" i="46"/>
  <c r="L188" i="44"/>
  <c r="T188" i="46"/>
  <c r="T188" i="44"/>
  <c r="AB188" i="46"/>
  <c r="AB188" i="44"/>
  <c r="AR188" i="46"/>
  <c r="AR188" i="44"/>
  <c r="AZ188" i="46"/>
  <c r="AZ188" i="44"/>
  <c r="BH188" i="46"/>
  <c r="BH188" i="44"/>
  <c r="H189" i="46"/>
  <c r="H189" i="44"/>
  <c r="P189" i="46"/>
  <c r="P189" i="44"/>
  <c r="X189" i="46"/>
  <c r="X189" i="44"/>
  <c r="AF189" i="46"/>
  <c r="AF189" i="44"/>
  <c r="AV189" i="46"/>
  <c r="AV189" i="44"/>
  <c r="BD189" i="46"/>
  <c r="BD189" i="44"/>
  <c r="BL189" i="46"/>
  <c r="BL189" i="44"/>
  <c r="D190" i="46"/>
  <c r="D190" i="44"/>
  <c r="L190" i="46"/>
  <c r="L190" i="44"/>
  <c r="T190" i="46"/>
  <c r="T190" i="44"/>
  <c r="AB190" i="46"/>
  <c r="AB190" i="44"/>
  <c r="AR190" i="46"/>
  <c r="AR190" i="44"/>
  <c r="AZ190" i="46"/>
  <c r="AZ190" i="44"/>
  <c r="BP190" i="46"/>
  <c r="BP190" i="44"/>
  <c r="M191" i="46"/>
  <c r="M191" i="44"/>
  <c r="U191" i="46"/>
  <c r="U191" i="44"/>
  <c r="AC191" i="46"/>
  <c r="AC191" i="44"/>
  <c r="AK191" i="46"/>
  <c r="AK191" i="44"/>
  <c r="AS191" i="46"/>
  <c r="AS191" i="44"/>
  <c r="BA191" i="46"/>
  <c r="BA191" i="44"/>
  <c r="BI191" i="46"/>
  <c r="BI191" i="44"/>
  <c r="BQ191" i="46"/>
  <c r="BQ191" i="44"/>
  <c r="G192" i="46"/>
  <c r="G192" i="44"/>
  <c r="O192" i="46"/>
  <c r="O192" i="44"/>
  <c r="AE192" i="46"/>
  <c r="AE192" i="44"/>
  <c r="AM192" i="46"/>
  <c r="AM192" i="44"/>
  <c r="AU192" i="46"/>
  <c r="AU192" i="44"/>
  <c r="BC192" i="46"/>
  <c r="BC192" i="44"/>
  <c r="BK192" i="46"/>
  <c r="BK192" i="44"/>
  <c r="Q193" i="46"/>
  <c r="Q193" i="44"/>
  <c r="Y193" i="46"/>
  <c r="Y193" i="44"/>
  <c r="AG193" i="46"/>
  <c r="AG193" i="44"/>
  <c r="AW193" i="46"/>
  <c r="AW193" i="44"/>
  <c r="BE193" i="46"/>
  <c r="BE193" i="44"/>
  <c r="BM193" i="46"/>
  <c r="BM193" i="44"/>
  <c r="E194" i="46"/>
  <c r="E194" i="44"/>
  <c r="M194" i="46"/>
  <c r="M194" i="44"/>
  <c r="U194" i="46"/>
  <c r="U194" i="44"/>
  <c r="AK194" i="46"/>
  <c r="AK194" i="44"/>
  <c r="AS194" i="46"/>
  <c r="AS194" i="44"/>
  <c r="BA194" i="46"/>
  <c r="BA194" i="44"/>
  <c r="BI194" i="46"/>
  <c r="BI194" i="44"/>
  <c r="BQ194" i="46"/>
  <c r="BQ194" i="44"/>
  <c r="H195" i="46"/>
  <c r="H195" i="44"/>
  <c r="X195" i="46"/>
  <c r="X195" i="44"/>
  <c r="AF195" i="46"/>
  <c r="AF195" i="44"/>
  <c r="AN195" i="46"/>
  <c r="AN195" i="44"/>
  <c r="AV195" i="46"/>
  <c r="AV195" i="44"/>
  <c r="BL195" i="46"/>
  <c r="BL195" i="44"/>
  <c r="D196" i="46"/>
  <c r="D196" i="44"/>
  <c r="L196" i="46"/>
  <c r="L196" i="44"/>
  <c r="T196" i="46"/>
  <c r="T196" i="44"/>
  <c r="AR196" i="46"/>
  <c r="AR196" i="44"/>
  <c r="AZ196" i="46"/>
  <c r="AZ196" i="44"/>
  <c r="BP196" i="46"/>
  <c r="BP196" i="44"/>
  <c r="O197" i="46"/>
  <c r="O197" i="44"/>
  <c r="W197" i="46"/>
  <c r="W197" i="44"/>
  <c r="AE197" i="46"/>
  <c r="AE197" i="44"/>
  <c r="AM197" i="46"/>
  <c r="AM197" i="44"/>
  <c r="BC197" i="46"/>
  <c r="BC197" i="44"/>
  <c r="BK197" i="46"/>
  <c r="BK197" i="44"/>
  <c r="K198" i="46"/>
  <c r="K198" i="44"/>
  <c r="S198" i="46"/>
  <c r="S198" i="44"/>
  <c r="AI198" i="46"/>
  <c r="AI198" i="44"/>
  <c r="AQ198" i="46"/>
  <c r="AQ198" i="44"/>
  <c r="BG198" i="46"/>
  <c r="BG198" i="44"/>
  <c r="BO198" i="46"/>
  <c r="BO198" i="44"/>
  <c r="G199" i="46"/>
  <c r="G199" i="44"/>
  <c r="W199" i="46"/>
  <c r="W199" i="44"/>
  <c r="AE199" i="46"/>
  <c r="AE199" i="44"/>
  <c r="AM199" i="46"/>
  <c r="AM199" i="44"/>
  <c r="AU199" i="46"/>
  <c r="AU199" i="44"/>
  <c r="BC199" i="46"/>
  <c r="BC199" i="44"/>
  <c r="BK199" i="46"/>
  <c r="BK199" i="44"/>
  <c r="K200" i="46"/>
  <c r="K200" i="44"/>
  <c r="S200" i="46"/>
  <c r="S200" i="44"/>
  <c r="AA200" i="46"/>
  <c r="AA200" i="44"/>
  <c r="AI200" i="46"/>
  <c r="AI200" i="44"/>
  <c r="AQ200" i="46"/>
  <c r="AQ200" i="44"/>
  <c r="AY200" i="46"/>
  <c r="AY200" i="44"/>
  <c r="BG200" i="46"/>
  <c r="BG200" i="44"/>
  <c r="BO200" i="46"/>
  <c r="BO200" i="44"/>
  <c r="F201" i="46"/>
  <c r="F201" i="44"/>
  <c r="N201" i="46"/>
  <c r="N201" i="44"/>
  <c r="AD201" i="46"/>
  <c r="AD201" i="44"/>
  <c r="AL201" i="46"/>
  <c r="AL201" i="44"/>
  <c r="AT201" i="46"/>
  <c r="AT201" i="44"/>
  <c r="BB201" i="46"/>
  <c r="BB201" i="44"/>
  <c r="BJ201" i="46"/>
  <c r="BJ201" i="44"/>
  <c r="J202" i="46"/>
  <c r="J202" i="44"/>
  <c r="R202" i="46"/>
  <c r="R202" i="44"/>
  <c r="Z202" i="46"/>
  <c r="Z202" i="44"/>
  <c r="AH202" i="46"/>
  <c r="AH202" i="44"/>
  <c r="AP202" i="46"/>
  <c r="AP202" i="44"/>
  <c r="AX202" i="46"/>
  <c r="AX202" i="44"/>
  <c r="BF202" i="46"/>
  <c r="BF202" i="44"/>
  <c r="F203" i="46"/>
  <c r="F203" i="44"/>
  <c r="N203" i="46"/>
  <c r="N203" i="44"/>
  <c r="V203" i="46"/>
  <c r="V203" i="44"/>
  <c r="AD203" i="46"/>
  <c r="AD203" i="44"/>
  <c r="AL203" i="46"/>
  <c r="AL203" i="44"/>
  <c r="BB203" i="46"/>
  <c r="BB203" i="44"/>
  <c r="BJ203" i="46"/>
  <c r="BJ203" i="44"/>
  <c r="R204" i="46"/>
  <c r="R204" i="44"/>
  <c r="AH204" i="46"/>
  <c r="AH204" i="44"/>
  <c r="AP204" i="46"/>
  <c r="AP204" i="44"/>
  <c r="AX204" i="46"/>
  <c r="AX204" i="44"/>
  <c r="BF204" i="46"/>
  <c r="BF204" i="44"/>
  <c r="BN204" i="46"/>
  <c r="BN204" i="44"/>
  <c r="M205" i="46"/>
  <c r="M205" i="44"/>
  <c r="U205" i="46"/>
  <c r="U205" i="44"/>
  <c r="AC205" i="46"/>
  <c r="AC205" i="44"/>
  <c r="AK205" i="46"/>
  <c r="AK205" i="44"/>
  <c r="AS205" i="46"/>
  <c r="AS205" i="44"/>
  <c r="BA205" i="46"/>
  <c r="BA205" i="44"/>
  <c r="BI205" i="46"/>
  <c r="BI205" i="44"/>
  <c r="BQ205" i="46"/>
  <c r="BQ205" i="44"/>
  <c r="I206" i="46"/>
  <c r="I206" i="44"/>
  <c r="Q206" i="46"/>
  <c r="Q206" i="44"/>
  <c r="Y206" i="46"/>
  <c r="Y206" i="44"/>
  <c r="AG206" i="46"/>
  <c r="AG206" i="44"/>
  <c r="AW206" i="46"/>
  <c r="AW206" i="44"/>
  <c r="BE206" i="46"/>
  <c r="BE206" i="44"/>
  <c r="BM206" i="46"/>
  <c r="BM206" i="44"/>
  <c r="J207" i="46"/>
  <c r="J207" i="44"/>
  <c r="AH207" i="46"/>
  <c r="AH207" i="44"/>
  <c r="AX207" i="46"/>
  <c r="AX207" i="44"/>
  <c r="BF207" i="46"/>
  <c r="BF207" i="44"/>
  <c r="E55" i="46"/>
  <c r="E55" i="44"/>
  <c r="AC55" i="46"/>
  <c r="AC55" i="44"/>
  <c r="AS55" i="46"/>
  <c r="AS55" i="44"/>
  <c r="BI55" i="46"/>
  <c r="BI55" i="44"/>
  <c r="BQ55" i="46"/>
  <c r="BQ55" i="44"/>
  <c r="AT56" i="46"/>
  <c r="AT56" i="44"/>
  <c r="BB56" i="46"/>
  <c r="BB56" i="44"/>
  <c r="BJ56" i="46"/>
  <c r="BJ56" i="44"/>
  <c r="I57" i="46"/>
  <c r="I57" i="44"/>
  <c r="Y57" i="46"/>
  <c r="Y57" i="44"/>
  <c r="AG57" i="46"/>
  <c r="AG57" i="44"/>
  <c r="BM57" i="46"/>
  <c r="BM57" i="44"/>
  <c r="M58" i="46"/>
  <c r="M58" i="44"/>
  <c r="U58" i="46"/>
  <c r="U58" i="44"/>
  <c r="AC58" i="46"/>
  <c r="AC58" i="44"/>
  <c r="AS58" i="46"/>
  <c r="AS58" i="44"/>
  <c r="BA58" i="46"/>
  <c r="BA58" i="44"/>
  <c r="BI58" i="46"/>
  <c r="BI58" i="44"/>
  <c r="Q59" i="46"/>
  <c r="Q59" i="44"/>
  <c r="AG59" i="46"/>
  <c r="AG59" i="44"/>
  <c r="AW59" i="46"/>
  <c r="AW59" i="44"/>
  <c r="BM59" i="46"/>
  <c r="BM59" i="44"/>
  <c r="J60" i="46"/>
  <c r="J60" i="44"/>
  <c r="AP60" i="46"/>
  <c r="AP60" i="44"/>
  <c r="BF60" i="46"/>
  <c r="BF60" i="44"/>
  <c r="C57" i="46"/>
  <c r="C57" i="44" s="1"/>
  <c r="G26" i="44"/>
  <c r="K27" i="44"/>
  <c r="BD27" i="44"/>
  <c r="Q29" i="44"/>
  <c r="AW29" i="44"/>
  <c r="AJ30" i="44"/>
  <c r="X33" i="44"/>
  <c r="AN33" i="44"/>
  <c r="AJ34" i="44"/>
  <c r="AO59" i="44"/>
  <c r="BE59" i="44"/>
  <c r="AX169" i="44"/>
  <c r="J171" i="44"/>
  <c r="AI180" i="44"/>
  <c r="F183" i="44"/>
  <c r="AL183" i="44"/>
  <c r="P195" i="44"/>
  <c r="AU197" i="44"/>
  <c r="J204" i="44"/>
  <c r="E205" i="44"/>
  <c r="AO206" i="44"/>
  <c r="E31" i="46"/>
  <c r="E31" i="44"/>
  <c r="V40" i="46"/>
  <c r="V40" i="44"/>
  <c r="Z41" i="46"/>
  <c r="Z41" i="44"/>
  <c r="AP41" i="46"/>
  <c r="AP41" i="44"/>
  <c r="AB196" i="44"/>
  <c r="V201" i="44"/>
  <c r="AT203" i="44"/>
  <c r="BG167" i="44"/>
  <c r="R169" i="44"/>
  <c r="AP169" i="44"/>
  <c r="AD172" i="44"/>
  <c r="AL174" i="44"/>
  <c r="AF175" i="44"/>
  <c r="BJ23" i="44"/>
  <c r="W26" i="44"/>
  <c r="AA27" i="44"/>
  <c r="BH30" i="44"/>
  <c r="AO32" i="44"/>
  <c r="AR34" i="44"/>
  <c r="BP34" i="44"/>
  <c r="BA55" i="44"/>
  <c r="AK58" i="44"/>
  <c r="AX60" i="44"/>
  <c r="AY167" i="44"/>
  <c r="J169" i="44"/>
  <c r="BN169" i="44"/>
  <c r="Z171" i="44"/>
  <c r="BC181" i="44"/>
  <c r="BC186" i="44"/>
  <c r="AQ187" i="44"/>
  <c r="AJ190" i="44"/>
  <c r="AC194" i="44"/>
  <c r="Z204" i="44"/>
  <c r="BA28" i="46"/>
  <c r="BA28" i="44"/>
  <c r="BE29" i="46"/>
  <c r="BE29" i="44"/>
  <c r="AB30" i="46"/>
  <c r="AB30" i="44"/>
  <c r="AF31" i="46"/>
  <c r="AF31" i="44"/>
  <c r="AR32" i="46"/>
  <c r="AR32" i="44"/>
  <c r="H33" i="46"/>
  <c r="H33" i="44"/>
  <c r="T34" i="46"/>
  <c r="T34" i="44"/>
  <c r="AA36" i="46"/>
  <c r="AA36" i="44"/>
  <c r="BO36" i="46"/>
  <c r="BO36" i="44"/>
  <c r="AQ38" i="46"/>
  <c r="AQ38" i="44"/>
  <c r="AU39" i="46"/>
  <c r="AU39" i="44"/>
  <c r="Y40" i="46"/>
  <c r="Y40" i="44"/>
  <c r="AO40" i="46"/>
  <c r="AO40" i="44"/>
  <c r="U41" i="46"/>
  <c r="U41" i="44"/>
  <c r="AK41" i="46"/>
  <c r="AK41" i="44"/>
  <c r="Q42" i="46"/>
  <c r="Q42" i="44"/>
  <c r="AG42" i="46"/>
  <c r="AG42" i="44"/>
  <c r="AW42" i="46"/>
  <c r="AW42" i="44"/>
  <c r="U43" i="46"/>
  <c r="U43" i="44"/>
  <c r="BI43" i="46"/>
  <c r="BI43" i="44"/>
  <c r="I44" i="46"/>
  <c r="I44" i="44"/>
  <c r="E45" i="46"/>
  <c r="E45" i="44"/>
  <c r="I46" i="46"/>
  <c r="I46" i="44"/>
  <c r="AH62" i="46"/>
  <c r="AH62" i="44"/>
  <c r="AX62" i="46"/>
  <c r="AX62" i="44"/>
  <c r="AD63" i="46"/>
  <c r="AD63" i="44"/>
  <c r="AT63" i="46"/>
  <c r="AT63" i="44"/>
  <c r="J64" i="46"/>
  <c r="J64" i="44"/>
  <c r="R64" i="46"/>
  <c r="R64" i="44"/>
  <c r="Z64" i="46"/>
  <c r="Z64" i="44"/>
  <c r="AH64" i="46"/>
  <c r="AH64" i="44"/>
  <c r="AD65" i="46"/>
  <c r="AD65" i="44"/>
  <c r="BB65" i="46"/>
  <c r="BB65" i="44"/>
  <c r="I66" i="46"/>
  <c r="I66" i="44"/>
  <c r="AG66" i="46"/>
  <c r="AG66" i="44"/>
  <c r="AW66" i="46"/>
  <c r="AW66" i="44"/>
  <c r="L67" i="46"/>
  <c r="L67" i="44"/>
  <c r="AJ67" i="46"/>
  <c r="AJ67" i="44"/>
  <c r="AZ67" i="46"/>
  <c r="AZ67" i="44"/>
  <c r="N68" i="46"/>
  <c r="N68" i="44"/>
  <c r="BB68" i="46"/>
  <c r="BB68" i="44"/>
  <c r="BF69" i="46"/>
  <c r="BF69" i="44"/>
  <c r="BN69" i="46"/>
  <c r="BN69" i="44"/>
  <c r="Q71" i="46"/>
  <c r="Q71" i="44"/>
  <c r="AG71" i="46"/>
  <c r="AG71" i="44"/>
  <c r="BE71" i="46"/>
  <c r="BE71" i="44"/>
  <c r="Q73" i="46"/>
  <c r="Q73" i="44"/>
  <c r="BE73" i="46"/>
  <c r="BE73" i="44"/>
  <c r="BI74" i="46"/>
  <c r="BI74" i="44"/>
  <c r="AR76" i="46"/>
  <c r="AR76" i="44"/>
  <c r="AZ76" i="46"/>
  <c r="AZ76" i="44"/>
  <c r="BP76" i="46"/>
  <c r="BP76" i="44"/>
  <c r="AF77" i="46"/>
  <c r="AF77" i="44"/>
  <c r="BD77" i="46"/>
  <c r="BD77" i="44"/>
  <c r="D78" i="46"/>
  <c r="D78" i="44"/>
  <c r="T78" i="46"/>
  <c r="T78" i="44"/>
  <c r="AJ78" i="46"/>
  <c r="AJ78" i="44"/>
  <c r="AZ78" i="46"/>
  <c r="AZ78" i="44"/>
  <c r="BH78" i="46"/>
  <c r="BH78" i="44"/>
  <c r="BE46" i="44"/>
  <c r="R62" i="44"/>
  <c r="AX64" i="44"/>
  <c r="Y46" i="44"/>
  <c r="BF62" i="44"/>
  <c r="F63" i="44"/>
  <c r="AL63" i="44"/>
  <c r="BB63" i="44"/>
  <c r="F65" i="44"/>
  <c r="AO46" i="44"/>
  <c r="AP64" i="44"/>
  <c r="Q66" i="44"/>
  <c r="BB50" i="46"/>
  <c r="BB50" i="44"/>
  <c r="R51" i="46"/>
  <c r="R51" i="44"/>
  <c r="R53" i="46"/>
  <c r="R53" i="44"/>
  <c r="F54" i="46"/>
  <c r="F54" i="44"/>
  <c r="AA56" i="46"/>
  <c r="AA56" i="44"/>
  <c r="BG56" i="46"/>
  <c r="BG56" i="44"/>
  <c r="AT57" i="46"/>
  <c r="AT57" i="44"/>
  <c r="BB57" i="46"/>
  <c r="BB57" i="44"/>
  <c r="AH58" i="46"/>
  <c r="AH58" i="44"/>
  <c r="BN58" i="46"/>
  <c r="BN58" i="44"/>
  <c r="O60" i="46"/>
  <c r="O60" i="44"/>
  <c r="W62" i="46"/>
  <c r="W62" i="44"/>
  <c r="BC62" i="46"/>
  <c r="BC62" i="44"/>
  <c r="AA63" i="46"/>
  <c r="AA63" i="44"/>
  <c r="BG63" i="46"/>
  <c r="BG63" i="44"/>
  <c r="U85" i="46"/>
  <c r="U85" i="44"/>
  <c r="BI85" i="46"/>
  <c r="BI85" i="44"/>
  <c r="U87" i="46"/>
  <c r="U87" i="44"/>
  <c r="AK87" i="46"/>
  <c r="AK87" i="44"/>
  <c r="U89" i="46"/>
  <c r="U89" i="44"/>
  <c r="BL92" i="46"/>
  <c r="BL92" i="44"/>
  <c r="BQ94" i="46"/>
  <c r="BQ94" i="44"/>
  <c r="AS96" i="46"/>
  <c r="AS96" i="44"/>
  <c r="F97" i="46"/>
  <c r="F97" i="44"/>
  <c r="N81" i="44"/>
  <c r="BB81" i="44"/>
  <c r="BG65" i="46"/>
  <c r="BG65" i="44"/>
  <c r="AE69" i="46"/>
  <c r="AE69" i="44"/>
  <c r="AU69" i="46"/>
  <c r="AU69" i="44"/>
  <c r="AQ70" i="46"/>
  <c r="AQ70" i="44"/>
  <c r="F71" i="46"/>
  <c r="F71" i="44"/>
  <c r="Z72" i="46"/>
  <c r="Z72" i="44"/>
  <c r="J74" i="46"/>
  <c r="J74" i="44"/>
  <c r="AP74" i="46"/>
  <c r="AP74" i="44"/>
  <c r="BF74" i="46"/>
  <c r="BF74" i="44"/>
  <c r="AC75" i="46"/>
  <c r="AC75" i="44"/>
  <c r="BQ75" i="46"/>
  <c r="BQ75" i="44"/>
  <c r="AK77" i="44"/>
  <c r="AC79" i="44"/>
  <c r="BA79" i="44"/>
  <c r="AF20" i="44"/>
  <c r="AW38" i="44"/>
  <c r="L48" i="44"/>
  <c r="H53" i="44"/>
  <c r="L21" i="44"/>
  <c r="AX30" i="44"/>
  <c r="AD31" i="44"/>
  <c r="AH32" i="44"/>
  <c r="AT33" i="44"/>
  <c r="BN34" i="44"/>
  <c r="AT35" i="44"/>
  <c r="BJ35" i="44"/>
  <c r="BM38" i="44"/>
  <c r="AK39" i="44"/>
  <c r="AU40" i="44"/>
  <c r="S43" i="44"/>
  <c r="O44" i="44"/>
  <c r="AE44" i="44"/>
  <c r="AY47" i="44"/>
  <c r="BO47" i="44"/>
  <c r="AB48" i="44"/>
  <c r="T50" i="44"/>
  <c r="BD51" i="44"/>
  <c r="AR52" i="44"/>
  <c r="BH52" i="44"/>
  <c r="AB54" i="44"/>
  <c r="AG56" i="44"/>
  <c r="AW56" i="44"/>
  <c r="AS60" i="44"/>
  <c r="I61" i="44"/>
  <c r="M62" i="44"/>
  <c r="AW63" i="44"/>
  <c r="M64" i="44"/>
  <c r="BH66" i="44"/>
  <c r="AM67" i="44"/>
  <c r="BK67" i="44"/>
  <c r="I68" i="44"/>
  <c r="U69" i="44"/>
  <c r="BI69" i="44"/>
  <c r="BD72" i="44"/>
  <c r="AV22" i="44"/>
  <c r="V24" i="44"/>
  <c r="M37" i="44"/>
  <c r="BC44" i="44"/>
  <c r="AN51" i="44"/>
  <c r="BH21" i="44"/>
  <c r="BI26" i="44"/>
  <c r="AA28" i="44"/>
  <c r="AU29" i="44"/>
  <c r="N33" i="44"/>
  <c r="AX34" i="44"/>
  <c r="G42" i="44"/>
  <c r="AA47" i="44"/>
  <c r="AR48" i="44"/>
  <c r="D50" i="44"/>
  <c r="X53" i="44"/>
  <c r="D54" i="44"/>
  <c r="AR54" i="44"/>
  <c r="AK69" i="44"/>
  <c r="AW70" i="44"/>
  <c r="BP71" i="44"/>
  <c r="X72" i="44"/>
  <c r="AV72" i="44"/>
  <c r="AM15" i="44"/>
  <c r="AG25" i="44"/>
  <c r="S28" i="44"/>
  <c r="J32" i="44"/>
  <c r="BE36" i="44"/>
  <c r="AI41" i="44"/>
  <c r="AQ43" i="44"/>
  <c r="X51" i="44"/>
  <c r="AN18" i="44"/>
  <c r="R30" i="44"/>
  <c r="AD33" i="44"/>
  <c r="K41" i="44"/>
  <c r="AZ50" i="44"/>
  <c r="L52" i="44"/>
  <c r="AN53" i="44"/>
  <c r="T59" i="44"/>
  <c r="BH59" i="44"/>
  <c r="BI60" i="44"/>
  <c r="AK62" i="44"/>
  <c r="Y63" i="44"/>
  <c r="L66" i="44"/>
  <c r="AI7" i="44"/>
  <c r="L19" i="44"/>
  <c r="AL24" i="44"/>
  <c r="AO25" i="44"/>
  <c r="BF30" i="44"/>
  <c r="R32" i="44"/>
  <c r="AH34" i="44"/>
  <c r="AW36" i="44"/>
  <c r="BA37" i="44"/>
  <c r="Y38" i="44"/>
  <c r="BA39" i="44"/>
  <c r="BQ39" i="44"/>
  <c r="AA41" i="44"/>
  <c r="BC42" i="44"/>
  <c r="G44" i="44"/>
  <c r="AU46" i="44"/>
  <c r="BH48" i="44"/>
  <c r="BL51" i="44"/>
  <c r="BH54" i="44"/>
  <c r="AF55" i="44"/>
  <c r="P58" i="44"/>
  <c r="U60" i="44"/>
  <c r="AO61" i="44"/>
  <c r="E62" i="44"/>
  <c r="BA62" i="44"/>
  <c r="AO65" i="44"/>
  <c r="BM65" i="44"/>
  <c r="AE67" i="44"/>
  <c r="M82" i="44"/>
  <c r="D88" i="44"/>
  <c r="AB88" i="44"/>
  <c r="E98" i="44"/>
  <c r="AX32" i="44"/>
  <c r="BF32" i="44"/>
  <c r="V35" i="44"/>
  <c r="AI43" i="44"/>
  <c r="S45" i="44"/>
  <c r="G46" i="44"/>
  <c r="K47" i="44"/>
  <c r="AJ50" i="44"/>
  <c r="BP50" i="44"/>
  <c r="AB52" i="44"/>
  <c r="BD53" i="44"/>
  <c r="BD55" i="44"/>
  <c r="L57" i="44"/>
  <c r="AJ59" i="44"/>
  <c r="AJ66" i="44"/>
  <c r="G67" i="44"/>
  <c r="AF22" i="44"/>
  <c r="M26" i="44"/>
  <c r="AG27" i="44"/>
  <c r="N31" i="44"/>
  <c r="AG36" i="44"/>
  <c r="BK40" i="44"/>
  <c r="BG43" i="44"/>
  <c r="AU44" i="44"/>
  <c r="AE46" i="44"/>
  <c r="BK46" i="44"/>
  <c r="BD49" i="44"/>
  <c r="H55" i="44"/>
  <c r="Y56" i="44"/>
  <c r="AB57" i="44"/>
  <c r="BD58" i="44"/>
  <c r="Y61" i="44"/>
  <c r="BE61" i="44"/>
  <c r="AC64" i="44"/>
  <c r="BA64" i="44"/>
  <c r="Y68" i="44"/>
  <c r="T71" i="44"/>
  <c r="AR71" i="44"/>
  <c r="AR86" i="44"/>
  <c r="AF87" i="44"/>
  <c r="BH95" i="44"/>
  <c r="BA98" i="44"/>
  <c r="A32" i="44"/>
  <c r="A110" i="44"/>
  <c r="AL7" i="44"/>
  <c r="BD8" i="44"/>
  <c r="AR9" i="44"/>
  <c r="BE10" i="44"/>
  <c r="Y11" i="44"/>
  <c r="AV12" i="44"/>
  <c r="L13" i="44"/>
  <c r="U14" i="44"/>
  <c r="AZ15" i="44"/>
  <c r="AX16" i="44"/>
  <c r="AU17" i="44"/>
  <c r="AU18" i="44"/>
  <c r="BH19" i="44"/>
  <c r="BD20" i="44"/>
  <c r="S21" i="44"/>
  <c r="AH22" i="44"/>
  <c r="BO23" i="44"/>
  <c r="Q25" i="44"/>
  <c r="AQ25" i="44"/>
  <c r="BQ26" i="44"/>
  <c r="AI27" i="44"/>
  <c r="BM27" i="44"/>
  <c r="BJ31" i="44"/>
  <c r="R34" i="44"/>
  <c r="F35" i="44"/>
  <c r="BB35" i="44"/>
  <c r="U37" i="44"/>
  <c r="AK37" i="44"/>
  <c r="I38" i="44"/>
  <c r="AO38" i="44"/>
  <c r="BE38" i="44"/>
  <c r="AM40" i="44"/>
  <c r="AQ41" i="44"/>
  <c r="BG41" i="44"/>
  <c r="K43" i="44"/>
  <c r="AQ47" i="44"/>
  <c r="D48" i="44"/>
  <c r="T48" i="44"/>
  <c r="P51" i="44"/>
  <c r="AV51" i="44"/>
  <c r="T54" i="44"/>
  <c r="BL55" i="44"/>
  <c r="AK60" i="44"/>
  <c r="AC62" i="44"/>
  <c r="BQ64" i="44"/>
  <c r="AZ66" i="44"/>
  <c r="AO68" i="44"/>
  <c r="M69" i="44"/>
  <c r="BA69" i="44"/>
  <c r="AO70" i="44"/>
  <c r="BM70" i="44"/>
  <c r="BP73" i="44"/>
  <c r="AF74" i="44"/>
  <c r="S75" i="44"/>
  <c r="AI75" i="44"/>
  <c r="AK80" i="44"/>
  <c r="BA80" i="44"/>
  <c r="AC82" i="44"/>
  <c r="BI82" i="44"/>
  <c r="AZ84" i="44"/>
  <c r="L90" i="44"/>
  <c r="AR93" i="44"/>
  <c r="BP93" i="44"/>
  <c r="P94" i="44"/>
  <c r="AN94" i="44"/>
  <c r="AC98" i="44"/>
  <c r="BA101" i="44"/>
  <c r="AB103" i="44"/>
  <c r="G108" i="44"/>
  <c r="J112" i="44"/>
  <c r="Z112" i="44"/>
  <c r="U114" i="44"/>
  <c r="BQ114" i="44"/>
  <c r="AJ116" i="44"/>
  <c r="AR117" i="44"/>
  <c r="AL118" i="44"/>
  <c r="BF119" i="44"/>
  <c r="F120" i="44"/>
  <c r="AD122" i="44"/>
  <c r="AD124" i="44"/>
  <c r="BB124" i="44"/>
  <c r="I125" i="44"/>
  <c r="Q127" i="44"/>
  <c r="E128" i="44"/>
  <c r="G129" i="44"/>
  <c r="BK129" i="44"/>
  <c r="AQ130" i="44"/>
  <c r="M131" i="44"/>
  <c r="I132" i="44"/>
  <c r="AG132" i="44"/>
  <c r="BE132" i="44"/>
  <c r="U133" i="44"/>
  <c r="Y134" i="44"/>
  <c r="AW134" i="44"/>
  <c r="BA135" i="44"/>
  <c r="AW136" i="44"/>
  <c r="AK138" i="44"/>
  <c r="AC140" i="44"/>
  <c r="AA143" i="44"/>
  <c r="AY143" i="44"/>
  <c r="BO143" i="44"/>
  <c r="Y145" i="44"/>
  <c r="E146" i="44"/>
  <c r="BA146" i="44"/>
  <c r="BD150" i="44"/>
  <c r="J151" i="44"/>
  <c r="AT152" i="44"/>
  <c r="AN49" i="46"/>
  <c r="AN49" i="44"/>
  <c r="AZ54" i="46"/>
  <c r="AZ54" i="44"/>
  <c r="AN55" i="46"/>
  <c r="AN55" i="44"/>
  <c r="AO56" i="46"/>
  <c r="AO56" i="44"/>
  <c r="D59" i="46"/>
  <c r="D59" i="44"/>
  <c r="AR59" i="46"/>
  <c r="AR59" i="44"/>
  <c r="BP59" i="46"/>
  <c r="BP59" i="44"/>
  <c r="BA60" i="46"/>
  <c r="BA60" i="44"/>
  <c r="Y65" i="46"/>
  <c r="Y65" i="44"/>
  <c r="T66" i="46"/>
  <c r="T66" i="44"/>
  <c r="Q68" i="46"/>
  <c r="Q68" i="44"/>
  <c r="Y70" i="46"/>
  <c r="Y70" i="44"/>
  <c r="AF72" i="46"/>
  <c r="AF72" i="44"/>
  <c r="AN72" i="46"/>
  <c r="AN72" i="44"/>
  <c r="BL72" i="46"/>
  <c r="BL72" i="44"/>
  <c r="BM81" i="46"/>
  <c r="BM81" i="44"/>
  <c r="AB86" i="46"/>
  <c r="AB86" i="44"/>
  <c r="BD87" i="46"/>
  <c r="BD87" i="44"/>
  <c r="BL87" i="46"/>
  <c r="BL87" i="44"/>
  <c r="AJ88" i="46"/>
  <c r="AJ88" i="44"/>
  <c r="AB90" i="46"/>
  <c r="AB90" i="44"/>
  <c r="AJ90" i="46"/>
  <c r="AJ90" i="44"/>
  <c r="AB93" i="46"/>
  <c r="AB93" i="44"/>
  <c r="AF94" i="46"/>
  <c r="AF94" i="44"/>
  <c r="T95" i="46"/>
  <c r="T95" i="44"/>
  <c r="AV96" i="46"/>
  <c r="AV96" i="44"/>
  <c r="AM99" i="46"/>
  <c r="AM99" i="44"/>
  <c r="U101" i="46"/>
  <c r="U101" i="44"/>
  <c r="AK101" i="46"/>
  <c r="AK101" i="44"/>
  <c r="Y102" i="46"/>
  <c r="Y102" i="44"/>
  <c r="BH103" i="46"/>
  <c r="BH103" i="44"/>
  <c r="BP103" i="46"/>
  <c r="BP103" i="44"/>
  <c r="AZ107" i="46"/>
  <c r="AZ107" i="44"/>
  <c r="AU108" i="46"/>
  <c r="AU108" i="44"/>
  <c r="BF110" i="46"/>
  <c r="BF110" i="44"/>
  <c r="AH112" i="46"/>
  <c r="AH112" i="44"/>
  <c r="Y113" i="46"/>
  <c r="Y113" i="44"/>
  <c r="BI114" i="46"/>
  <c r="BI114" i="44"/>
  <c r="AN115" i="46"/>
  <c r="AN115" i="44"/>
  <c r="L116" i="46"/>
  <c r="L116" i="44"/>
  <c r="BH116" i="46"/>
  <c r="BH116" i="44"/>
  <c r="D117" i="46"/>
  <c r="D117" i="44"/>
  <c r="N118" i="46"/>
  <c r="N118" i="44"/>
  <c r="R119" i="46"/>
  <c r="R119" i="44"/>
  <c r="Z119" i="46"/>
  <c r="Z119" i="44"/>
  <c r="AH119" i="46"/>
  <c r="AH119" i="44"/>
  <c r="AP119" i="46"/>
  <c r="AP119" i="44"/>
  <c r="N120" i="46"/>
  <c r="N120" i="44"/>
  <c r="AT120" i="46"/>
  <c r="AT120" i="44"/>
  <c r="R121" i="46"/>
  <c r="R121" i="44"/>
  <c r="AL122" i="46"/>
  <c r="AL122" i="44"/>
  <c r="AL124" i="46"/>
  <c r="AL124" i="44"/>
  <c r="AT124" i="46"/>
  <c r="AT124" i="44"/>
  <c r="BE125" i="46"/>
  <c r="BE125" i="44"/>
  <c r="AC126" i="46"/>
  <c r="AC126" i="44"/>
  <c r="BQ126" i="46"/>
  <c r="BQ126" i="44"/>
  <c r="I127" i="46"/>
  <c r="I127" i="44"/>
  <c r="U128" i="46"/>
  <c r="U128" i="44"/>
  <c r="BA128" i="46"/>
  <c r="BA128" i="44"/>
  <c r="W129" i="46"/>
  <c r="W129" i="44"/>
  <c r="AM129" i="46"/>
  <c r="AM129" i="44"/>
  <c r="BC129" i="46"/>
  <c r="BC129" i="44"/>
  <c r="K130" i="46"/>
  <c r="K130" i="44"/>
  <c r="AA130" i="46"/>
  <c r="AA130" i="44"/>
  <c r="BG130" i="46"/>
  <c r="BG130" i="44"/>
  <c r="BO130" i="46"/>
  <c r="BO130" i="44"/>
  <c r="E131" i="46"/>
  <c r="E131" i="44"/>
  <c r="AK131" i="46"/>
  <c r="AK131" i="44"/>
  <c r="AS131" i="46"/>
  <c r="AS131" i="44"/>
  <c r="BI131" i="46"/>
  <c r="BI131" i="44"/>
  <c r="BQ131" i="46"/>
  <c r="BQ131" i="44"/>
  <c r="Q132" i="46"/>
  <c r="Q132" i="44"/>
  <c r="AO132" i="46"/>
  <c r="AO132" i="44"/>
  <c r="AW132" i="46"/>
  <c r="AW132" i="44"/>
  <c r="M133" i="46"/>
  <c r="M133" i="44"/>
  <c r="BQ133" i="46"/>
  <c r="BQ133" i="44"/>
  <c r="Q134" i="46"/>
  <c r="Q134" i="44"/>
  <c r="AG134" i="46"/>
  <c r="AG134" i="44"/>
  <c r="M135" i="46"/>
  <c r="M135" i="44"/>
  <c r="U135" i="46"/>
  <c r="U135" i="44"/>
  <c r="AC135" i="46"/>
  <c r="AC135" i="44"/>
  <c r="AK135" i="46"/>
  <c r="AK135" i="44"/>
  <c r="BQ135" i="46"/>
  <c r="BQ135" i="44"/>
  <c r="I136" i="46"/>
  <c r="I136" i="44"/>
  <c r="AG136" i="46"/>
  <c r="AG136" i="44"/>
  <c r="BE136" i="46"/>
  <c r="BE136" i="44"/>
  <c r="BM136" i="46"/>
  <c r="BM136" i="44"/>
  <c r="AP137" i="46"/>
  <c r="AP137" i="44"/>
  <c r="AX137" i="46"/>
  <c r="AX137" i="44"/>
  <c r="E138" i="46"/>
  <c r="E138" i="44"/>
  <c r="Q139" i="46"/>
  <c r="Q139" i="44"/>
  <c r="BE139" i="46"/>
  <c r="BE139" i="44"/>
  <c r="BM139" i="46"/>
  <c r="BM139" i="44"/>
  <c r="BA140" i="46"/>
  <c r="BA140" i="44"/>
  <c r="BI140" i="46"/>
  <c r="BI140" i="44"/>
  <c r="V141" i="46"/>
  <c r="V141" i="44"/>
  <c r="AL141" i="46"/>
  <c r="AL141" i="44"/>
  <c r="Q142" i="46"/>
  <c r="Q142" i="44"/>
  <c r="AG142" i="46"/>
  <c r="AG142" i="44"/>
  <c r="BE142" i="46"/>
  <c r="BE142" i="44"/>
  <c r="K143" i="46"/>
  <c r="K143" i="44"/>
  <c r="Q145" i="46"/>
  <c r="Q145" i="44"/>
  <c r="BE145" i="46"/>
  <c r="BE145" i="44"/>
  <c r="AC146" i="46"/>
  <c r="AC146" i="44"/>
  <c r="AS146" i="46"/>
  <c r="AS146" i="44"/>
  <c r="F147" i="46"/>
  <c r="F147" i="44"/>
  <c r="V147" i="46"/>
  <c r="V147" i="44"/>
  <c r="AL147" i="46"/>
  <c r="AL147" i="44"/>
  <c r="AT147" i="46"/>
  <c r="AT147" i="44"/>
  <c r="BB147" i="46"/>
  <c r="BB147" i="44"/>
  <c r="J148" i="46"/>
  <c r="J148" i="44"/>
  <c r="BN148" i="46"/>
  <c r="BN148" i="44"/>
  <c r="D149" i="46"/>
  <c r="D149" i="44"/>
  <c r="L149" i="46"/>
  <c r="L149" i="44"/>
  <c r="AB149" i="46"/>
  <c r="AB149" i="44"/>
  <c r="AR149" i="46"/>
  <c r="AR149" i="44"/>
  <c r="AV150" i="46"/>
  <c r="AV150" i="44"/>
  <c r="BL150" i="46"/>
  <c r="BL150" i="44"/>
  <c r="Z151" i="46"/>
  <c r="Z151" i="44"/>
  <c r="AH151" i="46"/>
  <c r="AH151" i="44"/>
  <c r="AP151" i="46"/>
  <c r="AP151" i="44"/>
  <c r="F152" i="46"/>
  <c r="F152" i="44"/>
  <c r="V152" i="46"/>
  <c r="V152" i="44"/>
  <c r="BJ152" i="46"/>
  <c r="BJ152" i="44"/>
  <c r="AD154" i="46"/>
  <c r="AD154" i="44"/>
  <c r="AT154" i="46"/>
  <c r="AT154" i="44"/>
  <c r="Z155" i="46"/>
  <c r="Z155" i="44"/>
  <c r="BF155" i="46"/>
  <c r="BF155" i="44"/>
  <c r="R157" i="46"/>
  <c r="R157" i="44"/>
  <c r="Z157" i="46"/>
  <c r="Z157" i="44"/>
  <c r="AX157" i="46"/>
  <c r="AX157" i="44"/>
  <c r="BF157" i="46"/>
  <c r="BF157" i="44"/>
  <c r="BN157" i="46"/>
  <c r="BN157" i="44"/>
  <c r="Q159" i="46"/>
  <c r="Q159" i="44"/>
  <c r="AW159" i="46"/>
  <c r="AW159" i="44"/>
  <c r="BE159" i="46"/>
  <c r="BE159" i="44"/>
  <c r="E160" i="46"/>
  <c r="E160" i="44"/>
  <c r="AS160" i="46"/>
  <c r="AS160" i="44"/>
  <c r="BI160" i="46"/>
  <c r="BI160" i="44"/>
  <c r="H161" i="46"/>
  <c r="H161" i="44"/>
  <c r="AF161" i="46"/>
  <c r="AF161" i="44"/>
  <c r="AN161" i="46"/>
  <c r="AN161" i="44"/>
  <c r="AV161" i="46"/>
  <c r="AV161" i="44"/>
  <c r="BL161" i="46"/>
  <c r="BL161" i="44"/>
  <c r="D162" i="46"/>
  <c r="D162" i="44"/>
  <c r="T162" i="46"/>
  <c r="T162" i="44"/>
  <c r="AB162" i="46"/>
  <c r="AB162" i="44"/>
  <c r="AZ162" i="46"/>
  <c r="AZ162" i="44"/>
  <c r="AM163" i="46"/>
  <c r="AM163" i="44"/>
  <c r="BC163" i="46"/>
  <c r="BC163" i="44"/>
  <c r="S164" i="46"/>
  <c r="S164" i="44"/>
  <c r="AI164" i="46"/>
  <c r="AI164" i="44"/>
  <c r="AY164" i="46"/>
  <c r="AY164" i="44"/>
  <c r="BG164" i="46"/>
  <c r="BG164" i="44"/>
  <c r="BO164" i="46"/>
  <c r="BO164" i="44"/>
  <c r="G167" i="46"/>
  <c r="G167" i="44"/>
  <c r="W167" i="46"/>
  <c r="W167" i="44"/>
  <c r="X49" i="46"/>
  <c r="X49" i="44"/>
  <c r="AR57" i="46"/>
  <c r="AR57" i="44"/>
  <c r="BP57" i="46"/>
  <c r="BP57" i="44"/>
  <c r="AN58" i="46"/>
  <c r="AN58" i="44"/>
  <c r="BQ62" i="46"/>
  <c r="BQ62" i="44"/>
  <c r="AO63" i="46"/>
  <c r="AO63" i="44"/>
  <c r="BM63" i="46"/>
  <c r="BM63" i="44"/>
  <c r="BP66" i="46"/>
  <c r="BP66" i="44"/>
  <c r="BC67" i="46"/>
  <c r="BC67" i="44"/>
  <c r="AW68" i="46"/>
  <c r="AW68" i="44"/>
  <c r="E69" i="46"/>
  <c r="E69" i="44"/>
  <c r="I70" i="46"/>
  <c r="I70" i="44"/>
  <c r="X83" i="46"/>
  <c r="X83" i="44"/>
  <c r="AV83" i="46"/>
  <c r="AV83" i="44"/>
  <c r="L84" i="46"/>
  <c r="L84" i="44"/>
  <c r="AJ84" i="46"/>
  <c r="AJ84" i="44"/>
  <c r="BP88" i="46"/>
  <c r="BP88" i="44"/>
  <c r="AN89" i="46"/>
  <c r="AN89" i="44"/>
  <c r="AA92" i="46"/>
  <c r="AA92" i="44"/>
  <c r="AV94" i="46"/>
  <c r="AV94" i="44"/>
  <c r="BL94" i="46"/>
  <c r="BL94" i="44"/>
  <c r="D95" i="46"/>
  <c r="D95" i="44"/>
  <c r="I97" i="46"/>
  <c r="I97" i="44"/>
  <c r="BE97" i="46"/>
  <c r="BE97" i="44"/>
  <c r="AY100" i="46"/>
  <c r="AY100" i="44"/>
  <c r="M101" i="46"/>
  <c r="M101" i="44"/>
  <c r="L103" i="46"/>
  <c r="L103" i="44"/>
  <c r="AJ107" i="46"/>
  <c r="AJ107" i="44"/>
  <c r="BP107" i="46"/>
  <c r="BP107" i="44"/>
  <c r="AH110" i="46"/>
  <c r="AH110" i="44"/>
  <c r="AX112" i="46"/>
  <c r="AX112" i="44"/>
  <c r="BF112" i="46"/>
  <c r="BF112" i="44"/>
  <c r="BE113" i="46"/>
  <c r="BE113" i="44"/>
  <c r="E114" i="46"/>
  <c r="E114" i="44"/>
  <c r="M114" i="46"/>
  <c r="M114" i="44"/>
  <c r="AC114" i="46"/>
  <c r="AC114" i="44"/>
  <c r="AK114" i="46"/>
  <c r="AK114" i="44"/>
  <c r="BD115" i="46"/>
  <c r="BD115" i="44"/>
  <c r="T117" i="46"/>
  <c r="T117" i="44"/>
  <c r="AT118" i="46"/>
  <c r="AT118" i="44"/>
  <c r="AD120" i="46"/>
  <c r="AD120" i="44"/>
  <c r="F122" i="46"/>
  <c r="F122" i="44"/>
  <c r="R123" i="46"/>
  <c r="R123" i="44"/>
  <c r="BF123" i="46"/>
  <c r="BF123" i="44"/>
  <c r="BN123" i="46"/>
  <c r="BN123" i="44"/>
  <c r="N124" i="46"/>
  <c r="N124" i="44"/>
  <c r="AO125" i="46"/>
  <c r="AO125" i="44"/>
  <c r="AO127" i="46"/>
  <c r="AO127" i="44"/>
  <c r="AK128" i="46"/>
  <c r="AK128" i="44"/>
  <c r="AS133" i="46"/>
  <c r="AS133" i="44"/>
  <c r="C34" i="46"/>
  <c r="C34" i="44" s="1"/>
  <c r="C123" i="46"/>
  <c r="C123" i="44" s="1"/>
  <c r="X8" i="44"/>
  <c r="L9" i="44"/>
  <c r="BH9" i="44"/>
  <c r="AN10" i="44"/>
  <c r="F11" i="44"/>
  <c r="W12" i="44"/>
  <c r="AL14" i="44"/>
  <c r="BH17" i="44"/>
  <c r="AE20" i="44"/>
  <c r="AB21" i="44"/>
  <c r="O22" i="44"/>
  <c r="AU22" i="44"/>
  <c r="P24" i="44"/>
  <c r="AV24" i="44"/>
  <c r="BG25" i="44"/>
  <c r="AC26" i="44"/>
  <c r="S27" i="44"/>
  <c r="AY27" i="44"/>
  <c r="R28" i="44"/>
  <c r="AY28" i="44"/>
  <c r="O29" i="44"/>
  <c r="AG29" i="44"/>
  <c r="AP30" i="44"/>
  <c r="BJ33" i="44"/>
  <c r="AP34" i="44"/>
  <c r="N35" i="44"/>
  <c r="I36" i="44"/>
  <c r="AS37" i="44"/>
  <c r="BI37" i="44"/>
  <c r="AG38" i="44"/>
  <c r="AE40" i="44"/>
  <c r="BO43" i="44"/>
  <c r="K45" i="44"/>
  <c r="O46" i="44"/>
  <c r="S47" i="44"/>
  <c r="AI47" i="44"/>
  <c r="P49" i="44"/>
  <c r="AV49" i="44"/>
  <c r="BL49" i="44"/>
  <c r="X55" i="44"/>
  <c r="T57" i="44"/>
  <c r="AJ57" i="44"/>
  <c r="X58" i="44"/>
  <c r="BQ60" i="44"/>
  <c r="AG61" i="44"/>
  <c r="AW61" i="44"/>
  <c r="BM61" i="44"/>
  <c r="AS62" i="44"/>
  <c r="AG63" i="44"/>
  <c r="BI64" i="44"/>
  <c r="AG65" i="44"/>
  <c r="AR66" i="44"/>
  <c r="AG68" i="44"/>
  <c r="BE68" i="44"/>
  <c r="AS69" i="44"/>
  <c r="AG70" i="44"/>
  <c r="D71" i="44"/>
  <c r="AG81" i="44"/>
  <c r="BD83" i="44"/>
  <c r="P85" i="44"/>
  <c r="AN85" i="44"/>
  <c r="AV89" i="44"/>
  <c r="BG92" i="44"/>
  <c r="Q97" i="44"/>
  <c r="AO97" i="44"/>
  <c r="BK99" i="44"/>
  <c r="S100" i="44"/>
  <c r="AS101" i="44"/>
  <c r="AR103" i="44"/>
  <c r="BN112" i="44"/>
  <c r="AG113" i="44"/>
  <c r="AZ116" i="44"/>
  <c r="BP117" i="44"/>
  <c r="AX119" i="44"/>
  <c r="V120" i="44"/>
  <c r="AH121" i="44"/>
  <c r="BN121" i="44"/>
  <c r="AT122" i="44"/>
  <c r="AX123" i="44"/>
  <c r="U126" i="44"/>
  <c r="BM127" i="44"/>
  <c r="BA131" i="44"/>
  <c r="E133" i="44"/>
  <c r="BA133" i="44"/>
  <c r="AO134" i="44"/>
  <c r="AO136" i="44"/>
  <c r="M138" i="44"/>
  <c r="AC138" i="44"/>
  <c r="AS138" i="44"/>
  <c r="BI138" i="44"/>
  <c r="I139" i="44"/>
  <c r="AW139" i="44"/>
  <c r="U140" i="44"/>
  <c r="Y142" i="44"/>
  <c r="AQ143" i="44"/>
  <c r="AK146" i="44"/>
  <c r="BJ147" i="44"/>
  <c r="BF151" i="44"/>
  <c r="F154" i="44"/>
  <c r="AL154" i="44"/>
  <c r="C36" i="46"/>
  <c r="C36" i="44" s="1"/>
  <c r="BI17" i="44"/>
  <c r="O40" i="44"/>
  <c r="S41" i="44"/>
  <c r="AM46" i="44"/>
  <c r="BJ48" i="46"/>
  <c r="BJ48" i="44"/>
  <c r="BN49" i="46"/>
  <c r="BN49" i="44"/>
  <c r="T175" i="44"/>
  <c r="AM180" i="44"/>
  <c r="BO181" i="44"/>
  <c r="BC187" i="44"/>
  <c r="H188" i="44"/>
  <c r="AN188" i="44"/>
  <c r="Q191" i="44"/>
  <c r="S192" i="44"/>
  <c r="AW194" i="44"/>
  <c r="BO197" i="44"/>
  <c r="W198" i="44"/>
  <c r="BG168" i="46"/>
  <c r="BG168" i="44"/>
  <c r="AR175" i="46"/>
  <c r="AR175" i="44"/>
  <c r="BD176" i="46"/>
  <c r="BD176" i="44"/>
  <c r="AM187" i="46"/>
  <c r="AM187" i="44"/>
  <c r="AF188" i="46"/>
  <c r="AF188" i="44"/>
  <c r="D189" i="46"/>
  <c r="D189" i="44"/>
  <c r="BL190" i="46"/>
  <c r="BL190" i="44"/>
  <c r="Y191" i="46"/>
  <c r="Y191" i="44"/>
  <c r="AA192" i="46"/>
  <c r="AA192" i="44"/>
  <c r="BG192" i="46"/>
  <c r="BG192" i="44"/>
  <c r="M193" i="46"/>
  <c r="M193" i="44"/>
  <c r="BQ193" i="46"/>
  <c r="BQ193" i="44"/>
  <c r="AO194" i="46"/>
  <c r="AO194" i="44"/>
  <c r="T195" i="46"/>
  <c r="T195" i="44"/>
  <c r="AV196" i="46"/>
  <c r="AV196" i="44"/>
  <c r="S197" i="46"/>
  <c r="S197" i="44"/>
  <c r="AE198" i="46"/>
  <c r="AE198" i="44"/>
  <c r="BK198" i="46"/>
  <c r="BK198" i="44"/>
  <c r="BK200" i="46"/>
  <c r="BK200" i="44"/>
  <c r="J203" i="46"/>
  <c r="J203" i="44"/>
  <c r="AT204" i="46"/>
  <c r="AT204" i="44"/>
  <c r="BA206" i="46"/>
  <c r="BA206" i="44"/>
  <c r="N50" i="44"/>
  <c r="AE167" i="44"/>
  <c r="AM167" i="44"/>
  <c r="AU167" i="44"/>
  <c r="BC167" i="44"/>
  <c r="BK167" i="44"/>
  <c r="BO168" i="44"/>
  <c r="AX174" i="44"/>
  <c r="AZ175" i="44"/>
  <c r="BL188" i="44"/>
  <c r="AB189" i="44"/>
  <c r="AN190" i="44"/>
  <c r="AW191" i="44"/>
  <c r="AI192" i="44"/>
  <c r="AG194" i="44"/>
  <c r="D195" i="44"/>
  <c r="AF196" i="44"/>
  <c r="AQ197" i="44"/>
  <c r="G200" i="44"/>
  <c r="AM200" i="44"/>
  <c r="BN72" i="46"/>
  <c r="BN72" i="44"/>
  <c r="A25" i="44"/>
  <c r="A41" i="44"/>
  <c r="J7" i="44"/>
  <c r="P8" i="44"/>
  <c r="AV9" i="44"/>
  <c r="Y10" i="44"/>
  <c r="BJ11" i="44"/>
  <c r="AI12" i="44"/>
  <c r="BI13" i="44"/>
  <c r="AD14" i="44"/>
  <c r="G15" i="44"/>
  <c r="AX15" i="44"/>
  <c r="Z16" i="44"/>
  <c r="I17" i="44"/>
  <c r="AF17" i="44"/>
  <c r="BD17" i="44"/>
  <c r="T18" i="44"/>
  <c r="AR18" i="44"/>
  <c r="H19" i="44"/>
  <c r="AR20" i="44"/>
  <c r="K21" i="44"/>
  <c r="BD21" i="44"/>
  <c r="L22" i="44"/>
  <c r="AJ22" i="44"/>
  <c r="BK22" i="44"/>
  <c r="AT23" i="44"/>
  <c r="AF24" i="44"/>
  <c r="BJ24" i="44"/>
  <c r="E26" i="44"/>
  <c r="AE26" i="44"/>
  <c r="Q27" i="44"/>
  <c r="AQ27" i="44"/>
  <c r="BO27" i="44"/>
  <c r="AK28" i="44"/>
  <c r="BI28" i="44"/>
  <c r="AT29" i="44"/>
  <c r="L30" i="44"/>
  <c r="AR30" i="44"/>
  <c r="U31" i="44"/>
  <c r="AT31" i="44"/>
  <c r="BL31" i="44"/>
  <c r="T32" i="44"/>
  <c r="BH32" i="44"/>
  <c r="AV33" i="44"/>
  <c r="BM34" i="44"/>
  <c r="P35" i="44"/>
  <c r="AF35" i="44"/>
  <c r="G37" i="44"/>
  <c r="BC37" i="44"/>
  <c r="H38" i="44"/>
  <c r="X38" i="44"/>
  <c r="BO38" i="44"/>
  <c r="T39" i="44"/>
  <c r="N40" i="44"/>
  <c r="AD40" i="44"/>
  <c r="BN41" i="44"/>
  <c r="N42" i="44"/>
  <c r="J43" i="44"/>
  <c r="AT46" i="44"/>
  <c r="Z47" i="44"/>
  <c r="BN47" i="44"/>
  <c r="K48" i="44"/>
  <c r="S50" i="44"/>
  <c r="AE7" i="44"/>
  <c r="T9" i="44"/>
  <c r="AN13" i="44"/>
  <c r="I16" i="44"/>
  <c r="AO16" i="44"/>
  <c r="C12" i="46"/>
  <c r="C12" i="44" s="1"/>
  <c r="C41" i="46"/>
  <c r="C41" i="44" s="1"/>
  <c r="G7" i="44"/>
  <c r="BC7" i="44"/>
  <c r="AN8" i="44"/>
  <c r="AD9" i="44"/>
  <c r="BM9" i="44"/>
  <c r="AG10" i="44"/>
  <c r="BK10" i="44"/>
  <c r="E12" i="44"/>
  <c r="U13" i="44"/>
  <c r="AX13" i="44"/>
  <c r="O14" i="44"/>
  <c r="AU14" i="44"/>
  <c r="X15" i="44"/>
  <c r="BL15" i="44"/>
  <c r="AD16" i="44"/>
  <c r="H17" i="44"/>
  <c r="AV17" i="44"/>
  <c r="D18" i="44"/>
  <c r="AI18" i="44"/>
  <c r="W19" i="44"/>
  <c r="BD19" i="44"/>
  <c r="L20" i="44"/>
  <c r="AQ20" i="44"/>
  <c r="G21" i="44"/>
  <c r="W21" i="44"/>
  <c r="AU21" i="44"/>
  <c r="BL21" i="44"/>
  <c r="T22" i="44"/>
  <c r="AR22" i="44"/>
  <c r="W23" i="44"/>
  <c r="AR23" i="44"/>
  <c r="BG24" i="44"/>
  <c r="AB25" i="44"/>
  <c r="AY25" i="44"/>
  <c r="O26" i="44"/>
  <c r="BA26" i="44"/>
  <c r="AW27" i="44"/>
  <c r="E28" i="44"/>
  <c r="AI28" i="44"/>
  <c r="BG28" i="44"/>
  <c r="BM29" i="44"/>
  <c r="Z30" i="44"/>
  <c r="AZ30" i="44"/>
  <c r="D32" i="44"/>
  <c r="D34" i="44"/>
  <c r="AN35" i="44"/>
  <c r="S36" i="44"/>
  <c r="AJ37" i="44"/>
  <c r="BP37" i="44"/>
  <c r="AF38" i="44"/>
  <c r="L39" i="44"/>
  <c r="BP39" i="44"/>
  <c r="Q40" i="44"/>
  <c r="E41" i="44"/>
  <c r="AS41" i="44"/>
  <c r="BI41" i="44"/>
  <c r="I42" i="44"/>
  <c r="AL42" i="44"/>
  <c r="BM42" i="44"/>
  <c r="M43" i="44"/>
  <c r="Z43" i="44"/>
  <c r="AK43" i="44"/>
  <c r="F44" i="44"/>
  <c r="Q44" i="44"/>
  <c r="AD44" i="44"/>
  <c r="M45" i="44"/>
  <c r="AS45" i="44"/>
  <c r="BI45" i="44"/>
  <c r="AW46" i="44"/>
  <c r="BJ46" i="44"/>
  <c r="J47" i="44"/>
  <c r="U47" i="44"/>
  <c r="BI47" i="44"/>
  <c r="S48" i="44"/>
  <c r="AU51" i="44"/>
  <c r="BK51" i="44"/>
  <c r="AQ54" i="44"/>
  <c r="AP73" i="46"/>
  <c r="AP73" i="44"/>
  <c r="AG79" i="46"/>
  <c r="AG79" i="44"/>
  <c r="Y79" i="44"/>
  <c r="G81" i="44"/>
  <c r="AP93" i="44"/>
  <c r="R73" i="46"/>
  <c r="R73" i="44"/>
  <c r="BM75" i="46"/>
  <c r="BM75" i="44"/>
  <c r="K80" i="46"/>
  <c r="K80" i="44"/>
  <c r="V74" i="44"/>
  <c r="BE75" i="44"/>
  <c r="E76" i="44"/>
  <c r="AW77" i="44"/>
  <c r="I79" i="44"/>
  <c r="AQ82" i="44"/>
  <c r="BG82" i="44"/>
  <c r="F83" i="44"/>
  <c r="R93" i="44"/>
  <c r="AI98" i="44"/>
  <c r="F74" i="46"/>
  <c r="F74" i="44"/>
  <c r="M76" i="46"/>
  <c r="M76" i="44"/>
  <c r="U76" i="46"/>
  <c r="U76" i="44"/>
  <c r="AK76" i="46"/>
  <c r="AK76" i="44"/>
  <c r="BM79" i="46"/>
  <c r="BM79" i="44"/>
  <c r="X9" i="44"/>
  <c r="AX11" i="44"/>
  <c r="Q77" i="44"/>
  <c r="AG77" i="44"/>
  <c r="AX90" i="44"/>
  <c r="N96" i="44"/>
  <c r="Z73" i="46"/>
  <c r="Z73" i="44"/>
  <c r="BF73" i="46"/>
  <c r="BF73" i="44"/>
  <c r="N74" i="46"/>
  <c r="N74" i="44"/>
  <c r="AD74" i="46"/>
  <c r="AD74" i="44"/>
  <c r="AT74" i="46"/>
  <c r="AT74" i="44"/>
  <c r="I75" i="46"/>
  <c r="I75" i="44"/>
  <c r="BA76" i="46"/>
  <c r="BA76" i="44"/>
  <c r="BI76" i="46"/>
  <c r="BI76" i="44"/>
  <c r="I77" i="46"/>
  <c r="I77" i="44"/>
  <c r="Y77" i="46"/>
  <c r="Y77" i="44"/>
  <c r="AO77" i="46"/>
  <c r="AO77" i="44"/>
  <c r="BE77" i="46"/>
  <c r="BE77" i="44"/>
  <c r="BM77" i="46"/>
  <c r="BM77" i="44"/>
  <c r="M78" i="46"/>
  <c r="M78" i="44"/>
  <c r="U78" i="46"/>
  <c r="U78" i="44"/>
  <c r="AK78" i="46"/>
  <c r="AK78" i="44"/>
  <c r="BA78" i="46"/>
  <c r="BA78" i="44"/>
  <c r="BI78" i="46"/>
  <c r="BI78" i="44"/>
  <c r="BQ78" i="46"/>
  <c r="BQ78" i="44"/>
  <c r="Q79" i="46"/>
  <c r="Q79" i="44"/>
  <c r="AA80" i="46"/>
  <c r="AA80" i="44"/>
  <c r="AI80" i="46"/>
  <c r="AI80" i="44"/>
  <c r="AQ80" i="46"/>
  <c r="AQ80" i="44"/>
  <c r="BG80" i="46"/>
  <c r="BG80" i="44"/>
  <c r="BO80" i="46"/>
  <c r="BO80" i="44"/>
  <c r="O81" i="46"/>
  <c r="O81" i="44"/>
  <c r="W81" i="46"/>
  <c r="W81" i="44"/>
  <c r="AE81" i="46"/>
  <c r="AE81" i="44"/>
  <c r="AU81" i="46"/>
  <c r="AU81" i="44"/>
  <c r="BC81" i="46"/>
  <c r="BC81" i="44"/>
  <c r="K82" i="46"/>
  <c r="K82" i="44"/>
  <c r="S82" i="46"/>
  <c r="S82" i="44"/>
  <c r="AA82" i="46"/>
  <c r="AA82" i="44"/>
  <c r="AI82" i="46"/>
  <c r="AI82" i="44"/>
  <c r="AY82" i="46"/>
  <c r="AY82" i="44"/>
  <c r="BO82" i="46"/>
  <c r="BO82" i="44"/>
  <c r="N83" i="46"/>
  <c r="N83" i="44"/>
  <c r="V83" i="46"/>
  <c r="V83" i="44"/>
  <c r="AD83" i="46"/>
  <c r="AD83" i="44"/>
  <c r="AL83" i="46"/>
  <c r="AL83" i="44"/>
  <c r="AT83" i="46"/>
  <c r="AT83" i="44"/>
  <c r="BB83" i="46"/>
  <c r="BB83" i="44"/>
  <c r="BJ83" i="46"/>
  <c r="BJ83" i="44"/>
  <c r="A82" i="27"/>
  <c r="A84" i="44"/>
  <c r="R84" i="46"/>
  <c r="R84" i="44"/>
  <c r="Z84" i="46"/>
  <c r="Z84" i="44"/>
  <c r="AH84" i="46"/>
  <c r="AH84" i="44"/>
  <c r="AX84" i="46"/>
  <c r="AX84" i="44"/>
  <c r="BF84" i="46"/>
  <c r="BF84" i="44"/>
  <c r="BN84" i="46"/>
  <c r="BN84" i="44"/>
  <c r="F85" i="46"/>
  <c r="F85" i="44"/>
  <c r="N85" i="46"/>
  <c r="N85" i="44"/>
  <c r="V85" i="46"/>
  <c r="V85" i="44"/>
  <c r="AD85" i="46"/>
  <c r="AD85" i="44"/>
  <c r="AL85" i="46"/>
  <c r="AL85" i="44"/>
  <c r="AT85" i="46"/>
  <c r="AT85" i="44"/>
  <c r="BJ85" i="46"/>
  <c r="BJ85" i="44"/>
  <c r="A84" i="27"/>
  <c r="C86" i="46"/>
  <c r="C86" i="44" s="1"/>
  <c r="A86" i="44"/>
  <c r="R86" i="46"/>
  <c r="R86" i="44"/>
  <c r="Z86" i="46"/>
  <c r="Z86" i="44"/>
  <c r="AH86" i="46"/>
  <c r="AH86" i="44"/>
  <c r="AP86" i="46"/>
  <c r="AP86" i="44"/>
  <c r="AX86" i="46"/>
  <c r="AX86" i="44"/>
  <c r="BF86" i="46"/>
  <c r="BF86" i="44"/>
  <c r="BN86" i="46"/>
  <c r="BN86" i="44"/>
  <c r="F87" i="46"/>
  <c r="F87" i="44"/>
  <c r="N87" i="46"/>
  <c r="N87" i="44"/>
  <c r="V87" i="46"/>
  <c r="V87" i="44"/>
  <c r="AD87" i="46"/>
  <c r="AD87" i="44"/>
  <c r="AL87" i="46"/>
  <c r="AL87" i="44"/>
  <c r="AT87" i="46"/>
  <c r="AT87" i="44"/>
  <c r="BB87" i="46"/>
  <c r="BB87" i="44"/>
  <c r="BJ87" i="46"/>
  <c r="BJ87" i="44"/>
  <c r="A86" i="27"/>
  <c r="C88" i="46"/>
  <c r="C88" i="44" s="1"/>
  <c r="A88" i="44"/>
  <c r="J88" i="46"/>
  <c r="J88" i="44"/>
  <c r="R88" i="46"/>
  <c r="R88" i="44"/>
  <c r="AH88" i="46"/>
  <c r="AH88" i="44"/>
  <c r="AP88" i="46"/>
  <c r="AP88" i="44"/>
  <c r="AX88" i="46"/>
  <c r="AX88" i="44"/>
  <c r="BF88" i="46"/>
  <c r="BF88" i="44"/>
  <c r="BN88" i="46"/>
  <c r="BN88" i="44"/>
  <c r="F89" i="46"/>
  <c r="F89" i="44"/>
  <c r="N89" i="46"/>
  <c r="N89" i="44"/>
  <c r="V89" i="46"/>
  <c r="V89" i="44"/>
  <c r="AD89" i="46"/>
  <c r="AD89" i="44"/>
  <c r="AT89" i="46"/>
  <c r="AT89" i="44"/>
  <c r="BB89" i="46"/>
  <c r="BB89" i="44"/>
  <c r="BJ89" i="46"/>
  <c r="BJ89" i="44"/>
  <c r="A88" i="29"/>
  <c r="A90" i="44"/>
  <c r="C90" i="46"/>
  <c r="C90" i="44" s="1"/>
  <c r="J90" i="46"/>
  <c r="J90" i="44"/>
  <c r="R90" i="46"/>
  <c r="R90" i="44"/>
  <c r="Z90" i="46"/>
  <c r="Z90" i="44"/>
  <c r="AH90" i="46"/>
  <c r="AH90" i="44"/>
  <c r="AP90" i="46"/>
  <c r="AP90" i="44"/>
  <c r="BF90" i="46"/>
  <c r="BF90" i="44"/>
  <c r="BN90" i="46"/>
  <c r="BN90" i="44"/>
  <c r="F91" i="46"/>
  <c r="F91" i="44"/>
  <c r="N91" i="46"/>
  <c r="N91" i="44"/>
  <c r="AD91" i="46"/>
  <c r="AD91" i="44"/>
  <c r="AL91" i="46"/>
  <c r="AL91" i="44"/>
  <c r="AT91" i="46"/>
  <c r="AT91" i="44"/>
  <c r="BB91" i="46"/>
  <c r="BB91" i="44"/>
  <c r="BJ91" i="46"/>
  <c r="BJ91" i="44"/>
  <c r="A90" i="27"/>
  <c r="A92" i="44"/>
  <c r="I92" i="46"/>
  <c r="I92" i="44"/>
  <c r="Q92" i="46"/>
  <c r="Q92" i="44"/>
  <c r="AG92" i="46"/>
  <c r="AG92" i="44"/>
  <c r="AO92" i="46"/>
  <c r="AO92" i="44"/>
  <c r="BE92" i="46"/>
  <c r="BE92" i="44"/>
  <c r="BM92" i="46"/>
  <c r="BM92" i="44"/>
  <c r="J93" i="46"/>
  <c r="J93" i="44"/>
  <c r="Z93" i="46"/>
  <c r="Z93" i="44"/>
  <c r="AH93" i="46"/>
  <c r="AH93" i="44"/>
  <c r="AX93" i="46"/>
  <c r="AX93" i="44"/>
  <c r="BN93" i="46"/>
  <c r="BN93" i="44"/>
  <c r="F94" i="46"/>
  <c r="F94" i="44"/>
  <c r="N94" i="46"/>
  <c r="N94" i="44"/>
  <c r="V94" i="46"/>
  <c r="V94" i="44"/>
  <c r="AD94" i="46"/>
  <c r="AD94" i="44"/>
  <c r="AL94" i="46"/>
  <c r="AL94" i="44"/>
  <c r="AT94" i="46"/>
  <c r="AT94" i="44"/>
  <c r="BB94" i="46"/>
  <c r="BB94" i="44"/>
  <c r="BJ94" i="46"/>
  <c r="BJ94" i="44"/>
  <c r="A93" i="27"/>
  <c r="C95" i="46"/>
  <c r="C95" i="44" s="1"/>
  <c r="J95" i="46"/>
  <c r="J95" i="44"/>
  <c r="R95" i="46"/>
  <c r="R95" i="44"/>
  <c r="Z95" i="46"/>
  <c r="Z95" i="44"/>
  <c r="AH95" i="46"/>
  <c r="AH95" i="44"/>
  <c r="AP95" i="46"/>
  <c r="AP95" i="44"/>
  <c r="AX95" i="46"/>
  <c r="AX95" i="44"/>
  <c r="BF95" i="46"/>
  <c r="BF95" i="44"/>
  <c r="F96" i="46"/>
  <c r="F96" i="44"/>
  <c r="V96" i="46"/>
  <c r="V96" i="44"/>
  <c r="AD96" i="46"/>
  <c r="AD96" i="44"/>
  <c r="AL96" i="46"/>
  <c r="AL96" i="44"/>
  <c r="AT96" i="46"/>
  <c r="AT96" i="44"/>
  <c r="BB96" i="46"/>
  <c r="BB96" i="44"/>
  <c r="A95" i="27"/>
  <c r="A97" i="44"/>
  <c r="C97" i="46"/>
  <c r="C97" i="44" s="1"/>
  <c r="O97" i="46"/>
  <c r="O97" i="44"/>
  <c r="W97" i="46"/>
  <c r="W97" i="44"/>
  <c r="AE97" i="46"/>
  <c r="AE97" i="44"/>
  <c r="AM97" i="46"/>
  <c r="AM97" i="44"/>
  <c r="AU97" i="46"/>
  <c r="AU97" i="44"/>
  <c r="BC97" i="46"/>
  <c r="BC97" i="44"/>
  <c r="BK97" i="46"/>
  <c r="BK97" i="44"/>
  <c r="K98" i="46"/>
  <c r="K98" i="44"/>
  <c r="S98" i="46"/>
  <c r="S98" i="44"/>
  <c r="AA98" i="46"/>
  <c r="AA98" i="44"/>
  <c r="AQ98" i="46"/>
  <c r="AQ98" i="44"/>
  <c r="AY98" i="46"/>
  <c r="AY98" i="44"/>
  <c r="BG98" i="46"/>
  <c r="BG98" i="44"/>
  <c r="BO98" i="46"/>
  <c r="BO98" i="44"/>
  <c r="E99" i="46"/>
  <c r="E99" i="44"/>
  <c r="M99" i="46"/>
  <c r="M99" i="44"/>
  <c r="U99" i="46"/>
  <c r="U99" i="44"/>
  <c r="AC99" i="46"/>
  <c r="AC99" i="44"/>
  <c r="AK99" i="46"/>
  <c r="AK99" i="44"/>
  <c r="AS99" i="46"/>
  <c r="AS99" i="44"/>
  <c r="BA99" i="46"/>
  <c r="BA99" i="44"/>
  <c r="BI99" i="46"/>
  <c r="BI99" i="44"/>
  <c r="BQ99" i="46"/>
  <c r="BQ99" i="44"/>
  <c r="I100" i="46"/>
  <c r="I100" i="44"/>
  <c r="Q100" i="46"/>
  <c r="Q100" i="44"/>
  <c r="Y100" i="46"/>
  <c r="Y100" i="44"/>
  <c r="AG100" i="46"/>
  <c r="AG100" i="44"/>
  <c r="AO100" i="46"/>
  <c r="AO100" i="44"/>
  <c r="AW100" i="46"/>
  <c r="AW100" i="44"/>
  <c r="BE100" i="46"/>
  <c r="BE100" i="44"/>
  <c r="BM100" i="46"/>
  <c r="BM100" i="44"/>
  <c r="K101" i="46"/>
  <c r="K101" i="44"/>
  <c r="S101" i="46"/>
  <c r="S101" i="44"/>
  <c r="AA101" i="46"/>
  <c r="AA101" i="44"/>
  <c r="AI101" i="46"/>
  <c r="AI101" i="44"/>
  <c r="AQ101" i="46"/>
  <c r="AQ101" i="44"/>
  <c r="AY101" i="46"/>
  <c r="AY101" i="44"/>
  <c r="G102" i="46"/>
  <c r="G102" i="44"/>
  <c r="O102" i="46"/>
  <c r="O102" i="44"/>
  <c r="W102" i="46"/>
  <c r="W102" i="44"/>
  <c r="AE102" i="46"/>
  <c r="AE102" i="44"/>
  <c r="AM102" i="46"/>
  <c r="AM102" i="44"/>
  <c r="AU102" i="46"/>
  <c r="AU102" i="44"/>
  <c r="BC102" i="46"/>
  <c r="BC102" i="44"/>
  <c r="BK102" i="46"/>
  <c r="BK102" i="44"/>
  <c r="J103" i="46"/>
  <c r="J103" i="44"/>
  <c r="R103" i="46"/>
  <c r="R103" i="44"/>
  <c r="Z103" i="46"/>
  <c r="Z103" i="44"/>
  <c r="AH103" i="46"/>
  <c r="AH103" i="44"/>
  <c r="AP103" i="46"/>
  <c r="AP103" i="44"/>
  <c r="BF103" i="46"/>
  <c r="BF103" i="44"/>
  <c r="BN103" i="46"/>
  <c r="BN103" i="44"/>
  <c r="F104" i="46"/>
  <c r="F104" i="44"/>
  <c r="N104" i="46"/>
  <c r="N104" i="44"/>
  <c r="V104" i="46"/>
  <c r="V104" i="44"/>
  <c r="AL104" i="46"/>
  <c r="AL104" i="44"/>
  <c r="AT104" i="46"/>
  <c r="AT104" i="44"/>
  <c r="BB104" i="46"/>
  <c r="BB104" i="44"/>
  <c r="BJ104" i="46"/>
  <c r="BJ104" i="44"/>
  <c r="A103" i="27"/>
  <c r="A105" i="44"/>
  <c r="C105" i="46"/>
  <c r="C105" i="44" s="1"/>
  <c r="J105" i="46"/>
  <c r="J105" i="44"/>
  <c r="R105" i="46"/>
  <c r="R105" i="44"/>
  <c r="Z105" i="46"/>
  <c r="Z105" i="44"/>
  <c r="AH105" i="46"/>
  <c r="AH105" i="44"/>
  <c r="AP105" i="46"/>
  <c r="AP105" i="44"/>
  <c r="AX105" i="46"/>
  <c r="AX105" i="44"/>
  <c r="BF105" i="46"/>
  <c r="BF105" i="44"/>
  <c r="BN105" i="46"/>
  <c r="BN105" i="44"/>
  <c r="F106" i="46"/>
  <c r="F106" i="44"/>
  <c r="N106" i="46"/>
  <c r="N106" i="44"/>
  <c r="V106" i="46"/>
  <c r="V106" i="44"/>
  <c r="AD106" i="46"/>
  <c r="AD106" i="44"/>
  <c r="AL106" i="46"/>
  <c r="AL106" i="44"/>
  <c r="AT106" i="46"/>
  <c r="AT106" i="44"/>
  <c r="BJ106" i="46"/>
  <c r="BJ106" i="44"/>
  <c r="J107" i="46"/>
  <c r="J107" i="44"/>
  <c r="R107" i="46"/>
  <c r="R107" i="44"/>
  <c r="Z107" i="46"/>
  <c r="Z107" i="44"/>
  <c r="AX107" i="46"/>
  <c r="AX107" i="44"/>
  <c r="BF107" i="46"/>
  <c r="BF107" i="44"/>
  <c r="BN107" i="46"/>
  <c r="BN107" i="44"/>
  <c r="E108" i="46"/>
  <c r="E108" i="44"/>
  <c r="M108" i="46"/>
  <c r="M108" i="44"/>
  <c r="U108" i="46"/>
  <c r="U108" i="44"/>
  <c r="AC108" i="46"/>
  <c r="AC108" i="44"/>
  <c r="AK108" i="46"/>
  <c r="AK108" i="44"/>
  <c r="AS108" i="46"/>
  <c r="AS108" i="44"/>
  <c r="BA108" i="46"/>
  <c r="BA108" i="44"/>
  <c r="BI108" i="46"/>
  <c r="BI108" i="44"/>
  <c r="BQ108" i="46"/>
  <c r="BQ108" i="44"/>
  <c r="D109" i="46"/>
  <c r="D109" i="44"/>
  <c r="L109" i="46"/>
  <c r="L109" i="44"/>
  <c r="T109" i="46"/>
  <c r="T109" i="44"/>
  <c r="AB109" i="46"/>
  <c r="AB109" i="44"/>
  <c r="AJ109" i="46"/>
  <c r="AJ109" i="44"/>
  <c r="AZ109" i="46"/>
  <c r="AZ109" i="44"/>
  <c r="BH109" i="46"/>
  <c r="BH109" i="44"/>
  <c r="BP109" i="46"/>
  <c r="BP109" i="44"/>
  <c r="H110" i="46"/>
  <c r="H110" i="44"/>
  <c r="P110" i="46"/>
  <c r="P110" i="44"/>
  <c r="X110" i="46"/>
  <c r="X110" i="44"/>
  <c r="AF110" i="46"/>
  <c r="AF110" i="44"/>
  <c r="AV110" i="46"/>
  <c r="AV110" i="44"/>
  <c r="BL110" i="46"/>
  <c r="BL110" i="44"/>
  <c r="D111" i="46"/>
  <c r="D111" i="44"/>
  <c r="T111" i="46"/>
  <c r="T111" i="44"/>
  <c r="AB111" i="46"/>
  <c r="AB111" i="44"/>
  <c r="AJ111" i="46"/>
  <c r="AJ111" i="44"/>
  <c r="AR111" i="46"/>
  <c r="AR111" i="44"/>
  <c r="AZ111" i="46"/>
  <c r="AZ111" i="44"/>
  <c r="BH111" i="46"/>
  <c r="BH111" i="44"/>
  <c r="H112" i="46"/>
  <c r="H112" i="44"/>
  <c r="P112" i="46"/>
  <c r="P112" i="44"/>
  <c r="X112" i="46"/>
  <c r="X112" i="44"/>
  <c r="AF112" i="46"/>
  <c r="AF112" i="44"/>
  <c r="AN112" i="46"/>
  <c r="AN112" i="44"/>
  <c r="AV112" i="46"/>
  <c r="AV112" i="44"/>
  <c r="BD112" i="46"/>
  <c r="BD112" i="44"/>
  <c r="BL112" i="46"/>
  <c r="BL112" i="44"/>
  <c r="G113" i="46"/>
  <c r="G113" i="44"/>
  <c r="W113" i="46"/>
  <c r="W113" i="44"/>
  <c r="AE113" i="46"/>
  <c r="AE113" i="44"/>
  <c r="AM113" i="46"/>
  <c r="AM113" i="44"/>
  <c r="AU113" i="46"/>
  <c r="AU113" i="44"/>
  <c r="BC113" i="46"/>
  <c r="BC113" i="44"/>
  <c r="K114" i="46"/>
  <c r="K114" i="44"/>
  <c r="S114" i="46"/>
  <c r="S114" i="44"/>
  <c r="AA114" i="46"/>
  <c r="AA114" i="44"/>
  <c r="AI114" i="46"/>
  <c r="AI114" i="44"/>
  <c r="AQ114" i="46"/>
  <c r="AQ114" i="44"/>
  <c r="BG114" i="46"/>
  <c r="BG114" i="44"/>
  <c r="BO114" i="46"/>
  <c r="BO114" i="44"/>
  <c r="V115" i="46"/>
  <c r="V115" i="44"/>
  <c r="AD115" i="46"/>
  <c r="AD115" i="44"/>
  <c r="AL115" i="46"/>
  <c r="AL115" i="44"/>
  <c r="BB115" i="46"/>
  <c r="BB115" i="44"/>
  <c r="BJ115" i="46"/>
  <c r="BJ115" i="44"/>
  <c r="A114" i="27"/>
  <c r="C116" i="46"/>
  <c r="C116" i="44" s="1"/>
  <c r="J116" i="46"/>
  <c r="J116" i="44"/>
  <c r="R116" i="46"/>
  <c r="R116" i="44"/>
  <c r="Z116" i="46"/>
  <c r="Z116" i="44"/>
  <c r="AH116" i="46"/>
  <c r="AH116" i="44"/>
  <c r="AX73" i="44"/>
  <c r="AC78" i="44"/>
  <c r="S7" i="46"/>
  <c r="S7" i="44"/>
  <c r="AA7" i="46"/>
  <c r="AA7" i="44"/>
  <c r="E10" i="46"/>
  <c r="E10" i="44"/>
  <c r="AC10" i="46"/>
  <c r="AC10" i="44"/>
  <c r="AS10" i="46"/>
  <c r="AS10" i="44"/>
  <c r="BI10" i="46"/>
  <c r="BI10" i="44"/>
  <c r="J11" i="46"/>
  <c r="J11" i="44"/>
  <c r="R11" i="46"/>
  <c r="R11" i="44"/>
  <c r="AH11" i="46"/>
  <c r="AH11" i="44"/>
  <c r="AP11" i="46"/>
  <c r="AP11" i="44"/>
  <c r="BF11" i="46"/>
  <c r="BF11" i="44"/>
  <c r="BN11" i="46"/>
  <c r="BN11" i="44"/>
  <c r="D12" i="46"/>
  <c r="D12" i="44"/>
  <c r="T12" i="46"/>
  <c r="T12" i="44"/>
  <c r="AB12" i="46"/>
  <c r="AB12" i="44"/>
  <c r="AJ12" i="46"/>
  <c r="AJ12" i="44"/>
  <c r="AR12" i="46"/>
  <c r="AR12" i="44"/>
  <c r="AZ12" i="46"/>
  <c r="AZ12" i="44"/>
  <c r="O15" i="46"/>
  <c r="O15" i="44"/>
  <c r="W15" i="46"/>
  <c r="W15" i="44"/>
  <c r="BC15" i="46"/>
  <c r="BC15" i="44"/>
  <c r="BK15" i="46"/>
  <c r="BK15" i="44"/>
  <c r="J16" i="46"/>
  <c r="J16" i="44"/>
  <c r="R16" i="46"/>
  <c r="R16" i="44"/>
  <c r="AH16" i="46"/>
  <c r="AH16" i="44"/>
  <c r="AP16" i="46"/>
  <c r="AP16" i="44"/>
  <c r="BF16" i="46"/>
  <c r="BF16" i="44"/>
  <c r="BN16" i="46"/>
  <c r="BN16" i="44"/>
  <c r="E17" i="46"/>
  <c r="E17" i="44"/>
  <c r="U17" i="46"/>
  <c r="U17" i="44"/>
  <c r="AK17" i="46"/>
  <c r="AK17" i="44"/>
  <c r="AS17" i="46"/>
  <c r="AS17" i="44"/>
  <c r="BA17" i="46"/>
  <c r="BA17" i="44"/>
  <c r="H18" i="46"/>
  <c r="H18" i="44"/>
  <c r="P18" i="46"/>
  <c r="P18" i="44"/>
  <c r="AF18" i="46"/>
  <c r="AF18" i="44"/>
  <c r="AV18" i="46"/>
  <c r="AV18" i="44"/>
  <c r="BD18" i="46"/>
  <c r="BD18" i="44"/>
  <c r="BL18" i="46"/>
  <c r="BL18" i="44"/>
  <c r="D19" i="46"/>
  <c r="D19" i="44"/>
  <c r="T19" i="46"/>
  <c r="T19" i="44"/>
  <c r="AB19" i="46"/>
  <c r="AB19" i="44"/>
  <c r="AJ19" i="46"/>
  <c r="AJ19" i="44"/>
  <c r="AR19" i="46"/>
  <c r="AR19" i="44"/>
  <c r="AZ19" i="46"/>
  <c r="AZ19" i="44"/>
  <c r="BP19" i="46"/>
  <c r="BP19" i="44"/>
  <c r="H20" i="46"/>
  <c r="H20" i="44"/>
  <c r="P20" i="46"/>
  <c r="P20" i="44"/>
  <c r="AN20" i="46"/>
  <c r="AN20" i="44"/>
  <c r="AV20" i="46"/>
  <c r="AV20" i="44"/>
  <c r="BL20" i="46"/>
  <c r="BL20" i="44"/>
  <c r="D21" i="46"/>
  <c r="D21" i="44"/>
  <c r="T21" i="46"/>
  <c r="T21" i="44"/>
  <c r="X22" i="46"/>
  <c r="X22" i="44"/>
  <c r="K7" i="46"/>
  <c r="K7" i="44"/>
  <c r="AR8" i="46"/>
  <c r="AR8" i="44"/>
  <c r="BD9" i="46"/>
  <c r="BD9" i="44"/>
  <c r="U10" i="46"/>
  <c r="U10" i="44"/>
  <c r="BA10" i="46"/>
  <c r="BA10" i="44"/>
  <c r="AH73" i="44"/>
  <c r="BE79" i="44"/>
  <c r="BK81" i="44"/>
  <c r="J84" i="44"/>
  <c r="J86" i="44"/>
  <c r="AX103" i="44"/>
  <c r="AL74" i="46"/>
  <c r="AL74" i="44"/>
  <c r="BB74" i="46"/>
  <c r="BB74" i="44"/>
  <c r="A73" i="27"/>
  <c r="A75" i="44"/>
  <c r="AG75" i="46"/>
  <c r="AG75" i="44"/>
  <c r="AW79" i="46"/>
  <c r="AW79" i="44"/>
  <c r="BN73" i="44"/>
  <c r="AS78" i="44"/>
  <c r="AQ7" i="46"/>
  <c r="AQ7" i="44"/>
  <c r="BG7" i="46"/>
  <c r="BG7" i="44"/>
  <c r="H9" i="46"/>
  <c r="H9" i="44"/>
  <c r="AF9" i="46"/>
  <c r="AF9" i="44"/>
  <c r="BL9" i="46"/>
  <c r="BL9" i="44"/>
  <c r="AK10" i="46"/>
  <c r="AK10" i="44"/>
  <c r="BJ74" i="44"/>
  <c r="AC76" i="44"/>
  <c r="AS76" i="44"/>
  <c r="E78" i="44"/>
  <c r="AM81" i="44"/>
  <c r="BB85" i="44"/>
  <c r="J73" i="46"/>
  <c r="J73" i="44"/>
  <c r="Q75" i="46"/>
  <c r="Q75" i="44"/>
  <c r="AW75" i="46"/>
  <c r="AW75" i="44"/>
  <c r="AO79" i="46"/>
  <c r="AO79" i="44"/>
  <c r="A5" i="29"/>
  <c r="C7" i="46"/>
  <c r="C7" i="44" s="1"/>
  <c r="BO7" i="46"/>
  <c r="BO7" i="44"/>
  <c r="P9" i="46"/>
  <c r="P9" i="44"/>
  <c r="AN9" i="46"/>
  <c r="AN9" i="44"/>
  <c r="M10" i="46"/>
  <c r="M10" i="44"/>
  <c r="C92" i="46"/>
  <c r="C92" i="44" s="1"/>
  <c r="BQ10" i="44"/>
  <c r="AL89" i="44"/>
  <c r="V91" i="44"/>
  <c r="BJ96" i="44"/>
  <c r="G97" i="44"/>
  <c r="BN116" i="44"/>
  <c r="AB122" i="44"/>
  <c r="AM125" i="44"/>
  <c r="AU127" i="44"/>
  <c r="AI138" i="44"/>
  <c r="AY138" i="44"/>
  <c r="H22" i="44"/>
  <c r="AF27" i="44"/>
  <c r="BJ29" i="44"/>
  <c r="BA31" i="44"/>
  <c r="BQ31" i="44"/>
  <c r="I34" i="44"/>
  <c r="AG34" i="44"/>
  <c r="AS35" i="44"/>
  <c r="AV36" i="44"/>
  <c r="BD119" i="44"/>
  <c r="X121" i="44"/>
  <c r="T122" i="44"/>
  <c r="BP124" i="44"/>
  <c r="AM127" i="44"/>
  <c r="K128" i="44"/>
  <c r="S128" i="44"/>
  <c r="AA128" i="44"/>
  <c r="AI128" i="44"/>
  <c r="AQ128" i="44"/>
  <c r="AY128" i="44"/>
  <c r="BG128" i="44"/>
  <c r="BO128" i="44"/>
  <c r="BK139" i="44"/>
  <c r="D141" i="44"/>
  <c r="W142" i="44"/>
  <c r="AZ156" i="44"/>
  <c r="A30" i="44"/>
  <c r="AR21" i="44"/>
  <c r="BL22" i="44"/>
  <c r="U24" i="44"/>
  <c r="H25" i="44"/>
  <c r="BL25" i="44"/>
  <c r="BH26" i="44"/>
  <c r="P27" i="44"/>
  <c r="AK31" i="44"/>
  <c r="Y32" i="44"/>
  <c r="BE32" i="44"/>
  <c r="AW34" i="44"/>
  <c r="H36" i="44"/>
  <c r="BL36" i="44"/>
  <c r="AB37" i="44"/>
  <c r="AR37" i="44"/>
  <c r="X119" i="44"/>
  <c r="AZ120" i="44"/>
  <c r="BD121" i="44"/>
  <c r="X123" i="44"/>
  <c r="AE127" i="44"/>
  <c r="K138" i="44"/>
  <c r="Y143" i="44"/>
  <c r="AZ144" i="44"/>
  <c r="AP116" i="46"/>
  <c r="AP116" i="44"/>
  <c r="AX116" i="46"/>
  <c r="AX116" i="44"/>
  <c r="BF116" i="46"/>
  <c r="BF116" i="44"/>
  <c r="R117" i="46"/>
  <c r="R117" i="44"/>
  <c r="Z117" i="46"/>
  <c r="Z117" i="44"/>
  <c r="AH117" i="46"/>
  <c r="AH117" i="44"/>
  <c r="H119" i="46"/>
  <c r="H119" i="44"/>
  <c r="P119" i="46"/>
  <c r="P119" i="44"/>
  <c r="AF119" i="46"/>
  <c r="AF119" i="44"/>
  <c r="AV119" i="46"/>
  <c r="AV119" i="44"/>
  <c r="D120" i="46"/>
  <c r="D120" i="44"/>
  <c r="L120" i="46"/>
  <c r="L120" i="44"/>
  <c r="AR120" i="46"/>
  <c r="AR120" i="44"/>
  <c r="BH120" i="46"/>
  <c r="BH120" i="44"/>
  <c r="P121" i="46"/>
  <c r="P121" i="44"/>
  <c r="AF121" i="46"/>
  <c r="AF121" i="44"/>
  <c r="AN121" i="46"/>
  <c r="AN121" i="44"/>
  <c r="BL121" i="46"/>
  <c r="BL121" i="44"/>
  <c r="D122" i="46"/>
  <c r="D122" i="44"/>
  <c r="L122" i="46"/>
  <c r="L122" i="44"/>
  <c r="AJ122" i="46"/>
  <c r="AJ122" i="44"/>
  <c r="AZ122" i="46"/>
  <c r="AZ122" i="44"/>
  <c r="BH122" i="46"/>
  <c r="BH122" i="44"/>
  <c r="BP122" i="46"/>
  <c r="BP122" i="44"/>
  <c r="AF123" i="46"/>
  <c r="AF123" i="44"/>
  <c r="AN123" i="46"/>
  <c r="AN123" i="44"/>
  <c r="AV123" i="46"/>
  <c r="AV123" i="44"/>
  <c r="BD123" i="46"/>
  <c r="BD123" i="44"/>
  <c r="BL123" i="46"/>
  <c r="BL123" i="44"/>
  <c r="D124" i="46"/>
  <c r="D124" i="44"/>
  <c r="T124" i="46"/>
  <c r="T124" i="44"/>
  <c r="AB124" i="46"/>
  <c r="AB124" i="44"/>
  <c r="AJ124" i="46"/>
  <c r="AJ124" i="44"/>
  <c r="AZ124" i="46"/>
  <c r="AZ124" i="44"/>
  <c r="BH124" i="46"/>
  <c r="BH124" i="44"/>
  <c r="G125" i="46"/>
  <c r="G125" i="44"/>
  <c r="AE125" i="46"/>
  <c r="AE125" i="44"/>
  <c r="AU125" i="46"/>
  <c r="AU125" i="44"/>
  <c r="BC125" i="46"/>
  <c r="BC125" i="44"/>
  <c r="BK125" i="46"/>
  <c r="BK125" i="44"/>
  <c r="K126" i="46"/>
  <c r="K126" i="44"/>
  <c r="S126" i="46"/>
  <c r="S126" i="44"/>
  <c r="AA126" i="46"/>
  <c r="AA126" i="44"/>
  <c r="AI126" i="46"/>
  <c r="AI126" i="44"/>
  <c r="BO126" i="46"/>
  <c r="BO126" i="44"/>
  <c r="G127" i="46"/>
  <c r="G127" i="44"/>
  <c r="O127" i="46"/>
  <c r="O127" i="44"/>
  <c r="W127" i="46"/>
  <c r="W127" i="44"/>
  <c r="BC127" i="46"/>
  <c r="BC127" i="44"/>
  <c r="BK127" i="46"/>
  <c r="BK127" i="44"/>
  <c r="O136" i="46"/>
  <c r="O136" i="44"/>
  <c r="W136" i="46"/>
  <c r="W136" i="44"/>
  <c r="H137" i="46"/>
  <c r="H137" i="44"/>
  <c r="P137" i="46"/>
  <c r="P137" i="44"/>
  <c r="AF137" i="46"/>
  <c r="AF137" i="44"/>
  <c r="AN137" i="46"/>
  <c r="AN137" i="44"/>
  <c r="BL137" i="46"/>
  <c r="BL137" i="44"/>
  <c r="S138" i="46"/>
  <c r="S138" i="44"/>
  <c r="AA138" i="46"/>
  <c r="AA138" i="44"/>
  <c r="AQ138" i="46"/>
  <c r="AQ138" i="44"/>
  <c r="BO138" i="46"/>
  <c r="BO138" i="44"/>
  <c r="G139" i="46"/>
  <c r="G139" i="44"/>
  <c r="O139" i="46"/>
  <c r="O139" i="44"/>
  <c r="W139" i="46"/>
  <c r="W139" i="44"/>
  <c r="AM139" i="46"/>
  <c r="AM139" i="44"/>
  <c r="AU139" i="46"/>
  <c r="AU139" i="44"/>
  <c r="BC139" i="46"/>
  <c r="BC139" i="44"/>
  <c r="L141" i="46"/>
  <c r="L141" i="44"/>
  <c r="T141" i="46"/>
  <c r="T141" i="44"/>
  <c r="AJ141" i="46"/>
  <c r="AJ141" i="44"/>
  <c r="AR141" i="46"/>
  <c r="AR141" i="44"/>
  <c r="BH141" i="46"/>
  <c r="BH141" i="44"/>
  <c r="BP141" i="46"/>
  <c r="BP141" i="44"/>
  <c r="G142" i="46"/>
  <c r="G142" i="44"/>
  <c r="O142" i="46"/>
  <c r="O142" i="44"/>
  <c r="AE142" i="46"/>
  <c r="AE142" i="44"/>
  <c r="AM142" i="46"/>
  <c r="AM142" i="44"/>
  <c r="AU142" i="46"/>
  <c r="AU142" i="44"/>
  <c r="BC142" i="46"/>
  <c r="BC142" i="44"/>
  <c r="BK142" i="46"/>
  <c r="BK142" i="44"/>
  <c r="I143" i="46"/>
  <c r="I143" i="44"/>
  <c r="AG143" i="46"/>
  <c r="AG143" i="44"/>
  <c r="AO143" i="46"/>
  <c r="AO143" i="44"/>
  <c r="AW143" i="46"/>
  <c r="AW143" i="44"/>
  <c r="BM143" i="46"/>
  <c r="BM143" i="44"/>
  <c r="D144" i="46"/>
  <c r="D144" i="44"/>
  <c r="T144" i="46"/>
  <c r="T144" i="44"/>
  <c r="AB144" i="46"/>
  <c r="AB144" i="44"/>
  <c r="AJ144" i="46"/>
  <c r="AJ144" i="44"/>
  <c r="AR144" i="46"/>
  <c r="AR144" i="44"/>
  <c r="BH144" i="46"/>
  <c r="BH144" i="44"/>
  <c r="BP144" i="46"/>
  <c r="BP144" i="44"/>
  <c r="O145" i="46"/>
  <c r="O145" i="44"/>
  <c r="W145" i="46"/>
  <c r="W145" i="44"/>
  <c r="AM145" i="46"/>
  <c r="AM145" i="44"/>
  <c r="AU145" i="46"/>
  <c r="AU145" i="44"/>
  <c r="BC145" i="46"/>
  <c r="BC145" i="44"/>
  <c r="BK145" i="46"/>
  <c r="BK145" i="44"/>
  <c r="K146" i="46"/>
  <c r="K146" i="44"/>
  <c r="S146" i="46"/>
  <c r="S146" i="44"/>
  <c r="AA146" i="46"/>
  <c r="AA146" i="44"/>
  <c r="AI146" i="46"/>
  <c r="AI146" i="44"/>
  <c r="AQ146" i="46"/>
  <c r="AQ146" i="44"/>
  <c r="AY146" i="46"/>
  <c r="AY146" i="44"/>
  <c r="BG146" i="46"/>
  <c r="BG146" i="44"/>
  <c r="BO146" i="46"/>
  <c r="BO146" i="44"/>
  <c r="L147" i="46"/>
  <c r="L147" i="44"/>
  <c r="T147" i="46"/>
  <c r="T147" i="44"/>
  <c r="AB147" i="46"/>
  <c r="AB147" i="44"/>
  <c r="AJ147" i="46"/>
  <c r="AJ147" i="44"/>
  <c r="AR147" i="46"/>
  <c r="AR147" i="44"/>
  <c r="BH147" i="46"/>
  <c r="BH147" i="44"/>
  <c r="BP147" i="46"/>
  <c r="BP147" i="44"/>
  <c r="H148" i="46"/>
  <c r="H148" i="44"/>
  <c r="AF148" i="46"/>
  <c r="AF148" i="44"/>
  <c r="AN148" i="46"/>
  <c r="AN148" i="44"/>
  <c r="AV148" i="46"/>
  <c r="AV148" i="44"/>
  <c r="BD148" i="46"/>
  <c r="BD148" i="44"/>
  <c r="J149" i="46"/>
  <c r="J149" i="44"/>
  <c r="R149" i="46"/>
  <c r="R149" i="44"/>
  <c r="Z149" i="46"/>
  <c r="Z149" i="44"/>
  <c r="AX149" i="46"/>
  <c r="AX149" i="44"/>
  <c r="BF149" i="46"/>
  <c r="BF149" i="44"/>
  <c r="H151" i="46"/>
  <c r="H151" i="44"/>
  <c r="AF151" i="46"/>
  <c r="AF151" i="44"/>
  <c r="AN151" i="46"/>
  <c r="AN151" i="44"/>
  <c r="AV151" i="46"/>
  <c r="AV151" i="44"/>
  <c r="BD151" i="46"/>
  <c r="BD151" i="44"/>
  <c r="BL151" i="46"/>
  <c r="BL151" i="44"/>
  <c r="D152" i="46"/>
  <c r="D152" i="44"/>
  <c r="L152" i="46"/>
  <c r="L152" i="44"/>
  <c r="T152" i="46"/>
  <c r="T152" i="44"/>
  <c r="AB152" i="46"/>
  <c r="AB152" i="44"/>
  <c r="AZ152" i="46"/>
  <c r="AZ152" i="44"/>
  <c r="BH152" i="46"/>
  <c r="BH152" i="44"/>
  <c r="BP152" i="46"/>
  <c r="BP152" i="44"/>
  <c r="H155" i="46"/>
  <c r="H155" i="44"/>
  <c r="P155" i="46"/>
  <c r="P155" i="44"/>
  <c r="X155" i="46"/>
  <c r="X155" i="44"/>
  <c r="AN155" i="46"/>
  <c r="AN155" i="44"/>
  <c r="AV155" i="46"/>
  <c r="AV155" i="44"/>
  <c r="BD155" i="46"/>
  <c r="BD155" i="44"/>
  <c r="BL155" i="46"/>
  <c r="BL155" i="44"/>
  <c r="D156" i="46"/>
  <c r="D156" i="44"/>
  <c r="L156" i="46"/>
  <c r="L156" i="44"/>
  <c r="T156" i="46"/>
  <c r="T156" i="44"/>
  <c r="AB156" i="46"/>
  <c r="AB156" i="44"/>
  <c r="AJ156" i="46"/>
  <c r="AJ156" i="44"/>
  <c r="AR156" i="46"/>
  <c r="AR156" i="44"/>
  <c r="BH156" i="46"/>
  <c r="BH156" i="44"/>
  <c r="BP156" i="46"/>
  <c r="BP156" i="44"/>
  <c r="H157" i="46"/>
  <c r="H157" i="44"/>
  <c r="P157" i="46"/>
  <c r="P157" i="44"/>
  <c r="X157" i="46"/>
  <c r="X157" i="44"/>
  <c r="AF157" i="46"/>
  <c r="AF157" i="44"/>
  <c r="AV157" i="46"/>
  <c r="AV157" i="44"/>
  <c r="BD157" i="46"/>
  <c r="BD157" i="44"/>
  <c r="D158" i="46"/>
  <c r="D158" i="44"/>
  <c r="L158" i="46"/>
  <c r="L158" i="44"/>
  <c r="AJ158" i="46"/>
  <c r="AJ158" i="44"/>
  <c r="AR158" i="46"/>
  <c r="AR158" i="44"/>
  <c r="BH158" i="46"/>
  <c r="BH158" i="44"/>
  <c r="BP158" i="46"/>
  <c r="BP158" i="44"/>
  <c r="G159" i="46"/>
  <c r="G159" i="44"/>
  <c r="O159" i="46"/>
  <c r="O159" i="44"/>
  <c r="W159" i="46"/>
  <c r="W159" i="44"/>
  <c r="AE159" i="46"/>
  <c r="AE159" i="44"/>
  <c r="AM159" i="46"/>
  <c r="AM159" i="44"/>
  <c r="AU159" i="46"/>
  <c r="AU159" i="44"/>
  <c r="BK159" i="46"/>
  <c r="BK159" i="44"/>
  <c r="S160" i="46"/>
  <c r="S160" i="44"/>
  <c r="AA160" i="46"/>
  <c r="AA160" i="44"/>
  <c r="AI160" i="46"/>
  <c r="AI160" i="44"/>
  <c r="AQ160" i="46"/>
  <c r="AQ160" i="44"/>
  <c r="AY160" i="46"/>
  <c r="AY160" i="44"/>
  <c r="BG160" i="46"/>
  <c r="BG160" i="44"/>
  <c r="BO160" i="46"/>
  <c r="BO160" i="44"/>
  <c r="R162" i="46"/>
  <c r="R162" i="44"/>
  <c r="BF162" i="46"/>
  <c r="BF162" i="44"/>
  <c r="E163" i="46"/>
  <c r="E163" i="44"/>
  <c r="M163" i="46"/>
  <c r="M163" i="44"/>
  <c r="AC163" i="46"/>
  <c r="AC163" i="44"/>
  <c r="AK163" i="46"/>
  <c r="AK163" i="44"/>
  <c r="AS163" i="46"/>
  <c r="AS163" i="44"/>
  <c r="BA163" i="46"/>
  <c r="BA163" i="44"/>
  <c r="BI163" i="46"/>
  <c r="BI163" i="44"/>
  <c r="BQ163" i="46"/>
  <c r="BQ163" i="44"/>
  <c r="I164" i="46"/>
  <c r="I164" i="44"/>
  <c r="Q164" i="46"/>
  <c r="Q164" i="44"/>
  <c r="Y164" i="46"/>
  <c r="Y164" i="44"/>
  <c r="AG164" i="46"/>
  <c r="AG164" i="44"/>
  <c r="AO164" i="46"/>
  <c r="AO164" i="44"/>
  <c r="AW164" i="46"/>
  <c r="AW164" i="44"/>
  <c r="BE164" i="46"/>
  <c r="BE164" i="44"/>
  <c r="BM164" i="46"/>
  <c r="BM164"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AO166" i="46"/>
  <c r="AO166" i="44"/>
  <c r="AW166" i="46"/>
  <c r="AW166" i="44"/>
  <c r="BE166" i="46"/>
  <c r="BE166" i="44"/>
  <c r="BM166" i="46"/>
  <c r="BM166" i="44"/>
  <c r="E167" i="46"/>
  <c r="E167" i="44"/>
  <c r="M167" i="46"/>
  <c r="M167" i="44"/>
  <c r="I168" i="46"/>
  <c r="I168" i="44"/>
  <c r="Q168" i="46"/>
  <c r="Q168" i="44"/>
  <c r="AG168" i="46"/>
  <c r="AG168" i="44"/>
  <c r="AO168" i="46"/>
  <c r="AO168" i="44"/>
  <c r="AW168" i="46"/>
  <c r="AW168" i="44"/>
  <c r="BE168" i="46"/>
  <c r="BE168" i="44"/>
  <c r="BM168" i="46"/>
  <c r="BM168" i="44"/>
  <c r="T169" i="46"/>
  <c r="T169" i="44"/>
  <c r="AB169" i="46"/>
  <c r="AB169" i="44"/>
  <c r="AJ169" i="46"/>
  <c r="AJ169" i="44"/>
  <c r="AR169" i="46"/>
  <c r="AR169" i="44"/>
  <c r="AZ169" i="46"/>
  <c r="AZ169" i="44"/>
  <c r="BH169" i="46"/>
  <c r="BH169" i="44"/>
  <c r="BP169" i="46"/>
  <c r="BP169" i="44"/>
  <c r="H170" i="46"/>
  <c r="H170" i="44"/>
  <c r="P170" i="46"/>
  <c r="P170" i="44"/>
  <c r="X170" i="46"/>
  <c r="X170" i="44"/>
  <c r="AN170" i="46"/>
  <c r="AN170" i="44"/>
  <c r="AV170" i="46"/>
  <c r="AV170" i="44"/>
  <c r="BD170" i="46"/>
  <c r="BD170" i="44"/>
  <c r="D171" i="46"/>
  <c r="D171" i="44"/>
  <c r="L171" i="46"/>
  <c r="L171" i="44"/>
  <c r="T171" i="46"/>
  <c r="T171" i="44"/>
  <c r="AB171" i="46"/>
  <c r="AB171" i="44"/>
  <c r="AJ171" i="46"/>
  <c r="AJ171" i="44"/>
  <c r="AR171" i="46"/>
  <c r="AR171" i="44"/>
  <c r="AZ171" i="46"/>
  <c r="AZ171" i="44"/>
  <c r="BH171" i="46"/>
  <c r="BH171" i="44"/>
  <c r="H172" i="46"/>
  <c r="H172" i="44"/>
  <c r="P172" i="46"/>
  <c r="P172" i="44"/>
  <c r="X172" i="46"/>
  <c r="X172" i="44"/>
  <c r="AN172" i="46"/>
  <c r="AN172" i="44"/>
  <c r="AV172" i="46"/>
  <c r="AV172" i="44"/>
  <c r="BD172" i="46"/>
  <c r="BD172" i="44"/>
  <c r="BL172" i="46"/>
  <c r="BL172" i="44"/>
  <c r="F173" i="46"/>
  <c r="F173" i="44"/>
  <c r="N173" i="46"/>
  <c r="N173" i="44"/>
  <c r="V173" i="46"/>
  <c r="V173" i="44"/>
  <c r="AD173" i="46"/>
  <c r="AD173" i="44"/>
  <c r="AL173" i="46"/>
  <c r="AL173" i="44"/>
  <c r="AT173" i="46"/>
  <c r="AT173" i="44"/>
  <c r="P22" i="44"/>
  <c r="BP26" i="44"/>
  <c r="AN27" i="44"/>
  <c r="Y34" i="44"/>
  <c r="AK35" i="44"/>
  <c r="BA35" i="44"/>
  <c r="AN36" i="44"/>
  <c r="BH37" i="44"/>
  <c r="AX117" i="44"/>
  <c r="D118" i="44"/>
  <c r="L118" i="44"/>
  <c r="T118" i="44"/>
  <c r="AB118" i="44"/>
  <c r="AJ118" i="44"/>
  <c r="AR118" i="44"/>
  <c r="AZ118" i="44"/>
  <c r="BH118" i="44"/>
  <c r="BP118" i="44"/>
  <c r="AJ120" i="44"/>
  <c r="AR122" i="44"/>
  <c r="H123" i="44"/>
  <c r="L124" i="44"/>
  <c r="AY126" i="44"/>
  <c r="X137" i="44"/>
  <c r="AZ141" i="44"/>
  <c r="P148" i="44"/>
  <c r="AJ152" i="44"/>
  <c r="T158" i="44"/>
  <c r="K160" i="44"/>
  <c r="U167" i="44"/>
  <c r="AZ21" i="44"/>
  <c r="BP21" i="44"/>
  <c r="AJ26" i="44"/>
  <c r="X27" i="44"/>
  <c r="BL27" i="44"/>
  <c r="AD29" i="44"/>
  <c r="AG30" i="44"/>
  <c r="BE30" i="44"/>
  <c r="AO34" i="44"/>
  <c r="BE34" i="44"/>
  <c r="AP117" i="44"/>
  <c r="AN119" i="44"/>
  <c r="AB120" i="44"/>
  <c r="BP120" i="44"/>
  <c r="AR124" i="44"/>
  <c r="AQ126" i="44"/>
  <c r="L144" i="44"/>
  <c r="AE145" i="44"/>
  <c r="AP149" i="44"/>
  <c r="AN157" i="44"/>
  <c r="BL157" i="44"/>
  <c r="AN22" i="44"/>
  <c r="BD22" i="44"/>
  <c r="M24" i="44"/>
  <c r="BI24" i="44"/>
  <c r="H27" i="44"/>
  <c r="BB29" i="44"/>
  <c r="M31" i="44"/>
  <c r="AG32" i="44"/>
  <c r="AW32" i="44"/>
  <c r="E35" i="44"/>
  <c r="BQ35" i="44"/>
  <c r="AZ37" i="44"/>
  <c r="J117" i="44"/>
  <c r="BL119" i="44"/>
  <c r="T120" i="44"/>
  <c r="BG131" i="44"/>
  <c r="K133" i="44"/>
  <c r="S133" i="44"/>
  <c r="AA133" i="44"/>
  <c r="AI133" i="44"/>
  <c r="AQ133" i="44"/>
  <c r="AY133" i="44"/>
  <c r="BG133" i="44"/>
  <c r="BO133" i="44"/>
  <c r="AB141" i="44"/>
  <c r="BE143" i="44"/>
  <c r="AZ147" i="44"/>
  <c r="AH149" i="44"/>
  <c r="AV174" i="44"/>
  <c r="AT176" i="44"/>
  <c r="AO177" i="44"/>
  <c r="AO179" i="44"/>
  <c r="BP182" i="44"/>
  <c r="U185" i="44"/>
  <c r="AH189" i="44"/>
  <c r="AG177" i="44"/>
  <c r="U178" i="44"/>
  <c r="I181" i="44"/>
  <c r="BH182" i="44"/>
  <c r="P174" i="44"/>
  <c r="N176" i="44"/>
  <c r="BQ178" i="44"/>
  <c r="BE181" i="44"/>
  <c r="AG186" i="44"/>
  <c r="N188" i="44"/>
  <c r="H174" i="46"/>
  <c r="H174" i="44"/>
  <c r="X174" i="46"/>
  <c r="X174" i="44"/>
  <c r="AN174" i="46"/>
  <c r="AN174" i="44"/>
  <c r="BL174" i="46"/>
  <c r="BL174" i="44"/>
  <c r="F176" i="46"/>
  <c r="F176" i="44"/>
  <c r="V176" i="46"/>
  <c r="V176" i="44"/>
  <c r="AL176" i="46"/>
  <c r="AL176" i="44"/>
  <c r="BB176" i="46"/>
  <c r="BB176" i="44"/>
  <c r="Q177" i="46"/>
  <c r="Q177" i="44"/>
  <c r="Y177" i="46"/>
  <c r="Y177" i="44"/>
  <c r="AW177" i="46"/>
  <c r="AW177" i="44"/>
  <c r="BE177" i="46"/>
  <c r="BE177" i="44"/>
  <c r="E178" i="46"/>
  <c r="E178" i="44"/>
  <c r="M178" i="46"/>
  <c r="M178" i="44"/>
  <c r="AC178" i="46"/>
  <c r="AC178" i="44"/>
  <c r="BI178" i="46"/>
  <c r="BI178" i="44"/>
  <c r="I179" i="46"/>
  <c r="I179" i="44"/>
  <c r="Y179" i="46"/>
  <c r="Y179" i="44"/>
  <c r="AG179" i="46"/>
  <c r="AG179" i="44"/>
  <c r="BE179" i="46"/>
  <c r="BE179" i="44"/>
  <c r="BM179" i="46"/>
  <c r="BM179" i="44"/>
  <c r="E180" i="46"/>
  <c r="E180" i="44"/>
  <c r="U180" i="46"/>
  <c r="U180" i="44"/>
  <c r="AK180" i="46"/>
  <c r="AK180" i="44"/>
  <c r="BA180" i="46"/>
  <c r="BA180" i="44"/>
  <c r="BI180" i="46"/>
  <c r="BI180" i="44"/>
  <c r="Q181" i="46"/>
  <c r="Q181" i="44"/>
  <c r="AG181" i="46"/>
  <c r="AG181" i="44"/>
  <c r="AW181" i="46"/>
  <c r="AW181" i="44"/>
  <c r="BM181" i="46"/>
  <c r="BM181" i="44"/>
  <c r="L182" i="46"/>
  <c r="L182" i="44"/>
  <c r="T182" i="46"/>
  <c r="T182" i="44"/>
  <c r="AR182" i="46"/>
  <c r="AR182" i="44"/>
  <c r="AZ182" i="46"/>
  <c r="AZ182" i="44"/>
  <c r="H183" i="46"/>
  <c r="H183" i="44"/>
  <c r="AF183" i="46"/>
  <c r="AF183" i="44"/>
  <c r="AN183" i="46"/>
  <c r="AN183" i="44"/>
  <c r="BL183" i="46"/>
  <c r="BL183" i="44"/>
  <c r="Z184" i="46"/>
  <c r="Z184" i="44"/>
  <c r="AH184" i="46"/>
  <c r="AH184" i="44"/>
  <c r="BF184" i="46"/>
  <c r="BF184" i="44"/>
  <c r="M185" i="46"/>
  <c r="M185" i="44"/>
  <c r="AC185" i="46"/>
  <c r="AC185" i="44"/>
  <c r="AS185" i="46"/>
  <c r="AS185" i="44"/>
  <c r="BA185" i="46"/>
  <c r="BA185" i="44"/>
  <c r="BQ185" i="46"/>
  <c r="BQ185" i="44"/>
  <c r="Q186" i="46"/>
  <c r="Q186" i="44"/>
  <c r="Y186" i="46"/>
  <c r="Y186" i="44"/>
  <c r="AW186" i="46"/>
  <c r="AW186" i="44"/>
  <c r="BE186" i="46"/>
  <c r="BE186" i="44"/>
  <c r="E187" i="46"/>
  <c r="E187" i="44"/>
  <c r="M187" i="46"/>
  <c r="M187" i="44"/>
  <c r="U187" i="46"/>
  <c r="U187" i="44"/>
  <c r="AC187" i="46"/>
  <c r="AC187" i="44"/>
  <c r="AK187" i="46"/>
  <c r="AK187" i="44"/>
  <c r="AS187" i="46"/>
  <c r="AS187" i="44"/>
  <c r="BA187" i="46"/>
  <c r="BA187" i="44"/>
  <c r="BI187" i="46"/>
  <c r="BI187" i="44"/>
  <c r="BQ187" i="46"/>
  <c r="BQ187" i="44"/>
  <c r="V188" i="46"/>
  <c r="V188" i="44"/>
  <c r="AD188" i="46"/>
  <c r="AD188" i="44"/>
  <c r="BB188" i="46"/>
  <c r="BB188" i="44"/>
  <c r="BJ188" i="46"/>
  <c r="BJ188" i="44"/>
  <c r="J189" i="46"/>
  <c r="J189" i="44"/>
  <c r="R189" i="46"/>
  <c r="R189" i="44"/>
  <c r="AP189" i="46"/>
  <c r="AP189" i="44"/>
  <c r="AX189" i="46"/>
  <c r="AX189" i="44"/>
  <c r="BN189" i="46"/>
  <c r="BN189" i="44"/>
  <c r="AO192" i="46"/>
  <c r="AO192" i="44"/>
  <c r="D202" i="46"/>
  <c r="D202" i="44"/>
  <c r="L202" i="46"/>
  <c r="L202" i="44"/>
  <c r="T202" i="46"/>
  <c r="T202" i="44"/>
  <c r="AR202" i="46"/>
  <c r="AR202" i="44"/>
  <c r="AZ202" i="46"/>
  <c r="AZ202" i="44"/>
  <c r="BP202" i="46"/>
  <c r="BP202" i="44"/>
  <c r="X203" i="46"/>
  <c r="X203" i="44"/>
  <c r="AF203" i="46"/>
  <c r="AF203" i="44"/>
  <c r="AV203" i="46"/>
  <c r="AV203" i="44"/>
  <c r="BD203" i="46"/>
  <c r="BD203" i="44"/>
  <c r="BL203" i="46"/>
  <c r="BL203" i="44"/>
  <c r="L204" i="46"/>
  <c r="L204" i="44"/>
  <c r="T204" i="46"/>
  <c r="T204" i="44"/>
  <c r="AJ204" i="46"/>
  <c r="AJ204" i="44"/>
  <c r="AR204" i="46"/>
  <c r="AR204" i="44"/>
  <c r="AZ204" i="46"/>
  <c r="AZ204" i="44"/>
  <c r="G205" i="46"/>
  <c r="G205" i="44"/>
  <c r="W205" i="46"/>
  <c r="W205" i="44"/>
  <c r="AM205" i="46"/>
  <c r="AM205" i="44"/>
  <c r="BC205" i="46"/>
  <c r="BC205" i="44"/>
  <c r="BK205" i="46"/>
  <c r="BK205" i="44"/>
  <c r="K206" i="46"/>
  <c r="K206" i="44"/>
  <c r="S206" i="46"/>
  <c r="S206" i="44"/>
  <c r="AA206" i="46"/>
  <c r="AA206" i="44"/>
  <c r="AQ206" i="46"/>
  <c r="AQ206" i="44"/>
  <c r="BG206" i="46"/>
  <c r="BG206" i="44"/>
  <c r="D207" i="46"/>
  <c r="D207" i="44"/>
  <c r="L207" i="46"/>
  <c r="L207" i="44"/>
  <c r="AB207" i="46"/>
  <c r="AB207" i="44"/>
  <c r="AR207" i="46"/>
  <c r="AR207" i="44"/>
  <c r="BH207" i="46"/>
  <c r="BH207" i="44"/>
  <c r="BP207" i="46"/>
  <c r="BP207" i="44"/>
  <c r="AF174" i="44"/>
  <c r="AD176" i="44"/>
  <c r="I177" i="44"/>
  <c r="Q179" i="44"/>
  <c r="AJ182" i="44"/>
  <c r="AV183" i="44"/>
  <c r="AX184" i="44"/>
  <c r="P203" i="44"/>
  <c r="J175" i="44"/>
  <c r="R175" i="44"/>
  <c r="Z175" i="44"/>
  <c r="AH175" i="44"/>
  <c r="AP175" i="44"/>
  <c r="AX175" i="44"/>
  <c r="BF175" i="44"/>
  <c r="BA178" i="44"/>
  <c r="AW179" i="44"/>
  <c r="AC180" i="44"/>
  <c r="AO181" i="44"/>
  <c r="AB182" i="44"/>
  <c r="AP184" i="44"/>
  <c r="I186" i="44"/>
  <c r="H203" i="44"/>
  <c r="Y9" i="44"/>
  <c r="R13" i="44"/>
  <c r="AP13" i="44"/>
  <c r="BD15" i="44"/>
  <c r="Q20" i="44"/>
  <c r="A36" i="44"/>
  <c r="C32" i="46"/>
  <c r="C32" i="44" s="1"/>
  <c r="AW9" i="44"/>
  <c r="F10" i="44"/>
  <c r="U12" i="44"/>
  <c r="AJ14" i="44"/>
  <c r="AN15" i="44"/>
  <c r="I18" i="44"/>
  <c r="F24" i="44"/>
  <c r="BB24" i="44"/>
  <c r="BM25" i="44"/>
  <c r="U26" i="44"/>
  <c r="I27" i="44"/>
  <c r="Y27" i="44"/>
  <c r="AO27" i="44"/>
  <c r="AQ28" i="44"/>
  <c r="W29" i="44"/>
  <c r="AM29" i="44"/>
  <c r="AH30" i="44"/>
  <c r="V31" i="44"/>
  <c r="F33" i="44"/>
  <c r="AL33" i="44"/>
  <c r="AL35" i="44"/>
  <c r="Y36" i="44"/>
  <c r="AC37" i="44"/>
  <c r="BQ37" i="44"/>
  <c r="Q38" i="44"/>
  <c r="E39" i="44"/>
  <c r="U39" i="44"/>
  <c r="BI39" i="44"/>
  <c r="W40" i="44"/>
  <c r="AY41" i="44"/>
  <c r="W42" i="44"/>
  <c r="AM42" i="44"/>
  <c r="BK42" i="44"/>
  <c r="A11" i="44"/>
  <c r="BJ10" i="44"/>
  <c r="AI11" i="44"/>
  <c r="AL17" i="44"/>
  <c r="I25" i="44"/>
  <c r="AS26" i="44"/>
  <c r="BE27" i="44"/>
  <c r="BC29" i="44"/>
  <c r="J30" i="44"/>
  <c r="F31" i="44"/>
  <c r="AL31" i="44"/>
  <c r="BB31" i="44"/>
  <c r="BB33" i="44"/>
  <c r="Z34" i="44"/>
  <c r="BM36" i="44"/>
  <c r="U27" i="46"/>
  <c r="U27" i="44"/>
  <c r="D55" i="46"/>
  <c r="D55" i="44"/>
  <c r="T55" i="46"/>
  <c r="T55" i="44"/>
  <c r="AJ55" i="46"/>
  <c r="AJ55" i="44"/>
  <c r="BP55" i="46"/>
  <c r="BP55" i="44"/>
  <c r="X57" i="46"/>
  <c r="X57" i="44"/>
  <c r="AN57" i="46"/>
  <c r="AN57" i="44"/>
  <c r="AJ58" i="46"/>
  <c r="AJ58" i="44"/>
  <c r="AW62" i="46"/>
  <c r="AW62" i="44"/>
  <c r="AX20" i="44"/>
  <c r="BF22" i="44"/>
  <c r="R27" i="44"/>
  <c r="G31" i="44"/>
  <c r="BC35" i="44"/>
  <c r="AF59" i="44"/>
  <c r="Y26" i="46"/>
  <c r="Y26" i="44"/>
  <c r="BL57" i="46"/>
  <c r="BL57" i="44"/>
  <c r="H59" i="46"/>
  <c r="H59" i="44"/>
  <c r="AG60" i="46"/>
  <c r="AG60" i="44"/>
  <c r="BE60" i="46"/>
  <c r="BE60" i="44"/>
  <c r="E61" i="46"/>
  <c r="E61" i="44"/>
  <c r="BQ61" i="46"/>
  <c r="BQ61" i="44"/>
  <c r="Q62" i="46"/>
  <c r="Q62" i="44"/>
  <c r="AC63" i="46"/>
  <c r="AC63" i="44"/>
  <c r="BQ63" i="46"/>
  <c r="BQ63" i="44"/>
  <c r="Q64" i="46"/>
  <c r="Q64" i="44"/>
  <c r="BA65" i="46"/>
  <c r="BA65" i="44"/>
  <c r="AD23" i="44"/>
  <c r="AT26" i="44"/>
  <c r="AJ28" i="44"/>
  <c r="A27" i="44"/>
  <c r="G10" i="44"/>
  <c r="W10" i="44"/>
  <c r="AC14" i="44"/>
  <c r="J18" i="44"/>
  <c r="AH20" i="44"/>
  <c r="N23" i="44"/>
  <c r="AK25" i="44"/>
  <c r="BF25" i="44"/>
  <c r="AX27" i="44"/>
  <c r="H29" i="44"/>
  <c r="K30" i="44"/>
  <c r="AA30" i="44"/>
  <c r="K32" i="44"/>
  <c r="AE33" i="44"/>
  <c r="BO34" i="44"/>
  <c r="Z36" i="44"/>
  <c r="AD39" i="44"/>
  <c r="BB39" i="44"/>
  <c r="AV40" i="44"/>
  <c r="BH41" i="44"/>
  <c r="AV44" i="44"/>
  <c r="D47" i="44"/>
  <c r="AZ47" i="44"/>
  <c r="H48" i="44"/>
  <c r="BQ48" i="44"/>
  <c r="AC50" i="44"/>
  <c r="BE51" i="44"/>
  <c r="E52" i="44"/>
  <c r="AO53" i="44"/>
  <c r="AP56" i="44"/>
  <c r="BI57" i="44"/>
  <c r="BL59" i="44"/>
  <c r="AL62" i="44"/>
  <c r="BJ62" i="44"/>
  <c r="AX63" i="44"/>
  <c r="BA66" i="44"/>
  <c r="H67" i="44"/>
  <c r="AP68" i="44"/>
  <c r="W76" i="44"/>
  <c r="AI77" i="44"/>
  <c r="U80" i="44"/>
  <c r="AF48" i="46"/>
  <c r="AF48" i="44"/>
  <c r="AB55" i="46"/>
  <c r="AB55" i="44"/>
  <c r="AN59" i="46"/>
  <c r="AN59" i="44"/>
  <c r="AC61" i="46"/>
  <c r="AC61" i="44"/>
  <c r="AS61" i="46"/>
  <c r="AS61" i="44"/>
  <c r="AO62" i="46"/>
  <c r="AO62" i="44"/>
  <c r="BE62" i="46"/>
  <c r="BE62" i="44"/>
  <c r="BA63" i="46"/>
  <c r="BA63" i="44"/>
  <c r="AG64" i="46"/>
  <c r="AG64" i="44"/>
  <c r="AO64" i="46"/>
  <c r="AO64" i="44"/>
  <c r="AW64" i="46"/>
  <c r="AW64" i="44"/>
  <c r="U65" i="46"/>
  <c r="U65" i="44"/>
  <c r="AC65" i="46"/>
  <c r="AC65" i="44"/>
  <c r="AS65" i="46"/>
  <c r="AS65" i="44"/>
  <c r="T16" i="44"/>
  <c r="AQ30" i="44"/>
  <c r="X40" i="44"/>
  <c r="I60" i="44"/>
  <c r="BQ7" i="44"/>
  <c r="AM10" i="44"/>
  <c r="T11" i="44"/>
  <c r="AJ11" i="44"/>
  <c r="AA13" i="44"/>
  <c r="E14" i="44"/>
  <c r="BA14" i="44"/>
  <c r="AW15" i="44"/>
  <c r="R20" i="44"/>
  <c r="W24" i="44"/>
  <c r="AU24" i="44"/>
  <c r="BK24" i="44"/>
  <c r="Z25" i="44"/>
  <c r="AD26" i="44"/>
  <c r="BN27" i="44"/>
  <c r="T28" i="44"/>
  <c r="W31" i="44"/>
  <c r="AA32" i="44"/>
  <c r="AY32" i="44"/>
  <c r="O35" i="44"/>
  <c r="N37" i="44"/>
  <c r="AL37" i="44"/>
  <c r="BJ37" i="44"/>
  <c r="F39" i="44"/>
  <c r="P40" i="44"/>
  <c r="AJ41" i="44"/>
  <c r="AF42" i="44"/>
  <c r="BD42" i="44"/>
  <c r="BH43" i="44"/>
  <c r="P44" i="44"/>
  <c r="T45" i="44"/>
  <c r="AV46" i="44"/>
  <c r="AS48" i="44"/>
  <c r="BE49" i="44"/>
  <c r="U52" i="44"/>
  <c r="BA52" i="44"/>
  <c r="AC54" i="44"/>
  <c r="L55" i="44"/>
  <c r="AZ55" i="44"/>
  <c r="BA57" i="44"/>
  <c r="AO58" i="44"/>
  <c r="BP58" i="44"/>
  <c r="AS59" i="44"/>
  <c r="BD59" i="44"/>
  <c r="BB60" i="44"/>
  <c r="M61" i="44"/>
  <c r="AK61" i="44"/>
  <c r="AP63" i="44"/>
  <c r="I64" i="44"/>
  <c r="BM64" i="44"/>
  <c r="AP65" i="44"/>
  <c r="AN67" i="44"/>
  <c r="BJ69" i="44"/>
  <c r="BN70" i="44"/>
  <c r="U71" i="44"/>
  <c r="AZ73" i="44"/>
  <c r="AV74" i="44"/>
  <c r="BK76" i="44"/>
  <c r="S79" i="44"/>
  <c r="AY79" i="44"/>
  <c r="W28" i="46"/>
  <c r="W28" i="44"/>
  <c r="AB58" i="46"/>
  <c r="AB58" i="44"/>
  <c r="AR58" i="46"/>
  <c r="AR58" i="44"/>
  <c r="AZ58" i="46"/>
  <c r="AZ58" i="44"/>
  <c r="Y60" i="46"/>
  <c r="Y60" i="44"/>
  <c r="AO60" i="46"/>
  <c r="AO60" i="44"/>
  <c r="I62" i="46"/>
  <c r="I62" i="44"/>
  <c r="E63" i="46"/>
  <c r="E63" i="44"/>
  <c r="U63" i="46"/>
  <c r="U63" i="44"/>
  <c r="E65" i="46"/>
  <c r="E65" i="44"/>
  <c r="BO13" i="44"/>
  <c r="AZ28" i="44"/>
  <c r="BD29" i="44"/>
  <c r="BG30" i="44"/>
  <c r="BK31" i="44"/>
  <c r="AI32" i="44"/>
  <c r="BI61" i="44"/>
  <c r="BI63" i="44"/>
  <c r="C20" i="46"/>
  <c r="C20" i="44" s="1"/>
  <c r="C61" i="46"/>
  <c r="C61" i="44" s="1"/>
  <c r="AK7" i="44"/>
  <c r="F8" i="44"/>
  <c r="BC10" i="44"/>
  <c r="D11" i="44"/>
  <c r="BH11" i="44"/>
  <c r="K13" i="44"/>
  <c r="AY13" i="44"/>
  <c r="BB23" i="44"/>
  <c r="G24" i="44"/>
  <c r="AP25" i="44"/>
  <c r="N26" i="44"/>
  <c r="J27" i="44"/>
  <c r="AV29" i="44"/>
  <c r="AD30" i="44"/>
  <c r="AM31" i="44"/>
  <c r="BK33" i="44"/>
  <c r="S34" i="44"/>
  <c r="AU35" i="44"/>
  <c r="AX38" i="44"/>
  <c r="AN40" i="44"/>
  <c r="AN44" i="44"/>
  <c r="AJ45" i="44"/>
  <c r="AG49" i="44"/>
  <c r="E50" i="44"/>
  <c r="AS50" i="44"/>
  <c r="BQ52" i="44"/>
  <c r="BA54" i="44"/>
  <c r="AF57" i="44"/>
  <c r="I58" i="44"/>
  <c r="T58" i="44"/>
  <c r="M59" i="44"/>
  <c r="X59" i="44"/>
  <c r="AT60" i="44"/>
  <c r="Z61" i="44"/>
  <c r="BA61" i="44"/>
  <c r="BB62" i="44"/>
  <c r="BM62" i="44"/>
  <c r="BB64" i="44"/>
  <c r="J65" i="44"/>
  <c r="BN65" i="44"/>
  <c r="AS66" i="44"/>
  <c r="AH68" i="44"/>
  <c r="AH70" i="44"/>
  <c r="AS71" i="44"/>
  <c r="AG72" i="44"/>
  <c r="S13" i="46"/>
  <c r="S13" i="44"/>
  <c r="BQ14" i="46"/>
  <c r="BQ14" i="44"/>
  <c r="Z20" i="46"/>
  <c r="Z20" i="44"/>
  <c r="BF20" i="46"/>
  <c r="BF20" i="44"/>
  <c r="Z22" i="46"/>
  <c r="Z22" i="44"/>
  <c r="F23" i="46"/>
  <c r="F23" i="44"/>
  <c r="BC24" i="46"/>
  <c r="BC24" i="44"/>
  <c r="R25" i="46"/>
  <c r="R25" i="44"/>
  <c r="AH27" i="46"/>
  <c r="AH27" i="44"/>
  <c r="BP28" i="46"/>
  <c r="BP28" i="44"/>
  <c r="O31" i="46"/>
  <c r="O31" i="44"/>
  <c r="BC31" i="46"/>
  <c r="BC31" i="44"/>
  <c r="G33" i="46"/>
  <c r="G33" i="44"/>
  <c r="AA34" i="46"/>
  <c r="AA34" i="44"/>
  <c r="R36" i="46"/>
  <c r="R36" i="44"/>
  <c r="F37" i="46"/>
  <c r="F37" i="44"/>
  <c r="T41" i="46"/>
  <c r="T41" i="44"/>
  <c r="AB41" i="46"/>
  <c r="AB41" i="44"/>
  <c r="H42" i="46"/>
  <c r="H42" i="44"/>
  <c r="AZ43" i="46"/>
  <c r="AZ43" i="44"/>
  <c r="X44" i="46"/>
  <c r="X44" i="44"/>
  <c r="BD44" i="46"/>
  <c r="BD44" i="44"/>
  <c r="BP45" i="46"/>
  <c r="BP45" i="44"/>
  <c r="L47" i="46"/>
  <c r="L47" i="44"/>
  <c r="U48" i="46"/>
  <c r="U48" i="44"/>
  <c r="AW49" i="46"/>
  <c r="AW49" i="44"/>
  <c r="AC52" i="46"/>
  <c r="AC52" i="44"/>
  <c r="AK52" i="46"/>
  <c r="AK52" i="44"/>
  <c r="U54" i="46"/>
  <c r="U54" i="44"/>
  <c r="AW55" i="46"/>
  <c r="AW55" i="44"/>
  <c r="R56" i="46"/>
  <c r="R56" i="44"/>
  <c r="M57" i="46"/>
  <c r="M57" i="44"/>
  <c r="U57" i="46"/>
  <c r="U57" i="44"/>
  <c r="AC57" i="46"/>
  <c r="AC57" i="44"/>
  <c r="BQ57" i="46"/>
  <c r="BQ57" i="44"/>
  <c r="U59" i="46"/>
  <c r="U59" i="44"/>
  <c r="AC59" i="46"/>
  <c r="AC59" i="44"/>
  <c r="BQ59" i="46"/>
  <c r="BQ59" i="44"/>
  <c r="F60" i="46"/>
  <c r="F60" i="44"/>
  <c r="R61" i="46"/>
  <c r="R61" i="44"/>
  <c r="AX61" i="46"/>
  <c r="AX61" i="44"/>
  <c r="BF61" i="46"/>
  <c r="BF61" i="44"/>
  <c r="AD62" i="46"/>
  <c r="AD62" i="44"/>
  <c r="AT62" i="46"/>
  <c r="AT62" i="44"/>
  <c r="J63" i="46"/>
  <c r="J63" i="44"/>
  <c r="R63" i="46"/>
  <c r="R63" i="44"/>
  <c r="AH63" i="46"/>
  <c r="AH63" i="44"/>
  <c r="BF63" i="46"/>
  <c r="BF63" i="44"/>
  <c r="F64" i="46"/>
  <c r="F64" i="44"/>
  <c r="V64" i="46"/>
  <c r="V64" i="44"/>
  <c r="AD64" i="46"/>
  <c r="AD64" i="44"/>
  <c r="BJ64" i="46"/>
  <c r="BJ64" i="44"/>
  <c r="R65" i="46"/>
  <c r="R65" i="44"/>
  <c r="AH65" i="46"/>
  <c r="AH65" i="44"/>
  <c r="BF65" i="46"/>
  <c r="BF65" i="44"/>
  <c r="U66" i="46"/>
  <c r="U66" i="44"/>
  <c r="AC66" i="46"/>
  <c r="AC66" i="44"/>
  <c r="BQ66" i="46"/>
  <c r="BQ66" i="44"/>
  <c r="P67" i="46"/>
  <c r="P67" i="44"/>
  <c r="AF67" i="46"/>
  <c r="AF67" i="44"/>
  <c r="BD67" i="46"/>
  <c r="BD67" i="44"/>
  <c r="J68" i="46"/>
  <c r="J68" i="44"/>
  <c r="R68" i="46"/>
  <c r="R68" i="44"/>
  <c r="Z68" i="46"/>
  <c r="Z68" i="44"/>
  <c r="BF68" i="46"/>
  <c r="BF68" i="44"/>
  <c r="F69" i="46"/>
  <c r="F69" i="44"/>
  <c r="N69" i="46"/>
  <c r="N69" i="44"/>
  <c r="V69" i="46"/>
  <c r="V69" i="44"/>
  <c r="AL69" i="46"/>
  <c r="AL69" i="44"/>
  <c r="BB69" i="46"/>
  <c r="BB69" i="44"/>
  <c r="J70" i="46"/>
  <c r="J70" i="44"/>
  <c r="R70" i="46"/>
  <c r="R70" i="44"/>
  <c r="Z70" i="46"/>
  <c r="Z70" i="44"/>
  <c r="AP70" i="46"/>
  <c r="AP70" i="44"/>
  <c r="AX70" i="46"/>
  <c r="AX70" i="44"/>
  <c r="E71" i="46"/>
  <c r="E71" i="44"/>
  <c r="M71" i="46"/>
  <c r="M71" i="44"/>
  <c r="AK71" i="46"/>
  <c r="AK71" i="44"/>
  <c r="BA71" i="46"/>
  <c r="BA71" i="44"/>
  <c r="I72" i="46"/>
  <c r="I72" i="44"/>
  <c r="Q72" i="46"/>
  <c r="Q72" i="44"/>
  <c r="AO72" i="46"/>
  <c r="AO72" i="44"/>
  <c r="BE72" i="46"/>
  <c r="BE72" i="44"/>
  <c r="BM72" i="46"/>
  <c r="BM72" i="44"/>
  <c r="D73" i="46"/>
  <c r="D73" i="44"/>
  <c r="L73" i="46"/>
  <c r="L73" i="44"/>
  <c r="AB73" i="46"/>
  <c r="AB73" i="44"/>
  <c r="AJ73" i="46"/>
  <c r="AJ73" i="44"/>
  <c r="BH73" i="46"/>
  <c r="BH73" i="44"/>
  <c r="H74" i="46"/>
  <c r="H74" i="44"/>
  <c r="P74" i="46"/>
  <c r="P74" i="44"/>
  <c r="X74" i="46"/>
  <c r="X74" i="44"/>
  <c r="AN74" i="46"/>
  <c r="AN74" i="44"/>
  <c r="BD74" i="46"/>
  <c r="BD74" i="44"/>
  <c r="BL74" i="46"/>
  <c r="BL74" i="44"/>
  <c r="K75" i="46"/>
  <c r="K75" i="44"/>
  <c r="AA75" i="46"/>
  <c r="AA75" i="44"/>
  <c r="AY75" i="46"/>
  <c r="AY75" i="44"/>
  <c r="BG75" i="46"/>
  <c r="BG75" i="44"/>
  <c r="O76" i="46"/>
  <c r="O76" i="44"/>
  <c r="AE76" i="46"/>
  <c r="AE76" i="44"/>
  <c r="AM76" i="46"/>
  <c r="AM76" i="44"/>
  <c r="BC76" i="46"/>
  <c r="BC76" i="44"/>
  <c r="K77" i="46"/>
  <c r="K77" i="44"/>
  <c r="S77" i="46"/>
  <c r="S77" i="44"/>
  <c r="AA77" i="46"/>
  <c r="AA77" i="44"/>
  <c r="AY77" i="46"/>
  <c r="AY77" i="44"/>
  <c r="BG77" i="46"/>
  <c r="BG77" i="44"/>
  <c r="BO77" i="46"/>
  <c r="BO77" i="44"/>
  <c r="G78" i="46"/>
  <c r="G78" i="44"/>
  <c r="W78" i="46"/>
  <c r="W78" i="44"/>
  <c r="AE78" i="46"/>
  <c r="AE78" i="44"/>
  <c r="AU78" i="46"/>
  <c r="AU78" i="44"/>
  <c r="BC78" i="46"/>
  <c r="BC78" i="44"/>
  <c r="AA79" i="46"/>
  <c r="AA79" i="44"/>
  <c r="AI79" i="46"/>
  <c r="AI79" i="44"/>
  <c r="AQ79" i="46"/>
  <c r="AQ79" i="44"/>
  <c r="BG79" i="46"/>
  <c r="BG79" i="44"/>
  <c r="BO79" i="46"/>
  <c r="BO79" i="44"/>
  <c r="M80" i="46"/>
  <c r="M80" i="44"/>
  <c r="AC80" i="46"/>
  <c r="AC80" i="44"/>
  <c r="AS80" i="46"/>
  <c r="AS80" i="44"/>
  <c r="BQ80" i="46"/>
  <c r="BQ80" i="44"/>
  <c r="Q81" i="46"/>
  <c r="Q81" i="44"/>
  <c r="AO81" i="46"/>
  <c r="AO81" i="44"/>
  <c r="BE81" i="46"/>
  <c r="BE81" i="44"/>
  <c r="E82" i="46"/>
  <c r="E82" i="44"/>
  <c r="U82" i="46"/>
  <c r="U82" i="44"/>
  <c r="AK82" i="46"/>
  <c r="AK82" i="44"/>
  <c r="AS82" i="46"/>
  <c r="AS82" i="44"/>
  <c r="BQ82" i="46"/>
  <c r="BQ82" i="44"/>
  <c r="H83" i="46"/>
  <c r="H83" i="44"/>
  <c r="P83" i="46"/>
  <c r="P83" i="44"/>
  <c r="AF83" i="46"/>
  <c r="AF83" i="44"/>
  <c r="AN83" i="46"/>
  <c r="AN83" i="44"/>
  <c r="BL83" i="46"/>
  <c r="BL83" i="44"/>
  <c r="D84" i="46"/>
  <c r="D84" i="44"/>
  <c r="T84" i="46"/>
  <c r="T84" i="44"/>
  <c r="AB84" i="46"/>
  <c r="AB84" i="44"/>
  <c r="AR84" i="46"/>
  <c r="AR84" i="44"/>
  <c r="BP84" i="46"/>
  <c r="BP84" i="44"/>
  <c r="H85" i="46"/>
  <c r="H85" i="44"/>
  <c r="AF85" i="46"/>
  <c r="AF85" i="44"/>
  <c r="AV85" i="46"/>
  <c r="AV85" i="44"/>
  <c r="BD85" i="46"/>
  <c r="BD85" i="44"/>
  <c r="BL85" i="46"/>
  <c r="BL85" i="44"/>
  <c r="L86" i="46"/>
  <c r="L86" i="44"/>
  <c r="AJ86" i="46"/>
  <c r="AJ86" i="44"/>
  <c r="AZ86" i="46"/>
  <c r="AZ86" i="44"/>
  <c r="AZ11" i="46"/>
  <c r="AZ11" i="44"/>
  <c r="AP20" i="46"/>
  <c r="AP20" i="44"/>
  <c r="J22" i="46"/>
  <c r="J22" i="44"/>
  <c r="AP22" i="46"/>
  <c r="AP22" i="44"/>
  <c r="BB26" i="46"/>
  <c r="BB26" i="44"/>
  <c r="AI30" i="46"/>
  <c r="AI30" i="44"/>
  <c r="BO32" i="46"/>
  <c r="BO32" i="44"/>
  <c r="O33" i="46"/>
  <c r="O33" i="44"/>
  <c r="W33" i="46"/>
  <c r="W33" i="44"/>
  <c r="AM33" i="46"/>
  <c r="AM33" i="44"/>
  <c r="AU33" i="46"/>
  <c r="AU33" i="44"/>
  <c r="AM35" i="46"/>
  <c r="AM35" i="44"/>
  <c r="AP36" i="46"/>
  <c r="AP36" i="44"/>
  <c r="BN36" i="46"/>
  <c r="BN36" i="44"/>
  <c r="BF38" i="46"/>
  <c r="BF38" i="44"/>
  <c r="BL40" i="46"/>
  <c r="BL40" i="44"/>
  <c r="AZ41" i="46"/>
  <c r="AZ41" i="44"/>
  <c r="X42" i="46"/>
  <c r="X42" i="44"/>
  <c r="AB43" i="46"/>
  <c r="AB43" i="44"/>
  <c r="H44" i="46"/>
  <c r="H44" i="44"/>
  <c r="L45" i="46"/>
  <c r="L45" i="44"/>
  <c r="AZ45" i="46"/>
  <c r="AZ45" i="44"/>
  <c r="X46" i="46"/>
  <c r="X46" i="44"/>
  <c r="AF46" i="46"/>
  <c r="AF46" i="44"/>
  <c r="BI48" i="46"/>
  <c r="BI48" i="44"/>
  <c r="U50" i="46"/>
  <c r="U50" i="44"/>
  <c r="Q51" i="46"/>
  <c r="Q51" i="44"/>
  <c r="AG51" i="46"/>
  <c r="AG51" i="44"/>
  <c r="AW51" i="46"/>
  <c r="AW51" i="44"/>
  <c r="Y53" i="46"/>
  <c r="Y53" i="44"/>
  <c r="AG53" i="46"/>
  <c r="AG53" i="44"/>
  <c r="BI54" i="46"/>
  <c r="BI54" i="44"/>
  <c r="I55" i="46"/>
  <c r="I55" i="44"/>
  <c r="BM55" i="46"/>
  <c r="BM55" i="44"/>
  <c r="AH56" i="46"/>
  <c r="AH56" i="44"/>
  <c r="AS57" i="46"/>
  <c r="AS57" i="44"/>
  <c r="Q58" i="46"/>
  <c r="Q58" i="44"/>
  <c r="BE58" i="46"/>
  <c r="BE58" i="44"/>
  <c r="BM58" i="46"/>
  <c r="BM58" i="44"/>
  <c r="BA59" i="46"/>
  <c r="BA59" i="44"/>
  <c r="AD60" i="46"/>
  <c r="AD60" i="44"/>
  <c r="BJ60" i="46"/>
  <c r="BJ60" i="44"/>
  <c r="C40" i="46"/>
  <c r="C40" i="44" s="1"/>
  <c r="C63" i="46"/>
  <c r="C63" i="44" s="1"/>
  <c r="BB8" i="44"/>
  <c r="O10" i="44"/>
  <c r="AE10" i="44"/>
  <c r="AR11" i="44"/>
  <c r="AK14" i="44"/>
  <c r="BN25" i="44"/>
  <c r="AL26" i="44"/>
  <c r="BJ26" i="44"/>
  <c r="AP27" i="44"/>
  <c r="AB28" i="44"/>
  <c r="AY29" i="44"/>
  <c r="S30" i="44"/>
  <c r="S32" i="44"/>
  <c r="AQ32" i="44"/>
  <c r="BN38" i="44"/>
  <c r="T43" i="44"/>
  <c r="AF44" i="44"/>
  <c r="AN46" i="44"/>
  <c r="BL46" i="44"/>
  <c r="M48" i="44"/>
  <c r="AK48" i="44"/>
  <c r="BM51" i="44"/>
  <c r="AS54" i="44"/>
  <c r="BE55" i="44"/>
  <c r="AV57" i="44"/>
  <c r="L58" i="44"/>
  <c r="BH58" i="44"/>
  <c r="E59" i="44"/>
  <c r="P59" i="44"/>
  <c r="N60" i="44"/>
  <c r="AL60" i="44"/>
  <c r="AW60" i="44"/>
  <c r="AP61" i="44"/>
  <c r="M63" i="44"/>
  <c r="AK63" i="44"/>
  <c r="BN63" i="44"/>
  <c r="Y64" i="44"/>
  <c r="AT64" i="44"/>
  <c r="BE64" i="44"/>
  <c r="M65" i="44"/>
  <c r="AK66" i="44"/>
  <c r="BF70" i="44"/>
  <c r="AR73" i="44"/>
  <c r="AQ75" i="44"/>
  <c r="BK78" i="44"/>
  <c r="K79" i="44"/>
  <c r="I81" i="44"/>
  <c r="AY34" i="46"/>
  <c r="AY34" i="44"/>
  <c r="AE35" i="46"/>
  <c r="AE35" i="44"/>
  <c r="AH38" i="46"/>
  <c r="AH38" i="44"/>
  <c r="BJ39" i="46"/>
  <c r="BJ39" i="44"/>
  <c r="H40" i="46"/>
  <c r="H40" i="44"/>
  <c r="AF40" i="46"/>
  <c r="AF40" i="44"/>
  <c r="D41" i="46"/>
  <c r="D41" i="44"/>
  <c r="AV42" i="46"/>
  <c r="AV42" i="44"/>
  <c r="BL42" i="46"/>
  <c r="BL42" i="44"/>
  <c r="D43" i="46"/>
  <c r="D43" i="44"/>
  <c r="AR45" i="46"/>
  <c r="AR45" i="44"/>
  <c r="BD46" i="46"/>
  <c r="BD46" i="44"/>
  <c r="AB47" i="46"/>
  <c r="AB47" i="44"/>
  <c r="AR47" i="46"/>
  <c r="AR47" i="44"/>
  <c r="BH47" i="46"/>
  <c r="BH47" i="44"/>
  <c r="Y49" i="46"/>
  <c r="Y49" i="44"/>
  <c r="BA50" i="46"/>
  <c r="BA50" i="44"/>
  <c r="BI50" i="46"/>
  <c r="BI50" i="44"/>
  <c r="BE53" i="46"/>
  <c r="BE53" i="44"/>
  <c r="E54" i="46"/>
  <c r="E54" i="44"/>
  <c r="Q55" i="46"/>
  <c r="Q55" i="44"/>
  <c r="AG55" i="46"/>
  <c r="AG55" i="44"/>
  <c r="AO55" i="46"/>
  <c r="AO55" i="44"/>
  <c r="BF56" i="46"/>
  <c r="BF56" i="44"/>
  <c r="E57" i="46"/>
  <c r="E57" i="44"/>
  <c r="AG58" i="46"/>
  <c r="AG58" i="44"/>
  <c r="A40" i="44"/>
  <c r="C27" i="46"/>
  <c r="C27" i="44" s="1"/>
  <c r="AU10" i="44"/>
  <c r="AB11" i="44"/>
  <c r="BP11" i="44"/>
  <c r="N19" i="44"/>
  <c r="BN20" i="44"/>
  <c r="J25" i="44"/>
  <c r="AX25" i="44"/>
  <c r="L28" i="44"/>
  <c r="AU28" i="44"/>
  <c r="AE31" i="44"/>
  <c r="F32" i="44"/>
  <c r="BG32" i="44"/>
  <c r="BC33" i="44"/>
  <c r="AI34" i="44"/>
  <c r="G35" i="44"/>
  <c r="BK35" i="44"/>
  <c r="AH36" i="44"/>
  <c r="BF36" i="44"/>
  <c r="AP38" i="44"/>
  <c r="N39" i="44"/>
  <c r="AL39" i="44"/>
  <c r="BP41" i="44"/>
  <c r="H46" i="44"/>
  <c r="AJ47" i="44"/>
  <c r="Y51" i="44"/>
  <c r="AW53" i="44"/>
  <c r="BQ54" i="44"/>
  <c r="AR55" i="44"/>
  <c r="N62" i="44"/>
  <c r="Y62" i="44"/>
  <c r="N64" i="44"/>
  <c r="AK65" i="44"/>
  <c r="E66" i="44"/>
  <c r="X67" i="44"/>
  <c r="AD69" i="44"/>
  <c r="BI71" i="44"/>
  <c r="AQ77" i="44"/>
  <c r="AM78" i="44"/>
  <c r="E80" i="44"/>
  <c r="BQ65" i="46"/>
  <c r="BQ65" i="44"/>
  <c r="AF66" i="46"/>
  <c r="AF66" i="44"/>
  <c r="AY67" i="46"/>
  <c r="AY67" i="44"/>
  <c r="E68" i="46"/>
  <c r="E68" i="44"/>
  <c r="AC68" i="46"/>
  <c r="AC68" i="44"/>
  <c r="I69" i="46"/>
  <c r="I69" i="44"/>
  <c r="AK70" i="46"/>
  <c r="AK70" i="44"/>
  <c r="AV71" i="46"/>
  <c r="AV71" i="44"/>
  <c r="BD71" i="46"/>
  <c r="BD71" i="44"/>
  <c r="AJ72" i="46"/>
  <c r="AJ72" i="44"/>
  <c r="G73" i="46"/>
  <c r="G73" i="44"/>
  <c r="W73" i="46"/>
  <c r="W73" i="44"/>
  <c r="AM73" i="46"/>
  <c r="AM73" i="44"/>
  <c r="AU73" i="46"/>
  <c r="AU73" i="44"/>
  <c r="AI74" i="46"/>
  <c r="AI74" i="44"/>
  <c r="BO74" i="46"/>
  <c r="BO74" i="44"/>
  <c r="N75" i="46"/>
  <c r="N75" i="44"/>
  <c r="BB75" i="46"/>
  <c r="BB75" i="44"/>
  <c r="J76" i="46"/>
  <c r="J76" i="44"/>
  <c r="AP76" i="46"/>
  <c r="AP76" i="44"/>
  <c r="AX76" i="46"/>
  <c r="AX76" i="44"/>
  <c r="F77" i="46"/>
  <c r="F77" i="44"/>
  <c r="V77" i="46"/>
  <c r="V77" i="44"/>
  <c r="AL77" i="46"/>
  <c r="AL77" i="44"/>
  <c r="AT77" i="46"/>
  <c r="AT77" i="44"/>
  <c r="AH78" i="46"/>
  <c r="AH78" i="44"/>
  <c r="BF78" i="46"/>
  <c r="BF78" i="44"/>
  <c r="BN78" i="46"/>
  <c r="BN78" i="44"/>
  <c r="AD79" i="46"/>
  <c r="AD79" i="44"/>
  <c r="AL79" i="46"/>
  <c r="AL79" i="44"/>
  <c r="AV80" i="46"/>
  <c r="AV80" i="44"/>
  <c r="BD80" i="46"/>
  <c r="BD80" i="44"/>
  <c r="D81" i="46"/>
  <c r="D81" i="44"/>
  <c r="AZ81" i="46"/>
  <c r="AZ81" i="44"/>
  <c r="X82" i="46"/>
  <c r="X82" i="44"/>
  <c r="AV82" i="46"/>
  <c r="AV82" i="44"/>
  <c r="BD82" i="46"/>
  <c r="BD82" i="44"/>
  <c r="K83" i="46"/>
  <c r="K83" i="44"/>
  <c r="AA83" i="46"/>
  <c r="AA83" i="44"/>
  <c r="AQ83" i="46"/>
  <c r="AQ83" i="44"/>
  <c r="AY83" i="46"/>
  <c r="AY83" i="44"/>
  <c r="AU84" i="46"/>
  <c r="AU84" i="44"/>
  <c r="H66" i="44"/>
  <c r="AV66" i="44"/>
  <c r="AG69" i="44"/>
  <c r="BM69" i="44"/>
  <c r="U70" i="44"/>
  <c r="AF71" i="44"/>
  <c r="BL71" i="44"/>
  <c r="AV87" i="44"/>
  <c r="T88" i="44"/>
  <c r="BP90" i="44"/>
  <c r="K92" i="44"/>
  <c r="BH93" i="44"/>
  <c r="Y97" i="44"/>
  <c r="AK98" i="44"/>
  <c r="AN66" i="44"/>
  <c r="AQ67" i="44"/>
  <c r="BQ68" i="44"/>
  <c r="BI70" i="44"/>
  <c r="X71" i="44"/>
  <c r="AN87" i="44"/>
  <c r="L88" i="44"/>
  <c r="T90" i="44"/>
  <c r="BH90" i="44"/>
  <c r="P91" i="44"/>
  <c r="BD91" i="44"/>
  <c r="AR95" i="44"/>
  <c r="H96" i="44"/>
  <c r="BL96" i="44"/>
  <c r="BH86" i="46"/>
  <c r="BH86" i="44"/>
  <c r="P87" i="46"/>
  <c r="P87" i="44"/>
  <c r="X87" i="46"/>
  <c r="X87" i="44"/>
  <c r="AZ88" i="46"/>
  <c r="AZ88" i="44"/>
  <c r="P89" i="46"/>
  <c r="P89" i="44"/>
  <c r="X89" i="46"/>
  <c r="X89" i="44"/>
  <c r="BD89" i="46"/>
  <c r="BD89" i="44"/>
  <c r="AZ90" i="46"/>
  <c r="AZ90" i="44"/>
  <c r="X91" i="46"/>
  <c r="X91" i="44"/>
  <c r="AN91" i="46"/>
  <c r="AN91" i="44"/>
  <c r="AV91" i="46"/>
  <c r="AV91" i="44"/>
  <c r="AI92" i="46"/>
  <c r="AI92" i="44"/>
  <c r="L93" i="46"/>
  <c r="L93" i="44"/>
  <c r="T93" i="46"/>
  <c r="T93" i="44"/>
  <c r="AZ93" i="46"/>
  <c r="AZ93" i="44"/>
  <c r="X94" i="46"/>
  <c r="X94" i="44"/>
  <c r="BD94" i="46"/>
  <c r="BD94" i="44"/>
  <c r="AJ95" i="46"/>
  <c r="AJ95" i="44"/>
  <c r="AZ95" i="46"/>
  <c r="AZ95" i="44"/>
  <c r="AN96" i="46"/>
  <c r="AN96" i="44"/>
  <c r="AG97" i="46"/>
  <c r="AG97" i="44"/>
  <c r="M98" i="46"/>
  <c r="M98" i="44"/>
  <c r="AS98" i="46"/>
  <c r="AS98" i="44"/>
  <c r="O99" i="46"/>
  <c r="O99" i="44"/>
  <c r="AU99" i="46"/>
  <c r="AU99" i="44"/>
  <c r="AA100" i="46"/>
  <c r="AA100" i="44"/>
  <c r="AQ100" i="46"/>
  <c r="AQ100" i="44"/>
  <c r="E101" i="46"/>
  <c r="E101" i="44"/>
  <c r="AC101" i="46"/>
  <c r="AC101" i="44"/>
  <c r="BI101" i="46"/>
  <c r="BI101" i="44"/>
  <c r="Q102" i="46"/>
  <c r="Q102" i="44"/>
  <c r="AW102" i="46"/>
  <c r="AW102" i="44"/>
  <c r="AJ103" i="46"/>
  <c r="AJ103" i="44"/>
  <c r="AZ103" i="46"/>
  <c r="AZ103" i="44"/>
  <c r="M68" i="44"/>
  <c r="BA68" i="44"/>
  <c r="Q69" i="44"/>
  <c r="AW69" i="44"/>
  <c r="E70" i="44"/>
  <c r="L72" i="44"/>
  <c r="AE73" i="44"/>
  <c r="BC73" i="44"/>
  <c r="Z76" i="44"/>
  <c r="H89" i="44"/>
  <c r="D90" i="44"/>
  <c r="AR90" i="44"/>
  <c r="AF91" i="44"/>
  <c r="D93" i="44"/>
  <c r="AJ93" i="44"/>
  <c r="H94" i="44"/>
  <c r="AB95" i="44"/>
  <c r="BP95" i="44"/>
  <c r="X96" i="44"/>
  <c r="AW97" i="44"/>
  <c r="BI98" i="44"/>
  <c r="W99" i="44"/>
  <c r="BP86" i="44"/>
  <c r="AA85" i="46"/>
  <c r="AA85" i="44"/>
  <c r="BC86" i="46"/>
  <c r="BC86" i="44"/>
  <c r="AA87" i="46"/>
  <c r="AA87" i="44"/>
  <c r="G88" i="46"/>
  <c r="G88" i="44"/>
  <c r="AQ89" i="46"/>
  <c r="AQ89" i="44"/>
  <c r="O90" i="46"/>
  <c r="O90" i="44"/>
  <c r="AY91" i="46"/>
  <c r="AY91" i="44"/>
  <c r="AT92" i="46"/>
  <c r="AT92" i="44"/>
  <c r="AE93" i="46"/>
  <c r="AE93" i="44"/>
  <c r="K94" i="46"/>
  <c r="K94" i="44"/>
  <c r="BC95" i="46"/>
  <c r="BC95" i="44"/>
  <c r="AZ97" i="46"/>
  <c r="AZ97" i="44"/>
  <c r="AF98" i="46"/>
  <c r="AF98" i="44"/>
  <c r="AB107" i="46"/>
  <c r="AB107" i="44"/>
  <c r="AM108" i="46"/>
  <c r="AM108" i="44"/>
  <c r="AP110" i="46"/>
  <c r="AP110" i="44"/>
  <c r="R112" i="46"/>
  <c r="R112" i="44"/>
  <c r="Q113" i="46"/>
  <c r="Q113" i="44"/>
  <c r="AS114" i="46"/>
  <c r="AS114" i="44"/>
  <c r="X115" i="46"/>
  <c r="X115" i="44"/>
  <c r="D116" i="46"/>
  <c r="D116" i="44"/>
  <c r="BP116" i="46"/>
  <c r="BP116" i="44"/>
  <c r="L117" i="46"/>
  <c r="L117" i="44"/>
  <c r="J119" i="46"/>
  <c r="J119" i="44"/>
  <c r="BJ120" i="46"/>
  <c r="BJ120" i="44"/>
  <c r="AX121" i="46"/>
  <c r="AX121" i="44"/>
  <c r="K85" i="44"/>
  <c r="AE86" i="44"/>
  <c r="AI87" i="44"/>
  <c r="BK88" i="44"/>
  <c r="AA89" i="44"/>
  <c r="AM90" i="44"/>
  <c r="AI91" i="44"/>
  <c r="D107" i="44"/>
  <c r="BH107" i="44"/>
  <c r="AP112" i="44"/>
  <c r="P115" i="44"/>
  <c r="AR116" i="44"/>
  <c r="AJ117" i="44"/>
  <c r="Q9" i="44"/>
  <c r="AG9" i="44"/>
  <c r="BC9" i="44"/>
  <c r="V10" i="44"/>
  <c r="Q11" i="44"/>
  <c r="BO11" i="44"/>
  <c r="AH13" i="44"/>
  <c r="V15" i="44"/>
  <c r="AW16" i="44"/>
  <c r="D17" i="44"/>
  <c r="AZ17" i="44"/>
  <c r="BP17" i="44"/>
  <c r="AQ21" i="44"/>
  <c r="W22" i="44"/>
  <c r="S23" i="44"/>
  <c r="AI23" i="44"/>
  <c r="T31" i="44"/>
  <c r="T33" i="44"/>
  <c r="AL9" i="46"/>
  <c r="AL9" i="44"/>
  <c r="A8" i="29"/>
  <c r="C10" i="46"/>
  <c r="C10" i="44" s="1"/>
  <c r="M15" i="46"/>
  <c r="M15" i="44"/>
  <c r="F27" i="46"/>
  <c r="F27" i="44"/>
  <c r="AL27" i="46"/>
  <c r="AL27" i="44"/>
  <c r="D29" i="46"/>
  <c r="D29" i="44"/>
  <c r="T29" i="46"/>
  <c r="T29" i="44"/>
  <c r="AU34" i="46"/>
  <c r="AU34" i="44"/>
  <c r="AL38" i="46"/>
  <c r="AL38" i="44"/>
  <c r="AZ44" i="46"/>
  <c r="AZ44" i="44"/>
  <c r="X47" i="46"/>
  <c r="X47" i="44"/>
  <c r="AC49" i="46"/>
  <c r="AC49" i="44"/>
  <c r="E51" i="46"/>
  <c r="E51" i="44"/>
  <c r="AS53" i="46"/>
  <c r="AS53" i="44"/>
  <c r="AB74" i="46"/>
  <c r="AB74" i="44"/>
  <c r="AM77" i="46"/>
  <c r="AM77" i="44"/>
  <c r="BC77" i="46"/>
  <c r="BC77" i="44"/>
  <c r="K78" i="46"/>
  <c r="K78" i="44"/>
  <c r="AE79" i="46"/>
  <c r="AE79" i="44"/>
  <c r="A10" i="44"/>
  <c r="AA10" i="44"/>
  <c r="AR29" i="44"/>
  <c r="G34" i="44"/>
  <c r="D40" i="44"/>
  <c r="Z7" i="46"/>
  <c r="Z7" i="44"/>
  <c r="S8" i="46"/>
  <c r="S8" i="44"/>
  <c r="W9" i="46"/>
  <c r="W9" i="44"/>
  <c r="AQ24" i="46"/>
  <c r="AQ24" i="44"/>
  <c r="R39" i="46"/>
  <c r="R39" i="44"/>
  <c r="AP39" i="46"/>
  <c r="AP39" i="44"/>
  <c r="BH40" i="46"/>
  <c r="BH40" i="44"/>
  <c r="H43" i="46"/>
  <c r="H43" i="44"/>
  <c r="AV45" i="46"/>
  <c r="AV45" i="44"/>
  <c r="D46" i="46"/>
  <c r="D46" i="44"/>
  <c r="BQ51" i="46"/>
  <c r="BQ51" i="44"/>
  <c r="AG54" i="46"/>
  <c r="AG54" i="44"/>
  <c r="AF73" i="46"/>
  <c r="AF73" i="44"/>
  <c r="AY76" i="46"/>
  <c r="AY76" i="44"/>
  <c r="AY10" i="44"/>
  <c r="R12" i="44"/>
  <c r="V27" i="44"/>
  <c r="BJ36" i="44"/>
  <c r="AD38" i="44"/>
  <c r="D44" i="44"/>
  <c r="Y54" i="44"/>
  <c r="AN73" i="44"/>
  <c r="V22" i="44"/>
  <c r="K24" i="44"/>
  <c r="N27" i="44"/>
  <c r="H28" i="44"/>
  <c r="BL28" i="44"/>
  <c r="S33" i="44"/>
  <c r="AA35" i="44"/>
  <c r="AY35" i="44"/>
  <c r="AD36" i="44"/>
  <c r="AJ40" i="44"/>
  <c r="BP40" i="44"/>
  <c r="BH42" i="44"/>
  <c r="X43" i="44"/>
  <c r="L46" i="44"/>
  <c r="Q48" i="44"/>
  <c r="AW48" i="44"/>
  <c r="E49" i="44"/>
  <c r="I52" i="44"/>
  <c r="AG52" i="44"/>
  <c r="M53" i="44"/>
  <c r="BM54" i="44"/>
  <c r="BC75" i="44"/>
  <c r="O77" i="44"/>
  <c r="BO78" i="44"/>
  <c r="W79" i="44"/>
  <c r="BE14" i="46"/>
  <c r="BE14" i="44"/>
  <c r="K35" i="46"/>
  <c r="K35" i="44"/>
  <c r="AI35" i="46"/>
  <c r="AI35" i="44"/>
  <c r="BB36" i="46"/>
  <c r="BB36" i="44"/>
  <c r="N38" i="46"/>
  <c r="N38" i="44"/>
  <c r="AF41" i="46"/>
  <c r="AF41" i="44"/>
  <c r="BD41" i="46"/>
  <c r="BD41" i="44"/>
  <c r="Y48" i="46"/>
  <c r="Y48" i="44"/>
  <c r="AM75" i="46"/>
  <c r="AM75" i="44"/>
  <c r="AQ76" i="46"/>
  <c r="AQ76" i="44"/>
  <c r="A39" i="44"/>
  <c r="BQ15" i="44"/>
  <c r="R21" i="44"/>
  <c r="AT22" i="44"/>
  <c r="BJ38" i="44"/>
  <c r="BI49" i="44"/>
  <c r="AE75" i="44"/>
  <c r="BD11" i="44"/>
  <c r="F9" i="44"/>
  <c r="P11" i="44"/>
  <c r="Y14" i="44"/>
  <c r="AO14" i="44"/>
  <c r="U15" i="44"/>
  <c r="BA15" i="44"/>
  <c r="X16" i="44"/>
  <c r="AV16" i="44"/>
  <c r="AL18" i="44"/>
  <c r="AP19" i="44"/>
  <c r="BF19" i="44"/>
  <c r="AH21" i="44"/>
  <c r="BJ22" i="44"/>
  <c r="BJ27" i="44"/>
  <c r="AP37" i="44"/>
  <c r="V38" i="44"/>
  <c r="BB38" i="44"/>
  <c r="AB40" i="44"/>
  <c r="AZ42" i="44"/>
  <c r="P43" i="44"/>
  <c r="BD45" i="44"/>
  <c r="BD47" i="44"/>
  <c r="I48" i="44"/>
  <c r="AK53" i="44"/>
  <c r="BI53" i="44"/>
  <c r="BE54" i="44"/>
  <c r="BG78" i="44"/>
  <c r="BL11" i="46"/>
  <c r="BL11" i="44"/>
  <c r="O13" i="46"/>
  <c r="O13" i="44"/>
  <c r="AQ35" i="46"/>
  <c r="AQ35" i="44"/>
  <c r="BO35" i="46"/>
  <c r="BO35" i="44"/>
  <c r="V36" i="46"/>
  <c r="V36" i="44"/>
  <c r="X41" i="46"/>
  <c r="X41" i="44"/>
  <c r="BL43" i="46"/>
  <c r="BL43" i="44"/>
  <c r="P45" i="46"/>
  <c r="P45" i="44"/>
  <c r="AJ46" i="46"/>
  <c r="AJ46" i="44"/>
  <c r="AZ46" i="46"/>
  <c r="AZ46" i="44"/>
  <c r="AS49" i="46"/>
  <c r="AS49" i="44"/>
  <c r="Y52" i="46"/>
  <c r="Y52" i="44"/>
  <c r="BA53" i="46"/>
  <c r="BA53" i="44"/>
  <c r="BQ53" i="46"/>
  <c r="BQ53" i="44"/>
  <c r="Q54" i="46"/>
  <c r="Q54" i="44"/>
  <c r="AZ74" i="46"/>
  <c r="AZ74" i="44"/>
  <c r="G75" i="46"/>
  <c r="G75" i="44"/>
  <c r="W75" i="46"/>
  <c r="W75" i="44"/>
  <c r="BO76" i="46"/>
  <c r="BO76" i="44"/>
  <c r="G77" i="46"/>
  <c r="G77" i="44"/>
  <c r="AE77" i="46"/>
  <c r="AE77" i="44"/>
  <c r="AU77" i="46"/>
  <c r="AU77" i="44"/>
  <c r="AA78" i="46"/>
  <c r="AA78" i="44"/>
  <c r="AN11" i="44"/>
  <c r="AX12" i="44"/>
  <c r="AK15" i="44"/>
  <c r="L29" i="44"/>
  <c r="AB42" i="44"/>
  <c r="AF43" i="44"/>
  <c r="AN45" i="44"/>
  <c r="BG76" i="44"/>
  <c r="I7" i="44"/>
  <c r="AM13" i="44"/>
  <c r="AN28" i="44"/>
  <c r="BC30" i="44"/>
  <c r="K33" i="44"/>
  <c r="J37" i="44"/>
  <c r="T40" i="44"/>
  <c r="L42" i="44"/>
  <c r="AR42" i="44"/>
  <c r="AF45" i="44"/>
  <c r="H47" i="44"/>
  <c r="AV47" i="44"/>
  <c r="BA51" i="44"/>
  <c r="AW52" i="44"/>
  <c r="E53" i="44"/>
  <c r="I54" i="44"/>
  <c r="AW54" i="44"/>
  <c r="X73" i="44"/>
  <c r="AJ74" i="44"/>
  <c r="AU75" i="44"/>
  <c r="AY78" i="44"/>
  <c r="O79" i="44"/>
  <c r="I14" i="46"/>
  <c r="I14" i="44"/>
  <c r="AL22" i="46"/>
  <c r="AL22" i="44"/>
  <c r="AA24" i="46"/>
  <c r="AA24" i="44"/>
  <c r="AF28" i="46"/>
  <c r="AF28" i="44"/>
  <c r="N36" i="46"/>
  <c r="N36" i="44"/>
  <c r="AX37" i="46"/>
  <c r="AX37" i="44"/>
  <c r="BF37" i="46"/>
  <c r="BF37" i="44"/>
  <c r="H45" i="46"/>
  <c r="H45" i="44"/>
  <c r="BE48" i="46"/>
  <c r="BE48" i="44"/>
  <c r="U49" i="46"/>
  <c r="U49" i="44"/>
  <c r="AC51" i="46"/>
  <c r="AC51" i="44"/>
  <c r="BE52" i="46"/>
  <c r="BE52" i="44"/>
  <c r="K76" i="46"/>
  <c r="K76" i="44"/>
  <c r="AI76" i="46"/>
  <c r="AI76" i="44"/>
  <c r="S78" i="46"/>
  <c r="S78" i="44"/>
  <c r="G79" i="46"/>
  <c r="G79" i="44"/>
  <c r="BK30" i="44"/>
  <c r="S76" i="44"/>
  <c r="S10" i="44"/>
  <c r="BC13" i="44"/>
  <c r="Z19" i="44"/>
  <c r="J21" i="44"/>
  <c r="BN21" i="44"/>
  <c r="AY24" i="44"/>
  <c r="X28" i="44"/>
  <c r="AM30" i="44"/>
  <c r="A19" i="44"/>
  <c r="Z12" i="44"/>
  <c r="AI24" i="44"/>
  <c r="BD28" i="44"/>
  <c r="BO33" i="44"/>
  <c r="BK34" i="44"/>
  <c r="S35" i="44"/>
  <c r="AH37" i="44"/>
  <c r="AH39" i="44"/>
  <c r="BN39" i="44"/>
  <c r="AR46" i="44"/>
  <c r="AN47" i="44"/>
  <c r="AO48" i="44"/>
  <c r="AC53" i="44"/>
  <c r="P73" i="44"/>
  <c r="BL73" i="44"/>
  <c r="BP74" i="44"/>
  <c r="AQ78" i="44"/>
  <c r="AM79" i="44"/>
  <c r="AI10" i="46"/>
  <c r="AI10" i="44"/>
  <c r="AX21" i="46"/>
  <c r="AX21" i="44"/>
  <c r="G30" i="46"/>
  <c r="G30" i="44"/>
  <c r="W30" i="46"/>
  <c r="W30" i="44"/>
  <c r="AU30" i="46"/>
  <c r="AU30" i="44"/>
  <c r="AQ33" i="46"/>
  <c r="AQ33" i="44"/>
  <c r="R37" i="46"/>
  <c r="R37" i="44"/>
  <c r="AT38" i="46"/>
  <c r="AT38" i="44"/>
  <c r="J39" i="46"/>
  <c r="J39" i="44"/>
  <c r="AX39" i="46"/>
  <c r="AX39" i="44"/>
  <c r="AZ40" i="46"/>
  <c r="AZ40" i="44"/>
  <c r="AJ42" i="46"/>
  <c r="AJ42" i="44"/>
  <c r="BL47" i="46"/>
  <c r="BL47" i="44"/>
  <c r="BA49" i="46"/>
  <c r="BA49" i="44"/>
  <c r="BI51" i="46"/>
  <c r="BI51" i="44"/>
  <c r="U53" i="46"/>
  <c r="U53" i="44"/>
  <c r="AV73" i="46"/>
  <c r="AV73" i="44"/>
  <c r="D74" i="46"/>
  <c r="D74" i="44"/>
  <c r="AR74" i="46"/>
  <c r="AR74" i="44"/>
  <c r="BH74" i="46"/>
  <c r="BH74" i="44"/>
  <c r="O75" i="46"/>
  <c r="O75" i="44"/>
  <c r="AH12" i="44"/>
  <c r="AV28" i="44"/>
  <c r="BP42" i="44"/>
  <c r="BL45" i="44"/>
  <c r="W77" i="44"/>
  <c r="A28" i="44"/>
  <c r="AQ10" i="44"/>
  <c r="G13" i="44"/>
  <c r="AP12" i="44"/>
  <c r="BN37" i="44"/>
  <c r="AV41" i="44"/>
  <c r="AJ44" i="44"/>
  <c r="AS51" i="44"/>
  <c r="A21" i="44"/>
  <c r="C28" i="46"/>
  <c r="C28" i="44" s="1"/>
  <c r="BG10" i="44"/>
  <c r="AV11" i="44"/>
  <c r="AW14" i="44"/>
  <c r="E15" i="44"/>
  <c r="BI15" i="44"/>
  <c r="AX19" i="44"/>
  <c r="Z21" i="44"/>
  <c r="BB22" i="44"/>
  <c r="S24" i="44"/>
  <c r="AD27" i="44"/>
  <c r="BB27" i="44"/>
  <c r="P28" i="44"/>
  <c r="AE34" i="44"/>
  <c r="AT36" i="44"/>
  <c r="BF39" i="44"/>
  <c r="P41" i="44"/>
  <c r="BD43" i="44"/>
  <c r="AB44" i="44"/>
  <c r="BP44" i="44"/>
  <c r="X45" i="44"/>
  <c r="AF47" i="44"/>
  <c r="H73" i="44"/>
  <c r="BD73" i="44"/>
  <c r="AI78" i="44"/>
  <c r="BB9" i="46"/>
  <c r="BB9" i="44"/>
  <c r="BO10" i="46"/>
  <c r="BO10" i="44"/>
  <c r="F22" i="46"/>
  <c r="F22" i="44"/>
  <c r="BH29" i="46"/>
  <c r="BH29" i="44"/>
  <c r="A35" i="29"/>
  <c r="C37" i="46"/>
  <c r="C37" i="44" s="1"/>
  <c r="L40" i="46"/>
  <c r="L40" i="44"/>
  <c r="BL41" i="46"/>
  <c r="BL41" i="44"/>
  <c r="T42" i="46"/>
  <c r="T42" i="44"/>
  <c r="AR44" i="46"/>
  <c r="AR44" i="44"/>
  <c r="P47" i="46"/>
  <c r="P47" i="44"/>
  <c r="AG48" i="46"/>
  <c r="AG48" i="44"/>
  <c r="U51" i="46"/>
  <c r="U51" i="44"/>
  <c r="AT27" i="44"/>
  <c r="AY33" i="44"/>
  <c r="F38" i="44"/>
  <c r="T46" i="44"/>
  <c r="C23" i="46"/>
  <c r="C23" i="44" s="1"/>
  <c r="V9" i="44"/>
  <c r="BF12" i="44"/>
  <c r="BM14" i="44"/>
  <c r="C39" i="46"/>
  <c r="C39" i="44" s="1"/>
  <c r="AF11" i="44"/>
  <c r="J12" i="44"/>
  <c r="W13" i="44"/>
  <c r="AS15" i="44"/>
  <c r="J19" i="44"/>
  <c r="N22" i="44"/>
  <c r="AJ29" i="44"/>
  <c r="O30" i="44"/>
  <c r="AM34" i="44"/>
  <c r="D42" i="44"/>
  <c r="AO54" i="44"/>
  <c r="A23" i="44"/>
  <c r="N9" i="44"/>
  <c r="AT9" i="44"/>
  <c r="BJ9" i="44"/>
  <c r="K10" i="44"/>
  <c r="H11" i="44"/>
  <c r="BK13" i="44"/>
  <c r="Q14" i="44"/>
  <c r="AG14" i="44"/>
  <c r="AC15" i="44"/>
  <c r="AH19" i="44"/>
  <c r="AP21" i="44"/>
  <c r="AD22" i="44"/>
  <c r="AZ29" i="44"/>
  <c r="AE30" i="44"/>
  <c r="AI33" i="44"/>
  <c r="BG33" i="44"/>
  <c r="W34" i="44"/>
  <c r="BC34" i="44"/>
  <c r="Z37" i="44"/>
  <c r="Z39" i="44"/>
  <c r="H41" i="44"/>
  <c r="AN41" i="44"/>
  <c r="AV43" i="44"/>
  <c r="T44" i="44"/>
  <c r="BP46" i="44"/>
  <c r="AK49" i="44"/>
  <c r="BQ49" i="44"/>
  <c r="AK51" i="44"/>
  <c r="Q52" i="44"/>
  <c r="AO52" i="44"/>
  <c r="BM52" i="44"/>
  <c r="T74" i="44"/>
  <c r="D35" i="46"/>
  <c r="D35" i="44"/>
  <c r="AZ35" i="46"/>
  <c r="AZ35" i="44"/>
  <c r="W36" i="46"/>
  <c r="W36" i="44"/>
  <c r="BO37" i="46"/>
  <c r="BO37" i="44"/>
  <c r="AU38" i="46"/>
  <c r="AU38" i="44"/>
  <c r="AA39" i="46"/>
  <c r="AA39" i="44"/>
  <c r="BI40" i="46"/>
  <c r="BI40" i="44"/>
  <c r="AO41" i="46"/>
  <c r="AO41" i="44"/>
  <c r="AC42" i="46"/>
  <c r="AC42" i="44"/>
  <c r="I43" i="46"/>
  <c r="I43" i="44"/>
  <c r="BI44" i="46"/>
  <c r="BI44" i="44"/>
  <c r="AG45" i="46"/>
  <c r="AG45" i="44"/>
  <c r="BM45" i="46"/>
  <c r="BM45" i="44"/>
  <c r="AS46" i="46"/>
  <c r="AS46" i="44"/>
  <c r="Y47" i="46"/>
  <c r="Y47" i="44"/>
  <c r="AP48" i="46"/>
  <c r="AP48" i="44"/>
  <c r="BB49" i="46"/>
  <c r="BB49" i="44"/>
  <c r="R50" i="46"/>
  <c r="R50" i="44"/>
  <c r="AP50" i="46"/>
  <c r="AP50" i="44"/>
  <c r="AX50" i="46"/>
  <c r="AX50" i="44"/>
  <c r="BN50" i="46"/>
  <c r="BN50" i="44"/>
  <c r="N51" i="46"/>
  <c r="N51" i="44"/>
  <c r="BJ51" i="46"/>
  <c r="BJ51" i="44"/>
  <c r="N55" i="46"/>
  <c r="N55" i="44"/>
  <c r="G56" i="46"/>
  <c r="G56" i="44"/>
  <c r="AM56" i="46"/>
  <c r="AM56" i="44"/>
  <c r="Z57" i="46"/>
  <c r="Z57" i="44"/>
  <c r="AH57" i="46"/>
  <c r="AH57" i="44"/>
  <c r="V58" i="46"/>
  <c r="V58" i="44"/>
  <c r="BB58" i="46"/>
  <c r="BB58" i="44"/>
  <c r="Z59" i="46"/>
  <c r="Z59" i="44"/>
  <c r="BN59" i="46"/>
  <c r="BN59" i="44"/>
  <c r="AA60" i="46"/>
  <c r="AA60" i="44"/>
  <c r="AI60" i="46"/>
  <c r="AI60" i="44"/>
  <c r="G61" i="46"/>
  <c r="G61" i="44"/>
  <c r="AM61" i="46"/>
  <c r="AM61" i="44"/>
  <c r="AY62" i="46"/>
  <c r="AY62" i="44"/>
  <c r="AE63" i="46"/>
  <c r="AE63" i="44"/>
  <c r="K64" i="46"/>
  <c r="K64" i="44"/>
  <c r="BG64" i="46"/>
  <c r="BG64" i="44"/>
  <c r="A28" i="27"/>
  <c r="A28" i="29"/>
  <c r="M35" i="46"/>
  <c r="M35" i="44"/>
  <c r="BI35" i="46"/>
  <c r="BI35" i="44"/>
  <c r="AF36" i="46"/>
  <c r="AF36" i="44"/>
  <c r="L37" i="46"/>
  <c r="L37" i="44"/>
  <c r="BD38" i="46"/>
  <c r="BD38" i="44"/>
  <c r="AJ39" i="46"/>
  <c r="AJ39" i="44"/>
  <c r="F40" i="46"/>
  <c r="F40" i="44"/>
  <c r="C22" i="46"/>
  <c r="C22" i="44" s="1"/>
  <c r="A20" i="29"/>
  <c r="AQ34" i="46"/>
  <c r="AQ34" i="44"/>
  <c r="W35" i="46"/>
  <c r="W35" i="44"/>
  <c r="AX36" i="46"/>
  <c r="AX36" i="44"/>
  <c r="AD37" i="46"/>
  <c r="AD37" i="44"/>
  <c r="A36" i="27"/>
  <c r="A36" i="29"/>
  <c r="J38" i="46"/>
  <c r="J38" i="44"/>
  <c r="AZ34" i="46"/>
  <c r="AZ34" i="44"/>
  <c r="AM37" i="46"/>
  <c r="AM37" i="44"/>
  <c r="BI34" i="46"/>
  <c r="BI34" i="44"/>
  <c r="AG35" i="46"/>
  <c r="AG35" i="44"/>
  <c r="D36" i="46"/>
  <c r="D36" i="44"/>
  <c r="BP36" i="46"/>
  <c r="BP36" i="44"/>
  <c r="AV37" i="46"/>
  <c r="AV37" i="44"/>
  <c r="AB38" i="46"/>
  <c r="AB38" i="44"/>
  <c r="H39" i="46"/>
  <c r="H39" i="44"/>
  <c r="A24" i="44"/>
  <c r="F7" i="44"/>
  <c r="AY7" i="44"/>
  <c r="J9" i="44"/>
  <c r="BP9" i="44"/>
  <c r="N10" i="44"/>
  <c r="X10" i="44"/>
  <c r="AT10" i="44"/>
  <c r="BD10" i="44"/>
  <c r="N11" i="44"/>
  <c r="Z11" i="44"/>
  <c r="AL11" i="44"/>
  <c r="AY11" i="44"/>
  <c r="L12" i="44"/>
  <c r="X12" i="44"/>
  <c r="AK12" i="44"/>
  <c r="BA12" i="44"/>
  <c r="BP12" i="44"/>
  <c r="AC13" i="44"/>
  <c r="AQ13" i="44"/>
  <c r="BG13" i="44"/>
  <c r="AB14" i="44"/>
  <c r="AM14" i="44"/>
  <c r="AE15" i="44"/>
  <c r="AU15" i="44"/>
  <c r="BF15" i="44"/>
  <c r="K16" i="44"/>
  <c r="Y16" i="44"/>
  <c r="AT16" i="44"/>
  <c r="BM16" i="44"/>
  <c r="M17" i="44"/>
  <c r="AC17" i="44"/>
  <c r="AR17" i="44"/>
  <c r="BC17" i="44"/>
  <c r="BQ17" i="44"/>
  <c r="S18" i="44"/>
  <c r="AJ18" i="44"/>
  <c r="AX18" i="44"/>
  <c r="BP18" i="44"/>
  <c r="O19" i="44"/>
  <c r="AF19" i="44"/>
  <c r="AV19" i="44"/>
  <c r="BI19" i="44"/>
  <c r="J20" i="44"/>
  <c r="X20" i="44"/>
  <c r="AJ20" i="44"/>
  <c r="AY20" i="44"/>
  <c r="BO20" i="44"/>
  <c r="M21" i="44"/>
  <c r="X21" i="44"/>
  <c r="AJ21" i="44"/>
  <c r="BK21" i="44"/>
  <c r="G22" i="44"/>
  <c r="R22" i="44"/>
  <c r="AB22" i="44"/>
  <c r="AM22" i="44"/>
  <c r="AX22" i="44"/>
  <c r="BH22" i="44"/>
  <c r="G23" i="44"/>
  <c r="V23" i="44"/>
  <c r="AL23" i="44"/>
  <c r="AY23" i="44"/>
  <c r="BL23" i="44"/>
  <c r="O24" i="44"/>
  <c r="AD24" i="44"/>
  <c r="AS24" i="44"/>
  <c r="BD24" i="44"/>
  <c r="D25" i="44"/>
  <c r="Y25" i="44"/>
  <c r="BE25" i="44"/>
  <c r="F26" i="44"/>
  <c r="V26" i="44"/>
  <c r="AK26" i="44"/>
  <c r="BC26" i="44"/>
  <c r="G27" i="44"/>
  <c r="Z27" i="44"/>
  <c r="AV27" i="44"/>
  <c r="BF27" i="44"/>
  <c r="D28" i="44"/>
  <c r="AH29" i="44"/>
  <c r="AR31" i="44"/>
  <c r="BD32" i="44"/>
  <c r="AR33" i="44"/>
  <c r="AV34" i="44"/>
  <c r="L35" i="44"/>
  <c r="AJ35" i="44"/>
  <c r="S37" i="44"/>
  <c r="O38" i="44"/>
  <c r="K39" i="44"/>
  <c r="AY39" i="44"/>
  <c r="M40" i="44"/>
  <c r="Y41" i="44"/>
  <c r="BM41" i="44"/>
  <c r="AK42" i="44"/>
  <c r="BM43" i="44"/>
  <c r="Q45" i="44"/>
  <c r="AW45" i="44"/>
  <c r="E46" i="44"/>
  <c r="BA46" i="44"/>
  <c r="V49" i="44"/>
  <c r="AD51" i="44"/>
  <c r="BC56" i="44"/>
  <c r="AP57" i="44"/>
  <c r="BJ58" i="44"/>
  <c r="AH59" i="44"/>
  <c r="BK79" i="46"/>
  <c r="BK79" i="44"/>
  <c r="AW80" i="46"/>
  <c r="AW80" i="44"/>
  <c r="M81" i="46"/>
  <c r="M81" i="44"/>
  <c r="BC65" i="46"/>
  <c r="BC65" i="44"/>
  <c r="Z66" i="46"/>
  <c r="Z66" i="44"/>
  <c r="E67" i="46"/>
  <c r="E67" i="44"/>
  <c r="BQ67" i="46"/>
  <c r="BQ67" i="44"/>
  <c r="AE68" i="46"/>
  <c r="AE68" i="44"/>
  <c r="BK70" i="46"/>
  <c r="BK70" i="44"/>
  <c r="AH71" i="46"/>
  <c r="AH71" i="44"/>
  <c r="V72" i="46"/>
  <c r="V72" i="44"/>
  <c r="BK49" i="46"/>
  <c r="BK49" i="44"/>
  <c r="W51" i="46"/>
  <c r="W51" i="44"/>
  <c r="AI52" i="46"/>
  <c r="AI52" i="44"/>
  <c r="BO52" i="46"/>
  <c r="BO52" i="44"/>
  <c r="AI54" i="46"/>
  <c r="AI54" i="44"/>
  <c r="H49" i="46"/>
  <c r="H49" i="44"/>
  <c r="AB50" i="46"/>
  <c r="AB50" i="44"/>
  <c r="BH50" i="46"/>
  <c r="BH50" i="44"/>
  <c r="AF51" i="46"/>
  <c r="AF51" i="44"/>
  <c r="Q49" i="46"/>
  <c r="Q49" i="44"/>
  <c r="AO51" i="46"/>
  <c r="AO51" i="44"/>
  <c r="M52" i="46"/>
  <c r="M52" i="44"/>
  <c r="AS52" i="46"/>
  <c r="AS52" i="44"/>
  <c r="F48" i="46"/>
  <c r="F48" i="44"/>
  <c r="N48" i="46"/>
  <c r="N48" i="44"/>
  <c r="V48" i="46"/>
  <c r="V48" i="44"/>
  <c r="AD48" i="46"/>
  <c r="AD48" i="44"/>
  <c r="AL48" i="46"/>
  <c r="AL48" i="44"/>
  <c r="AT48" i="46"/>
  <c r="AT48" i="44"/>
  <c r="Z49" i="46"/>
  <c r="Z49" i="44"/>
  <c r="F50" i="46"/>
  <c r="F50" i="44"/>
  <c r="AL50" i="46"/>
  <c r="AL50" i="44"/>
  <c r="F57" i="46"/>
  <c r="F57" i="44"/>
  <c r="A44" i="27"/>
  <c r="A44" i="29"/>
  <c r="BC48" i="46"/>
  <c r="BC48" i="44"/>
  <c r="AI49" i="46"/>
  <c r="AI49" i="44"/>
  <c r="BG51" i="46"/>
  <c r="BG51" i="44"/>
  <c r="G54" i="46"/>
  <c r="G54" i="44"/>
  <c r="AO36" i="44"/>
  <c r="S38" i="44"/>
  <c r="AP40" i="44"/>
  <c r="V41" i="44"/>
  <c r="AX41" i="44"/>
  <c r="AM65" i="44"/>
  <c r="BF66" i="44"/>
  <c r="AC67" i="44"/>
  <c r="AM68" i="44"/>
  <c r="G70" i="44"/>
  <c r="AS81" i="44"/>
  <c r="BH55" i="46"/>
  <c r="BH55" i="44"/>
  <c r="A76" i="29"/>
  <c r="A84" i="29"/>
  <c r="A92" i="29"/>
  <c r="A108" i="29"/>
  <c r="P57" i="44"/>
  <c r="D58" i="44"/>
  <c r="BF58" i="44"/>
  <c r="P84" i="44"/>
  <c r="BH85" i="44"/>
  <c r="AN86" i="44"/>
  <c r="T87" i="44"/>
  <c r="BL88" i="44"/>
  <c r="AR89" i="44"/>
  <c r="X90" i="44"/>
  <c r="D91" i="44"/>
  <c r="AJ91" i="44"/>
  <c r="BP91" i="44"/>
  <c r="AE92" i="44"/>
  <c r="X93" i="44"/>
  <c r="A116" i="29"/>
  <c r="A52" i="29"/>
  <c r="A124" i="29"/>
  <c r="A60" i="29"/>
  <c r="A140" i="29"/>
  <c r="A68" i="29"/>
  <c r="AN7" i="44"/>
  <c r="AS20" i="44"/>
  <c r="BM21" i="44"/>
  <c r="AC25" i="44"/>
  <c r="Q26" i="44"/>
  <c r="BI27" i="44"/>
  <c r="AM28" i="44"/>
  <c r="BK28" i="44"/>
  <c r="AH31" i="44"/>
  <c r="BB32" i="44"/>
  <c r="J33" i="44"/>
  <c r="E36" i="44"/>
  <c r="M36" i="44"/>
  <c r="U36" i="44"/>
  <c r="AC36" i="44"/>
  <c r="AK36" i="44"/>
  <c r="AS36" i="44"/>
  <c r="BA36" i="44"/>
  <c r="BI36" i="44"/>
  <c r="BQ36" i="44"/>
  <c r="G43" i="44"/>
  <c r="O43" i="44"/>
  <c r="W43" i="44"/>
  <c r="AE43" i="44"/>
  <c r="AM43" i="44"/>
  <c r="AU43" i="44"/>
  <c r="BC43" i="44"/>
  <c r="BK43" i="44"/>
  <c r="L56" i="44"/>
  <c r="A12" i="27"/>
  <c r="A12" i="29"/>
  <c r="A31" i="27"/>
  <c r="A31" i="29"/>
  <c r="AO8" i="44"/>
  <c r="BM23" i="44"/>
  <c r="AS25" i="44"/>
  <c r="BA27" i="44"/>
  <c r="K29" i="44"/>
  <c r="BO29" i="44"/>
  <c r="N30" i="44"/>
  <c r="AT30" i="44"/>
  <c r="BN31" i="44"/>
  <c r="BN33" i="44"/>
  <c r="K46" i="44"/>
  <c r="S46" i="44"/>
  <c r="AA46" i="44"/>
  <c r="AI46" i="44"/>
  <c r="AQ46" i="44"/>
  <c r="AY46" i="44"/>
  <c r="BG46" i="44"/>
  <c r="BO46" i="44"/>
  <c r="BL14" i="44"/>
  <c r="BA22" i="44"/>
  <c r="E25" i="44"/>
  <c r="BI25" i="44"/>
  <c r="AS27" i="44"/>
  <c r="G28" i="44"/>
  <c r="AE28" i="44"/>
  <c r="BC28" i="44"/>
  <c r="AI29" i="44"/>
  <c r="BF31" i="44"/>
  <c r="N32" i="44"/>
  <c r="AT32" i="44"/>
  <c r="BF33" i="44"/>
  <c r="I39" i="44"/>
  <c r="Q39" i="44"/>
  <c r="Y39" i="44"/>
  <c r="AG39" i="44"/>
  <c r="AO39" i="44"/>
  <c r="AW39" i="44"/>
  <c r="BE39" i="44"/>
  <c r="BM39" i="44"/>
  <c r="K42" i="44"/>
  <c r="S42" i="44"/>
  <c r="AA42" i="44"/>
  <c r="AI42" i="44"/>
  <c r="AQ42" i="44"/>
  <c r="AY42" i="44"/>
  <c r="BG42" i="44"/>
  <c r="BO42" i="44"/>
  <c r="U20" i="44"/>
  <c r="AG26" i="44"/>
  <c r="A31" i="44"/>
  <c r="AP10" i="44"/>
  <c r="AG21" i="44"/>
  <c r="U25" i="44"/>
  <c r="AW26" i="44"/>
  <c r="AK27" i="44"/>
  <c r="AA29" i="44"/>
  <c r="BG29" i="44"/>
  <c r="AL30" i="44"/>
  <c r="Z31" i="44"/>
  <c r="AX33" i="44"/>
  <c r="BN35" i="44"/>
  <c r="I26" i="44"/>
  <c r="BM26" i="44"/>
  <c r="AC27" i="44"/>
  <c r="F30" i="44"/>
  <c r="BJ30" i="44"/>
  <c r="AX31" i="44"/>
  <c r="AL32" i="44"/>
  <c r="AP33" i="44"/>
  <c r="E38" i="44"/>
  <c r="M38" i="44"/>
  <c r="U38" i="44"/>
  <c r="AC38" i="44"/>
  <c r="AK38" i="44"/>
  <c r="AS38" i="44"/>
  <c r="BA38" i="44"/>
  <c r="BI38" i="44"/>
  <c r="BQ38" i="44"/>
  <c r="G41" i="44"/>
  <c r="O41" i="44"/>
  <c r="W41" i="44"/>
  <c r="AE41" i="44"/>
  <c r="AM41" i="44"/>
  <c r="AU41" i="44"/>
  <c r="BC41" i="44"/>
  <c r="BK41" i="44"/>
  <c r="G45" i="44"/>
  <c r="O45" i="44"/>
  <c r="W45" i="44"/>
  <c r="AF50" i="44"/>
  <c r="AR53" i="44"/>
  <c r="A29" i="27"/>
  <c r="A29" i="29"/>
  <c r="A33" i="27"/>
  <c r="A33" i="29"/>
  <c r="K44" i="46"/>
  <c r="K44" i="44"/>
  <c r="S44" i="46"/>
  <c r="S44" i="44"/>
  <c r="AA44" i="46"/>
  <c r="AA44" i="44"/>
  <c r="AI44" i="46"/>
  <c r="AI44" i="44"/>
  <c r="AQ44" i="46"/>
  <c r="AQ44" i="44"/>
  <c r="AY44" i="46"/>
  <c r="AY44" i="44"/>
  <c r="BG44" i="46"/>
  <c r="BG44" i="44"/>
  <c r="BO44" i="46"/>
  <c r="BO44" i="44"/>
  <c r="AE45" i="46"/>
  <c r="AE45" i="44"/>
  <c r="AM45" i="46"/>
  <c r="AM45" i="44"/>
  <c r="BK45" i="46"/>
  <c r="BK45" i="44"/>
  <c r="G47" i="46"/>
  <c r="G47" i="44"/>
  <c r="O47" i="46"/>
  <c r="O47" i="44"/>
  <c r="W47" i="46"/>
  <c r="W47" i="44"/>
  <c r="AE47" i="46"/>
  <c r="AE47" i="44"/>
  <c r="AM47" i="46"/>
  <c r="AM47" i="44"/>
  <c r="AU47" i="46"/>
  <c r="AU47" i="44"/>
  <c r="BC47" i="46"/>
  <c r="BC47" i="44"/>
  <c r="BK47" i="46"/>
  <c r="BK47" i="44"/>
  <c r="AV48" i="46"/>
  <c r="AV48" i="44"/>
  <c r="BD48" i="46"/>
  <c r="BD48" i="44"/>
  <c r="BL48" i="46"/>
  <c r="BL48" i="44"/>
  <c r="H50" i="46"/>
  <c r="H50" i="44"/>
  <c r="P50" i="46"/>
  <c r="P50" i="44"/>
  <c r="X50" i="46"/>
  <c r="X50" i="44"/>
  <c r="AN50" i="46"/>
  <c r="AN50" i="44"/>
  <c r="AV50" i="46"/>
  <c r="AV50" i="44"/>
  <c r="BL50" i="46"/>
  <c r="BL50" i="44"/>
  <c r="D51" i="46"/>
  <c r="D51" i="44"/>
  <c r="L51" i="46"/>
  <c r="L51" i="44"/>
  <c r="T51" i="46"/>
  <c r="T51" i="44"/>
  <c r="AB51" i="46"/>
  <c r="AB51" i="44"/>
  <c r="AJ51" i="46"/>
  <c r="AJ51" i="44"/>
  <c r="AR51" i="46"/>
  <c r="AR51" i="44"/>
  <c r="AZ51" i="46"/>
  <c r="AZ51" i="44"/>
  <c r="BH51" i="46"/>
  <c r="BH51" i="44"/>
  <c r="BP51" i="46"/>
  <c r="BP51" i="44"/>
  <c r="H52" i="46"/>
  <c r="H52" i="44"/>
  <c r="P52" i="46"/>
  <c r="P52" i="44"/>
  <c r="X52" i="46"/>
  <c r="X52" i="44"/>
  <c r="AF52" i="46"/>
  <c r="AF52" i="44"/>
  <c r="AN52" i="46"/>
  <c r="AN52" i="44"/>
  <c r="AV52" i="46"/>
  <c r="AV52" i="44"/>
  <c r="BD52" i="46"/>
  <c r="BD52" i="44"/>
  <c r="BL52" i="46"/>
  <c r="BL52" i="44"/>
  <c r="L53" i="46"/>
  <c r="L53" i="44"/>
  <c r="T53" i="46"/>
  <c r="T53" i="44"/>
  <c r="AB53" i="46"/>
  <c r="AB53" i="44"/>
  <c r="AJ53" i="46"/>
  <c r="AJ53" i="44"/>
  <c r="AZ53" i="46"/>
  <c r="AZ53" i="44"/>
  <c r="BH53" i="46"/>
  <c r="BH53" i="44"/>
  <c r="H54" i="46"/>
  <c r="H54" i="44"/>
  <c r="P54" i="46"/>
  <c r="P54" i="44"/>
  <c r="X54" i="46"/>
  <c r="X54" i="44"/>
  <c r="AF54" i="46"/>
  <c r="AF54" i="44"/>
  <c r="AN54" i="46"/>
  <c r="AN54" i="44"/>
  <c r="AV54" i="46"/>
  <c r="AV54" i="44"/>
  <c r="BD54" i="46"/>
  <c r="BD54" i="44"/>
  <c r="BL54" i="46"/>
  <c r="BL54" i="44"/>
  <c r="K55" i="46"/>
  <c r="K55" i="44"/>
  <c r="S55" i="46"/>
  <c r="S55" i="44"/>
  <c r="AA55" i="46"/>
  <c r="AA55" i="44"/>
  <c r="AI55" i="46"/>
  <c r="AI55" i="44"/>
  <c r="AQ55" i="46"/>
  <c r="AQ55" i="44"/>
  <c r="AY55" i="46"/>
  <c r="AY55" i="44"/>
  <c r="BG55" i="46"/>
  <c r="BG55" i="44"/>
  <c r="BO55" i="46"/>
  <c r="BO55" i="44"/>
  <c r="D56" i="46"/>
  <c r="D56" i="44"/>
  <c r="T56" i="46"/>
  <c r="T56" i="44"/>
  <c r="AB56" i="46"/>
  <c r="AB56" i="44"/>
  <c r="AJ56" i="46"/>
  <c r="AJ56" i="44"/>
  <c r="AR56" i="46"/>
  <c r="AR56" i="44"/>
  <c r="AZ56" i="46"/>
  <c r="AZ56" i="44"/>
  <c r="BH56" i="46"/>
  <c r="BH56" i="44"/>
  <c r="BP56" i="46"/>
  <c r="BP56" i="44"/>
  <c r="G57" i="46"/>
  <c r="G57" i="44"/>
  <c r="O57" i="46"/>
  <c r="O57" i="44"/>
  <c r="W57" i="46"/>
  <c r="W57" i="44"/>
  <c r="AE57" i="46"/>
  <c r="AE57" i="44"/>
  <c r="AM57" i="46"/>
  <c r="AM57" i="44"/>
  <c r="AU57" i="46"/>
  <c r="AU57" i="44"/>
  <c r="BC57" i="46"/>
  <c r="BC57" i="44"/>
  <c r="BK57" i="46"/>
  <c r="BK57" i="44"/>
  <c r="K58" i="46"/>
  <c r="K58" i="44"/>
  <c r="S58" i="46"/>
  <c r="S58" i="44"/>
  <c r="AA58" i="46"/>
  <c r="AA58" i="44"/>
  <c r="AI58" i="46"/>
  <c r="AI58" i="44"/>
  <c r="AQ58" i="46"/>
  <c r="AQ58" i="44"/>
  <c r="AY58" i="46"/>
  <c r="AY58" i="44"/>
  <c r="BG58" i="46"/>
  <c r="BG58" i="44"/>
  <c r="BO58" i="46"/>
  <c r="BO58" i="44"/>
  <c r="G59" i="46"/>
  <c r="G59" i="44"/>
  <c r="O59" i="46"/>
  <c r="O59" i="44"/>
  <c r="W59" i="46"/>
  <c r="W59" i="44"/>
  <c r="AE59" i="46"/>
  <c r="AE59" i="44"/>
  <c r="AM59" i="46"/>
  <c r="AM59" i="44"/>
  <c r="AU59" i="46"/>
  <c r="AU59" i="44"/>
  <c r="BC59" i="46"/>
  <c r="BC59" i="44"/>
  <c r="BK59" i="46"/>
  <c r="BK59" i="44"/>
  <c r="H60" i="46"/>
  <c r="H60" i="44"/>
  <c r="P60" i="46"/>
  <c r="P60" i="44"/>
  <c r="X60" i="46"/>
  <c r="X60" i="44"/>
  <c r="AF60" i="46"/>
  <c r="AF60" i="44"/>
  <c r="AN60" i="46"/>
  <c r="AN60" i="44"/>
  <c r="AV60" i="46"/>
  <c r="AV60" i="44"/>
  <c r="BD60" i="46"/>
  <c r="BD60" i="44"/>
  <c r="BL60" i="46"/>
  <c r="BL60" i="44"/>
  <c r="D61" i="46"/>
  <c r="D61" i="44"/>
  <c r="L61" i="46"/>
  <c r="L61" i="44"/>
  <c r="T61" i="46"/>
  <c r="T61" i="44"/>
  <c r="AB61" i="46"/>
  <c r="AB61" i="44"/>
  <c r="AJ61" i="46"/>
  <c r="AJ61" i="44"/>
  <c r="AR61" i="46"/>
  <c r="AR61" i="44"/>
  <c r="AZ61" i="46"/>
  <c r="AZ61" i="44"/>
  <c r="BH61" i="46"/>
  <c r="BH61" i="44"/>
  <c r="BP61" i="46"/>
  <c r="BP61" i="44"/>
  <c r="H62" i="46"/>
  <c r="H62" i="44"/>
  <c r="P62" i="46"/>
  <c r="P62" i="44"/>
  <c r="X62" i="46"/>
  <c r="X62" i="44"/>
  <c r="AF62" i="46"/>
  <c r="AF62" i="44"/>
  <c r="AN62" i="46"/>
  <c r="AN62" i="44"/>
  <c r="AV62" i="46"/>
  <c r="AV62" i="44"/>
  <c r="BD62" i="46"/>
  <c r="BD62" i="44"/>
  <c r="BL62" i="46"/>
  <c r="BL62" i="44"/>
  <c r="D63" i="46"/>
  <c r="D63" i="44"/>
  <c r="L63" i="46"/>
  <c r="L63" i="44"/>
  <c r="T63" i="46"/>
  <c r="T63" i="44"/>
  <c r="AB63" i="46"/>
  <c r="AB63" i="44"/>
  <c r="AJ63" i="46"/>
  <c r="AJ63" i="44"/>
  <c r="AR63" i="46"/>
  <c r="AR63" i="44"/>
  <c r="AZ63" i="46"/>
  <c r="AZ63" i="44"/>
  <c r="BH63" i="46"/>
  <c r="BH63" i="44"/>
  <c r="BP63" i="46"/>
  <c r="BP63" i="44"/>
  <c r="H64" i="46"/>
  <c r="H64" i="44"/>
  <c r="P64" i="46"/>
  <c r="P64" i="44"/>
  <c r="X64" i="46"/>
  <c r="X64" i="44"/>
  <c r="AF64" i="46"/>
  <c r="AF64" i="44"/>
  <c r="AN64" i="46"/>
  <c r="AN64" i="44"/>
  <c r="AV64" i="46"/>
  <c r="AV64" i="44"/>
  <c r="BD64" i="46"/>
  <c r="BD64" i="44"/>
  <c r="BL64" i="46"/>
  <c r="BL64" i="44"/>
  <c r="D65" i="46"/>
  <c r="D65" i="44"/>
  <c r="L65" i="46"/>
  <c r="L65" i="44"/>
  <c r="T65" i="46"/>
  <c r="T65" i="44"/>
  <c r="AB65" i="46"/>
  <c r="AB65" i="44"/>
  <c r="AJ65" i="46"/>
  <c r="AJ65" i="44"/>
  <c r="AR65" i="46"/>
  <c r="AR65" i="44"/>
  <c r="AZ65" i="46"/>
  <c r="AZ65" i="44"/>
  <c r="BH65" i="46"/>
  <c r="BH65" i="44"/>
  <c r="BP65" i="46"/>
  <c r="BP65" i="44"/>
  <c r="G66" i="46"/>
  <c r="G66" i="44"/>
  <c r="O66" i="46"/>
  <c r="O66" i="44"/>
  <c r="W66" i="46"/>
  <c r="W66" i="44"/>
  <c r="AE66" i="46"/>
  <c r="AE66" i="44"/>
  <c r="AM66" i="46"/>
  <c r="AM66" i="44"/>
  <c r="AU66" i="46"/>
  <c r="AU66" i="44"/>
  <c r="BC66" i="46"/>
  <c r="BC66" i="44"/>
  <c r="BK66" i="46"/>
  <c r="BK66" i="44"/>
  <c r="J67" i="46"/>
  <c r="J67" i="44"/>
  <c r="R67" i="46"/>
  <c r="R67" i="44"/>
  <c r="Z67" i="46"/>
  <c r="Z67" i="44"/>
  <c r="AH67" i="46"/>
  <c r="AH67" i="44"/>
  <c r="AP67" i="46"/>
  <c r="AP67" i="44"/>
  <c r="AX67" i="46"/>
  <c r="AX67" i="44"/>
  <c r="BF67" i="46"/>
  <c r="BF67" i="44"/>
  <c r="BN67" i="46"/>
  <c r="BN67" i="44"/>
  <c r="D68" i="46"/>
  <c r="D68" i="44"/>
  <c r="L68" i="46"/>
  <c r="L68" i="44"/>
  <c r="T68" i="46"/>
  <c r="T68" i="44"/>
  <c r="AB68" i="46"/>
  <c r="AB68" i="44"/>
  <c r="AJ68" i="46"/>
  <c r="AJ68" i="44"/>
  <c r="AR68" i="46"/>
  <c r="AR68" i="44"/>
  <c r="AZ68" i="46"/>
  <c r="AZ68" i="44"/>
  <c r="BH68" i="46"/>
  <c r="BH68" i="44"/>
  <c r="BP68" i="46"/>
  <c r="BP68" i="44"/>
  <c r="H69" i="46"/>
  <c r="H69" i="44"/>
  <c r="X69" i="46"/>
  <c r="X69" i="44"/>
  <c r="AF69" i="46"/>
  <c r="AF69" i="44"/>
  <c r="AN69" i="46"/>
  <c r="AN69" i="44"/>
  <c r="AV69" i="46"/>
  <c r="AV69" i="44"/>
  <c r="BD69" i="46"/>
  <c r="BD69" i="44"/>
  <c r="BL69" i="46"/>
  <c r="BL69" i="44"/>
  <c r="D70" i="46"/>
  <c r="D70" i="44"/>
  <c r="L70" i="46"/>
  <c r="L70" i="44"/>
  <c r="T70" i="46"/>
  <c r="T70" i="44"/>
  <c r="AB70" i="46"/>
  <c r="AB70" i="44"/>
  <c r="AJ70" i="46"/>
  <c r="AJ70" i="44"/>
  <c r="AR70" i="46"/>
  <c r="AR70" i="44"/>
  <c r="AZ70" i="46"/>
  <c r="AZ70" i="44"/>
  <c r="BH70" i="46"/>
  <c r="BH70" i="44"/>
  <c r="BP70" i="46"/>
  <c r="BP70" i="44"/>
  <c r="G71" i="46"/>
  <c r="G71" i="44"/>
  <c r="O71" i="46"/>
  <c r="O71" i="44"/>
  <c r="W71" i="46"/>
  <c r="W71" i="44"/>
  <c r="AE71" i="46"/>
  <c r="AE71" i="44"/>
  <c r="AM71" i="46"/>
  <c r="AM71" i="44"/>
  <c r="AU71" i="46"/>
  <c r="AU71" i="44"/>
  <c r="BC71" i="46"/>
  <c r="BC71" i="44"/>
  <c r="BK71" i="46"/>
  <c r="BK71" i="44"/>
  <c r="K72" i="46"/>
  <c r="K72" i="44"/>
  <c r="S72" i="46"/>
  <c r="S72" i="44"/>
  <c r="AA72" i="46"/>
  <c r="AA72" i="44"/>
  <c r="AI72" i="46"/>
  <c r="AI72" i="44"/>
  <c r="AQ72" i="46"/>
  <c r="AQ72" i="44"/>
  <c r="AY72" i="46"/>
  <c r="AY72" i="44"/>
  <c r="BG72" i="46"/>
  <c r="BG72" i="44"/>
  <c r="BO72" i="46"/>
  <c r="BO72" i="44"/>
  <c r="E73" i="46"/>
  <c r="E73" i="44"/>
  <c r="M73" i="46"/>
  <c r="M73" i="44"/>
  <c r="U73" i="46"/>
  <c r="U73" i="44"/>
  <c r="AC73" i="46"/>
  <c r="AC73" i="44"/>
  <c r="AK73" i="46"/>
  <c r="AK73" i="44"/>
  <c r="AS73" i="46"/>
  <c r="AS73" i="44"/>
  <c r="BA73" i="46"/>
  <c r="BA73" i="44"/>
  <c r="BI73" i="46"/>
  <c r="BI73" i="44"/>
  <c r="BQ73" i="46"/>
  <c r="BQ73" i="44"/>
  <c r="I74" i="46"/>
  <c r="I74" i="44"/>
  <c r="Q74" i="46"/>
  <c r="Q74" i="44"/>
  <c r="Y74" i="46"/>
  <c r="Y74" i="44"/>
  <c r="AG74" i="46"/>
  <c r="AG74" i="44"/>
  <c r="AO74" i="46"/>
  <c r="AO74" i="44"/>
  <c r="AW74" i="46"/>
  <c r="AW74" i="44"/>
  <c r="BE74" i="46"/>
  <c r="BE74" i="44"/>
  <c r="BM74" i="46"/>
  <c r="BM74" i="44"/>
  <c r="D75" i="46"/>
  <c r="D75" i="44"/>
  <c r="T75" i="46"/>
  <c r="T75" i="44"/>
  <c r="AB75" i="46"/>
  <c r="AB75" i="44"/>
  <c r="AJ75" i="46"/>
  <c r="AJ75" i="44"/>
  <c r="AR75" i="46"/>
  <c r="AR75" i="44"/>
  <c r="AZ75" i="46"/>
  <c r="AZ75" i="44"/>
  <c r="BH75" i="46"/>
  <c r="BH75" i="44"/>
  <c r="BP75" i="46"/>
  <c r="BP75" i="44"/>
  <c r="H76" i="46"/>
  <c r="H76" i="44"/>
  <c r="P76" i="46"/>
  <c r="P76" i="44"/>
  <c r="X76" i="46"/>
  <c r="X76" i="44"/>
  <c r="AF76" i="46"/>
  <c r="AF76" i="44"/>
  <c r="AN76" i="46"/>
  <c r="AN76" i="44"/>
  <c r="AV76" i="46"/>
  <c r="AV76" i="44"/>
  <c r="BD76" i="46"/>
  <c r="BD76" i="44"/>
  <c r="BL76" i="46"/>
  <c r="BL76" i="44"/>
  <c r="D77" i="46"/>
  <c r="D77" i="44"/>
  <c r="L77" i="46"/>
  <c r="L77" i="44"/>
  <c r="T77" i="46"/>
  <c r="T77" i="44"/>
  <c r="AB77" i="46"/>
  <c r="AB77" i="44"/>
  <c r="AJ77" i="46"/>
  <c r="AJ77" i="44"/>
  <c r="AR77" i="46"/>
  <c r="AR77" i="44"/>
  <c r="AZ77" i="46"/>
  <c r="AZ77" i="44"/>
  <c r="BH77" i="46"/>
  <c r="BH77" i="44"/>
  <c r="BP77" i="46"/>
  <c r="BP77" i="44"/>
  <c r="H78" i="46"/>
  <c r="H78" i="44"/>
  <c r="P78" i="46"/>
  <c r="P78" i="44"/>
  <c r="X78" i="46"/>
  <c r="X78" i="44"/>
  <c r="AF78" i="46"/>
  <c r="AF78" i="44"/>
  <c r="AN78" i="46"/>
  <c r="AN78" i="44"/>
  <c r="AV78" i="46"/>
  <c r="AV78" i="44"/>
  <c r="BD78" i="46"/>
  <c r="BD78" i="44"/>
  <c r="BL78" i="46"/>
  <c r="BL78" i="44"/>
  <c r="D79" i="46"/>
  <c r="D79" i="44"/>
  <c r="L79" i="46"/>
  <c r="L79" i="44"/>
  <c r="T79" i="46"/>
  <c r="T79" i="44"/>
  <c r="AB79" i="46"/>
  <c r="AB79" i="44"/>
  <c r="AJ79" i="46"/>
  <c r="AJ79" i="44"/>
  <c r="AR79" i="46"/>
  <c r="AR79" i="44"/>
  <c r="AZ79" i="46"/>
  <c r="AZ79" i="44"/>
  <c r="BH79" i="46"/>
  <c r="BH79" i="44"/>
  <c r="BP79" i="46"/>
  <c r="BP79" i="44"/>
  <c r="F80" i="46"/>
  <c r="F80" i="44"/>
  <c r="N80" i="46"/>
  <c r="N80" i="44"/>
  <c r="V80" i="46"/>
  <c r="V80" i="44"/>
  <c r="AD80" i="46"/>
  <c r="AD80" i="44"/>
  <c r="AL80" i="46"/>
  <c r="AL80" i="44"/>
  <c r="M9" i="44"/>
  <c r="BQ20" i="44"/>
  <c r="BA25" i="44"/>
  <c r="M27" i="44"/>
  <c r="S29" i="44"/>
  <c r="BB30" i="44"/>
  <c r="J31" i="44"/>
  <c r="AD32" i="44"/>
  <c r="Z33" i="44"/>
  <c r="F34" i="44"/>
  <c r="N34" i="44"/>
  <c r="V34" i="44"/>
  <c r="AD34" i="44"/>
  <c r="AL34" i="44"/>
  <c r="AT34" i="44"/>
  <c r="BB34" i="44"/>
  <c r="BJ34" i="44"/>
  <c r="I37" i="44"/>
  <c r="Q37" i="44"/>
  <c r="Y37" i="44"/>
  <c r="AG37" i="44"/>
  <c r="AO37" i="44"/>
  <c r="AW37" i="44"/>
  <c r="BE37" i="44"/>
  <c r="BM37" i="44"/>
  <c r="K40" i="44"/>
  <c r="S40" i="44"/>
  <c r="AA40" i="44"/>
  <c r="AI40" i="44"/>
  <c r="AQ40" i="44"/>
  <c r="AY40" i="44"/>
  <c r="BG40" i="44"/>
  <c r="BC45" i="44"/>
  <c r="A14" i="44"/>
  <c r="A33" i="44"/>
  <c r="C35" i="46"/>
  <c r="C35" i="44" s="1"/>
  <c r="BM8" i="44"/>
  <c r="O11" i="44"/>
  <c r="AB15" i="44"/>
  <c r="AM16" i="44"/>
  <c r="M25" i="44"/>
  <c r="BQ25" i="44"/>
  <c r="AO26" i="44"/>
  <c r="BE26" i="44"/>
  <c r="E27" i="44"/>
  <c r="BQ27" i="44"/>
  <c r="O28" i="44"/>
  <c r="AQ29" i="44"/>
  <c r="V30" i="44"/>
  <c r="AP31" i="44"/>
  <c r="V32" i="44"/>
  <c r="BJ32" i="44"/>
  <c r="R33" i="44"/>
  <c r="AU45" i="44"/>
  <c r="BD50" i="44"/>
  <c r="BP53" i="44"/>
  <c r="Q96" i="44"/>
  <c r="AW83" i="44"/>
  <c r="BB80" i="46"/>
  <c r="BB80" i="44"/>
  <c r="BJ80" i="46"/>
  <c r="BJ80" i="44"/>
  <c r="A79" i="27"/>
  <c r="A79" i="29"/>
  <c r="J81" i="46"/>
  <c r="J81" i="44"/>
  <c r="R81" i="46"/>
  <c r="R81" i="44"/>
  <c r="Z81" i="46"/>
  <c r="Z81" i="44"/>
  <c r="AH81" i="46"/>
  <c r="AH81" i="44"/>
  <c r="AP81" i="46"/>
  <c r="AP81" i="44"/>
  <c r="AX81" i="46"/>
  <c r="AX81" i="44"/>
  <c r="BF81" i="46"/>
  <c r="BF81" i="44"/>
  <c r="BN81" i="46"/>
  <c r="BN81" i="44"/>
  <c r="F82" i="46"/>
  <c r="F82" i="44"/>
  <c r="V82" i="46"/>
  <c r="V82" i="44"/>
  <c r="AD82" i="46"/>
  <c r="AD82" i="44"/>
  <c r="AL82" i="46"/>
  <c r="AL82" i="44"/>
  <c r="AT82" i="46"/>
  <c r="AT82" i="44"/>
  <c r="BB82" i="46"/>
  <c r="BB82" i="44"/>
  <c r="BJ82" i="46"/>
  <c r="BJ82" i="44"/>
  <c r="A81" i="27"/>
  <c r="A81" i="29"/>
  <c r="I83" i="46"/>
  <c r="I83" i="44"/>
  <c r="Q83" i="46"/>
  <c r="Q83" i="44"/>
  <c r="Y83" i="46"/>
  <c r="Y83" i="44"/>
  <c r="AG83" i="46"/>
  <c r="AG83" i="44"/>
  <c r="AO83" i="46"/>
  <c r="AO83" i="44"/>
  <c r="BE83" i="46"/>
  <c r="BE83" i="44"/>
  <c r="BM83" i="46"/>
  <c r="BM83" i="44"/>
  <c r="E84" i="46"/>
  <c r="E84" i="44"/>
  <c r="M84" i="46"/>
  <c r="M84" i="44"/>
  <c r="U84" i="46"/>
  <c r="U84" i="44"/>
  <c r="AC84" i="46"/>
  <c r="AC84" i="44"/>
  <c r="AK84" i="46"/>
  <c r="AK84" i="44"/>
  <c r="AS84" i="46"/>
  <c r="AS84" i="44"/>
  <c r="BA84" i="46"/>
  <c r="BA84" i="44"/>
  <c r="BI84" i="46"/>
  <c r="BI84" i="44"/>
  <c r="BQ84" i="46"/>
  <c r="BQ84" i="44"/>
  <c r="I85" i="46"/>
  <c r="I85" i="44"/>
  <c r="Q85" i="46"/>
  <c r="Q85" i="44"/>
  <c r="Y85" i="46"/>
  <c r="Y85" i="44"/>
  <c r="AG85" i="46"/>
  <c r="AG85" i="44"/>
  <c r="AO85" i="46"/>
  <c r="AO85" i="44"/>
  <c r="AW85" i="46"/>
  <c r="AW85" i="44"/>
  <c r="BE85" i="46"/>
  <c r="BE85" i="44"/>
  <c r="BM85" i="46"/>
  <c r="BM85" i="44"/>
  <c r="E86" i="46"/>
  <c r="E86" i="44"/>
  <c r="M86" i="46"/>
  <c r="M86" i="44"/>
  <c r="U86" i="46"/>
  <c r="U86" i="44"/>
  <c r="AC86" i="46"/>
  <c r="AC86" i="44"/>
  <c r="AK86" i="46"/>
  <c r="AK86" i="44"/>
  <c r="AS86" i="46"/>
  <c r="AS86" i="44"/>
  <c r="BA86" i="46"/>
  <c r="BA86" i="44"/>
  <c r="BI86" i="46"/>
  <c r="BI86" i="44"/>
  <c r="BQ86" i="46"/>
  <c r="BQ86" i="44"/>
  <c r="I87" i="46"/>
  <c r="I87" i="44"/>
  <c r="Q87" i="46"/>
  <c r="Q87" i="44"/>
  <c r="Y87" i="46"/>
  <c r="Y87" i="44"/>
  <c r="AG87" i="46"/>
  <c r="AG87" i="44"/>
  <c r="AO87" i="46"/>
  <c r="AO87" i="44"/>
  <c r="AW87" i="46"/>
  <c r="AW87" i="44"/>
  <c r="BE87" i="46"/>
  <c r="BE87" i="44"/>
  <c r="BM87" i="46"/>
  <c r="BM87" i="44"/>
  <c r="E88" i="46"/>
  <c r="E88" i="44"/>
  <c r="M88" i="46"/>
  <c r="M88" i="44"/>
  <c r="U88" i="46"/>
  <c r="U88" i="44"/>
  <c r="AC88" i="46"/>
  <c r="AC88" i="44"/>
  <c r="AK88" i="46"/>
  <c r="AK88" i="44"/>
  <c r="AS88" i="46"/>
  <c r="AS88" i="44"/>
  <c r="BA88" i="46"/>
  <c r="BA88" i="44"/>
  <c r="BI88" i="46"/>
  <c r="BI88" i="44"/>
  <c r="BQ88" i="46"/>
  <c r="BQ88" i="44"/>
  <c r="I89" i="46"/>
  <c r="I89" i="44"/>
  <c r="Q89" i="46"/>
  <c r="Q89" i="44"/>
  <c r="Y89" i="46"/>
  <c r="Y89" i="44"/>
  <c r="AG89" i="46"/>
  <c r="AG89" i="44"/>
  <c r="AO89" i="46"/>
  <c r="AO89" i="44"/>
  <c r="AW89" i="46"/>
  <c r="AW89" i="44"/>
  <c r="BE89" i="46"/>
  <c r="BE89" i="44"/>
  <c r="BM89" i="46"/>
  <c r="BM89" i="44"/>
  <c r="E90" i="46"/>
  <c r="E90" i="44"/>
  <c r="M90" i="46"/>
  <c r="M90" i="44"/>
  <c r="U90" i="46"/>
  <c r="U90" i="44"/>
  <c r="AC90" i="46"/>
  <c r="AC90" i="44"/>
  <c r="AK90" i="46"/>
  <c r="AK90" i="44"/>
  <c r="AS90" i="46"/>
  <c r="AS90" i="44"/>
  <c r="BA90" i="46"/>
  <c r="BA90" i="44"/>
  <c r="BI90" i="46"/>
  <c r="BI90" i="44"/>
  <c r="BQ90" i="46"/>
  <c r="BQ90" i="44"/>
  <c r="I91" i="46"/>
  <c r="I91" i="44"/>
  <c r="Q91" i="46"/>
  <c r="Q91" i="44"/>
  <c r="Y91" i="46"/>
  <c r="Y91" i="44"/>
  <c r="AG91" i="46"/>
  <c r="AG91" i="44"/>
  <c r="AO91" i="46"/>
  <c r="AO91" i="44"/>
  <c r="AW91" i="46"/>
  <c r="AW91" i="44"/>
  <c r="BE91" i="46"/>
  <c r="BE91" i="44"/>
  <c r="BM91" i="46"/>
  <c r="BM91" i="44"/>
  <c r="D92" i="46"/>
  <c r="D92" i="44"/>
  <c r="L92" i="46"/>
  <c r="L92" i="44"/>
  <c r="T92" i="46"/>
  <c r="T92" i="44"/>
  <c r="AB92" i="46"/>
  <c r="AB92" i="44"/>
  <c r="AJ92" i="46"/>
  <c r="AJ92" i="44"/>
  <c r="AR92" i="46"/>
  <c r="AR92" i="44"/>
  <c r="AZ92" i="46"/>
  <c r="AZ92" i="44"/>
  <c r="BH92" i="46"/>
  <c r="BH92" i="44"/>
  <c r="BP92" i="46"/>
  <c r="BP92" i="44"/>
  <c r="E93" i="46"/>
  <c r="E93" i="44"/>
  <c r="M93" i="46"/>
  <c r="M93" i="44"/>
  <c r="U93" i="46"/>
  <c r="U93" i="44"/>
  <c r="AC93" i="46"/>
  <c r="AC93" i="44"/>
  <c r="AK93" i="46"/>
  <c r="AK93" i="44"/>
  <c r="AS93" i="46"/>
  <c r="AS93" i="44"/>
  <c r="BA93" i="46"/>
  <c r="BA93" i="44"/>
  <c r="BI93" i="46"/>
  <c r="BI93" i="44"/>
  <c r="BQ93" i="46"/>
  <c r="BQ93" i="44"/>
  <c r="I94" i="46"/>
  <c r="I94" i="44"/>
  <c r="Q94" i="46"/>
  <c r="Q94" i="44"/>
  <c r="Y94" i="46"/>
  <c r="Y94" i="44"/>
  <c r="AG94" i="46"/>
  <c r="AG94" i="44"/>
  <c r="AO94" i="46"/>
  <c r="AO94" i="44"/>
  <c r="AW94" i="46"/>
  <c r="AW94" i="44"/>
  <c r="BE94" i="46"/>
  <c r="BE94" i="44"/>
  <c r="BM94" i="46"/>
  <c r="BM94" i="44"/>
  <c r="E95" i="46"/>
  <c r="E95" i="44"/>
  <c r="M95" i="46"/>
  <c r="M95" i="44"/>
  <c r="U95" i="46"/>
  <c r="U95" i="44"/>
  <c r="AC95" i="46"/>
  <c r="AC95" i="44"/>
  <c r="AK95" i="46"/>
  <c r="AK95" i="44"/>
  <c r="AS95" i="46"/>
  <c r="AS95" i="44"/>
  <c r="BA95" i="46"/>
  <c r="BA95" i="44"/>
  <c r="BI95" i="46"/>
  <c r="BI95" i="44"/>
  <c r="BQ95" i="46"/>
  <c r="BQ95" i="44"/>
  <c r="I96" i="46"/>
  <c r="I96" i="44"/>
  <c r="Y96" i="46"/>
  <c r="Y96" i="44"/>
  <c r="AG96" i="46"/>
  <c r="AG96" i="44"/>
  <c r="AO96" i="46"/>
  <c r="AO96" i="44"/>
  <c r="AW96" i="46"/>
  <c r="AW96" i="44"/>
  <c r="BE96" i="46"/>
  <c r="BE96" i="44"/>
  <c r="BM96" i="46"/>
  <c r="BM96" i="44"/>
  <c r="J97" i="46"/>
  <c r="J97" i="44"/>
  <c r="R97" i="46"/>
  <c r="R97" i="44"/>
  <c r="Z97" i="46"/>
  <c r="Z97" i="44"/>
  <c r="AH97" i="46"/>
  <c r="AH97" i="44"/>
  <c r="AP97" i="46"/>
  <c r="AP97" i="44"/>
  <c r="AX97" i="46"/>
  <c r="AX97" i="44"/>
  <c r="BF97" i="46"/>
  <c r="BF97" i="44"/>
  <c r="F98" i="46"/>
  <c r="F98" i="44"/>
  <c r="N98" i="46"/>
  <c r="N98" i="44"/>
  <c r="V98" i="46"/>
  <c r="V98" i="44"/>
  <c r="AD98" i="46"/>
  <c r="AD98" i="44"/>
  <c r="AL98" i="46"/>
  <c r="AL98" i="44"/>
  <c r="AT98" i="46"/>
  <c r="AT98" i="44"/>
  <c r="BB98" i="46"/>
  <c r="BB98" i="44"/>
  <c r="BJ98" i="46"/>
  <c r="BJ98" i="44"/>
  <c r="A97" i="27"/>
  <c r="A97" i="29"/>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BP100" i="46"/>
  <c r="BP100" i="44"/>
  <c r="F101" i="46"/>
  <c r="F101" i="44"/>
  <c r="N101" i="46"/>
  <c r="N101" i="44"/>
  <c r="V101" i="46"/>
  <c r="V101" i="44"/>
  <c r="AD101" i="46"/>
  <c r="AD101" i="44"/>
  <c r="AL101" i="46"/>
  <c r="AL101" i="44"/>
  <c r="AT101" i="46"/>
  <c r="AT101" i="44"/>
  <c r="BB101" i="46"/>
  <c r="BB101" i="44"/>
  <c r="BJ101" i="46"/>
  <c r="BJ101" i="44"/>
  <c r="A100" i="27"/>
  <c r="A100" i="29"/>
  <c r="J102" i="46"/>
  <c r="J102" i="44"/>
  <c r="R102" i="46"/>
  <c r="R102" i="44"/>
  <c r="Z102" i="46"/>
  <c r="Z102" i="44"/>
  <c r="AH102" i="46"/>
  <c r="AH102" i="44"/>
  <c r="AX102" i="46"/>
  <c r="AX102" i="44"/>
  <c r="BF102" i="46"/>
  <c r="BF102" i="44"/>
  <c r="BN102" i="46"/>
  <c r="BN102" i="44"/>
  <c r="E103" i="46"/>
  <c r="E103" i="44"/>
  <c r="M103" i="46"/>
  <c r="M103" i="44"/>
  <c r="U103" i="46"/>
  <c r="U103" i="44"/>
  <c r="AC103" i="46"/>
  <c r="AC103" i="44"/>
  <c r="AK103" i="46"/>
  <c r="AK103" i="44"/>
  <c r="AS103" i="46"/>
  <c r="AS103" i="44"/>
  <c r="BA103" i="46"/>
  <c r="BA103" i="44"/>
  <c r="BI103" i="46"/>
  <c r="BI103" i="44"/>
  <c r="BQ103" i="46"/>
  <c r="BQ103" i="44"/>
  <c r="I104" i="46"/>
  <c r="I104" i="44"/>
  <c r="Q104" i="46"/>
  <c r="Q104" i="44"/>
  <c r="Y104" i="46"/>
  <c r="Y104" i="44"/>
  <c r="AG104" i="46"/>
  <c r="AG104" i="44"/>
  <c r="AO104" i="46"/>
  <c r="AO104" i="44"/>
  <c r="AW104" i="46"/>
  <c r="AW104" i="44"/>
  <c r="BE104" i="46"/>
  <c r="BE104" i="44"/>
  <c r="BM104" i="46"/>
  <c r="BM104" i="44"/>
  <c r="E105" i="46"/>
  <c r="E105" i="44"/>
  <c r="M105" i="46"/>
  <c r="M105" i="44"/>
  <c r="U105" i="46"/>
  <c r="U105" i="44"/>
  <c r="AC105" i="46"/>
  <c r="AC105" i="44"/>
  <c r="AK105" i="46"/>
  <c r="AK105" i="44"/>
  <c r="AS105" i="46"/>
  <c r="AS105" i="44"/>
  <c r="BA105" i="46"/>
  <c r="BA105" i="44"/>
  <c r="BI105" i="46"/>
  <c r="BI105" i="44"/>
  <c r="BQ105" i="46"/>
  <c r="BQ105" i="44"/>
  <c r="I106" i="46"/>
  <c r="I106" i="44"/>
  <c r="Q106" i="46"/>
  <c r="Q106" i="44"/>
  <c r="Y106" i="46"/>
  <c r="Y106" i="44"/>
  <c r="AG106" i="46"/>
  <c r="AG106" i="44"/>
  <c r="AO106" i="46"/>
  <c r="AO106" i="44"/>
  <c r="AW106" i="46"/>
  <c r="AW106" i="44"/>
  <c r="BE106" i="46"/>
  <c r="BE106" i="44"/>
  <c r="BM106" i="46"/>
  <c r="BM106" i="44"/>
  <c r="E107" i="46"/>
  <c r="E107" i="44"/>
  <c r="M107" i="46"/>
  <c r="M107" i="44"/>
  <c r="U107" i="46"/>
  <c r="U107" i="44"/>
  <c r="AC107" i="46"/>
  <c r="AC107" i="44"/>
  <c r="AK107" i="46"/>
  <c r="AK107" i="44"/>
  <c r="AS107" i="46"/>
  <c r="AS107" i="44"/>
  <c r="BA107" i="46"/>
  <c r="BA107" i="44"/>
  <c r="BI107" i="46"/>
  <c r="BI107" i="44"/>
  <c r="BQ107" i="46"/>
  <c r="BQ107" i="44"/>
  <c r="G109" i="46"/>
  <c r="G109" i="44"/>
  <c r="O109" i="46"/>
  <c r="O109" i="44"/>
  <c r="W109" i="46"/>
  <c r="W109" i="44"/>
  <c r="AE109" i="46"/>
  <c r="AE109" i="44"/>
  <c r="AM109" i="46"/>
  <c r="AM109" i="44"/>
  <c r="AU109" i="46"/>
  <c r="AU109" i="44"/>
  <c r="BC109" i="46"/>
  <c r="BC109" i="44"/>
  <c r="K110" i="46"/>
  <c r="K110" i="44"/>
  <c r="S110" i="46"/>
  <c r="S110" i="44"/>
  <c r="AA110" i="46"/>
  <c r="AA110" i="44"/>
  <c r="AQ110" i="46"/>
  <c r="AQ110" i="44"/>
  <c r="AY110" i="46"/>
  <c r="AY110" i="44"/>
  <c r="BG110" i="46"/>
  <c r="BG110" i="44"/>
  <c r="BO110" i="46"/>
  <c r="BO110" i="44"/>
  <c r="G111" i="46"/>
  <c r="G111" i="44"/>
  <c r="O111" i="46"/>
  <c r="O111" i="44"/>
  <c r="W111" i="46"/>
  <c r="W111" i="44"/>
  <c r="AM111" i="46"/>
  <c r="AM111" i="44"/>
  <c r="AU111" i="46"/>
  <c r="AU111" i="44"/>
  <c r="BC111" i="46"/>
  <c r="BC111" i="44"/>
  <c r="BK111" i="46"/>
  <c r="BK111" i="44"/>
  <c r="K112" i="46"/>
  <c r="K112" i="44"/>
  <c r="S112" i="46"/>
  <c r="S112" i="44"/>
  <c r="AA112" i="46"/>
  <c r="AA112" i="44"/>
  <c r="AI112" i="46"/>
  <c r="AI112" i="44"/>
  <c r="AQ112" i="46"/>
  <c r="AQ112" i="44"/>
  <c r="S119" i="44"/>
  <c r="AQ123" i="44"/>
  <c r="J113" i="44"/>
  <c r="R113" i="44"/>
  <c r="Z113" i="44"/>
  <c r="AH113" i="44"/>
  <c r="AP113" i="44"/>
  <c r="AX113" i="44"/>
  <c r="BF113" i="44"/>
  <c r="E117" i="44"/>
  <c r="M117" i="44"/>
  <c r="U117" i="44"/>
  <c r="AC117" i="44"/>
  <c r="AK117" i="44"/>
  <c r="AS117" i="44"/>
  <c r="BA117" i="44"/>
  <c r="BI117" i="44"/>
  <c r="BQ117" i="44"/>
  <c r="K119" i="44"/>
  <c r="AI123" i="44"/>
  <c r="L130" i="44"/>
  <c r="F135" i="44"/>
  <c r="BG112" i="44"/>
  <c r="I115" i="44"/>
  <c r="Q115" i="44"/>
  <c r="Y115" i="44"/>
  <c r="AG115" i="44"/>
  <c r="AO115" i="44"/>
  <c r="AW115" i="44"/>
  <c r="BE115" i="44"/>
  <c r="BM115" i="44"/>
  <c r="K121" i="44"/>
  <c r="S121" i="44"/>
  <c r="AA121" i="44"/>
  <c r="AI121" i="44"/>
  <c r="AQ121" i="44"/>
  <c r="AY121" i="44"/>
  <c r="BG121" i="44"/>
  <c r="BO121" i="44"/>
  <c r="AA123" i="44"/>
  <c r="AV129" i="44"/>
  <c r="R132" i="44"/>
  <c r="AY112" i="44"/>
  <c r="AY119" i="44"/>
  <c r="BO123" i="44"/>
  <c r="BB131" i="44"/>
  <c r="F190" i="46"/>
  <c r="F190" i="44"/>
  <c r="N190" i="46"/>
  <c r="N190" i="44"/>
  <c r="V190" i="46"/>
  <c r="V190" i="44"/>
  <c r="AD190" i="46"/>
  <c r="AD190" i="44"/>
  <c r="AL190" i="46"/>
  <c r="AL190" i="44"/>
  <c r="AT190" i="46"/>
  <c r="AT190" i="44"/>
  <c r="BB190" i="46"/>
  <c r="BB190" i="44"/>
  <c r="BJ190" i="46"/>
  <c r="BJ190" i="44"/>
  <c r="G191" i="46"/>
  <c r="G191" i="44"/>
  <c r="O191" i="46"/>
  <c r="O191" i="44"/>
  <c r="W191" i="46"/>
  <c r="W191" i="44"/>
  <c r="AE191" i="46"/>
  <c r="AE191" i="44"/>
  <c r="AM191" i="46"/>
  <c r="AM191" i="44"/>
  <c r="AU191" i="46"/>
  <c r="AU191" i="44"/>
  <c r="BC191" i="46"/>
  <c r="BC191" i="44"/>
  <c r="BK191" i="46"/>
  <c r="BK191" i="44"/>
  <c r="I192" i="46"/>
  <c r="I192" i="44"/>
  <c r="Q192" i="46"/>
  <c r="Q192" i="44"/>
  <c r="Y192" i="46"/>
  <c r="Y192" i="44"/>
  <c r="AQ119" i="44"/>
  <c r="J132" i="44"/>
  <c r="AH134" i="44"/>
  <c r="BO112" i="46"/>
  <c r="BO112" i="44"/>
  <c r="A113" i="27"/>
  <c r="A113" i="29"/>
  <c r="E116" i="46"/>
  <c r="E116" i="44"/>
  <c r="M116" i="46"/>
  <c r="M116" i="44"/>
  <c r="U116" i="46"/>
  <c r="U116" i="44"/>
  <c r="AC116" i="46"/>
  <c r="AC116" i="44"/>
  <c r="AK116" i="46"/>
  <c r="AK116" i="44"/>
  <c r="AS116" i="46"/>
  <c r="AS116" i="44"/>
  <c r="BA116" i="46"/>
  <c r="BA116" i="44"/>
  <c r="BI116" i="46"/>
  <c r="BI116" i="44"/>
  <c r="BQ116" i="46"/>
  <c r="BQ116" i="44"/>
  <c r="AA119" i="46"/>
  <c r="AA119" i="44"/>
  <c r="BG119" i="46"/>
  <c r="BG119" i="44"/>
  <c r="BO119" i="46"/>
  <c r="BO119" i="44"/>
  <c r="G120" i="46"/>
  <c r="G120" i="44"/>
  <c r="O120" i="46"/>
  <c r="O120" i="44"/>
  <c r="W120" i="46"/>
  <c r="W120" i="44"/>
  <c r="AE120" i="46"/>
  <c r="AE120" i="44"/>
  <c r="AM120" i="46"/>
  <c r="AM120" i="44"/>
  <c r="AU120" i="46"/>
  <c r="AU120" i="44"/>
  <c r="BC120" i="46"/>
  <c r="BC120" i="44"/>
  <c r="BK120" i="46"/>
  <c r="BK120" i="44"/>
  <c r="G122" i="46"/>
  <c r="G122" i="44"/>
  <c r="O122" i="46"/>
  <c r="O122" i="44"/>
  <c r="W122" i="46"/>
  <c r="W122" i="44"/>
  <c r="AE122" i="46"/>
  <c r="AE122" i="44"/>
  <c r="AM122" i="46"/>
  <c r="AM122" i="44"/>
  <c r="AU122" i="46"/>
  <c r="AU122" i="44"/>
  <c r="BC122" i="46"/>
  <c r="BC122" i="44"/>
  <c r="BK122" i="46"/>
  <c r="BK122" i="44"/>
  <c r="S123" i="46"/>
  <c r="S123" i="44"/>
  <c r="AY123" i="46"/>
  <c r="AY123" i="44"/>
  <c r="BG123" i="46"/>
  <c r="BG123" i="44"/>
  <c r="G124" i="46"/>
  <c r="G124" i="44"/>
  <c r="O124" i="46"/>
  <c r="O124" i="44"/>
  <c r="W124" i="46"/>
  <c r="W124" i="44"/>
  <c r="AE124" i="46"/>
  <c r="AE124" i="44"/>
  <c r="AM124" i="46"/>
  <c r="AM124" i="44"/>
  <c r="AU124" i="46"/>
  <c r="AU124" i="44"/>
  <c r="BC124" i="46"/>
  <c r="BC124" i="44"/>
  <c r="BK124" i="46"/>
  <c r="BK124" i="44"/>
  <c r="F126" i="46"/>
  <c r="F126" i="44"/>
  <c r="N126" i="46"/>
  <c r="N126" i="44"/>
  <c r="V126" i="46"/>
  <c r="V126" i="44"/>
  <c r="AD126" i="46"/>
  <c r="AD126" i="44"/>
  <c r="AL126" i="46"/>
  <c r="AL126" i="44"/>
  <c r="AT126" i="46"/>
  <c r="AT126" i="44"/>
  <c r="BB126" i="46"/>
  <c r="BB126" i="44"/>
  <c r="BJ126" i="46"/>
  <c r="BJ126" i="44"/>
  <c r="A125" i="27"/>
  <c r="A125" i="29"/>
  <c r="J127" i="46"/>
  <c r="J127" i="44"/>
  <c r="R127" i="46"/>
  <c r="R127" i="44"/>
  <c r="Z127" i="46"/>
  <c r="Z127" i="44"/>
  <c r="AH127" i="46"/>
  <c r="AH127" i="44"/>
  <c r="AP127" i="46"/>
  <c r="AP127" i="44"/>
  <c r="AX127" i="46"/>
  <c r="AX127" i="44"/>
  <c r="BF127" i="46"/>
  <c r="BF127" i="44"/>
  <c r="BN127" i="46"/>
  <c r="BN127" i="44"/>
  <c r="A127" i="27"/>
  <c r="A127" i="29"/>
  <c r="H129" i="46"/>
  <c r="H129" i="44"/>
  <c r="P129" i="46"/>
  <c r="P129" i="44"/>
  <c r="X129" i="46"/>
  <c r="X129" i="44"/>
  <c r="AN129" i="46"/>
  <c r="AN129" i="44"/>
  <c r="BD129" i="46"/>
  <c r="BD129" i="44"/>
  <c r="BL129" i="46"/>
  <c r="BL129" i="44"/>
  <c r="D130" i="46"/>
  <c r="D130" i="44"/>
  <c r="T130" i="46"/>
  <c r="T130" i="44"/>
  <c r="AJ130" i="46"/>
  <c r="AJ130" i="44"/>
  <c r="AR130" i="46"/>
  <c r="AR130" i="44"/>
  <c r="AZ130" i="46"/>
  <c r="AZ130" i="44"/>
  <c r="BH130" i="46"/>
  <c r="BH130" i="44"/>
  <c r="BP130" i="46"/>
  <c r="BP130" i="44"/>
  <c r="F131" i="46"/>
  <c r="F131" i="44"/>
  <c r="N131" i="46"/>
  <c r="N131" i="44"/>
  <c r="V131" i="46"/>
  <c r="V131" i="44"/>
  <c r="AD131" i="46"/>
  <c r="AD131" i="44"/>
  <c r="AL131" i="46"/>
  <c r="AL131" i="44"/>
  <c r="AT131" i="46"/>
  <c r="AT131" i="44"/>
  <c r="BJ131" i="46"/>
  <c r="BJ131" i="44"/>
  <c r="A130" i="27"/>
  <c r="A130" i="29"/>
  <c r="Z132" i="46"/>
  <c r="Z132" i="44"/>
  <c r="AH132" i="46"/>
  <c r="AH132" i="44"/>
  <c r="AP132" i="46"/>
  <c r="AP132" i="44"/>
  <c r="AX132" i="46"/>
  <c r="AX132" i="44"/>
  <c r="BF132" i="46"/>
  <c r="BF132" i="44"/>
  <c r="A132" i="27"/>
  <c r="A132" i="29"/>
  <c r="J134" i="46"/>
  <c r="J134" i="44"/>
  <c r="R134" i="46"/>
  <c r="R134" i="44"/>
  <c r="Z134" i="46"/>
  <c r="Z134" i="44"/>
  <c r="AP134" i="46"/>
  <c r="AP134" i="44"/>
  <c r="AX134" i="46"/>
  <c r="AX134" i="44"/>
  <c r="BF134" i="46"/>
  <c r="BF134" i="44"/>
  <c r="BN134" i="46"/>
  <c r="BN134" i="44"/>
  <c r="N135" i="46"/>
  <c r="N135" i="44"/>
  <c r="AD135" i="46"/>
  <c r="AD135" i="44"/>
  <c r="AL135" i="46"/>
  <c r="AL135" i="44"/>
  <c r="AT135" i="46"/>
  <c r="AT135" i="44"/>
  <c r="BJ135" i="46"/>
  <c r="BJ135" i="44"/>
  <c r="A134" i="27"/>
  <c r="A134" i="29"/>
  <c r="J136" i="46"/>
  <c r="J136" i="44"/>
  <c r="R136" i="46"/>
  <c r="R136" i="44"/>
  <c r="Z136" i="46"/>
  <c r="Z136" i="44"/>
  <c r="AP136" i="46"/>
  <c r="AP136" i="44"/>
  <c r="AX136" i="46"/>
  <c r="AX136" i="44"/>
  <c r="BF136" i="46"/>
  <c r="BF136" i="44"/>
  <c r="BN136" i="46"/>
  <c r="BN136" i="44"/>
  <c r="S137" i="46"/>
  <c r="S137" i="44"/>
  <c r="AA137" i="46"/>
  <c r="AA137" i="44"/>
  <c r="AI137" i="46"/>
  <c r="AI137" i="44"/>
  <c r="AQ137" i="46"/>
  <c r="AQ137" i="44"/>
  <c r="BG137" i="46"/>
  <c r="BG137" i="44"/>
  <c r="F138" i="46"/>
  <c r="F138" i="44"/>
  <c r="N138" i="46"/>
  <c r="N138" i="44"/>
  <c r="V138" i="46"/>
  <c r="V138" i="44"/>
  <c r="AD138" i="46"/>
  <c r="AD138" i="44"/>
  <c r="AL138" i="46"/>
  <c r="AL138" i="44"/>
  <c r="AT138" i="46"/>
  <c r="AT138" i="44"/>
  <c r="BB138" i="46"/>
  <c r="BB138" i="44"/>
  <c r="BJ138" i="46"/>
  <c r="BJ138" i="44"/>
  <c r="A137" i="27"/>
  <c r="A137" i="29"/>
  <c r="R139" i="46"/>
  <c r="R139" i="44"/>
  <c r="Z139" i="46"/>
  <c r="Z139" i="44"/>
  <c r="AH139" i="46"/>
  <c r="AH139" i="44"/>
  <c r="AP139" i="46"/>
  <c r="AP139" i="44"/>
  <c r="BF139" i="46"/>
  <c r="BF139" i="44"/>
  <c r="F140" i="46"/>
  <c r="F140" i="44"/>
  <c r="AD140" i="46"/>
  <c r="AD140" i="44"/>
  <c r="AL140" i="46"/>
  <c r="AL140" i="44"/>
  <c r="BB140" i="46"/>
  <c r="BB140" i="44"/>
  <c r="BJ140" i="46"/>
  <c r="BJ140" i="44"/>
  <c r="A139" i="27"/>
  <c r="A139" i="29"/>
  <c r="G141" i="46"/>
  <c r="G141" i="44"/>
  <c r="O141" i="46"/>
  <c r="O141" i="44"/>
  <c r="AE141" i="46"/>
  <c r="AE141" i="44"/>
  <c r="AM141" i="46"/>
  <c r="AM141" i="44"/>
  <c r="BK141" i="46"/>
  <c r="BK141" i="44"/>
  <c r="J142" i="46"/>
  <c r="J142" i="44"/>
  <c r="R142" i="46"/>
  <c r="R142" i="44"/>
  <c r="Z142" i="46"/>
  <c r="Z142" i="44"/>
  <c r="AH142" i="46"/>
  <c r="AH142" i="44"/>
  <c r="AP142" i="46"/>
  <c r="AP142" i="44"/>
  <c r="AX142" i="46"/>
  <c r="AX142" i="44"/>
  <c r="BN142" i="46"/>
  <c r="BN142" i="44"/>
  <c r="D143" i="46"/>
  <c r="D143" i="44"/>
  <c r="L143" i="46"/>
  <c r="L143" i="44"/>
  <c r="AB143" i="46"/>
  <c r="AB143" i="44"/>
  <c r="AR143" i="46"/>
  <c r="AR143" i="44"/>
  <c r="AZ143" i="46"/>
  <c r="AZ143" i="44"/>
  <c r="BH143" i="46"/>
  <c r="BH143" i="44"/>
  <c r="G144" i="46"/>
  <c r="G144" i="44"/>
  <c r="O144" i="46"/>
  <c r="O144" i="44"/>
  <c r="AE144" i="46"/>
  <c r="AE144" i="44"/>
  <c r="AM144" i="46"/>
  <c r="AM144" i="44"/>
  <c r="AU144" i="46"/>
  <c r="AU144" i="44"/>
  <c r="BC144" i="46"/>
  <c r="BC144" i="44"/>
  <c r="BK144" i="46"/>
  <c r="BK144" i="44"/>
  <c r="J145" i="46"/>
  <c r="J145" i="44"/>
  <c r="R145" i="46"/>
  <c r="R145" i="44"/>
  <c r="J125" i="44"/>
  <c r="R125" i="44"/>
  <c r="Z125" i="44"/>
  <c r="AH125" i="44"/>
  <c r="AP125" i="44"/>
  <c r="AX125" i="44"/>
  <c r="BF125" i="44"/>
  <c r="BN125" i="44"/>
  <c r="AB130" i="44"/>
  <c r="V135" i="44"/>
  <c r="BB135" i="44"/>
  <c r="BN132" i="44"/>
  <c r="AG192" i="46"/>
  <c r="AG192" i="44"/>
  <c r="AW192" i="46"/>
  <c r="AW192" i="44"/>
  <c r="BM192" i="46"/>
  <c r="BM192" i="44"/>
  <c r="E198" i="46"/>
  <c r="E198" i="44"/>
  <c r="M198" i="46"/>
  <c r="M198" i="44"/>
  <c r="U198" i="46"/>
  <c r="U198" i="44"/>
  <c r="AC198" i="46"/>
  <c r="AC198" i="44"/>
  <c r="BA198" i="46"/>
  <c r="BA198" i="44"/>
  <c r="BI198" i="46"/>
  <c r="BI198" i="44"/>
  <c r="BQ198" i="46"/>
  <c r="BQ198" i="44"/>
  <c r="I199" i="46"/>
  <c r="I199" i="44"/>
  <c r="Y199" i="46"/>
  <c r="Y199" i="44"/>
  <c r="AO199" i="46"/>
  <c r="AO199" i="44"/>
  <c r="BM199" i="46"/>
  <c r="BM199" i="44"/>
  <c r="U200" i="46"/>
  <c r="U200" i="44"/>
  <c r="AC200" i="46"/>
  <c r="AC200" i="44"/>
  <c r="AK200" i="46"/>
  <c r="AK200" i="44"/>
  <c r="AS200" i="46"/>
  <c r="AS200" i="44"/>
  <c r="BA200" i="46"/>
  <c r="BA200" i="44"/>
  <c r="BI200" i="46"/>
  <c r="BI200" i="44"/>
  <c r="K202" i="46"/>
  <c r="K202" i="44"/>
  <c r="S202" i="46"/>
  <c r="S202" i="44"/>
  <c r="AA202" i="46"/>
  <c r="AA202" i="44"/>
  <c r="AI202" i="46"/>
  <c r="AI202" i="44"/>
  <c r="AQ202" i="46"/>
  <c r="AQ202" i="44"/>
  <c r="AY202" i="46"/>
  <c r="AY202" i="44"/>
  <c r="BG202" i="46"/>
  <c r="BG202" i="44"/>
  <c r="BO202" i="46"/>
  <c r="BO202" i="44"/>
  <c r="K204" i="46"/>
  <c r="K204" i="44"/>
  <c r="S204" i="46"/>
  <c r="S204" i="44"/>
  <c r="AA204" i="46"/>
  <c r="AA204" i="44"/>
  <c r="AI204" i="46"/>
  <c r="AI204" i="44"/>
  <c r="AQ204" i="46"/>
  <c r="AQ204" i="44"/>
  <c r="AY204" i="46"/>
  <c r="AY204" i="44"/>
  <c r="BG204" i="46"/>
  <c r="BG204" i="44"/>
  <c r="BO204" i="46"/>
  <c r="BO204" i="44"/>
  <c r="F205" i="46"/>
  <c r="F205" i="44"/>
  <c r="N205" i="46"/>
  <c r="N205" i="44"/>
  <c r="AD205" i="46"/>
  <c r="AD205" i="44"/>
  <c r="AL205" i="46"/>
  <c r="AL205" i="44"/>
  <c r="AT205" i="46"/>
  <c r="AT205" i="44"/>
  <c r="BB205" i="46"/>
  <c r="BB205" i="44"/>
  <c r="BJ205" i="46"/>
  <c r="BJ205" i="44"/>
  <c r="AX145" i="44"/>
  <c r="AC149" i="44"/>
  <c r="G188" i="46"/>
  <c r="G188" i="44"/>
  <c r="O188" i="46"/>
  <c r="O188" i="44"/>
  <c r="W188" i="46"/>
  <c r="W188" i="44"/>
  <c r="AE188" i="46"/>
  <c r="AE188" i="44"/>
  <c r="AM188" i="46"/>
  <c r="AM188" i="44"/>
  <c r="AU188" i="46"/>
  <c r="AU188" i="44"/>
  <c r="BC188" i="46"/>
  <c r="BC188" i="44"/>
  <c r="BK188" i="46"/>
  <c r="BK188" i="44"/>
  <c r="K189" i="46"/>
  <c r="K189" i="44"/>
  <c r="S189" i="46"/>
  <c r="S189" i="44"/>
  <c r="AA189" i="46"/>
  <c r="AA189" i="44"/>
  <c r="AI189" i="46"/>
  <c r="AI189" i="44"/>
  <c r="AQ189" i="46"/>
  <c r="AQ189" i="44"/>
  <c r="AY189" i="46"/>
  <c r="AY189" i="44"/>
  <c r="BG189" i="46"/>
  <c r="BG189" i="44"/>
  <c r="BO189" i="46"/>
  <c r="BO189" i="44"/>
  <c r="AP145" i="46"/>
  <c r="AP145" i="44"/>
  <c r="A145" i="27"/>
  <c r="A145" i="29"/>
  <c r="G154" i="46"/>
  <c r="G154" i="44"/>
  <c r="BK154" i="46"/>
  <c r="BK154" i="44"/>
  <c r="G156" i="46"/>
  <c r="G156" i="44"/>
  <c r="W156" i="46"/>
  <c r="W156" i="44"/>
  <c r="AU156" i="46"/>
  <c r="AU156" i="44"/>
  <c r="BC156" i="46"/>
  <c r="BC156" i="44"/>
  <c r="AA157" i="46"/>
  <c r="AA157" i="44"/>
  <c r="AI157" i="46"/>
  <c r="AI157" i="44"/>
  <c r="BG157" i="46"/>
  <c r="BG157" i="44"/>
  <c r="G158" i="46"/>
  <c r="G158" i="44"/>
  <c r="O158" i="46"/>
  <c r="O158" i="44"/>
  <c r="AM158" i="46"/>
  <c r="AM158" i="44"/>
  <c r="BC158" i="46"/>
  <c r="BC158" i="44"/>
  <c r="BK158" i="46"/>
  <c r="BK158" i="44"/>
  <c r="AL160" i="46"/>
  <c r="AL160" i="44"/>
  <c r="BB160" i="46"/>
  <c r="BB160" i="44"/>
  <c r="BJ160" i="46"/>
  <c r="BJ160" i="44"/>
  <c r="Q161" i="46"/>
  <c r="Q161" i="44"/>
  <c r="Y161" i="46"/>
  <c r="Y161" i="44"/>
  <c r="BE161" i="46"/>
  <c r="BE161" i="44"/>
  <c r="E162" i="46"/>
  <c r="E162" i="44"/>
  <c r="AK162" i="46"/>
  <c r="AK162" i="44"/>
  <c r="BI162" i="46"/>
  <c r="BI162" i="44"/>
  <c r="BQ162" i="46"/>
  <c r="BQ162" i="44"/>
  <c r="P163" i="46"/>
  <c r="P163" i="44"/>
  <c r="AF163" i="46"/>
  <c r="AF163" i="44"/>
  <c r="BL163" i="46"/>
  <c r="BL163" i="44"/>
  <c r="K166" i="46"/>
  <c r="K166" i="44"/>
  <c r="S166" i="46"/>
  <c r="S166" i="44"/>
  <c r="AA166" i="46"/>
  <c r="AA166" i="44"/>
  <c r="AI166" i="46"/>
  <c r="AI166" i="44"/>
  <c r="AQ166" i="46"/>
  <c r="AQ166" i="44"/>
  <c r="AY166" i="46"/>
  <c r="AY166" i="44"/>
  <c r="BG166" i="46"/>
  <c r="BG166" i="44"/>
  <c r="BO166" i="46"/>
  <c r="BO166" i="44"/>
  <c r="O167" i="46"/>
  <c r="O167" i="44"/>
  <c r="S168" i="46"/>
  <c r="S168" i="44"/>
  <c r="AA168" i="46"/>
  <c r="AA168" i="44"/>
  <c r="AI168" i="46"/>
  <c r="AI168" i="44"/>
  <c r="AQ168" i="46"/>
  <c r="AQ168" i="44"/>
  <c r="F169" i="46"/>
  <c r="F169" i="44"/>
  <c r="N169" i="46"/>
  <c r="N169" i="44"/>
  <c r="V169" i="46"/>
  <c r="V169" i="44"/>
  <c r="AD169" i="46"/>
  <c r="AD169" i="44"/>
  <c r="AL169" i="46"/>
  <c r="AL169" i="44"/>
  <c r="AT169" i="46"/>
  <c r="AT169" i="44"/>
  <c r="BB169" i="46"/>
  <c r="BB169" i="44"/>
  <c r="BJ169" i="46"/>
  <c r="BJ169" i="44"/>
  <c r="J170" i="46"/>
  <c r="J170" i="44"/>
  <c r="Z170" i="46"/>
  <c r="Z170" i="44"/>
  <c r="AH170" i="46"/>
  <c r="AH170" i="44"/>
  <c r="AP170" i="46"/>
  <c r="AP170" i="44"/>
  <c r="AX170" i="46"/>
  <c r="AX170" i="44"/>
  <c r="BN170" i="46"/>
  <c r="BN170" i="44"/>
  <c r="F171" i="46"/>
  <c r="F171" i="44"/>
  <c r="N171" i="46"/>
  <c r="N171" i="44"/>
  <c r="V171" i="46"/>
  <c r="V171" i="44"/>
  <c r="AD171" i="46"/>
  <c r="AD171" i="44"/>
  <c r="AL171" i="46"/>
  <c r="AL171" i="44"/>
  <c r="AT171" i="46"/>
  <c r="AT171" i="44"/>
  <c r="BB171" i="46"/>
  <c r="BB171" i="44"/>
  <c r="BJ171" i="46"/>
  <c r="BJ171" i="44"/>
  <c r="J172" i="46"/>
  <c r="J172" i="44"/>
  <c r="R172" i="46"/>
  <c r="R172" i="44"/>
  <c r="Z172" i="46"/>
  <c r="Z172" i="44"/>
  <c r="AH172" i="46"/>
  <c r="AH172" i="44"/>
  <c r="AP172" i="46"/>
  <c r="AP172" i="44"/>
  <c r="AX172" i="46"/>
  <c r="AX172" i="44"/>
  <c r="BF172" i="46"/>
  <c r="BF172" i="44"/>
  <c r="BN172" i="46"/>
  <c r="BN172" i="44"/>
  <c r="H173" i="46"/>
  <c r="H173" i="44"/>
  <c r="P173" i="46"/>
  <c r="P173" i="44"/>
  <c r="X173" i="46"/>
  <c r="X173" i="44"/>
  <c r="AF173" i="46"/>
  <c r="AF173" i="44"/>
  <c r="AN173" i="46"/>
  <c r="AN173" i="44"/>
  <c r="AV173" i="46"/>
  <c r="AV173" i="44"/>
  <c r="BD173" i="46"/>
  <c r="BD173" i="44"/>
  <c r="R174" i="46"/>
  <c r="R174" i="44"/>
  <c r="Z174" i="46"/>
  <c r="Z174" i="44"/>
  <c r="AH174" i="46"/>
  <c r="AH174" i="44"/>
  <c r="AP174" i="46"/>
  <c r="AP174" i="44"/>
  <c r="P176" i="46"/>
  <c r="P176" i="44"/>
  <c r="X176" i="46"/>
  <c r="X176" i="44"/>
  <c r="AF176" i="46"/>
  <c r="AF176" i="44"/>
  <c r="BL176" i="46"/>
  <c r="BL176" i="44"/>
  <c r="K177" i="46"/>
  <c r="K177" i="44"/>
  <c r="S177" i="46"/>
  <c r="S177" i="44"/>
  <c r="AA177" i="46"/>
  <c r="AA177" i="44"/>
  <c r="AI177" i="46"/>
  <c r="AI177" i="44"/>
  <c r="AQ177" i="46"/>
  <c r="AQ177" i="44"/>
  <c r="AY177" i="46"/>
  <c r="AY177" i="44"/>
  <c r="BG177" i="46"/>
  <c r="BG177" i="44"/>
  <c r="G178" i="46"/>
  <c r="G178" i="44"/>
  <c r="O178" i="46"/>
  <c r="O178" i="44"/>
  <c r="W178" i="46"/>
  <c r="W178" i="44"/>
  <c r="AE178" i="46"/>
  <c r="AE178" i="44"/>
  <c r="AU178" i="46"/>
  <c r="AU178" i="44"/>
  <c r="BC178" i="46"/>
  <c r="BC178" i="44"/>
  <c r="BK178" i="46"/>
  <c r="BK178" i="44"/>
  <c r="G180" i="46"/>
  <c r="G180" i="44"/>
  <c r="O180" i="46"/>
  <c r="O180" i="44"/>
  <c r="W180" i="46"/>
  <c r="W180" i="44"/>
  <c r="AE180" i="46"/>
  <c r="AE180" i="44"/>
  <c r="AU180" i="46"/>
  <c r="AU180" i="44"/>
  <c r="BK180" i="46"/>
  <c r="BK180" i="44"/>
  <c r="K181" i="46"/>
  <c r="K181" i="44"/>
  <c r="AI181" i="46"/>
  <c r="AI181" i="44"/>
  <c r="AQ181" i="46"/>
  <c r="AQ181" i="44"/>
  <c r="AY181" i="46"/>
  <c r="AY181" i="44"/>
  <c r="BG181" i="46"/>
  <c r="BG181" i="44"/>
  <c r="F182" i="46"/>
  <c r="F182" i="44"/>
  <c r="N182" i="46"/>
  <c r="N182" i="44"/>
  <c r="V182" i="46"/>
  <c r="V182" i="44"/>
  <c r="AD182" i="46"/>
  <c r="AD182" i="44"/>
  <c r="AL182" i="46"/>
  <c r="AL182" i="44"/>
  <c r="AT182" i="46"/>
  <c r="AT182" i="44"/>
  <c r="BB182" i="46"/>
  <c r="BB182" i="44"/>
  <c r="BJ182" i="46"/>
  <c r="BJ182" i="44"/>
  <c r="J183" i="46"/>
  <c r="J183" i="44"/>
  <c r="R183" i="46"/>
  <c r="R183" i="44"/>
  <c r="Z183" i="46"/>
  <c r="Z183" i="44"/>
  <c r="AH183" i="46"/>
  <c r="AH183" i="44"/>
  <c r="AP183" i="46"/>
  <c r="AP183" i="44"/>
  <c r="AX183" i="46"/>
  <c r="AX183" i="44"/>
  <c r="BF183" i="46"/>
  <c r="BF183" i="44"/>
  <c r="BN183" i="46"/>
  <c r="BN183" i="44"/>
  <c r="D184" i="46"/>
  <c r="D184" i="44"/>
  <c r="L184" i="46"/>
  <c r="L184" i="44"/>
  <c r="T184" i="46"/>
  <c r="T184" i="44"/>
  <c r="AB184" i="46"/>
  <c r="AB184" i="44"/>
  <c r="AJ184" i="46"/>
  <c r="AJ184" i="44"/>
  <c r="AR184" i="46"/>
  <c r="AR184" i="44"/>
  <c r="AZ184" i="46"/>
  <c r="AZ184" i="44"/>
  <c r="BH184" i="46"/>
  <c r="BH184" i="44"/>
  <c r="BP184" i="46"/>
  <c r="BP184" i="44"/>
  <c r="G185" i="46"/>
  <c r="G185" i="44"/>
  <c r="O185" i="46"/>
  <c r="O185" i="44"/>
  <c r="W185" i="46"/>
  <c r="W185" i="44"/>
  <c r="AE185" i="46"/>
  <c r="AE185" i="44"/>
  <c r="AM185" i="46"/>
  <c r="AM185" i="44"/>
  <c r="BC185" i="46"/>
  <c r="BC185" i="44"/>
  <c r="BK185" i="46"/>
  <c r="BK185" i="44"/>
  <c r="K186" i="46"/>
  <c r="K186" i="44"/>
  <c r="S186" i="46"/>
  <c r="S186" i="44"/>
  <c r="AA186" i="46"/>
  <c r="AA186" i="44"/>
  <c r="AI186" i="46"/>
  <c r="AI186" i="44"/>
  <c r="AQ186" i="46"/>
  <c r="AQ186" i="44"/>
  <c r="AY186" i="46"/>
  <c r="AY186" i="44"/>
  <c r="BG186" i="46"/>
  <c r="BG186" i="44"/>
  <c r="BO186" i="46"/>
  <c r="BO186" i="44"/>
  <c r="BN145" i="44"/>
  <c r="U149" i="44"/>
  <c r="BQ149" i="44"/>
  <c r="AO150" i="44"/>
  <c r="K151" i="44"/>
  <c r="S151" i="44"/>
  <c r="AA151" i="44"/>
  <c r="AI151" i="44"/>
  <c r="AQ151" i="44"/>
  <c r="AY151" i="44"/>
  <c r="BG151" i="44"/>
  <c r="AU154" i="44"/>
  <c r="O156" i="44"/>
  <c r="BO157" i="44"/>
  <c r="I161" i="44"/>
  <c r="AW161" i="44"/>
  <c r="M200" i="44"/>
  <c r="V205" i="44"/>
  <c r="AH145" i="44"/>
  <c r="BI149" i="44"/>
  <c r="AG150" i="44"/>
  <c r="BE199" i="44"/>
  <c r="Z145" i="44"/>
  <c r="M149" i="44"/>
  <c r="BA149" i="44"/>
  <c r="AG199" i="44"/>
  <c r="G203" i="44"/>
  <c r="O203" i="44"/>
  <c r="W203" i="44"/>
  <c r="AE203" i="44"/>
  <c r="AM203" i="44"/>
  <c r="AU203" i="44"/>
  <c r="BC203" i="44"/>
  <c r="BK203" i="44"/>
  <c r="E149" i="44"/>
  <c r="Y150" i="44"/>
  <c r="W154" i="44"/>
  <c r="K157" i="44"/>
  <c r="V160" i="44"/>
  <c r="AC162" i="44"/>
  <c r="H163" i="44"/>
  <c r="AN163" i="44"/>
  <c r="H207" i="46"/>
  <c r="H207" i="44"/>
  <c r="P207" i="46"/>
  <c r="P207" i="44"/>
  <c r="X207" i="46"/>
  <c r="X207" i="44"/>
  <c r="AN207" i="46"/>
  <c r="AN207" i="44"/>
  <c r="AV207" i="46"/>
  <c r="AV207" i="44"/>
  <c r="BD207" i="44"/>
  <c r="BD207" i="46"/>
  <c r="BL207" i="46"/>
  <c r="BL207" i="44"/>
  <c r="BF145" i="44"/>
  <c r="AS149" i="44"/>
  <c r="Q150" i="44"/>
  <c r="BM150" i="44"/>
  <c r="AM156" i="44"/>
  <c r="AY157" i="44"/>
  <c r="AU158" i="44"/>
  <c r="BM161" i="44"/>
  <c r="K168" i="44"/>
  <c r="H206" i="46"/>
  <c r="H206" i="44"/>
  <c r="P206" i="46"/>
  <c r="P206" i="44"/>
  <c r="X206" i="46"/>
  <c r="X206" i="44"/>
  <c r="AF206" i="46"/>
  <c r="AF206" i="44"/>
  <c r="BD206" i="46"/>
  <c r="BD206" i="44"/>
  <c r="A21" i="29"/>
  <c r="A45" i="29"/>
  <c r="A53" i="29"/>
  <c r="A69" i="29"/>
  <c r="A85" i="29"/>
  <c r="A93" i="29"/>
  <c r="A109" i="29"/>
  <c r="A117" i="29"/>
  <c r="A133" i="29"/>
  <c r="A141" i="29"/>
  <c r="A22" i="29"/>
  <c r="A30" i="29"/>
  <c r="A38" i="29"/>
  <c r="A46" i="29"/>
  <c r="A54" i="29"/>
  <c r="A62" i="29"/>
  <c r="A70" i="29"/>
  <c r="A78" i="29"/>
  <c r="A86" i="29"/>
  <c r="A94" i="29"/>
  <c r="A102" i="29"/>
  <c r="A110" i="29"/>
  <c r="A126" i="29"/>
  <c r="A142" i="29"/>
  <c r="BN206" i="46"/>
  <c r="A7" i="29"/>
  <c r="A23" i="29"/>
  <c r="A39" i="29"/>
  <c r="A47" i="29"/>
  <c r="A55" i="29"/>
  <c r="A71" i="29"/>
  <c r="A87" i="29"/>
  <c r="A95" i="29"/>
  <c r="A103" i="29"/>
  <c r="A119" i="29"/>
  <c r="A135" i="29"/>
  <c r="A143" i="29"/>
  <c r="A16" i="29"/>
  <c r="A32" i="29"/>
  <c r="A40" i="29"/>
  <c r="A48" i="29"/>
  <c r="A56" i="29"/>
  <c r="A64" i="29"/>
  <c r="A72" i="29"/>
  <c r="A80" i="29"/>
  <c r="A104" i="29"/>
  <c r="A112" i="29"/>
  <c r="A128" i="29"/>
  <c r="A136" i="29"/>
  <c r="A144" i="29"/>
  <c r="A25" i="29"/>
  <c r="A41" i="29"/>
  <c r="A49" i="29"/>
  <c r="A57" i="29"/>
  <c r="A65" i="29"/>
  <c r="A73" i="29"/>
  <c r="A89" i="29"/>
  <c r="A105" i="29"/>
  <c r="A121" i="29"/>
  <c r="A129" i="29"/>
  <c r="A18" i="29"/>
  <c r="A34" i="29"/>
  <c r="A42" i="29"/>
  <c r="A50" i="29"/>
  <c r="A58" i="29"/>
  <c r="A66" i="29"/>
  <c r="A74" i="29"/>
  <c r="A82" i="29"/>
  <c r="A90" i="29"/>
  <c r="A98" i="29"/>
  <c r="A106" i="29"/>
  <c r="A114" i="29"/>
  <c r="A138" i="29"/>
  <c r="A146" i="29"/>
  <c r="A11" i="29"/>
  <c r="A19" i="29"/>
  <c r="A27" i="29"/>
  <c r="A43" i="29"/>
  <c r="A51" i="29"/>
  <c r="A67" i="29"/>
  <c r="A83" i="29"/>
  <c r="A91" i="29"/>
  <c r="A99" i="29"/>
  <c r="A107" i="29"/>
  <c r="A115" i="29"/>
  <c r="A123" i="29"/>
  <c r="A131" i="29"/>
  <c r="A147" i="29"/>
  <c r="Q8" i="44"/>
  <c r="AS9" i="44"/>
  <c r="W11" i="44"/>
  <c r="AG12" i="44"/>
  <c r="BE12" i="44"/>
  <c r="H7" i="44"/>
  <c r="X7" i="44"/>
  <c r="BL7" i="44"/>
  <c r="BE8" i="44"/>
  <c r="AX10" i="44"/>
  <c r="BC11" i="44"/>
  <c r="N13" i="44"/>
  <c r="AL13" i="44"/>
  <c r="BJ13" i="44"/>
  <c r="X14" i="44"/>
  <c r="AV14" i="44"/>
  <c r="L15" i="44"/>
  <c r="W16" i="44"/>
  <c r="Z17" i="44"/>
  <c r="BF17" i="44"/>
  <c r="AO19" i="44"/>
  <c r="BI22" i="44"/>
  <c r="Q23" i="44"/>
  <c r="AO23" i="44"/>
  <c r="BE24" i="44"/>
  <c r="AN26" i="44"/>
  <c r="BL26" i="44"/>
  <c r="F28" i="44"/>
  <c r="E30" i="44"/>
  <c r="Y31" i="44"/>
  <c r="AK32" i="44"/>
  <c r="I33" i="44"/>
  <c r="A84" i="28"/>
  <c r="A20" i="28"/>
  <c r="A92" i="28"/>
  <c r="A29" i="44"/>
  <c r="Y8" i="44"/>
  <c r="AK9" i="44"/>
  <c r="BI9" i="44"/>
  <c r="AH10" i="44"/>
  <c r="AU11" i="44"/>
  <c r="Y12" i="44"/>
  <c r="AW12" i="44"/>
  <c r="F13" i="44"/>
  <c r="AR15" i="44"/>
  <c r="BP15" i="44"/>
  <c r="BC16" i="44"/>
  <c r="AX17" i="44"/>
  <c r="Q19" i="44"/>
  <c r="BM19" i="44"/>
  <c r="AS22" i="44"/>
  <c r="Y24" i="44"/>
  <c r="AW24" i="44"/>
  <c r="AF26" i="44"/>
  <c r="BD26" i="44"/>
  <c r="Z29" i="44"/>
  <c r="I31" i="44"/>
  <c r="BE31" i="44"/>
  <c r="U32" i="44"/>
  <c r="BL206" i="46"/>
  <c r="A28" i="28"/>
  <c r="A100" i="28"/>
  <c r="BM24" i="46"/>
  <c r="AV7" i="44"/>
  <c r="P14" i="44"/>
  <c r="O16" i="44"/>
  <c r="R17" i="44"/>
  <c r="AP17" i="44"/>
  <c r="Y21" i="44"/>
  <c r="BE21" i="44"/>
  <c r="AK22" i="44"/>
  <c r="I23" i="44"/>
  <c r="AG23" i="44"/>
  <c r="AD28" i="44"/>
  <c r="AK30" i="44"/>
  <c r="AW31" i="44"/>
  <c r="BQ32" i="44"/>
  <c r="A36" i="28"/>
  <c r="A108" i="28"/>
  <c r="E9" i="44"/>
  <c r="Z10" i="44"/>
  <c r="G11" i="44"/>
  <c r="AD13" i="44"/>
  <c r="BB13" i="44"/>
  <c r="AG19" i="44"/>
  <c r="BE19" i="44"/>
  <c r="M20" i="44"/>
  <c r="AF7" i="44"/>
  <c r="BA9" i="44"/>
  <c r="R10" i="44"/>
  <c r="AM11" i="44"/>
  <c r="Q12" i="44"/>
  <c r="AN14" i="44"/>
  <c r="D15" i="44"/>
  <c r="T15" i="44"/>
  <c r="I19" i="44"/>
  <c r="AK20" i="44"/>
  <c r="BI20" i="44"/>
  <c r="Q21" i="44"/>
  <c r="AC22" i="44"/>
  <c r="BE23" i="44"/>
  <c r="Q24" i="44"/>
  <c r="AO24" i="44"/>
  <c r="T25" i="44"/>
  <c r="AR25" i="44"/>
  <c r="BP25" i="44"/>
  <c r="X26" i="44"/>
  <c r="D27" i="44"/>
  <c r="L27" i="44"/>
  <c r="T27" i="44"/>
  <c r="AB27" i="44"/>
  <c r="AJ27" i="44"/>
  <c r="AR27" i="44"/>
  <c r="AZ27" i="44"/>
  <c r="BH27" i="44"/>
  <c r="BP27" i="44"/>
  <c r="BJ28" i="44"/>
  <c r="R29" i="44"/>
  <c r="BN29" i="44"/>
  <c r="AC30" i="44"/>
  <c r="BQ30" i="44"/>
  <c r="M32" i="44"/>
  <c r="A44" i="28"/>
  <c r="A116" i="28"/>
  <c r="P7" i="44"/>
  <c r="J10" i="44"/>
  <c r="AJ15" i="44"/>
  <c r="AU16" i="44"/>
  <c r="AH17" i="44"/>
  <c r="I21" i="44"/>
  <c r="U22" i="44"/>
  <c r="AV26" i="44"/>
  <c r="BB28" i="44"/>
  <c r="BF29" i="44"/>
  <c r="A52" i="28"/>
  <c r="A124" i="28"/>
  <c r="I8" i="44"/>
  <c r="AC9" i="44"/>
  <c r="AO12" i="44"/>
  <c r="BD14" i="44"/>
  <c r="G16" i="44"/>
  <c r="AE16" i="44"/>
  <c r="BN17" i="44"/>
  <c r="AW19" i="44"/>
  <c r="AW21" i="44"/>
  <c r="V28" i="44"/>
  <c r="U30" i="44"/>
  <c r="C29" i="46"/>
  <c r="C29" i="44" s="1"/>
  <c r="BD7" i="44"/>
  <c r="AG8" i="44"/>
  <c r="BN10" i="44"/>
  <c r="AE11" i="44"/>
  <c r="BK11" i="44"/>
  <c r="I12" i="44"/>
  <c r="V13" i="44"/>
  <c r="AT13" i="44"/>
  <c r="AF14" i="44"/>
  <c r="BH15" i="44"/>
  <c r="BK16" i="44"/>
  <c r="J17" i="44"/>
  <c r="Y19" i="44"/>
  <c r="E20" i="44"/>
  <c r="AC20" i="44"/>
  <c r="M22" i="44"/>
  <c r="Y23" i="44"/>
  <c r="AW23" i="44"/>
  <c r="I24" i="44"/>
  <c r="BH25" i="44"/>
  <c r="P26" i="44"/>
  <c r="N28" i="44"/>
  <c r="J29" i="44"/>
  <c r="AX29" i="44"/>
  <c r="M30" i="44"/>
  <c r="BI30" i="44"/>
  <c r="AG31" i="44"/>
  <c r="E32" i="44"/>
  <c r="BA32" i="44"/>
  <c r="A60" i="28"/>
  <c r="A132" i="28"/>
  <c r="C14" i="46"/>
  <c r="C14" i="44" s="1"/>
  <c r="U9" i="44"/>
  <c r="BQ9" i="44"/>
  <c r="BF10" i="44"/>
  <c r="H14" i="44"/>
  <c r="BA20" i="44"/>
  <c r="AO21" i="44"/>
  <c r="E22" i="44"/>
  <c r="BQ22" i="44"/>
  <c r="AG24" i="44"/>
  <c r="L25" i="44"/>
  <c r="AJ25" i="44"/>
  <c r="AT28" i="44"/>
  <c r="AP29" i="44"/>
  <c r="BA30" i="44"/>
  <c r="AS32" i="44"/>
  <c r="A76" i="28"/>
  <c r="A140" i="28"/>
  <c r="A17" i="27"/>
  <c r="A17" i="28"/>
  <c r="O9" i="44"/>
  <c r="AF13" i="44"/>
  <c r="BL13" i="44"/>
  <c r="AX55" i="44"/>
  <c r="A5" i="27"/>
  <c r="A5" i="28"/>
  <c r="C26" i="46"/>
  <c r="C26" i="44" s="1"/>
  <c r="A24" i="28"/>
  <c r="A26" i="27"/>
  <c r="A26" i="28"/>
  <c r="A35" i="27"/>
  <c r="A35" i="28"/>
  <c r="A37" i="27"/>
  <c r="A37" i="28"/>
  <c r="AW205" i="46"/>
  <c r="AW205" i="44"/>
  <c r="A14" i="27"/>
  <c r="A14" i="28"/>
  <c r="J14" i="44"/>
  <c r="AL15" i="44"/>
  <c r="BL16" i="44"/>
  <c r="AP7" i="44"/>
  <c r="AQ8" i="44"/>
  <c r="G9" i="44"/>
  <c r="S12" i="44"/>
  <c r="AP14" i="44"/>
  <c r="N15" i="44"/>
  <c r="P16" i="44"/>
  <c r="AN16" i="44"/>
  <c r="N18" i="44"/>
  <c r="AD18" i="44"/>
  <c r="BB18" i="44"/>
  <c r="AP55" i="44"/>
  <c r="A9" i="27"/>
  <c r="A9" i="28"/>
  <c r="BD16" i="46"/>
  <c r="X179" i="46"/>
  <c r="X179" i="44"/>
  <c r="D180" i="46"/>
  <c r="D180" i="44"/>
  <c r="L180" i="46"/>
  <c r="L180" i="44"/>
  <c r="T180" i="46"/>
  <c r="T180" i="44"/>
  <c r="AB180" i="46"/>
  <c r="AB180" i="44"/>
  <c r="AJ180" i="46"/>
  <c r="AJ180" i="44"/>
  <c r="AR180" i="46"/>
  <c r="AR180" i="44"/>
  <c r="AZ180" i="46"/>
  <c r="AZ180" i="44"/>
  <c r="BH180" i="46"/>
  <c r="BH180" i="44"/>
  <c r="BP180" i="46"/>
  <c r="BP180" i="44"/>
  <c r="D185" i="46"/>
  <c r="D185" i="44"/>
  <c r="L185" i="46"/>
  <c r="L185" i="44"/>
  <c r="T185" i="46"/>
  <c r="T185" i="44"/>
  <c r="AB185" i="46"/>
  <c r="AB185" i="44"/>
  <c r="AJ185" i="46"/>
  <c r="AJ185" i="44"/>
  <c r="AR185" i="46"/>
  <c r="AR185" i="44"/>
  <c r="AZ185" i="46"/>
  <c r="AZ185" i="44"/>
  <c r="BH185" i="46"/>
  <c r="BH185" i="44"/>
  <c r="BP185" i="46"/>
  <c r="BP185" i="44"/>
  <c r="F192" i="46"/>
  <c r="F192" i="44"/>
  <c r="BJ192" i="46"/>
  <c r="BJ192" i="44"/>
  <c r="AF193" i="46"/>
  <c r="AF193" i="44"/>
  <c r="L194" i="46"/>
  <c r="L194" i="44"/>
  <c r="BC195" i="46"/>
  <c r="BC195" i="44"/>
  <c r="AI196" i="46"/>
  <c r="AI196" i="44"/>
  <c r="N197" i="46"/>
  <c r="N197" i="44"/>
  <c r="AX198" i="46"/>
  <c r="AX198" i="44"/>
  <c r="AT199" i="46"/>
  <c r="AT199" i="44"/>
  <c r="AX200" i="46"/>
  <c r="AX200" i="44"/>
  <c r="I11" i="44"/>
  <c r="AA12" i="44"/>
  <c r="BG12" i="44"/>
  <c r="BF7" i="44"/>
  <c r="AA8" i="44"/>
  <c r="AU9" i="44"/>
  <c r="BM11" i="44"/>
  <c r="C16" i="46"/>
  <c r="C16" i="44" s="1"/>
  <c r="BG8" i="44"/>
  <c r="L10" i="44"/>
  <c r="AB10" i="44"/>
  <c r="AR10" i="44"/>
  <c r="BH10" i="44"/>
  <c r="X13" i="44"/>
  <c r="BD13" i="44"/>
  <c r="AH14" i="44"/>
  <c r="AH55" i="44"/>
  <c r="O138" i="46"/>
  <c r="O138" i="44"/>
  <c r="AA139" i="46"/>
  <c r="AA139" i="44"/>
  <c r="G140" i="46"/>
  <c r="G140" i="44"/>
  <c r="AQ142" i="46"/>
  <c r="AQ142" i="44"/>
  <c r="BA143" i="46"/>
  <c r="BA143" i="44"/>
  <c r="AV144" i="46"/>
  <c r="AV144" i="44"/>
  <c r="BG145" i="46"/>
  <c r="BG145" i="44"/>
  <c r="AN147" i="46"/>
  <c r="AN147" i="44"/>
  <c r="L148" i="46"/>
  <c r="L148" i="44"/>
  <c r="BH148" i="46"/>
  <c r="BH148" i="44"/>
  <c r="V149" i="46"/>
  <c r="V149" i="44"/>
  <c r="AV152" i="46"/>
  <c r="AV152" i="44"/>
  <c r="P154" i="46"/>
  <c r="P154" i="44"/>
  <c r="AJ155" i="46"/>
  <c r="AJ155" i="44"/>
  <c r="AF158" i="46"/>
  <c r="AF158" i="44"/>
  <c r="BG159" i="46"/>
  <c r="BG159" i="44"/>
  <c r="BF161" i="46"/>
  <c r="BF161" i="44"/>
  <c r="BA162" i="46"/>
  <c r="BA162" i="44"/>
  <c r="G165" i="46"/>
  <c r="G165" i="44"/>
  <c r="O165" i="46"/>
  <c r="O165" i="44"/>
  <c r="W165" i="46"/>
  <c r="W165" i="44"/>
  <c r="AE165" i="46"/>
  <c r="AE165" i="44"/>
  <c r="AM165" i="46"/>
  <c r="AM165" i="44"/>
  <c r="AU165" i="46"/>
  <c r="AU165" i="44"/>
  <c r="BC165" i="46"/>
  <c r="BC165" i="44"/>
  <c r="BK165" i="46"/>
  <c r="BK165" i="44"/>
  <c r="BF168" i="46"/>
  <c r="BF168" i="44"/>
  <c r="BD174" i="46"/>
  <c r="BD174" i="44"/>
  <c r="AS178" i="46"/>
  <c r="AS178" i="44"/>
  <c r="D10" i="44"/>
  <c r="T10" i="44"/>
  <c r="AJ10" i="44"/>
  <c r="AZ10" i="44"/>
  <c r="BP10" i="44"/>
  <c r="BE11" i="44"/>
  <c r="K12" i="44"/>
  <c r="AY12" i="44"/>
  <c r="H16" i="44"/>
  <c r="R7" i="44"/>
  <c r="AH7" i="44"/>
  <c r="AU7" i="44"/>
  <c r="BK7" i="44"/>
  <c r="K8" i="44"/>
  <c r="BL8" i="44"/>
  <c r="AM9" i="44"/>
  <c r="V11" i="44"/>
  <c r="AW11" i="44"/>
  <c r="P13" i="44"/>
  <c r="Z14" i="44"/>
  <c r="BF14" i="44"/>
  <c r="AD15" i="44"/>
  <c r="BJ15" i="44"/>
  <c r="F18" i="44"/>
  <c r="AT18" i="44"/>
  <c r="Z55" i="44"/>
  <c r="M96" i="44"/>
  <c r="AM138" i="44"/>
  <c r="AQ139" i="44"/>
  <c r="AM140" i="44"/>
  <c r="X141" i="44"/>
  <c r="BD141" i="44"/>
  <c r="K142" i="44"/>
  <c r="P144" i="44"/>
  <c r="A6" i="27"/>
  <c r="A6" i="28"/>
  <c r="A13" i="27"/>
  <c r="A13" i="28"/>
  <c r="AS137" i="46"/>
  <c r="AS137" i="44"/>
  <c r="AQ12" i="44"/>
  <c r="AF16" i="44"/>
  <c r="BN55" i="44"/>
  <c r="A10" i="27"/>
  <c r="A10" i="28"/>
  <c r="A96" i="27"/>
  <c r="A96" i="28"/>
  <c r="A101" i="27"/>
  <c r="A101" i="28"/>
  <c r="A111" i="27"/>
  <c r="A111" i="28"/>
  <c r="A118" i="27"/>
  <c r="A118" i="28"/>
  <c r="A120" i="27"/>
  <c r="A120" i="28"/>
  <c r="A122" i="27"/>
  <c r="A122" i="28"/>
  <c r="AO131" i="46"/>
  <c r="AO131" i="44"/>
  <c r="M132" i="46"/>
  <c r="M132" i="44"/>
  <c r="AS134" i="46"/>
  <c r="AS134" i="44"/>
  <c r="AG135" i="46"/>
  <c r="AG135" i="44"/>
  <c r="AO11" i="44"/>
  <c r="H13" i="44"/>
  <c r="AV13" i="44"/>
  <c r="F15" i="44"/>
  <c r="R19" i="44"/>
  <c r="AX7" i="44"/>
  <c r="BN7" i="44"/>
  <c r="BO8" i="44"/>
  <c r="AE9" i="44"/>
  <c r="BK9" i="44"/>
  <c r="AG11" i="44"/>
  <c r="R14" i="44"/>
  <c r="BB15" i="44"/>
  <c r="V18" i="44"/>
  <c r="BJ18" i="44"/>
  <c r="R55" i="44"/>
  <c r="E91" i="44"/>
  <c r="M91" i="44"/>
  <c r="U91" i="44"/>
  <c r="AC91" i="44"/>
  <c r="AK91" i="44"/>
  <c r="AS91" i="44"/>
  <c r="BA91" i="44"/>
  <c r="BI91" i="44"/>
  <c r="BQ91" i="44"/>
  <c r="W138" i="44"/>
  <c r="A15" i="27"/>
  <c r="A15" i="28"/>
  <c r="A88" i="27"/>
  <c r="A88" i="28"/>
  <c r="AM207" i="46"/>
  <c r="AM207" i="44"/>
  <c r="A68" i="28"/>
  <c r="J55" i="44"/>
  <c r="BF55" i="44"/>
  <c r="A8" i="27"/>
  <c r="A8" i="28"/>
  <c r="A59" i="27"/>
  <c r="A59" i="28"/>
  <c r="A61" i="27"/>
  <c r="A61" i="28"/>
  <c r="A63" i="27"/>
  <c r="A63" i="28"/>
  <c r="A75" i="27"/>
  <c r="A75" i="28"/>
  <c r="A77" i="27"/>
  <c r="A77" i="28"/>
  <c r="AV206" i="46"/>
  <c r="AV206" i="44"/>
  <c r="A12" i="28"/>
  <c r="A21" i="28"/>
  <c r="A29" i="28"/>
  <c r="A45" i="28"/>
  <c r="A53" i="28"/>
  <c r="A69" i="28"/>
  <c r="A85" i="28"/>
  <c r="A93" i="28"/>
  <c r="A109" i="28"/>
  <c r="A117" i="28"/>
  <c r="A125" i="28"/>
  <c r="A133" i="28"/>
  <c r="A141" i="28"/>
  <c r="A22" i="28"/>
  <c r="A30" i="28"/>
  <c r="A38" i="28"/>
  <c r="A46" i="28"/>
  <c r="A54" i="28"/>
  <c r="A62" i="28"/>
  <c r="A70" i="28"/>
  <c r="A78" i="28"/>
  <c r="A86" i="28"/>
  <c r="A94" i="28"/>
  <c r="A102" i="28"/>
  <c r="A110" i="28"/>
  <c r="A126" i="28"/>
  <c r="A134" i="28"/>
  <c r="A142" i="28"/>
  <c r="A7" i="28"/>
  <c r="A23" i="28"/>
  <c r="A31" i="28"/>
  <c r="A39" i="28"/>
  <c r="A47" i="28"/>
  <c r="A55" i="28"/>
  <c r="A71" i="28"/>
  <c r="A79" i="28"/>
  <c r="A87" i="28"/>
  <c r="A95" i="28"/>
  <c r="A103" i="28"/>
  <c r="A119" i="28"/>
  <c r="A127" i="28"/>
  <c r="A135" i="28"/>
  <c r="A143" i="28"/>
  <c r="A16" i="28"/>
  <c r="A32" i="28"/>
  <c r="A40" i="28"/>
  <c r="A48" i="28"/>
  <c r="A56" i="28"/>
  <c r="A64" i="28"/>
  <c r="A72" i="28"/>
  <c r="A80" i="28"/>
  <c r="A104" i="28"/>
  <c r="A112" i="28"/>
  <c r="A128" i="28"/>
  <c r="A136" i="28"/>
  <c r="A144" i="28"/>
  <c r="A25" i="28"/>
  <c r="A33" i="28"/>
  <c r="A41" i="28"/>
  <c r="A49" i="28"/>
  <c r="A57" i="28"/>
  <c r="A65" i="28"/>
  <c r="A73" i="28"/>
  <c r="A81" i="28"/>
  <c r="A89" i="28"/>
  <c r="A97" i="28"/>
  <c r="A105" i="28"/>
  <c r="A113" i="28"/>
  <c r="A121" i="28"/>
  <c r="A129" i="28"/>
  <c r="A137" i="28"/>
  <c r="A145" i="28"/>
  <c r="A18" i="28"/>
  <c r="A34" i="28"/>
  <c r="A42" i="28"/>
  <c r="A50" i="28"/>
  <c r="A58" i="28"/>
  <c r="A66" i="28"/>
  <c r="A74" i="28"/>
  <c r="A82" i="28"/>
  <c r="A90" i="28"/>
  <c r="A98" i="28"/>
  <c r="A106" i="28"/>
  <c r="A114" i="28"/>
  <c r="A130" i="28"/>
  <c r="A138" i="28"/>
  <c r="A146" i="28"/>
  <c r="A11" i="28"/>
  <c r="A19" i="28"/>
  <c r="A27" i="28"/>
  <c r="A43" i="28"/>
  <c r="A51" i="28"/>
  <c r="A67" i="28"/>
  <c r="A83" i="28"/>
  <c r="A91" i="28"/>
  <c r="A99" i="28"/>
  <c r="A107" i="28"/>
  <c r="A115" i="28"/>
  <c r="A123" i="28"/>
  <c r="A131" i="28"/>
  <c r="A139" i="28"/>
  <c r="A147" i="28"/>
  <c r="V19" i="46"/>
  <c r="V19" i="44"/>
  <c r="A15" i="44"/>
  <c r="AC7" i="44"/>
  <c r="BI7" i="44"/>
  <c r="G8" i="44"/>
  <c r="BC8" i="44"/>
  <c r="BN9" i="44"/>
  <c r="G12" i="44"/>
  <c r="D13" i="44"/>
  <c r="BP13" i="44"/>
  <c r="V14" i="44"/>
  <c r="BJ14" i="44"/>
  <c r="AG15" i="44"/>
  <c r="AP15" i="44"/>
  <c r="D16" i="44"/>
  <c r="BG16" i="44"/>
  <c r="BP16" i="44"/>
  <c r="AD17" i="44"/>
  <c r="AM17" i="44"/>
  <c r="AO18" i="44"/>
  <c r="F19" i="44"/>
  <c r="AS19" i="44"/>
  <c r="BB19" i="44"/>
  <c r="E21" i="44"/>
  <c r="BI21" i="44"/>
  <c r="M23" i="44"/>
  <c r="J28" i="44"/>
  <c r="AL29" i="44"/>
  <c r="I30" i="44"/>
  <c r="BM30" i="44"/>
  <c r="AS31" i="44"/>
  <c r="Q32" i="44"/>
  <c r="E33" i="44"/>
  <c r="M33" i="44"/>
  <c r="U33" i="44"/>
  <c r="AC33" i="44"/>
  <c r="AK33" i="44"/>
  <c r="AS33" i="44"/>
  <c r="BA33" i="44"/>
  <c r="BI33" i="44"/>
  <c r="BQ33" i="44"/>
  <c r="BJ7" i="44"/>
  <c r="AT8" i="44"/>
  <c r="BF9" i="44"/>
  <c r="BK12" i="44"/>
  <c r="BH13" i="44"/>
  <c r="N14" i="44"/>
  <c r="BH16" i="44"/>
  <c r="AE17" i="44"/>
  <c r="AP18" i="44"/>
  <c r="AK19" i="44"/>
  <c r="AO20" i="44"/>
  <c r="AH15" i="44"/>
  <c r="AY16" i="44"/>
  <c r="V17" i="44"/>
  <c r="AG18" i="44"/>
  <c r="AT19" i="44"/>
  <c r="I20" i="44"/>
  <c r="A8" i="44"/>
  <c r="A18" i="44"/>
  <c r="C15" i="46"/>
  <c r="C15" i="44" s="1"/>
  <c r="U7" i="44"/>
  <c r="BA7" i="44"/>
  <c r="W8" i="44"/>
  <c r="AU8" i="44"/>
  <c r="AX9" i="44"/>
  <c r="BC12" i="44"/>
  <c r="AZ13" i="44"/>
  <c r="BB14" i="44"/>
  <c r="Q15" i="44"/>
  <c r="Z15" i="44"/>
  <c r="AQ16" i="44"/>
  <c r="AZ16" i="44"/>
  <c r="N17" i="44"/>
  <c r="W17" i="44"/>
  <c r="Y18" i="44"/>
  <c r="AH18" i="44"/>
  <c r="BM18" i="44"/>
  <c r="AC19" i="44"/>
  <c r="AL19" i="44"/>
  <c r="E23" i="44"/>
  <c r="AK23" i="44"/>
  <c r="BQ23" i="44"/>
  <c r="AF25" i="44"/>
  <c r="AX28" i="44"/>
  <c r="V29" i="44"/>
  <c r="AW30" i="44"/>
  <c r="BM32" i="44"/>
  <c r="U35" i="44"/>
  <c r="V8" i="44"/>
  <c r="Y15" i="44"/>
  <c r="A9" i="44"/>
  <c r="V7" i="44"/>
  <c r="BB7" i="44"/>
  <c r="AL8" i="44"/>
  <c r="AP9" i="44"/>
  <c r="AU12" i="44"/>
  <c r="AR13" i="44"/>
  <c r="F14" i="44"/>
  <c r="I15" i="44"/>
  <c r="R15" i="44"/>
  <c r="AI16" i="44"/>
  <c r="AR16" i="44"/>
  <c r="F17" i="44"/>
  <c r="O17" i="44"/>
  <c r="Z18" i="44"/>
  <c r="BN18" i="44"/>
  <c r="AD19" i="44"/>
  <c r="AS21" i="44"/>
  <c r="E24" i="44"/>
  <c r="AK24" i="44"/>
  <c r="X25" i="44"/>
  <c r="BD25" i="44"/>
  <c r="T26" i="44"/>
  <c r="AZ26" i="44"/>
  <c r="AP28" i="44"/>
  <c r="N29" i="44"/>
  <c r="I138" i="44"/>
  <c r="Q138" i="44"/>
  <c r="Y138" i="44"/>
  <c r="AG138" i="44"/>
  <c r="AO138" i="44"/>
  <c r="AD7" i="44"/>
  <c r="A20" i="44"/>
  <c r="C8" i="46"/>
  <c r="C8" i="44" s="1"/>
  <c r="M7" i="44"/>
  <c r="AS7" i="44"/>
  <c r="N8" i="44"/>
  <c r="AM8" i="44"/>
  <c r="BJ8" i="44"/>
  <c r="AH9" i="44"/>
  <c r="AM12" i="44"/>
  <c r="AJ13" i="44"/>
  <c r="AT14" i="44"/>
  <c r="J15" i="44"/>
  <c r="BM15" i="44"/>
  <c r="AA16" i="44"/>
  <c r="AJ16" i="44"/>
  <c r="G17" i="44"/>
  <c r="BJ17" i="44"/>
  <c r="Q18" i="44"/>
  <c r="BE18" i="44"/>
  <c r="U19" i="44"/>
  <c r="AK21" i="44"/>
  <c r="AC23" i="44"/>
  <c r="BI23" i="44"/>
  <c r="BQ24" i="44"/>
  <c r="L26" i="44"/>
  <c r="AH28" i="44"/>
  <c r="AM136" i="44"/>
  <c r="AW140" i="44"/>
  <c r="C9" i="46"/>
  <c r="C9" i="44" s="1"/>
  <c r="C18" i="46"/>
  <c r="C18" i="44" s="1"/>
  <c r="E7" i="44"/>
  <c r="N7" i="44"/>
  <c r="AT7" i="44"/>
  <c r="O8" i="44"/>
  <c r="BK8" i="44"/>
  <c r="Z9" i="44"/>
  <c r="AE12" i="44"/>
  <c r="AB13" i="44"/>
  <c r="BE15" i="44"/>
  <c r="BN15" i="44"/>
  <c r="S16" i="44"/>
  <c r="AB16" i="44"/>
  <c r="BB17" i="44"/>
  <c r="BK17" i="44"/>
  <c r="R18" i="44"/>
  <c r="BF18" i="44"/>
  <c r="BQ19" i="44"/>
  <c r="Y20" i="44"/>
  <c r="BE20" i="44"/>
  <c r="AC21" i="44"/>
  <c r="I22" i="44"/>
  <c r="Q22" i="44"/>
  <c r="Y22" i="44"/>
  <c r="AG22" i="44"/>
  <c r="AO22" i="44"/>
  <c r="AW22" i="44"/>
  <c r="BE22" i="44"/>
  <c r="BM22" i="44"/>
  <c r="AC24" i="44"/>
  <c r="P25" i="44"/>
  <c r="AV25" i="44"/>
  <c r="AR26" i="44"/>
  <c r="AW18" i="46"/>
  <c r="AW18" i="44"/>
  <c r="M19" i="46"/>
  <c r="M19" i="44"/>
  <c r="AG20" i="46"/>
  <c r="AG20" i="44"/>
  <c r="BM20" i="46"/>
  <c r="BM20" i="44"/>
  <c r="BA21" i="46"/>
  <c r="BA21" i="44"/>
  <c r="AS23" i="46"/>
  <c r="AS23" i="44"/>
  <c r="AN25" i="46"/>
  <c r="AN25" i="44"/>
  <c r="D26" i="46"/>
  <c r="D26" i="44"/>
  <c r="Z28" i="46"/>
  <c r="Z28" i="44"/>
  <c r="F29" i="46"/>
  <c r="F29" i="44"/>
  <c r="AO30" i="46"/>
  <c r="AO30" i="44"/>
  <c r="AC31" i="46"/>
  <c r="AC31" i="44"/>
  <c r="I32" i="46"/>
  <c r="I32" i="44"/>
  <c r="AC35" i="46"/>
  <c r="AC35" i="44"/>
  <c r="E129" i="46"/>
  <c r="E129" i="44"/>
  <c r="M129" i="46"/>
  <c r="M129" i="44"/>
  <c r="U129" i="46"/>
  <c r="U129" i="44"/>
  <c r="AC129" i="46"/>
  <c r="AC129" i="44"/>
  <c r="AK129" i="46"/>
  <c r="AK129" i="44"/>
  <c r="AS129" i="46"/>
  <c r="AS129" i="44"/>
  <c r="BA129" i="46"/>
  <c r="BA129" i="44"/>
  <c r="BI129" i="46"/>
  <c r="BI129" i="44"/>
  <c r="BQ129" i="46"/>
  <c r="BQ129" i="44"/>
  <c r="I130" i="46"/>
  <c r="I130" i="44"/>
  <c r="Q130" i="46"/>
  <c r="Q130" i="44"/>
  <c r="Y130" i="46"/>
  <c r="Y130" i="44"/>
  <c r="AG130" i="46"/>
  <c r="AG130" i="44"/>
  <c r="AO130" i="46"/>
  <c r="AO130" i="44"/>
  <c r="AW130" i="46"/>
  <c r="AW130" i="44"/>
  <c r="BE130" i="46"/>
  <c r="BE130" i="44"/>
  <c r="BM130" i="46"/>
  <c r="BM130" i="44"/>
  <c r="K131" i="46"/>
  <c r="K131" i="44"/>
  <c r="S131" i="46"/>
  <c r="S131" i="44"/>
  <c r="AA131" i="46"/>
  <c r="AA131" i="44"/>
  <c r="AI131" i="46"/>
  <c r="AI131" i="44"/>
  <c r="AQ131" i="46"/>
  <c r="AQ131" i="44"/>
  <c r="AY131" i="46"/>
  <c r="AY131" i="44"/>
  <c r="G132" i="46"/>
  <c r="G132" i="44"/>
  <c r="O132" i="46"/>
  <c r="O132" i="44"/>
  <c r="W132" i="46"/>
  <c r="W132" i="44"/>
  <c r="AE132" i="46"/>
  <c r="AE132" i="44"/>
  <c r="AM132" i="46"/>
  <c r="AM132" i="44"/>
  <c r="AU132" i="46"/>
  <c r="AU132" i="44"/>
  <c r="BC132" i="46"/>
  <c r="BC132" i="44"/>
  <c r="BK132" i="46"/>
  <c r="BK132" i="44"/>
  <c r="G134" i="46"/>
  <c r="G134" i="44"/>
  <c r="O134" i="46"/>
  <c r="O134" i="44"/>
  <c r="W134" i="46"/>
  <c r="W134" i="44"/>
  <c r="AE134" i="46"/>
  <c r="AE134" i="44"/>
  <c r="AM134" i="46"/>
  <c r="AM134" i="44"/>
  <c r="AU134" i="46"/>
  <c r="AU134" i="44"/>
  <c r="BC134" i="46"/>
  <c r="BC134" i="44"/>
  <c r="BK134" i="46"/>
  <c r="BK134" i="44"/>
  <c r="K135" i="46"/>
  <c r="K135" i="44"/>
  <c r="S135" i="46"/>
  <c r="S135" i="44"/>
  <c r="AA135" i="46"/>
  <c r="AA135" i="44"/>
  <c r="AI135" i="46"/>
  <c r="AI135" i="44"/>
  <c r="AQ135" i="46"/>
  <c r="AQ135" i="44"/>
  <c r="AY135" i="46"/>
  <c r="AY135" i="44"/>
  <c r="BG135" i="46"/>
  <c r="BG135" i="44"/>
  <c r="BO135" i="46"/>
  <c r="BO135" i="44"/>
  <c r="G136" i="46"/>
  <c r="G136" i="44"/>
  <c r="AE136" i="46"/>
  <c r="AE136" i="44"/>
  <c r="AU136" i="46"/>
  <c r="AU136" i="44"/>
  <c r="BC136" i="46"/>
  <c r="BC136" i="44"/>
  <c r="BK136" i="46"/>
  <c r="BK136" i="44"/>
  <c r="AW138" i="46"/>
  <c r="AW138" i="44"/>
  <c r="BE138" i="46"/>
  <c r="BE138" i="44"/>
  <c r="BM138" i="46"/>
  <c r="BM138" i="44"/>
  <c r="I140" i="46"/>
  <c r="I140" i="44"/>
  <c r="Q140" i="46"/>
  <c r="Q140" i="44"/>
  <c r="Y140" i="46"/>
  <c r="Y140" i="44"/>
  <c r="AG140" i="46"/>
  <c r="AG140" i="44"/>
  <c r="AO140" i="46"/>
  <c r="AO140" i="44"/>
  <c r="BE140" i="46"/>
  <c r="BE140" i="44"/>
  <c r="BM140" i="46"/>
  <c r="BM140" i="44"/>
  <c r="R141" i="46"/>
  <c r="R141" i="44"/>
  <c r="Z141" i="46"/>
  <c r="Z141" i="44"/>
  <c r="AH141" i="46"/>
  <c r="AH141" i="44"/>
  <c r="AP141" i="46"/>
  <c r="AP141" i="44"/>
  <c r="BF141" i="46"/>
  <c r="BF141" i="44"/>
  <c r="U142" i="46"/>
  <c r="U142" i="44"/>
  <c r="AC142" i="46"/>
  <c r="AC142" i="44"/>
  <c r="AK142" i="46"/>
  <c r="AK142" i="44"/>
  <c r="AS142" i="46"/>
  <c r="AS142" i="44"/>
  <c r="BA142" i="46"/>
  <c r="BA142" i="44"/>
  <c r="G143" i="46"/>
  <c r="G143" i="44"/>
  <c r="O143" i="46"/>
  <c r="O143" i="44"/>
  <c r="W143" i="46"/>
  <c r="W143" i="44"/>
  <c r="AE143" i="46"/>
  <c r="AE143" i="44"/>
  <c r="AM143" i="46"/>
  <c r="AM143" i="44"/>
  <c r="AU143" i="46"/>
  <c r="AU143" i="44"/>
  <c r="BC143" i="46"/>
  <c r="BC143" i="44"/>
  <c r="BK143" i="46"/>
  <c r="BK143" i="44"/>
  <c r="R144" i="46"/>
  <c r="R144" i="44"/>
  <c r="Z144" i="46"/>
  <c r="Z144" i="44"/>
  <c r="AH144" i="46"/>
  <c r="AH144" i="44"/>
  <c r="AP144" i="46"/>
  <c r="AP144" i="44"/>
  <c r="E145" i="46"/>
  <c r="E145" i="44"/>
  <c r="M145" i="46"/>
  <c r="M145" i="44"/>
  <c r="U145" i="46"/>
  <c r="U145" i="44"/>
  <c r="BA145" i="46"/>
  <c r="BA145" i="44"/>
  <c r="BI145" i="46"/>
  <c r="BI145" i="44"/>
  <c r="BQ145" i="46"/>
  <c r="BQ145" i="44"/>
  <c r="BE176" i="46"/>
  <c r="BE176" i="44"/>
  <c r="H178" i="46"/>
  <c r="H178" i="44"/>
  <c r="S181" i="46"/>
  <c r="S181" i="44"/>
  <c r="BE192" i="46"/>
  <c r="BE192" i="44"/>
  <c r="AS198" i="46"/>
  <c r="AS198" i="44"/>
  <c r="Q199" i="46"/>
  <c r="Q199" i="44"/>
  <c r="AW199" i="46"/>
  <c r="AW199" i="44"/>
  <c r="E200" i="46"/>
  <c r="E200" i="44"/>
  <c r="BQ200" i="46"/>
  <c r="BQ200" i="44"/>
  <c r="I102" i="44"/>
  <c r="H106" i="44"/>
  <c r="P106" i="44"/>
  <c r="X106" i="44"/>
  <c r="AF106" i="44"/>
  <c r="AN106" i="44"/>
  <c r="AV106" i="44"/>
  <c r="BD106" i="44"/>
  <c r="BL106" i="44"/>
  <c r="AE108" i="44"/>
  <c r="R110" i="44"/>
  <c r="F111" i="44"/>
  <c r="N111" i="44"/>
  <c r="V111" i="44"/>
  <c r="AD111" i="44"/>
  <c r="AL111" i="44"/>
  <c r="AT111" i="44"/>
  <c r="BB111" i="44"/>
  <c r="BJ111" i="44"/>
  <c r="AO112" i="44"/>
  <c r="AJ114" i="44"/>
  <c r="BM102" i="44"/>
  <c r="W108" i="44"/>
  <c r="J110" i="44"/>
  <c r="AG112" i="44"/>
  <c r="G168" i="46"/>
  <c r="G168" i="44"/>
  <c r="O168" i="46"/>
  <c r="O168" i="44"/>
  <c r="W168" i="46"/>
  <c r="W168" i="44"/>
  <c r="AE168" i="46"/>
  <c r="AE168" i="44"/>
  <c r="AM168" i="46"/>
  <c r="AM168" i="44"/>
  <c r="AU168" i="46"/>
  <c r="AU168" i="44"/>
  <c r="BC168" i="46"/>
  <c r="BC168" i="44"/>
  <c r="BK168" i="46"/>
  <c r="BK168" i="44"/>
  <c r="E174" i="46"/>
  <c r="E174" i="44"/>
  <c r="M174" i="46"/>
  <c r="M174" i="44"/>
  <c r="U174" i="46"/>
  <c r="U174" i="44"/>
  <c r="AC174" i="46"/>
  <c r="AC174" i="44"/>
  <c r="AK174" i="46"/>
  <c r="AK174" i="44"/>
  <c r="AS174" i="46"/>
  <c r="AS174" i="44"/>
  <c r="BA174" i="46"/>
  <c r="BA174" i="44"/>
  <c r="BI174" i="46"/>
  <c r="BI174" i="44"/>
  <c r="BQ174" i="46"/>
  <c r="BQ174" i="44"/>
  <c r="BE102" i="44"/>
  <c r="D105" i="44"/>
  <c r="L105" i="44"/>
  <c r="T105" i="44"/>
  <c r="AB105" i="44"/>
  <c r="AJ105" i="44"/>
  <c r="AR105" i="44"/>
  <c r="AZ105" i="44"/>
  <c r="BH105" i="44"/>
  <c r="BP105" i="44"/>
  <c r="O108" i="44"/>
  <c r="BN110" i="44"/>
  <c r="Y112" i="44"/>
  <c r="T114" i="44"/>
  <c r="I119" i="44"/>
  <c r="I123" i="44"/>
  <c r="Q123" i="44"/>
  <c r="Y123" i="44"/>
  <c r="AG123" i="44"/>
  <c r="AO123" i="44"/>
  <c r="AW123" i="44"/>
  <c r="BE123" i="44"/>
  <c r="BM123" i="44"/>
  <c r="AG176" i="44"/>
  <c r="X178" i="44"/>
  <c r="K179" i="44"/>
  <c r="S179" i="44"/>
  <c r="AA179" i="44"/>
  <c r="AI179" i="44"/>
  <c r="AQ179" i="44"/>
  <c r="AY179" i="44"/>
  <c r="BG179" i="44"/>
  <c r="BO179" i="44"/>
  <c r="AA181" i="44"/>
  <c r="V163" i="46"/>
  <c r="V163" i="44"/>
  <c r="BF164" i="46"/>
  <c r="BF164" i="44"/>
  <c r="AO102" i="44"/>
  <c r="H104" i="44"/>
  <c r="P104" i="44"/>
  <c r="X104" i="44"/>
  <c r="AF104" i="44"/>
  <c r="AN104" i="44"/>
  <c r="AV104" i="44"/>
  <c r="BD104" i="44"/>
  <c r="BL104" i="44"/>
  <c r="BK108" i="44"/>
  <c r="AX110" i="44"/>
  <c r="I112" i="44"/>
  <c r="BC160" i="46"/>
  <c r="BC160" i="44"/>
  <c r="J161" i="46"/>
  <c r="J161" i="44"/>
  <c r="BK207" i="46"/>
  <c r="BK207" i="44"/>
  <c r="AW147" i="46"/>
  <c r="AW147" i="44"/>
  <c r="AC148" i="46"/>
  <c r="AC148" i="44"/>
  <c r="AU149" i="46"/>
  <c r="AU149" i="44"/>
  <c r="AA150" i="46"/>
  <c r="AA150" i="44"/>
  <c r="AG152" i="46"/>
  <c r="AG152" i="44"/>
  <c r="BM154" i="46"/>
  <c r="BM154" i="44"/>
  <c r="I156" i="46"/>
  <c r="I156" i="44"/>
  <c r="BH159" i="46"/>
  <c r="BH159" i="44"/>
  <c r="BN205" i="46"/>
  <c r="BN205" i="44"/>
  <c r="A20" i="27"/>
  <c r="A52" i="27"/>
  <c r="A143" i="27"/>
  <c r="A24" i="27"/>
  <c r="A80" i="27"/>
  <c r="A11" i="27"/>
  <c r="A19" i="27"/>
  <c r="K26" i="44"/>
  <c r="E139" i="44"/>
  <c r="M139" i="44"/>
  <c r="U139" i="44"/>
  <c r="AC139" i="44"/>
  <c r="AK139" i="44"/>
  <c r="AS139" i="44"/>
  <c r="BA139" i="44"/>
  <c r="BI139" i="44"/>
  <c r="BQ139" i="44"/>
  <c r="T160" i="44"/>
  <c r="G194" i="44"/>
  <c r="O194" i="44"/>
  <c r="W194" i="44"/>
  <c r="AE194" i="44"/>
  <c r="AM194" i="44"/>
  <c r="AU194" i="44"/>
  <c r="BC194" i="44"/>
  <c r="BK194" i="44"/>
  <c r="I197" i="44"/>
  <c r="Q197" i="44"/>
  <c r="Y197" i="44"/>
  <c r="AG197" i="44"/>
  <c r="AO197" i="44"/>
  <c r="AW197" i="44"/>
  <c r="BE197" i="44"/>
  <c r="BM197" i="44"/>
  <c r="AF199" i="44"/>
  <c r="D200" i="44"/>
  <c r="L200" i="44"/>
  <c r="T200" i="44"/>
  <c r="AB200" i="44"/>
  <c r="AJ200" i="44"/>
  <c r="AR200" i="44"/>
  <c r="AZ200" i="44"/>
  <c r="BH200" i="44"/>
  <c r="BP200" i="44"/>
  <c r="AU201" i="44"/>
  <c r="AP138" i="46"/>
  <c r="AP138" i="44"/>
  <c r="AX138" i="46"/>
  <c r="AX138" i="44"/>
  <c r="BF138" i="46"/>
  <c r="BF138" i="44"/>
  <c r="BN138" i="46"/>
  <c r="BN138" i="44"/>
  <c r="H156" i="46"/>
  <c r="H156" i="44"/>
  <c r="AZ157" i="46"/>
  <c r="AZ157" i="44"/>
  <c r="AN158" i="46"/>
  <c r="AN158" i="44"/>
  <c r="AN199" i="46"/>
  <c r="AN199" i="44"/>
  <c r="AZ24" i="44"/>
  <c r="O25" i="44"/>
  <c r="M29" i="44"/>
  <c r="AK29" i="44"/>
  <c r="BI29" i="44"/>
  <c r="J80" i="44"/>
  <c r="R80" i="44"/>
  <c r="AH80" i="44"/>
  <c r="AP80" i="44"/>
  <c r="AX80" i="44"/>
  <c r="BF80" i="44"/>
  <c r="BN80" i="44"/>
  <c r="L160" i="44"/>
  <c r="BP160" i="44"/>
  <c r="X199" i="44"/>
  <c r="AM201" i="44"/>
  <c r="AC155" i="46"/>
  <c r="AC155" i="44"/>
  <c r="J8" i="44"/>
  <c r="W25" i="44"/>
  <c r="BO26" i="44"/>
  <c r="U29" i="44"/>
  <c r="AS29" i="44"/>
  <c r="BQ29" i="44"/>
  <c r="AW7" i="44"/>
  <c r="AH8" i="44"/>
  <c r="T23" i="44"/>
  <c r="AJ24" i="44"/>
  <c r="G25" i="44"/>
  <c r="BG26" i="44"/>
  <c r="J35" i="44"/>
  <c r="R35" i="44"/>
  <c r="Z35" i="44"/>
  <c r="AH35" i="44"/>
  <c r="AP35" i="44"/>
  <c r="AX35" i="44"/>
  <c r="BF35" i="44"/>
  <c r="E83" i="44"/>
  <c r="M83" i="44"/>
  <c r="U83" i="44"/>
  <c r="AC83" i="44"/>
  <c r="AK83" i="44"/>
  <c r="AS83" i="44"/>
  <c r="BA83" i="44"/>
  <c r="BI83" i="44"/>
  <c r="BQ83" i="44"/>
  <c r="D160" i="44"/>
  <c r="BH160" i="44"/>
  <c r="K193" i="44"/>
  <c r="S193" i="44"/>
  <c r="AA193" i="44"/>
  <c r="AI193" i="44"/>
  <c r="AQ193" i="44"/>
  <c r="BG193" i="44"/>
  <c r="BO193" i="44"/>
  <c r="P199" i="44"/>
  <c r="AE201" i="44"/>
  <c r="BO154" i="46"/>
  <c r="BO154" i="44"/>
  <c r="H181" i="46"/>
  <c r="H181" i="44"/>
  <c r="P181" i="46"/>
  <c r="P181" i="44"/>
  <c r="X181" i="46"/>
  <c r="X181" i="44"/>
  <c r="AF181" i="46"/>
  <c r="AF181" i="44"/>
  <c r="AN181" i="46"/>
  <c r="AN181" i="44"/>
  <c r="AV181" i="46"/>
  <c r="AV181" i="44"/>
  <c r="BD181" i="46"/>
  <c r="BD181" i="44"/>
  <c r="BL181" i="46"/>
  <c r="BL181" i="44"/>
  <c r="AJ160" i="46"/>
  <c r="AJ160" i="44"/>
  <c r="BK201" i="46"/>
  <c r="BK201" i="44"/>
  <c r="BM7" i="44"/>
  <c r="AP8" i="44"/>
  <c r="AJ23" i="44"/>
  <c r="BE7" i="44"/>
  <c r="AB23" i="44"/>
  <c r="AR24" i="44"/>
  <c r="E29" i="44"/>
  <c r="AC29" i="44"/>
  <c r="BA29" i="44"/>
  <c r="AO7" i="44"/>
  <c r="BN8" i="44"/>
  <c r="L23" i="44"/>
  <c r="AB24" i="44"/>
  <c r="BK25" i="44"/>
  <c r="AY26" i="44"/>
  <c r="I28" i="44"/>
  <c r="Q28" i="44"/>
  <c r="Y28" i="44"/>
  <c r="AG28" i="44"/>
  <c r="AO28" i="44"/>
  <c r="AW28" i="44"/>
  <c r="BE28" i="44"/>
  <c r="BM28" i="44"/>
  <c r="K31" i="44"/>
  <c r="S31" i="44"/>
  <c r="AA31" i="44"/>
  <c r="AI31" i="44"/>
  <c r="AQ31" i="44"/>
  <c r="AY31" i="44"/>
  <c r="BG31" i="44"/>
  <c r="BO31" i="44"/>
  <c r="AZ160" i="44"/>
  <c r="F196" i="44"/>
  <c r="N196" i="44"/>
  <c r="V196" i="44"/>
  <c r="AD196" i="44"/>
  <c r="AL196" i="44"/>
  <c r="AT196" i="44"/>
  <c r="BB196" i="44"/>
  <c r="BJ196" i="44"/>
  <c r="H199" i="44"/>
  <c r="BL199" i="44"/>
  <c r="W201" i="44"/>
  <c r="AU176" i="46"/>
  <c r="AU176" i="44"/>
  <c r="F178" i="46"/>
  <c r="F178" i="44"/>
  <c r="N178" i="46"/>
  <c r="N178" i="44"/>
  <c r="V178" i="46"/>
  <c r="V178" i="44"/>
  <c r="AD178" i="46"/>
  <c r="AD178" i="44"/>
  <c r="AL178" i="46"/>
  <c r="AL178" i="44"/>
  <c r="AT178" i="46"/>
  <c r="AT178" i="44"/>
  <c r="BB178" i="46"/>
  <c r="BB178" i="44"/>
  <c r="BJ178" i="46"/>
  <c r="BJ178" i="44"/>
  <c r="AG7" i="44"/>
  <c r="Z8" i="44"/>
  <c r="D23" i="44"/>
  <c r="BP23" i="44"/>
  <c r="T24" i="44"/>
  <c r="BC25" i="44"/>
  <c r="AQ26" i="44"/>
  <c r="AR160" i="44"/>
  <c r="BD199" i="44"/>
  <c r="O201" i="44"/>
  <c r="N170" i="46"/>
  <c r="N170" i="44"/>
  <c r="Y7" i="44"/>
  <c r="BF8" i="44"/>
  <c r="BH23" i="44"/>
  <c r="L24" i="44"/>
  <c r="AU25" i="44"/>
  <c r="AI26" i="44"/>
  <c r="H79" i="44"/>
  <c r="P79" i="44"/>
  <c r="X79" i="44"/>
  <c r="AF79" i="44"/>
  <c r="AN79" i="44"/>
  <c r="AV79" i="44"/>
  <c r="BD79" i="44"/>
  <c r="BL79" i="44"/>
  <c r="J82" i="44"/>
  <c r="R82" i="44"/>
  <c r="Z82" i="44"/>
  <c r="AH82" i="44"/>
  <c r="AP82" i="44"/>
  <c r="AX82" i="44"/>
  <c r="BF82" i="44"/>
  <c r="BN82" i="44"/>
  <c r="J195" i="44"/>
  <c r="R195" i="44"/>
  <c r="Z195" i="44"/>
  <c r="AH195" i="44"/>
  <c r="AP195" i="44"/>
  <c r="AX195" i="44"/>
  <c r="BF195" i="44"/>
  <c r="BN195" i="44"/>
  <c r="D198" i="44"/>
  <c r="L198" i="44"/>
  <c r="T198" i="44"/>
  <c r="AB198" i="44"/>
  <c r="AJ198" i="44"/>
  <c r="AR198" i="44"/>
  <c r="AZ198" i="44"/>
  <c r="BH198" i="44"/>
  <c r="BP198" i="44"/>
  <c r="AV199" i="44"/>
  <c r="G201" i="44"/>
  <c r="AW150" i="46"/>
  <c r="AW150" i="44"/>
  <c r="G152" i="46"/>
  <c r="G152" i="44"/>
  <c r="O152" i="46"/>
  <c r="O152" i="44"/>
  <c r="W152" i="46"/>
  <c r="W152" i="44"/>
  <c r="AE152" i="46"/>
  <c r="AE152" i="44"/>
  <c r="AM152" i="46"/>
  <c r="AM152" i="44"/>
  <c r="AU152" i="46"/>
  <c r="AU152" i="44"/>
  <c r="BC152" i="46"/>
  <c r="BC152" i="44"/>
  <c r="BK152" i="46"/>
  <c r="BK152" i="44"/>
  <c r="D205" i="46"/>
  <c r="D205" i="44"/>
  <c r="L205" i="46"/>
  <c r="L205" i="44"/>
  <c r="T205" i="46"/>
  <c r="T205" i="44"/>
  <c r="AB205" i="46"/>
  <c r="AB205" i="44"/>
  <c r="AJ205" i="46"/>
  <c r="AJ205" i="44"/>
  <c r="AR205" i="46"/>
  <c r="AR205" i="44"/>
  <c r="AZ205" i="46"/>
  <c r="AZ205" i="44"/>
  <c r="BH205" i="46"/>
  <c r="BH205" i="44"/>
  <c r="BP205" i="46"/>
  <c r="BP205" i="44"/>
  <c r="J206" i="46"/>
  <c r="J206" i="44"/>
  <c r="R206" i="46"/>
  <c r="R206" i="44"/>
  <c r="Z206" i="46"/>
  <c r="Z206" i="44"/>
  <c r="AH206" i="46"/>
  <c r="AH206" i="44"/>
  <c r="AP206" i="46"/>
  <c r="AP206" i="44"/>
  <c r="AX206" i="46"/>
  <c r="AX206" i="44"/>
  <c r="BF206" i="46"/>
  <c r="BF206" i="44"/>
  <c r="Q7" i="44"/>
  <c r="R8" i="44"/>
  <c r="AZ23" i="44"/>
  <c r="D24" i="44"/>
  <c r="BP24" i="44"/>
  <c r="AM25" i="44"/>
  <c r="AA26" i="44"/>
  <c r="H30" i="44"/>
  <c r="P30" i="44"/>
  <c r="X30" i="44"/>
  <c r="AF30" i="44"/>
  <c r="AN30" i="44"/>
  <c r="AV30" i="44"/>
  <c r="BD30" i="44"/>
  <c r="BL30" i="44"/>
  <c r="E11" i="44"/>
  <c r="E11" i="46"/>
  <c r="X140" i="46"/>
  <c r="X140" i="44"/>
  <c r="AW141" i="46"/>
  <c r="AW141" i="44"/>
  <c r="Q144" i="46"/>
  <c r="Q144" i="44"/>
  <c r="BH145" i="46"/>
  <c r="BH145" i="44"/>
  <c r="BD147" i="46"/>
  <c r="BD147" i="44"/>
  <c r="AR148" i="46"/>
  <c r="AR148" i="44"/>
  <c r="N149" i="46"/>
  <c r="N149" i="44"/>
  <c r="F161" i="46"/>
  <c r="F161" i="44"/>
  <c r="N161" i="46"/>
  <c r="N161" i="44"/>
  <c r="V161" i="46"/>
  <c r="V161" i="44"/>
  <c r="AD161" i="46"/>
  <c r="AD161" i="44"/>
  <c r="AL161" i="46"/>
  <c r="AL161" i="44"/>
  <c r="AT161" i="46"/>
  <c r="AT161" i="44"/>
  <c r="BB161" i="46"/>
  <c r="BB161" i="44"/>
  <c r="BJ161" i="46"/>
  <c r="BJ161" i="44"/>
  <c r="X162" i="46"/>
  <c r="X162" i="44"/>
  <c r="BD162" i="46"/>
  <c r="BD162" i="44"/>
  <c r="AH163" i="46"/>
  <c r="AH163" i="44"/>
  <c r="BI164" i="46"/>
  <c r="BI164" i="44"/>
  <c r="K141" i="46"/>
  <c r="K141" i="44"/>
  <c r="S141" i="46"/>
  <c r="S141" i="44"/>
  <c r="AA141" i="46"/>
  <c r="AA141" i="44"/>
  <c r="AI141" i="46"/>
  <c r="AI141" i="44"/>
  <c r="AQ141" i="46"/>
  <c r="AQ141" i="44"/>
  <c r="AY141" i="46"/>
  <c r="AY141" i="44"/>
  <c r="BG141" i="46"/>
  <c r="BG141" i="44"/>
  <c r="F157" i="46"/>
  <c r="F157" i="44"/>
  <c r="N157" i="46"/>
  <c r="N157" i="44"/>
  <c r="V157" i="46"/>
  <c r="V157" i="44"/>
  <c r="AD157" i="46"/>
  <c r="AD157" i="44"/>
  <c r="AL157" i="46"/>
  <c r="AL157" i="44"/>
  <c r="AT157" i="46"/>
  <c r="AT157" i="44"/>
  <c r="BB157" i="46"/>
  <c r="BB157" i="44"/>
  <c r="BJ157" i="46"/>
  <c r="BJ157" i="44"/>
  <c r="K140" i="46"/>
  <c r="K140" i="44"/>
  <c r="S140" i="46"/>
  <c r="S140" i="44"/>
  <c r="AA140" i="46"/>
  <c r="AA140" i="44"/>
  <c r="AI140" i="46"/>
  <c r="AI140" i="44"/>
  <c r="AQ140" i="46"/>
  <c r="AQ140" i="44"/>
  <c r="AY140" i="46"/>
  <c r="AY140" i="44"/>
  <c r="BG140" i="46"/>
  <c r="BG140" i="44"/>
  <c r="BO140" i="46"/>
  <c r="BO140" i="44"/>
  <c r="K156" i="46"/>
  <c r="K156" i="44"/>
  <c r="S156" i="46"/>
  <c r="S156" i="44"/>
  <c r="AA156" i="46"/>
  <c r="AA156" i="44"/>
  <c r="AI156" i="46"/>
  <c r="AI156" i="44"/>
  <c r="AQ156" i="46"/>
  <c r="AQ156" i="44"/>
  <c r="AY156" i="46"/>
  <c r="AY156" i="44"/>
  <c r="BG156" i="46"/>
  <c r="BG156" i="44"/>
  <c r="BO156" i="46"/>
  <c r="BO156" i="44"/>
  <c r="K155" i="46"/>
  <c r="K155" i="44"/>
  <c r="S155" i="46"/>
  <c r="S155" i="44"/>
  <c r="AA155" i="46"/>
  <c r="AA155" i="44"/>
  <c r="AI155" i="46"/>
  <c r="AI155" i="44"/>
  <c r="AQ155" i="46"/>
  <c r="AQ155" i="44"/>
  <c r="AY155" i="46"/>
  <c r="AY155" i="44"/>
  <c r="BG155" i="46"/>
  <c r="BG155" i="44"/>
  <c r="BO155" i="46"/>
  <c r="BO155" i="44"/>
  <c r="G137" i="46"/>
  <c r="G137" i="44"/>
  <c r="O137" i="46"/>
  <c r="O137" i="44"/>
  <c r="W137" i="46"/>
  <c r="W137" i="44"/>
  <c r="AE137" i="46"/>
  <c r="AE137" i="44"/>
  <c r="AM137" i="46"/>
  <c r="AM137" i="44"/>
  <c r="AU137" i="46"/>
  <c r="AU137" i="44"/>
  <c r="BC137" i="46"/>
  <c r="BC137" i="44"/>
  <c r="BK137" i="46"/>
  <c r="BK137" i="44"/>
  <c r="K149" i="46"/>
  <c r="K149" i="44"/>
  <c r="S149" i="46"/>
  <c r="S149" i="44"/>
  <c r="AA149" i="46"/>
  <c r="AA149" i="44"/>
  <c r="AI149" i="46"/>
  <c r="AI149" i="44"/>
  <c r="AQ149" i="46"/>
  <c r="AQ149" i="44"/>
  <c r="AY149" i="46"/>
  <c r="AY149" i="44"/>
  <c r="BG149" i="46"/>
  <c r="BG149" i="44"/>
  <c r="F150" i="46"/>
  <c r="F150" i="44"/>
  <c r="N150" i="46"/>
  <c r="N150" i="44"/>
  <c r="V150" i="46"/>
  <c r="V150" i="44"/>
  <c r="AD150" i="46"/>
  <c r="AD150" i="44"/>
  <c r="AL150" i="46"/>
  <c r="AL150" i="44"/>
  <c r="AT150" i="46"/>
  <c r="AT150" i="44"/>
  <c r="BB150" i="46"/>
  <c r="BB150" i="44"/>
  <c r="BJ150" i="46"/>
  <c r="BJ150" i="44"/>
  <c r="K136" i="46"/>
  <c r="K136" i="44"/>
  <c r="S136" i="46"/>
  <c r="S136" i="44"/>
  <c r="AA136" i="46"/>
  <c r="AA136" i="44"/>
  <c r="AI136" i="46"/>
  <c r="AI136" i="44"/>
  <c r="AQ136" i="46"/>
  <c r="AQ136" i="44"/>
  <c r="AY136" i="46"/>
  <c r="AY136" i="44"/>
  <c r="BG136" i="46"/>
  <c r="BG136" i="44"/>
  <c r="BO136" i="46"/>
  <c r="BO136" i="44"/>
  <c r="H145" i="46"/>
  <c r="H145" i="44"/>
  <c r="P145" i="46"/>
  <c r="P145" i="44"/>
  <c r="X145" i="46"/>
  <c r="X145" i="44"/>
  <c r="AF145" i="46"/>
  <c r="AF145" i="44"/>
  <c r="AN145" i="46"/>
  <c r="AN145" i="44"/>
  <c r="AV145" i="46"/>
  <c r="AV145" i="44"/>
  <c r="BD145" i="46"/>
  <c r="BD145" i="44"/>
  <c r="BL145" i="46"/>
  <c r="BL145" i="44"/>
  <c r="K148" i="46"/>
  <c r="K148" i="44"/>
  <c r="S148" i="46"/>
  <c r="S148" i="44"/>
  <c r="AA148" i="46"/>
  <c r="AA148" i="44"/>
  <c r="AI148" i="46"/>
  <c r="AI148" i="44"/>
  <c r="AQ148" i="46"/>
  <c r="AQ148" i="44"/>
  <c r="AY148" i="46"/>
  <c r="AY148" i="44"/>
  <c r="BG148" i="46"/>
  <c r="BG148" i="44"/>
  <c r="BO148" i="46"/>
  <c r="BO148" i="44"/>
  <c r="D154" i="46"/>
  <c r="D154" i="44"/>
  <c r="L154" i="46"/>
  <c r="L154" i="44"/>
  <c r="T154" i="46"/>
  <c r="T154" i="44"/>
  <c r="AB154" i="46"/>
  <c r="AB154" i="44"/>
  <c r="AJ154" i="46"/>
  <c r="AJ154" i="44"/>
  <c r="AR154" i="46"/>
  <c r="AR154" i="44"/>
  <c r="AZ154" i="46"/>
  <c r="AZ154" i="44"/>
  <c r="BH154" i="46"/>
  <c r="BH154" i="44"/>
  <c r="BP154" i="46"/>
  <c r="BP154" i="44"/>
  <c r="BC131" i="46"/>
  <c r="BC131" i="44"/>
  <c r="BK131" i="46"/>
  <c r="BK131" i="44"/>
  <c r="D142" i="46"/>
  <c r="D142" i="44"/>
  <c r="L142" i="46"/>
  <c r="L142" i="44"/>
  <c r="T142" i="46"/>
  <c r="T142" i="44"/>
  <c r="AB142" i="46"/>
  <c r="AB142" i="44"/>
  <c r="AJ142" i="46"/>
  <c r="AJ142" i="44"/>
  <c r="AR142" i="46"/>
  <c r="AR142" i="44"/>
  <c r="AZ142" i="46"/>
  <c r="AZ142" i="44"/>
  <c r="BH142" i="46"/>
  <c r="BH142" i="44"/>
  <c r="BP142" i="46"/>
  <c r="BP142" i="44"/>
  <c r="I158" i="46"/>
  <c r="I158" i="44"/>
  <c r="Q158" i="44"/>
  <c r="Q158" i="46"/>
  <c r="Y158" i="46"/>
  <c r="Y158" i="44"/>
  <c r="AG158" i="46"/>
  <c r="AG158" i="44"/>
  <c r="AO158" i="46"/>
  <c r="AO158" i="44"/>
  <c r="AW158" i="46"/>
  <c r="AW158" i="44"/>
  <c r="BE158" i="46"/>
  <c r="BE158" i="44"/>
  <c r="BM158" i="46"/>
  <c r="BM158" i="44"/>
  <c r="J159" i="44"/>
  <c r="R159" i="44"/>
  <c r="Z159" i="44"/>
  <c r="AH159" i="44"/>
  <c r="AP159" i="44"/>
  <c r="AX159" i="44"/>
  <c r="BF159" i="44"/>
  <c r="BN159" i="44"/>
  <c r="H160" i="44"/>
  <c r="P160" i="44"/>
  <c r="X160" i="44"/>
  <c r="AF160" i="44"/>
  <c r="AN160" i="44"/>
  <c r="AV160" i="44"/>
  <c r="BD160" i="44"/>
  <c r="BL160" i="44"/>
  <c r="AX162" i="44"/>
  <c r="K167" i="44"/>
  <c r="S167" i="44"/>
  <c r="AP162" i="44"/>
  <c r="K163" i="44"/>
  <c r="S163" i="44"/>
  <c r="AA163" i="44"/>
  <c r="AI163" i="44"/>
  <c r="AQ163" i="44"/>
  <c r="AY163" i="44"/>
  <c r="BG163" i="44"/>
  <c r="AH162" i="44"/>
  <c r="Z162" i="44"/>
  <c r="J162" i="44"/>
  <c r="F144" i="46"/>
  <c r="F144" i="44"/>
  <c r="V144" i="46"/>
  <c r="V144" i="44"/>
  <c r="BJ144" i="46"/>
  <c r="BJ144" i="44"/>
  <c r="L164" i="46"/>
  <c r="L164" i="44"/>
  <c r="AJ164" i="46"/>
  <c r="AJ164" i="44"/>
  <c r="BP164" i="46"/>
  <c r="BP164" i="44"/>
  <c r="AK170" i="46"/>
  <c r="AK170" i="44"/>
  <c r="D176" i="46"/>
  <c r="D176" i="44"/>
  <c r="AJ176" i="46"/>
  <c r="AJ176" i="44"/>
  <c r="R192" i="46"/>
  <c r="R192" i="44"/>
  <c r="BF192" i="46"/>
  <c r="BF192" i="44"/>
  <c r="R23" i="44"/>
  <c r="AP23" i="44"/>
  <c r="BN23" i="44"/>
  <c r="V55" i="46"/>
  <c r="V55" i="44"/>
  <c r="BB55" i="46"/>
  <c r="BB55" i="44"/>
  <c r="BJ55" i="46"/>
  <c r="BJ55" i="44"/>
  <c r="E56" i="46"/>
  <c r="E56" i="44"/>
  <c r="M56" i="46"/>
  <c r="M56" i="44"/>
  <c r="U56" i="46"/>
  <c r="U56" i="44"/>
  <c r="AC56" i="46"/>
  <c r="AC56" i="44"/>
  <c r="AK56" i="46"/>
  <c r="AK56" i="44"/>
  <c r="AS56" i="46"/>
  <c r="AS56" i="44"/>
  <c r="BA56" i="46"/>
  <c r="BA56" i="44"/>
  <c r="BI56" i="46"/>
  <c r="BI56" i="44"/>
  <c r="BQ56" i="46"/>
  <c r="BQ56" i="44"/>
  <c r="K69" i="46"/>
  <c r="K69" i="44"/>
  <c r="S69" i="46"/>
  <c r="S69" i="44"/>
  <c r="AA69" i="46"/>
  <c r="AA69" i="44"/>
  <c r="AI69" i="46"/>
  <c r="AI69" i="44"/>
  <c r="AQ69" i="46"/>
  <c r="AQ69" i="44"/>
  <c r="AY69" i="46"/>
  <c r="AY69" i="44"/>
  <c r="BG69" i="46"/>
  <c r="BG69" i="44"/>
  <c r="BO69" i="46"/>
  <c r="BO69" i="44"/>
  <c r="H75" i="46"/>
  <c r="H75" i="44"/>
  <c r="P75" i="46"/>
  <c r="P75" i="44"/>
  <c r="X75" i="46"/>
  <c r="X75" i="44"/>
  <c r="AF75" i="46"/>
  <c r="AF75" i="44"/>
  <c r="AN75" i="46"/>
  <c r="AN75" i="44"/>
  <c r="AV75" i="46"/>
  <c r="AV75" i="44"/>
  <c r="BD75" i="46"/>
  <c r="BD75" i="44"/>
  <c r="BL75" i="46"/>
  <c r="BL75" i="44"/>
  <c r="H108" i="46"/>
  <c r="H108" i="44"/>
  <c r="P108" i="46"/>
  <c r="P108" i="44"/>
  <c r="X108" i="46"/>
  <c r="X108" i="44"/>
  <c r="AF108" i="46"/>
  <c r="AF108" i="44"/>
  <c r="AN108" i="46"/>
  <c r="AN108" i="44"/>
  <c r="AV108" i="46"/>
  <c r="AV108" i="44"/>
  <c r="BD108" i="46"/>
  <c r="BD108" i="44"/>
  <c r="BL108" i="46"/>
  <c r="BL108" i="44"/>
  <c r="F109" i="46"/>
  <c r="F109" i="44"/>
  <c r="N109" i="46"/>
  <c r="N109" i="44"/>
  <c r="V109" i="46"/>
  <c r="V109" i="44"/>
  <c r="AD109" i="46"/>
  <c r="AD109" i="44"/>
  <c r="AL109" i="46"/>
  <c r="AL109" i="44"/>
  <c r="AT109" i="46"/>
  <c r="AT109" i="44"/>
  <c r="BB109" i="46"/>
  <c r="BB109" i="44"/>
  <c r="BJ109" i="46"/>
  <c r="BJ109" i="44"/>
  <c r="F112" i="46"/>
  <c r="F112" i="44"/>
  <c r="N112" i="46"/>
  <c r="N112" i="44"/>
  <c r="V112" i="46"/>
  <c r="V112" i="44"/>
  <c r="AD112" i="46"/>
  <c r="AD112" i="44"/>
  <c r="AL112" i="46"/>
  <c r="AL112" i="44"/>
  <c r="AT112" i="46"/>
  <c r="AT112" i="44"/>
  <c r="BB112" i="46"/>
  <c r="BB112" i="44"/>
  <c r="BJ112" i="46"/>
  <c r="BJ112" i="44"/>
  <c r="BB144" i="46"/>
  <c r="BB144" i="44"/>
  <c r="AC170" i="46"/>
  <c r="AC170" i="44"/>
  <c r="BI170" i="46"/>
  <c r="BI170" i="44"/>
  <c r="AB176" i="46"/>
  <c r="AB176" i="44"/>
  <c r="BH176" i="46"/>
  <c r="BH176" i="44"/>
  <c r="J192" i="46"/>
  <c r="J192" i="44"/>
  <c r="Z192" i="46"/>
  <c r="Z192" i="44"/>
  <c r="AH192" i="46"/>
  <c r="AH192" i="44"/>
  <c r="BN192" i="46"/>
  <c r="BN192" i="44"/>
  <c r="K199" i="46"/>
  <c r="K199" i="44"/>
  <c r="AI199" i="46"/>
  <c r="AI199" i="44"/>
  <c r="AY199" i="46"/>
  <c r="AY199" i="44"/>
  <c r="BO199" i="46"/>
  <c r="BO199" i="44"/>
  <c r="C145" i="46"/>
  <c r="C145" i="44" s="1"/>
  <c r="W18" i="44"/>
  <c r="AH23" i="44"/>
  <c r="BF23" i="44"/>
  <c r="D14" i="44"/>
  <c r="BP14" i="44"/>
  <c r="O18" i="44"/>
  <c r="AT144" i="46"/>
  <c r="AT144" i="44"/>
  <c r="T164" i="46"/>
  <c r="T164" i="44"/>
  <c r="AR164" i="46"/>
  <c r="AR164" i="44"/>
  <c r="BH164" i="46"/>
  <c r="BH164" i="44"/>
  <c r="M170" i="46"/>
  <c r="M170" i="44"/>
  <c r="BA170" i="46"/>
  <c r="BA170" i="44"/>
  <c r="T176" i="46"/>
  <c r="T176" i="44"/>
  <c r="AZ176" i="46"/>
  <c r="AZ176" i="44"/>
  <c r="L14" i="44"/>
  <c r="J23" i="44"/>
  <c r="Z23" i="44"/>
  <c r="AX23" i="44"/>
  <c r="BH14" i="44"/>
  <c r="G18" i="44"/>
  <c r="J24" i="44"/>
  <c r="R24" i="44"/>
  <c r="Z24" i="44"/>
  <c r="AH24" i="44"/>
  <c r="AP24" i="44"/>
  <c r="AX24" i="44"/>
  <c r="BF24" i="44"/>
  <c r="N144" i="46"/>
  <c r="N144" i="44"/>
  <c r="AL144" i="46"/>
  <c r="AL144" i="44"/>
  <c r="D164" i="46"/>
  <c r="D164" i="44"/>
  <c r="AB164" i="46"/>
  <c r="AB164" i="44"/>
  <c r="AZ164" i="46"/>
  <c r="AZ164" i="44"/>
  <c r="E170" i="46"/>
  <c r="E170" i="44"/>
  <c r="AS170" i="46"/>
  <c r="AS170" i="44"/>
  <c r="AR176" i="46"/>
  <c r="AR176" i="44"/>
  <c r="S199" i="46"/>
  <c r="S199" i="44"/>
  <c r="AZ14" i="44"/>
  <c r="BK18" i="44"/>
  <c r="AD144" i="46"/>
  <c r="AD144" i="44"/>
  <c r="U170" i="46"/>
  <c r="U170" i="44"/>
  <c r="BQ170" i="46"/>
  <c r="BQ170" i="44"/>
  <c r="L176" i="46"/>
  <c r="L176" i="44"/>
  <c r="BP176" i="46"/>
  <c r="BP176" i="44"/>
  <c r="AP192" i="46"/>
  <c r="AP192" i="44"/>
  <c r="AA199" i="46"/>
  <c r="AA199" i="44"/>
  <c r="AQ199" i="46"/>
  <c r="AQ199" i="44"/>
  <c r="BG199" i="46"/>
  <c r="BG199" i="44"/>
  <c r="AR14" i="44"/>
  <c r="BC18" i="44"/>
  <c r="I50" i="46"/>
  <c r="I50" i="44"/>
  <c r="Q50" i="46"/>
  <c r="Q50" i="44"/>
  <c r="Y50" i="46"/>
  <c r="Y50" i="44"/>
  <c r="AG50" i="46"/>
  <c r="AG50" i="44"/>
  <c r="AO50" i="46"/>
  <c r="AO50" i="44"/>
  <c r="AW50" i="46"/>
  <c r="AW50" i="44"/>
  <c r="BE50" i="46"/>
  <c r="BE50" i="44"/>
  <c r="BM50" i="46"/>
  <c r="BM50" i="44"/>
  <c r="F52" i="46"/>
  <c r="F52" i="44"/>
  <c r="N52" i="46"/>
  <c r="N52" i="44"/>
  <c r="V52" i="46"/>
  <c r="V52" i="44"/>
  <c r="AD52" i="46"/>
  <c r="AD52" i="44"/>
  <c r="AL52" i="46"/>
  <c r="AL52" i="44"/>
  <c r="AT52" i="46"/>
  <c r="AT52" i="44"/>
  <c r="BB52" i="46"/>
  <c r="BB52" i="44"/>
  <c r="BJ52" i="46"/>
  <c r="BJ52" i="44"/>
  <c r="AA45" i="46"/>
  <c r="AA45" i="44"/>
  <c r="AI45" i="46"/>
  <c r="AI45" i="44"/>
  <c r="AQ45" i="46"/>
  <c r="AQ45" i="44"/>
  <c r="AY45" i="46"/>
  <c r="AY45" i="44"/>
  <c r="BG45" i="46"/>
  <c r="BG45" i="44"/>
  <c r="BO45" i="46"/>
  <c r="BO45" i="44"/>
  <c r="G147" i="44"/>
  <c r="O147" i="44"/>
  <c r="W147" i="44"/>
  <c r="AE147" i="44"/>
  <c r="AM147" i="44"/>
  <c r="AU147" i="44"/>
  <c r="BC147" i="44"/>
  <c r="BK147" i="44"/>
  <c r="D49" i="46"/>
  <c r="D49" i="44"/>
  <c r="L49" i="46"/>
  <c r="L49" i="44"/>
  <c r="T49" i="46"/>
  <c r="T49" i="44"/>
  <c r="AB49" i="46"/>
  <c r="AB49" i="44"/>
  <c r="AJ49" i="46"/>
  <c r="AJ49" i="44"/>
  <c r="AR49" i="46"/>
  <c r="AR49" i="44"/>
  <c r="AZ49" i="46"/>
  <c r="AZ49" i="44"/>
  <c r="BH49" i="46"/>
  <c r="BH49" i="44"/>
  <c r="BP49" i="46"/>
  <c r="BP49" i="44"/>
  <c r="AS18" i="46"/>
  <c r="F207" i="46"/>
  <c r="F207" i="44"/>
  <c r="N207" i="46"/>
  <c r="N207" i="44"/>
  <c r="V207" i="46"/>
  <c r="V207" i="44"/>
  <c r="AD207" i="46"/>
  <c r="AD207" i="44"/>
  <c r="AL207" i="46"/>
  <c r="AL207" i="44"/>
  <c r="AT207" i="46"/>
  <c r="AT207" i="44"/>
  <c r="BB207" i="46"/>
  <c r="BB207" i="44"/>
  <c r="BJ207" i="46"/>
  <c r="BJ207" i="44"/>
  <c r="D119" i="46"/>
  <c r="D119" i="44"/>
  <c r="L119" i="46"/>
  <c r="L119" i="44"/>
  <c r="T119" i="46"/>
  <c r="T119" i="44"/>
  <c r="AB119" i="46"/>
  <c r="AB119" i="44"/>
  <c r="AJ119" i="46"/>
  <c r="AJ119" i="44"/>
  <c r="AR119" i="46"/>
  <c r="AR119" i="44"/>
  <c r="AZ119" i="46"/>
  <c r="AZ119" i="44"/>
  <c r="BH119" i="46"/>
  <c r="BH119" i="44"/>
  <c r="BP119" i="46"/>
  <c r="BP119" i="44"/>
  <c r="F110" i="46"/>
  <c r="F110" i="44"/>
  <c r="N110" i="46"/>
  <c r="N110" i="44"/>
  <c r="V110" i="46"/>
  <c r="V110" i="44"/>
  <c r="AD110" i="46"/>
  <c r="AD110" i="44"/>
  <c r="AL110" i="46"/>
  <c r="AL110" i="44"/>
  <c r="AT110" i="46"/>
  <c r="AT110" i="44"/>
  <c r="BB110" i="46"/>
  <c r="BB110" i="44"/>
  <c r="BJ110" i="46"/>
  <c r="BJ110" i="44"/>
  <c r="H201" i="46"/>
  <c r="H201" i="44"/>
  <c r="P201" i="46"/>
  <c r="P201" i="44"/>
  <c r="X201" i="46"/>
  <c r="X201" i="44"/>
  <c r="AF201" i="46"/>
  <c r="AF201" i="44"/>
  <c r="AN201" i="46"/>
  <c r="AN201" i="44"/>
  <c r="AV201" i="46"/>
  <c r="AV201" i="44"/>
  <c r="BD201" i="46"/>
  <c r="BD201" i="44"/>
  <c r="BL201" i="46"/>
  <c r="BL201" i="44"/>
  <c r="F162" i="46"/>
  <c r="F162" i="44"/>
  <c r="N162" i="46"/>
  <c r="N162" i="44"/>
  <c r="V162" i="46"/>
  <c r="V162" i="44"/>
  <c r="AD162" i="46"/>
  <c r="AD162" i="44"/>
  <c r="AL162" i="46"/>
  <c r="AL162" i="44"/>
  <c r="AT162" i="46"/>
  <c r="AT162" i="44"/>
  <c r="BB162" i="46"/>
  <c r="BB162" i="44"/>
  <c r="BJ162" i="46"/>
  <c r="BJ162" i="44"/>
  <c r="AX92" i="46"/>
  <c r="AX92" i="44"/>
  <c r="BF92" i="46"/>
  <c r="BF92" i="44"/>
  <c r="BN92" i="46"/>
  <c r="BN92" i="44"/>
  <c r="F102" i="46"/>
  <c r="F102" i="44"/>
  <c r="N102" i="46"/>
  <c r="N102" i="44"/>
  <c r="V102" i="46"/>
  <c r="V102" i="44"/>
  <c r="AD102" i="46"/>
  <c r="AD102" i="44"/>
  <c r="AL102" i="46"/>
  <c r="AL102" i="44"/>
  <c r="AT102" i="46"/>
  <c r="AT102" i="44"/>
  <c r="BB102" i="46"/>
  <c r="BB102" i="44"/>
  <c r="BJ102" i="46"/>
  <c r="BJ102" i="44"/>
  <c r="H101" i="46"/>
  <c r="H101" i="44"/>
  <c r="P101" i="46"/>
  <c r="P101" i="44"/>
  <c r="X101" i="46"/>
  <c r="X101" i="44"/>
  <c r="AF101" i="46"/>
  <c r="AF101" i="44"/>
  <c r="AN101" i="46"/>
  <c r="AN101" i="44"/>
  <c r="AV101" i="46"/>
  <c r="AV101" i="44"/>
  <c r="BD101" i="46"/>
  <c r="BD101" i="44"/>
  <c r="BL101" i="46"/>
  <c r="BL101" i="44"/>
  <c r="J96" i="46"/>
  <c r="J96" i="44"/>
  <c r="R96" i="46"/>
  <c r="R96" i="44"/>
  <c r="Z96" i="46"/>
  <c r="Z96" i="44"/>
  <c r="AH96" i="46"/>
  <c r="AH96" i="44"/>
  <c r="AP96" i="46"/>
  <c r="AP96" i="44"/>
  <c r="AX96" i="46"/>
  <c r="AX96" i="44"/>
  <c r="BF96" i="46"/>
  <c r="BF96" i="44"/>
  <c r="BN96" i="46"/>
  <c r="BN96" i="44"/>
  <c r="F114" i="46"/>
  <c r="F114" i="44"/>
  <c r="N114" i="46"/>
  <c r="N114" i="44"/>
  <c r="V114" i="46"/>
  <c r="V114" i="44"/>
  <c r="AD114" i="46"/>
  <c r="AD114" i="44"/>
  <c r="AL114" i="46"/>
  <c r="AL114" i="44"/>
  <c r="AT114" i="46"/>
  <c r="AT114" i="44"/>
  <c r="BB114" i="46"/>
  <c r="BB114" i="44"/>
  <c r="BJ114" i="46"/>
  <c r="BJ114" i="44"/>
  <c r="BM13" i="46"/>
  <c r="AR7" i="46"/>
  <c r="W20" i="44"/>
  <c r="G55" i="44"/>
  <c r="O55" i="44"/>
  <c r="W55" i="44"/>
  <c r="AE55" i="44"/>
  <c r="AM55" i="44"/>
  <c r="AU55" i="44"/>
  <c r="BC55" i="44"/>
  <c r="BK55" i="44"/>
  <c r="AT53" i="46"/>
  <c r="A54" i="44"/>
  <c r="G20" i="44"/>
  <c r="J26" i="44"/>
  <c r="R26" i="44"/>
  <c r="Z26" i="44"/>
  <c r="AH26" i="44"/>
  <c r="AP26" i="44"/>
  <c r="AX26" i="44"/>
  <c r="BF26" i="44"/>
  <c r="BN26" i="44"/>
  <c r="L8" i="44"/>
  <c r="BK20" i="44"/>
  <c r="G32" i="44"/>
  <c r="O32" i="44"/>
  <c r="W32" i="44"/>
  <c r="AE32" i="44"/>
  <c r="AM32" i="44"/>
  <c r="AU32" i="44"/>
  <c r="BC32" i="44"/>
  <c r="BK32" i="44"/>
  <c r="AB8" i="44"/>
  <c r="O20" i="44"/>
  <c r="T8" i="44"/>
  <c r="D8" i="44"/>
  <c r="BP8" i="44"/>
  <c r="BC20" i="44"/>
  <c r="F53" i="44"/>
  <c r="N53" i="44"/>
  <c r="V53" i="44"/>
  <c r="AD53" i="44"/>
  <c r="AL53" i="44"/>
  <c r="BB53" i="44"/>
  <c r="AJ8" i="44"/>
  <c r="BH8" i="44"/>
  <c r="AU20" i="44"/>
  <c r="F61" i="46"/>
  <c r="F61" i="44"/>
  <c r="N61" i="46"/>
  <c r="N61" i="44"/>
  <c r="V61" i="46"/>
  <c r="V61" i="44"/>
  <c r="AD61" i="46"/>
  <c r="AD61" i="44"/>
  <c r="AL61" i="46"/>
  <c r="AL61" i="44"/>
  <c r="AT61" i="46"/>
  <c r="AT61" i="44"/>
  <c r="BB61" i="46"/>
  <c r="BB61" i="44"/>
  <c r="BJ61" i="46"/>
  <c r="BJ61" i="44"/>
  <c r="BJ53" i="46"/>
  <c r="BJ53" i="44"/>
  <c r="AZ8" i="44"/>
  <c r="AM20" i="44"/>
  <c r="Y13" i="46"/>
  <c r="AQ17" i="46"/>
  <c r="A26" i="44"/>
  <c r="E8" i="44"/>
  <c r="AC8" i="44"/>
  <c r="BA8" i="44"/>
  <c r="BI8" i="44"/>
  <c r="BQ8" i="44"/>
  <c r="K9" i="44"/>
  <c r="S9" i="44"/>
  <c r="AA9" i="44"/>
  <c r="AI9" i="44"/>
  <c r="BG9" i="44"/>
  <c r="BO9" i="44"/>
  <c r="E16" i="44"/>
  <c r="M16" i="44"/>
  <c r="U16" i="44"/>
  <c r="AC16" i="44"/>
  <c r="AK16" i="44"/>
  <c r="AS16" i="44"/>
  <c r="BA16" i="44"/>
  <c r="BI16" i="44"/>
  <c r="BQ16" i="44"/>
  <c r="K17" i="44"/>
  <c r="S17" i="44"/>
  <c r="AA17" i="44"/>
  <c r="AI17" i="44"/>
  <c r="AY17" i="44"/>
  <c r="BG17" i="44"/>
  <c r="N20" i="46"/>
  <c r="BJ20" i="46"/>
  <c r="M8" i="44"/>
  <c r="AK8" i="44"/>
  <c r="AQ9" i="44"/>
  <c r="A22" i="44"/>
  <c r="F12" i="44"/>
  <c r="N12" i="44"/>
  <c r="V12" i="44"/>
  <c r="AD12" i="44"/>
  <c r="AL12" i="44"/>
  <c r="AT12" i="44"/>
  <c r="BB12" i="44"/>
  <c r="BJ12" i="44"/>
  <c r="F20" i="44"/>
  <c r="V20" i="44"/>
  <c r="AD20" i="44"/>
  <c r="AL20" i="44"/>
  <c r="AT20" i="44"/>
  <c r="BB20" i="44"/>
  <c r="AB7" i="46"/>
  <c r="AZ7" i="46"/>
  <c r="I13" i="46"/>
  <c r="AG13" i="46"/>
  <c r="AW13" i="46"/>
  <c r="U8" i="44"/>
  <c r="AS8" i="44"/>
  <c r="K14" i="44"/>
  <c r="S14" i="44"/>
  <c r="AA14" i="44"/>
  <c r="AI14" i="44"/>
  <c r="AQ14" i="44"/>
  <c r="AY14" i="44"/>
  <c r="BG14" i="44"/>
  <c r="F21" i="44"/>
  <c r="N21" i="44"/>
  <c r="V21" i="44"/>
  <c r="AD21" i="44"/>
  <c r="AL21" i="44"/>
  <c r="AT21" i="44"/>
  <c r="BB21" i="44"/>
  <c r="BJ21" i="44"/>
  <c r="F25" i="44"/>
  <c r="N25" i="44"/>
  <c r="V25" i="44"/>
  <c r="AD25" i="44"/>
  <c r="AL25" i="44"/>
  <c r="AT25" i="44"/>
  <c r="BB25" i="44"/>
  <c r="BJ25" i="44"/>
  <c r="D7" i="46"/>
  <c r="AJ7" i="46"/>
  <c r="Q13" i="46"/>
  <c r="K15" i="44"/>
  <c r="S15" i="44"/>
  <c r="AA15" i="44"/>
  <c r="AI15" i="44"/>
  <c r="AQ15" i="44"/>
  <c r="AY15" i="44"/>
  <c r="BG15" i="44"/>
  <c r="BO15" i="44"/>
  <c r="E18" i="44"/>
  <c r="M18" i="44"/>
  <c r="U18" i="44"/>
  <c r="AC18" i="44"/>
  <c r="AK18" i="44"/>
  <c r="BA18" i="44"/>
  <c r="BI18" i="44"/>
  <c r="BQ18" i="44"/>
  <c r="K19" i="44"/>
  <c r="S19" i="44"/>
  <c r="AA19" i="44"/>
  <c r="AI19" i="44"/>
  <c r="AQ19" i="44"/>
  <c r="AY19" i="44"/>
  <c r="BG19" i="44"/>
  <c r="BO19" i="44"/>
  <c r="BH7" i="46"/>
  <c r="AO13" i="46"/>
  <c r="BE13" i="46"/>
  <c r="L7" i="44"/>
  <c r="T7" i="44"/>
  <c r="BP7" i="44"/>
  <c r="M11" i="44"/>
  <c r="U11" i="44"/>
  <c r="AC11" i="44"/>
  <c r="AK11" i="44"/>
  <c r="AS11" i="44"/>
  <c r="BA11" i="44"/>
  <c r="BI11" i="44"/>
  <c r="BQ11" i="44"/>
  <c r="J28" i="42"/>
  <c r="C96" i="46"/>
  <c r="C96" i="44" s="1"/>
  <c r="A96" i="44"/>
  <c r="C107" i="46"/>
  <c r="C107" i="44" s="1"/>
  <c r="A107" i="44"/>
  <c r="C165" i="46"/>
  <c r="C165" i="44" s="1"/>
  <c r="A165" i="44"/>
  <c r="C186" i="46"/>
  <c r="C186" i="44" s="1"/>
  <c r="A186" i="44"/>
  <c r="A17" i="44"/>
  <c r="A69" i="44"/>
  <c r="A13" i="44"/>
  <c r="A7" i="44"/>
  <c r="V29" i="42"/>
  <c r="U29" i="42"/>
  <c r="G29" i="42"/>
  <c r="H29" i="42"/>
  <c r="O29" i="42"/>
  <c r="N29" i="42"/>
  <c r="A151" i="28"/>
  <c r="A151" i="27"/>
  <c r="A151" i="29"/>
  <c r="A148" i="28"/>
  <c r="A148" i="27"/>
  <c r="A148" i="29"/>
  <c r="A149" i="28"/>
  <c r="A149" i="27"/>
  <c r="A149" i="29"/>
  <c r="A150" i="28"/>
  <c r="A150" i="27"/>
  <c r="A150" i="29"/>
  <c r="F6" i="28"/>
  <c r="F5"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C34" i="28"/>
  <c r="C30" i="28"/>
  <c r="C28" i="28"/>
  <c r="AP13" i="28"/>
  <c r="C12" i="28"/>
  <c r="C10" i="28"/>
  <c r="C8" i="28"/>
  <c r="C6" i="28"/>
  <c r="C4" i="28"/>
  <c r="BJ3" i="28"/>
  <c r="AP3" i="28"/>
  <c r="AF3" i="28"/>
  <c r="L3"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3" i="28"/>
  <c r="C32" i="28"/>
  <c r="C31" i="28"/>
  <c r="C29" i="28"/>
  <c r="B27" i="28"/>
  <c r="B13" i="28"/>
  <c r="C11" i="28"/>
  <c r="C9" i="28"/>
  <c r="C7" i="28"/>
  <c r="C5" i="28"/>
  <c r="BT3" i="28"/>
  <c r="AZ3" i="28"/>
  <c r="V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15" i="47"/>
  <c r="C6" i="47"/>
  <c r="B14" i="47"/>
  <c r="C5" i="47"/>
  <c r="B13" i="47"/>
  <c r="C4" i="47"/>
  <c r="B12" i="47"/>
  <c r="B2" i="47"/>
  <c r="C10" i="47"/>
  <c r="C9" i="47"/>
  <c r="C8" i="47"/>
  <c r="C7" i="47"/>
  <c r="DZ4" i="46"/>
  <c r="EA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F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E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D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C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B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Z2" i="44"/>
  <c r="J37" i="42"/>
  <c r="I4" i="42"/>
  <c r="A44" i="43"/>
  <c r="B4" i="42"/>
  <c r="Q38" i="42"/>
  <c r="A23" i="43"/>
  <c r="C37" i="42"/>
  <c r="A1" i="42"/>
  <c r="J38" i="42"/>
  <c r="Q39" i="42"/>
  <c r="C36" i="42"/>
  <c r="B34" i="42"/>
  <c r="B4"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72" i="40"/>
  <c r="I54" i="40"/>
  <c r="I46" i="40"/>
  <c r="BL1" i="29" l="1"/>
  <c r="BV1" i="29"/>
  <c r="AR1" i="29"/>
  <c r="BB1" i="29"/>
  <c r="X1" i="29"/>
  <c r="AH1" i="29"/>
  <c r="D1" i="29"/>
  <c r="N1" i="29"/>
  <c r="BL1" i="28"/>
  <c r="BV1" i="28"/>
  <c r="AR1" i="28"/>
  <c r="BB1" i="28"/>
  <c r="X1" i="28"/>
  <c r="AH1" i="28"/>
  <c r="A5" i="40"/>
  <c r="C5" i="40" s="1"/>
  <c r="D1" i="28"/>
  <c r="N1" i="28"/>
  <c r="BL1" i="27"/>
  <c r="BV1" i="27"/>
  <c r="AR1" i="27"/>
  <c r="BB1" i="27"/>
  <c r="X1" i="27"/>
  <c r="AH1" i="27"/>
  <c r="D1" i="27"/>
  <c r="N1" i="27"/>
  <c r="P39" i="42"/>
  <c r="I39" i="42"/>
  <c r="A33" i="42"/>
  <c r="B39" i="42"/>
  <c r="CZ3" i="46"/>
  <c r="M3" i="46"/>
  <c r="AK3" i="46"/>
  <c r="DX3" i="46"/>
  <c r="BI3" i="46"/>
  <c r="CB3" i="46"/>
  <c r="M28" i="42"/>
  <c r="T28" i="42"/>
  <c r="F28" i="42"/>
  <c r="CU3" i="46"/>
  <c r="J3" i="46"/>
  <c r="AF3" i="46"/>
  <c r="DU3" i="46"/>
  <c r="BF3" i="46"/>
  <c r="BY3" i="46"/>
  <c r="E28" i="42"/>
  <c r="S28" i="42"/>
  <c r="L28" i="42"/>
  <c r="AP3" i="46"/>
  <c r="EA3" i="46"/>
  <c r="BL3" i="46"/>
  <c r="CE3" i="46"/>
  <c r="DE3" i="46"/>
  <c r="P3" i="46"/>
  <c r="N28" i="42"/>
  <c r="U28" i="42"/>
  <c r="G28" i="42"/>
  <c r="AU3" i="46"/>
  <c r="ED3" i="46"/>
  <c r="BO3" i="46"/>
  <c r="CH3" i="46"/>
  <c r="S3" i="46"/>
  <c r="O28" i="42"/>
  <c r="H28" i="42"/>
  <c r="V28" i="42"/>
  <c r="BV3" i="46"/>
  <c r="CP3" i="46"/>
  <c r="G3" i="46"/>
  <c r="AA3" i="46"/>
  <c r="DR3" i="46"/>
  <c r="BC3" i="46"/>
  <c r="D28" i="42"/>
  <c r="R28" i="42"/>
  <c r="K28" i="42"/>
  <c r="B37" i="42"/>
  <c r="A31" i="42"/>
  <c r="P37" i="42"/>
  <c r="I37" i="42"/>
  <c r="B11" i="46"/>
  <c r="B6" i="46"/>
  <c r="B9" i="46"/>
  <c r="B12" i="46"/>
  <c r="I38" i="42"/>
  <c r="B38" i="42"/>
  <c r="P38" i="42"/>
  <c r="A32" i="42"/>
  <c r="B13" i="46"/>
  <c r="B10" i="46"/>
  <c r="B7" i="46"/>
  <c r="B8" i="46"/>
  <c r="P36" i="42"/>
  <c r="A30" i="42"/>
  <c r="I36" i="42"/>
  <c r="B36" i="42"/>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B27" i="42"/>
  <c r="G3" i="30" l="1"/>
  <c r="F3" i="30"/>
  <c r="E3" i="30"/>
  <c r="D3" i="30"/>
  <c r="C3" i="30"/>
  <c r="D5" i="40"/>
  <c r="E5" i="40"/>
  <c r="F5" i="40"/>
  <c r="B5" i="40"/>
  <c r="J26" i="42"/>
  <c r="J25" i="42"/>
  <c r="Q26" i="42"/>
  <c r="Q25" i="42"/>
  <c r="C25" i="42"/>
  <c r="C26" i="42"/>
  <c r="C15" i="47"/>
  <c r="C2" i="47"/>
  <c r="D1" i="45"/>
  <c r="B2" i="45"/>
  <c r="A2" i="45"/>
  <c r="R27" i="42"/>
  <c r="P2" i="42"/>
  <c r="H2" i="42"/>
  <c r="V1" i="42"/>
  <c r="N1" i="42"/>
  <c r="F1" i="42"/>
  <c r="G2" i="42"/>
  <c r="M1" i="42"/>
  <c r="E1" i="42"/>
  <c r="O2" i="42"/>
  <c r="U1" i="42"/>
  <c r="M27" i="42"/>
  <c r="K2" i="42"/>
  <c r="Q1" i="42"/>
  <c r="H27" i="42"/>
  <c r="V2" i="42"/>
  <c r="N2" i="42"/>
  <c r="F2" i="42"/>
  <c r="T1" i="42"/>
  <c r="L1" i="42"/>
  <c r="D1" i="42"/>
  <c r="O27" i="42"/>
  <c r="G27" i="42"/>
  <c r="U2" i="42"/>
  <c r="E2" i="42"/>
  <c r="S1" i="42"/>
  <c r="C1" i="42"/>
  <c r="I1" i="42"/>
  <c r="M2" i="42"/>
  <c r="K1" i="42"/>
  <c r="E27" i="42"/>
  <c r="C2" i="42"/>
  <c r="C1" i="45"/>
  <c r="V27" i="42"/>
  <c r="N27" i="42"/>
  <c r="F27" i="42"/>
  <c r="T2" i="42"/>
  <c r="L2" i="42"/>
  <c r="D2" i="42"/>
  <c r="R1" i="42"/>
  <c r="J1" i="42"/>
  <c r="B1" i="42"/>
  <c r="D2" i="45"/>
  <c r="T27" i="42"/>
  <c r="L27" i="42"/>
  <c r="D27" i="42"/>
  <c r="R2" i="42"/>
  <c r="J2" i="42"/>
  <c r="B2" i="42"/>
  <c r="P1" i="42"/>
  <c r="H1" i="42"/>
  <c r="S27" i="42"/>
  <c r="I2" i="42"/>
  <c r="O1" i="42"/>
  <c r="B1" i="45"/>
  <c r="C2" i="45"/>
  <c r="K27" i="42"/>
  <c r="Q2" i="42"/>
  <c r="A2" i="42"/>
  <c r="G1" i="42"/>
  <c r="U27" i="42"/>
  <c r="S2" i="42"/>
  <c r="B26" i="44" l="1"/>
  <c r="B27" i="44"/>
  <c r="B21" i="44"/>
  <c r="B23" i="44"/>
  <c r="B19" i="44"/>
  <c r="B10" i="44"/>
  <c r="B11" i="44"/>
  <c r="B17" i="44"/>
  <c r="B12" i="44"/>
  <c r="B13" i="44"/>
  <c r="B6" i="44"/>
  <c r="B20" i="44"/>
  <c r="B8" i="44"/>
  <c r="B7" i="44"/>
  <c r="B9" i="44"/>
  <c r="B18" i="44"/>
  <c r="B28" i="44"/>
  <c r="B16" i="44"/>
  <c r="B22" i="44"/>
  <c r="B25"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<sst xmlns="http://schemas.openxmlformats.org/spreadsheetml/2006/main" count="3708" uniqueCount="2244">
  <si>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</si>
  <si>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</si>
  <si>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</si>
  <si>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</si>
  <si>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</si>
  <si>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</si>
  <si>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</si>
  <si>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</si>
  <si>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</si>
  <si>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</si>
  <si>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</si>
  <si>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</si>
  <si>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</si>
  <si>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</si>
  <si>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</si>
  <si>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</si>
  <si>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</si>
  <si>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</si>
  <si>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</si>
  <si>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</si>
  <si>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</si>
  <si>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</si>
  <si>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</si>
  <si>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</si>
  <si>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</si>
  <si>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</si>
  <si>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</si>
  <si>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</si>
  <si>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</si>
  <si>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</si>
  <si>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</si>
  <si>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</si>
  <si>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</si>
  <si>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</si>
  <si>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</si>
  <si>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</si>
  <si>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</si>
  <si>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</si>
  <si>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</si>
  <si>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</si>
  <si>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</si>
  <si>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</si>
  <si>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</si>
  <si>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</si>
  <si>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</si>
  <si>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</si>
  <si>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</si>
  <si>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</si>
  <si>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</si>
  <si>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</si>
  <si>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</si>
  <si>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</si>
  <si>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</si>
  <si>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</si>
  <si>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</si>
  <si>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</si>
  <si>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</si>
  <si>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</si>
  <si>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</si>
  <si>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</si>
  <si>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</si>
  <si>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</si>
  <si>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</si>
  <si>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</si>
  <si>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</si>
  <si>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</si>
  <si>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</si>
  <si>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</si>
  <si>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</si>
  <si>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</si>
  <si>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</si>
  <si>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</si>
  <si>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</si>
  <si>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</si>
  <si>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</si>
  <si>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</si>
  <si>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</si>
  <si>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</si>
  <si>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</si>
  <si>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</si>
  <si>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</si>
  <si>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</si>
  <si>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</si>
  <si>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</si>
  <si>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</si>
  <si>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</si>
  <si>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</si>
  <si>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</si>
  <si>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</si>
  <si>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</si>
  <si>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</si>
  <si>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</si>
  <si>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</si>
  <si>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</si>
  <si>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</si>
  <si>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</si>
  <si>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</si>
  <si>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</si>
  <si>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</si>
  <si>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</si>
  <si>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</si>
  <si>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</si>
  <si>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</si>
  <si>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</si>
  <si>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</si>
  <si>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</si>
  <si>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</si>
  <si>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</si>
  <si>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</si>
  <si>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</si>
  <si>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</si>
  <si>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</si>
  <si>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</si>
  <si>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</si>
  <si>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</si>
  <si>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</si>
  <si>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</si>
  <si>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</si>
  <si>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</si>
  <si>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</si>
  <si>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</si>
  <si>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</si>
  <si>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</si>
  <si>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</si>
  <si>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</si>
  <si>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</si>
  <si>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</si>
  <si>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Serbia</t>
  </si>
  <si>
    <t>WASH in Rural Schools in Sumadija and Pomoravlje in the Republic of Serbia</t>
  </si>
  <si>
    <t>Survey</t>
  </si>
  <si>
    <t>Water in school during monitoring</t>
  </si>
  <si>
    <t>No</t>
  </si>
  <si>
    <t>Improved facilities</t>
  </si>
  <si>
    <t>Dry toilet (outhouse)</t>
  </si>
  <si>
    <t>Definition</t>
  </si>
  <si>
    <t>Basic (improved &amp; available)</t>
  </si>
  <si>
    <t>Limited</t>
  </si>
  <si>
    <t xml:space="preserve">The survey was implemented in all school facilities in the rural areas of 12 Sumadija and Pomoravlje municipalities. Estimates are not used since there is insufficient data coverage. </t>
  </si>
  <si>
    <t xml:space="preserve">The survey was implemented in all school facilities in the rural areas of 12 Sumadija and Pomoravlje municipalities. Although 2.9% of schools are listed as not having improved toilets in the report, these schools have "dry toilet (outhouse)" which is considered improved by the JMP as long as there is a slab/platform. These are therefore added to the proportion with improved facilities above. Estimates are not used since there is insufficient data coverage. </t>
  </si>
  <si>
    <t>UNESCO UIS (http://data.uis.unesco.org/)</t>
  </si>
  <si>
    <t>Other</t>
  </si>
  <si>
    <t>Yes</t>
  </si>
  <si>
    <t xml:space="preserve">The secondary school estimate is based on coverage in upper secondary schools only. The national estimate is based on coverage in primary and secondary schools and the estimated number of primary (1200) and secondary (527) schools from www.edufile.info. Data includes public schools only. </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</si>
  <si>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</si>
  <si>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</si>
  <si>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</si>
  <si>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</si>
  <si>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</si>
  <si>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</si>
  <si>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</si>
  <si>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</si>
  <si>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</si>
  <si>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</si>
  <si>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</si>
  <si>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</si>
  <si>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</si>
  <si>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</si>
  <si>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</si>
  <si>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</si>
  <si>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</si>
  <si>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</si>
  <si>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</si>
  <si>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</si>
  <si>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</si>
  <si>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</si>
  <si>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</si>
  <si>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SRB_2016_SUR</t>
  </si>
  <si>
    <t>SRB_2016_UIS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</si>
  <si>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</si>
  <si>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</si>
  <si>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</si>
  <si>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</si>
  <si>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</si>
  <si>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</si>
  <si>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</si>
  <si>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</si>
  <si>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</si>
  <si>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</si>
  <si>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</si>
  <si>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</si>
  <si>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</si>
  <si>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</si>
  <si>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</si>
  <si>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</si>
  <si>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Improved (limited, basic, advanced)</t>
  </si>
  <si>
    <t>National Programme on the Protection of the Population Against Communicable Diseases</t>
  </si>
  <si>
    <t>Facility with water (limited, basic, advanced)</t>
  </si>
  <si>
    <t>Basic</t>
  </si>
  <si>
    <t>National data submitted during country consultation based on routine monitoring under National Programme on the Protection of the Population Against Communicable Diseases. 2020 data collection covered 34.4% of schools. Improved calculated from limited, basic and advanced. Basic calculated from basic and advanced. No disaggregations available.</t>
  </si>
  <si>
    <t>National data submitted during country consultation based on routine monitoring under National Programme on the Protection of the Population Against Communicable Diseases. 2020 data collection covered 34.4% of schools. Facility with water calculted from limited, basic and advanced. No disaggregations available.</t>
  </si>
  <si>
    <t>country</t>
  </si>
  <si>
    <t>Serbia</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</si>
  <si>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</si>
  <si>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</si>
  <si>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</si>
  <si>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</si>
  <si>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</si>
  <si>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</si>
  <si>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</si>
  <si>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</si>
  <si>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</si>
  <si>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</si>
  <si>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</si>
  <si>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</si>
  <si>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</si>
  <si>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</si>
  <si>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</si>
  <si>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</si>
  <si>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</si>
  <si>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</si>
  <si>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</si>
  <si>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</si>
  <si>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</si>
  <si>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</si>
  <si>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</si>
  <si>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</si>
  <si>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</si>
  <si>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</si>
  <si>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</si>
  <si>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</si>
  <si>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SRB_2022_SUR</t>
  </si>
  <si>
    <t>SMOSS project</t>
  </si>
  <si>
    <t>No data</t>
  </si>
  <si>
    <t>Flush toilet connected to piped water</t>
  </si>
  <si>
    <t>Pour flush toilet(manual flush from the bucket)</t>
  </si>
  <si>
    <t>Dry toilet (no water flush) with toilet slab</t>
  </si>
  <si>
    <t>Dry toilet (no water flush) without toilet slab</t>
  </si>
  <si>
    <t>Defecation into bucket or similar object</t>
  </si>
  <si>
    <t>Open defecation (field, yeard, bush, open land)</t>
  </si>
  <si>
    <t>SRB_2021_PWH</t>
  </si>
  <si>
    <t>Protocol on Water and Health</t>
  </si>
  <si>
    <t>Basic drinking-water service</t>
  </si>
  <si>
    <t>Basic hygiene service</t>
  </si>
  <si>
    <t>SRB_2017_PWH</t>
  </si>
  <si>
    <t>SRB_2020_NPCD</t>
  </si>
  <si>
    <t>SRB_2022_NPCD</t>
  </si>
  <si>
    <t>National Programme on the Protection of the Population Against Communicable Diseases (2022)</t>
  </si>
  <si>
    <t>At least limited service (based on SDG definition)</t>
  </si>
  <si>
    <t>Basic (based on SDG definition) or Advanced</t>
  </si>
  <si>
    <t xml:space="preserve">Summary data received during country consultation. Urban / rural disaggregation was not available. </t>
  </si>
  <si>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</si>
  <si>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</si>
  <si>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</si>
  <si>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</si>
  <si>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</si>
  <si>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</si>
  <si>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</si>
  <si>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</si>
  <si>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</si>
  <si>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</si>
  <si>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</si>
  <si>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</si>
  <si>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</si>
  <si>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SRB_2024_PWH</t>
  </si>
  <si>
    <t>Data source reported as the National Programme on the Protection of the Population Against Communicable Diseases, annual report</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</si>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</sst>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4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0" borderId="27" xfId="0" applyFont="1" applyBorder="1" applyAlignment="1">
      <alignment horizontal="left" vertical="center" wrapText="1"/>
    </xf>
    <xf numFmtId="1" fontId="3" fillId="2" borderId="27" xfId="0" applyNumberFormat="1"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horizontal="center" vertical="center" wrapText="1"/>
    </xf>
    <xf numFmtId="1" fontId="3" fillId="2" borderId="23" xfId="0" applyNumberFormat="1" applyFont="1" applyFill="1" applyBorder="1" applyAlignment="1">
      <alignment horizontal="center" vertical="center"/>
    </xf>
    <xf numFmtId="0" fontId="0" fillId="2" borderId="2" xfId="0" applyFill="1" applyBorder="1" applyAlignment="1">
      <alignment horizontal="center"/>
    </xf>
    <xf numFmtId="0" fontId="3" fillId="2" borderId="23" xfId="0"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1" fontId="68" fillId="23" borderId="65" xfId="0" applyNumberFormat="1" applyFont="1" applyFill="1" applyBorder="1" applyAlignment="1">
      <alignment horizontal="center" vertical="center"/>
    </xf>
    <xf numFmtId="1" fontId="69" fillId="24" borderId="66" xfId="0" applyNumberFormat="1" applyFont="1" applyFill="1" applyBorder="1" applyAlignment="1">
      <alignment horizontal="center" vertical="center"/>
    </xf>
    <xf numFmtId="1" fontId="70" fillId="25" borderId="67" xfId="0" applyNumberFormat="1" applyFont="1" applyFill="1" applyBorder="1" applyAlignment="1">
      <alignment horizontal="center" vertical="center"/>
    </xf>
    <xf numFmtId="1" fontId="71" fillId="26" borderId="68" xfId="0" applyNumberFormat="1"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1" fontId="62" fillId="17" borderId="68" xfId="0" applyNumberFormat="1" applyFont="1" applyFill="1" applyBorder="1" applyAlignment="1">
      <alignment horizontal="center" vertical="center"/>
    </xf>
    <xf numFmtId="164" fontId="63" fillId="18" borderId="68" xfId="0" applyNumberFormat="1" applyFont="1" applyFill="1" applyBorder="1" applyAlignment="1">
      <alignment horizontal="center" vertical="center"/>
    </xf>
    <xf numFmtId="1" fontId="64" fillId="19" borderId="68" xfId="0" applyNumberFormat="1" applyFont="1" applyFill="1" applyBorder="1" applyAlignment="1">
      <alignment horizontal="center" vertical="center"/>
    </xf>
    <xf numFmtId="1" fontId="65" fillId="20" borderId="68" xfId="0" applyNumberFormat="1" applyFont="1" applyFill="1" applyBorder="1" applyAlignment="1">
      <alignment horizontal="center" vertical="center"/>
    </xf>
    <xf numFmtId="1" fontId="66" fillId="21" borderId="68" xfId="0" applyNumberFormat="1"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1" fontId="3" fillId="0" borderId="87" xfId="0" applyNumberFormat="1" applyFont="1" applyBorder="1" applyAlignment="1">
      <alignment horizontal="center" vertical="center"/>
    </xf>
    <xf numFmtId="0" fontId="3" fillId="0" borderId="22" xfId="0" applyFont="1" applyBorder="1" applyAlignment="1">
      <alignment horizontal="left"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64" fontId="3" fillId="0" borderId="89" xfId="0" applyNumberFormat="1" applyFont="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2" xfId="0" applyNumberFormat="1" applyFont="1" applyFill="1" applyBorder="1" applyAlignment="1">
      <alignment horizontal="center" vertical="center"/>
    </xf>
    <xf numFmtId="1" fontId="94" fillId="37" borderId="93" xfId="0" applyNumberFormat="1" applyFont="1" applyFill="1" applyBorder="1" applyAlignment="1">
      <alignment horizontal="center" vertical="center"/>
    </xf>
    <xf numFmtId="1" fontId="95" fillId="38" borderId="94" xfId="0" applyNumberFormat="1" applyFont="1" applyFill="1" applyBorder="1" applyAlignment="1">
      <alignment horizontal="center" vertical="center"/>
    </xf>
    <xf numFmtId="1" fontId="96" fillId="39" borderId="95" xfId="0" applyNumberFormat="1" applyFont="1" applyFill="1" applyBorder="1" applyAlignment="1">
      <alignment horizontal="center" vertical="center"/>
    </xf>
    <xf numFmtId="1" fontId="97" fillId="40" borderId="96" xfId="0" applyNumberFormat="1" applyFont="1" applyFill="1" applyBorder="1" applyAlignment="1">
      <alignment horizontal="center" vertical="center"/>
    </xf>
    <xf numFmtId="1" fontId="98" fillId="41" borderId="97" xfId="0" applyNumberFormat="1" applyFont="1" applyFill="1" applyBorder="1" applyAlignment="1">
      <alignment horizontal="center" vertical="center"/>
    </xf>
    <xf numFmtId="1" fontId="99" fillId="42" borderId="98" xfId="0" applyNumberFormat="1" applyFont="1" applyFill="1" applyBorder="1" applyAlignment="1">
      <alignment horizontal="center" vertical="center"/>
    </xf>
    <xf numFmtId="1" fontId="100" fillId="43" borderId="99" xfId="0" applyNumberFormat="1" applyFont="1" applyFill="1" applyBorder="1" applyAlignment="1">
      <alignment horizontal="center" vertical="center"/>
    </xf>
    <xf numFmtId="1" fontId="101" fillId="44" borderId="100" xfId="0" applyNumberFormat="1" applyFont="1" applyFill="1" applyBorder="1" applyAlignment="1">
      <alignment horizontal="center" vertical="center"/>
    </xf>
    <xf numFmtId="1" fontId="102" fillId="45" borderId="101" xfId="0" applyNumberFormat="1" applyFont="1" applyFill="1" applyBorder="1" applyAlignment="1">
      <alignment horizontal="center" vertical="center"/>
    </xf>
    <xf numFmtId="1" fontId="103" fillId="46" borderId="102" xfId="0" applyNumberFormat="1" applyFont="1" applyFill="1" applyBorder="1" applyAlignment="1">
      <alignment horizontal="center" vertical="center"/>
    </xf>
    <xf numFmtId="1" fontId="104" fillId="47" borderId="103" xfId="0" applyNumberFormat="1" applyFont="1" applyFill="1" applyBorder="1" applyAlignment="1">
      <alignment horizontal="center" vertical="center"/>
    </xf>
    <xf numFmtId="1" fontId="105" fillId="48" borderId="104" xfId="0" applyNumberFormat="1" applyFont="1" applyFill="1" applyBorder="1" applyAlignment="1">
      <alignment horizontal="center" vertical="center"/>
    </xf>
    <xf numFmtId="1" fontId="106" fillId="49" borderId="105" xfId="0" applyNumberFormat="1" applyFont="1" applyFill="1" applyBorder="1" applyAlignment="1">
      <alignment horizontal="center" vertical="center"/>
    </xf>
    <xf numFmtId="1" fontId="107" fillId="50" borderId="106" xfId="0" applyNumberFormat="1" applyFont="1" applyFill="1" applyBorder="1" applyAlignment="1">
      <alignment horizontal="center" vertical="center"/>
    </xf>
    <xf numFmtId="1" fontId="108" fillId="51" borderId="107" xfId="0" applyNumberFormat="1" applyFont="1" applyFill="1" applyBorder="1" applyAlignment="1">
      <alignment horizontal="center" vertical="center"/>
    </xf>
    <xf numFmtId="1" fontId="109" fillId="52" borderId="108" xfId="0" applyNumberFormat="1" applyFont="1" applyFill="1" applyBorder="1" applyAlignment="1">
      <alignment horizontal="center" vertical="center"/>
    </xf>
    <xf numFmtId="1" fontId="110" fillId="53" borderId="109" xfId="0" applyNumberFormat="1" applyFont="1" applyFill="1" applyBorder="1" applyAlignment="1">
      <alignment horizontal="center" vertical="center"/>
    </xf>
    <xf numFmtId="1" fontId="111" fillId="54" borderId="110" xfId="0" applyNumberFormat="1" applyFont="1" applyFill="1" applyBorder="1" applyAlignment="1">
      <alignment horizontal="center" vertical="center"/>
    </xf>
    <xf numFmtId="1" fontId="112" fillId="55" borderId="111" xfId="0" applyNumberFormat="1" applyFont="1" applyFill="1" applyBorder="1" applyAlignment="1">
      <alignment horizontal="center" vertical="center"/>
    </xf>
    <xf numFmtId="1" fontId="113" fillId="56" borderId="112" xfId="0" applyNumberFormat="1" applyFont="1" applyFill="1" applyBorder="1" applyAlignment="1">
      <alignment horizontal="center" vertical="center"/>
    </xf>
    <xf numFmtId="1" fontId="114" fillId="57" borderId="113" xfId="0" applyNumberFormat="1" applyFont="1" applyFill="1" applyBorder="1" applyAlignment="1">
      <alignment horizontal="center" vertical="center"/>
    </xf>
    <xf numFmtId="1" fontId="115" fillId="58" borderId="114" xfId="0" applyNumberFormat="1" applyFont="1" applyFill="1" applyBorder="1" applyAlignment="1">
      <alignment horizontal="center" vertical="center"/>
    </xf>
    <xf numFmtId="1" fontId="116" fillId="59" borderId="115" xfId="0" applyNumberFormat="1" applyFont="1" applyFill="1" applyBorder="1" applyAlignment="1">
      <alignment horizontal="center" vertical="center"/>
    </xf>
    <xf numFmtId="1" fontId="117" fillId="60" borderId="116" xfId="0" applyNumberFormat="1" applyFont="1" applyFill="1" applyBorder="1" applyAlignment="1">
      <alignment horizontal="center" vertical="center"/>
    </xf>
    <xf numFmtId="1" fontId="118" fillId="61" borderId="117" xfId="0" applyNumberFormat="1" applyFont="1" applyFill="1" applyBorder="1" applyAlignment="1">
      <alignment horizontal="center" vertical="center"/>
    </xf>
    <xf numFmtId="0" fontId="119" fillId="62" borderId="118" xfId="0" applyFont="1" applyFill="1" applyBorder="1" applyAlignment="1">
      <alignment horizontal="center" vertical="center"/>
    </xf>
    <xf numFmtId="164" fontId="120" fillId="63" borderId="119" xfId="0" applyNumberFormat="1" applyFont="1" applyFill="1" applyBorder="1" applyAlignment="1">
      <alignment horizontal="center" vertical="center"/>
    </xf>
    <xf numFmtId="0" fontId="121" fillId="64" borderId="120" xfId="0" applyFont="1" applyFill="1" applyBorder="1" applyAlignment="1">
      <alignment horizontal="center" vertical="center"/>
    </xf>
    <xf numFmtId="0" fontId="122" fillId="65" borderId="121" xfId="0" applyFont="1" applyFill="1" applyBorder="1" applyAlignment="1">
      <alignment horizontal="center" vertical="center"/>
    </xf>
    <xf numFmtId="0" fontId="123" fillId="66" borderId="122" xfId="0" applyFont="1" applyFill="1" applyBorder="1" applyAlignment="1">
      <alignment horizontal="center" vertical="center"/>
    </xf>
    <xf numFmtId="0" fontId="124" fillId="67" borderId="123" xfId="0" applyFont="1" applyFill="1" applyBorder="1" applyAlignment="1">
      <alignment horizontal="center" vertical="center"/>
    </xf>
    <xf numFmtId="164" fontId="125" fillId="68" borderId="124" xfId="0" applyNumberFormat="1" applyFont="1" applyFill="1" applyBorder="1" applyAlignment="1">
      <alignment horizontal="center" vertical="center"/>
    </xf>
    <xf numFmtId="0" fontId="126" fillId="69" borderId="125" xfId="0" applyFont="1" applyFill="1" applyBorder="1" applyAlignment="1">
      <alignment horizontal="center" vertical="center"/>
    </xf>
    <xf numFmtId="0" fontId="127" fillId="70" borderId="126" xfId="0" applyFont="1" applyFill="1" applyBorder="1" applyAlignment="1">
      <alignment horizontal="center" vertical="center"/>
    </xf>
    <xf numFmtId="0" fontId="128" fillId="71" borderId="127" xfId="0" applyFont="1" applyFill="1" applyBorder="1" applyAlignment="1">
      <alignment horizontal="center" vertical="center"/>
    </xf>
    <xf numFmtId="0" fontId="129" fillId="72" borderId="128" xfId="0" applyFont="1" applyFill="1" applyBorder="1" applyAlignment="1">
      <alignment horizontal="center" vertical="center"/>
    </xf>
    <xf numFmtId="164" fontId="130" fillId="73" borderId="129" xfId="0" applyNumberFormat="1" applyFont="1" applyFill="1" applyBorder="1" applyAlignment="1">
      <alignment horizontal="center" vertical="center"/>
    </xf>
    <xf numFmtId="0" fontId="131" fillId="74" borderId="130" xfId="0" applyFont="1" applyFill="1" applyBorder="1" applyAlignment="1">
      <alignment horizontal="center" vertical="center"/>
    </xf>
    <xf numFmtId="0" fontId="132" fillId="75" borderId="131" xfId="0" applyFont="1" applyFill="1" applyBorder="1" applyAlignment="1">
      <alignment horizontal="center" vertical="center"/>
    </xf>
    <xf numFmtId="0" fontId="133" fillId="76" borderId="132" xfId="0" applyFont="1" applyFill="1" applyBorder="1" applyAlignment="1">
      <alignment horizontal="center" vertical="center"/>
    </xf>
    <xf numFmtId="0" fontId="134" fillId="77" borderId="133" xfId="0" applyFont="1" applyFill="1" applyBorder="1" applyAlignment="1">
      <alignment horizontal="center" vertical="center"/>
    </xf>
    <xf numFmtId="164" fontId="135" fillId="78" borderId="134" xfId="0" applyNumberFormat="1" applyFont="1" applyFill="1" applyBorder="1" applyAlignment="1">
      <alignment horizontal="center" vertical="center"/>
    </xf>
    <xf numFmtId="0" fontId="136" fillId="79" borderId="135" xfId="0" applyFont="1" applyFill="1" applyBorder="1" applyAlignment="1">
      <alignment horizontal="center" vertical="center"/>
    </xf>
    <xf numFmtId="0" fontId="137" fillId="80" borderId="136" xfId="0" applyFont="1" applyFill="1" applyBorder="1" applyAlignment="1">
      <alignment horizontal="center" vertical="center"/>
    </xf>
    <xf numFmtId="0" fontId="138" fillId="81" borderId="137" xfId="0" applyFont="1" applyFill="1" applyBorder="1" applyAlignment="1">
      <alignment horizontal="center" vertical="center"/>
    </xf>
    <xf numFmtId="0" fontId="139" fillId="82" borderId="138" xfId="0" applyFont="1" applyFill="1" applyBorder="1" applyAlignment="1">
      <alignment horizontal="center" vertical="center"/>
    </xf>
    <xf numFmtId="164" fontId="140" fillId="83" borderId="139" xfId="0" applyNumberFormat="1" applyFont="1" applyFill="1" applyBorder="1" applyAlignment="1">
      <alignment horizontal="center" vertical="center"/>
    </xf>
    <xf numFmtId="0" fontId="141" fillId="84" borderId="140" xfId="0" applyFont="1" applyFill="1" applyBorder="1" applyAlignment="1">
      <alignment horizontal="center" vertical="center"/>
    </xf>
    <xf numFmtId="0" fontId="142" fillId="85" borderId="141" xfId="0" applyFont="1" applyFill="1" applyBorder="1" applyAlignment="1">
      <alignment horizontal="center" vertical="center"/>
    </xf>
    <xf numFmtId="0" fontId="143" fillId="86" borderId="142" xfId="0" applyFont="1" applyFill="1" applyBorder="1" applyAlignment="1">
      <alignment horizontal="center" vertical="center"/>
    </xf>
    <xf numFmtId="0" fontId="144" fillId="87" borderId="143" xfId="0" applyFont="1" applyFill="1" applyBorder="1" applyAlignment="1">
      <alignment horizontal="center" vertical="center"/>
    </xf>
    <xf numFmtId="164" fontId="145" fillId="88" borderId="144" xfId="0" applyNumberFormat="1" applyFont="1" applyFill="1" applyBorder="1" applyAlignment="1">
      <alignment horizontal="center" vertical="center"/>
    </xf>
    <xf numFmtId="0" fontId="146" fillId="89" borderId="145" xfId="0" applyFont="1" applyFill="1" applyBorder="1" applyAlignment="1">
      <alignment horizontal="center" vertical="center"/>
    </xf>
    <xf numFmtId="0" fontId="147" fillId="90" borderId="146" xfId="0" applyFont="1" applyFill="1" applyBorder="1" applyAlignment="1">
      <alignment horizontal="center" vertical="center"/>
    </xf>
    <xf numFmtId="0" fontId="148" fillId="91" borderId="147" xfId="0" applyFont="1" applyFill="1" applyBorder="1" applyAlignment="1">
      <alignment horizontal="center" vertical="center"/>
    </xf>
    <xf numFmtId="0" fontId="149" fillId="92" borderId="148" xfId="0" applyFont="1" applyFill="1" applyBorder="1" applyAlignment="1">
      <alignment horizontal="center" vertical="center"/>
    </xf>
    <xf numFmtId="164" fontId="150" fillId="93" borderId="149" xfId="0" applyNumberFormat="1" applyFont="1" applyFill="1" applyBorder="1" applyAlignment="1">
      <alignment horizontal="center" vertical="center"/>
    </xf>
    <xf numFmtId="0" fontId="151" fillId="94" borderId="150" xfId="0" applyFont="1" applyFill="1" applyBorder="1" applyAlignment="1">
      <alignment horizontal="center" vertical="center"/>
    </xf>
    <xf numFmtId="0" fontId="152" fillId="95" borderId="151" xfId="0" applyFont="1" applyFill="1" applyBorder="1" applyAlignment="1">
      <alignment horizontal="center" vertical="center"/>
    </xf>
    <xf numFmtId="0" fontId="153" fillId="96" borderId="152" xfId="0" applyFont="1" applyFill="1" applyBorder="1" applyAlignment="1">
      <alignment horizontal="center" vertical="center"/>
    </xf>
    <xf numFmtId="0" fontId="154" fillId="97" borderId="153" xfId="0" applyFont="1" applyFill="1" applyBorder="1" applyAlignment="1">
      <alignment horizontal="center" vertical="center"/>
    </xf>
    <xf numFmtId="164" fontId="155" fillId="98" borderId="154" xfId="0" applyNumberFormat="1" applyFont="1" applyFill="1" applyBorder="1" applyAlignment="1">
      <alignment horizontal="center" vertical="center"/>
    </xf>
    <xf numFmtId="0" fontId="156" fillId="99" borderId="155" xfId="0" applyFont="1" applyFill="1" applyBorder="1" applyAlignment="1">
      <alignment horizontal="center" vertical="center"/>
    </xf>
    <xf numFmtId="0" fontId="157" fillId="100" borderId="156" xfId="0" applyFont="1" applyFill="1" applyBorder="1" applyAlignment="1">
      <alignment horizontal="center" vertical="center"/>
    </xf>
    <xf numFmtId="0" fontId="158" fillId="101" borderId="157" xfId="0" applyFont="1" applyFill="1" applyBorder="1" applyAlignment="1">
      <alignment horizontal="center" vertical="center"/>
    </xf>
    <xf numFmtId="0" fontId="159" fillId="102" borderId="158" xfId="0" applyFont="1" applyFill="1" applyBorder="1" applyAlignment="1">
      <alignment horizontal="center" vertical="center"/>
    </xf>
    <xf numFmtId="164" fontId="160" fillId="103" borderId="159" xfId="0" applyNumberFormat="1" applyFont="1" applyFill="1" applyBorder="1" applyAlignment="1">
      <alignment horizontal="center" vertical="center"/>
    </xf>
    <xf numFmtId="0" fontId="161" fillId="104" borderId="160" xfId="0" applyFont="1" applyFill="1" applyBorder="1" applyAlignment="1">
      <alignment horizontal="center" vertical="center"/>
    </xf>
    <xf numFmtId="0" fontId="162" fillId="105" borderId="161" xfId="0" applyFont="1" applyFill="1" applyBorder="1" applyAlignment="1">
      <alignment horizontal="center" vertical="center"/>
    </xf>
    <xf numFmtId="0" fontId="163" fillId="106" borderId="162" xfId="0" applyFont="1" applyFill="1" applyBorder="1" applyAlignment="1">
      <alignment horizontal="center" vertical="center"/>
    </xf>
    <xf numFmtId="0" fontId="164" fillId="107" borderId="163" xfId="0" applyFont="1" applyFill="1" applyBorder="1" applyAlignment="1">
      <alignment horizontal="center" vertical="center"/>
    </xf>
    <xf numFmtId="164" fontId="165" fillId="108" borderId="164" xfId="0" applyNumberFormat="1" applyFont="1" applyFill="1" applyBorder="1" applyAlignment="1">
      <alignment horizontal="center" vertical="center"/>
    </xf>
    <xf numFmtId="0" fontId="166" fillId="109" borderId="165" xfId="0" applyFont="1" applyFill="1" applyBorder="1" applyAlignment="1">
      <alignment horizontal="center" vertical="center"/>
    </xf>
    <xf numFmtId="0" fontId="167" fillId="110" borderId="166" xfId="0" applyFont="1" applyFill="1" applyBorder="1" applyAlignment="1">
      <alignment horizontal="center" vertical="center"/>
    </xf>
    <xf numFmtId="0" fontId="168" fillId="111" borderId="167" xfId="0" applyFont="1" applyFill="1" applyBorder="1" applyAlignment="1">
      <alignment horizontal="center" vertical="center"/>
    </xf>
    <xf numFmtId="0" fontId="169" fillId="112" borderId="168" xfId="0" applyFont="1" applyFill="1" applyBorder="1" applyAlignment="1">
      <alignment horizontal="center" vertical="center"/>
    </xf>
    <xf numFmtId="164" fontId="170" fillId="113" borderId="169" xfId="0" applyNumberFormat="1" applyFont="1" applyFill="1" applyBorder="1" applyAlignment="1">
      <alignment horizontal="center" vertical="center"/>
    </xf>
    <xf numFmtId="0" fontId="171" fillId="114" borderId="170" xfId="0" applyFont="1" applyFill="1" applyBorder="1" applyAlignment="1">
      <alignment horizontal="center" vertical="center"/>
    </xf>
    <xf numFmtId="0" fontId="172" fillId="115" borderId="171" xfId="0" applyFont="1" applyFill="1" applyBorder="1" applyAlignment="1">
      <alignment horizontal="center" vertical="center"/>
    </xf>
    <xf numFmtId="0" fontId="173" fillId="116" borderId="172" xfId="0" applyFont="1" applyFill="1" applyBorder="1" applyAlignment="1">
      <alignment horizontal="center" vertical="center"/>
    </xf>
    <xf numFmtId="0" fontId="174" fillId="117" borderId="173" xfId="0" applyFont="1" applyFill="1" applyBorder="1" applyAlignment="1">
      <alignment horizontal="center" vertical="center"/>
    </xf>
    <xf numFmtId="164" fontId="175" fillId="118" borderId="174" xfId="0" applyNumberFormat="1" applyFont="1" applyFill="1" applyBorder="1" applyAlignment="1">
      <alignment horizontal="center" vertical="center"/>
    </xf>
    <xf numFmtId="0" fontId="176" fillId="119" borderId="175" xfId="0" applyFont="1" applyFill="1" applyBorder="1" applyAlignment="1">
      <alignment horizontal="center" vertical="center"/>
    </xf>
    <xf numFmtId="0" fontId="177" fillId="120" borderId="176" xfId="0" applyFont="1" applyFill="1" applyBorder="1" applyAlignment="1">
      <alignment horizontal="center" vertical="center"/>
    </xf>
    <xf numFmtId="0" fontId="178" fillId="121" borderId="177" xfId="0" applyFont="1" applyFill="1" applyBorder="1" applyAlignment="1">
      <alignment horizontal="center" vertical="center"/>
    </xf>
    <xf numFmtId="0" fontId="179" fillId="122" borderId="178" xfId="0" applyFont="1" applyFill="1" applyBorder="1" applyAlignment="1">
      <alignment horizontal="center" vertical="center"/>
    </xf>
    <xf numFmtId="164" fontId="180" fillId="123" borderId="179" xfId="0" applyNumberFormat="1" applyFont="1" applyFill="1" applyBorder="1" applyAlignment="1">
      <alignment horizontal="center" vertical="center"/>
    </xf>
    <xf numFmtId="0" fontId="181" fillId="124" borderId="180" xfId="0" applyFont="1" applyFill="1" applyBorder="1" applyAlignment="1">
      <alignment horizontal="center" vertical="center"/>
    </xf>
    <xf numFmtId="0" fontId="182" fillId="125" borderId="181" xfId="0" applyFont="1" applyFill="1" applyBorder="1" applyAlignment="1">
      <alignment horizontal="center" vertical="center"/>
    </xf>
    <xf numFmtId="0" fontId="183" fillId="126" borderId="182" xfId="0" applyFont="1" applyFill="1" applyBorder="1" applyAlignment="1">
      <alignment horizontal="center" vertical="center"/>
    </xf>
    <xf numFmtId="0" fontId="184" fillId="127" borderId="183" xfId="0" applyFont="1" applyFill="1" applyBorder="1" applyAlignment="1">
      <alignment horizontal="center" vertical="center"/>
    </xf>
    <xf numFmtId="164" fontId="185" fillId="128" borderId="184" xfId="0" applyNumberFormat="1" applyFont="1" applyFill="1" applyBorder="1" applyAlignment="1">
      <alignment horizontal="center" vertical="center"/>
    </xf>
    <xf numFmtId="0" fontId="186" fillId="129" borderId="185" xfId="0" applyFont="1" applyFill="1" applyBorder="1" applyAlignment="1">
      <alignment horizontal="center" vertical="center"/>
    </xf>
    <xf numFmtId="0" fontId="187" fillId="130" borderId="186" xfId="0" applyFont="1" applyFill="1" applyBorder="1" applyAlignment="1">
      <alignment horizontal="center" vertical="center"/>
    </xf>
    <xf numFmtId="0" fontId="188" fillId="131" borderId="187" xfId="0" applyFont="1" applyFill="1" applyBorder="1" applyAlignment="1">
      <alignment horizontal="center" vertical="center"/>
    </xf>
    <xf numFmtId="0" fontId="189" fillId="132" borderId="188" xfId="0" applyFont="1" applyFill="1" applyBorder="1" applyAlignment="1">
      <alignment horizontal="center" vertical="center"/>
    </xf>
    <xf numFmtId="164" fontId="190" fillId="133" borderId="189" xfId="0" applyNumberFormat="1" applyFont="1" applyFill="1" applyBorder="1" applyAlignment="1">
      <alignment horizontal="center" vertical="center"/>
    </xf>
    <xf numFmtId="0" fontId="191" fillId="134" borderId="190" xfId="0" applyFont="1" applyFill="1" applyBorder="1" applyAlignment="1">
      <alignment horizontal="center" vertical="center"/>
    </xf>
    <xf numFmtId="0" fontId="192" fillId="135" borderId="191" xfId="0" applyFont="1" applyFill="1" applyBorder="1" applyAlignment="1">
      <alignment horizontal="center" vertical="center"/>
    </xf>
    <xf numFmtId="0" fontId="193" fillId="136" borderId="192" xfId="0" applyFont="1" applyFill="1" applyBorder="1" applyAlignment="1">
      <alignment horizontal="center" vertical="center"/>
    </xf>
    <xf numFmtId="0" fontId="194" fillId="137" borderId="193" xfId="0" applyFont="1" applyFill="1" applyBorder="1" applyAlignment="1">
      <alignment horizontal="center" vertical="center"/>
    </xf>
    <xf numFmtId="164" fontId="195" fillId="138" borderId="194" xfId="0" applyNumberFormat="1" applyFont="1" applyFill="1" applyBorder="1" applyAlignment="1">
      <alignment horizontal="center" vertical="center"/>
    </xf>
    <xf numFmtId="0" fontId="196" fillId="139" borderId="195" xfId="0" applyFont="1" applyFill="1" applyBorder="1" applyAlignment="1">
      <alignment horizontal="center" vertical="center"/>
    </xf>
    <xf numFmtId="0" fontId="197" fillId="140" borderId="196" xfId="0" applyFont="1" applyFill="1" applyBorder="1" applyAlignment="1">
      <alignment horizontal="center" vertical="center"/>
    </xf>
    <xf numFmtId="0" fontId="198" fillId="141" borderId="197" xfId="0" applyFont="1" applyFill="1" applyBorder="1" applyAlignment="1">
      <alignment horizontal="center" vertical="center"/>
    </xf>
    <xf numFmtId="0" fontId="199" fillId="142" borderId="198" xfId="0" applyFont="1" applyFill="1" applyBorder="1" applyAlignment="1">
      <alignment horizontal="center" vertical="center"/>
    </xf>
    <xf numFmtId="164" fontId="200" fillId="143" borderId="199" xfId="0" applyNumberFormat="1" applyFont="1" applyFill="1" applyBorder="1" applyAlignment="1">
      <alignment horizontal="center" vertical="center"/>
    </xf>
    <xf numFmtId="0" fontId="201" fillId="144" borderId="200" xfId="0" applyFont="1" applyFill="1" applyBorder="1" applyAlignment="1">
      <alignment horizontal="center" vertical="center"/>
    </xf>
    <xf numFmtId="0" fontId="202" fillId="145" borderId="201" xfId="0" applyFont="1" applyFill="1" applyBorder="1" applyAlignment="1">
      <alignment horizontal="center" vertical="center"/>
    </xf>
    <xf numFmtId="0" fontId="203" fillId="146" borderId="202" xfId="0" applyFont="1" applyFill="1" applyBorder="1" applyAlignment="1">
      <alignment horizontal="center" vertical="center"/>
    </xf>
    <xf numFmtId="1" fontId="204" fillId="147" borderId="203" xfId="0" applyNumberFormat="1" applyFont="1" applyFill="1" applyBorder="1" applyAlignment="1">
      <alignment horizontal="center" vertical="center"/>
    </xf>
    <xf numFmtId="164" fontId="205" fillId="148" borderId="204" xfId="0" applyNumberFormat="1" applyFont="1" applyFill="1" applyBorder="1" applyAlignment="1">
      <alignment horizontal="center" vertical="center"/>
    </xf>
    <xf numFmtId="1" fontId="206" fillId="149" borderId="205" xfId="0" applyNumberFormat="1" applyFont="1" applyFill="1" applyBorder="1" applyAlignment="1">
      <alignment horizontal="center" vertical="center"/>
    </xf>
    <xf numFmtId="1" fontId="207" fillId="150" borderId="206" xfId="0" applyNumberFormat="1" applyFont="1" applyFill="1" applyBorder="1" applyAlignment="1">
      <alignment horizontal="center" vertical="center"/>
    </xf>
    <xf numFmtId="1" fontId="208" fillId="151" borderId="207" xfId="0" applyNumberFormat="1" applyFont="1" applyFill="1" applyBorder="1" applyAlignment="1">
      <alignment horizontal="center" vertical="center"/>
    </xf>
    <xf numFmtId="1" fontId="209" fillId="152" borderId="208" xfId="0" applyNumberFormat="1" applyFont="1" applyFill="1" applyBorder="1" applyAlignment="1">
      <alignment horizontal="center" vertical="center"/>
    </xf>
    <xf numFmtId="164" fontId="210" fillId="153" borderId="209" xfId="0" applyNumberFormat="1" applyFont="1" applyFill="1" applyBorder="1" applyAlignment="1">
      <alignment horizontal="center" vertical="center"/>
    </xf>
    <xf numFmtId="1" fontId="211" fillId="154" borderId="210" xfId="0" applyNumberFormat="1" applyFont="1" applyFill="1" applyBorder="1" applyAlignment="1">
      <alignment horizontal="center" vertical="center"/>
    </xf>
    <xf numFmtId="1" fontId="212" fillId="155" borderId="211" xfId="0" applyNumberFormat="1" applyFont="1" applyFill="1" applyBorder="1" applyAlignment="1">
      <alignment horizontal="center" vertical="center"/>
    </xf>
    <xf numFmtId="1" fontId="213" fillId="156" borderId="212" xfId="0" applyNumberFormat="1" applyFont="1" applyFill="1" applyBorder="1" applyAlignment="1">
      <alignment horizontal="center" vertical="center"/>
    </xf>
    <xf numFmtId="1" fontId="214" fillId="157" borderId="213" xfId="0" applyNumberFormat="1" applyFont="1" applyFill="1" applyBorder="1" applyAlignment="1">
      <alignment horizontal="center" vertical="center"/>
    </xf>
    <xf numFmtId="164" fontId="215" fillId="158" borderId="214" xfId="0" applyNumberFormat="1" applyFont="1" applyFill="1" applyBorder="1" applyAlignment="1">
      <alignment horizontal="center" vertical="center"/>
    </xf>
    <xf numFmtId="1" fontId="216" fillId="159" borderId="215" xfId="0" applyNumberFormat="1" applyFont="1" applyFill="1" applyBorder="1" applyAlignment="1">
      <alignment horizontal="center" vertical="center"/>
    </xf>
    <xf numFmtId="1" fontId="217" fillId="160" borderId="216" xfId="0" applyNumberFormat="1" applyFont="1" applyFill="1" applyBorder="1" applyAlignment="1">
      <alignment horizontal="center" vertical="center"/>
    </xf>
    <xf numFmtId="1" fontId="218" fillId="161" borderId="217" xfId="0" applyNumberFormat="1" applyFont="1" applyFill="1" applyBorder="1" applyAlignment="1">
      <alignment horizontal="center" vertical="center"/>
    </xf>
    <xf numFmtId="1" fontId="219" fillId="162" borderId="218" xfId="0" applyNumberFormat="1" applyFont="1" applyFill="1" applyBorder="1" applyAlignment="1">
      <alignment horizontal="center" vertical="center"/>
    </xf>
    <xf numFmtId="164" fontId="220" fillId="163" borderId="219" xfId="0" applyNumberFormat="1" applyFont="1" applyFill="1" applyBorder="1" applyAlignment="1">
      <alignment horizontal="center" vertical="center"/>
    </xf>
    <xf numFmtId="1" fontId="221" fillId="164" borderId="220" xfId="0" applyNumberFormat="1" applyFont="1" applyFill="1" applyBorder="1" applyAlignment="1">
      <alignment horizontal="center" vertical="center"/>
    </xf>
    <xf numFmtId="1" fontId="222" fillId="165" borderId="221" xfId="0" applyNumberFormat="1" applyFont="1" applyFill="1" applyBorder="1" applyAlignment="1">
      <alignment horizontal="center" vertical="center"/>
    </xf>
    <xf numFmtId="1" fontId="223" fillId="166" borderId="222" xfId="0" applyNumberFormat="1" applyFont="1" applyFill="1" applyBorder="1" applyAlignment="1">
      <alignment horizontal="center" vertical="center"/>
    </xf>
    <xf numFmtId="1" fontId="224" fillId="167" borderId="223" xfId="0" applyNumberFormat="1" applyFont="1" applyFill="1" applyBorder="1" applyAlignment="1">
      <alignment horizontal="center" vertical="center"/>
    </xf>
    <xf numFmtId="164" fontId="225" fillId="168" borderId="224" xfId="0" applyNumberFormat="1" applyFont="1" applyFill="1" applyBorder="1" applyAlignment="1">
      <alignment horizontal="center" vertical="center"/>
    </xf>
    <xf numFmtId="1" fontId="226" fillId="169" borderId="225" xfId="0" applyNumberFormat="1" applyFont="1" applyFill="1" applyBorder="1" applyAlignment="1">
      <alignment horizontal="center" vertical="center"/>
    </xf>
    <xf numFmtId="1" fontId="227" fillId="170" borderId="226" xfId="0" applyNumberFormat="1" applyFont="1" applyFill="1" applyBorder="1" applyAlignment="1">
      <alignment horizontal="center" vertical="center"/>
    </xf>
    <xf numFmtId="1" fontId="228" fillId="171" borderId="227" xfId="0" applyNumberFormat="1" applyFont="1" applyFill="1" applyBorder="1" applyAlignment="1">
      <alignment horizontal="center" vertical="center"/>
    </xf>
    <xf numFmtId="1" fontId="229" fillId="172" borderId="228" xfId="0" applyNumberFormat="1" applyFont="1" applyFill="1" applyBorder="1" applyAlignment="1">
      <alignment horizontal="center" vertical="center"/>
    </xf>
    <xf numFmtId="164" fontId="230" fillId="173" borderId="229" xfId="0" applyNumberFormat="1" applyFont="1" applyFill="1" applyBorder="1" applyAlignment="1">
      <alignment horizontal="center" vertical="center"/>
    </xf>
    <xf numFmtId="1" fontId="231" fillId="174" borderId="230" xfId="0" applyNumberFormat="1" applyFont="1" applyFill="1" applyBorder="1" applyAlignment="1">
      <alignment horizontal="center" vertical="center"/>
    </xf>
    <xf numFmtId="1" fontId="232" fillId="175" borderId="231" xfId="0" applyNumberFormat="1" applyFont="1" applyFill="1" applyBorder="1" applyAlignment="1">
      <alignment horizontal="center" vertical="center"/>
    </xf>
    <xf numFmtId="1" fontId="233" fillId="176" borderId="232" xfId="0" applyNumberFormat="1" applyFont="1" applyFill="1" applyBorder="1" applyAlignment="1">
      <alignment horizontal="center" vertical="center"/>
    </xf>
    <xf numFmtId="1" fontId="234" fillId="177" borderId="233" xfId="0" applyNumberFormat="1" applyFont="1" applyFill="1" applyBorder="1" applyAlignment="1">
      <alignment horizontal="center" vertical="center"/>
    </xf>
    <xf numFmtId="164" fontId="235" fillId="178" borderId="234" xfId="0" applyNumberFormat="1" applyFont="1" applyFill="1" applyBorder="1" applyAlignment="1">
      <alignment horizontal="center" vertical="center"/>
    </xf>
    <xf numFmtId="1" fontId="236" fillId="179" borderId="235" xfId="0" applyNumberFormat="1" applyFont="1" applyFill="1" applyBorder="1" applyAlignment="1">
      <alignment horizontal="center" vertical="center"/>
    </xf>
    <xf numFmtId="1" fontId="237" fillId="180" borderId="236" xfId="0" applyNumberFormat="1" applyFont="1" applyFill="1" applyBorder="1" applyAlignment="1">
      <alignment horizontal="center" vertical="center"/>
    </xf>
    <xf numFmtId="1" fontId="238" fillId="181" borderId="237" xfId="0" applyNumberFormat="1" applyFont="1" applyFill="1" applyBorder="1" applyAlignment="1">
      <alignment horizontal="center" vertical="center"/>
    </xf>
    <xf numFmtId="164" fontId="239" fillId="182" borderId="238" xfId="0" applyNumberFormat="1" applyFont="1" applyFill="1" applyBorder="1" applyAlignment="1">
      <alignment horizontal="center" vertical="center"/>
    </xf>
    <xf numFmtId="164" fontId="240" fillId="183" borderId="239" xfId="0" applyNumberFormat="1" applyFont="1" applyFill="1" applyBorder="1" applyAlignment="1">
      <alignment horizontal="center" vertical="center"/>
    </xf>
    <xf numFmtId="1" fontId="241" fillId="184" borderId="240" xfId="0" applyNumberFormat="1" applyFont="1" applyFill="1" applyBorder="1" applyAlignment="1">
      <alignment horizontal="center" vertical="center"/>
    </xf>
    <xf numFmtId="1" fontId="242" fillId="185" borderId="241" xfId="0" applyNumberFormat="1" applyFont="1" applyFill="1" applyBorder="1" applyAlignment="1">
      <alignment horizontal="center" vertical="center"/>
    </xf>
    <xf numFmtId="1" fontId="243" fillId="186" borderId="242" xfId="0" applyNumberFormat="1" applyFont="1" applyFill="1" applyBorder="1" applyAlignment="1">
      <alignment horizontal="center" vertical="center"/>
    </xf>
    <xf numFmtId="1" fontId="244" fillId="187" borderId="243" xfId="0" applyNumberFormat="1" applyFont="1" applyFill="1" applyBorder="1" applyAlignment="1">
      <alignment horizontal="center" vertical="center"/>
    </xf>
    <xf numFmtId="1" fontId="245" fillId="188" borderId="244" xfId="0" applyNumberFormat="1" applyFont="1" applyFill="1" applyBorder="1" applyAlignment="1">
      <alignment horizontal="center" vertical="center"/>
    </xf>
    <xf numFmtId="1" fontId="246" fillId="189" borderId="245" xfId="0" applyNumberFormat="1" applyFont="1" applyFill="1" applyBorder="1" applyAlignment="1">
      <alignment horizontal="center" vertical="center"/>
    </xf>
    <xf numFmtId="1" fontId="247" fillId="190" borderId="246" xfId="0" applyNumberFormat="1" applyFont="1" applyFill="1" applyBorder="1" applyAlignment="1">
      <alignment horizontal="center" vertical="center"/>
    </xf>
    <xf numFmtId="1" fontId="248" fillId="191" borderId="247" xfId="0" applyNumberFormat="1" applyFont="1" applyFill="1" applyBorder="1" applyAlignment="1">
      <alignment horizontal="center" vertical="center"/>
    </xf>
    <xf numFmtId="0" fontId="7" fillId="5" borderId="54" xfId="11" applyFont="1" applyFill="1" applyAlignment="1">
      <alignment horizont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9"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0" fillId="2" borderId="0" xfId="0" applyFill="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8"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2" xfId="32" applyFont="1" applyFill="1" applyBorder="1"/>
    <xf numFmtId="165" fontId="3" fillId="2" borderId="248"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8"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3" fillId="0" borderId="89" xfId="0" applyNumberFormat="1" applyFont="1" applyBorder="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0" fillId="0" borderId="22" xfId="0" applyBorder="1" applyAlignment="1">
      <alignment horizontal="left" vertical="center" wrapText="1"/>
    </xf>
    <xf numFmtId="0" fontId="4" fillId="2" borderId="12" xfId="0" applyFont="1" applyFill="1" applyBorder="1" applyAlignment="1">
      <alignment horizontal="left" vertical="center" wrapText="1"/>
    </xf>
    <xf numFmtId="0" fontId="3" fillId="0" borderId="22" xfId="0" applyFont="1" applyBorder="1" applyAlignment="1">
      <alignment horizontal="left"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249"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03E4407C-47D2-4982-93D8-5DF6B9C582B9}"/>
    <cellStyle name="Hyperlink" xfId="19" builtinId="8"/>
    <cellStyle name="Hyperlink 2" xfId="6" xr:uid="{00000000-0005-0000-0000-000003000000}"/>
    <cellStyle name="Hyperlink 2 2" xfId="16" xr:uid="{00000000-0005-0000-0000-000004000000}"/>
    <cellStyle name="Hyperlink 2 2 2" xfId="29" xr:uid="{787FB2DE-109B-4CE6-88D6-4B4975058F15}"/>
    <cellStyle name="Hyperlink 3" xfId="17" xr:uid="{00000000-0005-0000-0000-000005000000}"/>
    <cellStyle name="Hyperlink 3 2" xfId="30" xr:uid="{8908E89D-16A7-4405-BED9-A921D7C74F1D}"/>
    <cellStyle name="Hyperlink 4" xfId="35" xr:uid="{327972D3-B74B-4EBC-BCFC-F6337752C6D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E8CDEF0C-7030-4AB9-8A59-CB3FF0ACAC58}"/>
    <cellStyle name="Normal 2 2 3" xfId="34" xr:uid="{91BA2B47-CC43-4A69-ADD0-7A357F4563F8}"/>
    <cellStyle name="Normal 2 3" xfId="9" xr:uid="{00000000-0005-0000-0000-00000B000000}"/>
    <cellStyle name="Normal 2 3 2" xfId="12" xr:uid="{00000000-0005-0000-0000-00000C000000}"/>
    <cellStyle name="Normal 2 3 2 2" xfId="22" xr:uid="{00000000-0005-0000-0000-00000D000000}"/>
    <cellStyle name="Normal 2 3 2 2 2" xfId="33" xr:uid="{369E4FFB-899F-4FC0-A9B3-ADFC6575049B}"/>
    <cellStyle name="Normal 2 3 3" xfId="20" xr:uid="{00000000-0005-0000-0000-00000E000000}"/>
    <cellStyle name="Normal 2 3 4" xfId="32" xr:uid="{B1768D31-7021-43E3-9E5C-213BE0AF3DF6}"/>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BDBB839-3E09-4415-B65A-55A886C4B025}"/>
    <cellStyle name="Normal 4 3" xfId="21" xr:uid="{00000000-0005-0000-0000-000013000000}"/>
    <cellStyle name="Normal 5" xfId="23" xr:uid="{826DE557-D829-42B0-B749-256B62361048}"/>
    <cellStyle name="Normal 6" xfId="1" xr:uid="{00000000-0005-0000-0000-000014000000}"/>
    <cellStyle name="Normal 6 2" xfId="11" xr:uid="{00000000-0005-0000-0000-000015000000}"/>
    <cellStyle name="Normal 6 2 2" xfId="14" xr:uid="{00000000-0005-0000-0000-000016000000}"/>
    <cellStyle name="Normal 6 2 2 2" xfId="25" xr:uid="{8BF97C1F-DCFC-4A47-9BD2-C8DF19B6D1C0}"/>
    <cellStyle name="Normal 6 2 3" xfId="24" xr:uid="{D474B83B-985A-4117-90F7-CFD24D8DCC95}"/>
    <cellStyle name="Normal 6 3" xfId="27" xr:uid="{992D2909-391C-4881-95AC-B6F470706FC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96.495002619999994</c:v>
                </c:pt>
                <c:pt idx="1">
                  <c:v>1E-10</c:v>
                </c:pt>
                <c:pt idx="2">
                  <c:v>1E-10</c:v>
                </c:pt>
                <c:pt idx="3">
                  <c:v>1E-10</c:v>
                </c:pt>
                <c:pt idx="4">
                  <c:v>1E-10</c:v>
                </c:pt>
                <c:pt idx="5">
                  <c:v>1E-10</c:v>
                </c:pt>
              </c:numCache>
            </c:numRef>
          </c:val>
          <c:extLst>
            <c:ext xmlns:c16="http://schemas.microsoft.com/office/drawing/2014/chart" uri="{C3380CC4-5D6E-409C-BE32-E72D297353CC}">
              <c16:uniqueId val="{00000000-6A9C-49CC-AFE9-28A734D36EF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9C-49CC-AFE9-28A734D36EF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9C-49CC-AFE9-28A734D36EF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9C-49CC-AFE9-28A734D36EF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A9C-49CC-AFE9-28A734D36EF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A9C-49CC-AFE9-28A734D36EF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A9C-49CC-AFE9-28A734D36EF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2.45499738</c:v>
                </c:pt>
                <c:pt idx="1">
                  <c:v>1E-10</c:v>
                </c:pt>
                <c:pt idx="2">
                  <c:v>1E-10</c:v>
                </c:pt>
                <c:pt idx="3">
                  <c:v>1E-10</c:v>
                </c:pt>
                <c:pt idx="4">
                  <c:v>1E-10</c:v>
                </c:pt>
                <c:pt idx="5">
                  <c:v>1E-10</c:v>
                </c:pt>
              </c:numCache>
            </c:numRef>
          </c:val>
          <c:extLst>
            <c:ext xmlns:c16="http://schemas.microsoft.com/office/drawing/2014/chart" uri="{C3380CC4-5D6E-409C-BE32-E72D297353CC}">
              <c16:uniqueId val="{00000007-6A9C-49CC-AFE9-28A734D36EF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8-6A9C-49CC-AFE9-28A734D36EF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1.05</c:v>
                </c:pt>
                <c:pt idx="1">
                  <c:v>1E-10</c:v>
                </c:pt>
                <c:pt idx="2">
                  <c:v>1E-10</c:v>
                </c:pt>
                <c:pt idx="3">
                  <c:v>1E-10</c:v>
                </c:pt>
                <c:pt idx="4">
                  <c:v>1E-10</c:v>
                </c:pt>
                <c:pt idx="5">
                  <c:v>1E-10</c:v>
                </c:pt>
              </c:numCache>
            </c:numRef>
          </c:val>
          <c:extLst>
            <c:ext xmlns:c16="http://schemas.microsoft.com/office/drawing/2014/chart" uri="{C3380CC4-5D6E-409C-BE32-E72D297353CC}">
              <c16:uniqueId val="{00000009-6A9C-49CC-AFE9-28A734D36EF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193-44ED-95AD-6C830D0A8C17}"/>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98.45</c:v>
                </c:pt>
                <c:pt idx="1">
                  <c:v>1E-10</c:v>
                </c:pt>
                <c:pt idx="2">
                  <c:v>1E-10</c:v>
                </c:pt>
                <c:pt idx="3">
                  <c:v>1E-10</c:v>
                </c:pt>
                <c:pt idx="4">
                  <c:v>1E-10</c:v>
                </c:pt>
                <c:pt idx="5">
                  <c:v>1E-10</c:v>
                </c:pt>
              </c:numCache>
            </c:numRef>
          </c:val>
          <c:extLst>
            <c:ext xmlns:c16="http://schemas.microsoft.com/office/drawing/2014/chart" uri="{C3380CC4-5D6E-409C-BE32-E72D297353CC}">
              <c16:uniqueId val="{00000002-2193-44ED-95AD-6C830D0A8C17}"/>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3-2193-44ED-95AD-6C830D0A8C17}"/>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2193-44ED-95AD-6C830D0A8C17}"/>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1.55</c:v>
                </c:pt>
                <c:pt idx="1">
                  <c:v>1E-10</c:v>
                </c:pt>
                <c:pt idx="2">
                  <c:v>1E-10</c:v>
                </c:pt>
                <c:pt idx="3">
                  <c:v>1E-10</c:v>
                </c:pt>
                <c:pt idx="4">
                  <c:v>1E-10</c:v>
                </c:pt>
                <c:pt idx="5">
                  <c:v>1E-10</c:v>
                </c:pt>
              </c:numCache>
            </c:numRef>
          </c:val>
          <c:extLst>
            <c:ext xmlns:c16="http://schemas.microsoft.com/office/drawing/2014/chart" uri="{C3380CC4-5D6E-409C-BE32-E72D297353CC}">
              <c16:uniqueId val="{00000005-2193-44ED-95AD-6C830D0A8C17}"/>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98.828282830000006</c:v>
                </c:pt>
                <c:pt idx="1">
                  <c:v>1E-10</c:v>
                </c:pt>
                <c:pt idx="2">
                  <c:v>1E-10</c:v>
                </c:pt>
                <c:pt idx="3">
                  <c:v>1E-10</c:v>
                </c:pt>
                <c:pt idx="4">
                  <c:v>1E-10</c:v>
                </c:pt>
                <c:pt idx="5">
                  <c:v>1E-10</c:v>
                </c:pt>
              </c:numCache>
            </c:numRef>
          </c:val>
          <c:extLst>
            <c:ext xmlns:c16="http://schemas.microsoft.com/office/drawing/2014/chart" uri="{C3380CC4-5D6E-409C-BE32-E72D297353CC}">
              <c16:uniqueId val="{00000000-C069-4C89-B379-42A935329D07}"/>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1-C069-4C89-B379-42A935329D07}"/>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C069-4C89-B379-42A935329D07}"/>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1.1717171719999999</c:v>
                </c:pt>
                <c:pt idx="1">
                  <c:v>1E-10</c:v>
                </c:pt>
                <c:pt idx="2">
                  <c:v>1E-10</c:v>
                </c:pt>
                <c:pt idx="3">
                  <c:v>1E-10</c:v>
                </c:pt>
                <c:pt idx="4">
                  <c:v>1E-10</c:v>
                </c:pt>
                <c:pt idx="5">
                  <c:v>1E-10</c:v>
                </c:pt>
              </c:numCache>
            </c:numRef>
          </c:val>
          <c:extLst>
            <c:ext xmlns:c16="http://schemas.microsoft.com/office/drawing/2014/chart" uri="{C3380CC4-5D6E-409C-BE32-E72D297353CC}">
              <c16:uniqueId val="{00000003-C069-4C89-B379-42A935329D07}"/>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548-4928-9228-CB52B4253B6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48-4928-9228-CB52B4253B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48-4928-9228-CB52B4253B6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48-4928-9228-CB52B4253B63}"/>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48-4928-9228-CB52B4253B6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48-4928-9228-CB52B4253B6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48-4928-9228-CB52B4253B63}"/>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48-4928-9228-CB52B4253B6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48-4928-9228-CB52B4253B6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48-4928-9228-CB52B4253B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48-4928-9228-CB52B4253B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48-4928-9228-CB52B4253B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48-4928-9228-CB52B4253B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48-4928-9228-CB52B4253B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48-4928-9228-CB52B4253B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48-4928-9228-CB52B4253B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48-4928-9228-CB52B4253B6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48-4928-9228-CB52B4253B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48-4928-9228-CB52B4253B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48-4928-9228-CB52B4253B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48-4928-9228-CB52B4253B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48-4928-9228-CB52B4253B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48-4928-9228-CB52B4253B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48-4928-9228-CB52B4253B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548-4928-9228-CB52B4253B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48-4928-9228-CB52B4253B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48-4928-9228-CB52B4253B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48-4928-9228-CB52B4253B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48-4928-9228-CB52B4253B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48-4928-9228-CB52B4253B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48-4928-9228-CB52B4253B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48-4928-9228-CB52B4253B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48-4928-9228-CB52B4253B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48-4928-9228-CB52B4253B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48-4928-9228-CB52B4253B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48-4928-9228-CB52B4253B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48-4928-9228-CB52B4253B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48-4928-9228-CB52B4253B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48-4928-9228-CB52B4253B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48-4928-9228-CB52B4253B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48-4928-9228-CB52B4253B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48-4928-9228-CB52B4253B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48-4928-9228-CB52B4253B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48-4928-9228-CB52B4253B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48-4928-9228-CB52B4253B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48-4928-9228-CB52B4253B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48-4928-9228-CB52B4253B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48-4928-9228-CB52B4253B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48-4928-9228-CB52B4253B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48-4928-9228-CB52B4253B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48-4928-9228-CB52B4253B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48-4928-9228-CB52B4253B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48-4928-9228-CB52B4253B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48-4928-9228-CB52B4253B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48-4928-9228-CB52B4253B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48-4928-9228-CB52B4253B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48-4928-9228-CB52B4253B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48-4928-9228-CB52B4253B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48-4928-9228-CB52B4253B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48-4928-9228-CB52B4253B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48-4928-9228-CB52B4253B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48-4928-9228-CB52B4253B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48-4928-9228-CB52B4253B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48-4928-9228-CB52B4253B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48-4928-9228-CB52B4253B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48-4928-9228-CB52B4253B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48-4928-9228-CB52B4253B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48-4928-9228-CB52B4253B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48-4928-9228-CB52B4253B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48-4928-9228-CB52B4253B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48-4928-9228-CB52B4253B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48-4928-9228-CB52B4253B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48-4928-9228-CB52B4253B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48-4928-9228-CB52B4253B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48-4928-9228-CB52B4253B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48-4928-9228-CB52B4253B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48-4928-9228-CB52B4253B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48-4928-9228-CB52B4253B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48-4928-9228-CB52B4253B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48-4928-9228-CB52B4253B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48-4928-9228-CB52B4253B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48-4928-9228-CB52B4253B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48-4928-9228-CB52B4253B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48-4928-9228-CB52B4253B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48-4928-9228-CB52B4253B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48-4928-9228-CB52B4253B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48-4928-9228-CB52B4253B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48-4928-9228-CB52B4253B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48-4928-9228-CB52B4253B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48-4928-9228-CB52B4253B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48-4928-9228-CB52B4253B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48-4928-9228-CB52B4253B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48-4928-9228-CB52B4253B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48-4928-9228-CB52B4253B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48-4928-9228-CB52B4253B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548-4928-9228-CB52B4253B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548-4928-9228-CB52B4253B6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98.5</c:v>
                </c:pt>
                <c:pt idx="15">
                  <c:v>98.5</c:v>
                </c:pt>
                <c:pt idx="16">
                  <c:v>98.5</c:v>
                </c:pt>
                <c:pt idx="17">
                  <c:v>98.5</c:v>
                </c:pt>
                <c:pt idx="18">
                  <c:v>98.5</c:v>
                </c:pt>
                <c:pt idx="19">
                  <c:v>98.5</c:v>
                </c:pt>
                <c:pt idx="20">
                  <c:v>98.5</c:v>
                </c:pt>
                <c:pt idx="21">
                  <c:v>98.5</c:v>
                </c:pt>
                <c:pt idx="22">
                  <c:v>98.5</c:v>
                </c:pt>
                <c:pt idx="23">
                  <c:v>98.5</c:v>
                </c:pt>
                <c:pt idx="24">
                  <c:v>98.5</c:v>
                </c:pt>
                <c:pt idx="25">
                  <c:v>98.5</c:v>
                </c:pt>
              </c:numCache>
            </c:numRef>
          </c:yVal>
          <c:smooth val="0"/>
          <c:extLst>
            <c:ext xmlns:c16="http://schemas.microsoft.com/office/drawing/2014/chart" uri="{C3380CC4-5D6E-409C-BE32-E72D297353CC}">
              <c16:uniqueId val="{00000061-3548-4928-9228-CB52B4253B6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548-4928-9228-CB52B4253B6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548-4928-9228-CB52B4253B6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548-4928-9228-CB52B4253B6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548-4928-9228-CB52B4253B6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548-4928-9228-CB52B4253B6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548-4928-9228-CB52B4253B6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548-4928-9228-CB52B4253B6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548-4928-9228-CB52B4253B63}"/>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3548-4928-9228-CB52B4253B6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548-4928-9228-CB52B4253B6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548-4928-9228-CB52B4253B6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548-4928-9228-CB52B4253B6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548-4928-9228-CB52B4253B6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548-4928-9228-CB52B4253B6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548-4928-9228-CB52B4253B6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548-4928-9228-CB52B4253B6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548-4928-9228-CB52B4253B6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548-4928-9228-CB52B4253B6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548-4928-9228-CB52B4253B6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548-4928-9228-CB52B4253B6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548-4928-9228-CB52B4253B6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548-4928-9228-CB52B4253B6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548-4928-9228-CB52B4253B6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548-4928-9228-CB52B4253B6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97.5</c:v>
                </c:pt>
                <c:pt idx="4">
                  <c:v>#N/A</c:v>
                </c:pt>
                <c:pt idx="5">
                  <c:v>#N/A</c:v>
                </c:pt>
                <c:pt idx="6">
                  <c:v>99.4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548-4928-9228-CB52B4253B6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53.7</c:v>
                </c:pt>
                <c:pt idx="11">
                  <c:v>53.7</c:v>
                </c:pt>
                <c:pt idx="12">
                  <c:v>53.7</c:v>
                </c:pt>
                <c:pt idx="13">
                  <c:v>53.7</c:v>
                </c:pt>
                <c:pt idx="14">
                  <c:v>53.7</c:v>
                </c:pt>
                <c:pt idx="15">
                  <c:v>59</c:v>
                </c:pt>
                <c:pt idx="16">
                  <c:v>64.400000000000006</c:v>
                </c:pt>
                <c:pt idx="17">
                  <c:v>69.7</c:v>
                </c:pt>
                <c:pt idx="18">
                  <c:v>75</c:v>
                </c:pt>
                <c:pt idx="19">
                  <c:v>80.3</c:v>
                </c:pt>
                <c:pt idx="20">
                  <c:v>85.7</c:v>
                </c:pt>
                <c:pt idx="21">
                  <c:v>91</c:v>
                </c:pt>
                <c:pt idx="22">
                  <c:v>96.3</c:v>
                </c:pt>
                <c:pt idx="23">
                  <c:v>98.5</c:v>
                </c:pt>
                <c:pt idx="24">
                  <c:v>98.5</c:v>
                </c:pt>
                <c:pt idx="25">
                  <c:v>98.5</c:v>
                </c:pt>
              </c:numCache>
            </c:numRef>
          </c:yVal>
          <c:smooth val="0"/>
          <c:extLst>
            <c:ext xmlns:c16="http://schemas.microsoft.com/office/drawing/2014/chart" uri="{C3380CC4-5D6E-409C-BE32-E72D297353CC}">
              <c16:uniqueId val="{0000007B-3548-4928-9228-CB52B4253B6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548-4928-9228-CB52B4253B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548-4928-9228-CB52B4253B6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548-4928-9228-CB52B4253B63}"/>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548-4928-9228-CB52B4253B6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548-4928-9228-CB52B4253B6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548-4928-9228-CB52B4253B63}"/>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548-4928-9228-CB52B4253B6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548-4928-9228-CB52B4253B6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548-4928-9228-CB52B4253B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548-4928-9228-CB52B4253B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548-4928-9228-CB52B4253B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548-4928-9228-CB52B4253B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548-4928-9228-CB52B4253B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548-4928-9228-CB52B4253B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548-4928-9228-CB52B4253B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548-4928-9228-CB52B4253B6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548-4928-9228-CB52B4253B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548-4928-9228-CB52B4253B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548-4928-9228-CB52B4253B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548-4928-9228-CB52B4253B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548-4928-9228-CB52B4253B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548-4928-9228-CB52B4253B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548-4928-9228-CB52B4253B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548-4928-9228-CB52B4253B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48-4928-9228-CB52B4253B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48-4928-9228-CB52B4253B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48-4928-9228-CB52B4253B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48-4928-9228-CB52B4253B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48-4928-9228-CB52B4253B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48-4928-9228-CB52B4253B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48-4928-9228-CB52B4253B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48-4928-9228-CB52B4253B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48-4928-9228-CB52B4253B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48-4928-9228-CB52B4253B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48-4928-9228-CB52B4253B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48-4928-9228-CB52B4253B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48-4928-9228-CB52B4253B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48-4928-9228-CB52B4253B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48-4928-9228-CB52B4253B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48-4928-9228-CB52B4253B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48-4928-9228-CB52B4253B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48-4928-9228-CB52B4253B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48-4928-9228-CB52B4253B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48-4928-9228-CB52B4253B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48-4928-9228-CB52B4253B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48-4928-9228-CB52B4253B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48-4928-9228-CB52B4253B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48-4928-9228-CB52B4253B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48-4928-9228-CB52B4253B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48-4928-9228-CB52B4253B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48-4928-9228-CB52B4253B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48-4928-9228-CB52B4253B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48-4928-9228-CB52B4253B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48-4928-9228-CB52B4253B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48-4928-9228-CB52B4253B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48-4928-9228-CB52B4253B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48-4928-9228-CB52B4253B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48-4928-9228-CB52B4253B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48-4928-9228-CB52B4253B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48-4928-9228-CB52B4253B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48-4928-9228-CB52B4253B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48-4928-9228-CB52B4253B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48-4928-9228-CB52B4253B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48-4928-9228-CB52B4253B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48-4928-9228-CB52B4253B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48-4928-9228-CB52B4253B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48-4928-9228-CB52B4253B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48-4928-9228-CB52B4253B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48-4928-9228-CB52B4253B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548-4928-9228-CB52B4253B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548-4928-9228-CB52B4253B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548-4928-9228-CB52B4253B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548-4928-9228-CB52B4253B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548-4928-9228-CB52B4253B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548-4928-9228-CB52B4253B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548-4928-9228-CB52B4253B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548-4928-9228-CB52B4253B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548-4928-9228-CB52B4253B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548-4928-9228-CB52B4253B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548-4928-9228-CB52B4253B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548-4928-9228-CB52B4253B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548-4928-9228-CB52B4253B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548-4928-9228-CB52B4253B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548-4928-9228-CB52B4253B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548-4928-9228-CB52B4253B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548-4928-9228-CB52B4253B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548-4928-9228-CB52B4253B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548-4928-9228-CB52B4253B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548-4928-9228-CB52B4253B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548-4928-9228-CB52B4253B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548-4928-9228-CB52B4253B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548-4928-9228-CB52B4253B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548-4928-9228-CB52B4253B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548-4928-9228-CB52B4253B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548-4928-9228-CB52B4253B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71.971488129704696</c:v>
                </c:pt>
                <c:pt idx="2">
                  <c:v>52.2</c:v>
                </c:pt>
                <c:pt idx="3">
                  <c:v>96</c:v>
                </c:pt>
                <c:pt idx="4">
                  <c:v>96</c:v>
                </c:pt>
                <c:pt idx="5">
                  <c:v>#N/A</c:v>
                </c:pt>
                <c:pt idx="6">
                  <c:v>98.9</c:v>
                </c:pt>
                <c:pt idx="7">
                  <c:v>98.9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548-4928-9228-CB52B4253B6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742-44E7-9E37-AF6FD3BC4F52}"/>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42-44E7-9E37-AF6FD3BC4F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42-44E7-9E37-AF6FD3BC4F5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42-44E7-9E37-AF6FD3BC4F52}"/>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42-44E7-9E37-AF6FD3BC4F5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42-44E7-9E37-AF6FD3BC4F5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42-44E7-9E37-AF6FD3BC4F52}"/>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42-44E7-9E37-AF6FD3BC4F5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42-44E7-9E37-AF6FD3BC4F5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42-44E7-9E37-AF6FD3BC4F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42-44E7-9E37-AF6FD3BC4F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42-44E7-9E37-AF6FD3BC4F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42-44E7-9E37-AF6FD3BC4F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42-44E7-9E37-AF6FD3BC4F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42-44E7-9E37-AF6FD3BC4F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42-44E7-9E37-AF6FD3BC4F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42-44E7-9E37-AF6FD3BC4F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42-44E7-9E37-AF6FD3BC4F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42-44E7-9E37-AF6FD3BC4F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42-44E7-9E37-AF6FD3BC4F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42-44E7-9E37-AF6FD3BC4F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42-44E7-9E37-AF6FD3BC4F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42-44E7-9E37-AF6FD3BC4F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42-44E7-9E37-AF6FD3BC4F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42-44E7-9E37-AF6FD3BC4F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42-44E7-9E37-AF6FD3BC4F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42-44E7-9E37-AF6FD3BC4F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42-44E7-9E37-AF6FD3BC4F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42-44E7-9E37-AF6FD3BC4F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42-44E7-9E37-AF6FD3BC4F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42-44E7-9E37-AF6FD3BC4F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42-44E7-9E37-AF6FD3BC4F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42-44E7-9E37-AF6FD3BC4F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42-44E7-9E37-AF6FD3BC4F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42-44E7-9E37-AF6FD3BC4F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42-44E7-9E37-AF6FD3BC4F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42-44E7-9E37-AF6FD3BC4F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42-44E7-9E37-AF6FD3BC4F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42-44E7-9E37-AF6FD3BC4F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42-44E7-9E37-AF6FD3BC4F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42-44E7-9E37-AF6FD3BC4F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42-44E7-9E37-AF6FD3BC4F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42-44E7-9E37-AF6FD3BC4F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42-44E7-9E37-AF6FD3BC4F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42-44E7-9E37-AF6FD3BC4F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42-44E7-9E37-AF6FD3BC4F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42-44E7-9E37-AF6FD3BC4F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42-44E7-9E37-AF6FD3BC4F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42-44E7-9E37-AF6FD3BC4F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42-44E7-9E37-AF6FD3BC4F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42-44E7-9E37-AF6FD3BC4F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42-44E7-9E37-AF6FD3BC4F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42-44E7-9E37-AF6FD3BC4F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42-44E7-9E37-AF6FD3BC4F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42-44E7-9E37-AF6FD3BC4F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42-44E7-9E37-AF6FD3BC4F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42-44E7-9E37-AF6FD3BC4F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42-44E7-9E37-AF6FD3BC4F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42-44E7-9E37-AF6FD3BC4F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42-44E7-9E37-AF6FD3BC4F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42-44E7-9E37-AF6FD3BC4F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42-44E7-9E37-AF6FD3BC4F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42-44E7-9E37-AF6FD3BC4F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42-44E7-9E37-AF6FD3BC4F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42-44E7-9E37-AF6FD3BC4F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42-44E7-9E37-AF6FD3BC4F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42-44E7-9E37-AF6FD3BC4F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42-44E7-9E37-AF6FD3BC4F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42-44E7-9E37-AF6FD3BC4F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42-44E7-9E37-AF6FD3BC4F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42-44E7-9E37-AF6FD3BC4F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42-44E7-9E37-AF6FD3BC4F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42-44E7-9E37-AF6FD3BC4F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42-44E7-9E37-AF6FD3BC4F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42-44E7-9E37-AF6FD3BC4F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42-44E7-9E37-AF6FD3BC4F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42-44E7-9E37-AF6FD3BC4F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42-44E7-9E37-AF6FD3BC4F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42-44E7-9E37-AF6FD3BC4F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42-44E7-9E37-AF6FD3BC4F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42-44E7-9E37-AF6FD3BC4F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42-44E7-9E37-AF6FD3BC4F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42-44E7-9E37-AF6FD3BC4F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42-44E7-9E37-AF6FD3BC4F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42-44E7-9E37-AF6FD3BC4F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42-44E7-9E37-AF6FD3BC4F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42-44E7-9E37-AF6FD3BC4F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42-44E7-9E37-AF6FD3BC4F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42-44E7-9E37-AF6FD3BC4F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42-44E7-9E37-AF6FD3BC4F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42-44E7-9E37-AF6FD3BC4F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42-44E7-9E37-AF6FD3BC4F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42-44E7-9E37-AF6FD3BC4F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42-44E7-9E37-AF6FD3BC4F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42-44E7-9E37-AF6FD3BC4F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42-44E7-9E37-AF6FD3BC4F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742-44E7-9E37-AF6FD3BC4F52}"/>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42-44E7-9E37-AF6FD3BC4F52}"/>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42-44E7-9E37-AF6FD3BC4F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42-44E7-9E37-AF6FD3BC4F5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42-44E7-9E37-AF6FD3BC4F52}"/>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42-44E7-9E37-AF6FD3BC4F5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42-44E7-9E37-AF6FD3BC4F5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42-44E7-9E37-AF6FD3BC4F52}"/>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42-44E7-9E37-AF6FD3BC4F5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42-44E7-9E37-AF6FD3BC4F5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42-44E7-9E37-AF6FD3BC4F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42-44E7-9E37-AF6FD3BC4F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42-44E7-9E37-AF6FD3BC4F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42-44E7-9E37-AF6FD3BC4F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42-44E7-9E37-AF6FD3BC4F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42-44E7-9E37-AF6FD3BC4F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42-44E7-9E37-AF6FD3BC4F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42-44E7-9E37-AF6FD3BC4F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42-44E7-9E37-AF6FD3BC4F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42-44E7-9E37-AF6FD3BC4F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42-44E7-9E37-AF6FD3BC4F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42-44E7-9E37-AF6FD3BC4F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42-44E7-9E37-AF6FD3BC4F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42-44E7-9E37-AF6FD3BC4F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42-44E7-9E37-AF6FD3BC4F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42-44E7-9E37-AF6FD3BC4F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42-44E7-9E37-AF6FD3BC4F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42-44E7-9E37-AF6FD3BC4F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42-44E7-9E37-AF6FD3BC4F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42-44E7-9E37-AF6FD3BC4F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42-44E7-9E37-AF6FD3BC4F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42-44E7-9E37-AF6FD3BC4F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42-44E7-9E37-AF6FD3BC4F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42-44E7-9E37-AF6FD3BC4F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42-44E7-9E37-AF6FD3BC4F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42-44E7-9E37-AF6FD3BC4F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42-44E7-9E37-AF6FD3BC4F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42-44E7-9E37-AF6FD3BC4F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42-44E7-9E37-AF6FD3BC4F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42-44E7-9E37-AF6FD3BC4F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42-44E7-9E37-AF6FD3BC4F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42-44E7-9E37-AF6FD3BC4F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42-44E7-9E37-AF6FD3BC4F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42-44E7-9E37-AF6FD3BC4F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42-44E7-9E37-AF6FD3BC4F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42-44E7-9E37-AF6FD3BC4F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42-44E7-9E37-AF6FD3BC4F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42-44E7-9E37-AF6FD3BC4F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42-44E7-9E37-AF6FD3BC4F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42-44E7-9E37-AF6FD3BC4F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42-44E7-9E37-AF6FD3BC4F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42-44E7-9E37-AF6FD3BC4F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42-44E7-9E37-AF6FD3BC4F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42-44E7-9E37-AF6FD3BC4F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42-44E7-9E37-AF6FD3BC4F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42-44E7-9E37-AF6FD3BC4F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42-44E7-9E37-AF6FD3BC4F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42-44E7-9E37-AF6FD3BC4F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42-44E7-9E37-AF6FD3BC4F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42-44E7-9E37-AF6FD3BC4F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42-44E7-9E37-AF6FD3BC4F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42-44E7-9E37-AF6FD3BC4F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42-44E7-9E37-AF6FD3BC4F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42-44E7-9E37-AF6FD3BC4F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42-44E7-9E37-AF6FD3BC4F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42-44E7-9E37-AF6FD3BC4F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42-44E7-9E37-AF6FD3BC4F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42-44E7-9E37-AF6FD3BC4F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42-44E7-9E37-AF6FD3BC4F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42-44E7-9E37-AF6FD3BC4F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42-44E7-9E37-AF6FD3BC4F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42-44E7-9E37-AF6FD3BC4F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42-44E7-9E37-AF6FD3BC4F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42-44E7-9E37-AF6FD3BC4F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42-44E7-9E37-AF6FD3BC4F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42-44E7-9E37-AF6FD3BC4F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42-44E7-9E37-AF6FD3BC4F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42-44E7-9E37-AF6FD3BC4F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42-44E7-9E37-AF6FD3BC4F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42-44E7-9E37-AF6FD3BC4F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42-44E7-9E37-AF6FD3BC4F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42-44E7-9E37-AF6FD3BC4F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42-44E7-9E37-AF6FD3BC4F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42-44E7-9E37-AF6FD3BC4F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42-44E7-9E37-AF6FD3BC4F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42-44E7-9E37-AF6FD3BC4F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42-44E7-9E37-AF6FD3BC4F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42-44E7-9E37-AF6FD3BC4F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42-44E7-9E37-AF6FD3BC4F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42-44E7-9E37-AF6FD3BC4F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42-44E7-9E37-AF6FD3BC4F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42-44E7-9E37-AF6FD3BC4F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42-44E7-9E37-AF6FD3BC4F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42-44E7-9E37-AF6FD3BC4F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42-44E7-9E37-AF6FD3BC4F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42-44E7-9E37-AF6FD3BC4F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42-44E7-9E37-AF6FD3BC4F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42-44E7-9E37-AF6FD3BC4F5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742-44E7-9E37-AF6FD3BC4F5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42-44E7-9E37-AF6FD3BC4F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42-44E7-9E37-AF6FD3BC4F5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42-44E7-9E37-AF6FD3BC4F52}"/>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42-44E7-9E37-AF6FD3BC4F5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42-44E7-9E37-AF6FD3BC4F5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42-44E7-9E37-AF6FD3BC4F52}"/>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42-44E7-9E37-AF6FD3BC4F5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42-44E7-9E37-AF6FD3BC4F5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42-44E7-9E37-AF6FD3BC4F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42-44E7-9E37-AF6FD3BC4F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42-44E7-9E37-AF6FD3BC4F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42-44E7-9E37-AF6FD3BC4F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42-44E7-9E37-AF6FD3BC4F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42-44E7-9E37-AF6FD3BC4F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42-44E7-9E37-AF6FD3BC4F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42-44E7-9E37-AF6FD3BC4F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42-44E7-9E37-AF6FD3BC4F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42-44E7-9E37-AF6FD3BC4F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42-44E7-9E37-AF6FD3BC4F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42-44E7-9E37-AF6FD3BC4F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42-44E7-9E37-AF6FD3BC4F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42-44E7-9E37-AF6FD3BC4F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42-44E7-9E37-AF6FD3BC4F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42-44E7-9E37-AF6FD3BC4F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42-44E7-9E37-AF6FD3BC4F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42-44E7-9E37-AF6FD3BC4F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42-44E7-9E37-AF6FD3BC4F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42-44E7-9E37-AF6FD3BC4F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42-44E7-9E37-AF6FD3BC4F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42-44E7-9E37-AF6FD3BC4F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42-44E7-9E37-AF6FD3BC4F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42-44E7-9E37-AF6FD3BC4F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42-44E7-9E37-AF6FD3BC4F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42-44E7-9E37-AF6FD3BC4F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42-44E7-9E37-AF6FD3BC4F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42-44E7-9E37-AF6FD3BC4F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42-44E7-9E37-AF6FD3BC4F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42-44E7-9E37-AF6FD3BC4F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42-44E7-9E37-AF6FD3BC4F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42-44E7-9E37-AF6FD3BC4F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42-44E7-9E37-AF6FD3BC4F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42-44E7-9E37-AF6FD3BC4F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42-44E7-9E37-AF6FD3BC4F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42-44E7-9E37-AF6FD3BC4F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42-44E7-9E37-AF6FD3BC4F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42-44E7-9E37-AF6FD3BC4F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42-44E7-9E37-AF6FD3BC4F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42-44E7-9E37-AF6FD3BC4F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42-44E7-9E37-AF6FD3BC4F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42-44E7-9E37-AF6FD3BC4F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42-44E7-9E37-AF6FD3BC4F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42-44E7-9E37-AF6FD3BC4F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42-44E7-9E37-AF6FD3BC4F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42-44E7-9E37-AF6FD3BC4F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42-44E7-9E37-AF6FD3BC4F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42-44E7-9E37-AF6FD3BC4F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42-44E7-9E37-AF6FD3BC4F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42-44E7-9E37-AF6FD3BC4F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42-44E7-9E37-AF6FD3BC4F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42-44E7-9E37-AF6FD3BC4F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42-44E7-9E37-AF6FD3BC4F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42-44E7-9E37-AF6FD3BC4F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42-44E7-9E37-AF6FD3BC4F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42-44E7-9E37-AF6FD3BC4F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42-44E7-9E37-AF6FD3BC4F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42-44E7-9E37-AF6FD3BC4F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42-44E7-9E37-AF6FD3BC4F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42-44E7-9E37-AF6FD3BC4F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42-44E7-9E37-AF6FD3BC4F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42-44E7-9E37-AF6FD3BC4F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42-44E7-9E37-AF6FD3BC4F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42-44E7-9E37-AF6FD3BC4F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42-44E7-9E37-AF6FD3BC4F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42-44E7-9E37-AF6FD3BC4F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42-44E7-9E37-AF6FD3BC4F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42-44E7-9E37-AF6FD3BC4F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42-44E7-9E37-AF6FD3BC4F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42-44E7-9E37-AF6FD3BC4F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42-44E7-9E37-AF6FD3BC4F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42-44E7-9E37-AF6FD3BC4F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42-44E7-9E37-AF6FD3BC4F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42-44E7-9E37-AF6FD3BC4F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42-44E7-9E37-AF6FD3BC4F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42-44E7-9E37-AF6FD3BC4F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42-44E7-9E37-AF6FD3BC4F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42-44E7-9E37-AF6FD3BC4F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42-44E7-9E37-AF6FD3BC4F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42-44E7-9E37-AF6FD3BC4F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42-44E7-9E37-AF6FD3BC4F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42-44E7-9E37-AF6FD3BC4F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42-44E7-9E37-AF6FD3BC4F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42-44E7-9E37-AF6FD3BC4F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42-44E7-9E37-AF6FD3BC4F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42-44E7-9E37-AF6FD3BC4F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42-44E7-9E37-AF6FD3BC4F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42-44E7-9E37-AF6FD3BC4F5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523-461A-BF52-33894ABCBC95}"/>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523-461A-BF52-33894ABCBC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23-461A-BF52-33894ABCBC9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23-461A-BF52-33894ABCBC95}"/>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23-461A-BF52-33894ABCBC9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23-461A-BF52-33894ABCBC9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23-461A-BF52-33894ABCBC95}"/>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23-461A-BF52-33894ABCBC9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23-461A-BF52-33894ABCBC9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23-461A-BF52-33894ABCBC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23-461A-BF52-33894ABCBC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23-461A-BF52-33894ABCBC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23-461A-BF52-33894ABCBC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23-461A-BF52-33894ABCBC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23-461A-BF52-33894ABCBC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23-461A-BF52-33894ABCBC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23-461A-BF52-33894ABCBC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23-461A-BF52-33894ABCBC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23-461A-BF52-33894ABCBC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23-461A-BF52-33894ABCBC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23-461A-BF52-33894ABCBC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23-461A-BF52-33894ABCBC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23-461A-BF52-33894ABCBC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23-461A-BF52-33894ABCBC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23-461A-BF52-33894ABCBC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523-461A-BF52-33894ABCBC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23-461A-BF52-33894ABCBC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23-461A-BF52-33894ABCBC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23-461A-BF52-33894ABCBC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23-461A-BF52-33894ABCBC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23-461A-BF52-33894ABCBC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23-461A-BF52-33894ABCBC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23-461A-BF52-33894ABCBC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23-461A-BF52-33894ABCBC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23-461A-BF52-33894ABCBC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23-461A-BF52-33894ABCBC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23-461A-BF52-33894ABCBC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23-461A-BF52-33894ABCBC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23-461A-BF52-33894ABCBC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23-461A-BF52-33894ABCBC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23-461A-BF52-33894ABCBC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23-461A-BF52-33894ABCBC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23-461A-BF52-33894ABCBC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23-461A-BF52-33894ABCBC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23-461A-BF52-33894ABCBC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23-461A-BF52-33894ABCBC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23-461A-BF52-33894ABCBC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23-461A-BF52-33894ABCBC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23-461A-BF52-33894ABCBC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23-461A-BF52-33894ABCBC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23-461A-BF52-33894ABCBC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23-461A-BF52-33894ABCBC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23-461A-BF52-33894ABCBC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23-461A-BF52-33894ABCBC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23-461A-BF52-33894ABCBC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23-461A-BF52-33894ABCBC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23-461A-BF52-33894ABCBC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23-461A-BF52-33894ABCBC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23-461A-BF52-33894ABCBC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23-461A-BF52-33894ABCBC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23-461A-BF52-33894ABCBC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23-461A-BF52-33894ABCBC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23-461A-BF52-33894ABCBC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23-461A-BF52-33894ABCBC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23-461A-BF52-33894ABCBC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23-461A-BF52-33894ABCBC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23-461A-BF52-33894ABCBC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23-461A-BF52-33894ABCBC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23-461A-BF52-33894ABCBC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23-461A-BF52-33894ABCBC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23-461A-BF52-33894ABCBC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23-461A-BF52-33894ABCBC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23-461A-BF52-33894ABCBC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23-461A-BF52-33894ABCBC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23-461A-BF52-33894ABCBC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23-461A-BF52-33894ABCBC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23-461A-BF52-33894ABCBC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23-461A-BF52-33894ABCBC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23-461A-BF52-33894ABCBC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23-461A-BF52-33894ABCBC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23-461A-BF52-33894ABCBC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23-461A-BF52-33894ABCBC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23-461A-BF52-33894ABCBC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23-461A-BF52-33894ABCBC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23-461A-BF52-33894ABCBC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23-461A-BF52-33894ABCBC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23-461A-BF52-33894ABCBC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23-461A-BF52-33894ABCBC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23-461A-BF52-33894ABCBC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23-461A-BF52-33894ABCBC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23-461A-BF52-33894ABCBC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23-461A-BF52-33894ABCBC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23-461A-BF52-33894ABCBC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23-461A-BF52-33894ABCBC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23-461A-BF52-33894ABCBC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23-461A-BF52-33894ABCBC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523-461A-BF52-33894ABCBC95}"/>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523-461A-BF52-33894ABCBC9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23-461A-BF52-33894ABCBC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23-461A-BF52-33894ABCBC9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23-461A-BF52-33894ABCBC95}"/>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23-461A-BF52-33894ABCBC9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23-461A-BF52-33894ABCBC9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23-461A-BF52-33894ABCBC95}"/>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23-461A-BF52-33894ABCBC9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23-461A-BF52-33894ABCBC9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23-461A-BF52-33894ABCBC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23-461A-BF52-33894ABCBC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23-461A-BF52-33894ABCBC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23-461A-BF52-33894ABCBC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23-461A-BF52-33894ABCBC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23-461A-BF52-33894ABCBC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23-461A-BF52-33894ABCBC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23-461A-BF52-33894ABCBC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23-461A-BF52-33894ABCBC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23-461A-BF52-33894ABCBC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23-461A-BF52-33894ABCBC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23-461A-BF52-33894ABCBC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23-461A-BF52-33894ABCBC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23-461A-BF52-33894ABCBC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23-461A-BF52-33894ABCBC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23-461A-BF52-33894ABCBC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23-461A-BF52-33894ABCBC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23-461A-BF52-33894ABCBC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23-461A-BF52-33894ABCBC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23-461A-BF52-33894ABCBC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23-461A-BF52-33894ABCBC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23-461A-BF52-33894ABCBC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23-461A-BF52-33894ABCBC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23-461A-BF52-33894ABCBC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23-461A-BF52-33894ABCBC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23-461A-BF52-33894ABCBC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23-461A-BF52-33894ABCBC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23-461A-BF52-33894ABCBC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23-461A-BF52-33894ABCBC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23-461A-BF52-33894ABCBC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23-461A-BF52-33894ABCBC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23-461A-BF52-33894ABCBC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23-461A-BF52-33894ABCBC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23-461A-BF52-33894ABCBC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23-461A-BF52-33894ABCBC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23-461A-BF52-33894ABCBC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23-461A-BF52-33894ABCBC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23-461A-BF52-33894ABCBC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23-461A-BF52-33894ABCBC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23-461A-BF52-33894ABCBC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23-461A-BF52-33894ABCBC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23-461A-BF52-33894ABCBC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23-461A-BF52-33894ABCBC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23-461A-BF52-33894ABCBC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23-461A-BF52-33894ABCBC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23-461A-BF52-33894ABCBC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23-461A-BF52-33894ABCBC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23-461A-BF52-33894ABCBC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23-461A-BF52-33894ABCBC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23-461A-BF52-33894ABCBC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23-461A-BF52-33894ABCBC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23-461A-BF52-33894ABCBC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23-461A-BF52-33894ABCBC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23-461A-BF52-33894ABCBC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23-461A-BF52-33894ABCBC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23-461A-BF52-33894ABCBC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23-461A-BF52-33894ABCBC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23-461A-BF52-33894ABCBC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23-461A-BF52-33894ABCBC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23-461A-BF52-33894ABCBC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23-461A-BF52-33894ABCBC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23-461A-BF52-33894ABCBC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23-461A-BF52-33894ABCBC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23-461A-BF52-33894ABCBC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23-461A-BF52-33894ABCBC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23-461A-BF52-33894ABCBC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23-461A-BF52-33894ABCBC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23-461A-BF52-33894ABCBC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23-461A-BF52-33894ABCBC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23-461A-BF52-33894ABCBC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23-461A-BF52-33894ABCBC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23-461A-BF52-33894ABCBC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23-461A-BF52-33894ABCBC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23-461A-BF52-33894ABCBC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23-461A-BF52-33894ABCBC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23-461A-BF52-33894ABCBC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23-461A-BF52-33894ABCBC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23-461A-BF52-33894ABCBC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23-461A-BF52-33894ABCBC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23-461A-BF52-33894ABCBC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23-461A-BF52-33894ABCBC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23-461A-BF52-33894ABCBC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23-461A-BF52-33894ABCBC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23-461A-BF52-33894ABCBC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23-461A-BF52-33894ABCBC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23-461A-BF52-33894ABCBC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23-461A-BF52-33894ABCBC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23-461A-BF52-33894ABCBC9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23-461A-BF52-33894ABCBC9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23-461A-BF52-33894ABCBC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23-461A-BF52-33894ABCBC9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23-461A-BF52-33894ABCBC95}"/>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23-461A-BF52-33894ABCBC9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23-461A-BF52-33894ABCBC95}"/>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23-461A-BF52-33894ABCBC95}"/>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23-461A-BF52-33894ABCBC9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23-461A-BF52-33894ABCBC9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23-461A-BF52-33894ABCBC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23-461A-BF52-33894ABCBC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23-461A-BF52-33894ABCBC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23-461A-BF52-33894ABCBC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23-461A-BF52-33894ABCBC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23-461A-BF52-33894ABCBC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23-461A-BF52-33894ABCBC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23-461A-BF52-33894ABCBC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23-461A-BF52-33894ABCBC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23-461A-BF52-33894ABCBC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23-461A-BF52-33894ABCBC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23-461A-BF52-33894ABCBC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23-461A-BF52-33894ABCBC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23-461A-BF52-33894ABCBC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23-461A-BF52-33894ABCBC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23-461A-BF52-33894ABCBC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23-461A-BF52-33894ABCBC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23-461A-BF52-33894ABCBC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23-461A-BF52-33894ABCBC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23-461A-BF52-33894ABCBC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23-461A-BF52-33894ABCBC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23-461A-BF52-33894ABCBC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23-461A-BF52-33894ABCBC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23-461A-BF52-33894ABCBC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23-461A-BF52-33894ABCBC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23-461A-BF52-33894ABCBC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23-461A-BF52-33894ABCBC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23-461A-BF52-33894ABCBC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23-461A-BF52-33894ABCBC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23-461A-BF52-33894ABCBC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23-461A-BF52-33894ABCBC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23-461A-BF52-33894ABCBC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23-461A-BF52-33894ABCBC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23-461A-BF52-33894ABCBC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23-461A-BF52-33894ABCBC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23-461A-BF52-33894ABCBC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23-461A-BF52-33894ABCBC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23-461A-BF52-33894ABCBC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23-461A-BF52-33894ABCBC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23-461A-BF52-33894ABCBC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23-461A-BF52-33894ABCBC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23-461A-BF52-33894ABCBC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23-461A-BF52-33894ABCBC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23-461A-BF52-33894ABCBC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23-461A-BF52-33894ABCBC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23-461A-BF52-33894ABCBC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23-461A-BF52-33894ABCBC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23-461A-BF52-33894ABCBC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23-461A-BF52-33894ABCBC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23-461A-BF52-33894ABCBC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23-461A-BF52-33894ABCBC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23-461A-BF52-33894ABCBC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23-461A-BF52-33894ABCBC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23-461A-BF52-33894ABCBC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23-461A-BF52-33894ABCBC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23-461A-BF52-33894ABCBC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23-461A-BF52-33894ABCBC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23-461A-BF52-33894ABCBC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23-461A-BF52-33894ABCBC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23-461A-BF52-33894ABCBC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23-461A-BF52-33894ABCBC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23-461A-BF52-33894ABCBC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23-461A-BF52-33894ABCBC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23-461A-BF52-33894ABCBC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23-461A-BF52-33894ABCBC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23-461A-BF52-33894ABCBC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23-461A-BF52-33894ABCBC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23-461A-BF52-33894ABCBC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23-461A-BF52-33894ABCBC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23-461A-BF52-33894ABCBC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23-461A-BF52-33894ABCBC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23-461A-BF52-33894ABCBC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23-461A-BF52-33894ABCBC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23-461A-BF52-33894ABCBC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23-461A-BF52-33894ABCBC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23-461A-BF52-33894ABCBC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23-461A-BF52-33894ABCBC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23-461A-BF52-33894ABCBC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23-461A-BF52-33894ABCBC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23-461A-BF52-33894ABCBC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23-461A-BF52-33894ABCBC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23-461A-BF52-33894ABCBC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23-461A-BF52-33894ABCBC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23-461A-BF52-33894ABCBC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23-461A-BF52-33894ABCBC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23-461A-BF52-33894ABCBC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23-461A-BF52-33894ABCBC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23-461A-BF52-33894ABCBC95}"/>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14D-4970-81CA-4E21141ADB1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14D-4970-81CA-4E21141ADB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4D-4970-81CA-4E21141ADB1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4D-4970-81CA-4E21141ADB12}"/>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4D-4970-81CA-4E21141ADB1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4D-4970-81CA-4E21141ADB1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4D-4970-81CA-4E21141ADB12}"/>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4D-4970-81CA-4E21141ADB1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4D-4970-81CA-4E21141ADB1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4D-4970-81CA-4E21141ADB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4D-4970-81CA-4E21141ADB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4D-4970-81CA-4E21141ADB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4D-4970-81CA-4E21141ADB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4D-4970-81CA-4E21141ADB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4D-4970-81CA-4E21141ADB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4D-4970-81CA-4E21141ADB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4D-4970-81CA-4E21141ADB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4D-4970-81CA-4E21141ADB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4D-4970-81CA-4E21141ADB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4D-4970-81CA-4E21141ADB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4D-4970-81CA-4E21141ADB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4D-4970-81CA-4E21141ADB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4D-4970-81CA-4E21141ADB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4D-4970-81CA-4E21141ADB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14D-4970-81CA-4E21141ADB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4D-4970-81CA-4E21141ADB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4D-4970-81CA-4E21141ADB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4D-4970-81CA-4E21141ADB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4D-4970-81CA-4E21141ADB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4D-4970-81CA-4E21141ADB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4D-4970-81CA-4E21141ADB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4D-4970-81CA-4E21141ADB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4D-4970-81CA-4E21141ADB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4D-4970-81CA-4E21141ADB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4D-4970-81CA-4E21141ADB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4D-4970-81CA-4E21141ADB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4D-4970-81CA-4E21141ADB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4D-4970-81CA-4E21141ADB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4D-4970-81CA-4E21141ADB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4D-4970-81CA-4E21141ADB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4D-4970-81CA-4E21141ADB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4D-4970-81CA-4E21141ADB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4D-4970-81CA-4E21141ADB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4D-4970-81CA-4E21141ADB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4D-4970-81CA-4E21141ADB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4D-4970-81CA-4E21141ADB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4D-4970-81CA-4E21141ADB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4D-4970-81CA-4E21141ADB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4D-4970-81CA-4E21141ADB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4D-4970-81CA-4E21141ADB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4D-4970-81CA-4E21141ADB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4D-4970-81CA-4E21141ADB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4D-4970-81CA-4E21141ADB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4D-4970-81CA-4E21141ADB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4D-4970-81CA-4E21141ADB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4D-4970-81CA-4E21141ADB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4D-4970-81CA-4E21141ADB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4D-4970-81CA-4E21141ADB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4D-4970-81CA-4E21141ADB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4D-4970-81CA-4E21141ADB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4D-4970-81CA-4E21141ADB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4D-4970-81CA-4E21141ADB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4D-4970-81CA-4E21141ADB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4D-4970-81CA-4E21141ADB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4D-4970-81CA-4E21141ADB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4D-4970-81CA-4E21141ADB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4D-4970-81CA-4E21141ADB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4D-4970-81CA-4E21141ADB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4D-4970-81CA-4E21141ADB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4D-4970-81CA-4E21141ADB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4D-4970-81CA-4E21141ADB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4D-4970-81CA-4E21141ADB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4D-4970-81CA-4E21141ADB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4D-4970-81CA-4E21141ADB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4D-4970-81CA-4E21141ADB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4D-4970-81CA-4E21141ADB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4D-4970-81CA-4E21141ADB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4D-4970-81CA-4E21141ADB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4D-4970-81CA-4E21141ADB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4D-4970-81CA-4E21141ADB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4D-4970-81CA-4E21141ADB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4D-4970-81CA-4E21141ADB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4D-4970-81CA-4E21141ADB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4D-4970-81CA-4E21141ADB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4D-4970-81CA-4E21141ADB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4D-4970-81CA-4E21141ADB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4D-4970-81CA-4E21141ADB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4D-4970-81CA-4E21141ADB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4D-4970-81CA-4E21141ADB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4D-4970-81CA-4E21141ADB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4D-4970-81CA-4E21141ADB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4D-4970-81CA-4E21141ADB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4D-4970-81CA-4E21141ADB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4D-4970-81CA-4E21141ADB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4D-4970-81CA-4E21141ADB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14D-4970-81CA-4E21141ADB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14D-4970-81CA-4E21141ADB12}"/>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98.8</c:v>
                </c:pt>
                <c:pt idx="15">
                  <c:v>98.8</c:v>
                </c:pt>
                <c:pt idx="16">
                  <c:v>98.8</c:v>
                </c:pt>
                <c:pt idx="17">
                  <c:v>98.8</c:v>
                </c:pt>
                <c:pt idx="18">
                  <c:v>98.8</c:v>
                </c:pt>
                <c:pt idx="19">
                  <c:v>98.8</c:v>
                </c:pt>
                <c:pt idx="20">
                  <c:v>98.8</c:v>
                </c:pt>
                <c:pt idx="21">
                  <c:v>98.8</c:v>
                </c:pt>
                <c:pt idx="22">
                  <c:v>98.8</c:v>
                </c:pt>
                <c:pt idx="23">
                  <c:v>98.8</c:v>
                </c:pt>
                <c:pt idx="24">
                  <c:v>98.8</c:v>
                </c:pt>
                <c:pt idx="25">
                  <c:v>98.8</c:v>
                </c:pt>
              </c:numCache>
            </c:numRef>
          </c:yVal>
          <c:smooth val="0"/>
          <c:extLst>
            <c:ext xmlns:c16="http://schemas.microsoft.com/office/drawing/2014/chart" uri="{C3380CC4-5D6E-409C-BE32-E72D297353CC}">
              <c16:uniqueId val="{00000061-414D-4970-81CA-4E21141ADB1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14D-4970-81CA-4E21141ADB1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14D-4970-81CA-4E21141ADB1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14D-4970-81CA-4E21141ADB1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14D-4970-81CA-4E21141ADB1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14D-4970-81CA-4E21141ADB1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14D-4970-81CA-4E21141ADB1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14D-4970-81CA-4E21141ADB1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14D-4970-81CA-4E21141ADB1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14D-4970-81CA-4E21141ADB1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14D-4970-81CA-4E21141ADB1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14D-4970-81CA-4E21141ADB1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14D-4970-81CA-4E21141ADB1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14D-4970-81CA-4E21141ADB1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14D-4970-81CA-4E21141ADB1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14D-4970-81CA-4E21141ADB1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14D-4970-81CA-4E21141ADB1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14D-4970-81CA-4E21141ADB1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14D-4970-81CA-4E21141ADB1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14D-4970-81CA-4E21141ADB1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14D-4970-81CA-4E21141ADB1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14D-4970-81CA-4E21141ADB1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14D-4970-81CA-4E21141ADB1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14D-4970-81CA-4E21141ADB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14D-4970-81CA-4E21141ADB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14D-4970-81CA-4E21141ADB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14D-4970-81CA-4E21141ADB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14D-4970-81CA-4E21141ADB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14D-4970-81CA-4E21141ADB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14D-4970-81CA-4E21141ADB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14D-4970-81CA-4E21141ADB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14D-4970-81CA-4E21141ADB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14D-4970-81CA-4E21141ADB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14D-4970-81CA-4E21141ADB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14D-4970-81CA-4E21141ADB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14D-4970-81CA-4E21141ADB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14D-4970-81CA-4E21141ADB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14D-4970-81CA-4E21141ADB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14D-4970-81CA-4E21141ADB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14D-4970-81CA-4E21141ADB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14D-4970-81CA-4E21141ADB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14D-4970-81CA-4E21141ADB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14D-4970-81CA-4E21141ADB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14D-4970-81CA-4E21141ADB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14D-4970-81CA-4E21141ADB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14D-4970-81CA-4E21141ADB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14D-4970-81CA-4E21141ADB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14D-4970-81CA-4E21141ADB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14D-4970-81CA-4E21141ADB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14D-4970-81CA-4E21141ADB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14D-4970-81CA-4E21141ADB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4D-4970-81CA-4E21141ADB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4D-4970-81CA-4E21141ADB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4D-4970-81CA-4E21141ADB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4D-4970-81CA-4E21141ADB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4D-4970-81CA-4E21141ADB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4D-4970-81CA-4E21141ADB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4D-4970-81CA-4E21141ADB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4D-4970-81CA-4E21141ADB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4D-4970-81CA-4E21141ADB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4D-4970-81CA-4E21141ADB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4D-4970-81CA-4E21141ADB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4D-4970-81CA-4E21141ADB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4D-4970-81CA-4E21141ADB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4D-4970-81CA-4E21141ADB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4D-4970-81CA-4E21141ADB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4D-4970-81CA-4E21141ADB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4D-4970-81CA-4E21141ADB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4D-4970-81CA-4E21141ADB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4D-4970-81CA-4E21141ADB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4D-4970-81CA-4E21141ADB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4D-4970-81CA-4E21141ADB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4D-4970-81CA-4E21141ADB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4D-4970-81CA-4E21141ADB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4D-4970-81CA-4E21141ADB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4D-4970-81CA-4E21141ADB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4D-4970-81CA-4E21141ADB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4D-4970-81CA-4E21141ADB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4D-4970-81CA-4E21141ADB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4D-4970-81CA-4E21141ADB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4D-4970-81CA-4E21141ADB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4D-4970-81CA-4E21141ADB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4D-4970-81CA-4E21141ADB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4D-4970-81CA-4E21141ADB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4D-4970-81CA-4E21141ADB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4D-4970-81CA-4E21141ADB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4D-4970-81CA-4E21141ADB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4D-4970-81CA-4E21141ADB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4D-4970-81CA-4E21141ADB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4D-4970-81CA-4E21141ADB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4D-4970-81CA-4E21141ADB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4D-4970-81CA-4E21141ADB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4D-4970-81CA-4E21141ADB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4D-4970-81CA-4E21141ADB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4D-4970-81CA-4E21141ADB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4D-4970-81CA-4E21141ADB1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99</c:v>
                </c:pt>
                <c:pt idx="4">
                  <c:v>#N/A</c:v>
                </c:pt>
                <c:pt idx="5">
                  <c:v>98.484848484848484</c:v>
                </c:pt>
                <c:pt idx="6">
                  <c:v>99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14D-4970-81CA-4E21141ADB12}"/>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67.400000000000006</c:v>
                </c:pt>
                <c:pt idx="11">
                  <c:v>67.400000000000006</c:v>
                </c:pt>
                <c:pt idx="12">
                  <c:v>67.400000000000006</c:v>
                </c:pt>
                <c:pt idx="13">
                  <c:v>67.400000000000006</c:v>
                </c:pt>
                <c:pt idx="14">
                  <c:v>67.400000000000006</c:v>
                </c:pt>
                <c:pt idx="15">
                  <c:v>70.7</c:v>
                </c:pt>
                <c:pt idx="16">
                  <c:v>74</c:v>
                </c:pt>
                <c:pt idx="17">
                  <c:v>77.400000000000006</c:v>
                </c:pt>
                <c:pt idx="18">
                  <c:v>80.7</c:v>
                </c:pt>
                <c:pt idx="19">
                  <c:v>84</c:v>
                </c:pt>
                <c:pt idx="20">
                  <c:v>87.3</c:v>
                </c:pt>
                <c:pt idx="21">
                  <c:v>90.6</c:v>
                </c:pt>
                <c:pt idx="22">
                  <c:v>93.9</c:v>
                </c:pt>
                <c:pt idx="23">
                  <c:v>97.2</c:v>
                </c:pt>
                <c:pt idx="24">
                  <c:v>98.8</c:v>
                </c:pt>
                <c:pt idx="25">
                  <c:v>98.8</c:v>
                </c:pt>
              </c:numCache>
            </c:numRef>
          </c:yVal>
          <c:smooth val="0"/>
          <c:extLst>
            <c:ext xmlns:c16="http://schemas.microsoft.com/office/drawing/2014/chart" uri="{C3380CC4-5D6E-409C-BE32-E72D297353CC}">
              <c16:uniqueId val="{000000C2-414D-4970-81CA-4E21141ADB12}"/>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14D-4970-81CA-4E21141ADB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14D-4970-81CA-4E21141ADB1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14D-4970-81CA-4E21141ADB12}"/>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14D-4970-81CA-4E21141ADB1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14D-4970-81CA-4E21141ADB1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14D-4970-81CA-4E21141ADB12}"/>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14D-4970-81CA-4E21141ADB1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14D-4970-81CA-4E21141ADB1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14D-4970-81CA-4E21141ADB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14D-4970-81CA-4E21141ADB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14D-4970-81CA-4E21141ADB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14D-4970-81CA-4E21141ADB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14D-4970-81CA-4E21141ADB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14D-4970-81CA-4E21141ADB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14D-4970-81CA-4E21141ADB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14D-4970-81CA-4E21141ADB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14D-4970-81CA-4E21141ADB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14D-4970-81CA-4E21141ADB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14D-4970-81CA-4E21141ADB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14D-4970-81CA-4E21141ADB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14D-4970-81CA-4E21141ADB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14D-4970-81CA-4E21141ADB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14D-4970-81CA-4E21141ADB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14D-4970-81CA-4E21141ADB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14D-4970-81CA-4E21141ADB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14D-4970-81CA-4E21141ADB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14D-4970-81CA-4E21141ADB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14D-4970-81CA-4E21141ADB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14D-4970-81CA-4E21141ADB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14D-4970-81CA-4E21141ADB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14D-4970-81CA-4E21141ADB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14D-4970-81CA-4E21141ADB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14D-4970-81CA-4E21141ADB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14D-4970-81CA-4E21141ADB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14D-4970-81CA-4E21141ADB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14D-4970-81CA-4E21141ADB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14D-4970-81CA-4E21141ADB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14D-4970-81CA-4E21141ADB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14D-4970-81CA-4E21141ADB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14D-4970-81CA-4E21141ADB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14D-4970-81CA-4E21141ADB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14D-4970-81CA-4E21141ADB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14D-4970-81CA-4E21141ADB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14D-4970-81CA-4E21141ADB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14D-4970-81CA-4E21141ADB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14D-4970-81CA-4E21141ADB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14D-4970-81CA-4E21141ADB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14D-4970-81CA-4E21141ADB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14D-4970-81CA-4E21141ADB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14D-4970-81CA-4E21141ADB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14D-4970-81CA-4E21141ADB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14D-4970-81CA-4E21141ADB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14D-4970-81CA-4E21141ADB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14D-4970-81CA-4E21141ADB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14D-4970-81CA-4E21141ADB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14D-4970-81CA-4E21141ADB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14D-4970-81CA-4E21141ADB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14D-4970-81CA-4E21141ADB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14D-4970-81CA-4E21141ADB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14D-4970-81CA-4E21141ADB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14D-4970-81CA-4E21141ADB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14D-4970-81CA-4E21141ADB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14D-4970-81CA-4E21141ADB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14D-4970-81CA-4E21141ADB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14D-4970-81CA-4E21141ADB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14D-4970-81CA-4E21141ADB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14D-4970-81CA-4E21141ADB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14D-4970-81CA-4E21141ADB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14D-4970-81CA-4E21141ADB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14D-4970-81CA-4E21141ADB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14D-4970-81CA-4E21141ADB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14D-4970-81CA-4E21141ADB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14D-4970-81CA-4E21141ADB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14D-4970-81CA-4E21141ADB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14D-4970-81CA-4E21141ADB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14D-4970-81CA-4E21141ADB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14D-4970-81CA-4E21141ADB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14D-4970-81CA-4E21141ADB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14D-4970-81CA-4E21141ADB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14D-4970-81CA-4E21141ADB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14D-4970-81CA-4E21141ADB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14D-4970-81CA-4E21141ADB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14D-4970-81CA-4E21141ADB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14D-4970-81CA-4E21141ADB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14D-4970-81CA-4E21141ADB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14D-4970-81CA-4E21141ADB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14D-4970-81CA-4E21141ADB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14D-4970-81CA-4E21141ADB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14D-4970-81CA-4E21141ADB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14D-4970-81CA-4E21141ADB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14D-4970-81CA-4E21141ADB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14D-4970-81CA-4E21141ADB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14D-4970-81CA-4E21141ADB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14D-4970-81CA-4E21141ADB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14D-4970-81CA-4E21141ADB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73.72849506658946</c:v>
                </c:pt>
                <c:pt idx="2">
                  <c:v>70.8</c:v>
                </c:pt>
                <c:pt idx="3">
                  <c:v>98</c:v>
                </c:pt>
                <c:pt idx="4">
                  <c:v>98</c:v>
                </c:pt>
                <c:pt idx="5">
                  <c:v>81.975206611570243</c:v>
                </c:pt>
                <c:pt idx="6">
                  <c:v>97.6</c:v>
                </c:pt>
                <c:pt idx="7">
                  <c:v>97.6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14D-4970-81CA-4E21141ADB1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72B-48ED-A18E-E04A8C1E4B4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72B-48ED-A18E-E04A8C1E4B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72B-48ED-A18E-E04A8C1E4B4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72B-48ED-A18E-E04A8C1E4B42}"/>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72B-48ED-A18E-E04A8C1E4B4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72B-48ED-A18E-E04A8C1E4B4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72B-48ED-A18E-E04A8C1E4B42}"/>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72B-48ED-A18E-E04A8C1E4B4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72B-48ED-A18E-E04A8C1E4B4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72B-48ED-A18E-E04A8C1E4B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72B-48ED-A18E-E04A8C1E4B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72B-48ED-A18E-E04A8C1E4B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72B-48ED-A18E-E04A8C1E4B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72B-48ED-A18E-E04A8C1E4B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72B-48ED-A18E-E04A8C1E4B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72B-48ED-A18E-E04A8C1E4B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72B-48ED-A18E-E04A8C1E4B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72B-48ED-A18E-E04A8C1E4B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72B-48ED-A18E-E04A8C1E4B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72B-48ED-A18E-E04A8C1E4B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72B-48ED-A18E-E04A8C1E4B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72B-48ED-A18E-E04A8C1E4B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72B-48ED-A18E-E04A8C1E4B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72B-48ED-A18E-E04A8C1E4B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72B-48ED-A18E-E04A8C1E4B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2B-48ED-A18E-E04A8C1E4B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2B-48ED-A18E-E04A8C1E4B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2B-48ED-A18E-E04A8C1E4B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2B-48ED-A18E-E04A8C1E4B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2B-48ED-A18E-E04A8C1E4B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2B-48ED-A18E-E04A8C1E4B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2B-48ED-A18E-E04A8C1E4B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72B-48ED-A18E-E04A8C1E4B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72B-48ED-A18E-E04A8C1E4B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72B-48ED-A18E-E04A8C1E4B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72B-48ED-A18E-E04A8C1E4B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72B-48ED-A18E-E04A8C1E4B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72B-48ED-A18E-E04A8C1E4B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72B-48ED-A18E-E04A8C1E4B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72B-48ED-A18E-E04A8C1E4B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72B-48ED-A18E-E04A8C1E4B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72B-48ED-A18E-E04A8C1E4B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72B-48ED-A18E-E04A8C1E4B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72B-48ED-A18E-E04A8C1E4B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72B-48ED-A18E-E04A8C1E4B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72B-48ED-A18E-E04A8C1E4B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72B-48ED-A18E-E04A8C1E4B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72B-48ED-A18E-E04A8C1E4B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72B-48ED-A18E-E04A8C1E4B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72B-48ED-A18E-E04A8C1E4B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72B-48ED-A18E-E04A8C1E4B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72B-48ED-A18E-E04A8C1E4B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72B-48ED-A18E-E04A8C1E4B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72B-48ED-A18E-E04A8C1E4B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72B-48ED-A18E-E04A8C1E4B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72B-48ED-A18E-E04A8C1E4B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72B-48ED-A18E-E04A8C1E4B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72B-48ED-A18E-E04A8C1E4B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72B-48ED-A18E-E04A8C1E4B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72B-48ED-A18E-E04A8C1E4B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72B-48ED-A18E-E04A8C1E4B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72B-48ED-A18E-E04A8C1E4B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72B-48ED-A18E-E04A8C1E4B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72B-48ED-A18E-E04A8C1E4B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72B-48ED-A18E-E04A8C1E4B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72B-48ED-A18E-E04A8C1E4B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72B-48ED-A18E-E04A8C1E4B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72B-48ED-A18E-E04A8C1E4B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72B-48ED-A18E-E04A8C1E4B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72B-48ED-A18E-E04A8C1E4B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72B-48ED-A18E-E04A8C1E4B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72B-48ED-A18E-E04A8C1E4B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72B-48ED-A18E-E04A8C1E4B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72B-48ED-A18E-E04A8C1E4B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72B-48ED-A18E-E04A8C1E4B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72B-48ED-A18E-E04A8C1E4B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72B-48ED-A18E-E04A8C1E4B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72B-48ED-A18E-E04A8C1E4B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72B-48ED-A18E-E04A8C1E4B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72B-48ED-A18E-E04A8C1E4B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72B-48ED-A18E-E04A8C1E4B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72B-48ED-A18E-E04A8C1E4B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72B-48ED-A18E-E04A8C1E4B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72B-48ED-A18E-E04A8C1E4B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72B-48ED-A18E-E04A8C1E4B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72B-48ED-A18E-E04A8C1E4B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72B-48ED-A18E-E04A8C1E4B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72B-48ED-A18E-E04A8C1E4B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72B-48ED-A18E-E04A8C1E4B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72B-48ED-A18E-E04A8C1E4B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72B-48ED-A18E-E04A8C1E4B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72B-48ED-A18E-E04A8C1E4B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72B-48ED-A18E-E04A8C1E4B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72B-48ED-A18E-E04A8C1E4B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72B-48ED-A18E-E04A8C1E4B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72B-48ED-A18E-E04A8C1E4B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72B-48ED-A18E-E04A8C1E4B4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72B-48ED-A18E-E04A8C1E4B42}"/>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72B-48ED-A18E-E04A8C1E4B42}"/>
              </c:ext>
            </c:extLst>
          </c:dPt>
          <c:dPt>
            <c:idx val="2"/>
            <c:bubble3D val="0"/>
            <c:extLst>
              <c:ext xmlns:c16="http://schemas.microsoft.com/office/drawing/2014/chart" uri="{C3380CC4-5D6E-409C-BE32-E72D297353CC}">
                <c16:uniqueId val="{00000063-B72B-48ED-A18E-E04A8C1E4B42}"/>
              </c:ext>
            </c:extLst>
          </c:dPt>
          <c:dPt>
            <c:idx val="3"/>
            <c:bubble3D val="0"/>
            <c:extLst>
              <c:ext xmlns:c16="http://schemas.microsoft.com/office/drawing/2014/chart" uri="{C3380CC4-5D6E-409C-BE32-E72D297353CC}">
                <c16:uniqueId val="{00000064-B72B-48ED-A18E-E04A8C1E4B4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72B-48ED-A18E-E04A8C1E4B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72B-48ED-A18E-E04A8C1E4B4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72B-48ED-A18E-E04A8C1E4B42}"/>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72B-48ED-A18E-E04A8C1E4B4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72B-48ED-A18E-E04A8C1E4B4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72B-48ED-A18E-E04A8C1E4B42}"/>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72B-48ED-A18E-E04A8C1E4B4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72B-48ED-A18E-E04A8C1E4B4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72B-48ED-A18E-E04A8C1E4B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72B-48ED-A18E-E04A8C1E4B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72B-48ED-A18E-E04A8C1E4B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72B-48ED-A18E-E04A8C1E4B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72B-48ED-A18E-E04A8C1E4B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72B-48ED-A18E-E04A8C1E4B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72B-48ED-A18E-E04A8C1E4B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72B-48ED-A18E-E04A8C1E4B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72B-48ED-A18E-E04A8C1E4B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72B-48ED-A18E-E04A8C1E4B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72B-48ED-A18E-E04A8C1E4B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72B-48ED-A18E-E04A8C1E4B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72B-48ED-A18E-E04A8C1E4B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72B-48ED-A18E-E04A8C1E4B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72B-48ED-A18E-E04A8C1E4B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72B-48ED-A18E-E04A8C1E4B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72B-48ED-A18E-E04A8C1E4B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72B-48ED-A18E-E04A8C1E4B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72B-48ED-A18E-E04A8C1E4B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72B-48ED-A18E-E04A8C1E4B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72B-48ED-A18E-E04A8C1E4B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72B-48ED-A18E-E04A8C1E4B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72B-48ED-A18E-E04A8C1E4B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72B-48ED-A18E-E04A8C1E4B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72B-48ED-A18E-E04A8C1E4B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72B-48ED-A18E-E04A8C1E4B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72B-48ED-A18E-E04A8C1E4B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72B-48ED-A18E-E04A8C1E4B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72B-48ED-A18E-E04A8C1E4B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72B-48ED-A18E-E04A8C1E4B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72B-48ED-A18E-E04A8C1E4B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72B-48ED-A18E-E04A8C1E4B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72B-48ED-A18E-E04A8C1E4B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72B-48ED-A18E-E04A8C1E4B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72B-48ED-A18E-E04A8C1E4B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72B-48ED-A18E-E04A8C1E4B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72B-48ED-A18E-E04A8C1E4B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72B-48ED-A18E-E04A8C1E4B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72B-48ED-A18E-E04A8C1E4B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72B-48ED-A18E-E04A8C1E4B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72B-48ED-A18E-E04A8C1E4B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72B-48ED-A18E-E04A8C1E4B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72B-48ED-A18E-E04A8C1E4B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72B-48ED-A18E-E04A8C1E4B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72B-48ED-A18E-E04A8C1E4B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72B-48ED-A18E-E04A8C1E4B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72B-48ED-A18E-E04A8C1E4B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72B-48ED-A18E-E04A8C1E4B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72B-48ED-A18E-E04A8C1E4B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72B-48ED-A18E-E04A8C1E4B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72B-48ED-A18E-E04A8C1E4B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72B-48ED-A18E-E04A8C1E4B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72B-48ED-A18E-E04A8C1E4B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72B-48ED-A18E-E04A8C1E4B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72B-48ED-A18E-E04A8C1E4B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72B-48ED-A18E-E04A8C1E4B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72B-48ED-A18E-E04A8C1E4B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72B-48ED-A18E-E04A8C1E4B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72B-48ED-A18E-E04A8C1E4B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72B-48ED-A18E-E04A8C1E4B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72B-48ED-A18E-E04A8C1E4B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72B-48ED-A18E-E04A8C1E4B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72B-48ED-A18E-E04A8C1E4B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72B-48ED-A18E-E04A8C1E4B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72B-48ED-A18E-E04A8C1E4B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72B-48ED-A18E-E04A8C1E4B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72B-48ED-A18E-E04A8C1E4B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72B-48ED-A18E-E04A8C1E4B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72B-48ED-A18E-E04A8C1E4B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72B-48ED-A18E-E04A8C1E4B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72B-48ED-A18E-E04A8C1E4B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72B-48ED-A18E-E04A8C1E4B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72B-48ED-A18E-E04A8C1E4B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72B-48ED-A18E-E04A8C1E4B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72B-48ED-A18E-E04A8C1E4B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72B-48ED-A18E-E04A8C1E4B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72B-48ED-A18E-E04A8C1E4B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72B-48ED-A18E-E04A8C1E4B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72B-48ED-A18E-E04A8C1E4B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72B-48ED-A18E-E04A8C1E4B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72B-48ED-A18E-E04A8C1E4B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72B-48ED-A18E-E04A8C1E4B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72B-48ED-A18E-E04A8C1E4B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72B-48ED-A18E-E04A8C1E4B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72B-48ED-A18E-E04A8C1E4B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72B-48ED-A18E-E04A8C1E4B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72B-48ED-A18E-E04A8C1E4B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72B-48ED-A18E-E04A8C1E4B4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72B-48ED-A18E-E04A8C1E4B4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72B-48ED-A18E-E04A8C1E4B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72B-48ED-A18E-E04A8C1E4B4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72B-48ED-A18E-E04A8C1E4B42}"/>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72B-48ED-A18E-E04A8C1E4B4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72B-48ED-A18E-E04A8C1E4B42}"/>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72B-48ED-A18E-E04A8C1E4B42}"/>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72B-48ED-A18E-E04A8C1E4B4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72B-48ED-A18E-E04A8C1E4B4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72B-48ED-A18E-E04A8C1E4B4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72B-48ED-A18E-E04A8C1E4B4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72B-48ED-A18E-E04A8C1E4B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72B-48ED-A18E-E04A8C1E4B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72B-48ED-A18E-E04A8C1E4B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72B-48ED-A18E-E04A8C1E4B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72B-48ED-A18E-E04A8C1E4B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72B-48ED-A18E-E04A8C1E4B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72B-48ED-A18E-E04A8C1E4B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72B-48ED-A18E-E04A8C1E4B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72B-48ED-A18E-E04A8C1E4B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72B-48ED-A18E-E04A8C1E4B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72B-48ED-A18E-E04A8C1E4B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72B-48ED-A18E-E04A8C1E4B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72B-48ED-A18E-E04A8C1E4B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72B-48ED-A18E-E04A8C1E4B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72B-48ED-A18E-E04A8C1E4B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72B-48ED-A18E-E04A8C1E4B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72B-48ED-A18E-E04A8C1E4B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72B-48ED-A18E-E04A8C1E4B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72B-48ED-A18E-E04A8C1E4B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72B-48ED-A18E-E04A8C1E4B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72B-48ED-A18E-E04A8C1E4B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72B-48ED-A18E-E04A8C1E4B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72B-48ED-A18E-E04A8C1E4B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72B-48ED-A18E-E04A8C1E4B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72B-48ED-A18E-E04A8C1E4B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72B-48ED-A18E-E04A8C1E4B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72B-48ED-A18E-E04A8C1E4B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72B-48ED-A18E-E04A8C1E4B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72B-48ED-A18E-E04A8C1E4B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72B-48ED-A18E-E04A8C1E4B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72B-48ED-A18E-E04A8C1E4B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72B-48ED-A18E-E04A8C1E4B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72B-48ED-A18E-E04A8C1E4B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72B-48ED-A18E-E04A8C1E4B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72B-48ED-A18E-E04A8C1E4B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72B-48ED-A18E-E04A8C1E4B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72B-48ED-A18E-E04A8C1E4B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72B-48ED-A18E-E04A8C1E4B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72B-48ED-A18E-E04A8C1E4B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72B-48ED-A18E-E04A8C1E4B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72B-48ED-A18E-E04A8C1E4B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72B-48ED-A18E-E04A8C1E4B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72B-48ED-A18E-E04A8C1E4B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72B-48ED-A18E-E04A8C1E4B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72B-48ED-A18E-E04A8C1E4B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72B-48ED-A18E-E04A8C1E4B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72B-48ED-A18E-E04A8C1E4B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72B-48ED-A18E-E04A8C1E4B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72B-48ED-A18E-E04A8C1E4B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72B-48ED-A18E-E04A8C1E4B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72B-48ED-A18E-E04A8C1E4B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72B-48ED-A18E-E04A8C1E4B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72B-48ED-A18E-E04A8C1E4B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72B-48ED-A18E-E04A8C1E4B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72B-48ED-A18E-E04A8C1E4B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72B-48ED-A18E-E04A8C1E4B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72B-48ED-A18E-E04A8C1E4B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72B-48ED-A18E-E04A8C1E4B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72B-48ED-A18E-E04A8C1E4B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72B-48ED-A18E-E04A8C1E4B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72B-48ED-A18E-E04A8C1E4B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72B-48ED-A18E-E04A8C1E4B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72B-48ED-A18E-E04A8C1E4B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72B-48ED-A18E-E04A8C1E4B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72B-48ED-A18E-E04A8C1E4B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72B-48ED-A18E-E04A8C1E4B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72B-48ED-A18E-E04A8C1E4B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72B-48ED-A18E-E04A8C1E4B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72B-48ED-A18E-E04A8C1E4B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72B-48ED-A18E-E04A8C1E4B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72B-48ED-A18E-E04A8C1E4B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72B-48ED-A18E-E04A8C1E4B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72B-48ED-A18E-E04A8C1E4B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72B-48ED-A18E-E04A8C1E4B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72B-48ED-A18E-E04A8C1E4B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72B-48ED-A18E-E04A8C1E4B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72B-48ED-A18E-E04A8C1E4B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72B-48ED-A18E-E04A8C1E4B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72B-48ED-A18E-E04A8C1E4B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72B-48ED-A18E-E04A8C1E4B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72B-48ED-A18E-E04A8C1E4B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72B-48ED-A18E-E04A8C1E4B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72B-48ED-A18E-E04A8C1E4B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72B-48ED-A18E-E04A8C1E4B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72B-48ED-A18E-E04A8C1E4B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72B-48ED-A18E-E04A8C1E4B42}"/>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71C-4FBC-A571-A425570C862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71C-4FBC-A571-A425570C86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1C-4FBC-A571-A425570C862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1C-4FBC-A571-A425570C862C}"/>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1C-4FBC-A571-A425570C86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1C-4FBC-A571-A425570C862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1C-4FBC-A571-A425570C862C}"/>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1C-4FBC-A571-A425570C862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1C-4FBC-A571-A425570C862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1C-4FBC-A571-A425570C86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1C-4FBC-A571-A425570C86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1C-4FBC-A571-A425570C86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1C-4FBC-A571-A425570C86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1C-4FBC-A571-A425570C86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1C-4FBC-A571-A425570C86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1C-4FBC-A571-A425570C86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1C-4FBC-A571-A425570C86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1C-4FBC-A571-A425570C86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1C-4FBC-A571-A425570C86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1C-4FBC-A571-A425570C86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1C-4FBC-A571-A425570C86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1C-4FBC-A571-A425570C86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1C-4FBC-A571-A425570C86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1C-4FBC-A571-A425570C86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71C-4FBC-A571-A425570C86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71C-4FBC-A571-A425570C86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1C-4FBC-A571-A425570C86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1C-4FBC-A571-A425570C86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1C-4FBC-A571-A425570C86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1C-4FBC-A571-A425570C86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1C-4FBC-A571-A425570C86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1C-4FBC-A571-A425570C86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1C-4FBC-A571-A425570C86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1C-4FBC-A571-A425570C86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1C-4FBC-A571-A425570C86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1C-4FBC-A571-A425570C86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1C-4FBC-A571-A425570C86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1C-4FBC-A571-A425570C86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1C-4FBC-A571-A425570C86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1C-4FBC-A571-A425570C86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1C-4FBC-A571-A425570C86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1C-4FBC-A571-A425570C86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1C-4FBC-A571-A425570C86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1C-4FBC-A571-A425570C86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1C-4FBC-A571-A425570C86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1C-4FBC-A571-A425570C86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1C-4FBC-A571-A425570C86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1C-4FBC-A571-A425570C86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1C-4FBC-A571-A425570C86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1C-4FBC-A571-A425570C86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1C-4FBC-A571-A425570C86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1C-4FBC-A571-A425570C86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1C-4FBC-A571-A425570C86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1C-4FBC-A571-A425570C86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1C-4FBC-A571-A425570C86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1C-4FBC-A571-A425570C86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1C-4FBC-A571-A425570C86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1C-4FBC-A571-A425570C86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1C-4FBC-A571-A425570C86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1C-4FBC-A571-A425570C86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1C-4FBC-A571-A425570C86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1C-4FBC-A571-A425570C86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1C-4FBC-A571-A425570C86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1C-4FBC-A571-A425570C86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1C-4FBC-A571-A425570C86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1C-4FBC-A571-A425570C86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1C-4FBC-A571-A425570C86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1C-4FBC-A571-A425570C86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1C-4FBC-A571-A425570C86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1C-4FBC-A571-A425570C86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1C-4FBC-A571-A425570C86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1C-4FBC-A571-A425570C86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1C-4FBC-A571-A425570C86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1C-4FBC-A571-A425570C86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1C-4FBC-A571-A425570C86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1C-4FBC-A571-A425570C86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1C-4FBC-A571-A425570C86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1C-4FBC-A571-A425570C86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1C-4FBC-A571-A425570C86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1C-4FBC-A571-A425570C86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1C-4FBC-A571-A425570C86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1C-4FBC-A571-A425570C86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1C-4FBC-A571-A425570C86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1C-4FBC-A571-A425570C86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1C-4FBC-A571-A425570C86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1C-4FBC-A571-A425570C86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1C-4FBC-A571-A425570C86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1C-4FBC-A571-A425570C86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1C-4FBC-A571-A425570C86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1C-4FBC-A571-A425570C86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1C-4FBC-A571-A425570C86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1C-4FBC-A571-A425570C86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1C-4FBC-A571-A425570C86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1C-4FBC-A571-A425570C86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1C-4FBC-A571-A425570C86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71C-4FBC-A571-A425570C86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71C-4FBC-A571-A425570C862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71C-4FBC-A571-A425570C862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71C-4FBC-A571-A425570C862C}"/>
              </c:ext>
            </c:extLst>
          </c:dPt>
          <c:dPt>
            <c:idx val="2"/>
            <c:bubble3D val="0"/>
            <c:extLst>
              <c:ext xmlns:c16="http://schemas.microsoft.com/office/drawing/2014/chart" uri="{C3380CC4-5D6E-409C-BE32-E72D297353CC}">
                <c16:uniqueId val="{00000063-C71C-4FBC-A571-A425570C862C}"/>
              </c:ext>
            </c:extLst>
          </c:dPt>
          <c:dPt>
            <c:idx val="3"/>
            <c:bubble3D val="0"/>
            <c:extLst>
              <c:ext xmlns:c16="http://schemas.microsoft.com/office/drawing/2014/chart" uri="{C3380CC4-5D6E-409C-BE32-E72D297353CC}">
                <c16:uniqueId val="{00000064-C71C-4FBC-A571-A425570C862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71C-4FBC-A571-A425570C86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71C-4FBC-A571-A425570C862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71C-4FBC-A571-A425570C862C}"/>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71C-4FBC-A571-A425570C86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71C-4FBC-A571-A425570C862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71C-4FBC-A571-A425570C862C}"/>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71C-4FBC-A571-A425570C862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71C-4FBC-A571-A425570C862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71C-4FBC-A571-A425570C86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71C-4FBC-A571-A425570C86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71C-4FBC-A571-A425570C86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71C-4FBC-A571-A425570C86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71C-4FBC-A571-A425570C86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71C-4FBC-A571-A425570C86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71C-4FBC-A571-A425570C86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71C-4FBC-A571-A425570C86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71C-4FBC-A571-A425570C86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71C-4FBC-A571-A425570C86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71C-4FBC-A571-A425570C86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71C-4FBC-A571-A425570C86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71C-4FBC-A571-A425570C86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71C-4FBC-A571-A425570C86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71C-4FBC-A571-A425570C86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71C-4FBC-A571-A425570C86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71C-4FBC-A571-A425570C86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71C-4FBC-A571-A425570C86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71C-4FBC-A571-A425570C86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71C-4FBC-A571-A425570C86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71C-4FBC-A571-A425570C86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71C-4FBC-A571-A425570C86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71C-4FBC-A571-A425570C86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71C-4FBC-A571-A425570C86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71C-4FBC-A571-A425570C86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71C-4FBC-A571-A425570C86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71C-4FBC-A571-A425570C86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71C-4FBC-A571-A425570C86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71C-4FBC-A571-A425570C86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71C-4FBC-A571-A425570C86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71C-4FBC-A571-A425570C86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71C-4FBC-A571-A425570C86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71C-4FBC-A571-A425570C86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71C-4FBC-A571-A425570C86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71C-4FBC-A571-A425570C86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71C-4FBC-A571-A425570C86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71C-4FBC-A571-A425570C86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71C-4FBC-A571-A425570C86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71C-4FBC-A571-A425570C86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71C-4FBC-A571-A425570C86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71C-4FBC-A571-A425570C86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71C-4FBC-A571-A425570C86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1C-4FBC-A571-A425570C86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1C-4FBC-A571-A425570C86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1C-4FBC-A571-A425570C86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1C-4FBC-A571-A425570C86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1C-4FBC-A571-A425570C86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1C-4FBC-A571-A425570C86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1C-4FBC-A571-A425570C86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1C-4FBC-A571-A425570C86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1C-4FBC-A571-A425570C86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1C-4FBC-A571-A425570C86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1C-4FBC-A571-A425570C86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1C-4FBC-A571-A425570C86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1C-4FBC-A571-A425570C86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1C-4FBC-A571-A425570C86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1C-4FBC-A571-A425570C86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1C-4FBC-A571-A425570C86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1C-4FBC-A571-A425570C86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1C-4FBC-A571-A425570C86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1C-4FBC-A571-A425570C86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1C-4FBC-A571-A425570C86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1C-4FBC-A571-A425570C86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1C-4FBC-A571-A425570C86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1C-4FBC-A571-A425570C86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1C-4FBC-A571-A425570C86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1C-4FBC-A571-A425570C86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1C-4FBC-A571-A425570C86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1C-4FBC-A571-A425570C86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1C-4FBC-A571-A425570C86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1C-4FBC-A571-A425570C86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1C-4FBC-A571-A425570C86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1C-4FBC-A571-A425570C86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1C-4FBC-A571-A425570C86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1C-4FBC-A571-A425570C86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1C-4FBC-A571-A425570C86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1C-4FBC-A571-A425570C86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1C-4FBC-A571-A425570C86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1C-4FBC-A571-A425570C86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1C-4FBC-A571-A425570C86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1C-4FBC-A571-A425570C86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1C-4FBC-A571-A425570C86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1C-4FBC-A571-A425570C86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1C-4FBC-A571-A425570C86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1C-4FBC-A571-A425570C86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1C-4FBC-A571-A425570C86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1C-4FBC-A571-A425570C86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71C-4FBC-A571-A425570C862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71C-4FBC-A571-A425570C862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71C-4FBC-A571-A425570C86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71C-4FBC-A571-A425570C862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71C-4FBC-A571-A425570C862C}"/>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71C-4FBC-A571-A425570C862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71C-4FBC-A571-A425570C862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71C-4FBC-A571-A425570C862C}"/>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71C-4FBC-A571-A425570C862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71C-4FBC-A571-A425570C862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71C-4FBC-A571-A425570C86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71C-4FBC-A571-A425570C86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71C-4FBC-A571-A425570C86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71C-4FBC-A571-A425570C86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71C-4FBC-A571-A425570C86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71C-4FBC-A571-A425570C86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71C-4FBC-A571-A425570C86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71C-4FBC-A571-A425570C86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71C-4FBC-A571-A425570C86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71C-4FBC-A571-A425570C86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71C-4FBC-A571-A425570C86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71C-4FBC-A571-A425570C86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71C-4FBC-A571-A425570C86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71C-4FBC-A571-A425570C86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71C-4FBC-A571-A425570C86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71C-4FBC-A571-A425570C86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71C-4FBC-A571-A425570C86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1C-4FBC-A571-A425570C86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1C-4FBC-A571-A425570C86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1C-4FBC-A571-A425570C86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1C-4FBC-A571-A425570C86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1C-4FBC-A571-A425570C86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1C-4FBC-A571-A425570C86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1C-4FBC-A571-A425570C86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1C-4FBC-A571-A425570C86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1C-4FBC-A571-A425570C86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1C-4FBC-A571-A425570C86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1C-4FBC-A571-A425570C86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1C-4FBC-A571-A425570C86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1C-4FBC-A571-A425570C86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1C-4FBC-A571-A425570C86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1C-4FBC-A571-A425570C86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1C-4FBC-A571-A425570C86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1C-4FBC-A571-A425570C86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1C-4FBC-A571-A425570C86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1C-4FBC-A571-A425570C86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1C-4FBC-A571-A425570C86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1C-4FBC-A571-A425570C86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71C-4FBC-A571-A425570C86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71C-4FBC-A571-A425570C86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71C-4FBC-A571-A425570C86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71C-4FBC-A571-A425570C86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71C-4FBC-A571-A425570C86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71C-4FBC-A571-A425570C86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71C-4FBC-A571-A425570C86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71C-4FBC-A571-A425570C86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71C-4FBC-A571-A425570C86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71C-4FBC-A571-A425570C86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71C-4FBC-A571-A425570C86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71C-4FBC-A571-A425570C86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71C-4FBC-A571-A425570C86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71C-4FBC-A571-A425570C86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71C-4FBC-A571-A425570C86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71C-4FBC-A571-A425570C86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71C-4FBC-A571-A425570C86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71C-4FBC-A571-A425570C86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71C-4FBC-A571-A425570C86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71C-4FBC-A571-A425570C86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71C-4FBC-A571-A425570C86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71C-4FBC-A571-A425570C86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71C-4FBC-A571-A425570C86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71C-4FBC-A571-A425570C86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71C-4FBC-A571-A425570C86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71C-4FBC-A571-A425570C86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1C-4FBC-A571-A425570C86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1C-4FBC-A571-A425570C86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1C-4FBC-A571-A425570C86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1C-4FBC-A571-A425570C86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1C-4FBC-A571-A425570C86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1C-4FBC-A571-A425570C86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1C-4FBC-A571-A425570C86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1C-4FBC-A571-A425570C86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1C-4FBC-A571-A425570C86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1C-4FBC-A571-A425570C86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1C-4FBC-A571-A425570C86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1C-4FBC-A571-A425570C86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1C-4FBC-A571-A425570C86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1C-4FBC-A571-A425570C86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1C-4FBC-A571-A425570C86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1C-4FBC-A571-A425570C86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1C-4FBC-A571-A425570C86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1C-4FBC-A571-A425570C86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1C-4FBC-A571-A425570C86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1C-4FBC-A571-A425570C86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1C-4FBC-A571-A425570C86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1C-4FBC-A571-A425570C86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1C-4FBC-A571-A425570C86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71C-4FBC-A571-A425570C862C}"/>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697-4B99-8131-FB3CE30AD5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697-4B99-8131-FB3CE30AD50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697-4B99-8131-FB3CE30AD500}"/>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697-4B99-8131-FB3CE30AD50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697-4B99-8131-FB3CE30AD50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697-4B99-8131-FB3CE30AD500}"/>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697-4B99-8131-FB3CE30AD50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697-4B99-8131-FB3CE30AD50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697-4B99-8131-FB3CE30AD5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697-4B99-8131-FB3CE30AD5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697-4B99-8131-FB3CE30AD5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697-4B99-8131-FB3CE30AD5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697-4B99-8131-FB3CE30AD5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697-4B99-8131-FB3CE30AD5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697-4B99-8131-FB3CE30AD5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697-4B99-8131-FB3CE30AD5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697-4B99-8131-FB3CE30AD5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697-4B99-8131-FB3CE30AD5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697-4B99-8131-FB3CE30AD5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697-4B99-8131-FB3CE30AD5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697-4B99-8131-FB3CE30AD5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697-4B99-8131-FB3CE30AD5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697-4B99-8131-FB3CE30AD5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697-4B99-8131-FB3CE30AD5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697-4B99-8131-FB3CE30AD5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697-4B99-8131-FB3CE30AD5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697-4B99-8131-FB3CE30AD5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697-4B99-8131-FB3CE30AD5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697-4B99-8131-FB3CE30AD5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697-4B99-8131-FB3CE30AD5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697-4B99-8131-FB3CE30AD5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697-4B99-8131-FB3CE30AD5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697-4B99-8131-FB3CE30AD5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697-4B99-8131-FB3CE30AD5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697-4B99-8131-FB3CE30AD5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697-4B99-8131-FB3CE30AD5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697-4B99-8131-FB3CE30AD5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697-4B99-8131-FB3CE30AD5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697-4B99-8131-FB3CE30AD5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697-4B99-8131-FB3CE30AD5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697-4B99-8131-FB3CE30AD5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697-4B99-8131-FB3CE30AD5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697-4B99-8131-FB3CE30AD5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697-4B99-8131-FB3CE30AD5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697-4B99-8131-FB3CE30AD5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697-4B99-8131-FB3CE30AD5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697-4B99-8131-FB3CE30AD5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697-4B99-8131-FB3CE30AD5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697-4B99-8131-FB3CE30AD5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697-4B99-8131-FB3CE30AD5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697-4B99-8131-FB3CE30AD5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697-4B99-8131-FB3CE30AD5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697-4B99-8131-FB3CE30AD5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697-4B99-8131-FB3CE30AD5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697-4B99-8131-FB3CE30AD5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697-4B99-8131-FB3CE30AD5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697-4B99-8131-FB3CE30AD5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697-4B99-8131-FB3CE30AD5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697-4B99-8131-FB3CE30AD5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697-4B99-8131-FB3CE30AD5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697-4B99-8131-FB3CE30AD5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697-4B99-8131-FB3CE30AD5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697-4B99-8131-FB3CE30AD5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697-4B99-8131-FB3CE30AD5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697-4B99-8131-FB3CE30AD5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697-4B99-8131-FB3CE30AD5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697-4B99-8131-FB3CE30AD5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697-4B99-8131-FB3CE30AD5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697-4B99-8131-FB3CE30AD5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697-4B99-8131-FB3CE30AD5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697-4B99-8131-FB3CE30AD5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697-4B99-8131-FB3CE30AD5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697-4B99-8131-FB3CE30AD5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697-4B99-8131-FB3CE30AD5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697-4B99-8131-FB3CE30AD5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697-4B99-8131-FB3CE30AD5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697-4B99-8131-FB3CE30AD5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697-4B99-8131-FB3CE30AD5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697-4B99-8131-FB3CE30AD5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697-4B99-8131-FB3CE30AD5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697-4B99-8131-FB3CE30AD5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697-4B99-8131-FB3CE30AD5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697-4B99-8131-FB3CE30AD5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697-4B99-8131-FB3CE30AD5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697-4B99-8131-FB3CE30AD5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697-4B99-8131-FB3CE30AD5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697-4B99-8131-FB3CE30AD5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697-4B99-8131-FB3CE30AD5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697-4B99-8131-FB3CE30AD5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697-4B99-8131-FB3CE30AD5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697-4B99-8131-FB3CE30AD5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697-4B99-8131-FB3CE30AD5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697-4B99-8131-FB3CE30AD5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697-4B99-8131-FB3CE30AD5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697-4B99-8131-FB3CE30AD5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697-4B99-8131-FB3CE30AD50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697-4B99-8131-FB3CE30AD500}"/>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91.5</c:v>
                </c:pt>
                <c:pt idx="13">
                  <c:v>91.5</c:v>
                </c:pt>
                <c:pt idx="14">
                  <c:v>91.5</c:v>
                </c:pt>
                <c:pt idx="15">
                  <c:v>91.5</c:v>
                </c:pt>
                <c:pt idx="16">
                  <c:v>91.5</c:v>
                </c:pt>
                <c:pt idx="17">
                  <c:v>91.5</c:v>
                </c:pt>
                <c:pt idx="18">
                  <c:v>91.5</c:v>
                </c:pt>
                <c:pt idx="19">
                  <c:v>91.5</c:v>
                </c:pt>
                <c:pt idx="20">
                  <c:v>91.5</c:v>
                </c:pt>
                <c:pt idx="21">
                  <c:v>#N/A</c:v>
                </c:pt>
                <c:pt idx="22">
                  <c:v>#N/A</c:v>
                </c:pt>
                <c:pt idx="23">
                  <c:v>#N/A</c:v>
                </c:pt>
                <c:pt idx="24">
                  <c:v>#N/A</c:v>
                </c:pt>
                <c:pt idx="25">
                  <c:v>#N/A</c:v>
                </c:pt>
              </c:numCache>
            </c:numRef>
          </c:yVal>
          <c:smooth val="0"/>
          <c:extLst>
            <c:ext xmlns:c16="http://schemas.microsoft.com/office/drawing/2014/chart" uri="{C3380CC4-5D6E-409C-BE32-E72D297353CC}">
              <c16:uniqueId val="{00000061-9697-4B99-8131-FB3CE30AD50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697-4B99-8131-FB3CE30AD50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697-4B99-8131-FB3CE30AD5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697-4B99-8131-FB3CE30AD50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697-4B99-8131-FB3CE30AD500}"/>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697-4B99-8131-FB3CE30AD50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697-4B99-8131-FB3CE30AD50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697-4B99-8131-FB3CE30AD500}"/>
                </c:ext>
              </c:extLst>
            </c:dLbl>
            <c:dLbl>
              <c:idx val="6"/>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697-4B99-8131-FB3CE30AD500}"/>
                </c:ext>
              </c:extLst>
            </c:dLbl>
            <c:dLbl>
              <c:idx val="7"/>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697-4B99-8131-FB3CE30AD500}"/>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697-4B99-8131-FB3CE30AD5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697-4B99-8131-FB3CE30AD5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697-4B99-8131-FB3CE30AD5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697-4B99-8131-FB3CE30AD5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697-4B99-8131-FB3CE30AD5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697-4B99-8131-FB3CE30AD5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697-4B99-8131-FB3CE30AD50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697-4B99-8131-FB3CE30AD50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697-4B99-8131-FB3CE30AD5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697-4B99-8131-FB3CE30AD5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697-4B99-8131-FB3CE30AD5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697-4B99-8131-FB3CE30AD5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697-4B99-8131-FB3CE30AD5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697-4B99-8131-FB3CE30AD5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697-4B99-8131-FB3CE30AD5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697-4B99-8131-FB3CE30AD5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697-4B99-8131-FB3CE30AD5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697-4B99-8131-FB3CE30AD5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697-4B99-8131-FB3CE30AD5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697-4B99-8131-FB3CE30AD5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697-4B99-8131-FB3CE30AD5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697-4B99-8131-FB3CE30AD5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697-4B99-8131-FB3CE30AD5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697-4B99-8131-FB3CE30AD5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697-4B99-8131-FB3CE30AD5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697-4B99-8131-FB3CE30AD5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697-4B99-8131-FB3CE30AD5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697-4B99-8131-FB3CE30AD5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697-4B99-8131-FB3CE30AD5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697-4B99-8131-FB3CE30AD5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697-4B99-8131-FB3CE30AD5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697-4B99-8131-FB3CE30AD5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697-4B99-8131-FB3CE30AD5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697-4B99-8131-FB3CE30AD5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697-4B99-8131-FB3CE30AD5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697-4B99-8131-FB3CE30AD5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697-4B99-8131-FB3CE30AD5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697-4B99-8131-FB3CE30AD5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697-4B99-8131-FB3CE30AD5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697-4B99-8131-FB3CE30AD5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697-4B99-8131-FB3CE30AD5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697-4B99-8131-FB3CE30AD5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697-4B99-8131-FB3CE30AD5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697-4B99-8131-FB3CE30AD5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697-4B99-8131-FB3CE30AD5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697-4B99-8131-FB3CE30AD5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697-4B99-8131-FB3CE30AD5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697-4B99-8131-FB3CE30AD5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697-4B99-8131-FB3CE30AD5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697-4B99-8131-FB3CE30AD5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697-4B99-8131-FB3CE30AD5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697-4B99-8131-FB3CE30AD5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697-4B99-8131-FB3CE30AD5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697-4B99-8131-FB3CE30AD5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697-4B99-8131-FB3CE30AD5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697-4B99-8131-FB3CE30AD5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697-4B99-8131-FB3CE30AD5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697-4B99-8131-FB3CE30AD5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697-4B99-8131-FB3CE30AD5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697-4B99-8131-FB3CE30AD5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697-4B99-8131-FB3CE30AD5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697-4B99-8131-FB3CE30AD5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697-4B99-8131-FB3CE30AD5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697-4B99-8131-FB3CE30AD5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697-4B99-8131-FB3CE30AD5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697-4B99-8131-FB3CE30AD5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697-4B99-8131-FB3CE30AD5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697-4B99-8131-FB3CE30AD5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697-4B99-8131-FB3CE30AD5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697-4B99-8131-FB3CE30AD5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697-4B99-8131-FB3CE30AD5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697-4B99-8131-FB3CE30AD5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697-4B99-8131-FB3CE30AD5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697-4B99-8131-FB3CE30AD5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697-4B99-8131-FB3CE30AD5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697-4B99-8131-FB3CE30AD5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697-4B99-8131-FB3CE30AD5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697-4B99-8131-FB3CE30AD5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697-4B99-8131-FB3CE30AD5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697-4B99-8131-FB3CE30AD5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697-4B99-8131-FB3CE30AD5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697-4B99-8131-FB3CE30AD5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697-4B99-8131-FB3CE30AD5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697-4B99-8131-FB3CE30AD5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697-4B99-8131-FB3CE30AD5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697-4B99-8131-FB3CE30AD5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697-4B99-8131-FB3CE30AD5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91.48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697-4B99-8131-FB3CE30AD50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697-4B99-8131-FB3CE30AD50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697-4B99-8131-FB3CE30AD5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697-4B99-8131-FB3CE30AD50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697-4B99-8131-FB3CE30AD500}"/>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697-4B99-8131-FB3CE30AD50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697-4B99-8131-FB3CE30AD500}"/>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697-4B99-8131-FB3CE30AD500}"/>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697-4B99-8131-FB3CE30AD500}"/>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697-4B99-8131-FB3CE30AD50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697-4B99-8131-FB3CE30AD5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697-4B99-8131-FB3CE30AD5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697-4B99-8131-FB3CE30AD5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697-4B99-8131-FB3CE30AD5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697-4B99-8131-FB3CE30AD5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697-4B99-8131-FB3CE30AD5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697-4B99-8131-FB3CE30AD5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697-4B99-8131-FB3CE30AD5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697-4B99-8131-FB3CE30AD5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697-4B99-8131-FB3CE30AD5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697-4B99-8131-FB3CE30AD5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697-4B99-8131-FB3CE30AD5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697-4B99-8131-FB3CE30AD5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697-4B99-8131-FB3CE30AD5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697-4B99-8131-FB3CE30AD5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697-4B99-8131-FB3CE30AD5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697-4B99-8131-FB3CE30AD5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697-4B99-8131-FB3CE30AD5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697-4B99-8131-FB3CE30AD5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697-4B99-8131-FB3CE30AD5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697-4B99-8131-FB3CE30AD5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697-4B99-8131-FB3CE30AD5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697-4B99-8131-FB3CE30AD5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697-4B99-8131-FB3CE30AD5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697-4B99-8131-FB3CE30AD5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697-4B99-8131-FB3CE30AD5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697-4B99-8131-FB3CE30AD5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697-4B99-8131-FB3CE30AD5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697-4B99-8131-FB3CE30AD5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697-4B99-8131-FB3CE30AD5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697-4B99-8131-FB3CE30AD5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697-4B99-8131-FB3CE30AD5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697-4B99-8131-FB3CE30AD5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697-4B99-8131-FB3CE30AD5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697-4B99-8131-FB3CE30AD5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697-4B99-8131-FB3CE30AD5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697-4B99-8131-FB3CE30AD5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697-4B99-8131-FB3CE30AD5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697-4B99-8131-FB3CE30AD5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697-4B99-8131-FB3CE30AD5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697-4B99-8131-FB3CE30AD5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697-4B99-8131-FB3CE30AD5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697-4B99-8131-FB3CE30AD5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697-4B99-8131-FB3CE30AD5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697-4B99-8131-FB3CE30AD5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697-4B99-8131-FB3CE30AD5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697-4B99-8131-FB3CE30AD5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697-4B99-8131-FB3CE30AD5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697-4B99-8131-FB3CE30AD5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697-4B99-8131-FB3CE30AD5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697-4B99-8131-FB3CE30AD5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697-4B99-8131-FB3CE30AD5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697-4B99-8131-FB3CE30AD5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697-4B99-8131-FB3CE30AD5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697-4B99-8131-FB3CE30AD5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697-4B99-8131-FB3CE30AD5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697-4B99-8131-FB3CE30AD5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697-4B99-8131-FB3CE30AD5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697-4B99-8131-FB3CE30AD5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697-4B99-8131-FB3CE30AD5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697-4B99-8131-FB3CE30AD5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697-4B99-8131-FB3CE30AD5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697-4B99-8131-FB3CE30AD5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697-4B99-8131-FB3CE30AD5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697-4B99-8131-FB3CE30AD5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697-4B99-8131-FB3CE30AD5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697-4B99-8131-FB3CE30AD5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697-4B99-8131-FB3CE30AD5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697-4B99-8131-FB3CE30AD5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697-4B99-8131-FB3CE30AD5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697-4B99-8131-FB3CE30AD5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697-4B99-8131-FB3CE30AD5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697-4B99-8131-FB3CE30AD5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697-4B99-8131-FB3CE30AD5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697-4B99-8131-FB3CE30AD5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697-4B99-8131-FB3CE30AD5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697-4B99-8131-FB3CE30AD5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697-4B99-8131-FB3CE30AD5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697-4B99-8131-FB3CE30AD5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697-4B99-8131-FB3CE30AD5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697-4B99-8131-FB3CE30AD5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697-4B99-8131-FB3CE30AD5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697-4B99-8131-FB3CE30AD5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697-4B99-8131-FB3CE30AD5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697-4B99-8131-FB3CE30AD5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697-4B99-8131-FB3CE30AD5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697-4B99-8131-FB3CE30AD5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697-4B99-8131-FB3CE30AD50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98A-434F-BB21-FC05F96348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8A-434F-BB21-FC05F963481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8A-434F-BB21-FC05F963481D}"/>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8A-434F-BB21-FC05F963481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8A-434F-BB21-FC05F963481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8A-434F-BB21-FC05F963481D}"/>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8A-434F-BB21-FC05F963481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8A-434F-BB21-FC05F963481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8A-434F-BB21-FC05F96348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8A-434F-BB21-FC05F96348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8A-434F-BB21-FC05F96348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8A-434F-BB21-FC05F96348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8A-434F-BB21-FC05F96348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8A-434F-BB21-FC05F96348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8A-434F-BB21-FC05F96348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8A-434F-BB21-FC05F96348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8A-434F-BB21-FC05F96348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8A-434F-BB21-FC05F96348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8A-434F-BB21-FC05F96348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8A-434F-BB21-FC05F96348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8A-434F-BB21-FC05F96348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8A-434F-BB21-FC05F96348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8A-434F-BB21-FC05F96348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8A-434F-BB21-FC05F96348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98A-434F-BB21-FC05F96348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8A-434F-BB21-FC05F96348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8A-434F-BB21-FC05F96348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8A-434F-BB21-FC05F96348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8A-434F-BB21-FC05F96348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8A-434F-BB21-FC05F96348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8A-434F-BB21-FC05F96348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8A-434F-BB21-FC05F96348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8A-434F-BB21-FC05F96348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8A-434F-BB21-FC05F96348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8A-434F-BB21-FC05F96348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8A-434F-BB21-FC05F96348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8A-434F-BB21-FC05F96348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8A-434F-BB21-FC05F96348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8A-434F-BB21-FC05F96348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8A-434F-BB21-FC05F96348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8A-434F-BB21-FC05F96348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8A-434F-BB21-FC05F96348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8A-434F-BB21-FC05F96348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8A-434F-BB21-FC05F96348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8A-434F-BB21-FC05F96348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8A-434F-BB21-FC05F96348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8A-434F-BB21-FC05F96348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8A-434F-BB21-FC05F96348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8A-434F-BB21-FC05F96348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8A-434F-BB21-FC05F96348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8A-434F-BB21-FC05F96348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8A-434F-BB21-FC05F96348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8A-434F-BB21-FC05F96348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8A-434F-BB21-FC05F96348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8A-434F-BB21-FC05F96348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8A-434F-BB21-FC05F96348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8A-434F-BB21-FC05F96348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8A-434F-BB21-FC05F96348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8A-434F-BB21-FC05F96348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8A-434F-BB21-FC05F96348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8A-434F-BB21-FC05F96348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8A-434F-BB21-FC05F96348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8A-434F-BB21-FC05F96348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8A-434F-BB21-FC05F96348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8A-434F-BB21-FC05F96348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8A-434F-BB21-FC05F96348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8A-434F-BB21-FC05F96348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8A-434F-BB21-FC05F96348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8A-434F-BB21-FC05F96348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8A-434F-BB21-FC05F96348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8A-434F-BB21-FC05F96348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8A-434F-BB21-FC05F96348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8A-434F-BB21-FC05F96348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8A-434F-BB21-FC05F96348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8A-434F-BB21-FC05F96348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8A-434F-BB21-FC05F96348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8A-434F-BB21-FC05F96348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8A-434F-BB21-FC05F96348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8A-434F-BB21-FC05F96348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8A-434F-BB21-FC05F96348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8A-434F-BB21-FC05F96348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8A-434F-BB21-FC05F96348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8A-434F-BB21-FC05F96348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8A-434F-BB21-FC05F96348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8A-434F-BB21-FC05F96348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8A-434F-BB21-FC05F96348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8A-434F-BB21-FC05F96348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8A-434F-BB21-FC05F96348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8A-434F-BB21-FC05F96348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8A-434F-BB21-FC05F96348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8A-434F-BB21-FC05F96348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8A-434F-BB21-FC05F96348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8A-434F-BB21-FC05F96348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8A-434F-BB21-FC05F96348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8A-434F-BB21-FC05F96348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98A-434F-BB21-FC05F963481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98A-434F-BB21-FC05F963481D}"/>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98A-434F-BB21-FC05F963481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598A-434F-BB21-FC05F963481D}"/>
              </c:ext>
            </c:extLst>
          </c:dPt>
          <c:dPt>
            <c:idx val="3"/>
            <c:bubble3D val="0"/>
            <c:extLst>
              <c:ext xmlns:c16="http://schemas.microsoft.com/office/drawing/2014/chart" uri="{C3380CC4-5D6E-409C-BE32-E72D297353CC}">
                <c16:uniqueId val="{00000063-598A-434F-BB21-FC05F963481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98A-434F-BB21-FC05F96348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98A-434F-BB21-FC05F963481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98A-434F-BB21-FC05F963481D}"/>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98A-434F-BB21-FC05F963481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98A-434F-BB21-FC05F963481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98A-434F-BB21-FC05F963481D}"/>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98A-434F-BB21-FC05F963481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98A-434F-BB21-FC05F963481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98A-434F-BB21-FC05F96348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98A-434F-BB21-FC05F96348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98A-434F-BB21-FC05F96348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98A-434F-BB21-FC05F96348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98A-434F-BB21-FC05F96348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98A-434F-BB21-FC05F96348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98A-434F-BB21-FC05F96348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98A-434F-BB21-FC05F96348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98A-434F-BB21-FC05F96348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98A-434F-BB21-FC05F96348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98A-434F-BB21-FC05F96348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98A-434F-BB21-FC05F96348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98A-434F-BB21-FC05F96348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98A-434F-BB21-FC05F96348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98A-434F-BB21-FC05F96348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98A-434F-BB21-FC05F96348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98A-434F-BB21-FC05F96348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98A-434F-BB21-FC05F96348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98A-434F-BB21-FC05F96348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98A-434F-BB21-FC05F96348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98A-434F-BB21-FC05F96348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98A-434F-BB21-FC05F96348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98A-434F-BB21-FC05F96348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98A-434F-BB21-FC05F96348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98A-434F-BB21-FC05F96348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98A-434F-BB21-FC05F96348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98A-434F-BB21-FC05F96348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98A-434F-BB21-FC05F96348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98A-434F-BB21-FC05F96348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98A-434F-BB21-FC05F96348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98A-434F-BB21-FC05F96348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98A-434F-BB21-FC05F96348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98A-434F-BB21-FC05F96348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98A-434F-BB21-FC05F96348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98A-434F-BB21-FC05F96348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98A-434F-BB21-FC05F96348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98A-434F-BB21-FC05F96348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98A-434F-BB21-FC05F96348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98A-434F-BB21-FC05F96348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98A-434F-BB21-FC05F96348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98A-434F-BB21-FC05F96348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98A-434F-BB21-FC05F96348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8A-434F-BB21-FC05F96348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8A-434F-BB21-FC05F96348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8A-434F-BB21-FC05F96348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8A-434F-BB21-FC05F96348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8A-434F-BB21-FC05F96348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8A-434F-BB21-FC05F96348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8A-434F-BB21-FC05F96348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8A-434F-BB21-FC05F96348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8A-434F-BB21-FC05F96348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8A-434F-BB21-FC05F96348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8A-434F-BB21-FC05F96348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8A-434F-BB21-FC05F96348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8A-434F-BB21-FC05F96348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8A-434F-BB21-FC05F96348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8A-434F-BB21-FC05F96348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8A-434F-BB21-FC05F96348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8A-434F-BB21-FC05F96348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8A-434F-BB21-FC05F96348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8A-434F-BB21-FC05F96348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8A-434F-BB21-FC05F96348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8A-434F-BB21-FC05F96348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8A-434F-BB21-FC05F96348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8A-434F-BB21-FC05F96348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8A-434F-BB21-FC05F96348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8A-434F-BB21-FC05F96348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8A-434F-BB21-FC05F96348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8A-434F-BB21-FC05F96348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8A-434F-BB21-FC05F96348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8A-434F-BB21-FC05F96348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8A-434F-BB21-FC05F96348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8A-434F-BB21-FC05F96348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8A-434F-BB21-FC05F96348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8A-434F-BB21-FC05F96348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8A-434F-BB21-FC05F96348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8A-434F-BB21-FC05F96348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8A-434F-BB21-FC05F96348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8A-434F-BB21-FC05F96348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8A-434F-BB21-FC05F96348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8A-434F-BB21-FC05F96348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8A-434F-BB21-FC05F96348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8A-434F-BB21-FC05F96348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8A-434F-BB21-FC05F96348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8A-434F-BB21-FC05F96348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8A-434F-BB21-FC05F96348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8A-434F-BB21-FC05F96348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98A-434F-BB21-FC05F963481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98A-434F-BB21-FC05F963481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98A-434F-BB21-FC05F96348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98A-434F-BB21-FC05F963481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98A-434F-BB21-FC05F963481D}"/>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98A-434F-BB21-FC05F963481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98A-434F-BB21-FC05F963481D}"/>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98A-434F-BB21-FC05F963481D}"/>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98A-434F-BB21-FC05F963481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98A-434F-BB21-FC05F963481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98A-434F-BB21-FC05F96348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98A-434F-BB21-FC05F96348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98A-434F-BB21-FC05F96348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98A-434F-BB21-FC05F96348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98A-434F-BB21-FC05F96348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98A-434F-BB21-FC05F96348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98A-434F-BB21-FC05F96348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98A-434F-BB21-FC05F96348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98A-434F-BB21-FC05F96348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98A-434F-BB21-FC05F96348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98A-434F-BB21-FC05F96348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98A-434F-BB21-FC05F96348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98A-434F-BB21-FC05F96348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98A-434F-BB21-FC05F96348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98A-434F-BB21-FC05F96348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98A-434F-BB21-FC05F96348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8A-434F-BB21-FC05F96348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8A-434F-BB21-FC05F96348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8A-434F-BB21-FC05F96348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8A-434F-BB21-FC05F96348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8A-434F-BB21-FC05F96348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8A-434F-BB21-FC05F96348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8A-434F-BB21-FC05F96348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8A-434F-BB21-FC05F96348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8A-434F-BB21-FC05F96348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8A-434F-BB21-FC05F96348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8A-434F-BB21-FC05F96348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8A-434F-BB21-FC05F96348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8A-434F-BB21-FC05F96348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8A-434F-BB21-FC05F96348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8A-434F-BB21-FC05F96348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8A-434F-BB21-FC05F96348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8A-434F-BB21-FC05F96348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8A-434F-BB21-FC05F96348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8A-434F-BB21-FC05F96348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8A-434F-BB21-FC05F96348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8A-434F-BB21-FC05F96348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8A-434F-BB21-FC05F96348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98A-434F-BB21-FC05F96348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98A-434F-BB21-FC05F96348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98A-434F-BB21-FC05F96348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98A-434F-BB21-FC05F96348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98A-434F-BB21-FC05F96348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98A-434F-BB21-FC05F96348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98A-434F-BB21-FC05F96348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98A-434F-BB21-FC05F96348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98A-434F-BB21-FC05F96348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98A-434F-BB21-FC05F96348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98A-434F-BB21-FC05F96348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98A-434F-BB21-FC05F96348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98A-434F-BB21-FC05F96348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98A-434F-BB21-FC05F96348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98A-434F-BB21-FC05F96348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98A-434F-BB21-FC05F96348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98A-434F-BB21-FC05F96348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98A-434F-BB21-FC05F96348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98A-434F-BB21-FC05F96348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98A-434F-BB21-FC05F96348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98A-434F-BB21-FC05F96348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98A-434F-BB21-FC05F96348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98A-434F-BB21-FC05F96348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98A-434F-BB21-FC05F96348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98A-434F-BB21-FC05F96348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98A-434F-BB21-FC05F96348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8A-434F-BB21-FC05F96348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8A-434F-BB21-FC05F96348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8A-434F-BB21-FC05F96348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8A-434F-BB21-FC05F96348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8A-434F-BB21-FC05F96348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8A-434F-BB21-FC05F96348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8A-434F-BB21-FC05F96348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8A-434F-BB21-FC05F96348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8A-434F-BB21-FC05F96348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8A-434F-BB21-FC05F96348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8A-434F-BB21-FC05F96348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8A-434F-BB21-FC05F96348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8A-434F-BB21-FC05F96348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8A-434F-BB21-FC05F96348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8A-434F-BB21-FC05F96348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8A-434F-BB21-FC05F96348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8A-434F-BB21-FC05F96348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8A-434F-BB21-FC05F96348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8A-434F-BB21-FC05F96348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8A-434F-BB21-FC05F96348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8A-434F-BB21-FC05F96348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8A-434F-BB21-FC05F96348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8A-434F-BB21-FC05F96348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98A-434F-BB21-FC05F963481D}"/>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D42-4C35-B34F-5BD450D79C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42-4C35-B34F-5BD450D79C7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42-4C35-B34F-5BD450D79C77}"/>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42-4C35-B34F-5BD450D79C7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42-4C35-B34F-5BD450D79C7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42-4C35-B34F-5BD450D79C77}"/>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42-4C35-B34F-5BD450D79C7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42-4C35-B34F-5BD450D79C7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42-4C35-B34F-5BD450D79C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42-4C35-B34F-5BD450D79C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42-4C35-B34F-5BD450D79C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42-4C35-B34F-5BD450D79C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42-4C35-B34F-5BD450D79C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42-4C35-B34F-5BD450D79C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42-4C35-B34F-5BD450D79C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42-4C35-B34F-5BD450D79C7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42-4C35-B34F-5BD450D79C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42-4C35-B34F-5BD450D79C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42-4C35-B34F-5BD450D79C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42-4C35-B34F-5BD450D79C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42-4C35-B34F-5BD450D79C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42-4C35-B34F-5BD450D79C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42-4C35-B34F-5BD450D79C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42-4C35-B34F-5BD450D79C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42-4C35-B34F-5BD450D79C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42-4C35-B34F-5BD450D79C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42-4C35-B34F-5BD450D79C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42-4C35-B34F-5BD450D79C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42-4C35-B34F-5BD450D79C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42-4C35-B34F-5BD450D79C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42-4C35-B34F-5BD450D79C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42-4C35-B34F-5BD450D79C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42-4C35-B34F-5BD450D79C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42-4C35-B34F-5BD450D79C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42-4C35-B34F-5BD450D79C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42-4C35-B34F-5BD450D79C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42-4C35-B34F-5BD450D79C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42-4C35-B34F-5BD450D79C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42-4C35-B34F-5BD450D79C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42-4C35-B34F-5BD450D79C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42-4C35-B34F-5BD450D79C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42-4C35-B34F-5BD450D79C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42-4C35-B34F-5BD450D79C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42-4C35-B34F-5BD450D79C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42-4C35-B34F-5BD450D79C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42-4C35-B34F-5BD450D79C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42-4C35-B34F-5BD450D79C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42-4C35-B34F-5BD450D79C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42-4C35-B34F-5BD450D79C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42-4C35-B34F-5BD450D79C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42-4C35-B34F-5BD450D79C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42-4C35-B34F-5BD450D79C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42-4C35-B34F-5BD450D79C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42-4C35-B34F-5BD450D79C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42-4C35-B34F-5BD450D79C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42-4C35-B34F-5BD450D79C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42-4C35-B34F-5BD450D79C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42-4C35-B34F-5BD450D79C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42-4C35-B34F-5BD450D79C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42-4C35-B34F-5BD450D79C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42-4C35-B34F-5BD450D79C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42-4C35-B34F-5BD450D79C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42-4C35-B34F-5BD450D79C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42-4C35-B34F-5BD450D79C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42-4C35-B34F-5BD450D79C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42-4C35-B34F-5BD450D79C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42-4C35-B34F-5BD450D79C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42-4C35-B34F-5BD450D79C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42-4C35-B34F-5BD450D79C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42-4C35-B34F-5BD450D79C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42-4C35-B34F-5BD450D79C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42-4C35-B34F-5BD450D79C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42-4C35-B34F-5BD450D79C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42-4C35-B34F-5BD450D79C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42-4C35-B34F-5BD450D79C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42-4C35-B34F-5BD450D79C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42-4C35-B34F-5BD450D79C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42-4C35-B34F-5BD450D79C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42-4C35-B34F-5BD450D79C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42-4C35-B34F-5BD450D79C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42-4C35-B34F-5BD450D79C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42-4C35-B34F-5BD450D79C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42-4C35-B34F-5BD450D79C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42-4C35-B34F-5BD450D79C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42-4C35-B34F-5BD450D79C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42-4C35-B34F-5BD450D79C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42-4C35-B34F-5BD450D79C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42-4C35-B34F-5BD450D79C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42-4C35-B34F-5BD450D79C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42-4C35-B34F-5BD450D79C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42-4C35-B34F-5BD450D79C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42-4C35-B34F-5BD450D79C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42-4C35-B34F-5BD450D79C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42-4C35-B34F-5BD450D79C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42-4C35-B34F-5BD450D79C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D42-4C35-B34F-5BD450D79C7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D42-4C35-B34F-5BD450D79C7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D42-4C35-B34F-5BD450D79C7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63.4</c:v>
                </c:pt>
                <c:pt idx="13">
                  <c:v>63.4</c:v>
                </c:pt>
                <c:pt idx="14">
                  <c:v>63.4</c:v>
                </c:pt>
                <c:pt idx="15">
                  <c:v>63.4</c:v>
                </c:pt>
                <c:pt idx="16">
                  <c:v>63.4</c:v>
                </c:pt>
                <c:pt idx="17">
                  <c:v>63.4</c:v>
                </c:pt>
                <c:pt idx="18">
                  <c:v>63.4</c:v>
                </c:pt>
                <c:pt idx="19">
                  <c:v>63.4</c:v>
                </c:pt>
                <c:pt idx="20">
                  <c:v>63.4</c:v>
                </c:pt>
                <c:pt idx="21">
                  <c:v>#N/A</c:v>
                </c:pt>
                <c:pt idx="22">
                  <c:v>#N/A</c:v>
                </c:pt>
                <c:pt idx="23">
                  <c:v>#N/A</c:v>
                </c:pt>
                <c:pt idx="24">
                  <c:v>#N/A</c:v>
                </c:pt>
                <c:pt idx="25">
                  <c:v>#N/A</c:v>
                </c:pt>
              </c:numCache>
            </c:numRef>
          </c:yVal>
          <c:smooth val="0"/>
          <c:extLst>
            <c:ext xmlns:c16="http://schemas.microsoft.com/office/drawing/2014/chart" uri="{C3380CC4-5D6E-409C-BE32-E72D297353CC}">
              <c16:uniqueId val="{00000062-9D42-4C35-B34F-5BD450D79C7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D42-4C35-B34F-5BD450D79C77}"/>
              </c:ext>
            </c:extLst>
          </c:dPt>
          <c:dPt>
            <c:idx val="3"/>
            <c:bubble3D val="0"/>
            <c:extLst>
              <c:ext xmlns:c16="http://schemas.microsoft.com/office/drawing/2014/chart" uri="{C3380CC4-5D6E-409C-BE32-E72D297353CC}">
                <c16:uniqueId val="{00000064-9D42-4C35-B34F-5BD450D79C7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42-4C35-B34F-5BD450D79C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42-4C35-B34F-5BD450D79C7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42-4C35-B34F-5BD450D79C77}"/>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42-4C35-B34F-5BD450D79C7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42-4C35-B34F-5BD450D79C7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42-4C35-B34F-5BD450D79C77}"/>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42-4C35-B34F-5BD450D79C7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42-4C35-B34F-5BD450D79C7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42-4C35-B34F-5BD450D79C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42-4C35-B34F-5BD450D79C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42-4C35-B34F-5BD450D79C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42-4C35-B34F-5BD450D79C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42-4C35-B34F-5BD450D79C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42-4C35-B34F-5BD450D79C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42-4C35-B34F-5BD450D79C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42-4C35-B34F-5BD450D79C7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42-4C35-B34F-5BD450D79C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42-4C35-B34F-5BD450D79C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42-4C35-B34F-5BD450D79C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42-4C35-B34F-5BD450D79C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42-4C35-B34F-5BD450D79C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42-4C35-B34F-5BD450D79C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42-4C35-B34F-5BD450D79C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D42-4C35-B34F-5BD450D79C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42-4C35-B34F-5BD450D79C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42-4C35-B34F-5BD450D79C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42-4C35-B34F-5BD450D79C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42-4C35-B34F-5BD450D79C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42-4C35-B34F-5BD450D79C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42-4C35-B34F-5BD450D79C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42-4C35-B34F-5BD450D79C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42-4C35-B34F-5BD450D79C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42-4C35-B34F-5BD450D79C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42-4C35-B34F-5BD450D79C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42-4C35-B34F-5BD450D79C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42-4C35-B34F-5BD450D79C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42-4C35-B34F-5BD450D79C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42-4C35-B34F-5BD450D79C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42-4C35-B34F-5BD450D79C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42-4C35-B34F-5BD450D79C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42-4C35-B34F-5BD450D79C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42-4C35-B34F-5BD450D79C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42-4C35-B34F-5BD450D79C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42-4C35-B34F-5BD450D79C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42-4C35-B34F-5BD450D79C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42-4C35-B34F-5BD450D79C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42-4C35-B34F-5BD450D79C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42-4C35-B34F-5BD450D79C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42-4C35-B34F-5BD450D79C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42-4C35-B34F-5BD450D79C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42-4C35-B34F-5BD450D79C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42-4C35-B34F-5BD450D79C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42-4C35-B34F-5BD450D79C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42-4C35-B34F-5BD450D79C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42-4C35-B34F-5BD450D79C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42-4C35-B34F-5BD450D79C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42-4C35-B34F-5BD450D79C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42-4C35-B34F-5BD450D79C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42-4C35-B34F-5BD450D79C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42-4C35-B34F-5BD450D79C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42-4C35-B34F-5BD450D79C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42-4C35-B34F-5BD450D79C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42-4C35-B34F-5BD450D79C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42-4C35-B34F-5BD450D79C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42-4C35-B34F-5BD450D79C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42-4C35-B34F-5BD450D79C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42-4C35-B34F-5BD450D79C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42-4C35-B34F-5BD450D79C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42-4C35-B34F-5BD450D79C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42-4C35-B34F-5BD450D79C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42-4C35-B34F-5BD450D79C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42-4C35-B34F-5BD450D79C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42-4C35-B34F-5BD450D79C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42-4C35-B34F-5BD450D79C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42-4C35-B34F-5BD450D79C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42-4C35-B34F-5BD450D79C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42-4C35-B34F-5BD450D79C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42-4C35-B34F-5BD450D79C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42-4C35-B34F-5BD450D79C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42-4C35-B34F-5BD450D79C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42-4C35-B34F-5BD450D79C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42-4C35-B34F-5BD450D79C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42-4C35-B34F-5BD450D79C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42-4C35-B34F-5BD450D79C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42-4C35-B34F-5BD450D79C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42-4C35-B34F-5BD450D79C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42-4C35-B34F-5BD450D79C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42-4C35-B34F-5BD450D79C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42-4C35-B34F-5BD450D79C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42-4C35-B34F-5BD450D79C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42-4C35-B34F-5BD450D79C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42-4C35-B34F-5BD450D79C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42-4C35-B34F-5BD450D79C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42-4C35-B34F-5BD450D79C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D42-4C35-B34F-5BD450D79C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63.404000000000003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D42-4C35-B34F-5BD450D79C7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9D42-4C35-B34F-5BD450D79C7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42-4C35-B34F-5BD450D79C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42-4C35-B34F-5BD450D79C7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42-4C35-B34F-5BD450D79C77}"/>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42-4C35-B34F-5BD450D79C7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42-4C35-B34F-5BD450D79C77}"/>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42-4C35-B34F-5BD450D79C77}"/>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42-4C35-B34F-5BD450D79C7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42-4C35-B34F-5BD450D79C7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42-4C35-B34F-5BD450D79C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42-4C35-B34F-5BD450D79C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42-4C35-B34F-5BD450D79C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42-4C35-B34F-5BD450D79C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42-4C35-B34F-5BD450D79C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42-4C35-B34F-5BD450D79C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42-4C35-B34F-5BD450D79C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42-4C35-B34F-5BD450D79C7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42-4C35-B34F-5BD450D79C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42-4C35-B34F-5BD450D79C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42-4C35-B34F-5BD450D79C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42-4C35-B34F-5BD450D79C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42-4C35-B34F-5BD450D79C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42-4C35-B34F-5BD450D79C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42-4C35-B34F-5BD450D79C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D42-4C35-B34F-5BD450D79C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42-4C35-B34F-5BD450D79C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42-4C35-B34F-5BD450D79C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42-4C35-B34F-5BD450D79C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42-4C35-B34F-5BD450D79C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42-4C35-B34F-5BD450D79C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42-4C35-B34F-5BD450D79C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42-4C35-B34F-5BD450D79C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42-4C35-B34F-5BD450D79C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42-4C35-B34F-5BD450D79C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42-4C35-B34F-5BD450D79C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42-4C35-B34F-5BD450D79C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42-4C35-B34F-5BD450D79C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42-4C35-B34F-5BD450D79C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42-4C35-B34F-5BD450D79C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42-4C35-B34F-5BD450D79C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42-4C35-B34F-5BD450D79C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42-4C35-B34F-5BD450D79C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42-4C35-B34F-5BD450D79C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42-4C35-B34F-5BD450D79C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42-4C35-B34F-5BD450D79C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42-4C35-B34F-5BD450D79C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42-4C35-B34F-5BD450D79C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42-4C35-B34F-5BD450D79C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42-4C35-B34F-5BD450D79C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42-4C35-B34F-5BD450D79C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42-4C35-B34F-5BD450D79C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42-4C35-B34F-5BD450D79C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42-4C35-B34F-5BD450D79C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42-4C35-B34F-5BD450D79C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42-4C35-B34F-5BD450D79C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42-4C35-B34F-5BD450D79C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42-4C35-B34F-5BD450D79C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42-4C35-B34F-5BD450D79C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42-4C35-B34F-5BD450D79C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42-4C35-B34F-5BD450D79C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42-4C35-B34F-5BD450D79C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42-4C35-B34F-5BD450D79C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42-4C35-B34F-5BD450D79C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42-4C35-B34F-5BD450D79C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42-4C35-B34F-5BD450D79C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42-4C35-B34F-5BD450D79C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42-4C35-B34F-5BD450D79C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42-4C35-B34F-5BD450D79C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42-4C35-B34F-5BD450D79C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42-4C35-B34F-5BD450D79C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42-4C35-B34F-5BD450D79C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42-4C35-B34F-5BD450D79C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42-4C35-B34F-5BD450D79C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42-4C35-B34F-5BD450D79C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42-4C35-B34F-5BD450D79C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42-4C35-B34F-5BD450D79C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42-4C35-B34F-5BD450D79C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42-4C35-B34F-5BD450D79C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42-4C35-B34F-5BD450D79C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42-4C35-B34F-5BD450D79C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42-4C35-B34F-5BD450D79C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42-4C35-B34F-5BD450D79C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42-4C35-B34F-5BD450D79C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42-4C35-B34F-5BD450D79C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42-4C35-B34F-5BD450D79C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42-4C35-B34F-5BD450D79C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42-4C35-B34F-5BD450D79C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42-4C35-B34F-5BD450D79C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42-4C35-B34F-5BD450D79C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42-4C35-B34F-5BD450D79C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42-4C35-B34F-5BD450D79C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42-4C35-B34F-5BD450D79C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42-4C35-B34F-5BD450D79C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42-4C35-B34F-5BD450D79C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42-4C35-B34F-5BD450D79C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D42-4C35-B34F-5BD450D79C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D42-4C35-B34F-5BD450D79C7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5F8-48C2-8D49-335D047C4A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5F8-48C2-8D49-335D047C4A4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5F8-48C2-8D49-335D047C4A4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5F8-48C2-8D49-335D047C4A4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5F8-48C2-8D49-335D047C4A4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5F8-48C2-8D49-335D047C4A4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5F8-48C2-8D49-335D047C4A4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5F8-48C2-8D49-335D047C4A4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5F8-48C2-8D49-335D047C4A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5F8-48C2-8D49-335D047C4A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5F8-48C2-8D49-335D047C4A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5F8-48C2-8D49-335D047C4A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5F8-48C2-8D49-335D047C4A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5F8-48C2-8D49-335D047C4A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5F8-48C2-8D49-335D047C4A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5F8-48C2-8D49-335D047C4A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5F8-48C2-8D49-335D047C4A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5F8-48C2-8D49-335D047C4A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5F8-48C2-8D49-335D047C4A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5F8-48C2-8D49-335D047C4A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5F8-48C2-8D49-335D047C4A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5F8-48C2-8D49-335D047C4A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5F8-48C2-8D49-335D047C4A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5F8-48C2-8D49-335D047C4A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5F8-48C2-8D49-335D047C4A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5F8-48C2-8D49-335D047C4A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5F8-48C2-8D49-335D047C4A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5F8-48C2-8D49-335D047C4A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5F8-48C2-8D49-335D047C4A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5F8-48C2-8D49-335D047C4A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5F8-48C2-8D49-335D047C4A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5F8-48C2-8D49-335D047C4A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5F8-48C2-8D49-335D047C4A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5F8-48C2-8D49-335D047C4A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5F8-48C2-8D49-335D047C4A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5F8-48C2-8D49-335D047C4A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5F8-48C2-8D49-335D047C4A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5F8-48C2-8D49-335D047C4A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5F8-48C2-8D49-335D047C4A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5F8-48C2-8D49-335D047C4A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5F8-48C2-8D49-335D047C4A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5F8-48C2-8D49-335D047C4A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5F8-48C2-8D49-335D047C4A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5F8-48C2-8D49-335D047C4A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5F8-48C2-8D49-335D047C4A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5F8-48C2-8D49-335D047C4A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5F8-48C2-8D49-335D047C4A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5F8-48C2-8D49-335D047C4A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5F8-48C2-8D49-335D047C4A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5F8-48C2-8D49-335D047C4A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5F8-48C2-8D49-335D047C4A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5F8-48C2-8D49-335D047C4A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5F8-48C2-8D49-335D047C4A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5F8-48C2-8D49-335D047C4A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5F8-48C2-8D49-335D047C4A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5F8-48C2-8D49-335D047C4A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5F8-48C2-8D49-335D047C4A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5F8-48C2-8D49-335D047C4A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5F8-48C2-8D49-335D047C4A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5F8-48C2-8D49-335D047C4A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5F8-48C2-8D49-335D047C4A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5F8-48C2-8D49-335D047C4A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5F8-48C2-8D49-335D047C4A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5F8-48C2-8D49-335D047C4A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5F8-48C2-8D49-335D047C4A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5F8-48C2-8D49-335D047C4A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5F8-48C2-8D49-335D047C4A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5F8-48C2-8D49-335D047C4A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5F8-48C2-8D49-335D047C4A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5F8-48C2-8D49-335D047C4A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5F8-48C2-8D49-335D047C4A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5F8-48C2-8D49-335D047C4A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5F8-48C2-8D49-335D047C4A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5F8-48C2-8D49-335D047C4A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5F8-48C2-8D49-335D047C4A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5F8-48C2-8D49-335D047C4A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5F8-48C2-8D49-335D047C4A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5F8-48C2-8D49-335D047C4A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5F8-48C2-8D49-335D047C4A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5F8-48C2-8D49-335D047C4A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5F8-48C2-8D49-335D047C4A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5F8-48C2-8D49-335D047C4A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5F8-48C2-8D49-335D047C4A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5F8-48C2-8D49-335D047C4A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5F8-48C2-8D49-335D047C4A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5F8-48C2-8D49-335D047C4A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5F8-48C2-8D49-335D047C4A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5F8-48C2-8D49-335D047C4A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5F8-48C2-8D49-335D047C4A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5F8-48C2-8D49-335D047C4A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5F8-48C2-8D49-335D047C4A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5F8-48C2-8D49-335D047C4A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5F8-48C2-8D49-335D047C4A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5F8-48C2-8D49-335D047C4A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5F8-48C2-8D49-335D047C4A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5F8-48C2-8D49-335D047C4A4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5F8-48C2-8D49-335D047C4A4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92.1</c:v>
                </c:pt>
                <c:pt idx="13">
                  <c:v>92.1</c:v>
                </c:pt>
                <c:pt idx="14">
                  <c:v>92.1</c:v>
                </c:pt>
                <c:pt idx="15">
                  <c:v>92.1</c:v>
                </c:pt>
                <c:pt idx="16">
                  <c:v>92.1</c:v>
                </c:pt>
                <c:pt idx="17">
                  <c:v>92.1</c:v>
                </c:pt>
                <c:pt idx="18">
                  <c:v>92.1</c:v>
                </c:pt>
                <c:pt idx="19">
                  <c:v>92.1</c:v>
                </c:pt>
                <c:pt idx="20">
                  <c:v>92.1</c:v>
                </c:pt>
                <c:pt idx="21">
                  <c:v>#N/A</c:v>
                </c:pt>
                <c:pt idx="22">
                  <c:v>#N/A</c:v>
                </c:pt>
                <c:pt idx="23">
                  <c:v>#N/A</c:v>
                </c:pt>
                <c:pt idx="24">
                  <c:v>#N/A</c:v>
                </c:pt>
                <c:pt idx="25">
                  <c:v>#N/A</c:v>
                </c:pt>
              </c:numCache>
            </c:numRef>
          </c:yVal>
          <c:smooth val="0"/>
          <c:extLst>
            <c:ext xmlns:c16="http://schemas.microsoft.com/office/drawing/2014/chart" uri="{C3380CC4-5D6E-409C-BE32-E72D297353CC}">
              <c16:uniqueId val="{00000061-B5F8-48C2-8D49-335D047C4A4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5F8-48C2-8D49-335D047C4A4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5F8-48C2-8D49-335D047C4A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5F8-48C2-8D49-335D047C4A4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5F8-48C2-8D49-335D047C4A4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5F8-48C2-8D49-335D047C4A4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5F8-48C2-8D49-335D047C4A4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5F8-48C2-8D49-335D047C4A4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5F8-48C2-8D49-335D047C4A4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5F8-48C2-8D49-335D047C4A4F}"/>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B5F8-48C2-8D49-335D047C4A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5F8-48C2-8D49-335D047C4A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5F8-48C2-8D49-335D047C4A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5F8-48C2-8D49-335D047C4A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5F8-48C2-8D49-335D047C4A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5F8-48C2-8D49-335D047C4A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5F8-48C2-8D49-335D047C4A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5F8-48C2-8D49-335D047C4A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5F8-48C2-8D49-335D047C4A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5F8-48C2-8D49-335D047C4A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5F8-48C2-8D49-335D047C4A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5F8-48C2-8D49-335D047C4A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5F8-48C2-8D49-335D047C4A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5F8-48C2-8D49-335D047C4A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5F8-48C2-8D49-335D047C4A4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5F8-48C2-8D49-335D047C4A4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92.139740000000003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5F8-48C2-8D49-335D047C4A4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B5F8-48C2-8D49-335D047C4A4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5F8-48C2-8D49-335D047C4A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5F8-48C2-8D49-335D047C4A4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5F8-48C2-8D49-335D047C4A4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5F8-48C2-8D49-335D047C4A4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5F8-48C2-8D49-335D047C4A4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5F8-48C2-8D49-335D047C4A4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5F8-48C2-8D49-335D047C4A4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5F8-48C2-8D49-335D047C4A4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5F8-48C2-8D49-335D047C4A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5F8-48C2-8D49-335D047C4A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5F8-48C2-8D49-335D047C4A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5F8-48C2-8D49-335D047C4A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5F8-48C2-8D49-335D047C4A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5F8-48C2-8D49-335D047C4A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5F8-48C2-8D49-335D047C4A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5F8-48C2-8D49-335D047C4A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5F8-48C2-8D49-335D047C4A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5F8-48C2-8D49-335D047C4A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5F8-48C2-8D49-335D047C4A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5F8-48C2-8D49-335D047C4A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5F8-48C2-8D49-335D047C4A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5F8-48C2-8D49-335D047C4A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5F8-48C2-8D49-335D047C4A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5F8-48C2-8D49-335D047C4A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5F8-48C2-8D49-335D047C4A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5F8-48C2-8D49-335D047C4A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5F8-48C2-8D49-335D047C4A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5F8-48C2-8D49-335D047C4A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5F8-48C2-8D49-335D047C4A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5F8-48C2-8D49-335D047C4A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5F8-48C2-8D49-335D047C4A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5F8-48C2-8D49-335D047C4A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5F8-48C2-8D49-335D047C4A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5F8-48C2-8D49-335D047C4A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5F8-48C2-8D49-335D047C4A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5F8-48C2-8D49-335D047C4A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5F8-48C2-8D49-335D047C4A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5F8-48C2-8D49-335D047C4A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5F8-48C2-8D49-335D047C4A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5F8-48C2-8D49-335D047C4A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5F8-48C2-8D49-335D047C4A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5F8-48C2-8D49-335D047C4A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5F8-48C2-8D49-335D047C4A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5F8-48C2-8D49-335D047C4A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5F8-48C2-8D49-335D047C4A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5F8-48C2-8D49-335D047C4A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5F8-48C2-8D49-335D047C4A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5F8-48C2-8D49-335D047C4A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5F8-48C2-8D49-335D047C4A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5F8-48C2-8D49-335D047C4A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5F8-48C2-8D49-335D047C4A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5F8-48C2-8D49-335D047C4A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5F8-48C2-8D49-335D047C4A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5F8-48C2-8D49-335D047C4A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5F8-48C2-8D49-335D047C4A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5F8-48C2-8D49-335D047C4A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5F8-48C2-8D49-335D047C4A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5F8-48C2-8D49-335D047C4A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5F8-48C2-8D49-335D047C4A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5F8-48C2-8D49-335D047C4A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5F8-48C2-8D49-335D047C4A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5F8-48C2-8D49-335D047C4A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5F8-48C2-8D49-335D047C4A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5F8-48C2-8D49-335D047C4A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5F8-48C2-8D49-335D047C4A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5F8-48C2-8D49-335D047C4A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5F8-48C2-8D49-335D047C4A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5F8-48C2-8D49-335D047C4A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5F8-48C2-8D49-335D047C4A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5F8-48C2-8D49-335D047C4A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5F8-48C2-8D49-335D047C4A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5F8-48C2-8D49-335D047C4A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5F8-48C2-8D49-335D047C4A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5F8-48C2-8D49-335D047C4A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5F8-48C2-8D49-335D047C4A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5F8-48C2-8D49-335D047C4A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5F8-48C2-8D49-335D047C4A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5F8-48C2-8D49-335D047C4A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5F8-48C2-8D49-335D047C4A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5F8-48C2-8D49-335D047C4A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5F8-48C2-8D49-335D047C4A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5F8-48C2-8D49-335D047C4A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5F8-48C2-8D49-335D047C4A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5F8-48C2-8D49-335D047C4A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5F8-48C2-8D49-335D047C4A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5F8-48C2-8D49-335D047C4A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5F8-48C2-8D49-335D047C4A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5F8-48C2-8D49-335D047C4A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5F8-48C2-8D49-335D047C4A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5F8-48C2-8D49-335D047C4A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5F8-48C2-8D49-335D047C4A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5F8-48C2-8D49-335D047C4A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5F8-48C2-8D49-335D047C4A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5F8-48C2-8D49-335D047C4A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5F8-48C2-8D49-335D047C4A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5F8-48C2-8D49-335D047C4A4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08B-46D5-8D5E-7D4A901A87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8B-46D5-8D5E-7D4A901A879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8B-46D5-8D5E-7D4A901A879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8B-46D5-8D5E-7D4A901A879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8B-46D5-8D5E-7D4A901A879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8B-46D5-8D5E-7D4A901A879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8B-46D5-8D5E-7D4A901A879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8B-46D5-8D5E-7D4A901A87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8B-46D5-8D5E-7D4A901A87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8B-46D5-8D5E-7D4A901A87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8B-46D5-8D5E-7D4A901A87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8B-46D5-8D5E-7D4A901A87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8B-46D5-8D5E-7D4A901A87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8B-46D5-8D5E-7D4A901A87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8B-46D5-8D5E-7D4A901A87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8B-46D5-8D5E-7D4A901A87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8B-46D5-8D5E-7D4A901A87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8B-46D5-8D5E-7D4A901A87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8B-46D5-8D5E-7D4A901A87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8B-46D5-8D5E-7D4A901A87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8B-46D5-8D5E-7D4A901A87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8B-46D5-8D5E-7D4A901A87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8B-46D5-8D5E-7D4A901A87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8B-46D5-8D5E-7D4A901A87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08B-46D5-8D5E-7D4A901A87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8B-46D5-8D5E-7D4A901A87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8B-46D5-8D5E-7D4A901A87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8B-46D5-8D5E-7D4A901A87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8B-46D5-8D5E-7D4A901A87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8B-46D5-8D5E-7D4A901A87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8B-46D5-8D5E-7D4A901A87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8B-46D5-8D5E-7D4A901A87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8B-46D5-8D5E-7D4A901A87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8B-46D5-8D5E-7D4A901A87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8B-46D5-8D5E-7D4A901A87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8B-46D5-8D5E-7D4A901A87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8B-46D5-8D5E-7D4A901A87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8B-46D5-8D5E-7D4A901A87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8B-46D5-8D5E-7D4A901A87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8B-46D5-8D5E-7D4A901A87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8B-46D5-8D5E-7D4A901A87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8B-46D5-8D5E-7D4A901A87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8B-46D5-8D5E-7D4A901A87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8B-46D5-8D5E-7D4A901A87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8B-46D5-8D5E-7D4A901A87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8B-46D5-8D5E-7D4A901A87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8B-46D5-8D5E-7D4A901A87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8B-46D5-8D5E-7D4A901A87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8B-46D5-8D5E-7D4A901A87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8B-46D5-8D5E-7D4A901A87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8B-46D5-8D5E-7D4A901A87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8B-46D5-8D5E-7D4A901A87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8B-46D5-8D5E-7D4A901A87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8B-46D5-8D5E-7D4A901A87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8B-46D5-8D5E-7D4A901A87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8B-46D5-8D5E-7D4A901A87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8B-46D5-8D5E-7D4A901A87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8B-46D5-8D5E-7D4A901A87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8B-46D5-8D5E-7D4A901A87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8B-46D5-8D5E-7D4A901A87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8B-46D5-8D5E-7D4A901A87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8B-46D5-8D5E-7D4A901A87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8B-46D5-8D5E-7D4A901A87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8B-46D5-8D5E-7D4A901A87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8B-46D5-8D5E-7D4A901A87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8B-46D5-8D5E-7D4A901A87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8B-46D5-8D5E-7D4A901A87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8B-46D5-8D5E-7D4A901A87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8B-46D5-8D5E-7D4A901A87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8B-46D5-8D5E-7D4A901A87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8B-46D5-8D5E-7D4A901A87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8B-46D5-8D5E-7D4A901A87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8B-46D5-8D5E-7D4A901A87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8B-46D5-8D5E-7D4A901A87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8B-46D5-8D5E-7D4A901A87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8B-46D5-8D5E-7D4A901A87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8B-46D5-8D5E-7D4A901A87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8B-46D5-8D5E-7D4A901A87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8B-46D5-8D5E-7D4A901A87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8B-46D5-8D5E-7D4A901A87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8B-46D5-8D5E-7D4A901A87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8B-46D5-8D5E-7D4A901A87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8B-46D5-8D5E-7D4A901A87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8B-46D5-8D5E-7D4A901A87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8B-46D5-8D5E-7D4A901A87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8B-46D5-8D5E-7D4A901A87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8B-46D5-8D5E-7D4A901A87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8B-46D5-8D5E-7D4A901A87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8B-46D5-8D5E-7D4A901A87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8B-46D5-8D5E-7D4A901A87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8B-46D5-8D5E-7D4A901A87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8B-46D5-8D5E-7D4A901A87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8B-46D5-8D5E-7D4A901A87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8B-46D5-8D5E-7D4A901A87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8B-46D5-8D5E-7D4A901A87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08B-46D5-8D5E-7D4A901A879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08B-46D5-8D5E-7D4A901A879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08B-46D5-8D5E-7D4A901A879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08B-46D5-8D5E-7D4A901A879F}"/>
              </c:ext>
            </c:extLst>
          </c:dPt>
          <c:dPt>
            <c:idx val="3"/>
            <c:bubble3D val="0"/>
            <c:extLst>
              <c:ext xmlns:c16="http://schemas.microsoft.com/office/drawing/2014/chart" uri="{C3380CC4-5D6E-409C-BE32-E72D297353CC}">
                <c16:uniqueId val="{00000063-A08B-46D5-8D5E-7D4A901A879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8B-46D5-8D5E-7D4A901A87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8B-46D5-8D5E-7D4A901A879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8B-46D5-8D5E-7D4A901A879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8B-46D5-8D5E-7D4A901A879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8B-46D5-8D5E-7D4A901A879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8B-46D5-8D5E-7D4A901A879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8B-46D5-8D5E-7D4A901A879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8B-46D5-8D5E-7D4A901A87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8B-46D5-8D5E-7D4A901A87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8B-46D5-8D5E-7D4A901A87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8B-46D5-8D5E-7D4A901A87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8B-46D5-8D5E-7D4A901A87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8B-46D5-8D5E-7D4A901A87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8B-46D5-8D5E-7D4A901A87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8B-46D5-8D5E-7D4A901A87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8B-46D5-8D5E-7D4A901A87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8B-46D5-8D5E-7D4A901A87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8B-46D5-8D5E-7D4A901A87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8B-46D5-8D5E-7D4A901A87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8B-46D5-8D5E-7D4A901A87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8B-46D5-8D5E-7D4A901A87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8B-46D5-8D5E-7D4A901A87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8B-46D5-8D5E-7D4A901A87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8B-46D5-8D5E-7D4A901A87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8B-46D5-8D5E-7D4A901A87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8B-46D5-8D5E-7D4A901A87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8B-46D5-8D5E-7D4A901A87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8B-46D5-8D5E-7D4A901A87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8B-46D5-8D5E-7D4A901A87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8B-46D5-8D5E-7D4A901A87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8B-46D5-8D5E-7D4A901A87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8B-46D5-8D5E-7D4A901A87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8B-46D5-8D5E-7D4A901A87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8B-46D5-8D5E-7D4A901A87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8B-46D5-8D5E-7D4A901A87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8B-46D5-8D5E-7D4A901A87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8B-46D5-8D5E-7D4A901A87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8B-46D5-8D5E-7D4A901A87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8B-46D5-8D5E-7D4A901A87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8B-46D5-8D5E-7D4A901A87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8B-46D5-8D5E-7D4A901A87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8B-46D5-8D5E-7D4A901A87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8B-46D5-8D5E-7D4A901A87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8B-46D5-8D5E-7D4A901A87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8B-46D5-8D5E-7D4A901A87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8B-46D5-8D5E-7D4A901A87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8B-46D5-8D5E-7D4A901A87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8B-46D5-8D5E-7D4A901A87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8B-46D5-8D5E-7D4A901A87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8B-46D5-8D5E-7D4A901A87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8B-46D5-8D5E-7D4A901A87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8B-46D5-8D5E-7D4A901A87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8B-46D5-8D5E-7D4A901A87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8B-46D5-8D5E-7D4A901A87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8B-46D5-8D5E-7D4A901A87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8B-46D5-8D5E-7D4A901A87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8B-46D5-8D5E-7D4A901A87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8B-46D5-8D5E-7D4A901A87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8B-46D5-8D5E-7D4A901A87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8B-46D5-8D5E-7D4A901A87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8B-46D5-8D5E-7D4A901A87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8B-46D5-8D5E-7D4A901A87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8B-46D5-8D5E-7D4A901A87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8B-46D5-8D5E-7D4A901A87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8B-46D5-8D5E-7D4A901A87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8B-46D5-8D5E-7D4A901A87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8B-46D5-8D5E-7D4A901A87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8B-46D5-8D5E-7D4A901A87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8B-46D5-8D5E-7D4A901A87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8B-46D5-8D5E-7D4A901A87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8B-46D5-8D5E-7D4A901A87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8B-46D5-8D5E-7D4A901A87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8B-46D5-8D5E-7D4A901A87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8B-46D5-8D5E-7D4A901A87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8B-46D5-8D5E-7D4A901A87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8B-46D5-8D5E-7D4A901A87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8B-46D5-8D5E-7D4A901A87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8B-46D5-8D5E-7D4A901A87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8B-46D5-8D5E-7D4A901A87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8B-46D5-8D5E-7D4A901A87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8B-46D5-8D5E-7D4A901A87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8B-46D5-8D5E-7D4A901A87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8B-46D5-8D5E-7D4A901A87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8B-46D5-8D5E-7D4A901A87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8B-46D5-8D5E-7D4A901A87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8B-46D5-8D5E-7D4A901A87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8B-46D5-8D5E-7D4A901A87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8B-46D5-8D5E-7D4A901A87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8B-46D5-8D5E-7D4A901A87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8B-46D5-8D5E-7D4A901A87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8B-46D5-8D5E-7D4A901A87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8B-46D5-8D5E-7D4A901A87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8B-46D5-8D5E-7D4A901A87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8B-46D5-8D5E-7D4A901A87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8B-46D5-8D5E-7D4A901A87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8B-46D5-8D5E-7D4A901A879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08B-46D5-8D5E-7D4A901A879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8B-46D5-8D5E-7D4A901A879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8B-46D5-8D5E-7D4A901A879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8B-46D5-8D5E-7D4A901A879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8B-46D5-8D5E-7D4A901A879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8B-46D5-8D5E-7D4A901A879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8B-46D5-8D5E-7D4A901A879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8B-46D5-8D5E-7D4A901A879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8B-46D5-8D5E-7D4A901A879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8B-46D5-8D5E-7D4A901A87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8B-46D5-8D5E-7D4A901A87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8B-46D5-8D5E-7D4A901A87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8B-46D5-8D5E-7D4A901A87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8B-46D5-8D5E-7D4A901A87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8B-46D5-8D5E-7D4A901A87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8B-46D5-8D5E-7D4A901A87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8B-46D5-8D5E-7D4A901A87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8B-46D5-8D5E-7D4A901A87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8B-46D5-8D5E-7D4A901A87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8B-46D5-8D5E-7D4A901A87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8B-46D5-8D5E-7D4A901A87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8B-46D5-8D5E-7D4A901A87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8B-46D5-8D5E-7D4A901A87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8B-46D5-8D5E-7D4A901A87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8B-46D5-8D5E-7D4A901A87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8B-46D5-8D5E-7D4A901A87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8B-46D5-8D5E-7D4A901A87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8B-46D5-8D5E-7D4A901A87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8B-46D5-8D5E-7D4A901A87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8B-46D5-8D5E-7D4A901A87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8B-46D5-8D5E-7D4A901A87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8B-46D5-8D5E-7D4A901A87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8B-46D5-8D5E-7D4A901A87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8B-46D5-8D5E-7D4A901A87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8B-46D5-8D5E-7D4A901A87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8B-46D5-8D5E-7D4A901A87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8B-46D5-8D5E-7D4A901A87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8B-46D5-8D5E-7D4A901A87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8B-46D5-8D5E-7D4A901A87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8B-46D5-8D5E-7D4A901A87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8B-46D5-8D5E-7D4A901A87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8B-46D5-8D5E-7D4A901A87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8B-46D5-8D5E-7D4A901A87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8B-46D5-8D5E-7D4A901A87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8B-46D5-8D5E-7D4A901A87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8B-46D5-8D5E-7D4A901A87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8B-46D5-8D5E-7D4A901A87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8B-46D5-8D5E-7D4A901A87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8B-46D5-8D5E-7D4A901A87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8B-46D5-8D5E-7D4A901A87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8B-46D5-8D5E-7D4A901A87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8B-46D5-8D5E-7D4A901A87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8B-46D5-8D5E-7D4A901A87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8B-46D5-8D5E-7D4A901A87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8B-46D5-8D5E-7D4A901A87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8B-46D5-8D5E-7D4A901A87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8B-46D5-8D5E-7D4A901A87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8B-46D5-8D5E-7D4A901A87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8B-46D5-8D5E-7D4A901A87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8B-46D5-8D5E-7D4A901A87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8B-46D5-8D5E-7D4A901A87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8B-46D5-8D5E-7D4A901A87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8B-46D5-8D5E-7D4A901A87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8B-46D5-8D5E-7D4A901A87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8B-46D5-8D5E-7D4A901A87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8B-46D5-8D5E-7D4A901A87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8B-46D5-8D5E-7D4A901A87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8B-46D5-8D5E-7D4A901A87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8B-46D5-8D5E-7D4A901A87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8B-46D5-8D5E-7D4A901A87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8B-46D5-8D5E-7D4A901A87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8B-46D5-8D5E-7D4A901A87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8B-46D5-8D5E-7D4A901A87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8B-46D5-8D5E-7D4A901A87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8B-46D5-8D5E-7D4A901A87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8B-46D5-8D5E-7D4A901A87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8B-46D5-8D5E-7D4A901A87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8B-46D5-8D5E-7D4A901A87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8B-46D5-8D5E-7D4A901A87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8B-46D5-8D5E-7D4A901A87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8B-46D5-8D5E-7D4A901A87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8B-46D5-8D5E-7D4A901A87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8B-46D5-8D5E-7D4A901A87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8B-46D5-8D5E-7D4A901A87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8B-46D5-8D5E-7D4A901A87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8B-46D5-8D5E-7D4A901A87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8B-46D5-8D5E-7D4A901A87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8B-46D5-8D5E-7D4A901A87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8B-46D5-8D5E-7D4A901A87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8B-46D5-8D5E-7D4A901A87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8B-46D5-8D5E-7D4A901A87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8B-46D5-8D5E-7D4A901A87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8B-46D5-8D5E-7D4A901A87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8B-46D5-8D5E-7D4A901A87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8B-46D5-8D5E-7D4A901A87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8B-46D5-8D5E-7D4A901A87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8B-46D5-8D5E-7D4A901A879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B03-4EF0-A9B5-1AE9393021F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B03-4EF0-A9B5-1AE9393021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03-4EF0-A9B5-1AE9393021F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03-4EF0-A9B5-1AE9393021F1}"/>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03-4EF0-A9B5-1AE9393021F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B03-4EF0-A9B5-1AE9393021F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03-4EF0-A9B5-1AE9393021F1}"/>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03-4EF0-A9B5-1AE9393021F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03-4EF0-A9B5-1AE9393021F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03-4EF0-A9B5-1AE9393021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03-4EF0-A9B5-1AE9393021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03-4EF0-A9B5-1AE9393021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03-4EF0-A9B5-1AE9393021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03-4EF0-A9B5-1AE9393021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03-4EF0-A9B5-1AE9393021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03-4EF0-A9B5-1AE9393021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03-4EF0-A9B5-1AE9393021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03-4EF0-A9B5-1AE9393021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03-4EF0-A9B5-1AE9393021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03-4EF0-A9B5-1AE9393021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03-4EF0-A9B5-1AE9393021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03-4EF0-A9B5-1AE9393021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03-4EF0-A9B5-1AE9393021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03-4EF0-A9B5-1AE9393021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03-4EF0-A9B5-1AE9393021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B03-4EF0-A9B5-1AE9393021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B03-4EF0-A9B5-1AE9393021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03-4EF0-A9B5-1AE9393021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03-4EF0-A9B5-1AE9393021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03-4EF0-A9B5-1AE9393021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03-4EF0-A9B5-1AE9393021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03-4EF0-A9B5-1AE9393021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03-4EF0-A9B5-1AE9393021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03-4EF0-A9B5-1AE9393021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03-4EF0-A9B5-1AE9393021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03-4EF0-A9B5-1AE9393021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03-4EF0-A9B5-1AE9393021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03-4EF0-A9B5-1AE9393021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03-4EF0-A9B5-1AE9393021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03-4EF0-A9B5-1AE9393021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03-4EF0-A9B5-1AE9393021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03-4EF0-A9B5-1AE9393021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03-4EF0-A9B5-1AE9393021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03-4EF0-A9B5-1AE9393021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03-4EF0-A9B5-1AE9393021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03-4EF0-A9B5-1AE9393021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03-4EF0-A9B5-1AE9393021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03-4EF0-A9B5-1AE9393021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03-4EF0-A9B5-1AE9393021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03-4EF0-A9B5-1AE9393021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03-4EF0-A9B5-1AE9393021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03-4EF0-A9B5-1AE9393021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03-4EF0-A9B5-1AE9393021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03-4EF0-A9B5-1AE9393021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03-4EF0-A9B5-1AE9393021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03-4EF0-A9B5-1AE9393021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03-4EF0-A9B5-1AE9393021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03-4EF0-A9B5-1AE9393021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03-4EF0-A9B5-1AE9393021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03-4EF0-A9B5-1AE9393021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03-4EF0-A9B5-1AE9393021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03-4EF0-A9B5-1AE9393021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03-4EF0-A9B5-1AE9393021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03-4EF0-A9B5-1AE9393021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03-4EF0-A9B5-1AE9393021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03-4EF0-A9B5-1AE9393021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03-4EF0-A9B5-1AE9393021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03-4EF0-A9B5-1AE9393021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03-4EF0-A9B5-1AE9393021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03-4EF0-A9B5-1AE9393021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03-4EF0-A9B5-1AE9393021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03-4EF0-A9B5-1AE9393021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03-4EF0-A9B5-1AE9393021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03-4EF0-A9B5-1AE9393021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03-4EF0-A9B5-1AE9393021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03-4EF0-A9B5-1AE9393021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03-4EF0-A9B5-1AE9393021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03-4EF0-A9B5-1AE9393021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03-4EF0-A9B5-1AE9393021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03-4EF0-A9B5-1AE9393021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03-4EF0-A9B5-1AE9393021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03-4EF0-A9B5-1AE9393021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03-4EF0-A9B5-1AE9393021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03-4EF0-A9B5-1AE9393021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03-4EF0-A9B5-1AE9393021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03-4EF0-A9B5-1AE9393021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03-4EF0-A9B5-1AE9393021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03-4EF0-A9B5-1AE9393021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03-4EF0-A9B5-1AE9393021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03-4EF0-A9B5-1AE9393021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03-4EF0-A9B5-1AE9393021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03-4EF0-A9B5-1AE9393021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03-4EF0-A9B5-1AE9393021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03-4EF0-A9B5-1AE9393021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03-4EF0-A9B5-1AE9393021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03-4EF0-A9B5-1AE9393021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B03-4EF0-A9B5-1AE9393021F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B03-4EF0-A9B5-1AE9393021F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65.599999999999994</c:v>
                </c:pt>
                <c:pt idx="13">
                  <c:v>65.599999999999994</c:v>
                </c:pt>
                <c:pt idx="14">
                  <c:v>65.599999999999994</c:v>
                </c:pt>
                <c:pt idx="15">
                  <c:v>65.599999999999994</c:v>
                </c:pt>
                <c:pt idx="16">
                  <c:v>65.599999999999994</c:v>
                </c:pt>
                <c:pt idx="17">
                  <c:v>65.599999999999994</c:v>
                </c:pt>
                <c:pt idx="18">
                  <c:v>65.599999999999994</c:v>
                </c:pt>
                <c:pt idx="19">
                  <c:v>65.599999999999994</c:v>
                </c:pt>
                <c:pt idx="20">
                  <c:v>65.599999999999994</c:v>
                </c:pt>
                <c:pt idx="21">
                  <c:v>#N/A</c:v>
                </c:pt>
                <c:pt idx="22">
                  <c:v>#N/A</c:v>
                </c:pt>
                <c:pt idx="23">
                  <c:v>#N/A</c:v>
                </c:pt>
                <c:pt idx="24">
                  <c:v>#N/A</c:v>
                </c:pt>
                <c:pt idx="25">
                  <c:v>#N/A</c:v>
                </c:pt>
              </c:numCache>
            </c:numRef>
          </c:yVal>
          <c:smooth val="0"/>
          <c:extLst>
            <c:ext xmlns:c16="http://schemas.microsoft.com/office/drawing/2014/chart" uri="{C3380CC4-5D6E-409C-BE32-E72D297353CC}">
              <c16:uniqueId val="{00000061-AB03-4EF0-A9B5-1AE9393021F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B03-4EF0-A9B5-1AE9393021F1}"/>
              </c:ext>
            </c:extLst>
          </c:dPt>
          <c:dPt>
            <c:idx val="3"/>
            <c:bubble3D val="0"/>
            <c:extLst>
              <c:ext xmlns:c16="http://schemas.microsoft.com/office/drawing/2014/chart" uri="{C3380CC4-5D6E-409C-BE32-E72D297353CC}">
                <c16:uniqueId val="{00000063-AB03-4EF0-A9B5-1AE9393021F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03-4EF0-A9B5-1AE9393021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03-4EF0-A9B5-1AE9393021F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03-4EF0-A9B5-1AE9393021F1}"/>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03-4EF0-A9B5-1AE9393021F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03-4EF0-A9B5-1AE9393021F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03-4EF0-A9B5-1AE9393021F1}"/>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03-4EF0-A9B5-1AE9393021F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03-4EF0-A9B5-1AE9393021F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03-4EF0-A9B5-1AE9393021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03-4EF0-A9B5-1AE9393021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03-4EF0-A9B5-1AE9393021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03-4EF0-A9B5-1AE9393021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03-4EF0-A9B5-1AE9393021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03-4EF0-A9B5-1AE9393021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03-4EF0-A9B5-1AE9393021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03-4EF0-A9B5-1AE9393021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03-4EF0-A9B5-1AE9393021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03-4EF0-A9B5-1AE9393021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03-4EF0-A9B5-1AE9393021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03-4EF0-A9B5-1AE9393021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03-4EF0-A9B5-1AE9393021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03-4EF0-A9B5-1AE9393021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03-4EF0-A9B5-1AE9393021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03-4EF0-A9B5-1AE9393021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03-4EF0-A9B5-1AE9393021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03-4EF0-A9B5-1AE9393021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03-4EF0-A9B5-1AE9393021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03-4EF0-A9B5-1AE9393021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03-4EF0-A9B5-1AE9393021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03-4EF0-A9B5-1AE9393021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03-4EF0-A9B5-1AE9393021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03-4EF0-A9B5-1AE9393021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03-4EF0-A9B5-1AE9393021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03-4EF0-A9B5-1AE9393021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03-4EF0-A9B5-1AE9393021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03-4EF0-A9B5-1AE9393021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03-4EF0-A9B5-1AE9393021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03-4EF0-A9B5-1AE9393021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03-4EF0-A9B5-1AE9393021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03-4EF0-A9B5-1AE9393021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03-4EF0-A9B5-1AE9393021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03-4EF0-A9B5-1AE9393021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03-4EF0-A9B5-1AE9393021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03-4EF0-A9B5-1AE9393021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03-4EF0-A9B5-1AE9393021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03-4EF0-A9B5-1AE9393021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03-4EF0-A9B5-1AE9393021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03-4EF0-A9B5-1AE9393021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03-4EF0-A9B5-1AE9393021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03-4EF0-A9B5-1AE9393021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03-4EF0-A9B5-1AE9393021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03-4EF0-A9B5-1AE9393021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03-4EF0-A9B5-1AE9393021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03-4EF0-A9B5-1AE9393021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03-4EF0-A9B5-1AE9393021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03-4EF0-A9B5-1AE9393021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03-4EF0-A9B5-1AE9393021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03-4EF0-A9B5-1AE9393021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03-4EF0-A9B5-1AE9393021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03-4EF0-A9B5-1AE9393021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03-4EF0-A9B5-1AE9393021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03-4EF0-A9B5-1AE9393021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03-4EF0-A9B5-1AE9393021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03-4EF0-A9B5-1AE9393021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03-4EF0-A9B5-1AE9393021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03-4EF0-A9B5-1AE9393021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03-4EF0-A9B5-1AE9393021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03-4EF0-A9B5-1AE9393021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03-4EF0-A9B5-1AE9393021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03-4EF0-A9B5-1AE9393021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03-4EF0-A9B5-1AE9393021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03-4EF0-A9B5-1AE9393021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03-4EF0-A9B5-1AE9393021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03-4EF0-A9B5-1AE9393021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03-4EF0-A9B5-1AE9393021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03-4EF0-A9B5-1AE9393021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03-4EF0-A9B5-1AE9393021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03-4EF0-A9B5-1AE9393021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03-4EF0-A9B5-1AE9393021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03-4EF0-A9B5-1AE9393021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03-4EF0-A9B5-1AE9393021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03-4EF0-A9B5-1AE9393021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03-4EF0-A9B5-1AE9393021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03-4EF0-A9B5-1AE9393021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03-4EF0-A9B5-1AE9393021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03-4EF0-A9B5-1AE9393021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03-4EF0-A9B5-1AE9393021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03-4EF0-A9B5-1AE9393021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03-4EF0-A9B5-1AE9393021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03-4EF0-A9B5-1AE9393021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03-4EF0-A9B5-1AE9393021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03-4EF0-A9B5-1AE9393021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03-4EF0-A9B5-1AE9393021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03-4EF0-A9B5-1AE9393021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03-4EF0-A9B5-1AE9393021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65.642889999999994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03-4EF0-A9B5-1AE9393021F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B03-4EF0-A9B5-1AE9393021F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B03-4EF0-A9B5-1AE9393021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03-4EF0-A9B5-1AE9393021F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03-4EF0-A9B5-1AE9393021F1}"/>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03-4EF0-A9B5-1AE9393021F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03-4EF0-A9B5-1AE9393021F1}"/>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03-4EF0-A9B5-1AE9393021F1}"/>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03-4EF0-A9B5-1AE9393021F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03-4EF0-A9B5-1AE9393021F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03-4EF0-A9B5-1AE9393021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03-4EF0-A9B5-1AE9393021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03-4EF0-A9B5-1AE9393021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03-4EF0-A9B5-1AE9393021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03-4EF0-A9B5-1AE9393021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03-4EF0-A9B5-1AE9393021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03-4EF0-A9B5-1AE9393021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03-4EF0-A9B5-1AE9393021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03-4EF0-A9B5-1AE9393021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03-4EF0-A9B5-1AE9393021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03-4EF0-A9B5-1AE9393021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03-4EF0-A9B5-1AE9393021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03-4EF0-A9B5-1AE9393021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03-4EF0-A9B5-1AE9393021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03-4EF0-A9B5-1AE9393021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03-4EF0-A9B5-1AE9393021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B03-4EF0-A9B5-1AE9393021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03-4EF0-A9B5-1AE9393021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03-4EF0-A9B5-1AE9393021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03-4EF0-A9B5-1AE9393021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03-4EF0-A9B5-1AE9393021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03-4EF0-A9B5-1AE9393021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03-4EF0-A9B5-1AE9393021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03-4EF0-A9B5-1AE9393021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03-4EF0-A9B5-1AE9393021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03-4EF0-A9B5-1AE9393021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03-4EF0-A9B5-1AE9393021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03-4EF0-A9B5-1AE9393021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03-4EF0-A9B5-1AE9393021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03-4EF0-A9B5-1AE9393021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03-4EF0-A9B5-1AE9393021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03-4EF0-A9B5-1AE9393021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03-4EF0-A9B5-1AE9393021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03-4EF0-A9B5-1AE9393021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03-4EF0-A9B5-1AE9393021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03-4EF0-A9B5-1AE9393021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03-4EF0-A9B5-1AE9393021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03-4EF0-A9B5-1AE9393021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03-4EF0-A9B5-1AE9393021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03-4EF0-A9B5-1AE9393021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03-4EF0-A9B5-1AE9393021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03-4EF0-A9B5-1AE9393021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03-4EF0-A9B5-1AE9393021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03-4EF0-A9B5-1AE9393021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03-4EF0-A9B5-1AE9393021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03-4EF0-A9B5-1AE9393021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03-4EF0-A9B5-1AE9393021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03-4EF0-A9B5-1AE9393021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03-4EF0-A9B5-1AE9393021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03-4EF0-A9B5-1AE9393021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03-4EF0-A9B5-1AE9393021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03-4EF0-A9B5-1AE9393021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03-4EF0-A9B5-1AE9393021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03-4EF0-A9B5-1AE9393021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03-4EF0-A9B5-1AE9393021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03-4EF0-A9B5-1AE9393021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03-4EF0-A9B5-1AE9393021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03-4EF0-A9B5-1AE9393021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03-4EF0-A9B5-1AE9393021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03-4EF0-A9B5-1AE9393021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03-4EF0-A9B5-1AE9393021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03-4EF0-A9B5-1AE9393021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03-4EF0-A9B5-1AE9393021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03-4EF0-A9B5-1AE9393021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03-4EF0-A9B5-1AE9393021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03-4EF0-A9B5-1AE9393021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03-4EF0-A9B5-1AE9393021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03-4EF0-A9B5-1AE9393021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03-4EF0-A9B5-1AE9393021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03-4EF0-A9B5-1AE9393021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03-4EF0-A9B5-1AE9393021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03-4EF0-A9B5-1AE9393021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03-4EF0-A9B5-1AE9393021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03-4EF0-A9B5-1AE9393021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03-4EF0-A9B5-1AE9393021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03-4EF0-A9B5-1AE9393021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03-4EF0-A9B5-1AE9393021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03-4EF0-A9B5-1AE9393021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03-4EF0-A9B5-1AE9393021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03-4EF0-A9B5-1AE9393021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03-4EF0-A9B5-1AE9393021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03-4EF0-A9B5-1AE9393021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03-4EF0-A9B5-1AE9393021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03-4EF0-A9B5-1AE9393021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03-4EF0-A9B5-1AE9393021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03-4EF0-A9B5-1AE9393021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03-4EF0-A9B5-1AE9393021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B03-4EF0-A9B5-1AE9393021F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C4BB-4E97-B606-62123A8389D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4BB-4E97-B606-62123A8389D8}"/>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BB-4E97-B606-62123A8389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BB-4E97-B606-62123A8389D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BB-4E97-B606-62123A8389D8}"/>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BB-4E97-B606-62123A8389D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BB-4E97-B606-62123A8389D8}"/>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BB-4E97-B606-62123A8389D8}"/>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BB-4E97-B606-62123A8389D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BB-4E97-B606-62123A8389D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BB-4E97-B606-62123A8389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BB-4E97-B606-62123A8389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BB-4E97-B606-62123A8389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BB-4E97-B606-62123A8389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BB-4E97-B606-62123A8389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BB-4E97-B606-62123A8389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BB-4E97-B606-62123A8389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BB-4E97-B606-62123A8389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BB-4E97-B606-62123A8389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BB-4E97-B606-62123A8389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BB-4E97-B606-62123A8389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BB-4E97-B606-62123A8389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BB-4E97-B606-62123A8389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BB-4E97-B606-62123A8389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4BB-4E97-B606-62123A8389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4BB-4E97-B606-62123A8389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BB-4E97-B606-62123A8389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BB-4E97-B606-62123A8389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BB-4E97-B606-62123A8389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BB-4E97-B606-62123A8389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BB-4E97-B606-62123A8389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BB-4E97-B606-62123A8389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BB-4E97-B606-62123A8389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BB-4E97-B606-62123A8389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BB-4E97-B606-62123A8389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BB-4E97-B606-62123A8389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BB-4E97-B606-62123A8389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BB-4E97-B606-62123A8389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BB-4E97-B606-62123A8389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BB-4E97-B606-62123A8389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BB-4E97-B606-62123A8389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BB-4E97-B606-62123A8389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BB-4E97-B606-62123A8389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BB-4E97-B606-62123A8389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BB-4E97-B606-62123A8389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BB-4E97-B606-62123A8389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BB-4E97-B606-62123A8389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BB-4E97-B606-62123A8389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BB-4E97-B606-62123A8389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BB-4E97-B606-62123A8389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BB-4E97-B606-62123A8389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BB-4E97-B606-62123A8389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BB-4E97-B606-62123A8389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BB-4E97-B606-62123A8389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BB-4E97-B606-62123A8389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BB-4E97-B606-62123A8389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BB-4E97-B606-62123A8389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BB-4E97-B606-62123A8389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BB-4E97-B606-62123A8389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BB-4E97-B606-62123A8389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BB-4E97-B606-62123A8389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BB-4E97-B606-62123A8389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BB-4E97-B606-62123A8389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BB-4E97-B606-62123A8389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BB-4E97-B606-62123A8389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BB-4E97-B606-62123A8389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BB-4E97-B606-62123A8389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BB-4E97-B606-62123A8389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BB-4E97-B606-62123A8389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BB-4E97-B606-62123A8389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BB-4E97-B606-62123A8389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BB-4E97-B606-62123A8389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BB-4E97-B606-62123A8389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BB-4E97-B606-62123A8389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BB-4E97-B606-62123A8389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BB-4E97-B606-62123A8389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BB-4E97-B606-62123A8389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BB-4E97-B606-62123A8389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BB-4E97-B606-62123A8389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BB-4E97-B606-62123A8389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BB-4E97-B606-62123A8389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BB-4E97-B606-62123A8389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BB-4E97-B606-62123A8389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BB-4E97-B606-62123A8389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BB-4E97-B606-62123A8389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BB-4E97-B606-62123A8389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BB-4E97-B606-62123A8389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BB-4E97-B606-62123A8389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BB-4E97-B606-62123A8389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BB-4E97-B606-62123A8389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BB-4E97-B606-62123A8389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BB-4E97-B606-62123A8389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BB-4E97-B606-62123A8389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BB-4E97-B606-62123A8389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BB-4E97-B606-62123A8389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4BB-4E97-B606-62123A8389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4BB-4E97-B606-62123A8389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4BB-4E97-B606-62123A8389D8}"/>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4BB-4E97-B606-62123A8389D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4BB-4E97-B606-62123A8389D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4BB-4E97-B606-62123A8389D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4BB-4E97-B606-62123A8389D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4BB-4E97-B606-62123A8389D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4BB-4E97-B606-62123A8389D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4BB-4E97-B606-62123A8389D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4BB-4E97-B606-62123A8389D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4BB-4E97-B606-62123A8389D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4BB-4E97-B606-62123A8389D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4BB-4E97-B606-62123A8389D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4BB-4E97-B606-62123A8389D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4BB-4E97-B606-62123A8389D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4BB-4E97-B606-62123A8389D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4BB-4E97-B606-62123A8389D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4BB-4E97-B606-62123A8389D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4BB-4E97-B606-62123A8389D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4BB-4E97-B606-62123A8389D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4BB-4E97-B606-62123A8389D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4BB-4E97-B606-62123A8389D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4BB-4E97-B606-62123A8389D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4BB-4E97-B606-62123A8389D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4BB-4E97-B606-62123A8389D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C4BB-4E97-B606-62123A8389D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C4BB-4E97-B606-62123A8389D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C4BB-4E97-B606-62123A8389D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C4BB-4E97-B606-62123A8389D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C4BB-4E97-B606-62123A8389D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C4BB-4E97-B606-62123A8389D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C4BB-4E97-B606-62123A8389D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C4BB-4E97-B606-62123A8389D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C4BB-4E97-B606-62123A8389D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C4BB-4E97-B606-62123A8389D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C4BB-4E97-B606-62123A8389D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C4BB-4E97-B606-62123A8389D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C4BB-4E97-B606-62123A8389D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C4BB-4E97-B606-62123A8389D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C4BB-4E97-B606-62123A8389D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C4BB-4E97-B606-62123A8389D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C4BB-4E97-B606-62123A8389D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C4BB-4E97-B606-62123A8389D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C4BB-4E97-B606-62123A8389D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C4BB-4E97-B606-62123A8389D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C4BB-4E97-B606-62123A8389D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C4BB-4E97-B606-62123A8389D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C4BB-4E97-B606-62123A8389D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C4BB-4E97-B606-62123A8389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99</c:v>
                </c:pt>
                <c:pt idx="15">
                  <c:v>99</c:v>
                </c:pt>
                <c:pt idx="16">
                  <c:v>99</c:v>
                </c:pt>
                <c:pt idx="17">
                  <c:v>99</c:v>
                </c:pt>
                <c:pt idx="18">
                  <c:v>99</c:v>
                </c:pt>
                <c:pt idx="19">
                  <c:v>99</c:v>
                </c:pt>
                <c:pt idx="20">
                  <c:v>99</c:v>
                </c:pt>
                <c:pt idx="21">
                  <c:v>99</c:v>
                </c:pt>
                <c:pt idx="22">
                  <c:v>99</c:v>
                </c:pt>
                <c:pt idx="23">
                  <c:v>99</c:v>
                </c:pt>
                <c:pt idx="24">
                  <c:v>99</c:v>
                </c:pt>
                <c:pt idx="25">
                  <c:v>99</c:v>
                </c:pt>
              </c:numCache>
            </c:numRef>
          </c:yVal>
          <c:smooth val="0"/>
          <c:extLst>
            <c:ext xmlns:c16="http://schemas.microsoft.com/office/drawing/2014/chart" uri="{C3380CC4-5D6E-409C-BE32-E72D297353CC}">
              <c16:uniqueId val="{00000091-C4BB-4E97-B606-62123A8389D8}"/>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4BB-4E97-B606-62123A8389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4BB-4E97-B606-62123A8389D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C4BB-4E97-B606-62123A8389D8}"/>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C4BB-4E97-B606-62123A8389D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C4BB-4E97-B606-62123A8389D8}"/>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C4BB-4E97-B606-62123A8389D8}"/>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C4BB-4E97-B606-62123A8389D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C4BB-4E97-B606-62123A8389D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C4BB-4E97-B606-62123A8389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C4BB-4E97-B606-62123A8389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C4BB-4E97-B606-62123A8389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C4BB-4E97-B606-62123A8389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C4BB-4E97-B606-62123A8389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C4BB-4E97-B606-62123A8389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C4BB-4E97-B606-62123A8389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C4BB-4E97-B606-62123A8389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C4BB-4E97-B606-62123A8389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C4BB-4E97-B606-62123A8389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C4BB-4E97-B606-62123A8389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C4BB-4E97-B606-62123A8389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C4BB-4E97-B606-62123A8389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C4BB-4E97-B606-62123A8389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C4BB-4E97-B606-62123A8389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C4BB-4E97-B606-62123A8389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BB-4E97-B606-62123A8389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BB-4E97-B606-62123A8389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BB-4E97-B606-62123A8389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BB-4E97-B606-62123A8389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BB-4E97-B606-62123A8389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BB-4E97-B606-62123A8389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BB-4E97-B606-62123A8389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BB-4E97-B606-62123A8389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BB-4E97-B606-62123A8389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BB-4E97-B606-62123A8389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BB-4E97-B606-62123A8389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BB-4E97-B606-62123A8389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BB-4E97-B606-62123A8389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BB-4E97-B606-62123A8389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BB-4E97-B606-62123A8389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BB-4E97-B606-62123A8389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BB-4E97-B606-62123A8389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BB-4E97-B606-62123A8389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BB-4E97-B606-62123A8389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BB-4E97-B606-62123A8389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BB-4E97-B606-62123A8389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BB-4E97-B606-62123A8389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BB-4E97-B606-62123A8389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4BB-4E97-B606-62123A8389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4BB-4E97-B606-62123A8389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4BB-4E97-B606-62123A8389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4BB-4E97-B606-62123A8389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4BB-4E97-B606-62123A8389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4BB-4E97-B606-62123A8389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4BB-4E97-B606-62123A8389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4BB-4E97-B606-62123A8389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4BB-4E97-B606-62123A8389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4BB-4E97-B606-62123A8389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4BB-4E97-B606-62123A8389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4BB-4E97-B606-62123A8389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4BB-4E97-B606-62123A8389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4BB-4E97-B606-62123A8389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4BB-4E97-B606-62123A8389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4BB-4E97-B606-62123A8389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4BB-4E97-B606-62123A8389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4BB-4E97-B606-62123A8389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4BB-4E97-B606-62123A8389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4BB-4E97-B606-62123A8389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4BB-4E97-B606-62123A8389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4BB-4E97-B606-62123A8389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4BB-4E97-B606-62123A8389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4BB-4E97-B606-62123A8389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4BB-4E97-B606-62123A8389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4BB-4E97-B606-62123A8389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4BB-4E97-B606-62123A8389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4BB-4E97-B606-62123A8389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4BB-4E97-B606-62123A8389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4BB-4E97-B606-62123A8389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4BB-4E97-B606-62123A8389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4BB-4E97-B606-62123A8389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4BB-4E97-B606-62123A8389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4BB-4E97-B606-62123A8389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4BB-4E97-B606-62123A8389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4BB-4E97-B606-62123A8389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4BB-4E97-B606-62123A8389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4BB-4E97-B606-62123A8389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4BB-4E97-B606-62123A8389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4BB-4E97-B606-62123A8389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4BB-4E97-B606-62123A8389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4BB-4E97-B606-62123A8389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4BB-4E97-B606-62123A8389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4BB-4E97-B606-62123A8389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4BB-4E97-B606-62123A8389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4BB-4E97-B606-62123A8389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4BB-4E97-B606-62123A8389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4BB-4E97-B606-62123A8389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98.4</c:v>
                </c:pt>
                <c:pt idx="4">
                  <c:v>#N/A</c:v>
                </c:pt>
                <c:pt idx="5">
                  <c:v>#N/A</c:v>
                </c:pt>
                <c:pt idx="6">
                  <c:v>99.5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C4BB-4E97-B606-62123A8389D8}"/>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58.7</c:v>
                </c:pt>
                <c:pt idx="11">
                  <c:v>58.7</c:v>
                </c:pt>
                <c:pt idx="12">
                  <c:v>58.7</c:v>
                </c:pt>
                <c:pt idx="13">
                  <c:v>58.7</c:v>
                </c:pt>
                <c:pt idx="14">
                  <c:v>58.7</c:v>
                </c:pt>
                <c:pt idx="15">
                  <c:v>62.1</c:v>
                </c:pt>
                <c:pt idx="16">
                  <c:v>65.599999999999994</c:v>
                </c:pt>
                <c:pt idx="17">
                  <c:v>69</c:v>
                </c:pt>
                <c:pt idx="18">
                  <c:v>72.400000000000006</c:v>
                </c:pt>
                <c:pt idx="19">
                  <c:v>75.900000000000006</c:v>
                </c:pt>
                <c:pt idx="20">
                  <c:v>79.3</c:v>
                </c:pt>
                <c:pt idx="21">
                  <c:v>82.7</c:v>
                </c:pt>
                <c:pt idx="22">
                  <c:v>86.2</c:v>
                </c:pt>
                <c:pt idx="23">
                  <c:v>89.6</c:v>
                </c:pt>
                <c:pt idx="24">
                  <c:v>93.1</c:v>
                </c:pt>
                <c:pt idx="25">
                  <c:v>96.5</c:v>
                </c:pt>
              </c:numCache>
            </c:numRef>
          </c:yVal>
          <c:smooth val="0"/>
          <c:extLst>
            <c:ext xmlns:c16="http://schemas.microsoft.com/office/drawing/2014/chart" uri="{C3380CC4-5D6E-409C-BE32-E72D297353CC}">
              <c16:uniqueId val="{000000F2-C4BB-4E97-B606-62123A8389D8}"/>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C4BB-4E97-B606-62123A8389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C4BB-4E97-B606-62123A8389D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C4BB-4E97-B606-62123A8389D8}"/>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C4BB-4E97-B606-62123A8389D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C4BB-4E97-B606-62123A8389D8}"/>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C4BB-4E97-B606-62123A8389D8}"/>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C4BB-4E97-B606-62123A8389D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C4BB-4E97-B606-62123A8389D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C4BB-4E97-B606-62123A8389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C4BB-4E97-B606-62123A8389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C4BB-4E97-B606-62123A8389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C4BB-4E97-B606-62123A8389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C4BB-4E97-B606-62123A8389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C4BB-4E97-B606-62123A8389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C4BB-4E97-B606-62123A8389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C4BB-4E97-B606-62123A8389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C4BB-4E97-B606-62123A8389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C4BB-4E97-B606-62123A8389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C4BB-4E97-B606-62123A8389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C4BB-4E97-B606-62123A8389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C4BB-4E97-B606-62123A8389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C4BB-4E97-B606-62123A8389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C4BB-4E97-B606-62123A8389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C4BB-4E97-B606-62123A8389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4BB-4E97-B606-62123A8389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4BB-4E97-B606-62123A8389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4BB-4E97-B606-62123A8389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4BB-4E97-B606-62123A8389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4BB-4E97-B606-62123A8389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4BB-4E97-B606-62123A8389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4BB-4E97-B606-62123A8389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4BB-4E97-B606-62123A8389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4BB-4E97-B606-62123A8389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4BB-4E97-B606-62123A8389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4BB-4E97-B606-62123A8389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4BB-4E97-B606-62123A8389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4BB-4E97-B606-62123A8389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4BB-4E97-B606-62123A8389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4BB-4E97-B606-62123A8389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4BB-4E97-B606-62123A8389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4BB-4E97-B606-62123A8389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4BB-4E97-B606-62123A8389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4BB-4E97-B606-62123A8389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4BB-4E97-B606-62123A8389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4BB-4E97-B606-62123A8389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4BB-4E97-B606-62123A8389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4BB-4E97-B606-62123A8389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4BB-4E97-B606-62123A8389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C4BB-4E97-B606-62123A8389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C4BB-4E97-B606-62123A8389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C4BB-4E97-B606-62123A8389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C4BB-4E97-B606-62123A8389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C4BB-4E97-B606-62123A8389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C4BB-4E97-B606-62123A8389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C4BB-4E97-B606-62123A8389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C4BB-4E97-B606-62123A8389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C4BB-4E97-B606-62123A8389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C4BB-4E97-B606-62123A8389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C4BB-4E97-B606-62123A8389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C4BB-4E97-B606-62123A8389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C4BB-4E97-B606-62123A8389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C4BB-4E97-B606-62123A8389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C4BB-4E97-B606-62123A8389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C4BB-4E97-B606-62123A8389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C4BB-4E97-B606-62123A8389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C4BB-4E97-B606-62123A8389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C4BB-4E97-B606-62123A8389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C4BB-4E97-B606-62123A8389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C4BB-4E97-B606-62123A8389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C4BB-4E97-B606-62123A8389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C4BB-4E97-B606-62123A8389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C4BB-4E97-B606-62123A8389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C4BB-4E97-B606-62123A8389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C4BB-4E97-B606-62123A8389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C4BB-4E97-B606-62123A8389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C4BB-4E97-B606-62123A8389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C4BB-4E97-B606-62123A8389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C4BB-4E97-B606-62123A8389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C4BB-4E97-B606-62123A8389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C4BB-4E97-B606-62123A8389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C4BB-4E97-B606-62123A8389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C4BB-4E97-B606-62123A8389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C4BB-4E97-B606-62123A8389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C4BB-4E97-B606-62123A8389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C4BB-4E97-B606-62123A8389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C4BB-4E97-B606-62123A8389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C4BB-4E97-B606-62123A8389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C4BB-4E97-B606-62123A8389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C4BB-4E97-B606-62123A8389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C4BB-4E97-B606-62123A8389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C4BB-4E97-B606-62123A8389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C4BB-4E97-B606-62123A8389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C4BB-4E97-B606-62123A8389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C4BB-4E97-B606-62123A8389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C4BB-4E97-B606-62123A8389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73.442963202084542</c:v>
                </c:pt>
                <c:pt idx="2">
                  <c:v>61.9</c:v>
                </c:pt>
                <c:pt idx="3">
                  <c:v>97.3</c:v>
                </c:pt>
                <c:pt idx="4">
                  <c:v>46</c:v>
                </c:pt>
                <c:pt idx="5">
                  <c:v>#N/A</c:v>
                </c:pt>
                <c:pt idx="6">
                  <c:v>98.6</c:v>
                </c:pt>
                <c:pt idx="7">
                  <c:v>98.6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C4BB-4E97-B606-62123A8389D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482-415B-AE77-5E16D73B3CC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482-415B-AE77-5E16D73B3CCF}"/>
              </c:ext>
            </c:extLst>
          </c:dPt>
          <c:dPt>
            <c:idx val="3"/>
            <c:bubble3D val="0"/>
            <c:extLst>
              <c:ext xmlns:c16="http://schemas.microsoft.com/office/drawing/2014/chart" uri="{C3380CC4-5D6E-409C-BE32-E72D297353CC}">
                <c16:uniqueId val="{00000002-6482-415B-AE77-5E16D73B3CC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82-415B-AE77-5E16D73B3C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82-415B-AE77-5E16D73B3CC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82-415B-AE77-5E16D73B3CC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82-415B-AE77-5E16D73B3CC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82-415B-AE77-5E16D73B3CC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82-415B-AE77-5E16D73B3CC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82-415B-AE77-5E16D73B3C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82-415B-AE77-5E16D73B3CC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82-415B-AE77-5E16D73B3C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82-415B-AE77-5E16D73B3C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82-415B-AE77-5E16D73B3C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82-415B-AE77-5E16D73B3C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82-415B-AE77-5E16D73B3C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82-415B-AE77-5E16D73B3C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82-415B-AE77-5E16D73B3C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82-415B-AE77-5E16D73B3C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82-415B-AE77-5E16D73B3C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82-415B-AE77-5E16D73B3C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82-415B-AE77-5E16D73B3C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82-415B-AE77-5E16D73B3C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82-415B-AE77-5E16D73B3C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82-415B-AE77-5E16D73B3C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82-415B-AE77-5E16D73B3C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482-415B-AE77-5E16D73B3C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82-415B-AE77-5E16D73B3C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82-415B-AE77-5E16D73B3C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82-415B-AE77-5E16D73B3C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82-415B-AE77-5E16D73B3C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82-415B-AE77-5E16D73B3C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82-415B-AE77-5E16D73B3C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82-415B-AE77-5E16D73B3C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82-415B-AE77-5E16D73B3C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82-415B-AE77-5E16D73B3C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82-415B-AE77-5E16D73B3C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82-415B-AE77-5E16D73B3C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82-415B-AE77-5E16D73B3C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82-415B-AE77-5E16D73B3C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82-415B-AE77-5E16D73B3C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82-415B-AE77-5E16D73B3C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82-415B-AE77-5E16D73B3C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82-415B-AE77-5E16D73B3C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82-415B-AE77-5E16D73B3C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82-415B-AE77-5E16D73B3C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82-415B-AE77-5E16D73B3C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82-415B-AE77-5E16D73B3C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82-415B-AE77-5E16D73B3C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82-415B-AE77-5E16D73B3C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82-415B-AE77-5E16D73B3C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82-415B-AE77-5E16D73B3C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82-415B-AE77-5E16D73B3C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82-415B-AE77-5E16D73B3C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82-415B-AE77-5E16D73B3C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82-415B-AE77-5E16D73B3C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82-415B-AE77-5E16D73B3C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82-415B-AE77-5E16D73B3C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82-415B-AE77-5E16D73B3C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82-415B-AE77-5E16D73B3C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82-415B-AE77-5E16D73B3C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82-415B-AE77-5E16D73B3C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82-415B-AE77-5E16D73B3C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82-415B-AE77-5E16D73B3C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82-415B-AE77-5E16D73B3C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82-415B-AE77-5E16D73B3C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82-415B-AE77-5E16D73B3C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82-415B-AE77-5E16D73B3C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82-415B-AE77-5E16D73B3C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82-415B-AE77-5E16D73B3C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82-415B-AE77-5E16D73B3C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82-415B-AE77-5E16D73B3C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82-415B-AE77-5E16D73B3C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82-415B-AE77-5E16D73B3C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82-415B-AE77-5E16D73B3C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82-415B-AE77-5E16D73B3C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82-415B-AE77-5E16D73B3C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82-415B-AE77-5E16D73B3C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82-415B-AE77-5E16D73B3C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82-415B-AE77-5E16D73B3C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82-415B-AE77-5E16D73B3C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82-415B-AE77-5E16D73B3C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82-415B-AE77-5E16D73B3C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82-415B-AE77-5E16D73B3C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82-415B-AE77-5E16D73B3C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82-415B-AE77-5E16D73B3C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82-415B-AE77-5E16D73B3C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82-415B-AE77-5E16D73B3C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82-415B-AE77-5E16D73B3C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82-415B-AE77-5E16D73B3C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82-415B-AE77-5E16D73B3C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82-415B-AE77-5E16D73B3C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82-415B-AE77-5E16D73B3C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82-415B-AE77-5E16D73B3C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82-415B-AE77-5E16D73B3C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82-415B-AE77-5E16D73B3C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82-415B-AE77-5E16D73B3C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482-415B-AE77-5E16D73B3C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482-415B-AE77-5E16D73B3CC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482-415B-AE77-5E16D73B3CC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82-415B-AE77-5E16D73B3C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82-415B-AE77-5E16D73B3CC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82-415B-AE77-5E16D73B3CC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82-415B-AE77-5E16D73B3CC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82-415B-AE77-5E16D73B3CC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82-415B-AE77-5E16D73B3CC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82-415B-AE77-5E16D73B3C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82-415B-AE77-5E16D73B3CC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82-415B-AE77-5E16D73B3C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82-415B-AE77-5E16D73B3C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82-415B-AE77-5E16D73B3C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82-415B-AE77-5E16D73B3C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82-415B-AE77-5E16D73B3C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82-415B-AE77-5E16D73B3C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82-415B-AE77-5E16D73B3C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82-415B-AE77-5E16D73B3C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82-415B-AE77-5E16D73B3C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82-415B-AE77-5E16D73B3C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82-415B-AE77-5E16D73B3C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82-415B-AE77-5E16D73B3C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82-415B-AE77-5E16D73B3C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82-415B-AE77-5E16D73B3C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82-415B-AE77-5E16D73B3C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82-415B-AE77-5E16D73B3C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82-415B-AE77-5E16D73B3C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82-415B-AE77-5E16D73B3C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82-415B-AE77-5E16D73B3C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82-415B-AE77-5E16D73B3C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82-415B-AE77-5E16D73B3C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82-415B-AE77-5E16D73B3C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82-415B-AE77-5E16D73B3C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82-415B-AE77-5E16D73B3C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82-415B-AE77-5E16D73B3C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82-415B-AE77-5E16D73B3C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82-415B-AE77-5E16D73B3C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82-415B-AE77-5E16D73B3C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82-415B-AE77-5E16D73B3C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82-415B-AE77-5E16D73B3C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82-415B-AE77-5E16D73B3C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82-415B-AE77-5E16D73B3C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82-415B-AE77-5E16D73B3C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82-415B-AE77-5E16D73B3C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82-415B-AE77-5E16D73B3C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82-415B-AE77-5E16D73B3C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82-415B-AE77-5E16D73B3C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82-415B-AE77-5E16D73B3C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82-415B-AE77-5E16D73B3C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82-415B-AE77-5E16D73B3C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82-415B-AE77-5E16D73B3C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82-415B-AE77-5E16D73B3C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82-415B-AE77-5E16D73B3C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82-415B-AE77-5E16D73B3C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82-415B-AE77-5E16D73B3C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82-415B-AE77-5E16D73B3C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82-415B-AE77-5E16D73B3C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82-415B-AE77-5E16D73B3C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82-415B-AE77-5E16D73B3C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82-415B-AE77-5E16D73B3C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82-415B-AE77-5E16D73B3C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82-415B-AE77-5E16D73B3C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82-415B-AE77-5E16D73B3C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82-415B-AE77-5E16D73B3C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82-415B-AE77-5E16D73B3C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82-415B-AE77-5E16D73B3C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82-415B-AE77-5E16D73B3C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82-415B-AE77-5E16D73B3C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82-415B-AE77-5E16D73B3C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82-415B-AE77-5E16D73B3C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82-415B-AE77-5E16D73B3C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82-415B-AE77-5E16D73B3C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82-415B-AE77-5E16D73B3C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82-415B-AE77-5E16D73B3C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82-415B-AE77-5E16D73B3C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82-415B-AE77-5E16D73B3C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82-415B-AE77-5E16D73B3C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82-415B-AE77-5E16D73B3C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82-415B-AE77-5E16D73B3C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82-415B-AE77-5E16D73B3C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82-415B-AE77-5E16D73B3C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82-415B-AE77-5E16D73B3C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82-415B-AE77-5E16D73B3C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82-415B-AE77-5E16D73B3C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82-415B-AE77-5E16D73B3C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82-415B-AE77-5E16D73B3C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82-415B-AE77-5E16D73B3C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82-415B-AE77-5E16D73B3C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82-415B-AE77-5E16D73B3C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82-415B-AE77-5E16D73B3C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82-415B-AE77-5E16D73B3C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82-415B-AE77-5E16D73B3C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82-415B-AE77-5E16D73B3C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82-415B-AE77-5E16D73B3C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82-415B-AE77-5E16D73B3C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82-415B-AE77-5E16D73B3C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82-415B-AE77-5E16D73B3C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82-415B-AE77-5E16D73B3CC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482-415B-AE77-5E16D73B3CC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482-415B-AE77-5E16D73B3CCF}"/>
              </c:ext>
            </c:extLst>
          </c:dPt>
          <c:dPt>
            <c:idx val="3"/>
            <c:bubble3D val="0"/>
            <c:extLst>
              <c:ext xmlns:c16="http://schemas.microsoft.com/office/drawing/2014/chart" uri="{C3380CC4-5D6E-409C-BE32-E72D297353CC}">
                <c16:uniqueId val="{000000C4-6482-415B-AE77-5E16D73B3CC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82-415B-AE77-5E16D73B3C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82-415B-AE77-5E16D73B3CC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82-415B-AE77-5E16D73B3CCF}"/>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82-415B-AE77-5E16D73B3CC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82-415B-AE77-5E16D73B3CCF}"/>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82-415B-AE77-5E16D73B3CCF}"/>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82-415B-AE77-5E16D73B3C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82-415B-AE77-5E16D73B3CC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82-415B-AE77-5E16D73B3C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82-415B-AE77-5E16D73B3C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82-415B-AE77-5E16D73B3C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82-415B-AE77-5E16D73B3C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82-415B-AE77-5E16D73B3C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82-415B-AE77-5E16D73B3C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82-415B-AE77-5E16D73B3C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82-415B-AE77-5E16D73B3C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82-415B-AE77-5E16D73B3C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82-415B-AE77-5E16D73B3C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82-415B-AE77-5E16D73B3C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82-415B-AE77-5E16D73B3C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82-415B-AE77-5E16D73B3C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82-415B-AE77-5E16D73B3C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82-415B-AE77-5E16D73B3C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82-415B-AE77-5E16D73B3C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82-415B-AE77-5E16D73B3C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82-415B-AE77-5E16D73B3C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82-415B-AE77-5E16D73B3C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82-415B-AE77-5E16D73B3C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82-415B-AE77-5E16D73B3C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82-415B-AE77-5E16D73B3C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82-415B-AE77-5E16D73B3C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82-415B-AE77-5E16D73B3C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82-415B-AE77-5E16D73B3C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82-415B-AE77-5E16D73B3C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82-415B-AE77-5E16D73B3C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82-415B-AE77-5E16D73B3C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82-415B-AE77-5E16D73B3C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82-415B-AE77-5E16D73B3C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82-415B-AE77-5E16D73B3C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82-415B-AE77-5E16D73B3C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82-415B-AE77-5E16D73B3C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82-415B-AE77-5E16D73B3C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82-415B-AE77-5E16D73B3C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82-415B-AE77-5E16D73B3C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82-415B-AE77-5E16D73B3C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82-415B-AE77-5E16D73B3C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82-415B-AE77-5E16D73B3C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82-415B-AE77-5E16D73B3C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82-415B-AE77-5E16D73B3C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82-415B-AE77-5E16D73B3C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82-415B-AE77-5E16D73B3C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82-415B-AE77-5E16D73B3C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82-415B-AE77-5E16D73B3C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82-415B-AE77-5E16D73B3C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82-415B-AE77-5E16D73B3C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82-415B-AE77-5E16D73B3C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82-415B-AE77-5E16D73B3C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82-415B-AE77-5E16D73B3C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82-415B-AE77-5E16D73B3C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82-415B-AE77-5E16D73B3C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82-415B-AE77-5E16D73B3C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82-415B-AE77-5E16D73B3C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82-415B-AE77-5E16D73B3C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82-415B-AE77-5E16D73B3C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82-415B-AE77-5E16D73B3C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82-415B-AE77-5E16D73B3C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82-415B-AE77-5E16D73B3C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82-415B-AE77-5E16D73B3C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82-415B-AE77-5E16D73B3C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82-415B-AE77-5E16D73B3C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82-415B-AE77-5E16D73B3C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82-415B-AE77-5E16D73B3C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82-415B-AE77-5E16D73B3C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82-415B-AE77-5E16D73B3C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82-415B-AE77-5E16D73B3C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82-415B-AE77-5E16D73B3C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82-415B-AE77-5E16D73B3C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82-415B-AE77-5E16D73B3C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82-415B-AE77-5E16D73B3C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82-415B-AE77-5E16D73B3C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82-415B-AE77-5E16D73B3C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82-415B-AE77-5E16D73B3C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82-415B-AE77-5E16D73B3C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82-415B-AE77-5E16D73B3C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82-415B-AE77-5E16D73B3C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82-415B-AE77-5E16D73B3C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82-415B-AE77-5E16D73B3C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82-415B-AE77-5E16D73B3C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82-415B-AE77-5E16D73B3C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82-415B-AE77-5E16D73B3C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82-415B-AE77-5E16D73B3C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82-415B-AE77-5E16D73B3C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82-415B-AE77-5E16D73B3C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82-415B-AE77-5E16D73B3C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82-415B-AE77-5E16D73B3C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82-415B-AE77-5E16D73B3CC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840-481A-9DEC-140EBB30154C}"/>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840-481A-9DEC-140EBB30154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840-481A-9DEC-140EBB30154C}"/>
              </c:ext>
            </c:extLst>
          </c:dPt>
          <c:dPt>
            <c:idx val="3"/>
            <c:bubble3D val="0"/>
            <c:extLst>
              <c:ext xmlns:c16="http://schemas.microsoft.com/office/drawing/2014/chart" uri="{C3380CC4-5D6E-409C-BE32-E72D297353CC}">
                <c16:uniqueId val="{00000003-E840-481A-9DEC-140EBB30154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40-481A-9DEC-140EBB3015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40-481A-9DEC-140EBB30154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40-481A-9DEC-140EBB30154C}"/>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40-481A-9DEC-140EBB30154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40-481A-9DEC-140EBB30154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40-481A-9DEC-140EBB30154C}"/>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40-481A-9DEC-140EBB30154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40-481A-9DEC-140EBB30154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40-481A-9DEC-140EBB3015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40-481A-9DEC-140EBB3015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40-481A-9DEC-140EBB3015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40-481A-9DEC-140EBB3015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40-481A-9DEC-140EBB3015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40-481A-9DEC-140EBB3015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40-481A-9DEC-140EBB3015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40-481A-9DEC-140EBB3015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40-481A-9DEC-140EBB3015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40-481A-9DEC-140EBB3015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40-481A-9DEC-140EBB3015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40-481A-9DEC-140EBB3015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40-481A-9DEC-140EBB3015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40-481A-9DEC-140EBB3015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840-481A-9DEC-140EBB3015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840-481A-9DEC-140EBB3015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40-481A-9DEC-140EBB3015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40-481A-9DEC-140EBB3015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40-481A-9DEC-140EBB3015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40-481A-9DEC-140EBB3015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40-481A-9DEC-140EBB3015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40-481A-9DEC-140EBB3015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40-481A-9DEC-140EBB3015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40-481A-9DEC-140EBB3015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40-481A-9DEC-140EBB3015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40-481A-9DEC-140EBB3015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40-481A-9DEC-140EBB3015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40-481A-9DEC-140EBB3015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40-481A-9DEC-140EBB3015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40-481A-9DEC-140EBB3015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40-481A-9DEC-140EBB3015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40-481A-9DEC-140EBB3015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40-481A-9DEC-140EBB3015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40-481A-9DEC-140EBB3015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40-481A-9DEC-140EBB3015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40-481A-9DEC-140EBB3015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40-481A-9DEC-140EBB3015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40-481A-9DEC-140EBB3015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40-481A-9DEC-140EBB3015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40-481A-9DEC-140EBB3015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40-481A-9DEC-140EBB3015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40-481A-9DEC-140EBB3015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40-481A-9DEC-140EBB3015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40-481A-9DEC-140EBB3015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40-481A-9DEC-140EBB3015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40-481A-9DEC-140EBB3015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40-481A-9DEC-140EBB3015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40-481A-9DEC-140EBB3015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40-481A-9DEC-140EBB3015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40-481A-9DEC-140EBB3015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40-481A-9DEC-140EBB3015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40-481A-9DEC-140EBB3015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40-481A-9DEC-140EBB3015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40-481A-9DEC-140EBB3015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40-481A-9DEC-140EBB3015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40-481A-9DEC-140EBB3015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40-481A-9DEC-140EBB3015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40-481A-9DEC-140EBB3015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40-481A-9DEC-140EBB3015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40-481A-9DEC-140EBB3015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40-481A-9DEC-140EBB3015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40-481A-9DEC-140EBB3015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40-481A-9DEC-140EBB3015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40-481A-9DEC-140EBB3015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40-481A-9DEC-140EBB3015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40-481A-9DEC-140EBB3015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40-481A-9DEC-140EBB3015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40-481A-9DEC-140EBB3015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40-481A-9DEC-140EBB3015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40-481A-9DEC-140EBB3015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40-481A-9DEC-140EBB3015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40-481A-9DEC-140EBB3015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40-481A-9DEC-140EBB3015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40-481A-9DEC-140EBB3015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40-481A-9DEC-140EBB3015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40-481A-9DEC-140EBB3015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40-481A-9DEC-140EBB3015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40-481A-9DEC-140EBB3015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40-481A-9DEC-140EBB3015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40-481A-9DEC-140EBB3015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40-481A-9DEC-140EBB3015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40-481A-9DEC-140EBB3015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40-481A-9DEC-140EBB3015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40-481A-9DEC-140EBB3015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40-481A-9DEC-140EBB3015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840-481A-9DEC-140EBB3015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840-481A-9DEC-140EBB3015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840-481A-9DEC-140EBB30154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40-481A-9DEC-140EBB3015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40-481A-9DEC-140EBB30154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40-481A-9DEC-140EBB30154C}"/>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40-481A-9DEC-140EBB30154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40-481A-9DEC-140EBB30154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40-481A-9DEC-140EBB30154C}"/>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40-481A-9DEC-140EBB30154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40-481A-9DEC-140EBB30154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40-481A-9DEC-140EBB3015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40-481A-9DEC-140EBB3015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40-481A-9DEC-140EBB3015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40-481A-9DEC-140EBB3015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40-481A-9DEC-140EBB3015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40-481A-9DEC-140EBB3015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40-481A-9DEC-140EBB3015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40-481A-9DEC-140EBB3015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40-481A-9DEC-140EBB3015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40-481A-9DEC-140EBB3015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40-481A-9DEC-140EBB3015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40-481A-9DEC-140EBB3015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40-481A-9DEC-140EBB3015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40-481A-9DEC-140EBB3015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40-481A-9DEC-140EBB3015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40-481A-9DEC-140EBB3015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40-481A-9DEC-140EBB3015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40-481A-9DEC-140EBB3015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40-481A-9DEC-140EBB3015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40-481A-9DEC-140EBB3015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40-481A-9DEC-140EBB3015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40-481A-9DEC-140EBB3015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40-481A-9DEC-140EBB3015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40-481A-9DEC-140EBB3015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40-481A-9DEC-140EBB3015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40-481A-9DEC-140EBB3015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40-481A-9DEC-140EBB3015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40-481A-9DEC-140EBB3015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40-481A-9DEC-140EBB3015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40-481A-9DEC-140EBB3015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40-481A-9DEC-140EBB3015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40-481A-9DEC-140EBB3015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40-481A-9DEC-140EBB3015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40-481A-9DEC-140EBB3015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40-481A-9DEC-140EBB3015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40-481A-9DEC-140EBB3015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40-481A-9DEC-140EBB3015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40-481A-9DEC-140EBB3015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40-481A-9DEC-140EBB3015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40-481A-9DEC-140EBB3015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40-481A-9DEC-140EBB3015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40-481A-9DEC-140EBB3015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40-481A-9DEC-140EBB3015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40-481A-9DEC-140EBB3015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40-481A-9DEC-140EBB3015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40-481A-9DEC-140EBB3015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40-481A-9DEC-140EBB3015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40-481A-9DEC-140EBB3015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40-481A-9DEC-140EBB3015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40-481A-9DEC-140EBB3015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40-481A-9DEC-140EBB3015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40-481A-9DEC-140EBB3015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40-481A-9DEC-140EBB3015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40-481A-9DEC-140EBB3015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40-481A-9DEC-140EBB3015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40-481A-9DEC-140EBB3015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40-481A-9DEC-140EBB3015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40-481A-9DEC-140EBB3015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40-481A-9DEC-140EBB3015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40-481A-9DEC-140EBB3015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40-481A-9DEC-140EBB3015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40-481A-9DEC-140EBB3015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40-481A-9DEC-140EBB3015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40-481A-9DEC-140EBB3015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40-481A-9DEC-140EBB3015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40-481A-9DEC-140EBB3015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40-481A-9DEC-140EBB3015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40-481A-9DEC-140EBB3015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40-481A-9DEC-140EBB3015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40-481A-9DEC-140EBB3015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40-481A-9DEC-140EBB3015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40-481A-9DEC-140EBB3015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40-481A-9DEC-140EBB3015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40-481A-9DEC-140EBB3015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40-481A-9DEC-140EBB3015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40-481A-9DEC-140EBB3015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40-481A-9DEC-140EBB3015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40-481A-9DEC-140EBB3015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40-481A-9DEC-140EBB3015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40-481A-9DEC-140EBB3015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40-481A-9DEC-140EBB3015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40-481A-9DEC-140EBB3015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40-481A-9DEC-140EBB3015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40-481A-9DEC-140EBB3015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40-481A-9DEC-140EBB3015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40-481A-9DEC-140EBB3015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40-481A-9DEC-140EBB3015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40-481A-9DEC-140EBB30154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840-481A-9DEC-140EBB30154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840-481A-9DEC-140EBB30154C}"/>
              </c:ext>
            </c:extLst>
          </c:dPt>
          <c:dPt>
            <c:idx val="3"/>
            <c:bubble3D val="0"/>
            <c:extLst>
              <c:ext xmlns:c16="http://schemas.microsoft.com/office/drawing/2014/chart" uri="{C3380CC4-5D6E-409C-BE32-E72D297353CC}">
                <c16:uniqueId val="{000000C4-E840-481A-9DEC-140EBB30154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40-481A-9DEC-140EBB3015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40-481A-9DEC-140EBB30154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40-481A-9DEC-140EBB30154C}"/>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40-481A-9DEC-140EBB30154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40-481A-9DEC-140EBB30154C}"/>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40-481A-9DEC-140EBB30154C}"/>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40-481A-9DEC-140EBB30154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40-481A-9DEC-140EBB30154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40-481A-9DEC-140EBB3015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40-481A-9DEC-140EBB3015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40-481A-9DEC-140EBB3015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40-481A-9DEC-140EBB3015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40-481A-9DEC-140EBB3015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40-481A-9DEC-140EBB3015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40-481A-9DEC-140EBB3015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40-481A-9DEC-140EBB3015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40-481A-9DEC-140EBB3015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40-481A-9DEC-140EBB3015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40-481A-9DEC-140EBB3015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40-481A-9DEC-140EBB3015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40-481A-9DEC-140EBB3015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40-481A-9DEC-140EBB3015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40-481A-9DEC-140EBB3015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40-481A-9DEC-140EBB3015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40-481A-9DEC-140EBB3015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40-481A-9DEC-140EBB3015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40-481A-9DEC-140EBB3015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40-481A-9DEC-140EBB3015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40-481A-9DEC-140EBB3015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40-481A-9DEC-140EBB3015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40-481A-9DEC-140EBB3015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40-481A-9DEC-140EBB3015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40-481A-9DEC-140EBB3015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40-481A-9DEC-140EBB3015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40-481A-9DEC-140EBB3015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40-481A-9DEC-140EBB3015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40-481A-9DEC-140EBB3015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40-481A-9DEC-140EBB3015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40-481A-9DEC-140EBB3015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40-481A-9DEC-140EBB3015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40-481A-9DEC-140EBB3015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40-481A-9DEC-140EBB3015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40-481A-9DEC-140EBB3015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40-481A-9DEC-140EBB3015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40-481A-9DEC-140EBB3015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40-481A-9DEC-140EBB3015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40-481A-9DEC-140EBB3015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40-481A-9DEC-140EBB3015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40-481A-9DEC-140EBB3015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40-481A-9DEC-140EBB3015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40-481A-9DEC-140EBB3015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40-481A-9DEC-140EBB3015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40-481A-9DEC-140EBB3015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40-481A-9DEC-140EBB3015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40-481A-9DEC-140EBB3015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40-481A-9DEC-140EBB3015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40-481A-9DEC-140EBB3015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40-481A-9DEC-140EBB3015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40-481A-9DEC-140EBB3015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40-481A-9DEC-140EBB3015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40-481A-9DEC-140EBB3015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40-481A-9DEC-140EBB3015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40-481A-9DEC-140EBB3015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40-481A-9DEC-140EBB3015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40-481A-9DEC-140EBB3015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40-481A-9DEC-140EBB3015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40-481A-9DEC-140EBB3015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40-481A-9DEC-140EBB3015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40-481A-9DEC-140EBB3015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40-481A-9DEC-140EBB3015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40-481A-9DEC-140EBB3015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40-481A-9DEC-140EBB3015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40-481A-9DEC-140EBB3015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40-481A-9DEC-140EBB3015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40-481A-9DEC-140EBB3015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40-481A-9DEC-140EBB3015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40-481A-9DEC-140EBB3015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40-481A-9DEC-140EBB3015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40-481A-9DEC-140EBB3015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40-481A-9DEC-140EBB3015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40-481A-9DEC-140EBB3015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40-481A-9DEC-140EBB3015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40-481A-9DEC-140EBB3015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40-481A-9DEC-140EBB3015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40-481A-9DEC-140EBB3015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40-481A-9DEC-140EBB3015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40-481A-9DEC-140EBB3015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40-481A-9DEC-140EBB3015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40-481A-9DEC-140EBB3015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40-481A-9DEC-140EBB3015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40-481A-9DEC-140EBB3015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40-481A-9DEC-140EBB3015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40-481A-9DEC-140EBB3015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40-481A-9DEC-140EBB3015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40-481A-9DEC-140EBB3015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40-481A-9DEC-140EBB30154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2E7-4DC6-AC55-B1E43DA6BD9B}"/>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90.6</c:v>
                </c:pt>
                <c:pt idx="13">
                  <c:v>90.6</c:v>
                </c:pt>
                <c:pt idx="14">
                  <c:v>90.6</c:v>
                </c:pt>
                <c:pt idx="15">
                  <c:v>90.6</c:v>
                </c:pt>
                <c:pt idx="16">
                  <c:v>90.6</c:v>
                </c:pt>
                <c:pt idx="17">
                  <c:v>90.6</c:v>
                </c:pt>
                <c:pt idx="18">
                  <c:v>90.6</c:v>
                </c:pt>
                <c:pt idx="19">
                  <c:v>90.6</c:v>
                </c:pt>
                <c:pt idx="20">
                  <c:v>90.6</c:v>
                </c:pt>
                <c:pt idx="21">
                  <c:v>#N/A</c:v>
                </c:pt>
                <c:pt idx="22">
                  <c:v>#N/A</c:v>
                </c:pt>
                <c:pt idx="23">
                  <c:v>#N/A</c:v>
                </c:pt>
                <c:pt idx="24">
                  <c:v>#N/A</c:v>
                </c:pt>
                <c:pt idx="25">
                  <c:v>#N/A</c:v>
                </c:pt>
              </c:numCache>
            </c:numRef>
          </c:yVal>
          <c:smooth val="0"/>
          <c:extLst>
            <c:ext xmlns:c16="http://schemas.microsoft.com/office/drawing/2014/chart" uri="{C3380CC4-5D6E-409C-BE32-E72D297353CC}">
              <c16:uniqueId val="{00000001-12E7-4DC6-AC55-B1E43DA6BD9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12E7-4DC6-AC55-B1E43DA6BD9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E7-4DC6-AC55-B1E43DA6BD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E7-4DC6-AC55-B1E43DA6BD9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E7-4DC6-AC55-B1E43DA6BD9B}"/>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E7-4DC6-AC55-B1E43DA6BD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E7-4DC6-AC55-B1E43DA6BD9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E7-4DC6-AC55-B1E43DA6BD9B}"/>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E7-4DC6-AC55-B1E43DA6BD9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E7-4DC6-AC55-B1E43DA6BD9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E7-4DC6-AC55-B1E43DA6B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E7-4DC6-AC55-B1E43DA6B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E7-4DC6-AC55-B1E43DA6B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E7-4DC6-AC55-B1E43DA6B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E7-4DC6-AC55-B1E43DA6B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E7-4DC6-AC55-B1E43DA6B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E7-4DC6-AC55-B1E43DA6BD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E7-4DC6-AC55-B1E43DA6BD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E7-4DC6-AC55-B1E43DA6B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E7-4DC6-AC55-B1E43DA6B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E7-4DC6-AC55-B1E43DA6B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E7-4DC6-AC55-B1E43DA6B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E7-4DC6-AC55-B1E43DA6B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E7-4DC6-AC55-B1E43DA6B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E7-4DC6-AC55-B1E43DA6B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2E7-4DC6-AC55-B1E43DA6B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E7-4DC6-AC55-B1E43DA6B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E7-4DC6-AC55-B1E43DA6B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E7-4DC6-AC55-B1E43DA6B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E7-4DC6-AC55-B1E43DA6B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E7-4DC6-AC55-B1E43DA6B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E7-4DC6-AC55-B1E43DA6B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E7-4DC6-AC55-B1E43DA6B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E7-4DC6-AC55-B1E43DA6B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E7-4DC6-AC55-B1E43DA6B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E7-4DC6-AC55-B1E43DA6B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E7-4DC6-AC55-B1E43DA6B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E7-4DC6-AC55-B1E43DA6B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E7-4DC6-AC55-B1E43DA6B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E7-4DC6-AC55-B1E43DA6B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E7-4DC6-AC55-B1E43DA6B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E7-4DC6-AC55-B1E43DA6B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E7-4DC6-AC55-B1E43DA6B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E7-4DC6-AC55-B1E43DA6B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E7-4DC6-AC55-B1E43DA6B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E7-4DC6-AC55-B1E43DA6B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E7-4DC6-AC55-B1E43DA6B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E7-4DC6-AC55-B1E43DA6B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E7-4DC6-AC55-B1E43DA6B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E7-4DC6-AC55-B1E43DA6B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E7-4DC6-AC55-B1E43DA6B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E7-4DC6-AC55-B1E43DA6B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E7-4DC6-AC55-B1E43DA6B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E7-4DC6-AC55-B1E43DA6B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E7-4DC6-AC55-B1E43DA6B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E7-4DC6-AC55-B1E43DA6B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E7-4DC6-AC55-B1E43DA6B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E7-4DC6-AC55-B1E43DA6B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E7-4DC6-AC55-B1E43DA6B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E7-4DC6-AC55-B1E43DA6B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E7-4DC6-AC55-B1E43DA6B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E7-4DC6-AC55-B1E43DA6B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E7-4DC6-AC55-B1E43DA6B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E7-4DC6-AC55-B1E43DA6B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E7-4DC6-AC55-B1E43DA6B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E7-4DC6-AC55-B1E43DA6B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E7-4DC6-AC55-B1E43DA6B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E7-4DC6-AC55-B1E43DA6B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E7-4DC6-AC55-B1E43DA6B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E7-4DC6-AC55-B1E43DA6B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E7-4DC6-AC55-B1E43DA6B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E7-4DC6-AC55-B1E43DA6B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E7-4DC6-AC55-B1E43DA6B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E7-4DC6-AC55-B1E43DA6B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E7-4DC6-AC55-B1E43DA6B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E7-4DC6-AC55-B1E43DA6B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E7-4DC6-AC55-B1E43DA6B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E7-4DC6-AC55-B1E43DA6B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E7-4DC6-AC55-B1E43DA6B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E7-4DC6-AC55-B1E43DA6B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E7-4DC6-AC55-B1E43DA6B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E7-4DC6-AC55-B1E43DA6B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E7-4DC6-AC55-B1E43DA6B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E7-4DC6-AC55-B1E43DA6B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E7-4DC6-AC55-B1E43DA6B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E7-4DC6-AC55-B1E43DA6B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E7-4DC6-AC55-B1E43DA6B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E7-4DC6-AC55-B1E43DA6B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E7-4DC6-AC55-B1E43DA6B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E7-4DC6-AC55-B1E43DA6B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E7-4DC6-AC55-B1E43DA6B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E7-4DC6-AC55-B1E43DA6B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E7-4DC6-AC55-B1E43DA6B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E7-4DC6-AC55-B1E43DA6B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E7-4DC6-AC55-B1E43DA6B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E7-4DC6-AC55-B1E43DA6B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2E7-4DC6-AC55-B1E43DA6B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2E7-4DC6-AC55-B1E43DA6BD9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E7-4DC6-AC55-B1E43DA6BD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E7-4DC6-AC55-B1E43DA6BD9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E7-4DC6-AC55-B1E43DA6BD9B}"/>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E7-4DC6-AC55-B1E43DA6BD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E7-4DC6-AC55-B1E43DA6BD9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E7-4DC6-AC55-B1E43DA6BD9B}"/>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E7-4DC6-AC55-B1E43DA6BD9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E7-4DC6-AC55-B1E43DA6BD9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E7-4DC6-AC55-B1E43DA6B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E7-4DC6-AC55-B1E43DA6B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E7-4DC6-AC55-B1E43DA6B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E7-4DC6-AC55-B1E43DA6B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E7-4DC6-AC55-B1E43DA6B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E7-4DC6-AC55-B1E43DA6B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E7-4DC6-AC55-B1E43DA6BD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E7-4DC6-AC55-B1E43DA6BD9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E7-4DC6-AC55-B1E43DA6B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E7-4DC6-AC55-B1E43DA6B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E7-4DC6-AC55-B1E43DA6B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E7-4DC6-AC55-B1E43DA6B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E7-4DC6-AC55-B1E43DA6B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E7-4DC6-AC55-B1E43DA6B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E7-4DC6-AC55-B1E43DA6B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E7-4DC6-AC55-B1E43DA6B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E7-4DC6-AC55-B1E43DA6B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E7-4DC6-AC55-B1E43DA6B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E7-4DC6-AC55-B1E43DA6B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E7-4DC6-AC55-B1E43DA6B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E7-4DC6-AC55-B1E43DA6B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E7-4DC6-AC55-B1E43DA6B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E7-4DC6-AC55-B1E43DA6B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E7-4DC6-AC55-B1E43DA6B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E7-4DC6-AC55-B1E43DA6B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E7-4DC6-AC55-B1E43DA6B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E7-4DC6-AC55-B1E43DA6B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E7-4DC6-AC55-B1E43DA6B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E7-4DC6-AC55-B1E43DA6B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E7-4DC6-AC55-B1E43DA6B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E7-4DC6-AC55-B1E43DA6B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E7-4DC6-AC55-B1E43DA6B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E7-4DC6-AC55-B1E43DA6B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E7-4DC6-AC55-B1E43DA6B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E7-4DC6-AC55-B1E43DA6B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E7-4DC6-AC55-B1E43DA6B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E7-4DC6-AC55-B1E43DA6B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E7-4DC6-AC55-B1E43DA6B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E7-4DC6-AC55-B1E43DA6B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E7-4DC6-AC55-B1E43DA6B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E7-4DC6-AC55-B1E43DA6B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E7-4DC6-AC55-B1E43DA6B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E7-4DC6-AC55-B1E43DA6B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E7-4DC6-AC55-B1E43DA6B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E7-4DC6-AC55-B1E43DA6B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E7-4DC6-AC55-B1E43DA6B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E7-4DC6-AC55-B1E43DA6B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E7-4DC6-AC55-B1E43DA6B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E7-4DC6-AC55-B1E43DA6B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E7-4DC6-AC55-B1E43DA6B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E7-4DC6-AC55-B1E43DA6B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E7-4DC6-AC55-B1E43DA6B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E7-4DC6-AC55-B1E43DA6B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E7-4DC6-AC55-B1E43DA6B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E7-4DC6-AC55-B1E43DA6B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E7-4DC6-AC55-B1E43DA6B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E7-4DC6-AC55-B1E43DA6B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E7-4DC6-AC55-B1E43DA6B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E7-4DC6-AC55-B1E43DA6B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E7-4DC6-AC55-B1E43DA6B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E7-4DC6-AC55-B1E43DA6B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E7-4DC6-AC55-B1E43DA6B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E7-4DC6-AC55-B1E43DA6B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E7-4DC6-AC55-B1E43DA6B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E7-4DC6-AC55-B1E43DA6B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E7-4DC6-AC55-B1E43DA6B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E7-4DC6-AC55-B1E43DA6B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E7-4DC6-AC55-B1E43DA6B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E7-4DC6-AC55-B1E43DA6B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E7-4DC6-AC55-B1E43DA6B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E7-4DC6-AC55-B1E43DA6B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E7-4DC6-AC55-B1E43DA6B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E7-4DC6-AC55-B1E43DA6B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E7-4DC6-AC55-B1E43DA6B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E7-4DC6-AC55-B1E43DA6B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E7-4DC6-AC55-B1E43DA6B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E7-4DC6-AC55-B1E43DA6B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E7-4DC6-AC55-B1E43DA6B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E7-4DC6-AC55-B1E43DA6B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E7-4DC6-AC55-B1E43DA6B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E7-4DC6-AC55-B1E43DA6B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E7-4DC6-AC55-B1E43DA6B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E7-4DC6-AC55-B1E43DA6B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E7-4DC6-AC55-B1E43DA6B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E7-4DC6-AC55-B1E43DA6B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E7-4DC6-AC55-B1E43DA6B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E7-4DC6-AC55-B1E43DA6B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90.611350000000002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E7-4DC6-AC55-B1E43DA6BD9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2E7-4DC6-AC55-B1E43DA6BD9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12E7-4DC6-AC55-B1E43DA6BD9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E7-4DC6-AC55-B1E43DA6BD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E7-4DC6-AC55-B1E43DA6BD9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E7-4DC6-AC55-B1E43DA6BD9B}"/>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2E7-4DC6-AC55-B1E43DA6BD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E7-4DC6-AC55-B1E43DA6BD9B}"/>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E7-4DC6-AC55-B1E43DA6BD9B}"/>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E7-4DC6-AC55-B1E43DA6BD9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E7-4DC6-AC55-B1E43DA6BD9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E7-4DC6-AC55-B1E43DA6B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E7-4DC6-AC55-B1E43DA6B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E7-4DC6-AC55-B1E43DA6B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E7-4DC6-AC55-B1E43DA6B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E7-4DC6-AC55-B1E43DA6B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E7-4DC6-AC55-B1E43DA6B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E7-4DC6-AC55-B1E43DA6BD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E7-4DC6-AC55-B1E43DA6BD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E7-4DC6-AC55-B1E43DA6B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E7-4DC6-AC55-B1E43DA6B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E7-4DC6-AC55-B1E43DA6B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E7-4DC6-AC55-B1E43DA6B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E7-4DC6-AC55-B1E43DA6B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E7-4DC6-AC55-B1E43DA6B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E7-4DC6-AC55-B1E43DA6B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E7-4DC6-AC55-B1E43DA6B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2E7-4DC6-AC55-B1E43DA6B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E7-4DC6-AC55-B1E43DA6B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E7-4DC6-AC55-B1E43DA6B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E7-4DC6-AC55-B1E43DA6B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E7-4DC6-AC55-B1E43DA6B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E7-4DC6-AC55-B1E43DA6B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E7-4DC6-AC55-B1E43DA6B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E7-4DC6-AC55-B1E43DA6B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E7-4DC6-AC55-B1E43DA6B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E7-4DC6-AC55-B1E43DA6B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E7-4DC6-AC55-B1E43DA6B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E7-4DC6-AC55-B1E43DA6B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E7-4DC6-AC55-B1E43DA6B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E7-4DC6-AC55-B1E43DA6B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E7-4DC6-AC55-B1E43DA6B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E7-4DC6-AC55-B1E43DA6B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E7-4DC6-AC55-B1E43DA6B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E7-4DC6-AC55-B1E43DA6B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E7-4DC6-AC55-B1E43DA6B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E7-4DC6-AC55-B1E43DA6B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E7-4DC6-AC55-B1E43DA6B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E7-4DC6-AC55-B1E43DA6B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E7-4DC6-AC55-B1E43DA6B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E7-4DC6-AC55-B1E43DA6B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E7-4DC6-AC55-B1E43DA6B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E7-4DC6-AC55-B1E43DA6B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E7-4DC6-AC55-B1E43DA6B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E7-4DC6-AC55-B1E43DA6B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E7-4DC6-AC55-B1E43DA6B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E7-4DC6-AC55-B1E43DA6B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E7-4DC6-AC55-B1E43DA6B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E7-4DC6-AC55-B1E43DA6B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E7-4DC6-AC55-B1E43DA6B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E7-4DC6-AC55-B1E43DA6B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E7-4DC6-AC55-B1E43DA6B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E7-4DC6-AC55-B1E43DA6B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E7-4DC6-AC55-B1E43DA6B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E7-4DC6-AC55-B1E43DA6B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E7-4DC6-AC55-B1E43DA6B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E7-4DC6-AC55-B1E43DA6B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E7-4DC6-AC55-B1E43DA6B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E7-4DC6-AC55-B1E43DA6B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E7-4DC6-AC55-B1E43DA6B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E7-4DC6-AC55-B1E43DA6B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E7-4DC6-AC55-B1E43DA6B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E7-4DC6-AC55-B1E43DA6B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E7-4DC6-AC55-B1E43DA6B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E7-4DC6-AC55-B1E43DA6B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E7-4DC6-AC55-B1E43DA6B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E7-4DC6-AC55-B1E43DA6B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E7-4DC6-AC55-B1E43DA6B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E7-4DC6-AC55-B1E43DA6B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E7-4DC6-AC55-B1E43DA6B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E7-4DC6-AC55-B1E43DA6B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E7-4DC6-AC55-B1E43DA6B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E7-4DC6-AC55-B1E43DA6B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E7-4DC6-AC55-B1E43DA6B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E7-4DC6-AC55-B1E43DA6B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E7-4DC6-AC55-B1E43DA6B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E7-4DC6-AC55-B1E43DA6B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E7-4DC6-AC55-B1E43DA6B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E7-4DC6-AC55-B1E43DA6B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E7-4DC6-AC55-B1E43DA6B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E7-4DC6-AC55-B1E43DA6B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E7-4DC6-AC55-B1E43DA6B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E7-4DC6-AC55-B1E43DA6B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E7-4DC6-AC55-B1E43DA6B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E7-4DC6-AC55-B1E43DA6B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E7-4DC6-AC55-B1E43DA6B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E7-4DC6-AC55-B1E43DA6B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E7-4DC6-AC55-B1E43DA6B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2E7-4DC6-AC55-B1E43DA6BD9B}"/>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278-4D70-AADC-45FB27ECF4D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278-4D70-AADC-45FB27ECF4D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278-4D70-AADC-45FB27ECF4DA}"/>
              </c:ext>
            </c:extLst>
          </c:dPt>
          <c:dPt>
            <c:idx val="3"/>
            <c:bubble3D val="0"/>
            <c:extLst>
              <c:ext xmlns:c16="http://schemas.microsoft.com/office/drawing/2014/chart" uri="{C3380CC4-5D6E-409C-BE32-E72D297353CC}">
                <c16:uniqueId val="{00000003-2278-4D70-AADC-45FB27ECF4D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78-4D70-AADC-45FB27ECF4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78-4D70-AADC-45FB27ECF4DA}"/>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78-4D70-AADC-45FB27ECF4DA}"/>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78-4D70-AADC-45FB27ECF4D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78-4D70-AADC-45FB27ECF4D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78-4D70-AADC-45FB27ECF4DA}"/>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78-4D70-AADC-45FB27ECF4D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78-4D70-AADC-45FB27ECF4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78-4D70-AADC-45FB27ECF4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78-4D70-AADC-45FB27ECF4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78-4D70-AADC-45FB27ECF4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78-4D70-AADC-45FB27ECF4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78-4D70-AADC-45FB27ECF4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78-4D70-AADC-45FB27ECF4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78-4D70-AADC-45FB27ECF4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78-4D70-AADC-45FB27ECF4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78-4D70-AADC-45FB27ECF4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78-4D70-AADC-45FB27ECF4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78-4D70-AADC-45FB27ECF4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78-4D70-AADC-45FB27ECF4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78-4D70-AADC-45FB27ECF4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78-4D70-AADC-45FB27ECF4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78-4D70-AADC-45FB27ECF4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278-4D70-AADC-45FB27ECF4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78-4D70-AADC-45FB27ECF4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78-4D70-AADC-45FB27ECF4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78-4D70-AADC-45FB27ECF4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78-4D70-AADC-45FB27ECF4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78-4D70-AADC-45FB27ECF4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78-4D70-AADC-45FB27ECF4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78-4D70-AADC-45FB27ECF4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78-4D70-AADC-45FB27ECF4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78-4D70-AADC-45FB27ECF4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78-4D70-AADC-45FB27ECF4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78-4D70-AADC-45FB27ECF4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78-4D70-AADC-45FB27ECF4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78-4D70-AADC-45FB27ECF4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78-4D70-AADC-45FB27ECF4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78-4D70-AADC-45FB27ECF4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78-4D70-AADC-45FB27ECF4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78-4D70-AADC-45FB27ECF4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78-4D70-AADC-45FB27ECF4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78-4D70-AADC-45FB27ECF4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78-4D70-AADC-45FB27ECF4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78-4D70-AADC-45FB27ECF4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78-4D70-AADC-45FB27ECF4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78-4D70-AADC-45FB27ECF4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78-4D70-AADC-45FB27ECF4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78-4D70-AADC-45FB27ECF4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78-4D70-AADC-45FB27ECF4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78-4D70-AADC-45FB27ECF4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78-4D70-AADC-45FB27ECF4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78-4D70-AADC-45FB27ECF4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78-4D70-AADC-45FB27ECF4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78-4D70-AADC-45FB27ECF4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78-4D70-AADC-45FB27ECF4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78-4D70-AADC-45FB27ECF4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78-4D70-AADC-45FB27ECF4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78-4D70-AADC-45FB27ECF4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78-4D70-AADC-45FB27ECF4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78-4D70-AADC-45FB27ECF4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78-4D70-AADC-45FB27ECF4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78-4D70-AADC-45FB27ECF4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78-4D70-AADC-45FB27ECF4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78-4D70-AADC-45FB27ECF4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78-4D70-AADC-45FB27ECF4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78-4D70-AADC-45FB27ECF4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78-4D70-AADC-45FB27ECF4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78-4D70-AADC-45FB27ECF4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78-4D70-AADC-45FB27ECF4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78-4D70-AADC-45FB27ECF4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78-4D70-AADC-45FB27ECF4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78-4D70-AADC-45FB27ECF4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78-4D70-AADC-45FB27ECF4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78-4D70-AADC-45FB27ECF4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78-4D70-AADC-45FB27ECF4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78-4D70-AADC-45FB27ECF4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78-4D70-AADC-45FB27ECF4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78-4D70-AADC-45FB27ECF4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78-4D70-AADC-45FB27ECF4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78-4D70-AADC-45FB27ECF4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78-4D70-AADC-45FB27ECF4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78-4D70-AADC-45FB27ECF4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78-4D70-AADC-45FB27ECF4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78-4D70-AADC-45FB27ECF4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78-4D70-AADC-45FB27ECF4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78-4D70-AADC-45FB27ECF4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78-4D70-AADC-45FB27ECF4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78-4D70-AADC-45FB27ECF4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78-4D70-AADC-45FB27ECF4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78-4D70-AADC-45FB27ECF4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78-4D70-AADC-45FB27ECF4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78-4D70-AADC-45FB27ECF4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78-4D70-AADC-45FB27ECF4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278-4D70-AADC-45FB27ECF4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278-4D70-AADC-45FB27ECF4D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78-4D70-AADC-45FB27ECF4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78-4D70-AADC-45FB27ECF4DA}"/>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78-4D70-AADC-45FB27ECF4DA}"/>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78-4D70-AADC-45FB27ECF4D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78-4D70-AADC-45FB27ECF4D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78-4D70-AADC-45FB27ECF4DA}"/>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78-4D70-AADC-45FB27ECF4D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78-4D70-AADC-45FB27ECF4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78-4D70-AADC-45FB27ECF4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78-4D70-AADC-45FB27ECF4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78-4D70-AADC-45FB27ECF4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78-4D70-AADC-45FB27ECF4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78-4D70-AADC-45FB27ECF4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78-4D70-AADC-45FB27ECF4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78-4D70-AADC-45FB27ECF4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78-4D70-AADC-45FB27ECF4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78-4D70-AADC-45FB27ECF4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78-4D70-AADC-45FB27ECF4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78-4D70-AADC-45FB27ECF4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78-4D70-AADC-45FB27ECF4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78-4D70-AADC-45FB27ECF4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78-4D70-AADC-45FB27ECF4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78-4D70-AADC-45FB27ECF4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78-4D70-AADC-45FB27ECF4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78-4D70-AADC-45FB27ECF4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78-4D70-AADC-45FB27ECF4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78-4D70-AADC-45FB27ECF4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78-4D70-AADC-45FB27ECF4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78-4D70-AADC-45FB27ECF4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78-4D70-AADC-45FB27ECF4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78-4D70-AADC-45FB27ECF4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78-4D70-AADC-45FB27ECF4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78-4D70-AADC-45FB27ECF4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78-4D70-AADC-45FB27ECF4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78-4D70-AADC-45FB27ECF4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78-4D70-AADC-45FB27ECF4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78-4D70-AADC-45FB27ECF4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78-4D70-AADC-45FB27ECF4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78-4D70-AADC-45FB27ECF4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78-4D70-AADC-45FB27ECF4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78-4D70-AADC-45FB27ECF4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78-4D70-AADC-45FB27ECF4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78-4D70-AADC-45FB27ECF4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78-4D70-AADC-45FB27ECF4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78-4D70-AADC-45FB27ECF4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78-4D70-AADC-45FB27ECF4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78-4D70-AADC-45FB27ECF4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78-4D70-AADC-45FB27ECF4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78-4D70-AADC-45FB27ECF4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78-4D70-AADC-45FB27ECF4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78-4D70-AADC-45FB27ECF4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78-4D70-AADC-45FB27ECF4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78-4D70-AADC-45FB27ECF4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78-4D70-AADC-45FB27ECF4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78-4D70-AADC-45FB27ECF4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78-4D70-AADC-45FB27ECF4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78-4D70-AADC-45FB27ECF4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78-4D70-AADC-45FB27ECF4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78-4D70-AADC-45FB27ECF4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78-4D70-AADC-45FB27ECF4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78-4D70-AADC-45FB27ECF4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78-4D70-AADC-45FB27ECF4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78-4D70-AADC-45FB27ECF4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78-4D70-AADC-45FB27ECF4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78-4D70-AADC-45FB27ECF4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78-4D70-AADC-45FB27ECF4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78-4D70-AADC-45FB27ECF4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78-4D70-AADC-45FB27ECF4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78-4D70-AADC-45FB27ECF4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78-4D70-AADC-45FB27ECF4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78-4D70-AADC-45FB27ECF4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78-4D70-AADC-45FB27ECF4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78-4D70-AADC-45FB27ECF4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78-4D70-AADC-45FB27ECF4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78-4D70-AADC-45FB27ECF4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78-4D70-AADC-45FB27ECF4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78-4D70-AADC-45FB27ECF4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78-4D70-AADC-45FB27ECF4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78-4D70-AADC-45FB27ECF4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78-4D70-AADC-45FB27ECF4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78-4D70-AADC-45FB27ECF4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78-4D70-AADC-45FB27ECF4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78-4D70-AADC-45FB27ECF4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78-4D70-AADC-45FB27ECF4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78-4D70-AADC-45FB27ECF4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78-4D70-AADC-45FB27ECF4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78-4D70-AADC-45FB27ECF4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78-4D70-AADC-45FB27ECF4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78-4D70-AADC-45FB27ECF4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78-4D70-AADC-45FB27ECF4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78-4D70-AADC-45FB27ECF4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78-4D70-AADC-45FB27ECF4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78-4D70-AADC-45FB27ECF4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78-4D70-AADC-45FB27ECF4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78-4D70-AADC-45FB27ECF4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78-4D70-AADC-45FB27ECF4D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278-4D70-AADC-45FB27ECF4D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278-4D70-AADC-45FB27ECF4DA}"/>
              </c:ext>
            </c:extLst>
          </c:dPt>
          <c:dPt>
            <c:idx val="3"/>
            <c:bubble3D val="0"/>
            <c:extLst>
              <c:ext xmlns:c16="http://schemas.microsoft.com/office/drawing/2014/chart" uri="{C3380CC4-5D6E-409C-BE32-E72D297353CC}">
                <c16:uniqueId val="{000000C4-2278-4D70-AADC-45FB27ECF4DA}"/>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78-4D70-AADC-45FB27ECF4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78-4D70-AADC-45FB27ECF4DA}"/>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78-4D70-AADC-45FB27ECF4DA}"/>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78-4D70-AADC-45FB27ECF4D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78-4D70-AADC-45FB27ECF4DA}"/>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78-4D70-AADC-45FB27ECF4DA}"/>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78-4D70-AADC-45FB27ECF4D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78-4D70-AADC-45FB27ECF4D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78-4D70-AADC-45FB27ECF4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78-4D70-AADC-45FB27ECF4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78-4D70-AADC-45FB27ECF4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78-4D70-AADC-45FB27ECF4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78-4D70-AADC-45FB27ECF4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78-4D70-AADC-45FB27ECF4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78-4D70-AADC-45FB27ECF4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78-4D70-AADC-45FB27ECF4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78-4D70-AADC-45FB27ECF4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78-4D70-AADC-45FB27ECF4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78-4D70-AADC-45FB27ECF4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78-4D70-AADC-45FB27ECF4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78-4D70-AADC-45FB27ECF4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78-4D70-AADC-45FB27ECF4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78-4D70-AADC-45FB27ECF4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78-4D70-AADC-45FB27ECF4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78-4D70-AADC-45FB27ECF4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78-4D70-AADC-45FB27ECF4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78-4D70-AADC-45FB27ECF4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78-4D70-AADC-45FB27ECF4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78-4D70-AADC-45FB27ECF4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78-4D70-AADC-45FB27ECF4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78-4D70-AADC-45FB27ECF4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78-4D70-AADC-45FB27ECF4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78-4D70-AADC-45FB27ECF4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78-4D70-AADC-45FB27ECF4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78-4D70-AADC-45FB27ECF4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78-4D70-AADC-45FB27ECF4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78-4D70-AADC-45FB27ECF4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78-4D70-AADC-45FB27ECF4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78-4D70-AADC-45FB27ECF4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78-4D70-AADC-45FB27ECF4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78-4D70-AADC-45FB27ECF4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78-4D70-AADC-45FB27ECF4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78-4D70-AADC-45FB27ECF4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78-4D70-AADC-45FB27ECF4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78-4D70-AADC-45FB27ECF4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78-4D70-AADC-45FB27ECF4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78-4D70-AADC-45FB27ECF4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78-4D70-AADC-45FB27ECF4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78-4D70-AADC-45FB27ECF4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78-4D70-AADC-45FB27ECF4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78-4D70-AADC-45FB27ECF4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78-4D70-AADC-45FB27ECF4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78-4D70-AADC-45FB27ECF4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78-4D70-AADC-45FB27ECF4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78-4D70-AADC-45FB27ECF4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78-4D70-AADC-45FB27ECF4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78-4D70-AADC-45FB27ECF4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78-4D70-AADC-45FB27ECF4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78-4D70-AADC-45FB27ECF4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78-4D70-AADC-45FB27ECF4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78-4D70-AADC-45FB27ECF4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78-4D70-AADC-45FB27ECF4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78-4D70-AADC-45FB27ECF4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78-4D70-AADC-45FB27ECF4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78-4D70-AADC-45FB27ECF4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78-4D70-AADC-45FB27ECF4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78-4D70-AADC-45FB27ECF4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78-4D70-AADC-45FB27ECF4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78-4D70-AADC-45FB27ECF4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78-4D70-AADC-45FB27ECF4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78-4D70-AADC-45FB27ECF4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78-4D70-AADC-45FB27ECF4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78-4D70-AADC-45FB27ECF4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78-4D70-AADC-45FB27ECF4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78-4D70-AADC-45FB27ECF4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78-4D70-AADC-45FB27ECF4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78-4D70-AADC-45FB27ECF4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78-4D70-AADC-45FB27ECF4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78-4D70-AADC-45FB27ECF4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78-4D70-AADC-45FB27ECF4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78-4D70-AADC-45FB27ECF4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78-4D70-AADC-45FB27ECF4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78-4D70-AADC-45FB27ECF4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78-4D70-AADC-45FB27ECF4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78-4D70-AADC-45FB27ECF4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78-4D70-AADC-45FB27ECF4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78-4D70-AADC-45FB27ECF4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78-4D70-AADC-45FB27ECF4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78-4D70-AADC-45FB27ECF4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78-4D70-AADC-45FB27ECF4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78-4D70-AADC-45FB27ECF4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78-4D70-AADC-45FB27ECF4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78-4D70-AADC-45FB27ECF4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78-4D70-AADC-45FB27ECF4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78-4D70-AADC-45FB27ECF4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78-4D70-AADC-45FB27ECF4D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667-418F-A21B-99E117B03DB3}"/>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65.900000000000006</c:v>
                </c:pt>
                <c:pt idx="13">
                  <c:v>65.900000000000006</c:v>
                </c:pt>
                <c:pt idx="14">
                  <c:v>65.900000000000006</c:v>
                </c:pt>
                <c:pt idx="15">
                  <c:v>65.900000000000006</c:v>
                </c:pt>
                <c:pt idx="16">
                  <c:v>65.900000000000006</c:v>
                </c:pt>
                <c:pt idx="17">
                  <c:v>65.900000000000006</c:v>
                </c:pt>
                <c:pt idx="18">
                  <c:v>65.900000000000006</c:v>
                </c:pt>
                <c:pt idx="19">
                  <c:v>65.900000000000006</c:v>
                </c:pt>
                <c:pt idx="20">
                  <c:v>65.900000000000006</c:v>
                </c:pt>
                <c:pt idx="21">
                  <c:v>#N/A</c:v>
                </c:pt>
                <c:pt idx="22">
                  <c:v>#N/A</c:v>
                </c:pt>
                <c:pt idx="23">
                  <c:v>#N/A</c:v>
                </c:pt>
                <c:pt idx="24">
                  <c:v>#N/A</c:v>
                </c:pt>
                <c:pt idx="25">
                  <c:v>#N/A</c:v>
                </c:pt>
              </c:numCache>
            </c:numRef>
          </c:yVal>
          <c:smooth val="0"/>
          <c:extLst>
            <c:ext xmlns:c16="http://schemas.microsoft.com/office/drawing/2014/chart" uri="{C3380CC4-5D6E-409C-BE32-E72D297353CC}">
              <c16:uniqueId val="{00000001-4667-418F-A21B-99E117B03DB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667-418F-A21B-99E117B03DB3}"/>
              </c:ext>
            </c:extLst>
          </c:dPt>
          <c:dPt>
            <c:idx val="3"/>
            <c:bubble3D val="0"/>
            <c:extLst>
              <c:ext xmlns:c16="http://schemas.microsoft.com/office/drawing/2014/chart" uri="{C3380CC4-5D6E-409C-BE32-E72D297353CC}">
                <c16:uniqueId val="{00000003-4667-418F-A21B-99E117B03DB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67-418F-A21B-99E117B03D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67-418F-A21B-99E117B03DB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67-418F-A21B-99E117B03DB3}"/>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67-418F-A21B-99E117B03DB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67-418F-A21B-99E117B03DB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67-418F-A21B-99E117B03DB3}"/>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67-418F-A21B-99E117B03DB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67-418F-A21B-99E117B03D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67-418F-A21B-99E117B03D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67-418F-A21B-99E117B03D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67-418F-A21B-99E117B03D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67-418F-A21B-99E117B03D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67-418F-A21B-99E117B03D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67-418F-A21B-99E117B03D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67-418F-A21B-99E117B03D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67-418F-A21B-99E117B03D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67-418F-A21B-99E117B03D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67-418F-A21B-99E117B03D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67-418F-A21B-99E117B03D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67-418F-A21B-99E117B03D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67-418F-A21B-99E117B03D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67-418F-A21B-99E117B03D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667-418F-A21B-99E117B03D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667-418F-A21B-99E117B03D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67-418F-A21B-99E117B03D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67-418F-A21B-99E117B03D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67-418F-A21B-99E117B03D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67-418F-A21B-99E117B03D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67-418F-A21B-99E117B03D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67-418F-A21B-99E117B03D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67-418F-A21B-99E117B03D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67-418F-A21B-99E117B03D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67-418F-A21B-99E117B03D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67-418F-A21B-99E117B03D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67-418F-A21B-99E117B03D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67-418F-A21B-99E117B03D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67-418F-A21B-99E117B03D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67-418F-A21B-99E117B03D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67-418F-A21B-99E117B03D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67-418F-A21B-99E117B03D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67-418F-A21B-99E117B03D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67-418F-A21B-99E117B03D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67-418F-A21B-99E117B03D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67-418F-A21B-99E117B03D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67-418F-A21B-99E117B03D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67-418F-A21B-99E117B03D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67-418F-A21B-99E117B03D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67-418F-A21B-99E117B03D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67-418F-A21B-99E117B03D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67-418F-A21B-99E117B03D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67-418F-A21B-99E117B03D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67-418F-A21B-99E117B03D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67-418F-A21B-99E117B03D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67-418F-A21B-99E117B03D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67-418F-A21B-99E117B03D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67-418F-A21B-99E117B03D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67-418F-A21B-99E117B03D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67-418F-A21B-99E117B03D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67-418F-A21B-99E117B03D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67-418F-A21B-99E117B03D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67-418F-A21B-99E117B03D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67-418F-A21B-99E117B03D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67-418F-A21B-99E117B03D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67-418F-A21B-99E117B03D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67-418F-A21B-99E117B03D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67-418F-A21B-99E117B03D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67-418F-A21B-99E117B03D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67-418F-A21B-99E117B03D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67-418F-A21B-99E117B03D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67-418F-A21B-99E117B03D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67-418F-A21B-99E117B03D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67-418F-A21B-99E117B03D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67-418F-A21B-99E117B03D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67-418F-A21B-99E117B03D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67-418F-A21B-99E117B03D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67-418F-A21B-99E117B03D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67-418F-A21B-99E117B03D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67-418F-A21B-99E117B03D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67-418F-A21B-99E117B03D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67-418F-A21B-99E117B03D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67-418F-A21B-99E117B03D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67-418F-A21B-99E117B03D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67-418F-A21B-99E117B03D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67-418F-A21B-99E117B03D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67-418F-A21B-99E117B03D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67-418F-A21B-99E117B03D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67-418F-A21B-99E117B03D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67-418F-A21B-99E117B03D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67-418F-A21B-99E117B03D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67-418F-A21B-99E117B03D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67-418F-A21B-99E117B03D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67-418F-A21B-99E117B03D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67-418F-A21B-99E117B03D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667-418F-A21B-99E117B03D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667-418F-A21B-99E117B03D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667-418F-A21B-99E117B03DB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667-418F-A21B-99E117B03D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667-418F-A21B-99E117B03DB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667-418F-A21B-99E117B03DB3}"/>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667-418F-A21B-99E117B03DB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667-418F-A21B-99E117B03DB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667-418F-A21B-99E117B03DB3}"/>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667-418F-A21B-99E117B03DB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667-418F-A21B-99E117B03D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667-418F-A21B-99E117B03D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667-418F-A21B-99E117B03D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667-418F-A21B-99E117B03D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667-418F-A21B-99E117B03D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667-418F-A21B-99E117B03D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667-418F-A21B-99E117B03D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667-418F-A21B-99E117B03D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667-418F-A21B-99E117B03D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667-418F-A21B-99E117B03D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667-418F-A21B-99E117B03D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667-418F-A21B-99E117B03D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667-418F-A21B-99E117B03D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667-418F-A21B-99E117B03D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667-418F-A21B-99E117B03D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667-418F-A21B-99E117B03D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667-418F-A21B-99E117B03D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667-418F-A21B-99E117B03D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667-418F-A21B-99E117B03D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667-418F-A21B-99E117B03D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667-418F-A21B-99E117B03D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667-418F-A21B-99E117B03D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667-418F-A21B-99E117B03D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667-418F-A21B-99E117B03D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667-418F-A21B-99E117B03D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667-418F-A21B-99E117B03D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667-418F-A21B-99E117B03D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667-418F-A21B-99E117B03D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667-418F-A21B-99E117B03D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667-418F-A21B-99E117B03D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667-418F-A21B-99E117B03D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667-418F-A21B-99E117B03D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667-418F-A21B-99E117B03D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667-418F-A21B-99E117B03D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667-418F-A21B-99E117B03D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667-418F-A21B-99E117B03D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667-418F-A21B-99E117B03D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667-418F-A21B-99E117B03D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667-418F-A21B-99E117B03D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667-418F-A21B-99E117B03D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667-418F-A21B-99E117B03D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667-418F-A21B-99E117B03D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667-418F-A21B-99E117B03D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667-418F-A21B-99E117B03D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667-418F-A21B-99E117B03D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667-418F-A21B-99E117B03D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667-418F-A21B-99E117B03D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667-418F-A21B-99E117B03D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667-418F-A21B-99E117B03D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667-418F-A21B-99E117B03D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667-418F-A21B-99E117B03D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667-418F-A21B-99E117B03D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667-418F-A21B-99E117B03D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667-418F-A21B-99E117B03D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667-418F-A21B-99E117B03D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667-418F-A21B-99E117B03D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667-418F-A21B-99E117B03D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667-418F-A21B-99E117B03D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667-418F-A21B-99E117B03D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667-418F-A21B-99E117B03D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667-418F-A21B-99E117B03D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667-418F-A21B-99E117B03D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667-418F-A21B-99E117B03D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667-418F-A21B-99E117B03D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667-418F-A21B-99E117B03D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67-418F-A21B-99E117B03D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67-418F-A21B-99E117B03D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67-418F-A21B-99E117B03D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67-418F-A21B-99E117B03D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67-418F-A21B-99E117B03D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67-418F-A21B-99E117B03D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67-418F-A21B-99E117B03D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67-418F-A21B-99E117B03D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67-418F-A21B-99E117B03D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67-418F-A21B-99E117B03D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67-418F-A21B-99E117B03D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67-418F-A21B-99E117B03D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67-418F-A21B-99E117B03D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67-418F-A21B-99E117B03D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67-418F-A21B-99E117B03D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67-418F-A21B-99E117B03D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67-418F-A21B-99E117B03D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67-418F-A21B-99E117B03D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67-418F-A21B-99E117B03D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67-418F-A21B-99E117B03D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67-418F-A21B-99E117B03D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67-418F-A21B-99E117B03D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67-418F-A21B-99E117B03D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65.903180000000006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667-418F-A21B-99E117B03DB3}"/>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667-418F-A21B-99E117B03DB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4667-418F-A21B-99E117B03D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667-418F-A21B-99E117B03DB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667-418F-A21B-99E117B03D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667-418F-A21B-99E117B03DB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667-418F-A21B-99E117B03DB3}"/>
                </c:ext>
              </c:extLst>
            </c:dLbl>
            <c:dLbl>
              <c:idx val="3"/>
              <c:tx>
                <c:rich>
                  <a:bodyPr/>
                  <a:lstStyle/>
                  <a:p>
                    <a:pPr>
                      <a:defRPr sz="600" b="0" i="0">
                        <a:solidFill>
                          <a:srgbClr val="000000"/>
                        </a:solidFill>
                        <a:latin typeface="Arial"/>
                        <a:ea typeface="Arial"/>
                        <a:cs typeface="Arial"/>
                      </a:defRPr>
                    </a:pPr>
                    <a:r>
                      <a:rPr lang="en-US" sz="600"/>
                      <a:t>NPCD</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667-418F-A21B-99E117B03DB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667-418F-A21B-99E117B03DB3}"/>
                </c:ext>
              </c:extLst>
            </c:dLbl>
            <c:dLbl>
              <c:idx val="5"/>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667-418F-A21B-99E117B03DB3}"/>
                </c:ext>
              </c:extLst>
            </c:dLbl>
            <c:dLbl>
              <c:idx val="6"/>
              <c:tx>
                <c:rich>
                  <a:bodyPr/>
                  <a:lstStyle/>
                  <a:p>
                    <a:pPr>
                      <a:defRPr sz="600" b="0" i="0">
                        <a:solidFill>
                          <a:srgbClr val="000000"/>
                        </a:solidFill>
                        <a:latin typeface="Arial"/>
                        <a:ea typeface="Arial"/>
                        <a:cs typeface="Arial"/>
                      </a:defRPr>
                    </a:pPr>
                    <a:r>
                      <a:rPr lang="en-US" sz="600"/>
                      <a:t>NPCD</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667-418F-A21B-99E117B03DB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667-418F-A21B-99E117B03DB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667-418F-A21B-99E117B03D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667-418F-A21B-99E117B03D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667-418F-A21B-99E117B03D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667-418F-A21B-99E117B03D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667-418F-A21B-99E117B03D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667-418F-A21B-99E117B03D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667-418F-A21B-99E117B03D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667-418F-A21B-99E117B03D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667-418F-A21B-99E117B03D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667-418F-A21B-99E117B03D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667-418F-A21B-99E117B03D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667-418F-A21B-99E117B03D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667-418F-A21B-99E117B03D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667-418F-A21B-99E117B03D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667-418F-A21B-99E117B03D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667-418F-A21B-99E117B03D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667-418F-A21B-99E117B03D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667-418F-A21B-99E117B03D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667-418F-A21B-99E117B03D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667-418F-A21B-99E117B03D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667-418F-A21B-99E117B03D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667-418F-A21B-99E117B03D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667-418F-A21B-99E117B03D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667-418F-A21B-99E117B03D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667-418F-A21B-99E117B03D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667-418F-A21B-99E117B03D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667-418F-A21B-99E117B03D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667-418F-A21B-99E117B03D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667-418F-A21B-99E117B03D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667-418F-A21B-99E117B03D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667-418F-A21B-99E117B03D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667-418F-A21B-99E117B03D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667-418F-A21B-99E117B03D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667-418F-A21B-99E117B03D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667-418F-A21B-99E117B03D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667-418F-A21B-99E117B03D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667-418F-A21B-99E117B03D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667-418F-A21B-99E117B03D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667-418F-A21B-99E117B03D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667-418F-A21B-99E117B03D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667-418F-A21B-99E117B03D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667-418F-A21B-99E117B03D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667-418F-A21B-99E117B03D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667-418F-A21B-99E117B03D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667-418F-A21B-99E117B03D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667-418F-A21B-99E117B03D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667-418F-A21B-99E117B03D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667-418F-A21B-99E117B03D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667-418F-A21B-99E117B03D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667-418F-A21B-99E117B03D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667-418F-A21B-99E117B03D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667-418F-A21B-99E117B03D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667-418F-A21B-99E117B03D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667-418F-A21B-99E117B03D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667-418F-A21B-99E117B03D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667-418F-A21B-99E117B03D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667-418F-A21B-99E117B03D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667-418F-A21B-99E117B03D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667-418F-A21B-99E117B03D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667-418F-A21B-99E117B03D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667-418F-A21B-99E117B03D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667-418F-A21B-99E117B03D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667-418F-A21B-99E117B03D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667-418F-A21B-99E117B03D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667-418F-A21B-99E117B03D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667-418F-A21B-99E117B03D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667-418F-A21B-99E117B03D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667-418F-A21B-99E117B03D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667-418F-A21B-99E117B03D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667-418F-A21B-99E117B03D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667-418F-A21B-99E117B03D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667-418F-A21B-99E117B03D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667-418F-A21B-99E117B03D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667-418F-A21B-99E117B03D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667-418F-A21B-99E117B03D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667-418F-A21B-99E117B03D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667-418F-A21B-99E117B03D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667-418F-A21B-99E117B03D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667-418F-A21B-99E117B03D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667-418F-A21B-99E117B03D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667-418F-A21B-99E117B03D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667-418F-A21B-99E117B03D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667-418F-A21B-99E117B03D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667-418F-A21B-99E117B03D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667-418F-A21B-99E117B03D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667-418F-A21B-99E117B03D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667-418F-A21B-99E117B03D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2020</c:v>
                </c:pt>
                <c:pt idx="4">
                  <c:v>2021</c:v>
                </c:pt>
                <c:pt idx="5">
                  <c:v>2022</c:v>
                </c:pt>
                <c:pt idx="6">
                  <c:v>2022</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PWH</c:v>
                  </c:pt>
                  <c:pt idx="3">
                    <c:v>NPCD</c:v>
                  </c:pt>
                  <c:pt idx="4">
                    <c:v>PWH</c:v>
                  </c:pt>
                  <c:pt idx="5">
                    <c:v>SUR</c:v>
                  </c:pt>
                  <c:pt idx="6">
                    <c:v>NPCD</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667-418F-A21B-99E117B03DB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DAE6AE0-2AA3-45F4-B9EE-6974340CF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9AD6760-5AE7-4F76-9680-1103BE2EBB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ADB3C5B2-60BA-468A-9A06-5A73FFB4D79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5763126-8196-45CA-85E2-F8F70E45A7A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91BFCE5-EAE3-422F-9DD8-DFC053F7F9AF}"/>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231C9489-2C2D-40E6-BC0E-6D01B91377E1}"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0CAB155-2292-473B-819D-D54FB8BCEE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0090926-95C6-4F5A-A674-DD6895330C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0420FD4A-A74F-4E60-9F5D-F6B02F8C61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970B93BD-10C0-4E1C-A5B2-7E2927F108CB}"/>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83BD4A1-998F-4B5A-AC20-98A63E360CB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757E518-4461-4887-BC6C-22DAD6B7D67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DE27BD7-7585-44EC-A950-78B8AAD2923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03A7D7C-0E6F-4398-814D-8C2C7DA4F26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7E99E44-D5E6-4A89-8829-36D26D5A0BD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26FCD42-6A42-4EA6-9336-F838DB948DF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5C24884-3337-43FB-9968-976C11FB573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22820B7-0F27-402B-AD11-7767635332D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2C34918-56E2-4C47-AC54-2855BD1611F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D250F187-06A7-4244-B47B-FAB819119FA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0E976C2-FA8E-45BE-91AC-00016A763C9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92B350B-8735-4051-A87F-648BF2E4F01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51011D-AC4E-4359-BA22-5DE7FEB5477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7D9377-6D66-409E-A5B0-9E17538AE92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ECE1FC-1C28-4ED2-99F7-98EB47F3742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54B9533-05EA-41EF-8B92-DF2EC9A6D69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3DBFECD-3E15-4E5A-8950-2B9E7ABB57B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7F83DE-D4F8-446F-9D67-1D0C7256F13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3A5985-F823-4E67-AC33-CBD43D42BB1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896EAAE-9F99-4620-8E3A-001EFC0E92E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69FDCBB-2632-4EE4-A61C-E825F5187CF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8B36CF-D283-4F6D-8984-B5ABDEE3E36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4072D1-4B40-4A98-9E01-2F1596C967C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02948A7-D670-4FD7-8E41-AD8CAE44EBA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37B4593-99C5-4034-B0C5-C59BDE81A1E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5DAFC17-9093-4D8E-8B30-EBFB6E0F1CB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44A2CBF-D296-4F20-B6C3-CF24E42C718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9B8DC64-D1EC-40FA-BE6D-3C3162D14DE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4FB81E-F3A0-4525-B980-8977543AD2C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70133A4-1906-4B89-A914-7449FB3579E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FA5EDDE-146D-48DB-9F0E-F9CA01D0B45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43F4914-3995-4D07-BAF2-EA29F9B5B34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B84C5D0-D439-43AB-B853-758319E0040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BCFD2CC-C377-4B57-A947-C5F432F59E4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DD5648F-24E8-4339-8162-A1B242577BE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0769D26-78B5-446E-951D-7D59F6B2E60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9DE9294-C862-4A4D-84D6-B566CFF30A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2BC6175-1CF2-44D5-9DD3-0959BF8C65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D3DC7E1-4733-4841-ADB2-41FCA535FF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A31AE91-7478-4EC6-8DCB-CC0C969F4B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C124428-73E9-43AC-ABD0-7E7526D6C1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ADADF27-A714-450D-9CBD-E79A94398C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D57AA7A-D9A2-4543-998D-CBD6983EDC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616F4DDD-CCAC-4B02-B943-0A4364AA12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0F7CAB1-89D6-411C-B2D2-540AE1CF3A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EDDD00D-E898-42F0-8D22-E2046BCDC9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3C4753A-BE4F-4A8D-85F2-E4AF6841A9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618BFD3-EC1E-4634-89AF-F7815304E5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2C91C95-B83B-4415-9346-851C9BC08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9345D4E-1C93-4586-98E1-D8ABCDCAD0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85DA0C7C-7C6F-422E-91EB-CFF9C69707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B47145A4-08FC-4CCC-8C1C-44B7DA3250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CCDFDAF-6DE8-472C-9486-41765B7D91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3FE076F-70A0-4278-BDB8-C3C1BABC22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8EF3E30-6B12-476C-ADE0-E85E0FB3094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6889893-8EDF-44DD-AABA-2CA54FC8BF7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DFBBF595-5C09-4FDA-9FC1-0E00D860D67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B5764BC-D52C-40B9-8AB8-85DB93AE260C}"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FB33FEB8-BA33-4A77-8DC2-B7E601B1F7B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919FD63-2CE4-4586-A8AB-B8CDC43D1B3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65F2E7A-826C-4E2B-85D7-4732246A069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A242B21-91F9-4B1B-9ED6-1AB4B5707220}"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DB69084-F468-4695-9263-DA994ACBD31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B9AE41E-2E07-40E7-A3CA-BA5059C41F66}"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D94D17E-A965-4994-BCC0-6B7C6962897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9F37D48-D066-4646-94D7-8342CC9E717C}"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DFDBA50-D6C9-4E9B-8FC7-05DDE9F85A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7BD59-0404-443C-A59E-951B98951F0B}">
  <sheetPr codeName="Sheet2"/>
  <dimension ref="A1:AH251"/>
  <sheetViews>
    <sheetView workbookViewId="0">
      <selection sqref="A1:U400"/>
    </sheetView>
  </sheetViews>
  <sheetFormatPr defaultColWidth="9" defaultRowHeight="13.2" x14ac:dyDescent="0.25"/>
  <cols>
    <col min="1" max="1" width="52.69921875" style="356" bestFit="1" customWidth="1"/>
    <col min="2" max="2" width="18.3984375" style="356" customWidth="1"/>
    <col min="3" max="3" width="22.3984375" style="356" customWidth="1"/>
    <col min="4" max="4" width="23.5" style="356" customWidth="1"/>
    <col min="5" max="5" width="23.69921875" style="356" customWidth="1"/>
    <col min="6" max="6" width="23.5" style="356" customWidth="1"/>
    <col min="7" max="12" width="9" style="356"/>
    <col min="13" max="13" width="39.69921875" style="356" bestFit="1" customWidth="1"/>
    <col min="14" max="22" width="9" style="356"/>
    <col min="23" max="23" width="13.09765625" style="356" bestFit="1" customWidth="1"/>
    <col min="24" max="16384" width="9" style="356"/>
  </cols>
  <sheetData>
    <row r="1" spans="1:34" x14ac:dyDescent="0.25">
      <c r="A1" s="355" t="s">
        <v>255</v>
      </c>
      <c r="B1" s="355" t="s">
        <v>256</v>
      </c>
      <c r="C1" s="355" t="s">
        <v>257</v>
      </c>
      <c r="D1" s="355" t="s">
        <v>258</v>
      </c>
      <c r="E1" s="355" t="s">
        <v>259</v>
      </c>
      <c r="F1" s="355" t="s">
        <v>140</v>
      </c>
      <c r="G1" s="355"/>
      <c r="I1" s="357" t="s">
        <v>260</v>
      </c>
      <c r="L1" s="357" t="s">
        <v>261</v>
      </c>
      <c r="M1" s="357" t="s">
        <v>262</v>
      </c>
      <c r="N1" s="357" t="s">
        <v>263</v>
      </c>
      <c r="O1" s="357" t="s">
        <v>264</v>
      </c>
      <c r="P1" s="357" t="s">
        <v>265</v>
      </c>
      <c r="Q1" s="357" t="s">
        <v>266</v>
      </c>
      <c r="R1" s="357" t="s">
        <v>267</v>
      </c>
      <c r="S1" s="357" t="s">
        <v>268</v>
      </c>
      <c r="T1" s="357" t="s">
        <v>261</v>
      </c>
      <c r="U1" s="357" t="s">
        <v>260</v>
      </c>
    </row>
    <row r="2" spans="1:34" x14ac:dyDescent="0.25">
      <c r="A2" s="358" t="s">
        <v>269</v>
      </c>
      <c r="I2" s="359" t="s">
        <v>255</v>
      </c>
      <c r="L2" s="359" t="s">
        <v>270</v>
      </c>
      <c r="M2" s="359" t="s">
        <v>271</v>
      </c>
      <c r="N2" s="359" t="s">
        <v>271</v>
      </c>
      <c r="O2" s="359" t="s">
        <v>271</v>
      </c>
      <c r="P2" s="359" t="s">
        <v>272</v>
      </c>
      <c r="Q2" s="359" t="s">
        <v>273</v>
      </c>
      <c r="R2" s="359"/>
      <c r="S2" s="359"/>
      <c r="T2" s="359" t="s">
        <v>270</v>
      </c>
      <c r="U2" s="360" t="s">
        <v>255</v>
      </c>
    </row>
    <row r="3" spans="1:34" x14ac:dyDescent="0.25">
      <c r="A3" s="361" t="s">
        <v>115</v>
      </c>
      <c r="B3" s="361" t="s">
        <v>274</v>
      </c>
      <c r="C3" s="361" t="s">
        <v>275</v>
      </c>
      <c r="D3" s="362" t="s">
        <v>276</v>
      </c>
      <c r="E3" s="356" t="s">
        <v>277</v>
      </c>
      <c r="I3" s="359" t="s">
        <v>256</v>
      </c>
      <c r="L3" s="359" t="s">
        <v>278</v>
      </c>
      <c r="M3" s="359" t="s">
        <v>279</v>
      </c>
      <c r="N3" s="359" t="s">
        <v>279</v>
      </c>
      <c r="O3" s="359" t="s">
        <v>280</v>
      </c>
      <c r="P3" s="359" t="s">
        <v>281</v>
      </c>
      <c r="Q3" s="359" t="s">
        <v>282</v>
      </c>
      <c r="R3" s="359"/>
      <c r="S3" s="359"/>
      <c r="T3" s="359" t="s">
        <v>278</v>
      </c>
      <c r="U3" s="359" t="s">
        <v>255</v>
      </c>
      <c r="W3" s="356" t="s">
        <v>283</v>
      </c>
      <c r="X3" s="356" t="s">
        <v>284</v>
      </c>
    </row>
    <row r="4" spans="1:34" x14ac:dyDescent="0.25">
      <c r="A4" s="356" t="s">
        <v>285</v>
      </c>
      <c r="B4" s="356" t="s">
        <v>286</v>
      </c>
      <c r="C4" s="356" t="s">
        <v>287</v>
      </c>
      <c r="D4" s="362" t="s">
        <v>288</v>
      </c>
      <c r="E4" s="356" t="s">
        <v>289</v>
      </c>
      <c r="I4" s="359" t="s">
        <v>257</v>
      </c>
      <c r="L4" s="359" t="s">
        <v>290</v>
      </c>
      <c r="M4" s="359" t="s">
        <v>291</v>
      </c>
      <c r="N4" s="359" t="s">
        <v>291</v>
      </c>
      <c r="O4" s="359" t="s">
        <v>291</v>
      </c>
      <c r="P4" s="359" t="s">
        <v>292</v>
      </c>
      <c r="Q4" s="359" t="s">
        <v>293</v>
      </c>
      <c r="R4" s="359"/>
      <c r="S4" s="359"/>
      <c r="T4" s="359" t="s">
        <v>290</v>
      </c>
      <c r="U4" s="359" t="s">
        <v>257</v>
      </c>
    </row>
    <row r="5" spans="1:34" x14ac:dyDescent="0.25">
      <c r="A5" s="361" t="str">
        <f>+Introduction!C7</f>
        <v>Serbia</v>
      </c>
      <c r="B5" s="363" t="str">
        <f t="shared" ref="B5" si="0">VLOOKUP($A$5,translationcountries,3,FALSE)</f>
        <v>Serbia</v>
      </c>
      <c r="C5" s="363" t="str">
        <f>VLOOKUP($A$5,translationcountries,2,FALSE)</f>
        <v>Serbie</v>
      </c>
      <c r="D5" s="363" t="str">
        <f>VLOOKUP($A$5,translationcountries,4,FALSE)</f>
        <v>Сербия</v>
      </c>
      <c r="E5" s="363" t="str">
        <f>VLOOKUP($A$5,translationcountries,5,FALSE)</f>
        <v>صربيا</v>
      </c>
      <c r="F5" s="363">
        <f>VLOOKUP($A$5,translationcountries,6,FALSE)</f>
        <v>0</v>
      </c>
      <c r="G5" s="363"/>
      <c r="I5" s="359" t="s">
        <v>258</v>
      </c>
      <c r="L5" s="359" t="s">
        <v>295</v>
      </c>
      <c r="M5" s="359" t="s">
        <v>296</v>
      </c>
      <c r="N5" s="359" t="s">
        <v>296</v>
      </c>
      <c r="O5" s="359" t="s">
        <v>297</v>
      </c>
      <c r="P5" s="359" t="s">
        <v>298</v>
      </c>
      <c r="Q5" s="359" t="s">
        <v>299</v>
      </c>
      <c r="R5" s="359"/>
      <c r="S5" s="359"/>
      <c r="T5" s="359" t="s">
        <v>295</v>
      </c>
      <c r="U5" s="360" t="s">
        <v>255</v>
      </c>
    </row>
    <row r="6" spans="1:34" x14ac:dyDescent="0.25">
      <c r="A6" s="361" t="s">
        <v>300</v>
      </c>
      <c r="B6" s="356" t="s">
        <v>301</v>
      </c>
      <c r="C6" s="356" t="s">
        <v>302</v>
      </c>
      <c r="D6" s="362" t="s">
        <v>303</v>
      </c>
      <c r="E6" s="356" t="s">
        <v>304</v>
      </c>
      <c r="I6" s="359" t="s">
        <v>259</v>
      </c>
      <c r="L6" s="359" t="s">
        <v>305</v>
      </c>
      <c r="M6" s="359" t="s">
        <v>306</v>
      </c>
      <c r="N6" s="359" t="s">
        <v>307</v>
      </c>
      <c r="O6" s="359" t="s">
        <v>308</v>
      </c>
      <c r="P6" s="359" t="s">
        <v>309</v>
      </c>
      <c r="Q6" s="359" t="s">
        <v>310</v>
      </c>
      <c r="R6" s="359"/>
      <c r="S6" s="359"/>
      <c r="T6" s="359" t="s">
        <v>305</v>
      </c>
      <c r="U6" s="360" t="s">
        <v>255</v>
      </c>
    </row>
    <row r="7" spans="1:34" x14ac:dyDescent="0.25">
      <c r="A7" s="361" t="s">
        <v>31</v>
      </c>
      <c r="B7" s="356" t="s">
        <v>311</v>
      </c>
      <c r="C7" s="356" t="s">
        <v>312</v>
      </c>
      <c r="D7" s="362" t="s">
        <v>313</v>
      </c>
      <c r="E7" s="356" t="s">
        <v>314</v>
      </c>
      <c r="I7" s="359" t="s">
        <v>140</v>
      </c>
      <c r="L7" s="359" t="s">
        <v>315</v>
      </c>
      <c r="M7" s="359" t="s">
        <v>316</v>
      </c>
      <c r="N7" s="359" t="s">
        <v>317</v>
      </c>
      <c r="O7" s="359" t="s">
        <v>316</v>
      </c>
      <c r="P7" s="359" t="s">
        <v>318</v>
      </c>
      <c r="Q7" s="359" t="s">
        <v>319</v>
      </c>
      <c r="R7" s="359"/>
      <c r="S7" s="359"/>
      <c r="T7" s="359" t="s">
        <v>315</v>
      </c>
      <c r="U7" s="360" t="s">
        <v>255</v>
      </c>
      <c r="X7" s="359" t="str" cm="1">
        <f t="array" aca="1" ref="X7" ca="1">CELL("filename")</f>
        <v>C:\Users\johnstonr\WHOUNICEF Dropbox\WHOUNICEF Team Folder\Schools\2026 Report\Country files\Country files multilingual\Country files v09\[JMP_2026_WinS_SRB_Serbia.xlsx]Introduction</v>
      </c>
    </row>
    <row r="8" spans="1:34" x14ac:dyDescent="0.25">
      <c r="A8" s="356" t="s">
        <v>116</v>
      </c>
      <c r="B8" s="356" t="s">
        <v>320</v>
      </c>
      <c r="C8" s="356" t="s">
        <v>321</v>
      </c>
      <c r="D8" s="362" t="s">
        <v>322</v>
      </c>
      <c r="E8" s="356" t="s">
        <v>323</v>
      </c>
      <c r="I8" s="359"/>
      <c r="L8" s="359" t="s">
        <v>324</v>
      </c>
      <c r="M8" s="359" t="s">
        <v>325</v>
      </c>
      <c r="N8" s="359" t="s">
        <v>326</v>
      </c>
      <c r="O8" s="359" t="s">
        <v>325</v>
      </c>
      <c r="P8" s="359" t="s">
        <v>327</v>
      </c>
      <c r="Q8" s="359" t="s">
        <v>328</v>
      </c>
      <c r="R8" s="359"/>
      <c r="S8" s="359"/>
      <c r="T8" s="359" t="s">
        <v>324</v>
      </c>
      <c r="U8" s="360" t="s">
        <v>257</v>
      </c>
      <c r="X8" s="359" t="str">
        <f ca="1">IFERROR(MID(X7,FIND(CHAR(1),SUBSTITUTE(X7,"\",CHAR(1),LEN(X7)-LEN(SUBSTITUTE(X7,"\",""))))+1,FIND(CHAR(1),SUBSTITUTE(X7,".",CHAR(1),LEN(X7)-LEN(SUBSTITUTE(X7,".",""))))-FIND(CHAR(1),SUBSTITUTE(X7,"\",CHAR(1),LEN(X7)-LEN(SUBSTITUTE(X7,"\",""))))-1),"")</f>
        <v>[JMP_2026_WinS_SRB_Serbia</v>
      </c>
    </row>
    <row r="9" spans="1:34" x14ac:dyDescent="0.25">
      <c r="A9" s="361" t="s">
        <v>329</v>
      </c>
      <c r="B9" s="356" t="s">
        <v>330</v>
      </c>
      <c r="C9" s="356" t="s">
        <v>331</v>
      </c>
      <c r="D9" s="362" t="s">
        <v>332</v>
      </c>
      <c r="E9" s="356" t="s">
        <v>333</v>
      </c>
      <c r="L9" s="359" t="s">
        <v>334</v>
      </c>
      <c r="M9" s="359" t="s">
        <v>335</v>
      </c>
      <c r="N9" s="359" t="s">
        <v>336</v>
      </c>
      <c r="O9" s="359" t="s">
        <v>337</v>
      </c>
      <c r="P9" s="359" t="s">
        <v>338</v>
      </c>
      <c r="Q9" s="359" t="s">
        <v>339</v>
      </c>
      <c r="R9" s="359"/>
      <c r="S9" s="359"/>
      <c r="T9" s="359" t="s">
        <v>334</v>
      </c>
      <c r="U9" s="360" t="s">
        <v>259</v>
      </c>
      <c r="X9" s="359" t="s">
        <v>294</v>
      </c>
    </row>
    <row r="10" spans="1:34" x14ac:dyDescent="0.25">
      <c r="A10" s="361" t="s">
        <v>340</v>
      </c>
      <c r="B10" s="356" t="s">
        <v>341</v>
      </c>
      <c r="C10" s="356" t="s">
        <v>342</v>
      </c>
      <c r="D10" s="362" t="s">
        <v>343</v>
      </c>
      <c r="E10" s="356" t="s">
        <v>344</v>
      </c>
      <c r="I10" s="364" t="s">
        <v>345</v>
      </c>
      <c r="L10" s="359" t="s">
        <v>346</v>
      </c>
      <c r="M10" s="359" t="s">
        <v>347</v>
      </c>
      <c r="N10" s="359" t="s">
        <v>348</v>
      </c>
      <c r="O10" s="359" t="s">
        <v>347</v>
      </c>
      <c r="P10" s="359" t="s">
        <v>349</v>
      </c>
      <c r="Q10" s="359" t="s">
        <v>350</v>
      </c>
      <c r="R10" s="359"/>
      <c r="S10" s="359"/>
      <c r="T10" s="359" t="s">
        <v>346</v>
      </c>
      <c r="U10" s="360" t="s">
        <v>256</v>
      </c>
      <c r="W10" s="361" t="s">
        <v>351</v>
      </c>
      <c r="X10" s="361" t="s">
        <v>352</v>
      </c>
    </row>
    <row r="11" spans="1:34" x14ac:dyDescent="0.25">
      <c r="A11" s="361" t="s">
        <v>251</v>
      </c>
      <c r="B11" s="356" t="s">
        <v>353</v>
      </c>
      <c r="C11" s="356" t="s">
        <v>354</v>
      </c>
      <c r="D11" s="362" t="s">
        <v>355</v>
      </c>
      <c r="E11" s="356" t="s">
        <v>356</v>
      </c>
      <c r="I11" s="359" t="str">
        <f>HLOOKUP(Introduction!$G$4,nametranslations,18,FALSE)</f>
        <v>Notes on how to read the country file</v>
      </c>
      <c r="L11" s="359" t="s">
        <v>357</v>
      </c>
      <c r="M11" s="359" t="s">
        <v>358</v>
      </c>
      <c r="N11" s="359" t="s">
        <v>359</v>
      </c>
      <c r="O11" s="359" t="s">
        <v>358</v>
      </c>
      <c r="P11" s="359" t="s">
        <v>360</v>
      </c>
      <c r="Q11" s="359" t="s">
        <v>361</v>
      </c>
      <c r="R11" s="359"/>
      <c r="S11" s="359"/>
      <c r="T11" s="359" t="s">
        <v>357</v>
      </c>
      <c r="U11" s="360" t="s">
        <v>255</v>
      </c>
    </row>
    <row r="12" spans="1:34" x14ac:dyDescent="0.25">
      <c r="A12" s="361" t="s">
        <v>32</v>
      </c>
      <c r="B12" s="361" t="s">
        <v>362</v>
      </c>
      <c r="C12" s="361" t="s">
        <v>363</v>
      </c>
      <c r="D12" s="362" t="s">
        <v>364</v>
      </c>
      <c r="E12" s="361" t="s">
        <v>365</v>
      </c>
      <c r="I12" s="359" t="str">
        <f>HLOOKUP(Introduction!$G$4,nametranslations,24,FALSE)</f>
        <v>Total</v>
      </c>
      <c r="L12" s="359" t="s">
        <v>366</v>
      </c>
      <c r="M12" s="359" t="s">
        <v>367</v>
      </c>
      <c r="N12" s="359" t="s">
        <v>368</v>
      </c>
      <c r="O12" s="359" t="s">
        <v>369</v>
      </c>
      <c r="P12" s="359" t="s">
        <v>370</v>
      </c>
      <c r="Q12" s="359" t="s">
        <v>371</v>
      </c>
      <c r="R12" s="359"/>
      <c r="S12" s="359"/>
      <c r="T12" s="359" t="s">
        <v>366</v>
      </c>
      <c r="U12" s="360" t="s">
        <v>255</v>
      </c>
      <c r="W12" s="356" t="s">
        <v>372</v>
      </c>
      <c r="X12" s="356" t="s">
        <v>373</v>
      </c>
      <c r="Z12" s="356" t="s">
        <v>374</v>
      </c>
      <c r="AC12" s="356" t="s">
        <v>375</v>
      </c>
      <c r="AH12" s="365" t="str" cm="1">
        <f t="array" aca="1" ref="AH12" ca="1">MID(CELL("filename"),FIND("~",SUBSTITUTE(CELL("filename"),"_","~",3))+1,3)</f>
        <v>SRB</v>
      </c>
    </row>
    <row r="13" spans="1:34" x14ac:dyDescent="0.25">
      <c r="A13" s="361" t="s">
        <v>376</v>
      </c>
      <c r="B13" s="361" t="s">
        <v>377</v>
      </c>
      <c r="C13" s="361" t="s">
        <v>378</v>
      </c>
      <c r="D13" s="362" t="s">
        <v>379</v>
      </c>
      <c r="E13" s="361" t="s">
        <v>380</v>
      </c>
      <c r="I13" s="359" t="str">
        <f>HLOOKUP(Introduction!$G$4,nametranslations,25,FALSE)</f>
        <v>Rural</v>
      </c>
      <c r="L13" s="359" t="s">
        <v>381</v>
      </c>
      <c r="M13" s="359" t="s">
        <v>382</v>
      </c>
      <c r="N13" s="359" t="s">
        <v>383</v>
      </c>
      <c r="O13" s="359" t="s">
        <v>384</v>
      </c>
      <c r="P13" s="359" t="s">
        <v>385</v>
      </c>
      <c r="Q13" s="359" t="s">
        <v>386</v>
      </c>
      <c r="R13" s="359"/>
      <c r="S13" s="359"/>
      <c r="T13" s="359" t="s">
        <v>381</v>
      </c>
      <c r="U13" s="360" t="s">
        <v>257</v>
      </c>
    </row>
    <row r="14" spans="1:34" x14ac:dyDescent="0.25">
      <c r="A14" s="356" t="s">
        <v>118</v>
      </c>
      <c r="B14" s="356" t="s">
        <v>387</v>
      </c>
      <c r="C14" s="356" t="s">
        <v>388</v>
      </c>
      <c r="D14" s="362" t="s">
        <v>389</v>
      </c>
      <c r="E14" s="356" t="s">
        <v>390</v>
      </c>
      <c r="I14" s="359" t="str">
        <f>HLOOKUP(Introduction!$G$4,nametranslations,26,FALSE)</f>
        <v>Urban</v>
      </c>
      <c r="L14" s="359" t="s">
        <v>391</v>
      </c>
      <c r="M14" s="359" t="s">
        <v>392</v>
      </c>
      <c r="N14" s="359" t="s">
        <v>393</v>
      </c>
      <c r="O14" s="359" t="s">
        <v>394</v>
      </c>
      <c r="P14" s="359" t="s">
        <v>395</v>
      </c>
      <c r="Q14" s="359" t="s">
        <v>396</v>
      </c>
      <c r="R14" s="359"/>
      <c r="S14" s="359"/>
      <c r="T14" s="359" t="s">
        <v>391</v>
      </c>
      <c r="U14" s="360" t="s">
        <v>255</v>
      </c>
    </row>
    <row r="15" spans="1:34" x14ac:dyDescent="0.25">
      <c r="A15" s="356" t="s">
        <v>119</v>
      </c>
      <c r="B15" s="356" t="s">
        <v>397</v>
      </c>
      <c r="C15" s="361" t="s">
        <v>398</v>
      </c>
      <c r="D15" s="362" t="s">
        <v>399</v>
      </c>
      <c r="E15" s="361" t="s">
        <v>400</v>
      </c>
      <c r="I15" s="359" t="str">
        <f>HLOOKUP(Introduction!$G$4,nametranslations,27,FALSE)</f>
        <v>Pre-primary</v>
      </c>
      <c r="L15" s="359" t="s">
        <v>401</v>
      </c>
      <c r="M15" s="359" t="s">
        <v>402</v>
      </c>
      <c r="N15" s="359" t="s">
        <v>403</v>
      </c>
      <c r="O15" s="359" t="s">
        <v>402</v>
      </c>
      <c r="P15" s="359" t="s">
        <v>404</v>
      </c>
      <c r="Q15" s="359" t="s">
        <v>405</v>
      </c>
      <c r="R15" s="359"/>
      <c r="S15" s="359"/>
      <c r="T15" s="359" t="s">
        <v>401</v>
      </c>
      <c r="U15" s="360" t="s">
        <v>255</v>
      </c>
    </row>
    <row r="16" spans="1:34" x14ac:dyDescent="0.25">
      <c r="A16" s="356" t="s">
        <v>120</v>
      </c>
      <c r="B16" s="361" t="s">
        <v>406</v>
      </c>
      <c r="C16" s="361" t="s">
        <v>407</v>
      </c>
      <c r="D16" s="362" t="s">
        <v>408</v>
      </c>
      <c r="E16" s="361" t="s">
        <v>409</v>
      </c>
      <c r="I16" s="359" t="str">
        <f>HLOOKUP(Introduction!$G$4,nametranslations,28,FALSE)</f>
        <v>Primary</v>
      </c>
      <c r="L16" s="359" t="s">
        <v>410</v>
      </c>
      <c r="M16" s="359" t="s">
        <v>411</v>
      </c>
      <c r="N16" s="359" t="s">
        <v>412</v>
      </c>
      <c r="O16" s="359" t="s">
        <v>411</v>
      </c>
      <c r="P16" s="359" t="s">
        <v>413</v>
      </c>
      <c r="Q16" s="359" t="s">
        <v>414</v>
      </c>
      <c r="R16" s="359"/>
      <c r="S16" s="359"/>
      <c r="T16" s="359" t="s">
        <v>410</v>
      </c>
      <c r="U16" s="360" t="s">
        <v>255</v>
      </c>
    </row>
    <row r="17" spans="1:21" x14ac:dyDescent="0.25">
      <c r="A17" s="356" t="s">
        <v>415</v>
      </c>
      <c r="B17" s="361" t="s">
        <v>416</v>
      </c>
      <c r="C17" s="361" t="s">
        <v>417</v>
      </c>
      <c r="D17" s="362" t="s">
        <v>418</v>
      </c>
      <c r="E17" s="361" t="s">
        <v>419</v>
      </c>
      <c r="I17" s="359" t="str">
        <f>HLOOKUP(Introduction!$G$4,nametranslations,29,FALSE)</f>
        <v>Secondary</v>
      </c>
      <c r="L17" s="359" t="s">
        <v>420</v>
      </c>
      <c r="M17" s="359" t="s">
        <v>421</v>
      </c>
      <c r="N17" s="359" t="s">
        <v>422</v>
      </c>
      <c r="O17" s="359" t="s">
        <v>423</v>
      </c>
      <c r="P17" s="359" t="s">
        <v>424</v>
      </c>
      <c r="Q17" s="359" t="s">
        <v>425</v>
      </c>
      <c r="R17" s="359"/>
      <c r="S17" s="359"/>
      <c r="T17" s="359" t="s">
        <v>420</v>
      </c>
      <c r="U17" s="360" t="s">
        <v>255</v>
      </c>
    </row>
    <row r="18" spans="1:21" x14ac:dyDescent="0.25">
      <c r="A18" s="356" t="s">
        <v>426</v>
      </c>
      <c r="B18" s="361" t="s">
        <v>427</v>
      </c>
      <c r="C18" s="361" t="s">
        <v>428</v>
      </c>
      <c r="D18" s="362" t="s">
        <v>429</v>
      </c>
      <c r="E18" s="361" t="s">
        <v>430</v>
      </c>
      <c r="I18" s="359"/>
      <c r="L18" s="359" t="s">
        <v>431</v>
      </c>
      <c r="M18" s="359" t="s">
        <v>432</v>
      </c>
      <c r="N18" s="359" t="s">
        <v>432</v>
      </c>
      <c r="O18" s="359" t="s">
        <v>432</v>
      </c>
      <c r="P18" s="359" t="s">
        <v>433</v>
      </c>
      <c r="Q18" s="359" t="s">
        <v>434</v>
      </c>
      <c r="R18" s="359"/>
      <c r="S18" s="359"/>
      <c r="T18" s="359" t="s">
        <v>431</v>
      </c>
      <c r="U18" s="360" t="s">
        <v>257</v>
      </c>
    </row>
    <row r="19" spans="1:21" x14ac:dyDescent="0.25">
      <c r="A19" s="358" t="s">
        <v>435</v>
      </c>
      <c r="I19" s="359"/>
      <c r="L19" s="359" t="s">
        <v>436</v>
      </c>
      <c r="M19" s="359" t="s">
        <v>437</v>
      </c>
      <c r="N19" s="359" t="s">
        <v>438</v>
      </c>
      <c r="O19" s="359" t="s">
        <v>439</v>
      </c>
      <c r="P19" s="359" t="s">
        <v>440</v>
      </c>
      <c r="Q19" s="359" t="s">
        <v>441</v>
      </c>
      <c r="R19" s="359"/>
      <c r="S19" s="359"/>
      <c r="T19" s="359" t="s">
        <v>436</v>
      </c>
      <c r="U19" s="360" t="s">
        <v>257</v>
      </c>
    </row>
    <row r="20" spans="1:21" x14ac:dyDescent="0.25">
      <c r="A20" s="356" t="s">
        <v>122</v>
      </c>
      <c r="B20" s="361" t="s">
        <v>442</v>
      </c>
      <c r="C20" s="361" t="s">
        <v>443</v>
      </c>
      <c r="D20" s="362" t="s">
        <v>444</v>
      </c>
      <c r="E20" s="361" t="s">
        <v>445</v>
      </c>
      <c r="I20" s="359"/>
      <c r="L20" s="359" t="s">
        <v>446</v>
      </c>
      <c r="M20" s="359" t="s">
        <v>447</v>
      </c>
      <c r="N20" s="359" t="s">
        <v>448</v>
      </c>
      <c r="O20" s="359" t="s">
        <v>447</v>
      </c>
      <c r="P20" s="359" t="s">
        <v>449</v>
      </c>
      <c r="Q20" s="359" t="s">
        <v>450</v>
      </c>
      <c r="R20" s="359"/>
      <c r="S20" s="359"/>
      <c r="T20" s="359" t="s">
        <v>446</v>
      </c>
      <c r="U20" s="360" t="s">
        <v>257</v>
      </c>
    </row>
    <row r="21" spans="1:21" x14ac:dyDescent="0.25">
      <c r="A21" s="356" t="s">
        <v>162</v>
      </c>
      <c r="B21" s="361" t="s">
        <v>451</v>
      </c>
      <c r="C21" s="361" t="s">
        <v>452</v>
      </c>
      <c r="D21" s="362" t="s">
        <v>453</v>
      </c>
      <c r="E21" s="361" t="s">
        <v>454</v>
      </c>
      <c r="I21" s="359"/>
      <c r="L21" s="359" t="s">
        <v>455</v>
      </c>
      <c r="M21" s="359" t="s">
        <v>456</v>
      </c>
      <c r="N21" s="359" t="s">
        <v>457</v>
      </c>
      <c r="O21" s="359" t="s">
        <v>458</v>
      </c>
      <c r="P21" s="359" t="s">
        <v>459</v>
      </c>
      <c r="Q21" s="359" t="s">
        <v>460</v>
      </c>
      <c r="R21" s="359"/>
      <c r="S21" s="359"/>
      <c r="T21" s="359" t="s">
        <v>455</v>
      </c>
      <c r="U21" s="360" t="s">
        <v>255</v>
      </c>
    </row>
    <row r="22" spans="1:21" x14ac:dyDescent="0.25">
      <c r="A22" s="356" t="s">
        <v>14</v>
      </c>
      <c r="B22" s="361" t="s">
        <v>461</v>
      </c>
      <c r="C22" s="361" t="s">
        <v>462</v>
      </c>
      <c r="D22" s="362" t="s">
        <v>463</v>
      </c>
      <c r="E22" s="361" t="s">
        <v>464</v>
      </c>
      <c r="I22" s="359"/>
      <c r="L22" s="359" t="s">
        <v>465</v>
      </c>
      <c r="M22" s="359" t="s">
        <v>466</v>
      </c>
      <c r="N22" s="359" t="s">
        <v>466</v>
      </c>
      <c r="O22" s="359" t="s">
        <v>466</v>
      </c>
      <c r="P22" s="359" t="s">
        <v>467</v>
      </c>
      <c r="Q22" s="359" t="s">
        <v>468</v>
      </c>
      <c r="R22" s="359"/>
      <c r="S22" s="359"/>
      <c r="T22" s="359" t="s">
        <v>465</v>
      </c>
      <c r="U22" s="360" t="s">
        <v>257</v>
      </c>
    </row>
    <row r="23" spans="1:21" x14ac:dyDescent="0.25">
      <c r="A23" s="356" t="s">
        <v>15</v>
      </c>
      <c r="B23" s="361" t="s">
        <v>469</v>
      </c>
      <c r="C23" s="361" t="s">
        <v>470</v>
      </c>
      <c r="D23" s="362" t="s">
        <v>471</v>
      </c>
      <c r="E23" s="361" t="s">
        <v>472</v>
      </c>
      <c r="I23" s="359"/>
      <c r="L23" s="359" t="s">
        <v>473</v>
      </c>
      <c r="M23" s="359" t="s">
        <v>474</v>
      </c>
      <c r="N23" s="359" t="s">
        <v>474</v>
      </c>
      <c r="O23" s="359" t="s">
        <v>474</v>
      </c>
      <c r="P23" s="359" t="s">
        <v>475</v>
      </c>
      <c r="Q23" s="359" t="s">
        <v>476</v>
      </c>
      <c r="R23" s="359"/>
      <c r="S23" s="359"/>
      <c r="T23" s="359" t="s">
        <v>473</v>
      </c>
      <c r="U23" s="360" t="s">
        <v>255</v>
      </c>
    </row>
    <row r="24" spans="1:21" x14ac:dyDescent="0.25">
      <c r="A24" s="356" t="s">
        <v>477</v>
      </c>
      <c r="B24" s="361" t="s">
        <v>477</v>
      </c>
      <c r="C24" s="356" t="s">
        <v>477</v>
      </c>
      <c r="D24" s="362" t="s">
        <v>478</v>
      </c>
      <c r="E24" s="356" t="s">
        <v>479</v>
      </c>
      <c r="I24" s="364" t="s">
        <v>480</v>
      </c>
      <c r="L24" s="359" t="s">
        <v>481</v>
      </c>
      <c r="M24" s="359" t="s">
        <v>482</v>
      </c>
      <c r="N24" s="359" t="s">
        <v>483</v>
      </c>
      <c r="O24" s="359" t="s">
        <v>482</v>
      </c>
      <c r="P24" s="359" t="s">
        <v>484</v>
      </c>
      <c r="Q24" s="359" t="s">
        <v>485</v>
      </c>
      <c r="R24" s="359"/>
      <c r="S24" s="359"/>
      <c r="T24" s="359" t="s">
        <v>481</v>
      </c>
      <c r="U24" s="360" t="s">
        <v>255</v>
      </c>
    </row>
    <row r="25" spans="1:21" x14ac:dyDescent="0.25">
      <c r="A25" s="356" t="s">
        <v>2</v>
      </c>
      <c r="B25" s="361" t="s">
        <v>2</v>
      </c>
      <c r="C25" s="356" t="s">
        <v>2</v>
      </c>
      <c r="D25" s="362" t="s">
        <v>486</v>
      </c>
      <c r="E25" s="356" t="s">
        <v>487</v>
      </c>
      <c r="I25" s="359" t="str">
        <f>HLOOKUP(Introduction!$G$4,nametranslations,36,FALSE)</f>
        <v>Proportion of Schools (%)</v>
      </c>
      <c r="L25" s="359" t="s">
        <v>488</v>
      </c>
      <c r="M25" s="359" t="s">
        <v>489</v>
      </c>
      <c r="N25" s="359" t="s">
        <v>490</v>
      </c>
      <c r="O25" s="359" t="s">
        <v>491</v>
      </c>
      <c r="P25" s="359" t="s">
        <v>492</v>
      </c>
      <c r="Q25" s="359" t="s">
        <v>493</v>
      </c>
      <c r="R25" s="359"/>
      <c r="S25" s="359"/>
      <c r="T25" s="359" t="s">
        <v>488</v>
      </c>
      <c r="U25" s="360" t="s">
        <v>259</v>
      </c>
    </row>
    <row r="26" spans="1:21" x14ac:dyDescent="0.25">
      <c r="A26" s="356" t="s">
        <v>1</v>
      </c>
      <c r="B26" s="361" t="s">
        <v>494</v>
      </c>
      <c r="C26" s="356" t="s">
        <v>495</v>
      </c>
      <c r="D26" s="362" t="s">
        <v>496</v>
      </c>
      <c r="E26" s="356" t="s">
        <v>497</v>
      </c>
      <c r="I26" s="359" t="s">
        <v>477</v>
      </c>
      <c r="L26" s="359" t="s">
        <v>498</v>
      </c>
      <c r="M26" s="359" t="s">
        <v>499</v>
      </c>
      <c r="N26" s="359" t="s">
        <v>499</v>
      </c>
      <c r="O26" s="359" t="s">
        <v>499</v>
      </c>
      <c r="P26" s="359" t="s">
        <v>500</v>
      </c>
      <c r="Q26" s="359" t="s">
        <v>501</v>
      </c>
      <c r="R26" s="359"/>
      <c r="S26" s="359"/>
      <c r="T26" s="359" t="s">
        <v>498</v>
      </c>
      <c r="U26" s="360" t="s">
        <v>255</v>
      </c>
    </row>
    <row r="27" spans="1:21" x14ac:dyDescent="0.25">
      <c r="A27" s="356" t="s">
        <v>16</v>
      </c>
      <c r="B27" s="361" t="s">
        <v>502</v>
      </c>
      <c r="C27" s="356" t="s">
        <v>503</v>
      </c>
      <c r="D27" s="362" t="s">
        <v>504</v>
      </c>
      <c r="E27" s="356" t="s">
        <v>505</v>
      </c>
      <c r="I27" s="359" t="str">
        <f>HLOOKUP(Introduction!$G$4,nametranslations,25,FALSE)</f>
        <v>Rural</v>
      </c>
      <c r="L27" s="359" t="s">
        <v>506</v>
      </c>
      <c r="M27" s="359" t="s">
        <v>507</v>
      </c>
      <c r="N27" s="359" t="s">
        <v>508</v>
      </c>
      <c r="O27" s="359" t="s">
        <v>509</v>
      </c>
      <c r="P27" s="359" t="s">
        <v>510</v>
      </c>
      <c r="Q27" s="359" t="s">
        <v>511</v>
      </c>
      <c r="R27" s="359"/>
      <c r="S27" s="359"/>
      <c r="T27" s="359" t="s">
        <v>506</v>
      </c>
      <c r="U27" s="360" t="s">
        <v>255</v>
      </c>
    </row>
    <row r="28" spans="1:21" x14ac:dyDescent="0.25">
      <c r="A28" s="356" t="s">
        <v>17</v>
      </c>
      <c r="B28" s="366" t="s">
        <v>512</v>
      </c>
      <c r="C28" s="356" t="s">
        <v>513</v>
      </c>
      <c r="D28" s="362" t="s">
        <v>514</v>
      </c>
      <c r="E28" s="356" t="s">
        <v>515</v>
      </c>
      <c r="I28" s="359" t="str">
        <f>HLOOKUP(Introduction!$G$4,nametranslations,26,FALSE)</f>
        <v>Urban</v>
      </c>
      <c r="L28" s="359" t="s">
        <v>516</v>
      </c>
      <c r="M28" s="359" t="s">
        <v>517</v>
      </c>
      <c r="N28" s="359" t="s">
        <v>518</v>
      </c>
      <c r="O28" s="359" t="s">
        <v>519</v>
      </c>
      <c r="P28" s="359" t="s">
        <v>520</v>
      </c>
      <c r="Q28" s="359" t="s">
        <v>521</v>
      </c>
      <c r="R28" s="359"/>
      <c r="S28" s="359"/>
      <c r="T28" s="359" t="s">
        <v>516</v>
      </c>
      <c r="U28" s="360" t="s">
        <v>257</v>
      </c>
    </row>
    <row r="29" spans="1:21" x14ac:dyDescent="0.25">
      <c r="A29" s="356" t="s">
        <v>18</v>
      </c>
      <c r="B29" s="366" t="s">
        <v>522</v>
      </c>
      <c r="C29" s="356" t="s">
        <v>523</v>
      </c>
      <c r="D29" s="362" t="s">
        <v>524</v>
      </c>
      <c r="E29" s="356" t="s">
        <v>525</v>
      </c>
      <c r="I29" s="359" t="str">
        <f>HLOOKUP(Introduction!$G$4,nametranslations,27,FALSE)</f>
        <v>Pre-primary</v>
      </c>
      <c r="L29" s="359" t="s">
        <v>526</v>
      </c>
      <c r="M29" s="359" t="s">
        <v>527</v>
      </c>
      <c r="N29" s="359" t="s">
        <v>528</v>
      </c>
      <c r="O29" s="359" t="s">
        <v>529</v>
      </c>
      <c r="P29" s="359" t="s">
        <v>530</v>
      </c>
      <c r="Q29" s="359" t="s">
        <v>531</v>
      </c>
      <c r="R29" s="359"/>
      <c r="S29" s="359"/>
      <c r="T29" s="359" t="s">
        <v>526</v>
      </c>
      <c r="U29" s="360" t="s">
        <v>255</v>
      </c>
    </row>
    <row r="30" spans="1:21" x14ac:dyDescent="0.25">
      <c r="A30" s="356" t="s">
        <v>33</v>
      </c>
      <c r="B30" s="361" t="s">
        <v>532</v>
      </c>
      <c r="C30" s="361" t="s">
        <v>533</v>
      </c>
      <c r="D30" s="362" t="s">
        <v>534</v>
      </c>
      <c r="E30" s="361" t="s">
        <v>535</v>
      </c>
      <c r="I30" s="359" t="str">
        <f>HLOOKUP(Introduction!$G$4,nametranslations,28,FALSE)</f>
        <v>Primary</v>
      </c>
      <c r="L30" s="359" t="s">
        <v>536</v>
      </c>
      <c r="M30" s="359" t="s">
        <v>537</v>
      </c>
      <c r="N30" s="359" t="s">
        <v>537</v>
      </c>
      <c r="O30" s="359" t="s">
        <v>538</v>
      </c>
      <c r="P30" s="359" t="s">
        <v>539</v>
      </c>
      <c r="Q30" s="359" t="s">
        <v>540</v>
      </c>
      <c r="R30" s="359"/>
      <c r="S30" s="359"/>
      <c r="T30" s="359" t="s">
        <v>536</v>
      </c>
      <c r="U30" s="360" t="s">
        <v>255</v>
      </c>
    </row>
    <row r="31" spans="1:21" x14ac:dyDescent="0.25">
      <c r="A31" s="356" t="s">
        <v>34</v>
      </c>
      <c r="B31" s="361" t="s">
        <v>541</v>
      </c>
      <c r="C31" s="356" t="s">
        <v>542</v>
      </c>
      <c r="D31" s="362" t="s">
        <v>543</v>
      </c>
      <c r="E31" s="356" t="s">
        <v>544</v>
      </c>
      <c r="I31" s="359" t="str">
        <f>HLOOKUP(Introduction!$G$4,nametranslations,29,FALSE)</f>
        <v>Secondary</v>
      </c>
      <c r="L31" s="359" t="s">
        <v>545</v>
      </c>
      <c r="M31" s="359" t="s">
        <v>546</v>
      </c>
      <c r="N31" s="359" t="s">
        <v>547</v>
      </c>
      <c r="O31" s="359" t="s">
        <v>546</v>
      </c>
      <c r="P31" s="359" t="s">
        <v>548</v>
      </c>
      <c r="Q31" s="359" t="s">
        <v>549</v>
      </c>
      <c r="R31" s="359"/>
      <c r="S31" s="359"/>
      <c r="T31" s="359" t="s">
        <v>545</v>
      </c>
      <c r="U31" s="360" t="s">
        <v>255</v>
      </c>
    </row>
    <row r="32" spans="1:21" x14ac:dyDescent="0.25">
      <c r="A32" s="356" t="s">
        <v>35</v>
      </c>
      <c r="B32" s="361" t="s">
        <v>550</v>
      </c>
      <c r="C32" s="356" t="s">
        <v>551</v>
      </c>
      <c r="D32" s="362" t="s">
        <v>552</v>
      </c>
      <c r="E32" s="356" t="s">
        <v>553</v>
      </c>
      <c r="I32" s="359"/>
      <c r="L32" s="359" t="s">
        <v>554</v>
      </c>
      <c r="M32" s="359" t="s">
        <v>555</v>
      </c>
      <c r="N32" s="359" t="s">
        <v>556</v>
      </c>
      <c r="O32" s="359" t="s">
        <v>557</v>
      </c>
      <c r="P32" s="359" t="s">
        <v>558</v>
      </c>
      <c r="Q32" s="359" t="s">
        <v>559</v>
      </c>
      <c r="R32" s="359"/>
      <c r="S32" s="359"/>
      <c r="T32" s="359" t="s">
        <v>554</v>
      </c>
      <c r="U32" s="360" t="s">
        <v>256</v>
      </c>
    </row>
    <row r="33" spans="1:21" x14ac:dyDescent="0.25">
      <c r="A33" s="356" t="s">
        <v>164</v>
      </c>
      <c r="B33" s="361" t="s">
        <v>560</v>
      </c>
      <c r="C33" s="356" t="s">
        <v>561</v>
      </c>
      <c r="D33" s="362" t="s">
        <v>562</v>
      </c>
      <c r="E33" s="356" t="s">
        <v>563</v>
      </c>
      <c r="L33" s="359" t="s">
        <v>564</v>
      </c>
      <c r="M33" s="359" t="s">
        <v>565</v>
      </c>
      <c r="N33" s="359" t="s">
        <v>566</v>
      </c>
      <c r="O33" s="359" t="s">
        <v>567</v>
      </c>
      <c r="P33" s="359" t="s">
        <v>568</v>
      </c>
      <c r="Q33" s="359" t="s">
        <v>569</v>
      </c>
      <c r="R33" s="359"/>
      <c r="S33" s="359"/>
      <c r="T33" s="359" t="s">
        <v>564</v>
      </c>
      <c r="U33" s="360" t="s">
        <v>255</v>
      </c>
    </row>
    <row r="34" spans="1:21" x14ac:dyDescent="0.25">
      <c r="A34" s="356" t="s">
        <v>252</v>
      </c>
      <c r="B34" s="361" t="s">
        <v>570</v>
      </c>
      <c r="C34" s="356" t="s">
        <v>571</v>
      </c>
      <c r="D34" s="362" t="s">
        <v>572</v>
      </c>
      <c r="E34" s="361" t="s">
        <v>573</v>
      </c>
      <c r="L34" s="359" t="s">
        <v>574</v>
      </c>
      <c r="M34" s="359" t="s">
        <v>575</v>
      </c>
      <c r="N34" s="359" t="s">
        <v>576</v>
      </c>
      <c r="O34" s="359" t="s">
        <v>575</v>
      </c>
      <c r="P34" s="359" t="s">
        <v>577</v>
      </c>
      <c r="Q34" s="359" t="s">
        <v>578</v>
      </c>
      <c r="R34" s="359"/>
      <c r="S34" s="359"/>
      <c r="T34" s="359" t="s">
        <v>574</v>
      </c>
      <c r="U34" s="360" t="s">
        <v>255</v>
      </c>
    </row>
    <row r="35" spans="1:21" x14ac:dyDescent="0.25">
      <c r="A35" s="356" t="s">
        <v>579</v>
      </c>
      <c r="B35" s="361" t="s">
        <v>580</v>
      </c>
      <c r="C35" s="356" t="s">
        <v>581</v>
      </c>
      <c r="D35" s="362" t="s">
        <v>582</v>
      </c>
      <c r="E35" s="356" t="s">
        <v>583</v>
      </c>
      <c r="L35" s="359" t="s">
        <v>584</v>
      </c>
      <c r="M35" s="359" t="s">
        <v>585</v>
      </c>
      <c r="N35" s="359" t="s">
        <v>586</v>
      </c>
      <c r="O35" s="359" t="s">
        <v>585</v>
      </c>
      <c r="P35" s="359" t="s">
        <v>587</v>
      </c>
      <c r="Q35" s="359" t="s">
        <v>588</v>
      </c>
      <c r="R35" s="359"/>
      <c r="S35" s="359"/>
      <c r="T35" s="359" t="s">
        <v>584</v>
      </c>
      <c r="U35" s="360" t="s">
        <v>255</v>
      </c>
    </row>
    <row r="36" spans="1:21" x14ac:dyDescent="0.25">
      <c r="A36" s="356" t="s">
        <v>589</v>
      </c>
      <c r="B36" s="361" t="s">
        <v>590</v>
      </c>
      <c r="C36" s="356" t="s">
        <v>591</v>
      </c>
      <c r="D36" s="362" t="s">
        <v>592</v>
      </c>
      <c r="E36" s="356" t="s">
        <v>593</v>
      </c>
      <c r="L36" s="359" t="s">
        <v>594</v>
      </c>
      <c r="M36" s="359" t="s">
        <v>595</v>
      </c>
      <c r="N36" s="359" t="s">
        <v>596</v>
      </c>
      <c r="O36" s="359" t="s">
        <v>597</v>
      </c>
      <c r="P36" s="359" t="s">
        <v>598</v>
      </c>
      <c r="Q36" s="359" t="s">
        <v>599</v>
      </c>
      <c r="R36" s="359"/>
      <c r="S36" s="359"/>
      <c r="T36" s="359" t="s">
        <v>594</v>
      </c>
      <c r="U36" s="360" t="s">
        <v>255</v>
      </c>
    </row>
    <row r="37" spans="1:21" x14ac:dyDescent="0.25">
      <c r="A37" s="358" t="s">
        <v>600</v>
      </c>
      <c r="L37" s="359" t="s">
        <v>601</v>
      </c>
      <c r="M37" s="359" t="s">
        <v>602</v>
      </c>
      <c r="N37" s="359" t="s">
        <v>602</v>
      </c>
      <c r="O37" s="359" t="s">
        <v>602</v>
      </c>
      <c r="P37" s="359" t="s">
        <v>603</v>
      </c>
      <c r="Q37" s="359" t="s">
        <v>604</v>
      </c>
      <c r="R37" s="359"/>
      <c r="S37" s="359"/>
      <c r="T37" s="359" t="s">
        <v>601</v>
      </c>
      <c r="U37" s="360" t="s">
        <v>255</v>
      </c>
    </row>
    <row r="38" spans="1:21" x14ac:dyDescent="0.25">
      <c r="A38" s="356" t="s">
        <v>126</v>
      </c>
      <c r="B38" s="361" t="s">
        <v>605</v>
      </c>
      <c r="C38" s="356" t="s">
        <v>606</v>
      </c>
      <c r="D38" s="362" t="s">
        <v>607</v>
      </c>
      <c r="E38" s="356" t="s">
        <v>608</v>
      </c>
      <c r="L38" s="359" t="s">
        <v>609</v>
      </c>
      <c r="M38" s="359" t="s">
        <v>610</v>
      </c>
      <c r="N38" s="359" t="s">
        <v>611</v>
      </c>
      <c r="O38" s="359" t="s">
        <v>612</v>
      </c>
      <c r="P38" s="359" t="s">
        <v>613</v>
      </c>
      <c r="Q38" s="359" t="s">
        <v>614</v>
      </c>
      <c r="R38" s="359"/>
      <c r="S38" s="359"/>
      <c r="T38" s="359" t="s">
        <v>609</v>
      </c>
      <c r="U38" s="360" t="s">
        <v>257</v>
      </c>
    </row>
    <row r="39" spans="1:21" x14ac:dyDescent="0.25">
      <c r="A39" s="356" t="s">
        <v>615</v>
      </c>
      <c r="B39" s="361" t="s">
        <v>616</v>
      </c>
      <c r="C39" s="356" t="s">
        <v>617</v>
      </c>
      <c r="D39" s="362" t="s">
        <v>618</v>
      </c>
      <c r="E39" s="356" t="s">
        <v>619</v>
      </c>
      <c r="L39" s="359" t="s">
        <v>620</v>
      </c>
      <c r="M39" s="359" t="s">
        <v>621</v>
      </c>
      <c r="N39" s="359" t="s">
        <v>621</v>
      </c>
      <c r="O39" s="359" t="s">
        <v>622</v>
      </c>
      <c r="P39" s="359" t="s">
        <v>623</v>
      </c>
      <c r="Q39" s="359" t="s">
        <v>624</v>
      </c>
      <c r="R39" s="359"/>
      <c r="S39" s="359"/>
      <c r="T39" s="359" t="s">
        <v>620</v>
      </c>
      <c r="U39" s="360" t="s">
        <v>255</v>
      </c>
    </row>
    <row r="40" spans="1:21" x14ac:dyDescent="0.25">
      <c r="A40" s="356" t="s">
        <v>625</v>
      </c>
      <c r="B40" s="361" t="s">
        <v>626</v>
      </c>
      <c r="C40" s="356" t="s">
        <v>627</v>
      </c>
      <c r="D40" s="362" t="s">
        <v>628</v>
      </c>
      <c r="E40" s="356" t="s">
        <v>629</v>
      </c>
      <c r="L40" s="359" t="s">
        <v>630</v>
      </c>
      <c r="M40" s="359" t="s">
        <v>631</v>
      </c>
      <c r="N40" s="359" t="s">
        <v>632</v>
      </c>
      <c r="O40" s="359" t="s">
        <v>633</v>
      </c>
      <c r="P40" s="359" t="s">
        <v>634</v>
      </c>
      <c r="Q40" s="359" t="s">
        <v>635</v>
      </c>
      <c r="R40" s="359"/>
      <c r="S40" s="359"/>
      <c r="T40" s="359" t="s">
        <v>630</v>
      </c>
      <c r="U40" s="360" t="s">
        <v>255</v>
      </c>
    </row>
    <row r="41" spans="1:21" x14ac:dyDescent="0.25">
      <c r="A41" s="356" t="s">
        <v>636</v>
      </c>
      <c r="B41" s="361" t="s">
        <v>637</v>
      </c>
      <c r="C41" s="356" t="s">
        <v>638</v>
      </c>
      <c r="D41" s="362" t="s">
        <v>639</v>
      </c>
      <c r="E41" s="356" t="s">
        <v>640</v>
      </c>
      <c r="L41" s="359" t="s">
        <v>641</v>
      </c>
      <c r="M41" s="359" t="s">
        <v>642</v>
      </c>
      <c r="N41" s="359" t="s">
        <v>643</v>
      </c>
      <c r="O41" s="359" t="s">
        <v>644</v>
      </c>
      <c r="P41" s="359" t="s">
        <v>645</v>
      </c>
      <c r="Q41" s="359" t="s">
        <v>646</v>
      </c>
      <c r="R41" s="359"/>
      <c r="S41" s="359"/>
      <c r="T41" s="359" t="s">
        <v>641</v>
      </c>
      <c r="U41" s="360" t="s">
        <v>257</v>
      </c>
    </row>
    <row r="42" spans="1:21" x14ac:dyDescent="0.25">
      <c r="A42" s="356" t="s">
        <v>647</v>
      </c>
      <c r="B42" s="361" t="s">
        <v>648</v>
      </c>
      <c r="C42" s="356" t="s">
        <v>649</v>
      </c>
      <c r="D42" s="362" t="s">
        <v>650</v>
      </c>
      <c r="E42" s="356" t="s">
        <v>651</v>
      </c>
      <c r="L42" s="359" t="s">
        <v>652</v>
      </c>
      <c r="M42" s="359" t="s">
        <v>653</v>
      </c>
      <c r="N42" s="360" t="s">
        <v>654</v>
      </c>
      <c r="O42" s="360" t="s">
        <v>655</v>
      </c>
      <c r="P42" s="360" t="s">
        <v>656</v>
      </c>
      <c r="Q42" s="360" t="s">
        <v>657</v>
      </c>
      <c r="R42" s="360"/>
      <c r="S42" s="360"/>
      <c r="T42" s="359" t="s">
        <v>652</v>
      </c>
      <c r="U42" s="360" t="s">
        <v>255</v>
      </c>
    </row>
    <row r="43" spans="1:21" x14ac:dyDescent="0.25">
      <c r="A43" s="356" t="s">
        <v>658</v>
      </c>
      <c r="B43" s="361" t="s">
        <v>659</v>
      </c>
      <c r="C43" s="356" t="s">
        <v>660</v>
      </c>
      <c r="D43" s="362" t="s">
        <v>661</v>
      </c>
      <c r="E43" s="356" t="s">
        <v>662</v>
      </c>
      <c r="L43" s="359" t="s">
        <v>663</v>
      </c>
      <c r="M43" s="359" t="s">
        <v>664</v>
      </c>
      <c r="N43" s="359" t="s">
        <v>665</v>
      </c>
      <c r="O43" s="359" t="s">
        <v>664</v>
      </c>
      <c r="P43" s="359" t="s">
        <v>666</v>
      </c>
      <c r="Q43" s="359" t="s">
        <v>667</v>
      </c>
      <c r="R43" s="359"/>
      <c r="S43" s="359"/>
      <c r="T43" s="359" t="s">
        <v>663</v>
      </c>
      <c r="U43" s="360" t="s">
        <v>256</v>
      </c>
    </row>
    <row r="44" spans="1:21" x14ac:dyDescent="0.25">
      <c r="A44" s="356" t="s">
        <v>668</v>
      </c>
      <c r="B44" s="361" t="s">
        <v>669</v>
      </c>
      <c r="C44" s="356" t="s">
        <v>670</v>
      </c>
      <c r="D44" s="362" t="s">
        <v>671</v>
      </c>
      <c r="E44" s="356" t="s">
        <v>672</v>
      </c>
      <c r="L44" s="359" t="s">
        <v>673</v>
      </c>
      <c r="M44" s="359" t="s">
        <v>674</v>
      </c>
      <c r="N44" s="359" t="s">
        <v>675</v>
      </c>
      <c r="O44" s="359" t="s">
        <v>674</v>
      </c>
      <c r="P44" s="359" t="s">
        <v>676</v>
      </c>
      <c r="Q44" s="359" t="s">
        <v>677</v>
      </c>
      <c r="R44" s="359"/>
      <c r="S44" s="359"/>
      <c r="T44" s="359" t="s">
        <v>673</v>
      </c>
      <c r="U44" s="360" t="s">
        <v>255</v>
      </c>
    </row>
    <row r="45" spans="1:21" x14ac:dyDescent="0.25">
      <c r="A45" s="356" t="s">
        <v>678</v>
      </c>
      <c r="B45" s="361" t="s">
        <v>679</v>
      </c>
      <c r="C45" s="356" t="s">
        <v>680</v>
      </c>
      <c r="D45" s="362" t="s">
        <v>681</v>
      </c>
      <c r="E45" s="356" t="s">
        <v>682</v>
      </c>
      <c r="I45" s="364" t="s">
        <v>683</v>
      </c>
      <c r="L45" s="359" t="s">
        <v>684</v>
      </c>
      <c r="M45" s="359" t="s">
        <v>685</v>
      </c>
      <c r="N45" s="359" t="s">
        <v>685</v>
      </c>
      <c r="O45" s="359" t="s">
        <v>685</v>
      </c>
      <c r="P45" s="359" t="s">
        <v>686</v>
      </c>
      <c r="Q45" s="359" t="s">
        <v>687</v>
      </c>
      <c r="R45" s="359"/>
      <c r="S45" s="359"/>
      <c r="T45" s="359" t="s">
        <v>684</v>
      </c>
      <c r="U45" s="360" t="s">
        <v>257</v>
      </c>
    </row>
    <row r="46" spans="1:21" x14ac:dyDescent="0.25">
      <c r="A46" s="356" t="s">
        <v>688</v>
      </c>
      <c r="B46" s="361" t="s">
        <v>689</v>
      </c>
      <c r="C46" s="356" t="s">
        <v>690</v>
      </c>
      <c r="D46" s="362" t="s">
        <v>691</v>
      </c>
      <c r="E46" s="356" t="s">
        <v>692</v>
      </c>
      <c r="I46" s="359" t="str">
        <f>HLOOKUP(Introduction!$G$4,nametranslations,30,FALSE)</f>
        <v>Basic service</v>
      </c>
      <c r="L46" s="359" t="s">
        <v>693</v>
      </c>
      <c r="M46" s="359" t="s">
        <v>694</v>
      </c>
      <c r="N46" s="359" t="s">
        <v>695</v>
      </c>
      <c r="O46" s="359" t="s">
        <v>696</v>
      </c>
      <c r="P46" s="359" t="s">
        <v>697</v>
      </c>
      <c r="Q46" s="359" t="s">
        <v>698</v>
      </c>
      <c r="R46" s="359"/>
      <c r="S46" s="359"/>
      <c r="T46" s="359" t="s">
        <v>693</v>
      </c>
      <c r="U46" s="360" t="s">
        <v>257</v>
      </c>
    </row>
    <row r="47" spans="1:21" x14ac:dyDescent="0.25">
      <c r="A47" s="356" t="s">
        <v>699</v>
      </c>
      <c r="B47" s="361" t="s">
        <v>700</v>
      </c>
      <c r="C47" s="356" t="s">
        <v>701</v>
      </c>
      <c r="D47" s="362" t="s">
        <v>702</v>
      </c>
      <c r="E47" s="356" t="s">
        <v>703</v>
      </c>
      <c r="I47" s="359" t="str">
        <f>HLOOKUP(Introduction!$G$4,nametranslations,31,FALSE)</f>
        <v>Limited service</v>
      </c>
      <c r="L47" s="359" t="s">
        <v>704</v>
      </c>
      <c r="M47" s="359" t="s">
        <v>705</v>
      </c>
      <c r="N47" s="359" t="s">
        <v>706</v>
      </c>
      <c r="O47" s="359" t="s">
        <v>707</v>
      </c>
      <c r="P47" s="359" t="s">
        <v>708</v>
      </c>
      <c r="Q47" s="359" t="s">
        <v>709</v>
      </c>
      <c r="R47" s="359"/>
      <c r="S47" s="359"/>
      <c r="T47" s="359" t="s">
        <v>704</v>
      </c>
      <c r="U47" s="360" t="s">
        <v>257</v>
      </c>
    </row>
    <row r="48" spans="1:21" x14ac:dyDescent="0.25">
      <c r="A48" s="356" t="s">
        <v>710</v>
      </c>
      <c r="B48" s="361" t="s">
        <v>711</v>
      </c>
      <c r="C48" s="356" t="s">
        <v>712</v>
      </c>
      <c r="D48" s="362" t="s">
        <v>713</v>
      </c>
      <c r="E48" s="356" t="s">
        <v>714</v>
      </c>
      <c r="I48" s="359" t="str">
        <f>HLOOKUP(Introduction!$G$4,nametranslations,32,FALSE)</f>
        <v>No service</v>
      </c>
      <c r="L48" s="359" t="s">
        <v>715</v>
      </c>
      <c r="M48" s="359" t="s">
        <v>716</v>
      </c>
      <c r="N48" s="359" t="s">
        <v>716</v>
      </c>
      <c r="O48" s="359" t="s">
        <v>716</v>
      </c>
      <c r="P48" s="359" t="s">
        <v>717</v>
      </c>
      <c r="Q48" s="359" t="s">
        <v>718</v>
      </c>
      <c r="R48" s="359"/>
      <c r="S48" s="359"/>
      <c r="T48" s="359" t="s">
        <v>715</v>
      </c>
      <c r="U48" s="360" t="s">
        <v>257</v>
      </c>
    </row>
    <row r="49" spans="1:21" x14ac:dyDescent="0.25">
      <c r="A49" s="356" t="s">
        <v>719</v>
      </c>
      <c r="B49" s="361" t="s">
        <v>720</v>
      </c>
      <c r="C49" s="356" t="s">
        <v>721</v>
      </c>
      <c r="D49" s="362" t="s">
        <v>722</v>
      </c>
      <c r="E49" s="356" t="s">
        <v>723</v>
      </c>
      <c r="I49" s="359" t="str">
        <f>HLOOKUP(Introduction!$G$4,nametranslations,33,FALSE)</f>
        <v>Insufficient data</v>
      </c>
      <c r="L49" s="359" t="s">
        <v>724</v>
      </c>
      <c r="M49" s="359" t="s">
        <v>725</v>
      </c>
      <c r="N49" s="359" t="s">
        <v>726</v>
      </c>
      <c r="O49" s="359" t="s">
        <v>727</v>
      </c>
      <c r="P49" s="359" t="s">
        <v>728</v>
      </c>
      <c r="Q49" s="359" t="s">
        <v>729</v>
      </c>
      <c r="R49" s="359"/>
      <c r="S49" s="359"/>
      <c r="T49" s="359" t="s">
        <v>724</v>
      </c>
      <c r="U49" s="359" t="s">
        <v>255</v>
      </c>
    </row>
    <row r="50" spans="1:21" x14ac:dyDescent="0.25">
      <c r="A50" s="356" t="s">
        <v>730</v>
      </c>
      <c r="B50" s="361" t="s">
        <v>731</v>
      </c>
      <c r="C50" s="356" t="s">
        <v>732</v>
      </c>
      <c r="D50" s="362" t="s">
        <v>733</v>
      </c>
      <c r="E50" s="356" t="s">
        <v>734</v>
      </c>
      <c r="I50" s="359" t="str">
        <f>HLOOKUP(Introduction!$G$4,nametranslations,59,FALSE)</f>
        <v>Improved estimates</v>
      </c>
      <c r="L50" s="359" t="s">
        <v>735</v>
      </c>
      <c r="M50" s="359" t="s">
        <v>736</v>
      </c>
      <c r="N50" s="359" t="s">
        <v>737</v>
      </c>
      <c r="O50" s="359" t="s">
        <v>736</v>
      </c>
      <c r="P50" s="359" t="s">
        <v>738</v>
      </c>
      <c r="Q50" s="359" t="s">
        <v>739</v>
      </c>
      <c r="R50" s="359"/>
      <c r="S50" s="359"/>
      <c r="T50" s="359" t="s">
        <v>735</v>
      </c>
      <c r="U50" s="360" t="s">
        <v>256</v>
      </c>
    </row>
    <row r="51" spans="1:21" x14ac:dyDescent="0.25">
      <c r="A51" s="356" t="s">
        <v>740</v>
      </c>
      <c r="B51" s="361" t="s">
        <v>741</v>
      </c>
      <c r="C51" s="356" t="s">
        <v>742</v>
      </c>
      <c r="D51" s="362" t="s">
        <v>743</v>
      </c>
      <c r="E51" s="356" t="s">
        <v>744</v>
      </c>
      <c r="I51" s="359" t="str">
        <f>HLOOKUP(Introduction!$G$4,nametranslations,60,FALSE)</f>
        <v>Improved datapoints</v>
      </c>
      <c r="L51" s="359" t="s">
        <v>745</v>
      </c>
      <c r="M51" s="359" t="s">
        <v>746</v>
      </c>
      <c r="N51" s="359" t="s">
        <v>747</v>
      </c>
      <c r="O51" s="359" t="s">
        <v>748</v>
      </c>
      <c r="P51" s="359" t="s">
        <v>749</v>
      </c>
      <c r="Q51" s="359" t="s">
        <v>750</v>
      </c>
      <c r="R51" s="359"/>
      <c r="S51" s="359"/>
      <c r="T51" s="359" t="s">
        <v>745</v>
      </c>
      <c r="U51" s="360" t="s">
        <v>257</v>
      </c>
    </row>
    <row r="52" spans="1:21" x14ac:dyDescent="0.25">
      <c r="A52" s="356" t="s">
        <v>751</v>
      </c>
      <c r="B52" s="361" t="s">
        <v>752</v>
      </c>
      <c r="C52" s="356" t="s">
        <v>753</v>
      </c>
      <c r="D52" s="362" t="s">
        <v>754</v>
      </c>
      <c r="E52" s="356" t="s">
        <v>755</v>
      </c>
      <c r="I52" s="359" t="str">
        <f>HLOOKUP(Introduction!$G$4,nametranslations,61,FALSE)</f>
        <v>Basic estimates</v>
      </c>
      <c r="L52" s="359" t="s">
        <v>756</v>
      </c>
      <c r="M52" s="359" t="s">
        <v>757</v>
      </c>
      <c r="N52" s="359" t="s">
        <v>757</v>
      </c>
      <c r="O52" s="359" t="s">
        <v>757</v>
      </c>
      <c r="P52" s="359" t="s">
        <v>758</v>
      </c>
      <c r="Q52" s="359" t="s">
        <v>759</v>
      </c>
      <c r="R52" s="359"/>
      <c r="S52" s="359"/>
      <c r="T52" s="359" t="s">
        <v>756</v>
      </c>
      <c r="U52" s="359" t="s">
        <v>257</v>
      </c>
    </row>
    <row r="53" spans="1:21" x14ac:dyDescent="0.25">
      <c r="A53" s="356" t="s">
        <v>760</v>
      </c>
      <c r="B53" s="361" t="s">
        <v>761</v>
      </c>
      <c r="C53" s="356" t="s">
        <v>762</v>
      </c>
      <c r="D53" s="362" t="s">
        <v>763</v>
      </c>
      <c r="E53" s="356" t="s">
        <v>764</v>
      </c>
      <c r="I53" s="359" t="str">
        <f>HLOOKUP(Introduction!$G$4,nametranslations,62,FALSE)</f>
        <v>Basic datapoints</v>
      </c>
      <c r="L53" s="359" t="s">
        <v>765</v>
      </c>
      <c r="M53" s="359" t="s">
        <v>766</v>
      </c>
      <c r="N53" s="359" t="s">
        <v>766</v>
      </c>
      <c r="O53" s="359" t="s">
        <v>766</v>
      </c>
      <c r="P53" s="359" t="s">
        <v>767</v>
      </c>
      <c r="Q53" s="359" t="s">
        <v>768</v>
      </c>
      <c r="R53" s="359"/>
      <c r="S53" s="359"/>
      <c r="T53" s="359" t="s">
        <v>765</v>
      </c>
      <c r="U53" s="360" t="s">
        <v>256</v>
      </c>
    </row>
    <row r="54" spans="1:21" x14ac:dyDescent="0.25">
      <c r="A54" s="356" t="s">
        <v>769</v>
      </c>
      <c r="B54" s="361" t="s">
        <v>770</v>
      </c>
      <c r="C54" s="356" t="s">
        <v>771</v>
      </c>
      <c r="D54" s="362" t="s">
        <v>772</v>
      </c>
      <c r="E54" s="356" t="s">
        <v>773</v>
      </c>
      <c r="I54" s="359" t="str">
        <f>HLOOKUP(Introduction!$G$4,nametranslations,63,FALSE)</f>
        <v>With water estimates</v>
      </c>
      <c r="L54" s="359" t="s">
        <v>774</v>
      </c>
      <c r="M54" s="359" t="s">
        <v>775</v>
      </c>
      <c r="N54" s="359" t="s">
        <v>775</v>
      </c>
      <c r="O54" s="359" t="s">
        <v>775</v>
      </c>
      <c r="P54" s="359" t="s">
        <v>776</v>
      </c>
      <c r="Q54" s="359" t="s">
        <v>777</v>
      </c>
      <c r="R54" s="359"/>
      <c r="S54" s="359"/>
      <c r="T54" s="359" t="s">
        <v>774</v>
      </c>
      <c r="U54" s="360" t="s">
        <v>256</v>
      </c>
    </row>
    <row r="55" spans="1:21" x14ac:dyDescent="0.25">
      <c r="A55" s="356" t="s">
        <v>778</v>
      </c>
      <c r="B55" s="361" t="s">
        <v>779</v>
      </c>
      <c r="C55" s="356" t="s">
        <v>780</v>
      </c>
      <c r="D55" s="362" t="s">
        <v>781</v>
      </c>
      <c r="E55" s="356" t="s">
        <v>782</v>
      </c>
      <c r="I55" s="359" t="str">
        <f>HLOOKUP(Introduction!$G$4,nametranslations,64,FALSE)</f>
        <v>With water datapoints</v>
      </c>
      <c r="L55" s="359" t="s">
        <v>783</v>
      </c>
      <c r="M55" s="359" t="s">
        <v>784</v>
      </c>
      <c r="N55" s="359" t="s">
        <v>784</v>
      </c>
      <c r="O55" s="359" t="s">
        <v>785</v>
      </c>
      <c r="P55" s="359" t="s">
        <v>786</v>
      </c>
      <c r="Q55" s="359" t="s">
        <v>787</v>
      </c>
      <c r="R55" s="359"/>
      <c r="S55" s="359"/>
      <c r="T55" s="359" t="s">
        <v>783</v>
      </c>
      <c r="U55" s="359" t="s">
        <v>255</v>
      </c>
    </row>
    <row r="56" spans="1:21" x14ac:dyDescent="0.25">
      <c r="A56" s="356" t="s">
        <v>788</v>
      </c>
      <c r="B56" s="361" t="s">
        <v>789</v>
      </c>
      <c r="C56" s="356" t="s">
        <v>790</v>
      </c>
      <c r="D56" s="362" t="s">
        <v>791</v>
      </c>
      <c r="E56" s="356" t="s">
        <v>792</v>
      </c>
      <c r="I56" s="359" t="str">
        <f>HLOOKUP(Introduction!$G$4,nametranslations,57,FALSE)</f>
        <v>Facility estimates</v>
      </c>
      <c r="L56" s="359" t="s">
        <v>793</v>
      </c>
      <c r="M56" s="359" t="s">
        <v>794</v>
      </c>
      <c r="N56" s="359" t="s">
        <v>795</v>
      </c>
      <c r="O56" s="359" t="s">
        <v>796</v>
      </c>
      <c r="P56" s="359" t="s">
        <v>797</v>
      </c>
      <c r="Q56" s="359" t="s">
        <v>798</v>
      </c>
      <c r="R56" s="359"/>
      <c r="S56" s="359"/>
      <c r="T56" s="359" t="s">
        <v>793</v>
      </c>
      <c r="U56" s="359" t="s">
        <v>255</v>
      </c>
    </row>
    <row r="57" spans="1:21" x14ac:dyDescent="0.25">
      <c r="A57" s="356" t="s">
        <v>799</v>
      </c>
      <c r="B57" s="361" t="s">
        <v>800</v>
      </c>
      <c r="C57" s="356" t="s">
        <v>801</v>
      </c>
      <c r="D57" s="362" t="s">
        <v>802</v>
      </c>
      <c r="E57" s="356" t="s">
        <v>803</v>
      </c>
      <c r="I57" s="359" t="str">
        <f>HLOOKUP(Introduction!$G$4,nametranslations,58,FALSE)</f>
        <v>Facility datapoints</v>
      </c>
      <c r="L57" s="359" t="s">
        <v>804</v>
      </c>
      <c r="M57" s="359" t="s">
        <v>805</v>
      </c>
      <c r="N57" s="359" t="s">
        <v>806</v>
      </c>
      <c r="O57" s="359" t="s">
        <v>807</v>
      </c>
      <c r="P57" s="359" t="s">
        <v>808</v>
      </c>
      <c r="Q57" s="359" t="s">
        <v>809</v>
      </c>
      <c r="R57" s="359"/>
      <c r="S57" s="359"/>
      <c r="T57" s="359" t="s">
        <v>804</v>
      </c>
      <c r="U57" s="359" t="s">
        <v>255</v>
      </c>
    </row>
    <row r="58" spans="1:21" x14ac:dyDescent="0.25">
      <c r="A58" s="356" t="s">
        <v>810</v>
      </c>
      <c r="B58" s="361" t="s">
        <v>811</v>
      </c>
      <c r="C58" s="356" t="s">
        <v>812</v>
      </c>
      <c r="D58" s="362" t="s">
        <v>813</v>
      </c>
      <c r="E58" s="356" t="s">
        <v>814</v>
      </c>
      <c r="I58" s="359" t="str">
        <f>HLOOKUP(Introduction!$G$4,nametranslations,59,FALSE)</f>
        <v>Improved estimates</v>
      </c>
      <c r="L58" s="359" t="s">
        <v>815</v>
      </c>
      <c r="M58" s="359" t="s">
        <v>816</v>
      </c>
      <c r="N58" s="359" t="s">
        <v>817</v>
      </c>
      <c r="O58" s="359" t="s">
        <v>818</v>
      </c>
      <c r="P58" s="359" t="s">
        <v>819</v>
      </c>
      <c r="Q58" s="359" t="s">
        <v>820</v>
      </c>
      <c r="R58" s="359"/>
      <c r="S58" s="359"/>
      <c r="T58" s="359" t="s">
        <v>815</v>
      </c>
      <c r="U58" s="359" t="s">
        <v>255</v>
      </c>
    </row>
    <row r="59" spans="1:21" x14ac:dyDescent="0.25">
      <c r="A59" s="361" t="s">
        <v>821</v>
      </c>
      <c r="B59" s="356" t="s">
        <v>822</v>
      </c>
      <c r="C59" s="356" t="s">
        <v>823</v>
      </c>
      <c r="D59" s="362" t="s">
        <v>824</v>
      </c>
      <c r="E59" s="356" t="s">
        <v>825</v>
      </c>
      <c r="I59" s="359" t="str">
        <f>HLOOKUP(Introduction!$G$4,nametranslations,60,FALSE)</f>
        <v>Improved datapoints</v>
      </c>
      <c r="L59" s="359" t="s">
        <v>826</v>
      </c>
      <c r="M59" s="359" t="s">
        <v>827</v>
      </c>
      <c r="N59" s="359" t="s">
        <v>827</v>
      </c>
      <c r="O59" s="359" t="s">
        <v>827</v>
      </c>
      <c r="P59" s="359" t="s">
        <v>828</v>
      </c>
      <c r="Q59" s="359" t="s">
        <v>829</v>
      </c>
      <c r="R59" s="359"/>
      <c r="S59" s="359"/>
      <c r="T59" s="359" t="s">
        <v>826</v>
      </c>
      <c r="U59" s="359" t="s">
        <v>259</v>
      </c>
    </row>
    <row r="60" spans="1:21" x14ac:dyDescent="0.25">
      <c r="A60" s="361" t="s">
        <v>830</v>
      </c>
      <c r="B60" s="356" t="s">
        <v>831</v>
      </c>
      <c r="C60" s="356" t="s">
        <v>832</v>
      </c>
      <c r="D60" s="362" t="s">
        <v>833</v>
      </c>
      <c r="E60" s="356" t="s">
        <v>834</v>
      </c>
      <c r="I60" s="359" t="str">
        <f>HLOOKUP(Introduction!$G$4,nametranslations,61,FALSE)</f>
        <v>Basic estimates</v>
      </c>
      <c r="L60" s="359" t="s">
        <v>835</v>
      </c>
      <c r="M60" s="359" t="s">
        <v>836</v>
      </c>
      <c r="N60" s="359" t="s">
        <v>837</v>
      </c>
      <c r="O60" s="359" t="s">
        <v>836</v>
      </c>
      <c r="P60" s="359" t="s">
        <v>838</v>
      </c>
      <c r="Q60" s="359" t="s">
        <v>839</v>
      </c>
      <c r="R60" s="359"/>
      <c r="S60" s="359"/>
      <c r="T60" s="359" t="s">
        <v>835</v>
      </c>
      <c r="U60" s="359" t="s">
        <v>255</v>
      </c>
    </row>
    <row r="61" spans="1:21" x14ac:dyDescent="0.25">
      <c r="A61" s="361" t="s">
        <v>840</v>
      </c>
      <c r="B61" s="356" t="s">
        <v>841</v>
      </c>
      <c r="C61" s="356" t="s">
        <v>842</v>
      </c>
      <c r="D61" s="362" t="s">
        <v>843</v>
      </c>
      <c r="E61" s="356" t="s">
        <v>844</v>
      </c>
      <c r="I61" s="359" t="str">
        <f>HLOOKUP(Introduction!$G$4,nametranslations,62,FALSE)</f>
        <v>Basic datapoints</v>
      </c>
      <c r="L61" s="359" t="s">
        <v>845</v>
      </c>
      <c r="M61" s="359" t="s">
        <v>846</v>
      </c>
      <c r="N61" s="359" t="s">
        <v>847</v>
      </c>
      <c r="O61" s="359" t="s">
        <v>848</v>
      </c>
      <c r="P61" s="359" t="s">
        <v>849</v>
      </c>
      <c r="Q61" s="359" t="s">
        <v>850</v>
      </c>
      <c r="R61" s="359"/>
      <c r="S61" s="359"/>
      <c r="T61" s="359" t="s">
        <v>845</v>
      </c>
      <c r="U61" s="359" t="s">
        <v>255</v>
      </c>
    </row>
    <row r="62" spans="1:21" x14ac:dyDescent="0.25">
      <c r="A62" s="361" t="s">
        <v>851</v>
      </c>
      <c r="B62" s="356" t="s">
        <v>852</v>
      </c>
      <c r="C62" s="356" t="s">
        <v>853</v>
      </c>
      <c r="D62" s="362" t="s">
        <v>854</v>
      </c>
      <c r="E62" s="356" t="s">
        <v>855</v>
      </c>
      <c r="I62" s="359"/>
      <c r="L62" s="359" t="s">
        <v>856</v>
      </c>
      <c r="M62" s="359" t="s">
        <v>857</v>
      </c>
      <c r="N62" s="359" t="s">
        <v>858</v>
      </c>
      <c r="O62" s="359" t="s">
        <v>859</v>
      </c>
      <c r="P62" s="359" t="s">
        <v>860</v>
      </c>
      <c r="Q62" s="359" t="s">
        <v>861</v>
      </c>
      <c r="R62" s="359"/>
      <c r="S62" s="359"/>
      <c r="T62" s="359" t="s">
        <v>856</v>
      </c>
      <c r="U62" s="360" t="s">
        <v>256</v>
      </c>
    </row>
    <row r="63" spans="1:21" x14ac:dyDescent="0.25">
      <c r="A63" s="361" t="s">
        <v>862</v>
      </c>
      <c r="B63" s="356" t="s">
        <v>863</v>
      </c>
      <c r="C63" s="356" t="s">
        <v>864</v>
      </c>
      <c r="D63" s="362" t="s">
        <v>865</v>
      </c>
      <c r="E63" s="356" t="s">
        <v>866</v>
      </c>
      <c r="I63" s="359"/>
      <c r="L63" s="359" t="s">
        <v>867</v>
      </c>
      <c r="M63" s="359" t="s">
        <v>868</v>
      </c>
      <c r="N63" s="359" t="s">
        <v>869</v>
      </c>
      <c r="O63" s="359" t="s">
        <v>870</v>
      </c>
      <c r="P63" s="359" t="s">
        <v>871</v>
      </c>
      <c r="Q63" s="359" t="s">
        <v>872</v>
      </c>
      <c r="R63" s="359"/>
      <c r="S63" s="359"/>
      <c r="T63" s="359" t="s">
        <v>867</v>
      </c>
      <c r="U63" s="360" t="s">
        <v>259</v>
      </c>
    </row>
    <row r="64" spans="1:21" x14ac:dyDescent="0.25">
      <c r="A64" s="361" t="s">
        <v>873</v>
      </c>
      <c r="B64" s="356" t="s">
        <v>874</v>
      </c>
      <c r="C64" s="356" t="s">
        <v>875</v>
      </c>
      <c r="D64" s="362" t="s">
        <v>876</v>
      </c>
      <c r="E64" s="356" t="s">
        <v>877</v>
      </c>
      <c r="I64" s="359"/>
      <c r="L64" s="359" t="s">
        <v>878</v>
      </c>
      <c r="M64" s="359" t="s">
        <v>879</v>
      </c>
      <c r="N64" s="359" t="s">
        <v>880</v>
      </c>
      <c r="O64" s="359" t="s">
        <v>879</v>
      </c>
      <c r="P64" s="359" t="s">
        <v>881</v>
      </c>
      <c r="Q64" s="359" t="s">
        <v>882</v>
      </c>
      <c r="R64" s="359"/>
      <c r="S64" s="359"/>
      <c r="T64" s="359" t="s">
        <v>878</v>
      </c>
      <c r="U64" s="360" t="s">
        <v>256</v>
      </c>
    </row>
    <row r="65" spans="1:21" x14ac:dyDescent="0.25">
      <c r="A65" s="358" t="s">
        <v>883</v>
      </c>
      <c r="I65" s="359"/>
      <c r="L65" s="359" t="s">
        <v>884</v>
      </c>
      <c r="M65" s="359" t="s">
        <v>885</v>
      </c>
      <c r="N65" s="359" t="s">
        <v>886</v>
      </c>
      <c r="O65" s="359" t="s">
        <v>887</v>
      </c>
      <c r="P65" s="359" t="s">
        <v>888</v>
      </c>
      <c r="Q65" s="359" t="s">
        <v>889</v>
      </c>
      <c r="R65" s="359"/>
      <c r="S65" s="359"/>
      <c r="T65" s="359" t="s">
        <v>884</v>
      </c>
      <c r="U65" s="360" t="s">
        <v>259</v>
      </c>
    </row>
    <row r="66" spans="1:21" x14ac:dyDescent="0.25">
      <c r="A66" s="361" t="s">
        <v>175</v>
      </c>
      <c r="B66" s="356" t="s">
        <v>890</v>
      </c>
      <c r="C66" s="356" t="s">
        <v>891</v>
      </c>
      <c r="D66" s="362" t="s">
        <v>892</v>
      </c>
      <c r="E66" s="356" t="s">
        <v>893</v>
      </c>
      <c r="I66" s="359"/>
      <c r="L66" s="359" t="s">
        <v>894</v>
      </c>
      <c r="M66" s="359" t="s">
        <v>895</v>
      </c>
      <c r="N66" s="359" t="s">
        <v>896</v>
      </c>
      <c r="O66" s="359" t="s">
        <v>895</v>
      </c>
      <c r="P66" s="359" t="s">
        <v>897</v>
      </c>
      <c r="Q66" s="359" t="s">
        <v>898</v>
      </c>
      <c r="R66" s="359"/>
      <c r="S66" s="359"/>
      <c r="T66" s="359" t="s">
        <v>894</v>
      </c>
      <c r="U66" s="359" t="s">
        <v>255</v>
      </c>
    </row>
    <row r="67" spans="1:21" ht="15.75" customHeight="1" x14ac:dyDescent="0.25">
      <c r="A67" s="366" t="s">
        <v>899</v>
      </c>
      <c r="B67" s="366" t="s">
        <v>900</v>
      </c>
      <c r="C67" s="366" t="s">
        <v>901</v>
      </c>
      <c r="D67" s="367" t="s">
        <v>902</v>
      </c>
      <c r="E67" s="366" t="s">
        <v>903</v>
      </c>
      <c r="I67" s="359"/>
      <c r="L67" s="359" t="s">
        <v>904</v>
      </c>
      <c r="M67" s="359" t="s">
        <v>905</v>
      </c>
      <c r="N67" s="359" t="s">
        <v>906</v>
      </c>
      <c r="O67" s="359" t="s">
        <v>907</v>
      </c>
      <c r="P67" s="359" t="s">
        <v>908</v>
      </c>
      <c r="Q67" s="359" t="s">
        <v>909</v>
      </c>
      <c r="R67" s="359"/>
      <c r="S67" s="359"/>
      <c r="T67" s="359" t="s">
        <v>904</v>
      </c>
      <c r="U67" s="360" t="s">
        <v>255</v>
      </c>
    </row>
    <row r="68" spans="1:21" x14ac:dyDescent="0.25">
      <c r="A68" s="361" t="s">
        <v>49</v>
      </c>
      <c r="B68" s="356" t="s">
        <v>910</v>
      </c>
      <c r="C68" s="356" t="s">
        <v>911</v>
      </c>
      <c r="D68" s="362" t="s">
        <v>912</v>
      </c>
      <c r="E68" s="356" t="s">
        <v>913</v>
      </c>
      <c r="I68" s="359"/>
      <c r="L68" s="359" t="s">
        <v>914</v>
      </c>
      <c r="M68" s="359" t="s">
        <v>915</v>
      </c>
      <c r="N68" s="359" t="s">
        <v>916</v>
      </c>
      <c r="O68" s="359" t="s">
        <v>917</v>
      </c>
      <c r="P68" s="359" t="s">
        <v>918</v>
      </c>
      <c r="Q68" s="359" t="s">
        <v>919</v>
      </c>
      <c r="R68" s="359"/>
      <c r="S68" s="359"/>
      <c r="T68" s="359" t="s">
        <v>914</v>
      </c>
      <c r="U68" s="360" t="s">
        <v>256</v>
      </c>
    </row>
    <row r="69" spans="1:21" x14ac:dyDescent="0.25">
      <c r="A69" s="361" t="s">
        <v>10</v>
      </c>
      <c r="B69" s="356" t="s">
        <v>920</v>
      </c>
      <c r="C69" s="356" t="s">
        <v>921</v>
      </c>
      <c r="D69" s="362" t="s">
        <v>922</v>
      </c>
      <c r="E69" s="356" t="s">
        <v>923</v>
      </c>
      <c r="I69" s="359"/>
      <c r="L69" s="359" t="s">
        <v>924</v>
      </c>
      <c r="M69" s="359" t="s">
        <v>925</v>
      </c>
      <c r="N69" s="359" t="s">
        <v>926</v>
      </c>
      <c r="O69" s="359" t="s">
        <v>925</v>
      </c>
      <c r="P69" s="359" t="s">
        <v>927</v>
      </c>
      <c r="Q69" s="359" t="s">
        <v>928</v>
      </c>
      <c r="R69" s="359"/>
      <c r="S69" s="359"/>
      <c r="T69" s="359" t="s">
        <v>924</v>
      </c>
      <c r="U69" s="359" t="s">
        <v>255</v>
      </c>
    </row>
    <row r="70" spans="1:21" x14ac:dyDescent="0.25">
      <c r="A70" s="361" t="s">
        <v>11</v>
      </c>
      <c r="B70" s="356" t="s">
        <v>929</v>
      </c>
      <c r="C70" s="356" t="s">
        <v>930</v>
      </c>
      <c r="D70" s="362" t="s">
        <v>931</v>
      </c>
      <c r="E70" s="356" t="s">
        <v>932</v>
      </c>
      <c r="L70" s="359" t="s">
        <v>933</v>
      </c>
      <c r="M70" s="359" t="s">
        <v>934</v>
      </c>
      <c r="N70" s="359" t="s">
        <v>935</v>
      </c>
      <c r="O70" s="359" t="s">
        <v>936</v>
      </c>
      <c r="P70" s="359" t="s">
        <v>937</v>
      </c>
      <c r="Q70" s="359" t="s">
        <v>938</v>
      </c>
      <c r="R70" s="359"/>
      <c r="S70" s="359"/>
      <c r="T70" s="359" t="s">
        <v>933</v>
      </c>
      <c r="U70" s="359" t="s">
        <v>255</v>
      </c>
    </row>
    <row r="71" spans="1:21" x14ac:dyDescent="0.25">
      <c r="A71" s="356" t="s">
        <v>9</v>
      </c>
      <c r="B71" s="356" t="s">
        <v>939</v>
      </c>
      <c r="C71" s="356" t="s">
        <v>940</v>
      </c>
      <c r="D71" s="362" t="s">
        <v>941</v>
      </c>
      <c r="E71" s="356" t="s">
        <v>942</v>
      </c>
      <c r="I71" s="364" t="s">
        <v>480</v>
      </c>
      <c r="L71" s="359" t="s">
        <v>943</v>
      </c>
      <c r="M71" s="359" t="s">
        <v>944</v>
      </c>
      <c r="N71" s="359" t="s">
        <v>945</v>
      </c>
      <c r="O71" s="359" t="s">
        <v>946</v>
      </c>
      <c r="P71" s="359" t="s">
        <v>947</v>
      </c>
      <c r="Q71" s="359" t="s">
        <v>948</v>
      </c>
      <c r="R71" s="359"/>
      <c r="S71" s="359"/>
      <c r="T71" s="359" t="s">
        <v>943</v>
      </c>
      <c r="U71" s="359" t="s">
        <v>255</v>
      </c>
    </row>
    <row r="72" spans="1:21" x14ac:dyDescent="0.25">
      <c r="A72" s="356" t="s">
        <v>4</v>
      </c>
      <c r="B72" s="356" t="s">
        <v>949</v>
      </c>
      <c r="C72" s="356" t="s">
        <v>950</v>
      </c>
      <c r="D72" s="362" t="s">
        <v>951</v>
      </c>
      <c r="E72" s="356" t="s">
        <v>952</v>
      </c>
      <c r="H72" s="359">
        <v>39</v>
      </c>
      <c r="I72" s="359" t="str">
        <f>HLOOKUP(Introduction!$G$4,nametranslations,H72,FALSE)</f>
        <v>Water: total</v>
      </c>
      <c r="L72" s="359" t="s">
        <v>953</v>
      </c>
      <c r="M72" s="359" t="s">
        <v>954</v>
      </c>
      <c r="N72" s="359" t="s">
        <v>955</v>
      </c>
      <c r="O72" s="359" t="s">
        <v>954</v>
      </c>
      <c r="P72" s="359" t="s">
        <v>956</v>
      </c>
      <c r="Q72" s="359" t="s">
        <v>957</v>
      </c>
      <c r="R72" s="359"/>
      <c r="S72" s="359"/>
      <c r="T72" s="359" t="s">
        <v>953</v>
      </c>
      <c r="U72" s="359" t="s">
        <v>255</v>
      </c>
    </row>
    <row r="73" spans="1:21" x14ac:dyDescent="0.25">
      <c r="A73" s="356" t="s">
        <v>8</v>
      </c>
      <c r="B73" s="356" t="s">
        <v>958</v>
      </c>
      <c r="C73" s="356" t="s">
        <v>959</v>
      </c>
      <c r="D73" s="362" t="s">
        <v>960</v>
      </c>
      <c r="E73" s="356" t="s">
        <v>961</v>
      </c>
      <c r="H73" s="359">
        <v>40</v>
      </c>
      <c r="I73" s="359" t="str">
        <f>HLOOKUP(Introduction!$G$4,nametranslations,H73,FALSE)</f>
        <v>Water: urban</v>
      </c>
      <c r="L73" s="359" t="s">
        <v>962</v>
      </c>
      <c r="M73" s="359" t="s">
        <v>963</v>
      </c>
      <c r="N73" s="359" t="s">
        <v>964</v>
      </c>
      <c r="O73" s="359" t="s">
        <v>965</v>
      </c>
      <c r="P73" s="359" t="s">
        <v>966</v>
      </c>
      <c r="Q73" s="359" t="s">
        <v>967</v>
      </c>
      <c r="R73" s="359"/>
      <c r="S73" s="359"/>
      <c r="T73" s="359" t="s">
        <v>962</v>
      </c>
      <c r="U73" s="359" t="s">
        <v>255</v>
      </c>
    </row>
    <row r="74" spans="1:21" x14ac:dyDescent="0.25">
      <c r="A74" s="361" t="s">
        <v>25</v>
      </c>
      <c r="B74" s="361" t="s">
        <v>968</v>
      </c>
      <c r="C74" s="361" t="s">
        <v>969</v>
      </c>
      <c r="D74" s="362" t="s">
        <v>970</v>
      </c>
      <c r="E74" s="361" t="s">
        <v>971</v>
      </c>
      <c r="H74" s="359">
        <v>41</v>
      </c>
      <c r="I74" s="359" t="str">
        <f>HLOOKUP(Introduction!$G$4,nametranslations,H74,FALSE)</f>
        <v>Water: rural</v>
      </c>
      <c r="L74" s="359" t="s">
        <v>972</v>
      </c>
      <c r="M74" s="359" t="s">
        <v>973</v>
      </c>
      <c r="N74" s="359" t="s">
        <v>973</v>
      </c>
      <c r="O74" s="359" t="s">
        <v>974</v>
      </c>
      <c r="P74" s="359" t="s">
        <v>975</v>
      </c>
      <c r="Q74" s="359" t="s">
        <v>976</v>
      </c>
      <c r="R74" s="359"/>
      <c r="S74" s="359"/>
      <c r="T74" s="359" t="s">
        <v>972</v>
      </c>
      <c r="U74" s="360" t="s">
        <v>257</v>
      </c>
    </row>
    <row r="75" spans="1:21" x14ac:dyDescent="0.25">
      <c r="A75" s="356" t="s">
        <v>19</v>
      </c>
      <c r="B75" s="356" t="s">
        <v>977</v>
      </c>
      <c r="C75" s="356" t="s">
        <v>978</v>
      </c>
      <c r="D75" s="362" t="s">
        <v>979</v>
      </c>
      <c r="E75" s="356" t="s">
        <v>980</v>
      </c>
      <c r="H75" s="359">
        <v>42</v>
      </c>
      <c r="I75" s="359" t="str">
        <f>HLOOKUP(Introduction!$G$4,nametranslations,H75,FALSE)</f>
        <v>Water: pre-primary</v>
      </c>
      <c r="L75" s="359" t="s">
        <v>981</v>
      </c>
      <c r="M75" s="359" t="s">
        <v>982</v>
      </c>
      <c r="N75" s="359" t="s">
        <v>983</v>
      </c>
      <c r="O75" s="359" t="s">
        <v>984</v>
      </c>
      <c r="P75" s="359" t="s">
        <v>985</v>
      </c>
      <c r="Q75" s="359" t="s">
        <v>986</v>
      </c>
      <c r="R75" s="359"/>
      <c r="S75" s="359"/>
      <c r="T75" s="359" t="s">
        <v>981</v>
      </c>
      <c r="U75" s="359" t="s">
        <v>255</v>
      </c>
    </row>
    <row r="76" spans="1:21" x14ac:dyDescent="0.25">
      <c r="A76" s="356" t="s">
        <v>135</v>
      </c>
      <c r="B76" s="356" t="s">
        <v>987</v>
      </c>
      <c r="C76" s="356" t="s">
        <v>988</v>
      </c>
      <c r="D76" s="362" t="s">
        <v>989</v>
      </c>
      <c r="E76" s="356" t="s">
        <v>990</v>
      </c>
      <c r="H76" s="359">
        <v>43</v>
      </c>
      <c r="I76" s="359" t="str">
        <f>HLOOKUP(Introduction!$G$4,nametranslations,H76,FALSE)</f>
        <v>Water: primary</v>
      </c>
      <c r="L76" s="359" t="s">
        <v>991</v>
      </c>
      <c r="M76" s="359" t="s">
        <v>992</v>
      </c>
      <c r="N76" s="359" t="s">
        <v>993</v>
      </c>
      <c r="O76" s="359" t="s">
        <v>994</v>
      </c>
      <c r="P76" s="359" t="s">
        <v>995</v>
      </c>
      <c r="Q76" s="359" t="s">
        <v>996</v>
      </c>
      <c r="R76" s="359"/>
      <c r="S76" s="359"/>
      <c r="T76" s="359" t="s">
        <v>991</v>
      </c>
      <c r="U76" s="359" t="s">
        <v>255</v>
      </c>
    </row>
    <row r="77" spans="1:21" x14ac:dyDescent="0.25">
      <c r="A77" s="356" t="s">
        <v>136</v>
      </c>
      <c r="B77" s="366" t="s">
        <v>997</v>
      </c>
      <c r="C77" s="356" t="s">
        <v>998</v>
      </c>
      <c r="D77" s="362" t="s">
        <v>543</v>
      </c>
      <c r="E77" s="356" t="s">
        <v>999</v>
      </c>
      <c r="H77" s="359">
        <v>44</v>
      </c>
      <c r="I77" s="359" t="str">
        <f>HLOOKUP(Introduction!$G$4,nametranslations,H77,FALSE)</f>
        <v>Water: secondary</v>
      </c>
      <c r="L77" s="359" t="s">
        <v>1000</v>
      </c>
      <c r="M77" s="359" t="s">
        <v>1001</v>
      </c>
      <c r="N77" s="359" t="s">
        <v>1001</v>
      </c>
      <c r="O77" s="359" t="s">
        <v>1002</v>
      </c>
      <c r="P77" s="359" t="s">
        <v>1003</v>
      </c>
      <c r="Q77" s="359" t="s">
        <v>1004</v>
      </c>
      <c r="R77" s="359"/>
      <c r="S77" s="359"/>
      <c r="T77" s="359" t="s">
        <v>1000</v>
      </c>
      <c r="U77" s="360" t="s">
        <v>257</v>
      </c>
    </row>
    <row r="78" spans="1:21" x14ac:dyDescent="0.25">
      <c r="A78" s="356" t="s">
        <v>35</v>
      </c>
      <c r="B78" s="361" t="s">
        <v>550</v>
      </c>
      <c r="C78" s="356" t="s">
        <v>551</v>
      </c>
      <c r="D78" s="362" t="s">
        <v>552</v>
      </c>
      <c r="E78" s="356" t="s">
        <v>553</v>
      </c>
      <c r="H78" s="359">
        <v>45</v>
      </c>
      <c r="I78" s="359" t="str">
        <f>HLOOKUP(Introduction!$G$4,nametranslations,H78,FALSE)</f>
        <v>Sanitation: total</v>
      </c>
      <c r="L78" s="359" t="s">
        <v>1005</v>
      </c>
      <c r="M78" s="359" t="s">
        <v>1006</v>
      </c>
      <c r="N78" s="359" t="s">
        <v>1007</v>
      </c>
      <c r="O78" s="359" t="s">
        <v>1008</v>
      </c>
      <c r="P78" s="359" t="s">
        <v>1009</v>
      </c>
      <c r="Q78" s="359" t="s">
        <v>1010</v>
      </c>
      <c r="R78" s="359"/>
      <c r="S78" s="359"/>
      <c r="T78" s="359" t="s">
        <v>1005</v>
      </c>
      <c r="U78" s="359" t="s">
        <v>255</v>
      </c>
    </row>
    <row r="79" spans="1:21" ht="39.6" x14ac:dyDescent="0.25">
      <c r="A79" s="366" t="s">
        <v>1011</v>
      </c>
      <c r="B79" s="366" t="s">
        <v>1012</v>
      </c>
      <c r="C79" s="366" t="s">
        <v>1013</v>
      </c>
      <c r="D79" s="362" t="s">
        <v>1014</v>
      </c>
      <c r="E79" s="366" t="s">
        <v>1015</v>
      </c>
      <c r="H79" s="359">
        <v>46</v>
      </c>
      <c r="I79" s="359" t="str">
        <f>HLOOKUP(Introduction!$G$4,nametranslations,H79,FALSE)</f>
        <v>Sanitation: urban</v>
      </c>
      <c r="L79" s="359" t="s">
        <v>1016</v>
      </c>
      <c r="M79" s="359" t="s">
        <v>1017</v>
      </c>
      <c r="N79" s="359" t="s">
        <v>1018</v>
      </c>
      <c r="O79" s="359" t="s">
        <v>1017</v>
      </c>
      <c r="P79" s="359" t="s">
        <v>1019</v>
      </c>
      <c r="Q79" s="359" t="s">
        <v>1020</v>
      </c>
      <c r="R79" s="359"/>
      <c r="S79" s="359"/>
      <c r="T79" s="359" t="s">
        <v>1016</v>
      </c>
      <c r="U79" s="359" t="s">
        <v>255</v>
      </c>
    </row>
    <row r="80" spans="1:21" x14ac:dyDescent="0.25">
      <c r="A80" s="356" t="s">
        <v>112</v>
      </c>
      <c r="B80" s="361" t="s">
        <v>1021</v>
      </c>
      <c r="C80" s="356" t="s">
        <v>1022</v>
      </c>
      <c r="D80" s="362" t="s">
        <v>1023</v>
      </c>
      <c r="E80" s="356" t="s">
        <v>1024</v>
      </c>
      <c r="H80" s="359">
        <v>47</v>
      </c>
      <c r="I80" s="359" t="str">
        <f>HLOOKUP(Introduction!$G$4,nametranslations,H80,FALSE)</f>
        <v>Sanitation: rural</v>
      </c>
      <c r="L80" s="359" t="s">
        <v>1025</v>
      </c>
      <c r="M80" s="359" t="s">
        <v>1026</v>
      </c>
      <c r="N80" s="359" t="s">
        <v>1027</v>
      </c>
      <c r="O80" s="359" t="s">
        <v>1026</v>
      </c>
      <c r="P80" s="359" t="s">
        <v>1028</v>
      </c>
      <c r="Q80" s="359" t="s">
        <v>1029</v>
      </c>
      <c r="R80" s="359"/>
      <c r="S80" s="359"/>
      <c r="T80" s="359" t="s">
        <v>1025</v>
      </c>
      <c r="U80" s="359" t="s">
        <v>255</v>
      </c>
    </row>
    <row r="81" spans="1:21" ht="39.6" x14ac:dyDescent="0.25">
      <c r="A81" s="356" t="s">
        <v>1030</v>
      </c>
      <c r="B81" s="366" t="s">
        <v>1031</v>
      </c>
      <c r="C81" s="366" t="s">
        <v>1032</v>
      </c>
      <c r="D81" s="362" t="s">
        <v>1033</v>
      </c>
      <c r="E81" s="366" t="s">
        <v>1034</v>
      </c>
      <c r="H81" s="359">
        <v>48</v>
      </c>
      <c r="I81" s="359" t="str">
        <f>HLOOKUP(Introduction!$G$4,nametranslations,H81,FALSE)</f>
        <v>Sanitation: pre-primary</v>
      </c>
      <c r="L81" s="359" t="s">
        <v>1035</v>
      </c>
      <c r="M81" s="359" t="s">
        <v>1036</v>
      </c>
      <c r="N81" s="359" t="s">
        <v>1036</v>
      </c>
      <c r="O81" s="359" t="s">
        <v>1036</v>
      </c>
      <c r="P81" s="359" t="s">
        <v>1037</v>
      </c>
      <c r="Q81" s="359" t="s">
        <v>1038</v>
      </c>
      <c r="R81" s="359"/>
      <c r="S81" s="359"/>
      <c r="T81" s="359" t="s">
        <v>1035</v>
      </c>
      <c r="U81" s="359" t="s">
        <v>255</v>
      </c>
    </row>
    <row r="82" spans="1:21" x14ac:dyDescent="0.25">
      <c r="A82" s="358" t="s">
        <v>1039</v>
      </c>
      <c r="H82" s="359">
        <v>49</v>
      </c>
      <c r="I82" s="359" t="str">
        <f>HLOOKUP(Introduction!$G$4,nametranslations,H82,FALSE)</f>
        <v>Sanitation: primary</v>
      </c>
      <c r="L82" s="359" t="s">
        <v>1040</v>
      </c>
      <c r="M82" s="359" t="s">
        <v>1041</v>
      </c>
      <c r="N82" s="359" t="s">
        <v>1041</v>
      </c>
      <c r="O82" s="359" t="s">
        <v>1041</v>
      </c>
      <c r="P82" s="359" t="s">
        <v>1042</v>
      </c>
      <c r="Q82" s="359" t="s">
        <v>1043</v>
      </c>
      <c r="R82" s="359"/>
      <c r="S82" s="359"/>
      <c r="T82" s="359" t="s">
        <v>1040</v>
      </c>
      <c r="U82" s="359" t="s">
        <v>255</v>
      </c>
    </row>
    <row r="83" spans="1:21" x14ac:dyDescent="0.25">
      <c r="A83" s="356" t="s">
        <v>1044</v>
      </c>
      <c r="B83" s="361" t="s">
        <v>1045</v>
      </c>
      <c r="C83" s="361" t="s">
        <v>1046</v>
      </c>
      <c r="D83" s="361" t="s">
        <v>1047</v>
      </c>
      <c r="E83" s="361" t="s">
        <v>1048</v>
      </c>
      <c r="H83" s="359">
        <v>50</v>
      </c>
      <c r="I83" s="359" t="str">
        <f>HLOOKUP(Introduction!$G$4,nametranslations,H83,FALSE)</f>
        <v>Sanitation: secondary</v>
      </c>
      <c r="L83" s="359" t="s">
        <v>1049</v>
      </c>
      <c r="M83" s="359" t="s">
        <v>1050</v>
      </c>
      <c r="N83" s="359" t="s">
        <v>1051</v>
      </c>
      <c r="O83" s="359" t="s">
        <v>1050</v>
      </c>
      <c r="P83" s="359" t="s">
        <v>1052</v>
      </c>
      <c r="Q83" s="359" t="s">
        <v>1053</v>
      </c>
      <c r="R83" s="359"/>
      <c r="S83" s="359"/>
      <c r="T83" s="359" t="s">
        <v>1049</v>
      </c>
      <c r="U83" s="360" t="s">
        <v>257</v>
      </c>
    </row>
    <row r="84" spans="1:21" x14ac:dyDescent="0.25">
      <c r="A84" s="356" t="s">
        <v>36</v>
      </c>
      <c r="B84" s="361" t="s">
        <v>1054</v>
      </c>
      <c r="C84" s="361" t="s">
        <v>1055</v>
      </c>
      <c r="D84" s="361" t="s">
        <v>1056</v>
      </c>
      <c r="E84" s="361" t="s">
        <v>1057</v>
      </c>
      <c r="H84" s="359">
        <v>51</v>
      </c>
      <c r="I84" s="359" t="str">
        <f>HLOOKUP(Introduction!$G$4,nametranslations,H84,FALSE)</f>
        <v>Hygiene: total</v>
      </c>
      <c r="L84" s="359" t="s">
        <v>1058</v>
      </c>
      <c r="M84" s="359" t="s">
        <v>1059</v>
      </c>
      <c r="N84" s="359" t="s">
        <v>1059</v>
      </c>
      <c r="O84" s="359" t="s">
        <v>1060</v>
      </c>
      <c r="P84" s="359" t="s">
        <v>1061</v>
      </c>
      <c r="Q84" s="359" t="s">
        <v>1062</v>
      </c>
      <c r="R84" s="359"/>
      <c r="S84" s="359"/>
      <c r="T84" s="359" t="s">
        <v>1058</v>
      </c>
      <c r="U84" s="360" t="s">
        <v>257</v>
      </c>
    </row>
    <row r="85" spans="1:21" x14ac:dyDescent="0.25">
      <c r="A85" s="356" t="s">
        <v>1063</v>
      </c>
      <c r="B85" s="356" t="s">
        <v>1064</v>
      </c>
      <c r="C85" s="356" t="s">
        <v>1065</v>
      </c>
      <c r="D85" s="356" t="s">
        <v>1066</v>
      </c>
      <c r="E85" s="356" t="s">
        <v>913</v>
      </c>
      <c r="H85" s="359">
        <v>52</v>
      </c>
      <c r="I85" s="359" t="str">
        <f>HLOOKUP(Introduction!$G$4,nametranslations,H85,FALSE)</f>
        <v>Hygiene: urban</v>
      </c>
      <c r="L85" s="359" t="s">
        <v>1067</v>
      </c>
      <c r="M85" s="359" t="s">
        <v>1068</v>
      </c>
      <c r="N85" s="359" t="s">
        <v>1069</v>
      </c>
      <c r="O85" s="359" t="s">
        <v>1068</v>
      </c>
      <c r="P85" s="359" t="s">
        <v>1070</v>
      </c>
      <c r="Q85" s="359" t="s">
        <v>1071</v>
      </c>
      <c r="R85" s="359"/>
      <c r="S85" s="359"/>
      <c r="T85" s="359" t="s">
        <v>1067</v>
      </c>
      <c r="U85" s="359" t="s">
        <v>255</v>
      </c>
    </row>
    <row r="86" spans="1:21" x14ac:dyDescent="0.25">
      <c r="A86" s="356" t="s">
        <v>14</v>
      </c>
      <c r="B86" s="356" t="s">
        <v>461</v>
      </c>
      <c r="C86" s="356" t="s">
        <v>462</v>
      </c>
      <c r="D86" s="356" t="s">
        <v>463</v>
      </c>
      <c r="E86" s="356" t="s">
        <v>464</v>
      </c>
      <c r="H86" s="359">
        <v>53</v>
      </c>
      <c r="I86" s="359" t="str">
        <f>HLOOKUP(Introduction!$G$4,nametranslations,H86,FALSE)</f>
        <v>Hygiene: rural</v>
      </c>
      <c r="L86" s="359" t="s">
        <v>1072</v>
      </c>
      <c r="M86" s="359" t="s">
        <v>1073</v>
      </c>
      <c r="N86" s="359" t="s">
        <v>1074</v>
      </c>
      <c r="O86" s="359" t="s">
        <v>1073</v>
      </c>
      <c r="P86" s="359" t="s">
        <v>1075</v>
      </c>
      <c r="Q86" s="359" t="s">
        <v>1076</v>
      </c>
      <c r="R86" s="359"/>
      <c r="S86" s="359"/>
      <c r="T86" s="359" t="s">
        <v>1072</v>
      </c>
      <c r="U86" s="359" t="s">
        <v>257</v>
      </c>
    </row>
    <row r="87" spans="1:21" x14ac:dyDescent="0.25">
      <c r="A87" s="356" t="s">
        <v>15</v>
      </c>
      <c r="B87" s="356" t="s">
        <v>469</v>
      </c>
      <c r="C87" s="356" t="s">
        <v>470</v>
      </c>
      <c r="D87" s="356" t="s">
        <v>471</v>
      </c>
      <c r="E87" s="356" t="s">
        <v>1077</v>
      </c>
      <c r="H87" s="359">
        <v>54</v>
      </c>
      <c r="I87" s="359" t="str">
        <f>HLOOKUP(Introduction!$G$4,nametranslations,H87,FALSE)</f>
        <v>Hygiene: pre-primary</v>
      </c>
      <c r="L87" s="359" t="s">
        <v>1078</v>
      </c>
      <c r="M87" s="359" t="s">
        <v>1079</v>
      </c>
      <c r="N87" s="359" t="s">
        <v>1080</v>
      </c>
      <c r="O87" s="359" t="s">
        <v>1081</v>
      </c>
      <c r="P87" s="359" t="s">
        <v>1082</v>
      </c>
      <c r="Q87" s="359" t="s">
        <v>1083</v>
      </c>
      <c r="R87" s="359"/>
      <c r="S87" s="359"/>
      <c r="T87" s="359" t="s">
        <v>1078</v>
      </c>
      <c r="U87" s="360" t="s">
        <v>257</v>
      </c>
    </row>
    <row r="88" spans="1:21" x14ac:dyDescent="0.25">
      <c r="A88" s="356" t="s">
        <v>6</v>
      </c>
      <c r="B88" s="361" t="s">
        <v>1084</v>
      </c>
      <c r="C88" s="361" t="s">
        <v>1085</v>
      </c>
      <c r="D88" s="361" t="s">
        <v>1086</v>
      </c>
      <c r="E88" s="361" t="s">
        <v>1087</v>
      </c>
      <c r="H88" s="359">
        <v>55</v>
      </c>
      <c r="I88" s="359" t="str">
        <f>HLOOKUP(Introduction!$G$4,nametranslations,H88,FALSE)</f>
        <v>Hygiene: primary</v>
      </c>
      <c r="L88" s="359" t="s">
        <v>1088</v>
      </c>
      <c r="M88" s="359" t="s">
        <v>1089</v>
      </c>
      <c r="N88" s="359" t="s">
        <v>1090</v>
      </c>
      <c r="O88" s="359" t="s">
        <v>1091</v>
      </c>
      <c r="P88" s="359" t="s">
        <v>1092</v>
      </c>
      <c r="Q88" s="359" t="s">
        <v>1093</v>
      </c>
      <c r="R88" s="359"/>
      <c r="S88" s="359"/>
      <c r="T88" s="359" t="s">
        <v>1088</v>
      </c>
      <c r="U88" s="359" t="s">
        <v>257</v>
      </c>
    </row>
    <row r="89" spans="1:21" x14ac:dyDescent="0.25">
      <c r="A89" s="356" t="s">
        <v>5</v>
      </c>
      <c r="B89" s="361" t="s">
        <v>1094</v>
      </c>
      <c r="C89" s="361" t="s">
        <v>1095</v>
      </c>
      <c r="D89" s="361" t="s">
        <v>1096</v>
      </c>
      <c r="E89" s="361" t="s">
        <v>1097</v>
      </c>
      <c r="H89" s="359">
        <v>56</v>
      </c>
      <c r="I89" s="359" t="str">
        <f>HLOOKUP(Introduction!$G$4,nametranslations,H89,FALSE)</f>
        <v>Hygiene: secondary</v>
      </c>
      <c r="L89" s="359" t="s">
        <v>1098</v>
      </c>
      <c r="M89" s="359" t="s">
        <v>1099</v>
      </c>
      <c r="N89" s="359" t="s">
        <v>1100</v>
      </c>
      <c r="O89" s="359" t="s">
        <v>1101</v>
      </c>
      <c r="P89" s="359" t="s">
        <v>1102</v>
      </c>
      <c r="Q89" s="359" t="s">
        <v>1103</v>
      </c>
      <c r="R89" s="359"/>
      <c r="S89" s="359"/>
      <c r="T89" s="359" t="s">
        <v>1098</v>
      </c>
      <c r="U89" s="359" t="s">
        <v>255</v>
      </c>
    </row>
    <row r="90" spans="1:21" x14ac:dyDescent="0.25">
      <c r="A90" s="356" t="s">
        <v>21</v>
      </c>
      <c r="B90" s="356" t="s">
        <v>1104</v>
      </c>
      <c r="C90" s="356" t="s">
        <v>1105</v>
      </c>
      <c r="D90" s="356" t="s">
        <v>1106</v>
      </c>
      <c r="E90" s="356" t="s">
        <v>1107</v>
      </c>
      <c r="H90" s="359"/>
      <c r="I90" s="359"/>
      <c r="L90" s="359" t="s">
        <v>1108</v>
      </c>
      <c r="M90" s="359" t="s">
        <v>1109</v>
      </c>
      <c r="N90" s="359" t="s">
        <v>1110</v>
      </c>
      <c r="O90" s="359" t="s">
        <v>1111</v>
      </c>
      <c r="P90" s="359" t="s">
        <v>1112</v>
      </c>
      <c r="Q90" s="359" t="s">
        <v>1113</v>
      </c>
      <c r="R90" s="359"/>
      <c r="S90" s="359"/>
      <c r="T90" s="359" t="s">
        <v>1108</v>
      </c>
      <c r="U90" s="359" t="s">
        <v>255</v>
      </c>
    </row>
    <row r="91" spans="1:21" x14ac:dyDescent="0.25">
      <c r="A91" s="356" t="s">
        <v>28</v>
      </c>
      <c r="B91" s="356" t="s">
        <v>1114</v>
      </c>
      <c r="C91" s="356" t="s">
        <v>1115</v>
      </c>
      <c r="D91" s="356" t="s">
        <v>1116</v>
      </c>
      <c r="E91" s="356" t="s">
        <v>1117</v>
      </c>
      <c r="I91" s="359"/>
      <c r="L91" s="359" t="s">
        <v>1118</v>
      </c>
      <c r="M91" s="359" t="s">
        <v>1119</v>
      </c>
      <c r="N91" s="359" t="s">
        <v>1119</v>
      </c>
      <c r="O91" s="359" t="s">
        <v>1119</v>
      </c>
      <c r="P91" s="359" t="s">
        <v>1120</v>
      </c>
      <c r="Q91" s="359" t="s">
        <v>1121</v>
      </c>
      <c r="R91" s="359"/>
      <c r="S91" s="359"/>
      <c r="T91" s="359" t="s">
        <v>1118</v>
      </c>
      <c r="U91" s="360" t="s">
        <v>256</v>
      </c>
    </row>
    <row r="92" spans="1:21" x14ac:dyDescent="0.25">
      <c r="A92" s="356" t="s">
        <v>96</v>
      </c>
      <c r="B92" s="361" t="s">
        <v>1122</v>
      </c>
      <c r="C92" s="361" t="s">
        <v>1123</v>
      </c>
      <c r="D92" s="361" t="s">
        <v>1124</v>
      </c>
      <c r="E92" s="361" t="s">
        <v>1125</v>
      </c>
      <c r="I92" s="359"/>
      <c r="L92" s="359" t="s">
        <v>1126</v>
      </c>
      <c r="M92" s="359" t="s">
        <v>1127</v>
      </c>
      <c r="N92" s="359" t="s">
        <v>1128</v>
      </c>
      <c r="O92" s="359" t="s">
        <v>1129</v>
      </c>
      <c r="P92" s="359" t="s">
        <v>1130</v>
      </c>
      <c r="Q92" s="359" t="s">
        <v>1131</v>
      </c>
      <c r="R92" s="359"/>
      <c r="S92" s="359"/>
      <c r="T92" s="359" t="s">
        <v>1126</v>
      </c>
      <c r="U92" s="360" t="s">
        <v>257</v>
      </c>
    </row>
    <row r="93" spans="1:21" x14ac:dyDescent="0.25">
      <c r="A93" s="356" t="s">
        <v>95</v>
      </c>
      <c r="B93" s="361" t="s">
        <v>1132</v>
      </c>
      <c r="C93" s="361" t="s">
        <v>1133</v>
      </c>
      <c r="D93" s="361" t="s">
        <v>1134</v>
      </c>
      <c r="E93" s="361" t="s">
        <v>1135</v>
      </c>
      <c r="I93" s="359"/>
      <c r="L93" s="359" t="s">
        <v>1136</v>
      </c>
      <c r="M93" s="359" t="s">
        <v>1137</v>
      </c>
      <c r="N93" s="359" t="s">
        <v>1137</v>
      </c>
      <c r="O93" s="359" t="s">
        <v>1137</v>
      </c>
      <c r="P93" s="359" t="s">
        <v>1138</v>
      </c>
      <c r="Q93" s="359" t="s">
        <v>1139</v>
      </c>
      <c r="R93" s="359"/>
      <c r="S93" s="359"/>
      <c r="T93" s="359" t="s">
        <v>1136</v>
      </c>
      <c r="U93" s="359" t="s">
        <v>255</v>
      </c>
    </row>
    <row r="94" spans="1:21" x14ac:dyDescent="0.25">
      <c r="A94" s="356" t="s">
        <v>1140</v>
      </c>
      <c r="B94" s="361" t="s">
        <v>1140</v>
      </c>
      <c r="C94" s="361" t="s">
        <v>1140</v>
      </c>
      <c r="D94" s="361" t="s">
        <v>1141</v>
      </c>
      <c r="E94" s="361" t="s">
        <v>1140</v>
      </c>
      <c r="I94" s="359"/>
      <c r="L94" s="359" t="s">
        <v>1142</v>
      </c>
      <c r="M94" s="359" t="s">
        <v>1143</v>
      </c>
      <c r="N94" s="359" t="s">
        <v>1143</v>
      </c>
      <c r="O94" s="359" t="s">
        <v>1143</v>
      </c>
      <c r="P94" s="359" t="s">
        <v>1144</v>
      </c>
      <c r="Q94" s="359" t="s">
        <v>1145</v>
      </c>
      <c r="R94" s="359"/>
      <c r="S94" s="359"/>
      <c r="T94" s="359" t="s">
        <v>1142</v>
      </c>
      <c r="U94" s="359" t="s">
        <v>255</v>
      </c>
    </row>
    <row r="95" spans="1:21" x14ac:dyDescent="0.25">
      <c r="A95" s="361" t="s">
        <v>129</v>
      </c>
      <c r="B95" s="361" t="s">
        <v>1146</v>
      </c>
      <c r="C95" s="361" t="s">
        <v>1147</v>
      </c>
      <c r="D95" s="361" t="s">
        <v>1148</v>
      </c>
      <c r="E95" s="361" t="s">
        <v>1149</v>
      </c>
      <c r="I95" s="359"/>
      <c r="L95" s="359" t="s">
        <v>1150</v>
      </c>
      <c r="M95" s="359" t="s">
        <v>1151</v>
      </c>
      <c r="N95" s="359" t="s">
        <v>1152</v>
      </c>
      <c r="O95" s="359" t="s">
        <v>1153</v>
      </c>
      <c r="P95" s="359" t="s">
        <v>1154</v>
      </c>
      <c r="Q95" s="359" t="s">
        <v>1155</v>
      </c>
      <c r="R95" s="359"/>
      <c r="S95" s="359"/>
      <c r="T95" s="359" t="s">
        <v>1150</v>
      </c>
      <c r="U95" s="359" t="s">
        <v>255</v>
      </c>
    </row>
    <row r="96" spans="1:21" x14ac:dyDescent="0.25">
      <c r="A96" s="356" t="s">
        <v>1156</v>
      </c>
      <c r="B96" s="361" t="s">
        <v>1157</v>
      </c>
      <c r="C96" s="361" t="s">
        <v>1158</v>
      </c>
      <c r="D96" s="361" t="s">
        <v>1159</v>
      </c>
      <c r="E96" s="361" t="s">
        <v>1160</v>
      </c>
      <c r="I96" s="359"/>
      <c r="L96" s="359" t="s">
        <v>1161</v>
      </c>
      <c r="M96" s="359" t="s">
        <v>1162</v>
      </c>
      <c r="N96" s="359" t="s">
        <v>1163</v>
      </c>
      <c r="O96" s="359" t="s">
        <v>1164</v>
      </c>
      <c r="P96" s="359" t="s">
        <v>1165</v>
      </c>
      <c r="Q96" s="359" t="s">
        <v>1166</v>
      </c>
      <c r="R96" s="359"/>
      <c r="S96" s="359"/>
      <c r="T96" s="359" t="s">
        <v>1161</v>
      </c>
      <c r="U96" s="359" t="s">
        <v>255</v>
      </c>
    </row>
    <row r="97" spans="1:21" x14ac:dyDescent="0.25">
      <c r="A97" s="361" t="s">
        <v>140</v>
      </c>
      <c r="B97" s="361" t="s">
        <v>1167</v>
      </c>
      <c r="C97" s="361" t="s">
        <v>1168</v>
      </c>
      <c r="D97" s="361" t="s">
        <v>1169</v>
      </c>
      <c r="E97" s="361" t="s">
        <v>1170</v>
      </c>
      <c r="I97" s="359"/>
      <c r="L97" s="359" t="s">
        <v>1171</v>
      </c>
      <c r="M97" s="359" t="s">
        <v>1172</v>
      </c>
      <c r="N97" s="359" t="s">
        <v>1172</v>
      </c>
      <c r="O97" s="359" t="s">
        <v>1172</v>
      </c>
      <c r="P97" s="359" t="s">
        <v>1173</v>
      </c>
      <c r="Q97" s="359" t="s">
        <v>1174</v>
      </c>
      <c r="R97" s="359"/>
      <c r="S97" s="359"/>
      <c r="T97" s="359" t="s">
        <v>1171</v>
      </c>
      <c r="U97" s="360" t="s">
        <v>256</v>
      </c>
    </row>
    <row r="98" spans="1:21" x14ac:dyDescent="0.25">
      <c r="A98" s="356" t="s">
        <v>1175</v>
      </c>
      <c r="B98" s="361" t="s">
        <v>1176</v>
      </c>
      <c r="C98" s="361" t="s">
        <v>1177</v>
      </c>
      <c r="D98" s="361" t="s">
        <v>1178</v>
      </c>
      <c r="E98" s="361" t="s">
        <v>1179</v>
      </c>
      <c r="I98" s="359"/>
      <c r="L98" s="359" t="s">
        <v>1180</v>
      </c>
      <c r="M98" s="359" t="s">
        <v>1181</v>
      </c>
      <c r="N98" s="359" t="s">
        <v>1182</v>
      </c>
      <c r="O98" s="359" t="s">
        <v>1183</v>
      </c>
      <c r="P98" s="359" t="s">
        <v>1184</v>
      </c>
      <c r="Q98" s="359" t="s">
        <v>1185</v>
      </c>
      <c r="R98" s="359"/>
      <c r="S98" s="359"/>
      <c r="T98" s="359" t="s">
        <v>1180</v>
      </c>
      <c r="U98" s="359" t="s">
        <v>255</v>
      </c>
    </row>
    <row r="99" spans="1:21" x14ac:dyDescent="0.25">
      <c r="A99" s="361" t="s">
        <v>1186</v>
      </c>
      <c r="B99" s="361" t="s">
        <v>1186</v>
      </c>
      <c r="C99" s="361" t="s">
        <v>1186</v>
      </c>
      <c r="D99" s="361" t="s">
        <v>1187</v>
      </c>
      <c r="E99" s="361" t="s">
        <v>1188</v>
      </c>
      <c r="I99" s="359"/>
      <c r="L99" s="359" t="s">
        <v>1189</v>
      </c>
      <c r="M99" s="359" t="s">
        <v>1190</v>
      </c>
      <c r="N99" s="359" t="s">
        <v>1191</v>
      </c>
      <c r="O99" s="359" t="s">
        <v>1192</v>
      </c>
      <c r="P99" s="359" t="s">
        <v>1193</v>
      </c>
      <c r="Q99" s="359" t="s">
        <v>1194</v>
      </c>
      <c r="R99" s="359"/>
      <c r="S99" s="359"/>
      <c r="T99" s="359" t="s">
        <v>1189</v>
      </c>
      <c r="U99" s="359" t="s">
        <v>257</v>
      </c>
    </row>
    <row r="100" spans="1:21" x14ac:dyDescent="0.25">
      <c r="A100" s="358" t="s">
        <v>1195</v>
      </c>
      <c r="I100" s="359"/>
      <c r="L100" s="359" t="s">
        <v>1196</v>
      </c>
      <c r="M100" s="359" t="s">
        <v>1197</v>
      </c>
      <c r="N100" s="359" t="s">
        <v>1198</v>
      </c>
      <c r="O100" s="359" t="s">
        <v>1199</v>
      </c>
      <c r="P100" s="359" t="s">
        <v>1200</v>
      </c>
      <c r="Q100" s="359" t="s">
        <v>1201</v>
      </c>
      <c r="R100" s="359"/>
      <c r="S100" s="359"/>
      <c r="T100" s="359" t="s">
        <v>1196</v>
      </c>
      <c r="U100" s="359" t="s">
        <v>255</v>
      </c>
    </row>
    <row r="101" spans="1:21" x14ac:dyDescent="0.25">
      <c r="A101" s="356" t="s">
        <v>27</v>
      </c>
      <c r="B101" s="361" t="s">
        <v>1202</v>
      </c>
      <c r="C101" s="361" t="s">
        <v>1203</v>
      </c>
      <c r="D101" s="361" t="s">
        <v>1204</v>
      </c>
      <c r="E101" s="361" t="s">
        <v>1205</v>
      </c>
      <c r="I101" s="359"/>
      <c r="L101" s="359" t="s">
        <v>1206</v>
      </c>
      <c r="M101" s="359" t="s">
        <v>1207</v>
      </c>
      <c r="N101" s="359" t="s">
        <v>1208</v>
      </c>
      <c r="O101" s="359" t="s">
        <v>1207</v>
      </c>
      <c r="P101" s="359" t="s">
        <v>1209</v>
      </c>
      <c r="Q101" s="359" t="s">
        <v>1210</v>
      </c>
      <c r="R101" s="359"/>
      <c r="S101" s="359"/>
      <c r="T101" s="359" t="s">
        <v>1206</v>
      </c>
      <c r="U101" s="359" t="s">
        <v>255</v>
      </c>
    </row>
    <row r="102" spans="1:21" x14ac:dyDescent="0.25">
      <c r="A102" s="356" t="s">
        <v>53</v>
      </c>
      <c r="B102" s="361" t="s">
        <v>1211</v>
      </c>
      <c r="C102" s="361" t="s">
        <v>1212</v>
      </c>
      <c r="D102" s="361" t="s">
        <v>1213</v>
      </c>
      <c r="E102" s="361" t="s">
        <v>1214</v>
      </c>
      <c r="I102" s="359"/>
      <c r="L102" s="359" t="s">
        <v>1215</v>
      </c>
      <c r="M102" s="359" t="s">
        <v>1216</v>
      </c>
      <c r="N102" s="359" t="s">
        <v>1217</v>
      </c>
      <c r="O102" s="359" t="s">
        <v>1218</v>
      </c>
      <c r="P102" s="359" t="s">
        <v>1219</v>
      </c>
      <c r="Q102" s="359" t="s">
        <v>1220</v>
      </c>
      <c r="R102" s="359"/>
      <c r="S102" s="359"/>
      <c r="T102" s="359" t="s">
        <v>1215</v>
      </c>
      <c r="U102" s="359" t="s">
        <v>255</v>
      </c>
    </row>
    <row r="103" spans="1:21" x14ac:dyDescent="0.25">
      <c r="A103" s="356" t="s">
        <v>24</v>
      </c>
      <c r="B103" s="361" t="s">
        <v>1221</v>
      </c>
      <c r="C103" s="361" t="s">
        <v>1222</v>
      </c>
      <c r="D103" s="361" t="s">
        <v>1223</v>
      </c>
      <c r="E103" s="361" t="s">
        <v>1224</v>
      </c>
      <c r="I103" s="359"/>
      <c r="L103" s="359" t="s">
        <v>1225</v>
      </c>
      <c r="M103" s="359" t="s">
        <v>1226</v>
      </c>
      <c r="N103" s="359" t="s">
        <v>1227</v>
      </c>
      <c r="O103" s="359" t="s">
        <v>1226</v>
      </c>
      <c r="P103" s="359" t="s">
        <v>1228</v>
      </c>
      <c r="Q103" s="359" t="s">
        <v>1229</v>
      </c>
      <c r="R103" s="359"/>
      <c r="S103" s="359"/>
      <c r="T103" s="359" t="s">
        <v>1225</v>
      </c>
      <c r="U103" s="359" t="s">
        <v>255</v>
      </c>
    </row>
    <row r="104" spans="1:21" x14ac:dyDescent="0.25">
      <c r="A104" s="356" t="s">
        <v>0</v>
      </c>
      <c r="B104" s="361" t="s">
        <v>1230</v>
      </c>
      <c r="C104" s="361" t="s">
        <v>1231</v>
      </c>
      <c r="D104" s="361" t="s">
        <v>1232</v>
      </c>
      <c r="E104" s="361" t="s">
        <v>1233</v>
      </c>
      <c r="I104" s="359"/>
      <c r="L104" s="359" t="s">
        <v>1234</v>
      </c>
      <c r="M104" s="359" t="s">
        <v>1235</v>
      </c>
      <c r="N104" s="359" t="s">
        <v>1236</v>
      </c>
      <c r="O104" s="359" t="s">
        <v>1237</v>
      </c>
      <c r="P104" s="359" t="s">
        <v>1238</v>
      </c>
      <c r="Q104" s="359" t="s">
        <v>1239</v>
      </c>
      <c r="R104" s="359"/>
      <c r="S104" s="359"/>
      <c r="T104" s="359" t="s">
        <v>1234</v>
      </c>
      <c r="U104" s="359" t="s">
        <v>255</v>
      </c>
    </row>
    <row r="105" spans="1:21" x14ac:dyDescent="0.25">
      <c r="A105" s="356" t="s">
        <v>37</v>
      </c>
      <c r="B105" s="361" t="s">
        <v>1240</v>
      </c>
      <c r="C105" s="361" t="s">
        <v>1240</v>
      </c>
      <c r="D105" s="361" t="s">
        <v>1241</v>
      </c>
      <c r="E105" s="361" t="s">
        <v>1242</v>
      </c>
      <c r="I105" s="359"/>
      <c r="L105" s="359" t="s">
        <v>1243</v>
      </c>
      <c r="M105" s="359" t="s">
        <v>1244</v>
      </c>
      <c r="N105" s="359" t="s">
        <v>1245</v>
      </c>
      <c r="O105" s="359" t="s">
        <v>1246</v>
      </c>
      <c r="P105" s="359" t="s">
        <v>1247</v>
      </c>
      <c r="Q105" s="359" t="s">
        <v>1248</v>
      </c>
      <c r="R105" s="359"/>
      <c r="S105" s="359"/>
      <c r="T105" s="359" t="s">
        <v>1243</v>
      </c>
      <c r="U105" s="359" t="s">
        <v>255</v>
      </c>
    </row>
    <row r="106" spans="1:21" x14ac:dyDescent="0.25">
      <c r="A106" s="356" t="s">
        <v>1249</v>
      </c>
      <c r="B106" s="361" t="s">
        <v>1250</v>
      </c>
      <c r="C106" s="361" t="s">
        <v>1251</v>
      </c>
      <c r="D106" s="361" t="s">
        <v>1252</v>
      </c>
      <c r="E106" s="361" t="s">
        <v>1253</v>
      </c>
      <c r="I106" s="359"/>
      <c r="L106" s="359" t="s">
        <v>1254</v>
      </c>
      <c r="M106" s="359" t="s">
        <v>1255</v>
      </c>
      <c r="N106" s="359" t="s">
        <v>1256</v>
      </c>
      <c r="O106" s="359" t="s">
        <v>1257</v>
      </c>
      <c r="P106" s="359" t="s">
        <v>1258</v>
      </c>
      <c r="Q106" s="359" t="s">
        <v>1259</v>
      </c>
      <c r="R106" s="359"/>
      <c r="S106" s="359"/>
      <c r="T106" s="359" t="s">
        <v>1254</v>
      </c>
      <c r="U106" s="359" t="s">
        <v>255</v>
      </c>
    </row>
    <row r="107" spans="1:21" x14ac:dyDescent="0.25">
      <c r="A107" s="356" t="s">
        <v>83</v>
      </c>
      <c r="B107" s="361" t="s">
        <v>1260</v>
      </c>
      <c r="C107" s="361" t="s">
        <v>1261</v>
      </c>
      <c r="D107" s="361" t="s">
        <v>1262</v>
      </c>
      <c r="E107" s="361" t="s">
        <v>1263</v>
      </c>
      <c r="L107" s="359" t="s">
        <v>1264</v>
      </c>
      <c r="M107" s="359" t="s">
        <v>1265</v>
      </c>
      <c r="N107" s="359" t="s">
        <v>1265</v>
      </c>
      <c r="O107" s="359" t="s">
        <v>1265</v>
      </c>
      <c r="P107" s="359" t="s">
        <v>1266</v>
      </c>
      <c r="Q107" s="359" t="s">
        <v>1267</v>
      </c>
      <c r="R107" s="359"/>
      <c r="S107" s="359"/>
      <c r="T107" s="359" t="s">
        <v>1264</v>
      </c>
      <c r="U107" s="360" t="s">
        <v>259</v>
      </c>
    </row>
    <row r="108" spans="1:21" x14ac:dyDescent="0.25">
      <c r="A108" s="356" t="s">
        <v>84</v>
      </c>
      <c r="B108" s="361" t="s">
        <v>1268</v>
      </c>
      <c r="C108" s="361" t="s">
        <v>1269</v>
      </c>
      <c r="D108" s="361" t="s">
        <v>1270</v>
      </c>
      <c r="E108" s="361" t="s">
        <v>1271</v>
      </c>
      <c r="I108" s="364" t="s">
        <v>1272</v>
      </c>
      <c r="L108" s="359" t="s">
        <v>1273</v>
      </c>
      <c r="M108" s="359" t="s">
        <v>1274</v>
      </c>
      <c r="N108" s="359" t="s">
        <v>1275</v>
      </c>
      <c r="O108" s="359" t="s">
        <v>1276</v>
      </c>
      <c r="P108" s="359" t="s">
        <v>1277</v>
      </c>
      <c r="Q108" s="359" t="s">
        <v>1278</v>
      </c>
      <c r="R108" s="359"/>
      <c r="S108" s="359"/>
      <c r="T108" s="359" t="s">
        <v>1273</v>
      </c>
      <c r="U108" s="359" t="s">
        <v>255</v>
      </c>
    </row>
    <row r="109" spans="1:21" x14ac:dyDescent="0.25">
      <c r="A109" s="356" t="s">
        <v>54</v>
      </c>
      <c r="B109" s="361" t="s">
        <v>1279</v>
      </c>
      <c r="C109" s="361" t="s">
        <v>1280</v>
      </c>
      <c r="D109" s="361" t="s">
        <v>1281</v>
      </c>
      <c r="E109" s="361" t="s">
        <v>1282</v>
      </c>
      <c r="I109" s="359" t="str">
        <f>HLOOKUP(Introduction!$G$4,nametranslations,94,FALSE)</f>
        <v>EMIS</v>
      </c>
      <c r="L109" s="359" t="s">
        <v>1283</v>
      </c>
      <c r="M109" s="359" t="s">
        <v>1284</v>
      </c>
      <c r="N109" s="359" t="s">
        <v>1285</v>
      </c>
      <c r="O109" s="359" t="s">
        <v>1284</v>
      </c>
      <c r="P109" s="359" t="s">
        <v>1286</v>
      </c>
      <c r="Q109" s="359" t="s">
        <v>1287</v>
      </c>
      <c r="R109" s="359"/>
      <c r="S109" s="359"/>
      <c r="T109" s="359" t="s">
        <v>1283</v>
      </c>
      <c r="U109" s="359" t="s">
        <v>255</v>
      </c>
    </row>
    <row r="110" spans="1:21" x14ac:dyDescent="0.25">
      <c r="A110" s="356" t="s">
        <v>1288</v>
      </c>
      <c r="B110" s="361" t="s">
        <v>1289</v>
      </c>
      <c r="C110" s="361" t="s">
        <v>1290</v>
      </c>
      <c r="D110" s="361" t="s">
        <v>1291</v>
      </c>
      <c r="E110" s="361" t="s">
        <v>1292</v>
      </c>
      <c r="I110" s="359" t="str">
        <f>HLOOKUP(Introduction!$G$4,nametranslations,95,FALSE)</f>
        <v>Survey</v>
      </c>
      <c r="L110" s="359" t="s">
        <v>1293</v>
      </c>
      <c r="M110" s="359" t="s">
        <v>1294</v>
      </c>
      <c r="N110" s="359" t="s">
        <v>1295</v>
      </c>
      <c r="O110" s="359" t="s">
        <v>1296</v>
      </c>
      <c r="P110" s="359" t="s">
        <v>1297</v>
      </c>
      <c r="Q110" s="359" t="s">
        <v>1298</v>
      </c>
      <c r="R110" s="359"/>
      <c r="S110" s="359"/>
      <c r="T110" s="359" t="s">
        <v>1293</v>
      </c>
      <c r="U110" s="359" t="s">
        <v>257</v>
      </c>
    </row>
    <row r="111" spans="1:21" x14ac:dyDescent="0.25">
      <c r="A111" s="356" t="s">
        <v>12</v>
      </c>
      <c r="B111" s="356" t="s">
        <v>1299</v>
      </c>
      <c r="C111" s="361" t="s">
        <v>1300</v>
      </c>
      <c r="D111" s="361" t="s">
        <v>1301</v>
      </c>
      <c r="E111" s="361" t="s">
        <v>1302</v>
      </c>
      <c r="I111" s="359" t="str">
        <f>HLOOKUP(Introduction!$G$4,nametranslations,96,FALSE)</f>
        <v>Census</v>
      </c>
      <c r="L111" s="359" t="s">
        <v>1303</v>
      </c>
      <c r="M111" s="359" t="s">
        <v>1304</v>
      </c>
      <c r="N111" s="359" t="s">
        <v>1305</v>
      </c>
      <c r="O111" s="359" t="s">
        <v>1304</v>
      </c>
      <c r="P111" s="359" t="s">
        <v>1306</v>
      </c>
      <c r="Q111" s="359" t="s">
        <v>1307</v>
      </c>
      <c r="R111" s="359"/>
      <c r="S111" s="359"/>
      <c r="T111" s="359" t="s">
        <v>1303</v>
      </c>
      <c r="U111" s="359" t="s">
        <v>255</v>
      </c>
    </row>
    <row r="112" spans="1:21" x14ac:dyDescent="0.25">
      <c r="A112" s="356" t="s">
        <v>92</v>
      </c>
      <c r="B112" s="361" t="s">
        <v>1308</v>
      </c>
      <c r="C112" s="361" t="s">
        <v>1309</v>
      </c>
      <c r="D112" s="361" t="s">
        <v>1310</v>
      </c>
      <c r="E112" s="361" t="s">
        <v>1311</v>
      </c>
      <c r="I112" s="359" t="str">
        <f>HLOOKUP(Introduction!$G$4,nametranslations,97,FALSE)</f>
        <v>Other</v>
      </c>
      <c r="L112" s="359" t="s">
        <v>1312</v>
      </c>
      <c r="M112" s="359" t="s">
        <v>1313</v>
      </c>
      <c r="N112" s="359" t="s">
        <v>1313</v>
      </c>
      <c r="O112" s="359" t="s">
        <v>1313</v>
      </c>
      <c r="P112" s="359" t="s">
        <v>1314</v>
      </c>
      <c r="Q112" s="359" t="s">
        <v>1315</v>
      </c>
      <c r="R112" s="359"/>
      <c r="S112" s="359"/>
      <c r="T112" s="359" t="s">
        <v>1312</v>
      </c>
      <c r="U112" s="359" t="s">
        <v>255</v>
      </c>
    </row>
    <row r="113" spans="1:21" x14ac:dyDescent="0.25">
      <c r="A113" s="356" t="s">
        <v>80</v>
      </c>
      <c r="B113" s="361" t="s">
        <v>1316</v>
      </c>
      <c r="C113" s="361" t="s">
        <v>1317</v>
      </c>
      <c r="D113" s="361" t="s">
        <v>1318</v>
      </c>
      <c r="E113" s="361" t="s">
        <v>1319</v>
      </c>
      <c r="I113" s="359" t="str">
        <f>HLOOKUP(Introduction!$G$4,nametranslations,98,FALSE)</f>
        <v>Survey with microdata</v>
      </c>
      <c r="L113" s="359" t="s">
        <v>1320</v>
      </c>
      <c r="M113" s="359" t="s">
        <v>1321</v>
      </c>
      <c r="N113" s="359" t="s">
        <v>1322</v>
      </c>
      <c r="O113" s="359" t="s">
        <v>1323</v>
      </c>
      <c r="P113" s="359" t="s">
        <v>1324</v>
      </c>
      <c r="Q113" s="359" t="s">
        <v>1325</v>
      </c>
      <c r="R113" s="359"/>
      <c r="S113" s="359"/>
      <c r="T113" s="359" t="s">
        <v>1320</v>
      </c>
      <c r="U113" s="360" t="s">
        <v>259</v>
      </c>
    </row>
    <row r="114" spans="1:21" x14ac:dyDescent="0.25">
      <c r="A114" s="356" t="s">
        <v>81</v>
      </c>
      <c r="B114" s="361" t="s">
        <v>1326</v>
      </c>
      <c r="C114" s="361" t="s">
        <v>1327</v>
      </c>
      <c r="D114" s="361" t="s">
        <v>1328</v>
      </c>
      <c r="E114" s="361" t="s">
        <v>1329</v>
      </c>
      <c r="I114" s="359" t="str">
        <f>HLOOKUP(Introduction!$G$4,nametranslations,99,FALSE)</f>
        <v>Admin</v>
      </c>
      <c r="L114" s="359" t="s">
        <v>1330</v>
      </c>
      <c r="M114" s="359" t="s">
        <v>1331</v>
      </c>
      <c r="N114" s="359" t="s">
        <v>1332</v>
      </c>
      <c r="O114" s="359" t="s">
        <v>1333</v>
      </c>
      <c r="P114" s="359" t="s">
        <v>1334</v>
      </c>
      <c r="Q114" s="359" t="s">
        <v>1335</v>
      </c>
      <c r="R114" s="359"/>
      <c r="S114" s="359"/>
      <c r="T114" s="359" t="s">
        <v>1330</v>
      </c>
      <c r="U114" s="359" t="s">
        <v>255</v>
      </c>
    </row>
    <row r="115" spans="1:21" x14ac:dyDescent="0.25">
      <c r="A115" s="356" t="s">
        <v>23</v>
      </c>
      <c r="B115" s="361" t="s">
        <v>1336</v>
      </c>
      <c r="C115" s="361" t="s">
        <v>1337</v>
      </c>
      <c r="D115" s="361" t="s">
        <v>1338</v>
      </c>
      <c r="E115" s="361" t="s">
        <v>1339</v>
      </c>
      <c r="L115" s="359" t="s">
        <v>1340</v>
      </c>
      <c r="M115" s="359" t="s">
        <v>1341</v>
      </c>
      <c r="N115" s="359" t="s">
        <v>1341</v>
      </c>
      <c r="O115" s="359" t="s">
        <v>1342</v>
      </c>
      <c r="P115" s="359" t="s">
        <v>1343</v>
      </c>
      <c r="Q115" s="359" t="s">
        <v>1344</v>
      </c>
      <c r="R115" s="359"/>
      <c r="S115" s="359"/>
      <c r="T115" s="359" t="s">
        <v>1340</v>
      </c>
      <c r="U115" s="360" t="s">
        <v>255</v>
      </c>
    </row>
    <row r="116" spans="1:21" x14ac:dyDescent="0.25">
      <c r="A116" s="356" t="s">
        <v>20</v>
      </c>
      <c r="B116" s="361" t="s">
        <v>1345</v>
      </c>
      <c r="C116" s="361" t="s">
        <v>1346</v>
      </c>
      <c r="D116" s="361" t="s">
        <v>1347</v>
      </c>
      <c r="E116" s="361" t="s">
        <v>1348</v>
      </c>
      <c r="L116" s="359" t="s">
        <v>1349</v>
      </c>
      <c r="M116" s="359" t="s">
        <v>1350</v>
      </c>
      <c r="N116" s="359" t="s">
        <v>1350</v>
      </c>
      <c r="O116" s="359" t="s">
        <v>1350</v>
      </c>
      <c r="P116" s="359" t="s">
        <v>1351</v>
      </c>
      <c r="Q116" s="359" t="s">
        <v>1352</v>
      </c>
      <c r="R116" s="359"/>
      <c r="S116" s="359"/>
      <c r="T116" s="359" t="s">
        <v>1349</v>
      </c>
      <c r="U116" s="359" t="s">
        <v>255</v>
      </c>
    </row>
    <row r="117" spans="1:21" x14ac:dyDescent="0.25">
      <c r="A117" s="356" t="s">
        <v>22</v>
      </c>
      <c r="B117" s="361" t="s">
        <v>1353</v>
      </c>
      <c r="C117" s="361" t="s">
        <v>1354</v>
      </c>
      <c r="D117" s="361" t="s">
        <v>1355</v>
      </c>
      <c r="E117" s="361" t="s">
        <v>1356</v>
      </c>
      <c r="L117" s="359" t="s">
        <v>1357</v>
      </c>
      <c r="M117" s="359" t="s">
        <v>1358</v>
      </c>
      <c r="N117" s="359" t="s">
        <v>1359</v>
      </c>
      <c r="O117" s="359" t="s">
        <v>1360</v>
      </c>
      <c r="P117" s="359" t="s">
        <v>1361</v>
      </c>
      <c r="Q117" s="359" t="s">
        <v>1362</v>
      </c>
      <c r="R117" s="359"/>
      <c r="S117" s="359"/>
      <c r="T117" s="359" t="s">
        <v>1357</v>
      </c>
      <c r="U117" s="360" t="s">
        <v>255</v>
      </c>
    </row>
    <row r="118" spans="1:21" x14ac:dyDescent="0.25">
      <c r="A118" s="356" t="s">
        <v>3</v>
      </c>
      <c r="B118" s="361" t="s">
        <v>1363</v>
      </c>
      <c r="C118" s="361" t="s">
        <v>1364</v>
      </c>
      <c r="D118" s="361" t="s">
        <v>1365</v>
      </c>
      <c r="E118" s="361" t="s">
        <v>1366</v>
      </c>
      <c r="L118" s="359" t="s">
        <v>1367</v>
      </c>
      <c r="M118" s="359" t="s">
        <v>1368</v>
      </c>
      <c r="N118" s="359" t="s">
        <v>1369</v>
      </c>
      <c r="O118" s="359" t="s">
        <v>1370</v>
      </c>
      <c r="P118" s="359" t="s">
        <v>1371</v>
      </c>
      <c r="Q118" s="359" t="s">
        <v>1372</v>
      </c>
      <c r="R118" s="359"/>
      <c r="S118" s="359"/>
      <c r="T118" s="359" t="s">
        <v>1367</v>
      </c>
      <c r="U118" s="359" t="s">
        <v>255</v>
      </c>
    </row>
    <row r="119" spans="1:21" x14ac:dyDescent="0.25">
      <c r="A119" s="356" t="s">
        <v>50</v>
      </c>
      <c r="B119" s="361" t="s">
        <v>1373</v>
      </c>
      <c r="C119" s="361" t="s">
        <v>1374</v>
      </c>
      <c r="D119" s="361" t="s">
        <v>1375</v>
      </c>
      <c r="E119" s="361" t="s">
        <v>1376</v>
      </c>
      <c r="L119" s="359" t="s">
        <v>1377</v>
      </c>
      <c r="M119" s="359" t="s">
        <v>1378</v>
      </c>
      <c r="N119" s="359" t="s">
        <v>1378</v>
      </c>
      <c r="O119" s="359" t="s">
        <v>1378</v>
      </c>
      <c r="P119" s="359" t="s">
        <v>1379</v>
      </c>
      <c r="Q119" s="359" t="s">
        <v>1380</v>
      </c>
      <c r="R119" s="359"/>
      <c r="S119" s="359"/>
      <c r="T119" s="359" t="s">
        <v>1377</v>
      </c>
      <c r="U119" s="359" t="s">
        <v>255</v>
      </c>
    </row>
    <row r="120" spans="1:21" x14ac:dyDescent="0.25">
      <c r="A120" s="356" t="s">
        <v>55</v>
      </c>
      <c r="B120" s="361" t="s">
        <v>1381</v>
      </c>
      <c r="C120" s="361" t="s">
        <v>1382</v>
      </c>
      <c r="D120" s="361" t="s">
        <v>1383</v>
      </c>
      <c r="E120" s="361" t="s">
        <v>1384</v>
      </c>
      <c r="L120" s="359" t="s">
        <v>1385</v>
      </c>
      <c r="M120" s="359" t="s">
        <v>1386</v>
      </c>
      <c r="N120" s="359" t="s">
        <v>1387</v>
      </c>
      <c r="O120" s="359" t="s">
        <v>1388</v>
      </c>
      <c r="P120" s="359" t="s">
        <v>1389</v>
      </c>
      <c r="Q120" s="359" t="s">
        <v>1390</v>
      </c>
      <c r="R120" s="359"/>
      <c r="S120" s="359"/>
      <c r="T120" s="359" t="s">
        <v>1385</v>
      </c>
      <c r="U120" s="359" t="s">
        <v>255</v>
      </c>
    </row>
    <row r="121" spans="1:21" x14ac:dyDescent="0.25">
      <c r="A121" s="356" t="s">
        <v>85</v>
      </c>
      <c r="B121" s="361" t="s">
        <v>1391</v>
      </c>
      <c r="C121" s="361" t="s">
        <v>1392</v>
      </c>
      <c r="D121" s="361" t="s">
        <v>1393</v>
      </c>
      <c r="E121" s="361" t="s">
        <v>1394</v>
      </c>
      <c r="L121" s="359" t="s">
        <v>1395</v>
      </c>
      <c r="M121" s="359" t="s">
        <v>1396</v>
      </c>
      <c r="N121" s="359" t="s">
        <v>1397</v>
      </c>
      <c r="O121" s="359" t="s">
        <v>1398</v>
      </c>
      <c r="P121" s="359" t="s">
        <v>1399</v>
      </c>
      <c r="Q121" s="359" t="s">
        <v>1400</v>
      </c>
      <c r="R121" s="359"/>
      <c r="S121" s="359"/>
      <c r="T121" s="359" t="s">
        <v>1395</v>
      </c>
      <c r="U121" s="359" t="s">
        <v>255</v>
      </c>
    </row>
    <row r="122" spans="1:21" x14ac:dyDescent="0.25">
      <c r="A122" s="356" t="s">
        <v>98</v>
      </c>
      <c r="B122" s="361" t="s">
        <v>1401</v>
      </c>
      <c r="C122" s="361" t="s">
        <v>1402</v>
      </c>
      <c r="D122" s="361" t="s">
        <v>1403</v>
      </c>
      <c r="E122" s="361" t="s">
        <v>1404</v>
      </c>
      <c r="L122" s="359" t="s">
        <v>1405</v>
      </c>
      <c r="M122" s="359" t="s">
        <v>1406</v>
      </c>
      <c r="N122" s="359" t="s">
        <v>1407</v>
      </c>
      <c r="O122" s="359" t="s">
        <v>1406</v>
      </c>
      <c r="P122" s="359" t="s">
        <v>1408</v>
      </c>
      <c r="Q122" s="359" t="s">
        <v>1409</v>
      </c>
      <c r="R122" s="359"/>
      <c r="S122" s="359"/>
      <c r="T122" s="359" t="s">
        <v>1405</v>
      </c>
      <c r="U122" s="360" t="s">
        <v>259</v>
      </c>
    </row>
    <row r="123" spans="1:21" x14ac:dyDescent="0.25">
      <c r="A123" s="356" t="s">
        <v>99</v>
      </c>
      <c r="B123" s="361" t="s">
        <v>1410</v>
      </c>
      <c r="C123" s="361" t="s">
        <v>1411</v>
      </c>
      <c r="D123" s="361" t="s">
        <v>1412</v>
      </c>
      <c r="E123" s="361" t="s">
        <v>1413</v>
      </c>
      <c r="L123" s="359" t="s">
        <v>1414</v>
      </c>
      <c r="M123" s="359" t="s">
        <v>1415</v>
      </c>
      <c r="N123" s="359" t="s">
        <v>1416</v>
      </c>
      <c r="O123" s="359" t="s">
        <v>1417</v>
      </c>
      <c r="P123" s="359" t="s">
        <v>1418</v>
      </c>
      <c r="Q123" s="359" t="s">
        <v>1419</v>
      </c>
      <c r="R123" s="359"/>
      <c r="S123" s="359"/>
      <c r="T123" s="359" t="s">
        <v>1414</v>
      </c>
      <c r="U123" s="359" t="s">
        <v>257</v>
      </c>
    </row>
    <row r="124" spans="1:21" x14ac:dyDescent="0.25">
      <c r="A124" s="356" t="s">
        <v>30</v>
      </c>
      <c r="B124" s="361" t="s">
        <v>1420</v>
      </c>
      <c r="C124" s="361" t="s">
        <v>1421</v>
      </c>
      <c r="D124" s="361" t="s">
        <v>1422</v>
      </c>
      <c r="E124" s="361" t="s">
        <v>1423</v>
      </c>
      <c r="L124" s="359" t="s">
        <v>1424</v>
      </c>
      <c r="M124" s="359" t="s">
        <v>1425</v>
      </c>
      <c r="N124" s="359" t="s">
        <v>1426</v>
      </c>
      <c r="O124" s="359" t="s">
        <v>1427</v>
      </c>
      <c r="P124" s="359" t="s">
        <v>1428</v>
      </c>
      <c r="Q124" s="359" t="s">
        <v>1429</v>
      </c>
      <c r="R124" s="359"/>
      <c r="S124" s="359"/>
      <c r="T124" s="359" t="s">
        <v>1424</v>
      </c>
      <c r="U124" s="359" t="s">
        <v>259</v>
      </c>
    </row>
    <row r="125" spans="1:21" x14ac:dyDescent="0.25">
      <c r="A125" s="356" t="s">
        <v>26</v>
      </c>
      <c r="B125" s="361" t="s">
        <v>1430</v>
      </c>
      <c r="C125" s="361" t="s">
        <v>1431</v>
      </c>
      <c r="D125" s="361" t="s">
        <v>1432</v>
      </c>
      <c r="E125" s="361" t="s">
        <v>1433</v>
      </c>
      <c r="L125" s="359" t="s">
        <v>1434</v>
      </c>
      <c r="M125" s="359" t="s">
        <v>1435</v>
      </c>
      <c r="N125" s="359" t="s">
        <v>1436</v>
      </c>
      <c r="O125" s="359" t="s">
        <v>1435</v>
      </c>
      <c r="P125" s="359" t="s">
        <v>1437</v>
      </c>
      <c r="Q125" s="359" t="s">
        <v>1438</v>
      </c>
      <c r="R125" s="359"/>
      <c r="S125" s="359"/>
      <c r="T125" s="359" t="s">
        <v>1434</v>
      </c>
      <c r="U125" s="359" t="s">
        <v>255</v>
      </c>
    </row>
    <row r="126" spans="1:21" x14ac:dyDescent="0.25">
      <c r="A126" s="356" t="s">
        <v>112</v>
      </c>
      <c r="B126" s="361" t="s">
        <v>1439</v>
      </c>
      <c r="C126" s="361" t="s">
        <v>1022</v>
      </c>
      <c r="D126" s="361" t="s">
        <v>1023</v>
      </c>
      <c r="E126" s="361" t="s">
        <v>1024</v>
      </c>
      <c r="L126" s="359" t="s">
        <v>1440</v>
      </c>
      <c r="M126" s="359" t="s">
        <v>1441</v>
      </c>
      <c r="N126" s="359" t="s">
        <v>1442</v>
      </c>
      <c r="O126" s="359" t="s">
        <v>1443</v>
      </c>
      <c r="P126" s="359" t="s">
        <v>1444</v>
      </c>
      <c r="Q126" s="359" t="s">
        <v>1445</v>
      </c>
      <c r="R126" s="359"/>
      <c r="S126" s="359"/>
      <c r="T126" s="359" t="s">
        <v>1440</v>
      </c>
      <c r="U126" s="360" t="s">
        <v>259</v>
      </c>
    </row>
    <row r="127" spans="1:21" x14ac:dyDescent="0.25">
      <c r="A127" s="356" t="s">
        <v>113</v>
      </c>
      <c r="B127" s="361" t="s">
        <v>1446</v>
      </c>
      <c r="C127" s="361" t="s">
        <v>1447</v>
      </c>
      <c r="D127" s="361" t="s">
        <v>1448</v>
      </c>
      <c r="E127" s="361" t="s">
        <v>1449</v>
      </c>
      <c r="L127" s="359" t="s">
        <v>1450</v>
      </c>
      <c r="M127" s="359" t="s">
        <v>1451</v>
      </c>
      <c r="N127" s="359" t="s">
        <v>1452</v>
      </c>
      <c r="O127" s="359" t="s">
        <v>1453</v>
      </c>
      <c r="P127" s="359" t="s">
        <v>1454</v>
      </c>
      <c r="Q127" s="359" t="s">
        <v>1455</v>
      </c>
      <c r="R127" s="359"/>
      <c r="S127" s="359"/>
      <c r="T127" s="359" t="s">
        <v>1450</v>
      </c>
      <c r="U127" s="359" t="s">
        <v>255</v>
      </c>
    </row>
    <row r="128" spans="1:21" x14ac:dyDescent="0.25">
      <c r="A128" s="356" t="s">
        <v>97</v>
      </c>
      <c r="B128" s="361" t="s">
        <v>1456</v>
      </c>
      <c r="C128" s="361" t="s">
        <v>1457</v>
      </c>
      <c r="D128" s="361" t="s">
        <v>1458</v>
      </c>
      <c r="E128" s="361" t="s">
        <v>1459</v>
      </c>
      <c r="L128" s="359" t="s">
        <v>1460</v>
      </c>
      <c r="M128" s="359" t="s">
        <v>1461</v>
      </c>
      <c r="N128" s="359" t="s">
        <v>1461</v>
      </c>
      <c r="O128" s="359" t="s">
        <v>1461</v>
      </c>
      <c r="P128" s="359" t="s">
        <v>1462</v>
      </c>
      <c r="Q128" s="359" t="s">
        <v>1463</v>
      </c>
      <c r="R128" s="359"/>
      <c r="S128" s="359"/>
      <c r="T128" s="359" t="s">
        <v>1460</v>
      </c>
      <c r="U128" s="359" t="s">
        <v>255</v>
      </c>
    </row>
    <row r="129" spans="1:21" x14ac:dyDescent="0.25">
      <c r="A129" s="356" t="s">
        <v>143</v>
      </c>
      <c r="B129" s="361" t="s">
        <v>1464</v>
      </c>
      <c r="C129" s="361" t="s">
        <v>1465</v>
      </c>
      <c r="D129" s="361" t="s">
        <v>1466</v>
      </c>
      <c r="E129" s="361" t="s">
        <v>1467</v>
      </c>
      <c r="L129" s="359" t="s">
        <v>1468</v>
      </c>
      <c r="M129" s="359" t="s">
        <v>1469</v>
      </c>
      <c r="N129" s="359" t="s">
        <v>1469</v>
      </c>
      <c r="O129" s="359" t="s">
        <v>1469</v>
      </c>
      <c r="P129" s="359" t="s">
        <v>1470</v>
      </c>
      <c r="Q129" s="359" t="s">
        <v>1471</v>
      </c>
      <c r="R129" s="359"/>
      <c r="S129" s="359"/>
      <c r="T129" s="359" t="s">
        <v>1468</v>
      </c>
      <c r="U129" s="359" t="s">
        <v>255</v>
      </c>
    </row>
    <row r="130" spans="1:21" x14ac:dyDescent="0.25">
      <c r="A130" s="356" t="s">
        <v>1472</v>
      </c>
      <c r="B130" s="361" t="s">
        <v>1472</v>
      </c>
      <c r="C130" s="361" t="s">
        <v>1473</v>
      </c>
      <c r="D130" s="361" t="s">
        <v>1474</v>
      </c>
      <c r="E130" s="361" t="s">
        <v>1475</v>
      </c>
      <c r="L130" s="359" t="s">
        <v>1476</v>
      </c>
      <c r="M130" s="359" t="s">
        <v>1477</v>
      </c>
      <c r="N130" s="359" t="s">
        <v>1477</v>
      </c>
      <c r="O130" s="359" t="s">
        <v>1477</v>
      </c>
      <c r="P130" s="359" t="s">
        <v>1478</v>
      </c>
      <c r="Q130" s="359" t="s">
        <v>1479</v>
      </c>
      <c r="R130" s="359"/>
      <c r="S130" s="359"/>
      <c r="T130" s="359" t="s">
        <v>1476</v>
      </c>
      <c r="U130" s="359" t="s">
        <v>255</v>
      </c>
    </row>
    <row r="131" spans="1:21" x14ac:dyDescent="0.25">
      <c r="A131" s="356" t="s">
        <v>1480</v>
      </c>
      <c r="B131" s="361" t="s">
        <v>1481</v>
      </c>
      <c r="C131" s="361" t="s">
        <v>1482</v>
      </c>
      <c r="D131" s="361" t="s">
        <v>1483</v>
      </c>
      <c r="E131" s="361" t="s">
        <v>1484</v>
      </c>
      <c r="L131" s="359" t="s">
        <v>1485</v>
      </c>
      <c r="M131" s="359" t="s">
        <v>1486</v>
      </c>
      <c r="N131" s="359" t="s">
        <v>1487</v>
      </c>
      <c r="O131" s="359" t="s">
        <v>1488</v>
      </c>
      <c r="P131" s="359" t="s">
        <v>1489</v>
      </c>
      <c r="Q131" s="359" t="s">
        <v>1490</v>
      </c>
      <c r="R131" s="359"/>
      <c r="S131" s="359"/>
      <c r="T131" s="359" t="s">
        <v>1485</v>
      </c>
      <c r="U131" s="359" t="s">
        <v>255</v>
      </c>
    </row>
    <row r="132" spans="1:21" x14ac:dyDescent="0.25">
      <c r="A132" s="356" t="s">
        <v>1491</v>
      </c>
      <c r="B132" s="361" t="s">
        <v>1492</v>
      </c>
      <c r="C132" s="361" t="s">
        <v>1493</v>
      </c>
      <c r="D132" s="361" t="s">
        <v>1494</v>
      </c>
      <c r="E132" s="361" t="s">
        <v>1495</v>
      </c>
      <c r="L132" s="359" t="s">
        <v>1496</v>
      </c>
      <c r="M132" s="359" t="s">
        <v>1497</v>
      </c>
      <c r="N132" s="359" t="s">
        <v>1497</v>
      </c>
      <c r="O132" s="359" t="s">
        <v>1498</v>
      </c>
      <c r="P132" s="359" t="s">
        <v>1499</v>
      </c>
      <c r="Q132" s="359" t="s">
        <v>1500</v>
      </c>
      <c r="R132" s="359"/>
      <c r="S132" s="359"/>
      <c r="T132" s="359" t="s">
        <v>1496</v>
      </c>
      <c r="U132" s="359" t="s">
        <v>257</v>
      </c>
    </row>
    <row r="133" spans="1:21" x14ac:dyDescent="0.25">
      <c r="A133" s="356" t="s">
        <v>1501</v>
      </c>
      <c r="B133" s="361" t="s">
        <v>1502</v>
      </c>
      <c r="C133" s="361" t="s">
        <v>1503</v>
      </c>
      <c r="D133" s="361" t="s">
        <v>1504</v>
      </c>
      <c r="E133" s="361" t="s">
        <v>1505</v>
      </c>
      <c r="L133" s="359" t="s">
        <v>1506</v>
      </c>
      <c r="M133" s="359" t="s">
        <v>1507</v>
      </c>
      <c r="N133" s="359" t="s">
        <v>1508</v>
      </c>
      <c r="O133" s="359" t="s">
        <v>1509</v>
      </c>
      <c r="P133" s="359" t="s">
        <v>1510</v>
      </c>
      <c r="Q133" s="359" t="s">
        <v>1511</v>
      </c>
      <c r="R133" s="359"/>
      <c r="S133" s="359"/>
      <c r="T133" s="359" t="s">
        <v>1506</v>
      </c>
      <c r="U133" s="359" t="s">
        <v>255</v>
      </c>
    </row>
    <row r="134" spans="1:21" x14ac:dyDescent="0.25">
      <c r="A134" s="356" t="s">
        <v>1512</v>
      </c>
      <c r="B134" s="361" t="s">
        <v>1513</v>
      </c>
      <c r="C134" s="361" t="s">
        <v>1514</v>
      </c>
      <c r="D134" s="361" t="s">
        <v>1515</v>
      </c>
      <c r="E134" s="361" t="s">
        <v>1516</v>
      </c>
      <c r="L134" s="359" t="s">
        <v>1517</v>
      </c>
      <c r="M134" s="359" t="s">
        <v>1518</v>
      </c>
      <c r="N134" s="359" t="s">
        <v>1519</v>
      </c>
      <c r="O134" s="359" t="s">
        <v>1520</v>
      </c>
      <c r="P134" s="359" t="s">
        <v>1521</v>
      </c>
      <c r="Q134" s="359" t="s">
        <v>1522</v>
      </c>
      <c r="R134" s="359"/>
      <c r="S134" s="359"/>
      <c r="T134" s="359" t="s">
        <v>1517</v>
      </c>
      <c r="U134" s="359" t="s">
        <v>255</v>
      </c>
    </row>
    <row r="135" spans="1:21" x14ac:dyDescent="0.25">
      <c r="A135" s="356" t="s">
        <v>1523</v>
      </c>
      <c r="B135" s="361" t="s">
        <v>1524</v>
      </c>
      <c r="C135" s="361" t="s">
        <v>1525</v>
      </c>
      <c r="D135" s="361" t="s">
        <v>1526</v>
      </c>
      <c r="E135" s="361" t="s">
        <v>1527</v>
      </c>
      <c r="L135" s="359" t="s">
        <v>1528</v>
      </c>
      <c r="M135" s="359" t="s">
        <v>1529</v>
      </c>
      <c r="N135" s="359" t="s">
        <v>1530</v>
      </c>
      <c r="O135" s="359" t="s">
        <v>1531</v>
      </c>
      <c r="P135" s="359" t="s">
        <v>1532</v>
      </c>
      <c r="Q135" s="359" t="s">
        <v>1533</v>
      </c>
      <c r="R135" s="359"/>
      <c r="S135" s="359"/>
      <c r="T135" s="359" t="s">
        <v>1528</v>
      </c>
      <c r="U135" s="359" t="s">
        <v>257</v>
      </c>
    </row>
    <row r="136" spans="1:21" x14ac:dyDescent="0.25">
      <c r="A136" s="356" t="s">
        <v>1534</v>
      </c>
      <c r="B136" s="361" t="s">
        <v>1535</v>
      </c>
      <c r="C136" s="361" t="s">
        <v>1536</v>
      </c>
      <c r="D136" s="361" t="s">
        <v>1537</v>
      </c>
      <c r="E136" s="361" t="s">
        <v>1538</v>
      </c>
      <c r="L136" s="359" t="s">
        <v>1539</v>
      </c>
      <c r="M136" s="359" t="s">
        <v>1540</v>
      </c>
      <c r="N136" s="359" t="s">
        <v>1541</v>
      </c>
      <c r="O136" s="359" t="s">
        <v>1542</v>
      </c>
      <c r="P136" s="359" t="s">
        <v>1543</v>
      </c>
      <c r="Q136" s="359" t="s">
        <v>1544</v>
      </c>
      <c r="R136" s="359"/>
      <c r="S136" s="359"/>
      <c r="T136" s="359" t="s">
        <v>1539</v>
      </c>
      <c r="U136" s="359" t="s">
        <v>259</v>
      </c>
    </row>
    <row r="137" spans="1:21" x14ac:dyDescent="0.25">
      <c r="A137" s="356" t="s">
        <v>1545</v>
      </c>
      <c r="B137" s="361" t="s">
        <v>1546</v>
      </c>
      <c r="C137" s="361" t="s">
        <v>1547</v>
      </c>
      <c r="D137" s="361" t="s">
        <v>1548</v>
      </c>
      <c r="E137" s="361" t="s">
        <v>1549</v>
      </c>
      <c r="L137" s="359" t="s">
        <v>1550</v>
      </c>
      <c r="M137" s="359" t="s">
        <v>1551</v>
      </c>
      <c r="N137" s="359" t="s">
        <v>1551</v>
      </c>
      <c r="O137" s="359" t="s">
        <v>1552</v>
      </c>
      <c r="P137" s="359" t="s">
        <v>1553</v>
      </c>
      <c r="Q137" s="359" t="s">
        <v>1554</v>
      </c>
      <c r="R137" s="359"/>
      <c r="S137" s="359"/>
      <c r="T137" s="359" t="s">
        <v>1550</v>
      </c>
      <c r="U137" s="359" t="s">
        <v>257</v>
      </c>
    </row>
    <row r="138" spans="1:21" x14ac:dyDescent="0.25">
      <c r="A138" s="356" t="s">
        <v>165</v>
      </c>
      <c r="B138" s="361" t="s">
        <v>1555</v>
      </c>
      <c r="C138" s="361" t="s">
        <v>1556</v>
      </c>
      <c r="D138" s="361" t="s">
        <v>1557</v>
      </c>
      <c r="E138" s="361" t="s">
        <v>1558</v>
      </c>
      <c r="L138" s="359" t="s">
        <v>1559</v>
      </c>
      <c r="M138" s="359" t="s">
        <v>1560</v>
      </c>
      <c r="N138" s="359" t="s">
        <v>1561</v>
      </c>
      <c r="O138" s="359" t="s">
        <v>1562</v>
      </c>
      <c r="P138" s="359" t="s">
        <v>1563</v>
      </c>
      <c r="Q138" s="359" t="s">
        <v>1564</v>
      </c>
      <c r="R138" s="359"/>
      <c r="S138" s="359"/>
      <c r="T138" s="359" t="s">
        <v>1559</v>
      </c>
      <c r="U138" s="360" t="s">
        <v>255</v>
      </c>
    </row>
    <row r="139" spans="1:21" x14ac:dyDescent="0.25">
      <c r="A139" s="358" t="s">
        <v>1565</v>
      </c>
      <c r="L139" s="359" t="s">
        <v>1566</v>
      </c>
      <c r="M139" s="359" t="s">
        <v>1567</v>
      </c>
      <c r="N139" s="359" t="s">
        <v>1567</v>
      </c>
      <c r="O139" s="359" t="s">
        <v>1567</v>
      </c>
      <c r="P139" s="359" t="s">
        <v>1568</v>
      </c>
      <c r="Q139" s="359" t="s">
        <v>1569</v>
      </c>
      <c r="R139" s="359"/>
      <c r="S139" s="359"/>
      <c r="T139" s="359" t="s">
        <v>1566</v>
      </c>
      <c r="U139" s="359" t="s">
        <v>257</v>
      </c>
    </row>
    <row r="140" spans="1:21" x14ac:dyDescent="0.25">
      <c r="A140" s="356" t="s">
        <v>170</v>
      </c>
      <c r="B140" s="361" t="s">
        <v>1570</v>
      </c>
      <c r="C140" s="361" t="s">
        <v>1571</v>
      </c>
      <c r="D140" s="361" t="s">
        <v>1572</v>
      </c>
      <c r="E140" s="361" t="s">
        <v>1573</v>
      </c>
      <c r="L140" s="359" t="s">
        <v>1574</v>
      </c>
      <c r="M140" s="359" t="s">
        <v>1575</v>
      </c>
      <c r="N140" s="359" t="s">
        <v>1575</v>
      </c>
      <c r="O140" s="359" t="s">
        <v>1576</v>
      </c>
      <c r="P140" s="359" t="s">
        <v>1577</v>
      </c>
      <c r="Q140" s="359" t="s">
        <v>1578</v>
      </c>
      <c r="R140" s="359"/>
      <c r="S140" s="359"/>
      <c r="T140" s="359" t="s">
        <v>1574</v>
      </c>
      <c r="U140" s="359" t="s">
        <v>255</v>
      </c>
    </row>
    <row r="141" spans="1:21" x14ac:dyDescent="0.25">
      <c r="A141" s="356" t="s">
        <v>172</v>
      </c>
      <c r="B141" s="361" t="s">
        <v>1579</v>
      </c>
      <c r="C141" s="361" t="s">
        <v>1580</v>
      </c>
      <c r="D141" s="361" t="s">
        <v>1581</v>
      </c>
      <c r="E141" s="361" t="s">
        <v>1582</v>
      </c>
      <c r="L141" s="359" t="s">
        <v>1583</v>
      </c>
      <c r="M141" s="359" t="s">
        <v>1584</v>
      </c>
      <c r="N141" s="359" t="s">
        <v>1585</v>
      </c>
      <c r="O141" s="359" t="s">
        <v>1586</v>
      </c>
      <c r="P141" s="359" t="s">
        <v>1587</v>
      </c>
      <c r="Q141" s="359" t="s">
        <v>1588</v>
      </c>
      <c r="R141" s="359"/>
      <c r="S141" s="359"/>
      <c r="T141" s="359" t="s">
        <v>1583</v>
      </c>
      <c r="U141" s="360" t="s">
        <v>256</v>
      </c>
    </row>
    <row r="142" spans="1:21" x14ac:dyDescent="0.25">
      <c r="A142" s="356" t="s">
        <v>1589</v>
      </c>
      <c r="B142" s="361" t="s">
        <v>1590</v>
      </c>
      <c r="C142" s="361" t="s">
        <v>1591</v>
      </c>
      <c r="D142" s="361" t="s">
        <v>1592</v>
      </c>
      <c r="E142" s="361" t="s">
        <v>1593</v>
      </c>
      <c r="L142" s="359" t="s">
        <v>1594</v>
      </c>
      <c r="M142" s="359" t="s">
        <v>1595</v>
      </c>
      <c r="N142" s="359" t="s">
        <v>1596</v>
      </c>
      <c r="O142" s="359" t="s">
        <v>1597</v>
      </c>
      <c r="P142" s="359" t="s">
        <v>1598</v>
      </c>
      <c r="Q142" s="359" t="s">
        <v>1599</v>
      </c>
      <c r="R142" s="359"/>
      <c r="S142" s="359"/>
      <c r="T142" s="359" t="s">
        <v>1594</v>
      </c>
      <c r="U142" s="359" t="s">
        <v>255</v>
      </c>
    </row>
    <row r="143" spans="1:21" x14ac:dyDescent="0.25">
      <c r="A143" s="356" t="s">
        <v>174</v>
      </c>
      <c r="B143" s="361" t="s">
        <v>1600</v>
      </c>
      <c r="C143" s="361" t="s">
        <v>1601</v>
      </c>
      <c r="D143" s="361" t="s">
        <v>1602</v>
      </c>
      <c r="E143" s="361" t="s">
        <v>1603</v>
      </c>
      <c r="L143" s="359" t="s">
        <v>1604</v>
      </c>
      <c r="M143" s="359" t="s">
        <v>1605</v>
      </c>
      <c r="N143" s="359" t="s">
        <v>1606</v>
      </c>
      <c r="O143" s="359" t="s">
        <v>1607</v>
      </c>
      <c r="P143" s="359" t="s">
        <v>1608</v>
      </c>
      <c r="Q143" s="359" t="s">
        <v>1609</v>
      </c>
      <c r="R143" s="359"/>
      <c r="S143" s="359"/>
      <c r="T143" s="359" t="s">
        <v>1604</v>
      </c>
      <c r="U143" s="359" t="s">
        <v>255</v>
      </c>
    </row>
    <row r="144" spans="1:21" x14ac:dyDescent="0.25">
      <c r="A144" s="356" t="s">
        <v>1610</v>
      </c>
      <c r="B144" s="361" t="s">
        <v>1611</v>
      </c>
      <c r="C144" s="361" t="s">
        <v>1612</v>
      </c>
      <c r="D144" s="361" t="s">
        <v>1613</v>
      </c>
      <c r="E144" s="361" t="s">
        <v>1614</v>
      </c>
      <c r="L144" s="359" t="s">
        <v>1615</v>
      </c>
      <c r="M144" s="359" t="s">
        <v>1616</v>
      </c>
      <c r="N144" s="359" t="s">
        <v>1616</v>
      </c>
      <c r="O144" s="359" t="s">
        <v>1617</v>
      </c>
      <c r="P144" s="359" t="s">
        <v>1618</v>
      </c>
      <c r="Q144" s="359" t="s">
        <v>1619</v>
      </c>
      <c r="R144" s="359"/>
      <c r="S144" s="359"/>
      <c r="T144" s="359" t="s">
        <v>1615</v>
      </c>
      <c r="U144" s="359" t="s">
        <v>257</v>
      </c>
    </row>
    <row r="145" spans="1:21" x14ac:dyDescent="0.25">
      <c r="A145" s="356" t="s">
        <v>176</v>
      </c>
      <c r="B145" s="361" t="s">
        <v>1620</v>
      </c>
      <c r="C145" s="361" t="s">
        <v>1621</v>
      </c>
      <c r="D145" s="361" t="s">
        <v>1622</v>
      </c>
      <c r="E145" s="361" t="s">
        <v>1623</v>
      </c>
      <c r="L145" s="359" t="s">
        <v>1624</v>
      </c>
      <c r="M145" s="359" t="s">
        <v>1625</v>
      </c>
      <c r="N145" s="359" t="s">
        <v>1626</v>
      </c>
      <c r="O145" s="359" t="s">
        <v>1625</v>
      </c>
      <c r="P145" s="359" t="s">
        <v>1627</v>
      </c>
      <c r="Q145" s="359" t="s">
        <v>1628</v>
      </c>
      <c r="R145" s="359"/>
      <c r="S145" s="359"/>
      <c r="T145" s="359" t="s">
        <v>1624</v>
      </c>
      <c r="U145" s="359" t="s">
        <v>255</v>
      </c>
    </row>
    <row r="146" spans="1:21" x14ac:dyDescent="0.25">
      <c r="A146" s="356" t="s">
        <v>178</v>
      </c>
      <c r="B146" s="361" t="s">
        <v>1629</v>
      </c>
      <c r="C146" s="361" t="s">
        <v>1630</v>
      </c>
      <c r="D146" s="361" t="s">
        <v>1631</v>
      </c>
      <c r="E146" s="361" t="s">
        <v>1632</v>
      </c>
      <c r="L146" s="359" t="s">
        <v>1633</v>
      </c>
      <c r="M146" s="359" t="s">
        <v>1634</v>
      </c>
      <c r="N146" s="359" t="s">
        <v>1634</v>
      </c>
      <c r="O146" s="359" t="s">
        <v>1634</v>
      </c>
      <c r="P146" s="359" t="s">
        <v>1635</v>
      </c>
      <c r="Q146" s="359" t="s">
        <v>1636</v>
      </c>
      <c r="R146" s="359"/>
      <c r="S146" s="359"/>
      <c r="T146" s="359" t="s">
        <v>1633</v>
      </c>
      <c r="U146" s="359" t="s">
        <v>255</v>
      </c>
    </row>
    <row r="147" spans="1:21" x14ac:dyDescent="0.25">
      <c r="A147" s="356" t="s">
        <v>179</v>
      </c>
      <c r="B147" s="361" t="s">
        <v>1637</v>
      </c>
      <c r="C147" s="361" t="s">
        <v>1638</v>
      </c>
      <c r="D147" s="361" t="s">
        <v>1639</v>
      </c>
      <c r="E147" s="361" t="s">
        <v>1640</v>
      </c>
      <c r="L147" s="359" t="s">
        <v>1641</v>
      </c>
      <c r="M147" s="359" t="s">
        <v>1642</v>
      </c>
      <c r="N147" s="359" t="s">
        <v>1643</v>
      </c>
      <c r="O147" s="359" t="s">
        <v>1642</v>
      </c>
      <c r="P147" s="359" t="s">
        <v>1644</v>
      </c>
      <c r="Q147" s="359" t="s">
        <v>1645</v>
      </c>
      <c r="R147" s="359"/>
      <c r="S147" s="359"/>
      <c r="T147" s="359" t="s">
        <v>1641</v>
      </c>
      <c r="U147" s="359" t="s">
        <v>255</v>
      </c>
    </row>
    <row r="148" spans="1:21" x14ac:dyDescent="0.25">
      <c r="A148" s="356" t="s">
        <v>180</v>
      </c>
      <c r="B148" s="361" t="s">
        <v>1646</v>
      </c>
      <c r="C148" s="361" t="s">
        <v>1647</v>
      </c>
      <c r="D148" s="361" t="s">
        <v>1648</v>
      </c>
      <c r="E148" s="361" t="s">
        <v>1649</v>
      </c>
      <c r="L148" s="359" t="s">
        <v>1650</v>
      </c>
      <c r="M148" s="359" t="s">
        <v>1651</v>
      </c>
      <c r="N148" s="359" t="s">
        <v>1652</v>
      </c>
      <c r="O148" s="359" t="s">
        <v>1651</v>
      </c>
      <c r="P148" s="359" t="s">
        <v>1653</v>
      </c>
      <c r="Q148" s="359" t="s">
        <v>1654</v>
      </c>
      <c r="R148" s="359"/>
      <c r="S148" s="359"/>
      <c r="T148" s="359" t="s">
        <v>1650</v>
      </c>
      <c r="U148" s="359" t="s">
        <v>255</v>
      </c>
    </row>
    <row r="149" spans="1:21" x14ac:dyDescent="0.25">
      <c r="A149" s="356" t="s">
        <v>183</v>
      </c>
      <c r="B149" s="361" t="s">
        <v>1655</v>
      </c>
      <c r="C149" s="361" t="s">
        <v>1656</v>
      </c>
      <c r="D149" s="361" t="s">
        <v>1657</v>
      </c>
      <c r="E149" s="361" t="s">
        <v>1658</v>
      </c>
      <c r="L149" s="359" t="s">
        <v>1659</v>
      </c>
      <c r="M149" s="359" t="s">
        <v>1660</v>
      </c>
      <c r="N149" s="359" t="s">
        <v>1661</v>
      </c>
      <c r="O149" s="359" t="s">
        <v>1662</v>
      </c>
      <c r="P149" s="359" t="s">
        <v>1663</v>
      </c>
      <c r="Q149" s="359" t="s">
        <v>1664</v>
      </c>
      <c r="R149" s="359"/>
      <c r="S149" s="359"/>
      <c r="T149" s="359" t="s">
        <v>1659</v>
      </c>
      <c r="U149" s="359" t="s">
        <v>255</v>
      </c>
    </row>
    <row r="150" spans="1:21" x14ac:dyDescent="0.25">
      <c r="A150" s="356" t="s">
        <v>181</v>
      </c>
      <c r="B150" s="361" t="s">
        <v>1665</v>
      </c>
      <c r="C150" s="361" t="s">
        <v>1666</v>
      </c>
      <c r="D150" s="361" t="s">
        <v>1667</v>
      </c>
      <c r="E150" s="361" t="s">
        <v>1668</v>
      </c>
      <c r="L150" s="359" t="s">
        <v>1669</v>
      </c>
      <c r="M150" s="359" t="s">
        <v>1670</v>
      </c>
      <c r="N150" s="359" t="s">
        <v>1670</v>
      </c>
      <c r="O150" s="359" t="s">
        <v>1670</v>
      </c>
      <c r="P150" s="359" t="s">
        <v>1671</v>
      </c>
      <c r="Q150" s="359" t="s">
        <v>1672</v>
      </c>
      <c r="R150" s="359"/>
      <c r="S150" s="359"/>
      <c r="T150" s="359" t="s">
        <v>1669</v>
      </c>
      <c r="U150" s="359" t="s">
        <v>255</v>
      </c>
    </row>
    <row r="151" spans="1:21" ht="409.6" x14ac:dyDescent="0.25">
      <c r="A151" s="366" t="s">
        <v>182</v>
      </c>
      <c r="B151" s="366" t="s">
        <v>1673</v>
      </c>
      <c r="C151" s="366" t="s">
        <v>1674</v>
      </c>
      <c r="D151" s="368" t="s">
        <v>1675</v>
      </c>
      <c r="E151" s="366" t="s">
        <v>1676</v>
      </c>
      <c r="L151" s="359" t="s">
        <v>1677</v>
      </c>
      <c r="M151" s="359" t="s">
        <v>1678</v>
      </c>
      <c r="N151" s="359" t="s">
        <v>1679</v>
      </c>
      <c r="O151" s="359" t="s">
        <v>1678</v>
      </c>
      <c r="P151" s="359" t="s">
        <v>1680</v>
      </c>
      <c r="Q151" s="359" t="s">
        <v>1681</v>
      </c>
      <c r="R151" s="359"/>
      <c r="S151" s="359"/>
      <c r="T151" s="359" t="s">
        <v>1677</v>
      </c>
      <c r="U151" s="360" t="s">
        <v>259</v>
      </c>
    </row>
    <row r="152" spans="1:21" x14ac:dyDescent="0.25">
      <c r="A152" s="356" t="s">
        <v>134</v>
      </c>
      <c r="B152" s="361" t="s">
        <v>1682</v>
      </c>
      <c r="C152" s="361" t="s">
        <v>1683</v>
      </c>
      <c r="D152" s="361" t="s">
        <v>1684</v>
      </c>
      <c r="E152" s="361" t="s">
        <v>1685</v>
      </c>
      <c r="L152" s="359" t="s">
        <v>1686</v>
      </c>
      <c r="M152" s="359" t="s">
        <v>1687</v>
      </c>
      <c r="N152" s="359" t="s">
        <v>1687</v>
      </c>
      <c r="O152" s="359" t="s">
        <v>1687</v>
      </c>
      <c r="P152" s="359" t="s">
        <v>1688</v>
      </c>
      <c r="Q152" s="359" t="s">
        <v>1689</v>
      </c>
      <c r="R152" s="359"/>
      <c r="S152" s="359"/>
      <c r="T152" s="359" t="s">
        <v>1686</v>
      </c>
      <c r="U152" s="359" t="s">
        <v>255</v>
      </c>
    </row>
    <row r="153" spans="1:21" x14ac:dyDescent="0.25">
      <c r="A153" s="356" t="s">
        <v>21</v>
      </c>
      <c r="B153" s="361" t="s">
        <v>1690</v>
      </c>
      <c r="C153" s="361" t="s">
        <v>1105</v>
      </c>
      <c r="D153" s="361" t="s">
        <v>1106</v>
      </c>
      <c r="E153" s="361" t="s">
        <v>1107</v>
      </c>
      <c r="L153" s="359" t="s">
        <v>1691</v>
      </c>
      <c r="M153" s="359" t="s">
        <v>1692</v>
      </c>
      <c r="N153" s="359" t="s">
        <v>1692</v>
      </c>
      <c r="O153" s="359" t="s">
        <v>1693</v>
      </c>
      <c r="P153" s="359" t="s">
        <v>1694</v>
      </c>
      <c r="Q153" s="359" t="s">
        <v>1695</v>
      </c>
      <c r="R153" s="359"/>
      <c r="S153" s="359"/>
      <c r="T153" s="359" t="s">
        <v>1691</v>
      </c>
      <c r="U153" s="359" t="s">
        <v>257</v>
      </c>
    </row>
    <row r="154" spans="1:21" ht="26.4" x14ac:dyDescent="0.25">
      <c r="A154" s="356" t="s">
        <v>28</v>
      </c>
      <c r="B154" s="366" t="s">
        <v>1114</v>
      </c>
      <c r="C154" s="361" t="s">
        <v>1115</v>
      </c>
      <c r="D154" s="361" t="s">
        <v>1116</v>
      </c>
      <c r="E154" s="361" t="s">
        <v>1117</v>
      </c>
      <c r="L154" s="359" t="s">
        <v>1696</v>
      </c>
      <c r="M154" s="359" t="s">
        <v>1697</v>
      </c>
      <c r="N154" s="359" t="s">
        <v>1698</v>
      </c>
      <c r="O154" s="359" t="s">
        <v>1699</v>
      </c>
      <c r="P154" s="359" t="s">
        <v>1700</v>
      </c>
      <c r="Q154" s="359" t="s">
        <v>1701</v>
      </c>
      <c r="R154" s="359"/>
      <c r="S154" s="359"/>
      <c r="T154" s="359" t="s">
        <v>1696</v>
      </c>
      <c r="U154" s="359" t="s">
        <v>255</v>
      </c>
    </row>
    <row r="155" spans="1:21" x14ac:dyDescent="0.25">
      <c r="A155" s="356" t="s">
        <v>1702</v>
      </c>
      <c r="B155" s="361" t="s">
        <v>1703</v>
      </c>
      <c r="C155" s="361" t="s">
        <v>1704</v>
      </c>
      <c r="D155" s="361" t="s">
        <v>1705</v>
      </c>
      <c r="E155" s="361" t="s">
        <v>1706</v>
      </c>
      <c r="L155" s="359" t="s">
        <v>1707</v>
      </c>
      <c r="M155" s="359" t="s">
        <v>1708</v>
      </c>
      <c r="N155" s="359" t="s">
        <v>1708</v>
      </c>
      <c r="O155" s="359" t="s">
        <v>1708</v>
      </c>
      <c r="P155" s="359" t="s">
        <v>1709</v>
      </c>
      <c r="Q155" s="359" t="s">
        <v>1710</v>
      </c>
      <c r="R155" s="359"/>
      <c r="S155" s="359"/>
      <c r="T155" s="359" t="s">
        <v>1707</v>
      </c>
      <c r="U155" s="359" t="s">
        <v>257</v>
      </c>
    </row>
    <row r="156" spans="1:21" x14ac:dyDescent="0.25">
      <c r="A156" s="356" t="s">
        <v>1711</v>
      </c>
      <c r="B156" s="361" t="s">
        <v>1712</v>
      </c>
      <c r="C156" s="361" t="s">
        <v>1713</v>
      </c>
      <c r="D156" s="361" t="s">
        <v>1714</v>
      </c>
      <c r="E156" s="361" t="s">
        <v>1715</v>
      </c>
      <c r="L156" s="359" t="s">
        <v>1716</v>
      </c>
      <c r="M156" s="359" t="s">
        <v>1717</v>
      </c>
      <c r="N156" s="359" t="s">
        <v>1718</v>
      </c>
      <c r="O156" s="359" t="s">
        <v>1719</v>
      </c>
      <c r="P156" s="359" t="s">
        <v>1720</v>
      </c>
      <c r="Q156" s="359" t="s">
        <v>1721</v>
      </c>
      <c r="R156" s="359"/>
      <c r="S156" s="359"/>
      <c r="T156" s="359" t="s">
        <v>1716</v>
      </c>
      <c r="U156" s="359" t="s">
        <v>255</v>
      </c>
    </row>
    <row r="157" spans="1:21" ht="15.75" customHeight="1" x14ac:dyDescent="0.25">
      <c r="A157" s="366" t="s">
        <v>1722</v>
      </c>
      <c r="B157" s="366" t="s">
        <v>1723</v>
      </c>
      <c r="C157" s="366" t="s">
        <v>1724</v>
      </c>
      <c r="D157" s="366" t="s">
        <v>1725</v>
      </c>
      <c r="E157" s="366" t="s">
        <v>1726</v>
      </c>
      <c r="L157" s="359" t="s">
        <v>1727</v>
      </c>
      <c r="M157" s="359" t="s">
        <v>1728</v>
      </c>
      <c r="N157" s="359" t="s">
        <v>1728</v>
      </c>
      <c r="O157" s="359" t="s">
        <v>1728</v>
      </c>
      <c r="P157" s="359" t="s">
        <v>1729</v>
      </c>
      <c r="Q157" s="359" t="s">
        <v>1730</v>
      </c>
      <c r="R157" s="359"/>
      <c r="S157" s="359"/>
      <c r="T157" s="359" t="s">
        <v>1727</v>
      </c>
      <c r="U157" s="359" t="s">
        <v>257</v>
      </c>
    </row>
    <row r="158" spans="1:21" ht="15.75" customHeight="1" x14ac:dyDescent="0.25">
      <c r="A158" s="369" t="s">
        <v>241</v>
      </c>
      <c r="B158" s="369" t="s">
        <v>1731</v>
      </c>
      <c r="C158" s="369" t="s">
        <v>1732</v>
      </c>
      <c r="D158" s="369" t="s">
        <v>1733</v>
      </c>
      <c r="E158" s="356" t="s">
        <v>1734</v>
      </c>
      <c r="L158" s="359" t="s">
        <v>1735</v>
      </c>
      <c r="M158" s="359" t="s">
        <v>1736</v>
      </c>
      <c r="N158" s="359" t="s">
        <v>1737</v>
      </c>
      <c r="O158" s="359" t="s">
        <v>1736</v>
      </c>
      <c r="P158" s="359" t="s">
        <v>1738</v>
      </c>
      <c r="Q158" s="359" t="s">
        <v>1739</v>
      </c>
      <c r="R158" s="359"/>
      <c r="S158" s="359"/>
      <c r="T158" s="359" t="s">
        <v>1735</v>
      </c>
      <c r="U158" s="359" t="s">
        <v>255</v>
      </c>
    </row>
    <row r="159" spans="1:21" x14ac:dyDescent="0.25">
      <c r="A159" s="356" t="s">
        <v>244</v>
      </c>
      <c r="B159" s="356" t="s">
        <v>1740</v>
      </c>
      <c r="C159" s="356" t="s">
        <v>1741</v>
      </c>
      <c r="D159" s="356" t="s">
        <v>1742</v>
      </c>
      <c r="E159" s="356" t="s">
        <v>1743</v>
      </c>
      <c r="L159" s="359" t="s">
        <v>1744</v>
      </c>
      <c r="M159" s="359" t="s">
        <v>1745</v>
      </c>
      <c r="N159" s="359" t="s">
        <v>1746</v>
      </c>
      <c r="O159" s="359" t="s">
        <v>1747</v>
      </c>
      <c r="P159" s="359" t="s">
        <v>1748</v>
      </c>
      <c r="Q159" s="359" t="s">
        <v>1749</v>
      </c>
      <c r="R159" s="359"/>
      <c r="S159" s="359"/>
      <c r="T159" s="359" t="s">
        <v>1744</v>
      </c>
      <c r="U159" s="359" t="s">
        <v>257</v>
      </c>
    </row>
    <row r="160" spans="1:21" ht="13.5" customHeight="1" x14ac:dyDescent="0.25">
      <c r="A160" s="356" t="s">
        <v>247</v>
      </c>
      <c r="B160" s="366" t="s">
        <v>1750</v>
      </c>
      <c r="C160" s="356" t="s">
        <v>1751</v>
      </c>
      <c r="D160" s="356" t="s">
        <v>1752</v>
      </c>
      <c r="E160" s="356" t="s">
        <v>1753</v>
      </c>
      <c r="L160" s="359" t="s">
        <v>1754</v>
      </c>
      <c r="M160" s="359" t="s">
        <v>1755</v>
      </c>
      <c r="N160" s="359" t="s">
        <v>1755</v>
      </c>
      <c r="O160" s="359" t="s">
        <v>1756</v>
      </c>
      <c r="P160" s="359" t="s">
        <v>1757</v>
      </c>
      <c r="Q160" s="359" t="s">
        <v>1758</v>
      </c>
      <c r="R160" s="359"/>
      <c r="S160" s="359"/>
      <c r="T160" s="359" t="s">
        <v>1754</v>
      </c>
      <c r="U160" s="360" t="s">
        <v>257</v>
      </c>
    </row>
    <row r="161" spans="1:21" x14ac:dyDescent="0.25">
      <c r="A161" s="356" t="s">
        <v>250</v>
      </c>
      <c r="B161" s="356" t="s">
        <v>1759</v>
      </c>
      <c r="C161" s="356" t="s">
        <v>1760</v>
      </c>
      <c r="D161" s="356" t="s">
        <v>1761</v>
      </c>
      <c r="E161" s="356" t="s">
        <v>1762</v>
      </c>
      <c r="L161" s="359" t="s">
        <v>1763</v>
      </c>
      <c r="M161" s="359" t="s">
        <v>1764</v>
      </c>
      <c r="N161" s="359" t="s">
        <v>1765</v>
      </c>
      <c r="O161" s="359" t="s">
        <v>1766</v>
      </c>
      <c r="P161" s="359" t="s">
        <v>1767</v>
      </c>
      <c r="Q161" s="359" t="s">
        <v>1768</v>
      </c>
      <c r="R161" s="359"/>
      <c r="S161" s="359"/>
      <c r="T161" s="359" t="s">
        <v>1763</v>
      </c>
      <c r="U161" s="359" t="s">
        <v>255</v>
      </c>
    </row>
    <row r="162" spans="1:21" x14ac:dyDescent="0.25">
      <c r="A162" s="356" t="s">
        <v>242</v>
      </c>
      <c r="B162" s="356" t="s">
        <v>1769</v>
      </c>
      <c r="C162" s="356" t="s">
        <v>1770</v>
      </c>
      <c r="D162" s="356" t="s">
        <v>1771</v>
      </c>
      <c r="E162" s="356" t="s">
        <v>1772</v>
      </c>
      <c r="L162" s="359" t="s">
        <v>1773</v>
      </c>
      <c r="M162" s="359" t="s">
        <v>1774</v>
      </c>
      <c r="N162" s="359" t="s">
        <v>1775</v>
      </c>
      <c r="O162" s="359" t="s">
        <v>1774</v>
      </c>
      <c r="P162" s="359" t="s">
        <v>1776</v>
      </c>
      <c r="Q162" s="359" t="s">
        <v>1777</v>
      </c>
      <c r="R162" s="359"/>
      <c r="S162" s="359"/>
      <c r="T162" s="359" t="s">
        <v>1773</v>
      </c>
      <c r="U162" s="359" t="s">
        <v>255</v>
      </c>
    </row>
    <row r="163" spans="1:21" ht="14.25" customHeight="1" x14ac:dyDescent="0.25">
      <c r="A163" s="356" t="s">
        <v>245</v>
      </c>
      <c r="B163" s="356" t="s">
        <v>1778</v>
      </c>
      <c r="C163" s="356" t="s">
        <v>1779</v>
      </c>
      <c r="D163" s="356" t="s">
        <v>1780</v>
      </c>
      <c r="E163" s="356" t="s">
        <v>1781</v>
      </c>
      <c r="L163" s="359" t="s">
        <v>1782</v>
      </c>
      <c r="M163" s="359" t="s">
        <v>1783</v>
      </c>
      <c r="N163" s="359" t="s">
        <v>1783</v>
      </c>
      <c r="O163" s="359" t="s">
        <v>1783</v>
      </c>
      <c r="P163" s="359" t="s">
        <v>1784</v>
      </c>
      <c r="Q163" s="359" t="s">
        <v>1785</v>
      </c>
      <c r="R163" s="359"/>
      <c r="S163" s="359"/>
      <c r="T163" s="359" t="s">
        <v>1782</v>
      </c>
      <c r="U163" s="360" t="s">
        <v>256</v>
      </c>
    </row>
    <row r="164" spans="1:21" x14ac:dyDescent="0.25">
      <c r="A164" s="356" t="s">
        <v>248</v>
      </c>
      <c r="B164" s="356" t="s">
        <v>1786</v>
      </c>
      <c r="C164" s="356" t="s">
        <v>1787</v>
      </c>
      <c r="D164" s="356" t="s">
        <v>1788</v>
      </c>
      <c r="E164" s="356" t="s">
        <v>1789</v>
      </c>
      <c r="L164" s="359" t="s">
        <v>1790</v>
      </c>
      <c r="M164" s="359" t="s">
        <v>1791</v>
      </c>
      <c r="N164" s="359" t="s">
        <v>1792</v>
      </c>
      <c r="O164" s="359" t="s">
        <v>1791</v>
      </c>
      <c r="P164" s="359" t="s">
        <v>1793</v>
      </c>
      <c r="Q164" s="359" t="s">
        <v>1794</v>
      </c>
      <c r="R164" s="359"/>
      <c r="S164" s="359"/>
      <c r="T164" s="359" t="s">
        <v>1790</v>
      </c>
      <c r="U164" s="359" t="s">
        <v>255</v>
      </c>
    </row>
    <row r="165" spans="1:21" ht="12.75" customHeight="1" x14ac:dyDescent="0.25">
      <c r="A165" s="356" t="s">
        <v>243</v>
      </c>
      <c r="B165" s="356" t="s">
        <v>1795</v>
      </c>
      <c r="C165" s="356" t="s">
        <v>1796</v>
      </c>
      <c r="D165" s="356" t="s">
        <v>1797</v>
      </c>
      <c r="E165" s="356" t="s">
        <v>1798</v>
      </c>
      <c r="L165" s="359" t="s">
        <v>1799</v>
      </c>
      <c r="M165" s="359" t="s">
        <v>1800</v>
      </c>
      <c r="N165" s="359" t="s">
        <v>1801</v>
      </c>
      <c r="O165" s="359" t="s">
        <v>1802</v>
      </c>
      <c r="P165" s="359" t="s">
        <v>1803</v>
      </c>
      <c r="Q165" s="359" t="s">
        <v>1804</v>
      </c>
      <c r="R165" s="359"/>
      <c r="S165" s="359"/>
      <c r="T165" s="359" t="s">
        <v>1799</v>
      </c>
      <c r="U165" s="359" t="s">
        <v>255</v>
      </c>
    </row>
    <row r="166" spans="1:21" ht="12.75" customHeight="1" x14ac:dyDescent="0.25">
      <c r="A166" s="356" t="s">
        <v>246</v>
      </c>
      <c r="B166" s="356" t="s">
        <v>1805</v>
      </c>
      <c r="C166" s="356" t="s">
        <v>1806</v>
      </c>
      <c r="D166" s="356" t="s">
        <v>1807</v>
      </c>
      <c r="E166" s="356" t="s">
        <v>1808</v>
      </c>
      <c r="L166" s="359" t="s">
        <v>1809</v>
      </c>
      <c r="M166" s="359" t="s">
        <v>1810</v>
      </c>
      <c r="N166" s="359" t="s">
        <v>1811</v>
      </c>
      <c r="O166" s="359" t="s">
        <v>1812</v>
      </c>
      <c r="P166" s="359" t="s">
        <v>1813</v>
      </c>
      <c r="Q166" s="359" t="s">
        <v>1814</v>
      </c>
      <c r="R166" s="359"/>
      <c r="S166" s="359"/>
      <c r="T166" s="359" t="s">
        <v>1809</v>
      </c>
      <c r="U166" s="359" t="s">
        <v>255</v>
      </c>
    </row>
    <row r="167" spans="1:21" x14ac:dyDescent="0.25">
      <c r="A167" s="356" t="s">
        <v>249</v>
      </c>
      <c r="B167" s="356" t="s">
        <v>1815</v>
      </c>
      <c r="C167" s="356" t="s">
        <v>1816</v>
      </c>
      <c r="D167" s="356" t="s">
        <v>1817</v>
      </c>
      <c r="E167" s="356" t="s">
        <v>1818</v>
      </c>
      <c r="L167" s="359" t="s">
        <v>1819</v>
      </c>
      <c r="M167" s="359" t="s">
        <v>1820</v>
      </c>
      <c r="N167" s="359" t="s">
        <v>1821</v>
      </c>
      <c r="O167" s="359" t="s">
        <v>1820</v>
      </c>
      <c r="P167" s="359" t="s">
        <v>1822</v>
      </c>
      <c r="Q167" s="359" t="s">
        <v>1823</v>
      </c>
      <c r="R167" s="359"/>
      <c r="S167" s="359"/>
      <c r="T167" s="359" t="s">
        <v>1819</v>
      </c>
      <c r="U167" s="359" t="s">
        <v>255</v>
      </c>
    </row>
    <row r="168" spans="1:21" x14ac:dyDescent="0.25">
      <c r="L168" s="359" t="s">
        <v>1824</v>
      </c>
      <c r="M168" s="359" t="s">
        <v>1825</v>
      </c>
      <c r="N168" s="359" t="s">
        <v>1825</v>
      </c>
      <c r="O168" s="359" t="s">
        <v>1825</v>
      </c>
      <c r="P168" s="359" t="s">
        <v>1826</v>
      </c>
      <c r="Q168" s="359" t="s">
        <v>1827</v>
      </c>
      <c r="R168" s="359"/>
      <c r="S168" s="359"/>
      <c r="T168" s="359" t="s">
        <v>1824</v>
      </c>
      <c r="U168" s="359" t="s">
        <v>255</v>
      </c>
    </row>
    <row r="169" spans="1:21" x14ac:dyDescent="0.25">
      <c r="L169" s="359" t="s">
        <v>1828</v>
      </c>
      <c r="M169" s="359" t="s">
        <v>1829</v>
      </c>
      <c r="N169" s="359" t="s">
        <v>1830</v>
      </c>
      <c r="O169" s="359" t="s">
        <v>1831</v>
      </c>
      <c r="P169" s="359" t="s">
        <v>1832</v>
      </c>
      <c r="Q169" s="359" t="s">
        <v>1833</v>
      </c>
      <c r="R169" s="359"/>
      <c r="S169" s="359"/>
      <c r="T169" s="359" t="s">
        <v>1828</v>
      </c>
      <c r="U169" s="359" t="s">
        <v>255</v>
      </c>
    </row>
    <row r="170" spans="1:21" x14ac:dyDescent="0.25">
      <c r="L170" s="359" t="s">
        <v>1834</v>
      </c>
      <c r="M170" s="359" t="s">
        <v>1835</v>
      </c>
      <c r="N170" s="359" t="s">
        <v>1835</v>
      </c>
      <c r="O170" s="359" t="s">
        <v>1836</v>
      </c>
      <c r="P170" s="359" t="s">
        <v>1837</v>
      </c>
      <c r="Q170" s="359" t="s">
        <v>1838</v>
      </c>
      <c r="R170" s="359"/>
      <c r="S170" s="359"/>
      <c r="T170" s="359" t="s">
        <v>1834</v>
      </c>
      <c r="U170" s="360" t="s">
        <v>259</v>
      </c>
    </row>
    <row r="171" spans="1:21" x14ac:dyDescent="0.25">
      <c r="L171" s="359" t="s">
        <v>1839</v>
      </c>
      <c r="M171" s="359" t="s">
        <v>1840</v>
      </c>
      <c r="N171" s="359" t="s">
        <v>1840</v>
      </c>
      <c r="O171" s="359" t="s">
        <v>1841</v>
      </c>
      <c r="P171" s="359" t="s">
        <v>1842</v>
      </c>
      <c r="Q171" s="359" t="s">
        <v>1843</v>
      </c>
      <c r="R171" s="359"/>
      <c r="S171" s="359"/>
      <c r="T171" s="359" t="s">
        <v>1839</v>
      </c>
      <c r="U171" s="359" t="s">
        <v>255</v>
      </c>
    </row>
    <row r="172" spans="1:21" x14ac:dyDescent="0.25">
      <c r="L172" s="359" t="s">
        <v>1844</v>
      </c>
      <c r="M172" s="359" t="s">
        <v>1845</v>
      </c>
      <c r="N172" s="359" t="s">
        <v>1845</v>
      </c>
      <c r="O172" s="359" t="s">
        <v>1846</v>
      </c>
      <c r="P172" s="359" t="s">
        <v>1847</v>
      </c>
      <c r="Q172" s="359" t="s">
        <v>1848</v>
      </c>
      <c r="R172" s="359"/>
      <c r="S172" s="359"/>
      <c r="T172" s="359" t="s">
        <v>1844</v>
      </c>
      <c r="U172" s="360" t="s">
        <v>256</v>
      </c>
    </row>
    <row r="173" spans="1:21" x14ac:dyDescent="0.25">
      <c r="L173" s="359" t="s">
        <v>1849</v>
      </c>
      <c r="M173" s="359" t="s">
        <v>1850</v>
      </c>
      <c r="N173" s="359" t="s">
        <v>1850</v>
      </c>
      <c r="O173" s="359" t="s">
        <v>1850</v>
      </c>
      <c r="P173" s="359" t="s">
        <v>1851</v>
      </c>
      <c r="Q173" s="359" t="s">
        <v>1852</v>
      </c>
      <c r="R173" s="359"/>
      <c r="S173" s="359"/>
      <c r="T173" s="359" t="s">
        <v>1849</v>
      </c>
      <c r="U173" s="359" t="s">
        <v>255</v>
      </c>
    </row>
    <row r="174" spans="1:21" x14ac:dyDescent="0.25">
      <c r="L174" s="359" t="s">
        <v>1853</v>
      </c>
      <c r="M174" s="359" t="s">
        <v>1854</v>
      </c>
      <c r="N174" s="359" t="s">
        <v>1855</v>
      </c>
      <c r="O174" s="359" t="s">
        <v>1856</v>
      </c>
      <c r="P174" s="359" t="s">
        <v>1857</v>
      </c>
      <c r="Q174" s="359" t="s">
        <v>1858</v>
      </c>
      <c r="R174" s="359"/>
      <c r="S174" s="359"/>
      <c r="T174" s="359" t="s">
        <v>1853</v>
      </c>
      <c r="U174" s="360" t="s">
        <v>256</v>
      </c>
    </row>
    <row r="175" spans="1:21" x14ac:dyDescent="0.25">
      <c r="L175" s="359" t="s">
        <v>1859</v>
      </c>
      <c r="M175" s="359" t="s">
        <v>1860</v>
      </c>
      <c r="N175" s="359" t="s">
        <v>1860</v>
      </c>
      <c r="O175" s="359" t="s">
        <v>1861</v>
      </c>
      <c r="P175" s="359" t="s">
        <v>1862</v>
      </c>
      <c r="Q175" s="359" t="s">
        <v>1863</v>
      </c>
      <c r="R175" s="359"/>
      <c r="S175" s="359"/>
      <c r="T175" s="359" t="s">
        <v>1859</v>
      </c>
      <c r="U175" s="359" t="s">
        <v>255</v>
      </c>
    </row>
    <row r="176" spans="1:21" x14ac:dyDescent="0.25">
      <c r="L176" s="359" t="s">
        <v>1864</v>
      </c>
      <c r="M176" s="359" t="s">
        <v>1865</v>
      </c>
      <c r="N176" s="359" t="s">
        <v>1866</v>
      </c>
      <c r="O176" s="359" t="s">
        <v>1865</v>
      </c>
      <c r="P176" s="359" t="s">
        <v>1867</v>
      </c>
      <c r="Q176" s="359" t="s">
        <v>1868</v>
      </c>
      <c r="R176" s="359"/>
      <c r="S176" s="359"/>
      <c r="T176" s="359" t="s">
        <v>1864</v>
      </c>
      <c r="U176" s="359" t="s">
        <v>255</v>
      </c>
    </row>
    <row r="177" spans="12:21" x14ac:dyDescent="0.25">
      <c r="L177" s="359" t="s">
        <v>1869</v>
      </c>
      <c r="M177" s="359" t="s">
        <v>1870</v>
      </c>
      <c r="N177" s="359" t="s">
        <v>1871</v>
      </c>
      <c r="O177" s="359" t="s">
        <v>1872</v>
      </c>
      <c r="P177" s="359" t="s">
        <v>1873</v>
      </c>
      <c r="Q177" s="359" t="s">
        <v>1874</v>
      </c>
      <c r="R177" s="359"/>
      <c r="S177" s="359"/>
      <c r="T177" s="359" t="s">
        <v>1869</v>
      </c>
      <c r="U177" s="359" t="s">
        <v>255</v>
      </c>
    </row>
    <row r="178" spans="12:21" x14ac:dyDescent="0.25">
      <c r="L178" s="359" t="s">
        <v>1875</v>
      </c>
      <c r="M178" s="359" t="s">
        <v>1876</v>
      </c>
      <c r="N178" s="359" t="s">
        <v>1877</v>
      </c>
      <c r="O178" s="359" t="s">
        <v>1878</v>
      </c>
      <c r="P178" s="359" t="s">
        <v>1879</v>
      </c>
      <c r="Q178" s="359" t="s">
        <v>1880</v>
      </c>
      <c r="R178" s="359"/>
      <c r="S178" s="359"/>
      <c r="T178" s="359" t="s">
        <v>1875</v>
      </c>
      <c r="U178" s="359" t="s">
        <v>255</v>
      </c>
    </row>
    <row r="179" spans="12:21" x14ac:dyDescent="0.25">
      <c r="L179" s="359" t="s">
        <v>1881</v>
      </c>
      <c r="M179" s="359" t="s">
        <v>1882</v>
      </c>
      <c r="N179" s="359" t="s">
        <v>1883</v>
      </c>
      <c r="O179" s="359" t="s">
        <v>1882</v>
      </c>
      <c r="P179" s="359" t="s">
        <v>1884</v>
      </c>
      <c r="Q179" s="359" t="s">
        <v>1885</v>
      </c>
      <c r="R179" s="359"/>
      <c r="S179" s="359"/>
      <c r="T179" s="359" t="s">
        <v>1881</v>
      </c>
      <c r="U179" s="359" t="s">
        <v>256</v>
      </c>
    </row>
    <row r="180" spans="12:21" x14ac:dyDescent="0.25">
      <c r="L180" s="359" t="s">
        <v>1886</v>
      </c>
      <c r="M180" s="359" t="s">
        <v>1887</v>
      </c>
      <c r="N180" s="359" t="s">
        <v>1888</v>
      </c>
      <c r="O180" s="359" t="s">
        <v>1889</v>
      </c>
      <c r="P180" s="359" t="s">
        <v>1890</v>
      </c>
      <c r="Q180" s="359" t="s">
        <v>1891</v>
      </c>
      <c r="R180" s="359"/>
      <c r="S180" s="359"/>
      <c r="T180" s="359" t="s">
        <v>1886</v>
      </c>
      <c r="U180" s="359" t="s">
        <v>255</v>
      </c>
    </row>
    <row r="181" spans="12:21" x14ac:dyDescent="0.25">
      <c r="L181" s="359" t="s">
        <v>1892</v>
      </c>
      <c r="M181" s="359" t="s">
        <v>1893</v>
      </c>
      <c r="N181" s="359" t="s">
        <v>1893</v>
      </c>
      <c r="O181" s="359" t="s">
        <v>1893</v>
      </c>
      <c r="P181" s="359" t="s">
        <v>1894</v>
      </c>
      <c r="Q181" s="359" t="s">
        <v>1895</v>
      </c>
      <c r="R181" s="359"/>
      <c r="S181" s="359"/>
      <c r="T181" s="359" t="s">
        <v>1892</v>
      </c>
      <c r="U181" s="359" t="s">
        <v>257</v>
      </c>
    </row>
    <row r="182" spans="12:21" x14ac:dyDescent="0.25">
      <c r="L182" s="359" t="s">
        <v>1896</v>
      </c>
      <c r="M182" s="359" t="s">
        <v>1897</v>
      </c>
      <c r="N182" s="359" t="s">
        <v>1897</v>
      </c>
      <c r="O182" s="359" t="s">
        <v>1897</v>
      </c>
      <c r="P182" s="359" t="s">
        <v>1898</v>
      </c>
      <c r="Q182" s="359" t="s">
        <v>1899</v>
      </c>
      <c r="R182" s="359"/>
      <c r="S182" s="359"/>
      <c r="T182" s="359" t="s">
        <v>1896</v>
      </c>
      <c r="U182" s="359" t="s">
        <v>256</v>
      </c>
    </row>
    <row r="183" spans="12:21" x14ac:dyDescent="0.25">
      <c r="L183" s="360" t="s">
        <v>1900</v>
      </c>
      <c r="M183" s="359" t="s">
        <v>1901</v>
      </c>
      <c r="N183" s="359" t="s">
        <v>1902</v>
      </c>
      <c r="O183" s="359" t="s">
        <v>1903</v>
      </c>
      <c r="P183" s="359" t="s">
        <v>1904</v>
      </c>
      <c r="Q183" s="359" t="s">
        <v>1905</v>
      </c>
      <c r="R183" s="359"/>
      <c r="S183" s="359"/>
      <c r="T183" s="360" t="s">
        <v>1900</v>
      </c>
      <c r="U183" s="360" t="s">
        <v>259</v>
      </c>
    </row>
    <row r="184" spans="12:21" x14ac:dyDescent="0.25">
      <c r="L184" s="359" t="s">
        <v>1906</v>
      </c>
      <c r="M184" s="359" t="s">
        <v>1907</v>
      </c>
      <c r="N184" s="359" t="s">
        <v>1908</v>
      </c>
      <c r="O184" s="359" t="s">
        <v>1909</v>
      </c>
      <c r="P184" s="359" t="s">
        <v>1910</v>
      </c>
      <c r="Q184" s="359" t="s">
        <v>1911</v>
      </c>
      <c r="R184" s="359"/>
      <c r="S184" s="359"/>
      <c r="T184" s="359" t="s">
        <v>1906</v>
      </c>
      <c r="U184" s="360" t="s">
        <v>257</v>
      </c>
    </row>
    <row r="185" spans="12:21" x14ac:dyDescent="0.25">
      <c r="L185" s="359" t="s">
        <v>1912</v>
      </c>
      <c r="M185" s="359" t="s">
        <v>1913</v>
      </c>
      <c r="N185" s="359" t="s">
        <v>1913</v>
      </c>
      <c r="O185" s="359" t="s">
        <v>1913</v>
      </c>
      <c r="P185" s="359" t="s">
        <v>1914</v>
      </c>
      <c r="Q185" s="359" t="s">
        <v>1915</v>
      </c>
      <c r="R185" s="359"/>
      <c r="S185" s="359"/>
      <c r="T185" s="359" t="s">
        <v>1912</v>
      </c>
      <c r="U185" s="360" t="s">
        <v>259</v>
      </c>
    </row>
    <row r="186" spans="12:21" x14ac:dyDescent="0.25">
      <c r="L186" s="359" t="s">
        <v>1916</v>
      </c>
      <c r="M186" s="359" t="s">
        <v>1917</v>
      </c>
      <c r="N186" s="359" t="s">
        <v>1917</v>
      </c>
      <c r="O186" s="359" t="s">
        <v>1918</v>
      </c>
      <c r="P186" s="359" t="s">
        <v>1919</v>
      </c>
      <c r="Q186" s="359" t="s">
        <v>1920</v>
      </c>
      <c r="R186" s="359"/>
      <c r="S186" s="359"/>
      <c r="T186" s="359" t="s">
        <v>1916</v>
      </c>
      <c r="U186" s="360" t="s">
        <v>257</v>
      </c>
    </row>
    <row r="187" spans="12:21" x14ac:dyDescent="0.25">
      <c r="L187" s="359" t="s">
        <v>1921</v>
      </c>
      <c r="M187" s="359" t="s">
        <v>1922</v>
      </c>
      <c r="N187" s="359" t="s">
        <v>1923</v>
      </c>
      <c r="O187" s="359" t="s">
        <v>1924</v>
      </c>
      <c r="P187" s="359" t="s">
        <v>1925</v>
      </c>
      <c r="Q187" s="359" t="s">
        <v>1926</v>
      </c>
      <c r="R187" s="359"/>
      <c r="S187" s="359"/>
      <c r="T187" s="359" t="s">
        <v>1921</v>
      </c>
      <c r="U187" s="360" t="s">
        <v>257</v>
      </c>
    </row>
    <row r="188" spans="12:21" x14ac:dyDescent="0.25">
      <c r="L188" s="359" t="s">
        <v>1927</v>
      </c>
      <c r="M188" s="359" t="s">
        <v>1928</v>
      </c>
      <c r="N188" s="359" t="s">
        <v>1929</v>
      </c>
      <c r="O188" s="359" t="s">
        <v>1930</v>
      </c>
      <c r="P188" s="359" t="s">
        <v>1931</v>
      </c>
      <c r="Q188" s="359" t="s">
        <v>1932</v>
      </c>
      <c r="R188" s="359"/>
      <c r="S188" s="359"/>
      <c r="T188" s="359" t="s">
        <v>1927</v>
      </c>
      <c r="U188" s="360" t="s">
        <v>258</v>
      </c>
    </row>
    <row r="189" spans="12:21" x14ac:dyDescent="0.25">
      <c r="L189" s="359" t="s">
        <v>1933</v>
      </c>
      <c r="M189" s="359" t="s">
        <v>1934</v>
      </c>
      <c r="N189" s="359" t="s">
        <v>1934</v>
      </c>
      <c r="O189" s="359" t="s">
        <v>1934</v>
      </c>
      <c r="P189" s="359" t="s">
        <v>1935</v>
      </c>
      <c r="Q189" s="359" t="s">
        <v>1936</v>
      </c>
      <c r="R189" s="359"/>
      <c r="S189" s="359"/>
      <c r="T189" s="359" t="s">
        <v>1933</v>
      </c>
      <c r="U189" s="359" t="s">
        <v>255</v>
      </c>
    </row>
    <row r="190" spans="12:21" x14ac:dyDescent="0.25">
      <c r="L190" s="359" t="s">
        <v>1937</v>
      </c>
      <c r="M190" s="359" t="s">
        <v>1938</v>
      </c>
      <c r="N190" s="359" t="s">
        <v>1939</v>
      </c>
      <c r="O190" s="359" t="s">
        <v>1940</v>
      </c>
      <c r="P190" s="359" t="s">
        <v>1941</v>
      </c>
      <c r="Q190" s="359" t="s">
        <v>1942</v>
      </c>
      <c r="R190" s="359"/>
      <c r="S190" s="359"/>
      <c r="T190" s="359" t="s">
        <v>1937</v>
      </c>
      <c r="U190" s="360" t="s">
        <v>259</v>
      </c>
    </row>
    <row r="191" spans="12:21" x14ac:dyDescent="0.25">
      <c r="L191" s="359" t="s">
        <v>1943</v>
      </c>
      <c r="M191" s="359" t="s">
        <v>1944</v>
      </c>
      <c r="N191" s="359" t="s">
        <v>1945</v>
      </c>
      <c r="O191" s="359" t="s">
        <v>1946</v>
      </c>
      <c r="P191" s="359" t="s">
        <v>1947</v>
      </c>
      <c r="Q191" s="359" t="s">
        <v>1948</v>
      </c>
      <c r="R191" s="359"/>
      <c r="S191" s="359"/>
      <c r="T191" s="359" t="s">
        <v>1943</v>
      </c>
      <c r="U191" s="360" t="s">
        <v>259</v>
      </c>
    </row>
    <row r="192" spans="12:21" x14ac:dyDescent="0.25">
      <c r="L192" s="359" t="s">
        <v>1949</v>
      </c>
      <c r="M192" s="359" t="s">
        <v>1950</v>
      </c>
      <c r="N192" s="359" t="s">
        <v>1951</v>
      </c>
      <c r="O192" s="359" t="s">
        <v>1950</v>
      </c>
      <c r="P192" s="359" t="s">
        <v>1952</v>
      </c>
      <c r="Q192" s="359" t="s">
        <v>1953</v>
      </c>
      <c r="R192" s="359"/>
      <c r="S192" s="359"/>
      <c r="T192" s="359" t="s">
        <v>1949</v>
      </c>
      <c r="U192" s="360" t="s">
        <v>257</v>
      </c>
    </row>
    <row r="193" spans="12:21" x14ac:dyDescent="0.25">
      <c r="L193" s="359" t="s">
        <v>1954</v>
      </c>
      <c r="M193" s="359" t="s">
        <v>1955</v>
      </c>
      <c r="N193" s="359" t="s">
        <v>1956</v>
      </c>
      <c r="O193" s="359" t="s">
        <v>1957</v>
      </c>
      <c r="P193" s="359" t="s">
        <v>1958</v>
      </c>
      <c r="Q193" s="359" t="s">
        <v>1959</v>
      </c>
      <c r="R193" s="359"/>
      <c r="S193" s="359"/>
      <c r="T193" s="359" t="s">
        <v>1954</v>
      </c>
      <c r="U193" s="360" t="s">
        <v>255</v>
      </c>
    </row>
    <row r="194" spans="12:21" x14ac:dyDescent="0.25">
      <c r="L194" s="359" t="s">
        <v>1960</v>
      </c>
      <c r="M194" s="359" t="s">
        <v>1961</v>
      </c>
      <c r="N194" s="359" t="s">
        <v>1962</v>
      </c>
      <c r="O194" s="359" t="s">
        <v>1963</v>
      </c>
      <c r="P194" s="359" t="s">
        <v>1964</v>
      </c>
      <c r="Q194" s="359" t="s">
        <v>1965</v>
      </c>
      <c r="R194" s="359"/>
      <c r="S194" s="359"/>
      <c r="T194" s="359" t="s">
        <v>1960</v>
      </c>
      <c r="U194" s="360" t="s">
        <v>255</v>
      </c>
    </row>
    <row r="195" spans="12:21" x14ac:dyDescent="0.25">
      <c r="L195" s="359" t="s">
        <v>1966</v>
      </c>
      <c r="M195" s="359" t="s">
        <v>1967</v>
      </c>
      <c r="N195" s="359" t="s">
        <v>1968</v>
      </c>
      <c r="O195" s="359" t="s">
        <v>1969</v>
      </c>
      <c r="P195" s="359" t="s">
        <v>1970</v>
      </c>
      <c r="Q195" s="359" t="s">
        <v>1971</v>
      </c>
      <c r="R195" s="359"/>
      <c r="S195" s="359"/>
      <c r="T195" s="359" t="s">
        <v>1966</v>
      </c>
      <c r="U195" s="360" t="s">
        <v>255</v>
      </c>
    </row>
    <row r="196" spans="12:21" x14ac:dyDescent="0.25">
      <c r="L196" s="359" t="s">
        <v>1972</v>
      </c>
      <c r="M196" s="359" t="s">
        <v>1973</v>
      </c>
      <c r="N196" s="359" t="s">
        <v>1974</v>
      </c>
      <c r="O196" s="359" t="s">
        <v>1975</v>
      </c>
      <c r="P196" s="359" t="s">
        <v>1976</v>
      </c>
      <c r="Q196" s="359" t="s">
        <v>1977</v>
      </c>
      <c r="R196" s="359"/>
      <c r="S196" s="359"/>
      <c r="T196" s="359" t="s">
        <v>1972</v>
      </c>
      <c r="U196" s="360" t="s">
        <v>255</v>
      </c>
    </row>
    <row r="197" spans="12:21" x14ac:dyDescent="0.25">
      <c r="L197" s="359" t="s">
        <v>1978</v>
      </c>
      <c r="M197" s="359" t="s">
        <v>1979</v>
      </c>
      <c r="N197" s="359" t="s">
        <v>1980</v>
      </c>
      <c r="O197" s="359" t="s">
        <v>1981</v>
      </c>
      <c r="P197" s="359" t="s">
        <v>1982</v>
      </c>
      <c r="Q197" s="359" t="s">
        <v>1983</v>
      </c>
      <c r="R197" s="359"/>
      <c r="S197" s="359"/>
      <c r="T197" s="359" t="s">
        <v>1978</v>
      </c>
      <c r="U197" s="359" t="s">
        <v>255</v>
      </c>
    </row>
    <row r="198" spans="12:21" x14ac:dyDescent="0.25">
      <c r="L198" s="359" t="s">
        <v>1984</v>
      </c>
      <c r="M198" s="359" t="s">
        <v>1985</v>
      </c>
      <c r="N198" s="359" t="s">
        <v>1985</v>
      </c>
      <c r="O198" s="359" t="s">
        <v>1986</v>
      </c>
      <c r="P198" s="359" t="s">
        <v>1987</v>
      </c>
      <c r="Q198" s="359" t="s">
        <v>1988</v>
      </c>
      <c r="R198" s="359"/>
      <c r="S198" s="359"/>
      <c r="T198" s="359" t="s">
        <v>1984</v>
      </c>
      <c r="U198" s="359" t="s">
        <v>255</v>
      </c>
    </row>
    <row r="199" spans="12:21" x14ac:dyDescent="0.25">
      <c r="L199" s="359" t="s">
        <v>1989</v>
      </c>
      <c r="M199" s="359" t="s">
        <v>1990</v>
      </c>
      <c r="N199" s="359" t="s">
        <v>1990</v>
      </c>
      <c r="O199" s="359" t="s">
        <v>1990</v>
      </c>
      <c r="P199" s="359" t="s">
        <v>1991</v>
      </c>
      <c r="Q199" s="359" t="s">
        <v>1992</v>
      </c>
      <c r="R199" s="359"/>
      <c r="S199" s="359"/>
      <c r="T199" s="359" t="s">
        <v>1989</v>
      </c>
      <c r="U199" s="359" t="s">
        <v>256</v>
      </c>
    </row>
    <row r="200" spans="12:21" x14ac:dyDescent="0.25">
      <c r="L200" s="359" t="s">
        <v>1993</v>
      </c>
      <c r="M200" s="359" t="s">
        <v>1994</v>
      </c>
      <c r="N200" s="359" t="s">
        <v>1995</v>
      </c>
      <c r="O200" s="359" t="s">
        <v>1994</v>
      </c>
      <c r="P200" s="359" t="s">
        <v>1996</v>
      </c>
      <c r="Q200" s="359" t="s">
        <v>1997</v>
      </c>
      <c r="R200" s="359"/>
      <c r="S200" s="359"/>
      <c r="T200" s="359" t="s">
        <v>1993</v>
      </c>
      <c r="U200" s="359" t="s">
        <v>255</v>
      </c>
    </row>
    <row r="201" spans="12:21" x14ac:dyDescent="0.25">
      <c r="L201" s="359" t="s">
        <v>1998</v>
      </c>
      <c r="M201" s="359" t="s">
        <v>1999</v>
      </c>
      <c r="N201" s="359" t="s">
        <v>2000</v>
      </c>
      <c r="O201" s="359" t="s">
        <v>1999</v>
      </c>
      <c r="P201" s="359" t="s">
        <v>2001</v>
      </c>
      <c r="Q201" s="359" t="s">
        <v>2002</v>
      </c>
      <c r="R201" s="359"/>
      <c r="S201" s="359"/>
      <c r="T201" s="359" t="s">
        <v>1998</v>
      </c>
      <c r="U201" s="359" t="s">
        <v>259</v>
      </c>
    </row>
    <row r="202" spans="12:21" x14ac:dyDescent="0.25">
      <c r="L202" s="359" t="s">
        <v>2003</v>
      </c>
      <c r="M202" s="359" t="s">
        <v>2004</v>
      </c>
      <c r="N202" s="359" t="s">
        <v>2005</v>
      </c>
      <c r="O202" s="359" t="s">
        <v>2006</v>
      </c>
      <c r="P202" s="359" t="s">
        <v>2007</v>
      </c>
      <c r="Q202" s="359" t="s">
        <v>2008</v>
      </c>
      <c r="R202" s="359"/>
      <c r="S202" s="359"/>
      <c r="T202" s="359" t="s">
        <v>2003</v>
      </c>
      <c r="U202" s="359" t="s">
        <v>257</v>
      </c>
    </row>
    <row r="203" spans="12:21" x14ac:dyDescent="0.25">
      <c r="L203" s="359" t="s">
        <v>2009</v>
      </c>
      <c r="M203" s="359" t="s">
        <v>127</v>
      </c>
      <c r="N203" s="359" t="s">
        <v>2010</v>
      </c>
      <c r="O203" s="359" t="s">
        <v>127</v>
      </c>
      <c r="P203" s="359" t="s">
        <v>2011</v>
      </c>
      <c r="Q203" s="359" t="s">
        <v>2012</v>
      </c>
      <c r="R203" s="359"/>
      <c r="S203" s="359"/>
      <c r="T203" s="359" t="s">
        <v>2009</v>
      </c>
      <c r="U203" s="359" t="s">
        <v>255</v>
      </c>
    </row>
    <row r="204" spans="12:21" x14ac:dyDescent="0.25">
      <c r="L204" s="359" t="s">
        <v>2013</v>
      </c>
      <c r="M204" s="359" t="s">
        <v>2014</v>
      </c>
      <c r="N204" s="359" t="s">
        <v>2015</v>
      </c>
      <c r="O204" s="359" t="s">
        <v>2016</v>
      </c>
      <c r="P204" s="359" t="s">
        <v>2017</v>
      </c>
      <c r="Q204" s="359" t="s">
        <v>2018</v>
      </c>
      <c r="R204" s="359"/>
      <c r="S204" s="359"/>
      <c r="T204" s="359" t="s">
        <v>2013</v>
      </c>
      <c r="U204" s="359" t="s">
        <v>255</v>
      </c>
    </row>
    <row r="205" spans="12:21" x14ac:dyDescent="0.25">
      <c r="L205" s="359" t="s">
        <v>2019</v>
      </c>
      <c r="M205" s="359" t="s">
        <v>2020</v>
      </c>
      <c r="N205" s="359" t="s">
        <v>2021</v>
      </c>
      <c r="O205" s="359" t="s">
        <v>2022</v>
      </c>
      <c r="P205" s="359" t="s">
        <v>2023</v>
      </c>
      <c r="Q205" s="359" t="s">
        <v>2024</v>
      </c>
      <c r="R205" s="359"/>
      <c r="S205" s="359"/>
      <c r="T205" s="359" t="s">
        <v>2019</v>
      </c>
      <c r="U205" s="360" t="s">
        <v>257</v>
      </c>
    </row>
    <row r="206" spans="12:21" x14ac:dyDescent="0.25">
      <c r="L206" s="359" t="s">
        <v>2025</v>
      </c>
      <c r="M206" s="359" t="s">
        <v>2026</v>
      </c>
      <c r="N206" s="359" t="s">
        <v>2026</v>
      </c>
      <c r="O206" s="359" t="s">
        <v>2026</v>
      </c>
      <c r="P206" s="359" t="s">
        <v>2027</v>
      </c>
      <c r="Q206" s="359" t="s">
        <v>2028</v>
      </c>
      <c r="R206" s="359"/>
      <c r="S206" s="359"/>
      <c r="T206" s="359" t="s">
        <v>2025</v>
      </c>
      <c r="U206" s="359" t="s">
        <v>255</v>
      </c>
    </row>
    <row r="207" spans="12:21" x14ac:dyDescent="0.25">
      <c r="L207" s="359" t="s">
        <v>2029</v>
      </c>
      <c r="M207" s="359" t="s">
        <v>2030</v>
      </c>
      <c r="N207" s="359" t="s">
        <v>2031</v>
      </c>
      <c r="O207" s="359" t="s">
        <v>2032</v>
      </c>
      <c r="P207" s="359" t="s">
        <v>2033</v>
      </c>
      <c r="Q207" s="359" t="s">
        <v>2034</v>
      </c>
      <c r="R207" s="359"/>
      <c r="S207" s="359"/>
      <c r="T207" s="359" t="s">
        <v>2029</v>
      </c>
      <c r="U207" s="359" t="s">
        <v>255</v>
      </c>
    </row>
    <row r="208" spans="12:21" x14ac:dyDescent="0.25">
      <c r="L208" s="359" t="s">
        <v>2035</v>
      </c>
      <c r="M208" s="359" t="s">
        <v>2036</v>
      </c>
      <c r="N208" s="359" t="s">
        <v>2037</v>
      </c>
      <c r="O208" s="359" t="s">
        <v>2038</v>
      </c>
      <c r="P208" s="359" t="s">
        <v>2039</v>
      </c>
      <c r="Q208" s="359" t="s">
        <v>2040</v>
      </c>
      <c r="R208" s="359"/>
      <c r="S208" s="359"/>
      <c r="T208" s="359" t="s">
        <v>2035</v>
      </c>
      <c r="U208" s="359" t="s">
        <v>255</v>
      </c>
    </row>
    <row r="209" spans="12:21" x14ac:dyDescent="0.25">
      <c r="L209" s="359" t="s">
        <v>2041</v>
      </c>
      <c r="M209" s="359" t="s">
        <v>2042</v>
      </c>
      <c r="N209" s="359" t="s">
        <v>2043</v>
      </c>
      <c r="O209" s="359" t="s">
        <v>2044</v>
      </c>
      <c r="P209" s="359" t="s">
        <v>2045</v>
      </c>
      <c r="Q209" s="359" t="s">
        <v>2046</v>
      </c>
      <c r="R209" s="359"/>
      <c r="S209" s="359"/>
      <c r="T209" s="359" t="s">
        <v>2041</v>
      </c>
      <c r="U209" s="359" t="s">
        <v>255</v>
      </c>
    </row>
    <row r="210" spans="12:21" x14ac:dyDescent="0.25">
      <c r="L210" s="359" t="s">
        <v>2047</v>
      </c>
      <c r="M210" s="359" t="s">
        <v>2048</v>
      </c>
      <c r="N210" s="359" t="s">
        <v>2048</v>
      </c>
      <c r="O210" s="359" t="s">
        <v>2048</v>
      </c>
      <c r="P210" s="359" t="s">
        <v>2049</v>
      </c>
      <c r="Q210" s="359" t="s">
        <v>2050</v>
      </c>
      <c r="R210" s="359"/>
      <c r="S210" s="359"/>
      <c r="T210" s="359" t="s">
        <v>2047</v>
      </c>
      <c r="U210" s="359" t="s">
        <v>255</v>
      </c>
    </row>
    <row r="211" spans="12:21" x14ac:dyDescent="0.25">
      <c r="L211" s="359" t="s">
        <v>2051</v>
      </c>
      <c r="M211" s="359" t="s">
        <v>2052</v>
      </c>
      <c r="N211" s="359" t="s">
        <v>2053</v>
      </c>
      <c r="O211" s="359" t="s">
        <v>2054</v>
      </c>
      <c r="P211" s="359" t="s">
        <v>2055</v>
      </c>
      <c r="Q211" s="359" t="s">
        <v>2056</v>
      </c>
      <c r="R211" s="359"/>
      <c r="S211" s="359"/>
      <c r="T211" s="359" t="s">
        <v>2051</v>
      </c>
      <c r="U211" s="359" t="s">
        <v>255</v>
      </c>
    </row>
    <row r="212" spans="12:21" x14ac:dyDescent="0.25">
      <c r="L212" s="359" t="s">
        <v>2057</v>
      </c>
      <c r="M212" s="359" t="s">
        <v>2058</v>
      </c>
      <c r="N212" s="359" t="s">
        <v>2058</v>
      </c>
      <c r="O212" s="359" t="s">
        <v>2058</v>
      </c>
      <c r="P212" s="359" t="s">
        <v>2059</v>
      </c>
      <c r="Q212" s="359" t="s">
        <v>2060</v>
      </c>
      <c r="R212" s="359"/>
      <c r="S212" s="359"/>
      <c r="T212" s="359" t="s">
        <v>2057</v>
      </c>
      <c r="U212" s="359" t="s">
        <v>255</v>
      </c>
    </row>
    <row r="213" spans="12:21" x14ac:dyDescent="0.25">
      <c r="L213" s="359" t="s">
        <v>2061</v>
      </c>
      <c r="M213" s="359" t="s">
        <v>2062</v>
      </c>
      <c r="N213" s="359" t="s">
        <v>2063</v>
      </c>
      <c r="O213" s="359" t="s">
        <v>2064</v>
      </c>
      <c r="P213" s="359" t="s">
        <v>2065</v>
      </c>
      <c r="Q213" s="359" t="s">
        <v>2066</v>
      </c>
      <c r="R213" s="359"/>
      <c r="S213" s="359"/>
      <c r="T213" s="359" t="s">
        <v>2061</v>
      </c>
      <c r="U213" s="359" t="s">
        <v>259</v>
      </c>
    </row>
    <row r="214" spans="12:21" x14ac:dyDescent="0.25">
      <c r="L214" s="359" t="s">
        <v>2067</v>
      </c>
      <c r="M214" s="359" t="s">
        <v>2068</v>
      </c>
      <c r="N214" s="359" t="s">
        <v>2069</v>
      </c>
      <c r="O214" s="359" t="s">
        <v>2070</v>
      </c>
      <c r="P214" s="359" t="s">
        <v>2071</v>
      </c>
      <c r="Q214" s="359" t="s">
        <v>2072</v>
      </c>
      <c r="R214" s="359"/>
      <c r="S214" s="359"/>
      <c r="T214" s="359" t="s">
        <v>2067</v>
      </c>
      <c r="U214" s="359" t="s">
        <v>255</v>
      </c>
    </row>
    <row r="215" spans="12:21" x14ac:dyDescent="0.25">
      <c r="L215" s="359" t="s">
        <v>2073</v>
      </c>
      <c r="M215" s="359" t="s">
        <v>2074</v>
      </c>
      <c r="N215" s="359" t="s">
        <v>2075</v>
      </c>
      <c r="O215" s="359" t="s">
        <v>2074</v>
      </c>
      <c r="P215" s="359" t="s">
        <v>2076</v>
      </c>
      <c r="Q215" s="359" t="s">
        <v>2077</v>
      </c>
      <c r="R215" s="359"/>
      <c r="S215" s="359"/>
      <c r="T215" s="359" t="s">
        <v>2073</v>
      </c>
      <c r="U215" s="359" t="s">
        <v>257</v>
      </c>
    </row>
    <row r="216" spans="12:21" x14ac:dyDescent="0.25">
      <c r="L216" s="359" t="s">
        <v>2078</v>
      </c>
      <c r="M216" s="359" t="s">
        <v>2079</v>
      </c>
      <c r="N216" s="359" t="s">
        <v>2079</v>
      </c>
      <c r="O216" s="359" t="s">
        <v>2079</v>
      </c>
      <c r="P216" s="359" t="s">
        <v>2080</v>
      </c>
      <c r="Q216" s="359" t="s">
        <v>2081</v>
      </c>
      <c r="R216" s="359"/>
      <c r="S216" s="359"/>
      <c r="T216" s="359" t="s">
        <v>2078</v>
      </c>
      <c r="U216" s="359" t="s">
        <v>257</v>
      </c>
    </row>
    <row r="217" spans="12:21" x14ac:dyDescent="0.25">
      <c r="L217" s="359" t="s">
        <v>2082</v>
      </c>
      <c r="M217" s="359" t="s">
        <v>2083</v>
      </c>
      <c r="N217" s="359" t="s">
        <v>2084</v>
      </c>
      <c r="O217" s="359" t="s">
        <v>2085</v>
      </c>
      <c r="P217" s="359" t="s">
        <v>2086</v>
      </c>
      <c r="Q217" s="359" t="s">
        <v>2087</v>
      </c>
      <c r="R217" s="359"/>
      <c r="S217" s="359"/>
      <c r="T217" s="359" t="s">
        <v>2082</v>
      </c>
      <c r="U217" s="360" t="s">
        <v>255</v>
      </c>
    </row>
    <row r="218" spans="12:21" x14ac:dyDescent="0.25">
      <c r="L218" s="359" t="s">
        <v>2088</v>
      </c>
      <c r="M218" s="359" t="s">
        <v>2089</v>
      </c>
      <c r="N218" s="359" t="s">
        <v>2090</v>
      </c>
      <c r="O218" s="359" t="s">
        <v>2091</v>
      </c>
      <c r="P218" s="359" t="s">
        <v>2092</v>
      </c>
      <c r="Q218" s="359" t="s">
        <v>2093</v>
      </c>
      <c r="R218" s="359"/>
      <c r="S218" s="359"/>
      <c r="T218" s="359" t="s">
        <v>2088</v>
      </c>
      <c r="U218" s="359" t="s">
        <v>258</v>
      </c>
    </row>
    <row r="219" spans="12:21" x14ac:dyDescent="0.25">
      <c r="L219" s="359" t="s">
        <v>2094</v>
      </c>
      <c r="M219" s="359" t="s">
        <v>2095</v>
      </c>
      <c r="N219" s="359" t="s">
        <v>2096</v>
      </c>
      <c r="O219" s="359" t="s">
        <v>2095</v>
      </c>
      <c r="P219" s="359" t="s">
        <v>2097</v>
      </c>
      <c r="Q219" s="359" t="s">
        <v>2098</v>
      </c>
      <c r="R219" s="359"/>
      <c r="S219" s="359"/>
      <c r="T219" s="359" t="s">
        <v>2094</v>
      </c>
      <c r="U219" s="360" t="s">
        <v>255</v>
      </c>
    </row>
    <row r="220" spans="12:21" x14ac:dyDescent="0.25">
      <c r="L220" s="359" t="s">
        <v>2099</v>
      </c>
      <c r="M220" s="359" t="s">
        <v>2100</v>
      </c>
      <c r="N220" s="359" t="s">
        <v>2101</v>
      </c>
      <c r="O220" s="359" t="s">
        <v>2102</v>
      </c>
      <c r="P220" s="359" t="s">
        <v>2103</v>
      </c>
      <c r="Q220" s="359" t="s">
        <v>2104</v>
      </c>
      <c r="R220" s="359"/>
      <c r="S220" s="359"/>
      <c r="T220" s="359" t="s">
        <v>2099</v>
      </c>
      <c r="U220" s="360" t="s">
        <v>255</v>
      </c>
    </row>
    <row r="221" spans="12:21" x14ac:dyDescent="0.25">
      <c r="L221" s="359" t="s">
        <v>2105</v>
      </c>
      <c r="M221" s="359" t="s">
        <v>2106</v>
      </c>
      <c r="N221" s="359" t="s">
        <v>2106</v>
      </c>
      <c r="O221" s="359" t="s">
        <v>2106</v>
      </c>
      <c r="P221" s="359" t="s">
        <v>2107</v>
      </c>
      <c r="Q221" s="359" t="s">
        <v>2108</v>
      </c>
      <c r="R221" s="359"/>
      <c r="S221" s="359"/>
      <c r="T221" s="359" t="s">
        <v>2105</v>
      </c>
      <c r="U221" s="359" t="s">
        <v>255</v>
      </c>
    </row>
    <row r="222" spans="12:21" x14ac:dyDescent="0.25">
      <c r="L222" s="359" t="s">
        <v>2109</v>
      </c>
      <c r="M222" s="359" t="s">
        <v>2110</v>
      </c>
      <c r="N222" s="359" t="s">
        <v>2110</v>
      </c>
      <c r="O222" s="359" t="s">
        <v>2110</v>
      </c>
      <c r="P222" s="359" t="s">
        <v>2111</v>
      </c>
      <c r="Q222" s="359" t="s">
        <v>2112</v>
      </c>
      <c r="R222" s="359"/>
      <c r="S222" s="359"/>
      <c r="T222" s="359" t="s">
        <v>2109</v>
      </c>
      <c r="U222" s="359" t="s">
        <v>255</v>
      </c>
    </row>
    <row r="223" spans="12:21" x14ac:dyDescent="0.25">
      <c r="L223" s="359" t="s">
        <v>2113</v>
      </c>
      <c r="M223" s="359" t="s">
        <v>2114</v>
      </c>
      <c r="N223" s="359" t="s">
        <v>2115</v>
      </c>
      <c r="O223" s="359" t="s">
        <v>2116</v>
      </c>
      <c r="P223" s="359" t="s">
        <v>2117</v>
      </c>
      <c r="Q223" s="359" t="s">
        <v>2118</v>
      </c>
      <c r="R223" s="359"/>
      <c r="S223" s="359"/>
      <c r="T223" s="359" t="s">
        <v>2113</v>
      </c>
      <c r="U223" s="359" t="s">
        <v>255</v>
      </c>
    </row>
    <row r="224" spans="12:21" x14ac:dyDescent="0.25">
      <c r="L224" s="359" t="s">
        <v>2119</v>
      </c>
      <c r="M224" s="359" t="s">
        <v>2120</v>
      </c>
      <c r="N224" s="359" t="s">
        <v>2121</v>
      </c>
      <c r="O224" s="359" t="s">
        <v>2122</v>
      </c>
      <c r="P224" s="359" t="s">
        <v>2123</v>
      </c>
      <c r="Q224" s="359" t="s">
        <v>2124</v>
      </c>
      <c r="R224" s="359"/>
      <c r="S224" s="359"/>
      <c r="T224" s="359" t="s">
        <v>2119</v>
      </c>
      <c r="U224" s="360" t="s">
        <v>259</v>
      </c>
    </row>
    <row r="225" spans="12:21" x14ac:dyDescent="0.25">
      <c r="L225" s="359" t="s">
        <v>2125</v>
      </c>
      <c r="M225" s="359" t="s">
        <v>2126</v>
      </c>
      <c r="N225" s="359" t="s">
        <v>2127</v>
      </c>
      <c r="O225" s="359" t="s">
        <v>2128</v>
      </c>
      <c r="P225" s="359" t="s">
        <v>2129</v>
      </c>
      <c r="Q225" s="359" t="s">
        <v>2130</v>
      </c>
      <c r="R225" s="359"/>
      <c r="S225" s="359"/>
      <c r="T225" s="359" t="s">
        <v>2125</v>
      </c>
      <c r="U225" s="359" t="s">
        <v>255</v>
      </c>
    </row>
    <row r="226" spans="12:21" x14ac:dyDescent="0.25">
      <c r="L226" s="359" t="s">
        <v>2131</v>
      </c>
      <c r="M226" s="359" t="s">
        <v>2132</v>
      </c>
      <c r="N226" s="359" t="s">
        <v>2132</v>
      </c>
      <c r="O226" s="359" t="s">
        <v>2132</v>
      </c>
      <c r="P226" s="359" t="s">
        <v>2133</v>
      </c>
      <c r="Q226" s="359" t="s">
        <v>2134</v>
      </c>
      <c r="R226" s="359"/>
      <c r="S226" s="359"/>
      <c r="T226" s="359" t="s">
        <v>2131</v>
      </c>
      <c r="U226" s="359" t="s">
        <v>255</v>
      </c>
    </row>
    <row r="227" spans="12:21" x14ac:dyDescent="0.25">
      <c r="L227" s="359" t="s">
        <v>2135</v>
      </c>
      <c r="M227" s="359" t="s">
        <v>2136</v>
      </c>
      <c r="N227" s="359" t="s">
        <v>2137</v>
      </c>
      <c r="O227" s="359" t="s">
        <v>2138</v>
      </c>
      <c r="P227" s="359" t="s">
        <v>2139</v>
      </c>
      <c r="Q227" s="359" t="s">
        <v>2140</v>
      </c>
      <c r="R227" s="359"/>
      <c r="S227" s="359"/>
      <c r="T227" s="359" t="s">
        <v>2135</v>
      </c>
      <c r="U227" s="359" t="s">
        <v>255</v>
      </c>
    </row>
    <row r="228" spans="12:21" x14ac:dyDescent="0.25">
      <c r="L228" s="359" t="s">
        <v>2141</v>
      </c>
      <c r="M228" s="359" t="s">
        <v>2142</v>
      </c>
      <c r="N228" s="359" t="s">
        <v>2143</v>
      </c>
      <c r="O228" s="359" t="s">
        <v>2142</v>
      </c>
      <c r="P228" s="359" t="s">
        <v>2144</v>
      </c>
      <c r="Q228" s="359" t="s">
        <v>2145</v>
      </c>
      <c r="R228" s="359"/>
      <c r="S228" s="359"/>
      <c r="T228" s="359" t="s">
        <v>2141</v>
      </c>
      <c r="U228" s="360" t="s">
        <v>255</v>
      </c>
    </row>
    <row r="229" spans="12:21" x14ac:dyDescent="0.25">
      <c r="L229" s="359" t="s">
        <v>2146</v>
      </c>
      <c r="M229" s="359" t="s">
        <v>2147</v>
      </c>
      <c r="N229" s="359" t="s">
        <v>2147</v>
      </c>
      <c r="O229" s="359" t="s">
        <v>2148</v>
      </c>
      <c r="P229" s="359" t="s">
        <v>2149</v>
      </c>
      <c r="Q229" s="359" t="s">
        <v>2150</v>
      </c>
      <c r="R229" s="359"/>
      <c r="S229" s="359"/>
      <c r="T229" s="359" t="s">
        <v>2146</v>
      </c>
      <c r="U229" s="359" t="s">
        <v>255</v>
      </c>
    </row>
    <row r="230" spans="12:21" x14ac:dyDescent="0.25">
      <c r="L230" s="359" t="s">
        <v>2151</v>
      </c>
      <c r="M230" s="359" t="s">
        <v>2152</v>
      </c>
      <c r="N230" s="359" t="s">
        <v>2153</v>
      </c>
      <c r="O230" s="359" t="s">
        <v>2154</v>
      </c>
      <c r="P230" s="359" t="s">
        <v>2155</v>
      </c>
      <c r="Q230" s="359" t="s">
        <v>2156</v>
      </c>
      <c r="R230" s="359"/>
      <c r="S230" s="359"/>
      <c r="T230" s="359" t="s">
        <v>2151</v>
      </c>
      <c r="U230" s="359" t="s">
        <v>255</v>
      </c>
    </row>
    <row r="231" spans="12:21" x14ac:dyDescent="0.25">
      <c r="L231" s="359" t="s">
        <v>2157</v>
      </c>
      <c r="M231" s="359" t="s">
        <v>2158</v>
      </c>
      <c r="N231" s="359" t="s">
        <v>2158</v>
      </c>
      <c r="O231" s="359" t="s">
        <v>2158</v>
      </c>
      <c r="P231" s="359" t="s">
        <v>2159</v>
      </c>
      <c r="Q231" s="359" t="s">
        <v>2160</v>
      </c>
      <c r="R231" s="359"/>
      <c r="S231" s="359"/>
      <c r="T231" s="359" t="s">
        <v>2157</v>
      </c>
      <c r="U231" s="359" t="s">
        <v>256</v>
      </c>
    </row>
    <row r="232" spans="12:21" x14ac:dyDescent="0.25">
      <c r="L232" s="359" t="s">
        <v>2161</v>
      </c>
      <c r="M232" s="359" t="s">
        <v>2162</v>
      </c>
      <c r="N232" s="359" t="s">
        <v>2163</v>
      </c>
      <c r="O232" s="359" t="s">
        <v>2164</v>
      </c>
      <c r="P232" s="359" t="s">
        <v>2165</v>
      </c>
      <c r="Q232" s="359" t="s">
        <v>2166</v>
      </c>
      <c r="R232" s="359"/>
      <c r="S232" s="359"/>
      <c r="T232" s="359" t="s">
        <v>2161</v>
      </c>
      <c r="U232" s="359" t="s">
        <v>255</v>
      </c>
    </row>
    <row r="233" spans="12:21" x14ac:dyDescent="0.25">
      <c r="L233" s="359" t="s">
        <v>2167</v>
      </c>
      <c r="M233" s="359" t="s">
        <v>2168</v>
      </c>
      <c r="N233" s="359" t="s">
        <v>2169</v>
      </c>
      <c r="O233" s="359" t="s">
        <v>2170</v>
      </c>
      <c r="P233" s="359" t="s">
        <v>2171</v>
      </c>
      <c r="Q233" s="359" t="s">
        <v>2172</v>
      </c>
      <c r="R233" s="359"/>
      <c r="S233" s="359"/>
      <c r="T233" s="359" t="s">
        <v>2167</v>
      </c>
      <c r="U233" s="360" t="s">
        <v>258</v>
      </c>
    </row>
    <row r="234" spans="12:21" x14ac:dyDescent="0.25">
      <c r="L234" s="359" t="s">
        <v>2173</v>
      </c>
      <c r="M234" s="359" t="s">
        <v>2174</v>
      </c>
      <c r="N234" s="359" t="s">
        <v>2175</v>
      </c>
      <c r="O234" s="359" t="s">
        <v>2176</v>
      </c>
      <c r="P234" s="359" t="s">
        <v>2177</v>
      </c>
      <c r="Q234" s="359" t="s">
        <v>2178</v>
      </c>
      <c r="R234" s="359"/>
      <c r="S234" s="359"/>
      <c r="T234" s="359" t="s">
        <v>2173</v>
      </c>
      <c r="U234" s="359" t="s">
        <v>255</v>
      </c>
    </row>
    <row r="235" spans="12:21" x14ac:dyDescent="0.25">
      <c r="L235" s="359" t="s">
        <v>2179</v>
      </c>
      <c r="M235" s="359" t="s">
        <v>2180</v>
      </c>
      <c r="N235" s="359" t="s">
        <v>2181</v>
      </c>
      <c r="O235" s="359" t="s">
        <v>2182</v>
      </c>
      <c r="P235" s="359" t="s">
        <v>2183</v>
      </c>
      <c r="Q235" s="359" t="s">
        <v>2184</v>
      </c>
      <c r="R235" s="359"/>
      <c r="S235" s="359"/>
      <c r="T235" s="359" t="s">
        <v>2179</v>
      </c>
      <c r="U235" s="359" t="s">
        <v>255</v>
      </c>
    </row>
    <row r="236" spans="12:21" x14ac:dyDescent="0.25">
      <c r="L236" s="359" t="s">
        <v>2185</v>
      </c>
      <c r="M236" s="359" t="s">
        <v>2186</v>
      </c>
      <c r="N236" s="359" t="s">
        <v>2187</v>
      </c>
      <c r="O236" s="359" t="s">
        <v>2188</v>
      </c>
      <c r="P236" s="359" t="s">
        <v>2189</v>
      </c>
      <c r="Q236" s="359" t="s">
        <v>2190</v>
      </c>
      <c r="R236" s="359"/>
      <c r="S236" s="359"/>
      <c r="T236" s="359" t="s">
        <v>2185</v>
      </c>
      <c r="U236" s="359" t="s">
        <v>256</v>
      </c>
    </row>
    <row r="237" spans="12:21" x14ac:dyDescent="0.25">
      <c r="L237" s="359" t="s">
        <v>2191</v>
      </c>
      <c r="M237" s="359" t="s">
        <v>2192</v>
      </c>
      <c r="N237" s="359" t="s">
        <v>2193</v>
      </c>
      <c r="O237" s="359" t="s">
        <v>2194</v>
      </c>
      <c r="P237" s="359" t="s">
        <v>2195</v>
      </c>
      <c r="Q237" s="359" t="s">
        <v>2196</v>
      </c>
      <c r="R237" s="359"/>
      <c r="S237" s="359"/>
      <c r="T237" s="359" t="s">
        <v>2191</v>
      </c>
      <c r="U237" s="360" t="s">
        <v>255</v>
      </c>
    </row>
    <row r="238" spans="12:21" x14ac:dyDescent="0.25">
      <c r="L238" s="359" t="s">
        <v>2197</v>
      </c>
      <c r="M238" s="359" t="s">
        <v>2198</v>
      </c>
      <c r="N238" s="359" t="s">
        <v>2199</v>
      </c>
      <c r="O238" s="359" t="s">
        <v>2200</v>
      </c>
      <c r="P238" s="359" t="s">
        <v>2201</v>
      </c>
      <c r="Q238" s="359" t="s">
        <v>2202</v>
      </c>
      <c r="R238" s="359"/>
      <c r="S238" s="359"/>
      <c r="T238" s="359" t="s">
        <v>2197</v>
      </c>
      <c r="U238" s="359" t="s">
        <v>256</v>
      </c>
    </row>
    <row r="239" spans="12:21" x14ac:dyDescent="0.25">
      <c r="L239" s="359" t="s">
        <v>2203</v>
      </c>
      <c r="M239" s="359" t="s">
        <v>2204</v>
      </c>
      <c r="N239" s="359" t="s">
        <v>2204</v>
      </c>
      <c r="O239" s="359" t="s">
        <v>2204</v>
      </c>
      <c r="P239" s="359" t="s">
        <v>2205</v>
      </c>
      <c r="Q239" s="359" t="s">
        <v>2206</v>
      </c>
      <c r="R239" s="359"/>
      <c r="S239" s="359"/>
      <c r="T239" s="359" t="s">
        <v>2203</v>
      </c>
      <c r="U239" s="359" t="s">
        <v>255</v>
      </c>
    </row>
    <row r="240" spans="12:21" x14ac:dyDescent="0.25">
      <c r="L240" s="359" t="s">
        <v>2207</v>
      </c>
      <c r="M240" s="359" t="s">
        <v>2208</v>
      </c>
      <c r="N240" s="359" t="s">
        <v>2208</v>
      </c>
      <c r="O240" s="359" t="s">
        <v>2208</v>
      </c>
      <c r="P240" s="359" t="s">
        <v>2209</v>
      </c>
      <c r="Q240" s="359" t="s">
        <v>2210</v>
      </c>
      <c r="R240" s="359"/>
      <c r="S240" s="359"/>
      <c r="T240" s="359" t="s">
        <v>2207</v>
      </c>
      <c r="U240" s="359" t="s">
        <v>255</v>
      </c>
    </row>
    <row r="241" spans="12:21" x14ac:dyDescent="0.25">
      <c r="L241" s="359" t="s">
        <v>2211</v>
      </c>
      <c r="M241" s="359" t="s">
        <v>2212</v>
      </c>
      <c r="N241" s="359" t="s">
        <v>2213</v>
      </c>
      <c r="O241" s="359" t="s">
        <v>2214</v>
      </c>
      <c r="P241" s="359" t="s">
        <v>2215</v>
      </c>
      <c r="Q241" s="359" t="s">
        <v>2216</v>
      </c>
      <c r="R241" s="359"/>
      <c r="S241" s="359"/>
      <c r="T241" s="359" t="s">
        <v>2211</v>
      </c>
      <c r="U241" s="359" t="s">
        <v>257</v>
      </c>
    </row>
    <row r="242" spans="12:21" x14ac:dyDescent="0.25">
      <c r="L242" s="359" t="s">
        <v>2217</v>
      </c>
      <c r="M242" s="359" t="s">
        <v>2218</v>
      </c>
      <c r="N242" s="359" t="s">
        <v>2218</v>
      </c>
      <c r="O242" s="359" t="s">
        <v>2218</v>
      </c>
      <c r="P242" s="359" t="s">
        <v>2219</v>
      </c>
      <c r="Q242" s="359" t="s">
        <v>2220</v>
      </c>
      <c r="R242" s="359"/>
      <c r="S242" s="359"/>
      <c r="T242" s="359" t="s">
        <v>2217</v>
      </c>
      <c r="U242" s="359" t="s">
        <v>255</v>
      </c>
    </row>
    <row r="243" spans="12:21" x14ac:dyDescent="0.25">
      <c r="L243" s="359" t="s">
        <v>2221</v>
      </c>
      <c r="M243" s="359" t="s">
        <v>2222</v>
      </c>
      <c r="N243" s="359" t="s">
        <v>2223</v>
      </c>
      <c r="O243" s="359" t="s">
        <v>2222</v>
      </c>
      <c r="P243" s="359" t="s">
        <v>2224</v>
      </c>
      <c r="Q243" s="359" t="s">
        <v>2225</v>
      </c>
      <c r="R243" s="359"/>
      <c r="S243" s="359"/>
      <c r="T243" s="359" t="s">
        <v>2221</v>
      </c>
      <c r="U243" s="359" t="s">
        <v>259</v>
      </c>
    </row>
    <row r="244" spans="12:21" x14ac:dyDescent="0.25">
      <c r="L244" s="359" t="s">
        <v>2226</v>
      </c>
      <c r="M244" s="359" t="s">
        <v>2227</v>
      </c>
      <c r="N244" s="359" t="s">
        <v>2228</v>
      </c>
      <c r="O244" s="359" t="s">
        <v>2229</v>
      </c>
      <c r="P244" s="359" t="s">
        <v>2230</v>
      </c>
      <c r="Q244" s="359" t="s">
        <v>2231</v>
      </c>
      <c r="R244" s="359"/>
      <c r="S244" s="359"/>
      <c r="T244" s="359" t="s">
        <v>2226</v>
      </c>
      <c r="U244" s="359" t="s">
        <v>255</v>
      </c>
    </row>
    <row r="245" spans="12:21" x14ac:dyDescent="0.25">
      <c r="L245" s="359" t="s">
        <v>2232</v>
      </c>
      <c r="M245" s="359" t="s">
        <v>2233</v>
      </c>
      <c r="N245" s="359" t="s">
        <v>2234</v>
      </c>
      <c r="O245" s="359" t="s">
        <v>2233</v>
      </c>
      <c r="P245" s="359" t="s">
        <v>2235</v>
      </c>
      <c r="Q245" s="359" t="s">
        <v>2236</v>
      </c>
      <c r="R245" s="359"/>
      <c r="S245" s="359"/>
      <c r="T245" s="359" t="s">
        <v>2232</v>
      </c>
      <c r="U245" s="359" t="s">
        <v>255</v>
      </c>
    </row>
    <row r="246" spans="12:21" x14ac:dyDescent="0.25">
      <c r="L246" s="359" t="s">
        <v>2237</v>
      </c>
      <c r="M246" s="359" t="s">
        <v>2238</v>
      </c>
      <c r="N246" s="359" t="s">
        <v>2238</v>
      </c>
      <c r="O246" s="359" t="s">
        <v>2238</v>
      </c>
      <c r="P246" s="359" t="s">
        <v>2239</v>
      </c>
      <c r="Q246" s="359" t="s">
        <v>2240</v>
      </c>
      <c r="R246" s="359"/>
      <c r="S246" s="359"/>
      <c r="T246" s="359" t="s">
        <v>2237</v>
      </c>
      <c r="U246" s="359" t="s">
        <v>255</v>
      </c>
    </row>
    <row r="247" spans="12:21" x14ac:dyDescent="0.25">
      <c r="L247" s="359" t="s">
        <v>2241</v>
      </c>
      <c r="M247" s="359" t="s">
        <v>294</v>
      </c>
      <c r="N247" s="359" t="s">
        <v>294</v>
      </c>
      <c r="O247" s="359" t="s">
        <v>294</v>
      </c>
      <c r="P247" s="359" t="s">
        <v>294</v>
      </c>
      <c r="Q247" s="359" t="s">
        <v>294</v>
      </c>
      <c r="R247" s="359" t="s">
        <v>294</v>
      </c>
      <c r="S247" s="359" t="s">
        <v>294</v>
      </c>
      <c r="T247" s="359" t="s">
        <v>2241</v>
      </c>
      <c r="U247" s="360" t="s">
        <v>255</v>
      </c>
    </row>
    <row r="248" spans="12:21" x14ac:dyDescent="0.25">
      <c r="L248" s="359"/>
      <c r="R248" s="359"/>
      <c r="S248" s="359"/>
      <c r="T248" s="359"/>
      <c r="U248" s="359"/>
    </row>
    <row r="249" spans="12:21" x14ac:dyDescent="0.25">
      <c r="L249" s="359"/>
      <c r="R249" s="359"/>
      <c r="S249" s="359"/>
      <c r="T249" s="359"/>
      <c r="U249" s="359"/>
    </row>
    <row r="250" spans="12:21" x14ac:dyDescent="0.25">
      <c r="L250" s="359"/>
      <c r="R250" s="359"/>
      <c r="S250" s="359"/>
      <c r="T250" s="359"/>
      <c r="U250" s="359"/>
    </row>
    <row r="251" spans="12:21" x14ac:dyDescent="0.25">
      <c r="L251" s="359"/>
      <c r="R251" s="359"/>
      <c r="S251" s="359"/>
      <c r="T251" s="359"/>
      <c r="U251" s="35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5B4CE-9BA3-4EEC-8BED-6062840EE5F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3" customWidth="1"/>
    <col min="2" max="2" width="2.3984375" style="373" customWidth="1"/>
    <col min="3" max="3" width="58" style="373" customWidth="1"/>
    <col min="4" max="4" width="7.69921875" style="373" customWidth="1"/>
    <col min="5" max="6" width="7.69921875" style="373"/>
    <col min="7" max="7" width="9.59765625" style="373" customWidth="1"/>
    <col min="8" max="8" width="3.69921875" style="373" customWidth="1"/>
    <col min="9" max="9" width="5.69921875" style="373" customWidth="1"/>
    <col min="10" max="16384" width="7.69921875" style="373"/>
  </cols>
  <sheetData>
    <row r="1" spans="1:18" ht="29.25" customHeight="1" x14ac:dyDescent="0.3">
      <c r="A1" s="370"/>
      <c r="B1" s="371"/>
      <c r="C1" s="371"/>
      <c r="D1" s="371"/>
      <c r="E1" s="372"/>
      <c r="F1" s="372"/>
      <c r="G1" s="372"/>
      <c r="H1" s="372"/>
      <c r="I1" s="372"/>
      <c r="J1" s="372"/>
      <c r="K1" s="372"/>
      <c r="L1" s="372"/>
      <c r="M1" s="372"/>
      <c r="N1" s="372"/>
      <c r="O1" s="372"/>
      <c r="P1" s="372"/>
      <c r="Q1" s="372"/>
      <c r="R1" s="372"/>
    </row>
    <row r="2" spans="1:18" ht="23.4" thickBot="1" x14ac:dyDescent="0.45">
      <c r="A2" s="371"/>
      <c r="B2" s="371"/>
      <c r="C2" s="374"/>
      <c r="D2" s="371"/>
      <c r="E2" s="372"/>
      <c r="F2" s="372"/>
      <c r="G2" s="371"/>
      <c r="H2" s="372"/>
      <c r="I2" s="372"/>
      <c r="J2" s="372"/>
      <c r="K2" s="372"/>
      <c r="L2" s="372"/>
      <c r="M2" s="372"/>
      <c r="N2" s="372"/>
      <c r="O2" s="372"/>
      <c r="P2" s="372"/>
      <c r="Q2" s="372"/>
      <c r="R2" s="372"/>
    </row>
    <row r="3" spans="1:18" ht="15.6" x14ac:dyDescent="0.3">
      <c r="A3" s="371"/>
      <c r="B3" s="371"/>
      <c r="C3" s="371"/>
      <c r="D3" s="371"/>
      <c r="F3" s="371"/>
      <c r="G3" s="375" t="s">
        <v>2242</v>
      </c>
      <c r="H3" s="376"/>
      <c r="I3" s="377"/>
      <c r="J3" s="372"/>
      <c r="K3" s="372"/>
      <c r="L3" s="372"/>
      <c r="M3" s="372"/>
      <c r="N3" s="372"/>
      <c r="O3" s="372"/>
      <c r="P3" s="372"/>
      <c r="Q3" s="372"/>
      <c r="R3" s="372"/>
    </row>
    <row r="4" spans="1:18" ht="63" customHeight="1" thickBot="1" x14ac:dyDescent="0.3">
      <c r="A4" s="371"/>
      <c r="B4" s="371"/>
      <c r="C4" s="378" t="str">
        <f>HLOOKUP(Introduction!$G$4,Key!A:G,3,FALSE)</f>
        <v>Joint Monitoring Programme for Water Supply, Sanitation and Hygiene</v>
      </c>
      <c r="D4" s="371"/>
      <c r="E4" s="379"/>
      <c r="F4" s="372"/>
      <c r="G4" s="380" t="str">
        <f>+VLOOKUP(Introduction!$G$8,ISO3language,2,FALSE)</f>
        <v>English</v>
      </c>
      <c r="H4" s="381"/>
      <c r="I4" s="382"/>
      <c r="J4" s="372"/>
      <c r="K4" s="372"/>
      <c r="L4" s="372"/>
      <c r="M4" s="372"/>
      <c r="N4" s="372"/>
      <c r="O4" s="372"/>
      <c r="P4" s="372"/>
      <c r="Q4" s="372"/>
      <c r="R4" s="372"/>
    </row>
    <row r="5" spans="1:18" ht="10.5" customHeight="1" x14ac:dyDescent="0.25">
      <c r="A5" s="371"/>
      <c r="B5" s="371"/>
      <c r="C5" s="383"/>
      <c r="D5" s="371"/>
      <c r="E5" s="379"/>
      <c r="F5" s="372"/>
      <c r="G5" s="371"/>
      <c r="H5" s="372"/>
      <c r="I5" s="372"/>
      <c r="J5" s="372"/>
      <c r="K5" s="372"/>
      <c r="L5" s="372"/>
      <c r="M5" s="372"/>
      <c r="N5" s="372"/>
      <c r="O5" s="372"/>
      <c r="P5" s="372"/>
      <c r="Q5" s="372"/>
      <c r="R5" s="372"/>
    </row>
    <row r="6" spans="1:18" ht="44.25" customHeight="1" x14ac:dyDescent="0.25">
      <c r="A6" s="371"/>
      <c r="B6" s="371"/>
      <c r="C6" s="384" t="str">
        <f>HLOOKUP(Introduction!$G$4,Key!A:G,4,FALSE)</f>
        <v>Estimates on water, sanitation, hygiene in schools</v>
      </c>
      <c r="D6" s="372"/>
      <c r="E6" s="372"/>
      <c r="F6" s="372"/>
      <c r="G6" s="372"/>
      <c r="H6" s="372"/>
      <c r="I6" s="372"/>
      <c r="J6" s="372"/>
      <c r="K6" s="372"/>
      <c r="L6" s="372"/>
      <c r="M6" s="372"/>
      <c r="N6" s="372"/>
      <c r="O6" s="372"/>
      <c r="P6" s="372"/>
      <c r="Q6" s="372"/>
      <c r="R6" s="372"/>
    </row>
    <row r="7" spans="1:18" ht="52.5" customHeight="1" x14ac:dyDescent="0.4">
      <c r="A7" s="371"/>
      <c r="B7" s="371"/>
      <c r="C7" s="414" t="str">
        <f>IF($G$4="English",VLOOKUP($G$8,Key!$L$2:$S$247,2,FALSE),IF($G$4="Spanish",VLOOKUP($G$8,Key!$L$2:$S$247,4,FALSE),IF($G$4="French",VLOOKUP($G$8,Key!$L$2:$S$247,3,FALSE),IF($G$4="Russian",VLOOKUP($G$8,Key!$L$2:$S$247,5,FALSE),IF($G$4="Arabic",VLOOKUP($G$8,Key!$L$2:$S$247,6,FALSE),IF($G$4="Other",VLOOKUP($G$8,Key!$L$2:$S$247,7,FALSE)))))))</f>
        <v>Serbia</v>
      </c>
      <c r="D7" s="372"/>
      <c r="E7" s="372"/>
      <c r="F7" s="372"/>
      <c r="G7" s="385" t="s">
        <v>2243</v>
      </c>
      <c r="H7" s="385"/>
      <c r="I7" s="385"/>
      <c r="J7" s="372"/>
      <c r="K7" s="372"/>
      <c r="L7" s="372"/>
      <c r="M7" s="372"/>
      <c r="N7" s="372"/>
      <c r="O7" s="372"/>
      <c r="P7" s="372"/>
      <c r="Q7" s="372"/>
      <c r="R7" s="372"/>
    </row>
    <row r="8" spans="1:18" ht="15" x14ac:dyDescent="0.25">
      <c r="A8" s="371"/>
      <c r="B8" s="371"/>
      <c r="C8" s="415"/>
      <c r="D8" s="372"/>
      <c r="E8" s="372"/>
      <c r="F8" s="372"/>
      <c r="G8" s="386" t="s">
        <v>2009</v>
      </c>
      <c r="H8" s="386"/>
      <c r="I8" s="386"/>
      <c r="J8" s="372"/>
      <c r="K8" s="372"/>
      <c r="L8" s="372"/>
      <c r="M8" s="372"/>
      <c r="N8" s="372"/>
      <c r="O8" s="372"/>
      <c r="P8" s="372"/>
      <c r="Q8" s="372"/>
      <c r="R8" s="372"/>
    </row>
    <row r="9" spans="1:18" ht="15.6" x14ac:dyDescent="0.3">
      <c r="A9" s="371"/>
      <c r="B9" s="371"/>
      <c r="C9" s="387" t="str">
        <f>HLOOKUP(Introduction!$G$4,Key!A:G,6,FALSE)</f>
        <v>Updated September 2026</v>
      </c>
      <c r="D9" s="372"/>
      <c r="E9" s="372"/>
      <c r="F9" s="372"/>
      <c r="G9" s="372"/>
      <c r="H9" s="372"/>
      <c r="I9" s="372"/>
      <c r="J9" s="372"/>
      <c r="K9" s="372"/>
      <c r="L9" s="372"/>
      <c r="M9" s="372"/>
      <c r="N9" s="372"/>
      <c r="O9" s="372"/>
      <c r="P9" s="372"/>
      <c r="Q9" s="372"/>
      <c r="R9" s="372"/>
    </row>
    <row r="10" spans="1:18" ht="15" x14ac:dyDescent="0.25">
      <c r="A10" s="371"/>
      <c r="B10" s="371"/>
      <c r="C10" s="388"/>
      <c r="D10" s="372"/>
      <c r="E10" s="372"/>
      <c r="F10" s="372"/>
      <c r="G10" s="372"/>
      <c r="H10" s="372"/>
      <c r="I10" s="372"/>
      <c r="J10" s="372"/>
      <c r="K10" s="372"/>
      <c r="L10" s="372"/>
      <c r="M10" s="372"/>
      <c r="N10" s="372"/>
      <c r="O10" s="372"/>
      <c r="P10" s="372"/>
      <c r="Q10" s="372"/>
      <c r="R10" s="372"/>
    </row>
    <row r="11" spans="1:18" ht="15.9" customHeight="1" x14ac:dyDescent="0.25">
      <c r="A11" s="371"/>
      <c r="C11" s="389" t="str">
        <f>HLOOKUP(Introduction!$G$4,Key!A:G,7,FALSE)</f>
        <v xml:space="preserve">Follow the links below to find the following information: </v>
      </c>
      <c r="D11" s="372"/>
      <c r="E11" s="371"/>
      <c r="F11" s="372"/>
      <c r="G11" s="372"/>
      <c r="H11" s="372"/>
      <c r="I11" s="372"/>
      <c r="J11" s="372"/>
      <c r="K11" s="372"/>
      <c r="L11" s="372"/>
      <c r="M11" s="372"/>
      <c r="N11" s="372"/>
      <c r="O11" s="372"/>
      <c r="P11" s="372"/>
      <c r="Q11" s="372"/>
      <c r="R11" s="372"/>
    </row>
    <row r="12" spans="1:18" ht="9" customHeight="1" x14ac:dyDescent="0.25">
      <c r="A12" s="371"/>
      <c r="B12" s="372"/>
      <c r="C12" s="390"/>
      <c r="D12" s="372"/>
      <c r="E12" s="371"/>
      <c r="F12" s="372"/>
      <c r="G12" s="372"/>
      <c r="H12" s="372"/>
      <c r="I12" s="372"/>
      <c r="J12" s="372"/>
      <c r="K12" s="372"/>
      <c r="L12" s="372"/>
      <c r="M12" s="372"/>
      <c r="N12" s="372"/>
      <c r="O12" s="372"/>
      <c r="P12" s="372"/>
      <c r="Q12" s="372"/>
      <c r="R12" s="372"/>
    </row>
    <row r="13" spans="1:18" ht="24.9" customHeight="1" x14ac:dyDescent="0.3">
      <c r="A13" s="371"/>
      <c r="B13" s="372"/>
      <c r="C13" s="391" t="str">
        <f>HLOOKUP(Introduction!$G$4,Key!A:G,8,FALSE)</f>
        <v>JMP Estimates:</v>
      </c>
      <c r="D13" s="372"/>
      <c r="E13" s="371"/>
      <c r="F13" s="372"/>
      <c r="G13" s="372"/>
      <c r="H13" s="372"/>
      <c r="I13" s="372"/>
      <c r="J13" s="372"/>
      <c r="K13" s="372"/>
      <c r="L13" s="372"/>
      <c r="M13" s="372"/>
      <c r="N13" s="372"/>
      <c r="O13" s="372"/>
      <c r="P13" s="372"/>
      <c r="Q13" s="372"/>
      <c r="R13" s="372"/>
    </row>
    <row r="14" spans="1:18" ht="21.9" customHeight="1" x14ac:dyDescent="0.25">
      <c r="A14" s="371"/>
      <c r="B14" s="392"/>
      <c r="C14" s="393" t="str">
        <f>HLOOKUP(Introduction!$G$4,Key!A:G,9,FALSE)</f>
        <v>WASH ladders for schools</v>
      </c>
      <c r="D14" s="372"/>
      <c r="E14" s="371"/>
      <c r="F14" s="372"/>
      <c r="G14" s="372"/>
      <c r="H14" s="372"/>
      <c r="I14" s="372"/>
      <c r="J14" s="372"/>
      <c r="K14" s="372"/>
      <c r="L14" s="372"/>
      <c r="M14" s="372"/>
      <c r="N14" s="372"/>
      <c r="O14" s="372"/>
      <c r="P14" s="372"/>
      <c r="Q14" s="372"/>
      <c r="R14" s="372"/>
    </row>
    <row r="15" spans="1:18" ht="15" x14ac:dyDescent="0.25">
      <c r="A15" s="371"/>
      <c r="B15" s="392"/>
      <c r="C15" s="394" t="str">
        <f>HLOOKUP(Introduction!$G$4,Key!A:G,10,FALSE)</f>
        <v>Trends in basic WASH in schools</v>
      </c>
      <c r="D15" s="372"/>
      <c r="E15" s="371"/>
      <c r="F15" s="372"/>
      <c r="G15" s="372"/>
      <c r="H15" s="372"/>
      <c r="I15" s="372"/>
      <c r="J15" s="372"/>
      <c r="K15" s="372"/>
      <c r="L15" s="372"/>
      <c r="M15" s="372"/>
      <c r="N15" s="372"/>
      <c r="O15" s="372"/>
      <c r="P15" s="372"/>
      <c r="Q15" s="372"/>
      <c r="R15" s="372"/>
    </row>
    <row r="16" spans="1:18" ht="15" x14ac:dyDescent="0.25">
      <c r="A16" s="371"/>
      <c r="B16" s="392"/>
      <c r="C16" s="393" t="str">
        <f>HLOOKUP(Introduction!$G$4,Key!A:G,11,FALSE)</f>
        <v>Estimates (2000-2025) for schools</v>
      </c>
      <c r="D16" s="372"/>
      <c r="E16" s="371"/>
      <c r="F16" s="372"/>
      <c r="G16" s="372"/>
      <c r="H16" s="372"/>
      <c r="I16" s="372"/>
      <c r="J16" s="372"/>
      <c r="K16" s="372"/>
      <c r="L16" s="372"/>
      <c r="M16" s="372"/>
      <c r="N16" s="372"/>
      <c r="O16" s="372"/>
      <c r="P16" s="372"/>
      <c r="Q16" s="372"/>
      <c r="R16" s="372"/>
    </row>
    <row r="17" spans="1:18" ht="26.1" customHeight="1" x14ac:dyDescent="0.25">
      <c r="A17" s="371"/>
      <c r="B17" s="371"/>
      <c r="C17" s="395"/>
      <c r="D17" s="372"/>
      <c r="E17" s="392"/>
      <c r="F17" s="372"/>
      <c r="G17" s="372"/>
      <c r="H17" s="372"/>
      <c r="I17" s="372"/>
      <c r="J17" s="372"/>
      <c r="K17" s="372"/>
      <c r="L17" s="372"/>
      <c r="M17" s="372"/>
      <c r="N17" s="372"/>
      <c r="O17" s="372"/>
      <c r="P17" s="372"/>
      <c r="Q17" s="372"/>
      <c r="R17" s="372"/>
    </row>
    <row r="18" spans="1:18" ht="15.6" x14ac:dyDescent="0.3">
      <c r="A18" s="371"/>
      <c r="B18" s="371"/>
      <c r="C18" s="396" t="str">
        <f>HLOOKUP(Introduction!$G$4,Key!A:G,12,FALSE)</f>
        <v>Data inputs:</v>
      </c>
      <c r="D18" s="372"/>
      <c r="E18" s="397"/>
      <c r="F18" s="372"/>
      <c r="G18" s="372"/>
      <c r="H18" s="372"/>
      <c r="I18" s="372"/>
      <c r="J18" s="372"/>
      <c r="K18" s="372"/>
      <c r="L18" s="372"/>
      <c r="M18" s="372"/>
      <c r="N18" s="372"/>
      <c r="O18" s="372"/>
      <c r="P18" s="372"/>
      <c r="Q18" s="372"/>
      <c r="R18" s="372"/>
    </row>
    <row r="19" spans="1:18" ht="15" x14ac:dyDescent="0.25">
      <c r="A19" s="371"/>
      <c r="B19" s="371"/>
      <c r="C19" s="398" t="str">
        <f>HLOOKUP(Introduction!$G$4,Key!A:G,13,FALSE)</f>
        <v>Data summary</v>
      </c>
      <c r="D19" s="372"/>
      <c r="E19" s="399"/>
      <c r="F19" s="372"/>
      <c r="G19" s="372"/>
      <c r="H19" s="372"/>
      <c r="I19" s="372"/>
      <c r="J19" s="372"/>
      <c r="K19" s="372"/>
      <c r="L19" s="372"/>
      <c r="M19" s="372"/>
      <c r="N19" s="372"/>
      <c r="O19" s="372"/>
      <c r="P19" s="372"/>
      <c r="Q19" s="372"/>
      <c r="R19" s="372"/>
    </row>
    <row r="20" spans="1:18" ht="15" x14ac:dyDescent="0.25">
      <c r="A20" s="371"/>
      <c r="B20" s="371"/>
      <c r="C20" s="400" t="str">
        <f>HLOOKUP(Introduction!$G$4,Key!A:G,14,FALSE)</f>
        <v>Water Data</v>
      </c>
      <c r="D20" s="372"/>
      <c r="E20" s="401"/>
      <c r="F20" s="372"/>
      <c r="G20" s="372"/>
      <c r="H20" s="372"/>
      <c r="I20" s="372"/>
      <c r="J20" s="372"/>
      <c r="K20" s="372"/>
      <c r="L20" s="372"/>
      <c r="M20" s="372"/>
      <c r="N20" s="372"/>
      <c r="O20" s="372"/>
      <c r="P20" s="372"/>
      <c r="Q20" s="372"/>
      <c r="R20" s="372"/>
    </row>
    <row r="21" spans="1:18" ht="15" x14ac:dyDescent="0.25">
      <c r="A21" s="371"/>
      <c r="B21" s="371"/>
      <c r="C21" s="402" t="str">
        <f>HLOOKUP(Introduction!$G$4,Key!A:G,15,FALSE)</f>
        <v>Sanitation Data</v>
      </c>
      <c r="D21" s="372"/>
      <c r="E21" s="403"/>
      <c r="F21" s="372"/>
      <c r="G21" s="372"/>
      <c r="H21" s="372"/>
      <c r="I21" s="372"/>
      <c r="J21" s="372"/>
      <c r="K21" s="372"/>
      <c r="L21" s="372"/>
      <c r="M21" s="372"/>
      <c r="N21" s="372"/>
      <c r="O21" s="372"/>
      <c r="P21" s="372"/>
      <c r="Q21" s="372"/>
      <c r="R21" s="372"/>
    </row>
    <row r="22" spans="1:18" ht="15" x14ac:dyDescent="0.25">
      <c r="A22" s="371"/>
      <c r="B22" s="371"/>
      <c r="C22" s="404" t="str">
        <f>HLOOKUP(Introduction!$G$4,Key!A:G,16,FALSE)</f>
        <v>Hygiene Data</v>
      </c>
      <c r="D22" s="372"/>
      <c r="E22" s="372"/>
      <c r="F22" s="372"/>
      <c r="G22" s="372"/>
      <c r="H22" s="372"/>
      <c r="I22" s="372"/>
      <c r="J22" s="372"/>
      <c r="K22" s="372"/>
      <c r="L22" s="372"/>
      <c r="M22" s="372"/>
      <c r="N22" s="372"/>
      <c r="O22" s="372"/>
      <c r="P22" s="372"/>
      <c r="Q22" s="372"/>
      <c r="R22" s="372"/>
    </row>
    <row r="23" spans="1:18" ht="15" x14ac:dyDescent="0.25">
      <c r="A23" s="371"/>
      <c r="B23" s="371"/>
      <c r="C23" s="398" t="str">
        <f>HLOOKUP(Introduction!$G$4,Key!A:G,17,FALSE)</f>
        <v>Population Data</v>
      </c>
      <c r="D23" s="372"/>
      <c r="E23" s="372"/>
      <c r="F23" s="372"/>
      <c r="G23" s="372"/>
      <c r="H23" s="372"/>
      <c r="I23" s="372"/>
      <c r="J23" s="372"/>
      <c r="K23" s="372"/>
      <c r="L23" s="372"/>
      <c r="M23" s="372"/>
      <c r="N23" s="372"/>
      <c r="O23" s="372"/>
      <c r="P23" s="372"/>
      <c r="Q23" s="372"/>
      <c r="R23" s="372"/>
    </row>
    <row r="24" spans="1:18" ht="15" x14ac:dyDescent="0.25">
      <c r="A24" s="371"/>
      <c r="B24" s="371"/>
      <c r="C24" s="405"/>
      <c r="D24" s="372"/>
      <c r="E24" s="372"/>
      <c r="F24" s="372"/>
      <c r="G24" s="372"/>
      <c r="H24" s="372"/>
      <c r="I24" s="372"/>
      <c r="J24" s="372"/>
      <c r="K24" s="372"/>
      <c r="L24" s="372"/>
      <c r="M24" s="372"/>
      <c r="N24" s="372"/>
      <c r="O24" s="372"/>
      <c r="P24" s="372"/>
      <c r="Q24" s="372"/>
      <c r="R24" s="372"/>
    </row>
    <row r="25" spans="1:18" ht="15.9" customHeight="1" x14ac:dyDescent="0.25">
      <c r="A25" s="406"/>
      <c r="B25" s="406"/>
      <c r="C25" s="407"/>
      <c r="D25" s="371"/>
      <c r="E25" s="372"/>
      <c r="F25" s="372"/>
      <c r="G25" s="372"/>
      <c r="H25" s="372"/>
      <c r="I25" s="372"/>
      <c r="J25" s="372"/>
      <c r="K25" s="372"/>
      <c r="L25" s="372"/>
      <c r="M25" s="372"/>
      <c r="N25" s="372"/>
      <c r="O25" s="372"/>
      <c r="P25" s="372"/>
      <c r="Q25" s="372"/>
      <c r="R25" s="372"/>
    </row>
    <row r="26" spans="1:18" ht="22.8" x14ac:dyDescent="0.25">
      <c r="A26" s="406"/>
      <c r="B26" s="406"/>
      <c r="C26" s="406"/>
      <c r="D26" s="371"/>
      <c r="E26" s="372"/>
      <c r="F26" s="372"/>
      <c r="G26" s="372"/>
      <c r="H26" s="372"/>
      <c r="I26" s="372"/>
      <c r="J26" s="372"/>
      <c r="K26" s="372"/>
      <c r="L26" s="372"/>
      <c r="M26" s="372"/>
      <c r="N26" s="372"/>
      <c r="O26" s="372"/>
      <c r="P26" s="372"/>
      <c r="Q26" s="372"/>
      <c r="R26" s="372"/>
    </row>
    <row r="27" spans="1:18" ht="15" x14ac:dyDescent="0.25">
      <c r="A27" s="408"/>
      <c r="B27" s="409"/>
      <c r="C27" s="410"/>
      <c r="D27" s="371"/>
      <c r="E27" s="372"/>
      <c r="F27" s="372"/>
      <c r="G27" s="372"/>
      <c r="H27" s="372"/>
      <c r="I27" s="372"/>
      <c r="J27" s="372"/>
      <c r="K27" s="372"/>
      <c r="L27" s="372"/>
      <c r="M27" s="372"/>
      <c r="N27" s="372"/>
      <c r="O27" s="372"/>
      <c r="P27" s="372"/>
      <c r="Q27" s="372"/>
      <c r="R27" s="372"/>
    </row>
    <row r="28" spans="1:18" ht="15" x14ac:dyDescent="0.25">
      <c r="A28" s="408"/>
      <c r="B28" s="409"/>
      <c r="C28" s="411"/>
      <c r="D28" s="371"/>
      <c r="E28" s="372"/>
      <c r="F28" s="372"/>
      <c r="G28" s="372"/>
      <c r="H28" s="372"/>
      <c r="I28" s="372"/>
      <c r="J28" s="372"/>
      <c r="K28" s="372"/>
      <c r="L28" s="372"/>
      <c r="M28" s="372"/>
      <c r="N28" s="372"/>
      <c r="O28" s="372"/>
      <c r="P28" s="372"/>
      <c r="Q28" s="372"/>
      <c r="R28" s="372"/>
    </row>
    <row r="29" spans="1:18" ht="15" x14ac:dyDescent="0.25">
      <c r="A29" s="408"/>
      <c r="B29" s="409"/>
      <c r="C29" s="412"/>
      <c r="D29" s="371"/>
      <c r="E29" s="372"/>
      <c r="F29" s="372"/>
      <c r="G29" s="372"/>
      <c r="H29" s="372"/>
      <c r="I29" s="372"/>
      <c r="J29" s="372"/>
      <c r="K29" s="372"/>
      <c r="L29" s="372"/>
      <c r="M29" s="372"/>
      <c r="N29" s="372"/>
      <c r="O29" s="372"/>
      <c r="P29" s="372"/>
      <c r="Q29" s="372"/>
      <c r="R29" s="372"/>
    </row>
    <row r="30" spans="1:18" ht="15" x14ac:dyDescent="0.25">
      <c r="A30" s="408"/>
      <c r="B30" s="409"/>
      <c r="C30" s="412"/>
      <c r="D30" s="371"/>
      <c r="E30" s="372"/>
      <c r="F30" s="372"/>
      <c r="G30" s="372"/>
      <c r="H30" s="372"/>
      <c r="I30" s="372"/>
      <c r="J30" s="372"/>
      <c r="K30" s="372"/>
      <c r="L30" s="372"/>
      <c r="M30" s="372"/>
      <c r="N30" s="372"/>
      <c r="O30" s="372"/>
      <c r="P30" s="372"/>
      <c r="Q30" s="372"/>
      <c r="R30" s="372"/>
    </row>
    <row r="31" spans="1:18" ht="15" x14ac:dyDescent="0.25">
      <c r="A31" s="408"/>
      <c r="B31" s="409"/>
      <c r="C31" s="412"/>
      <c r="D31" s="371"/>
      <c r="E31" s="372"/>
      <c r="F31" s="372"/>
      <c r="G31" s="372"/>
      <c r="H31" s="372"/>
      <c r="I31" s="372"/>
      <c r="J31" s="372"/>
      <c r="K31" s="372"/>
      <c r="L31" s="372"/>
      <c r="M31" s="372"/>
      <c r="N31" s="372"/>
      <c r="O31" s="372"/>
      <c r="P31" s="372"/>
      <c r="Q31" s="372"/>
      <c r="R31" s="372"/>
    </row>
    <row r="32" spans="1:18" ht="15" x14ac:dyDescent="0.25">
      <c r="A32" s="408"/>
      <c r="B32" s="409"/>
      <c r="C32" s="412"/>
      <c r="D32" s="371"/>
      <c r="E32" s="372"/>
      <c r="F32" s="372"/>
      <c r="G32" s="372"/>
      <c r="H32" s="372"/>
      <c r="I32" s="372"/>
      <c r="J32" s="372"/>
      <c r="K32" s="372"/>
      <c r="L32" s="372"/>
      <c r="M32" s="372"/>
      <c r="N32" s="372"/>
      <c r="O32" s="372"/>
      <c r="P32" s="372"/>
      <c r="Q32" s="372"/>
      <c r="R32" s="372"/>
    </row>
    <row r="33" spans="1:18" ht="15" x14ac:dyDescent="0.25">
      <c r="A33" s="408"/>
      <c r="B33" s="409"/>
      <c r="C33" s="412"/>
      <c r="D33" s="371"/>
      <c r="E33" s="372"/>
      <c r="F33" s="372"/>
      <c r="G33" s="372"/>
      <c r="H33" s="372"/>
      <c r="I33" s="372"/>
      <c r="J33" s="372"/>
      <c r="K33" s="372"/>
      <c r="L33" s="372"/>
      <c r="M33" s="372"/>
      <c r="N33" s="372"/>
      <c r="O33" s="372"/>
      <c r="P33" s="372"/>
      <c r="Q33" s="372"/>
      <c r="R33" s="372"/>
    </row>
    <row r="34" spans="1:18" ht="15" x14ac:dyDescent="0.25">
      <c r="A34" s="408"/>
      <c r="B34" s="409"/>
      <c r="D34" s="371"/>
      <c r="E34" s="372"/>
      <c r="F34" s="372"/>
      <c r="G34" s="372"/>
      <c r="H34" s="372"/>
      <c r="I34" s="372"/>
      <c r="J34" s="372"/>
      <c r="K34" s="372"/>
      <c r="L34" s="372"/>
      <c r="M34" s="372"/>
      <c r="N34" s="372"/>
      <c r="O34" s="372"/>
      <c r="P34" s="372"/>
      <c r="Q34" s="372"/>
      <c r="R34" s="372"/>
    </row>
    <row r="35" spans="1:18" ht="15" x14ac:dyDescent="0.25">
      <c r="A35" s="371"/>
      <c r="B35" s="371"/>
      <c r="C35" s="371"/>
      <c r="D35" s="371"/>
      <c r="E35" s="372"/>
      <c r="F35" s="372"/>
      <c r="G35" s="372"/>
      <c r="H35" s="372"/>
      <c r="I35" s="372"/>
      <c r="J35" s="372"/>
      <c r="K35" s="372"/>
      <c r="L35" s="372"/>
      <c r="M35" s="372"/>
      <c r="N35" s="372"/>
      <c r="O35" s="372"/>
      <c r="P35" s="372"/>
      <c r="Q35" s="372"/>
      <c r="R35" s="372"/>
    </row>
    <row r="36" spans="1:18" ht="15" x14ac:dyDescent="0.25">
      <c r="A36" s="371"/>
      <c r="B36" s="371"/>
      <c r="C36" s="371"/>
      <c r="D36" s="371"/>
      <c r="E36" s="372"/>
      <c r="F36" s="372"/>
      <c r="G36" s="372"/>
      <c r="H36" s="372"/>
      <c r="I36" s="372"/>
      <c r="J36" s="372"/>
      <c r="K36" s="372"/>
      <c r="L36" s="372"/>
      <c r="M36" s="372"/>
      <c r="N36" s="372"/>
      <c r="O36" s="372"/>
      <c r="P36" s="372"/>
      <c r="Q36" s="372"/>
      <c r="R36" s="372"/>
    </row>
    <row r="37" spans="1:18" ht="15" x14ac:dyDescent="0.25">
      <c r="A37" s="371"/>
      <c r="B37" s="371"/>
      <c r="C37" s="371"/>
      <c r="D37" s="371"/>
    </row>
    <row r="38" spans="1:18" ht="15" x14ac:dyDescent="0.25">
      <c r="A38" s="371"/>
      <c r="B38" s="371"/>
      <c r="C38" s="371"/>
      <c r="D38" s="371"/>
    </row>
    <row r="39" spans="1:18" ht="15" x14ac:dyDescent="0.25">
      <c r="A39" s="371"/>
      <c r="B39" s="371"/>
      <c r="C39" s="371"/>
      <c r="D39" s="371"/>
    </row>
    <row r="40" spans="1:18" ht="15" x14ac:dyDescent="0.25">
      <c r="A40" s="371"/>
      <c r="B40" s="371"/>
      <c r="C40" s="371"/>
      <c r="D40" s="371"/>
    </row>
    <row r="46" spans="1:18" x14ac:dyDescent="0.25">
      <c r="L46" s="41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E1E4730-50F6-4F6C-A5AC-EF0B7F6263E5}"/>
    <hyperlink ref="C19" location="'Data Summary'!A1" display="&quot;Data Summary&quot;" xr:uid="{471DD95A-27B7-4BE1-9E3C-9159171092FA}"/>
    <hyperlink ref="C20" location="'Water Data'!A1" display="&quot;Water Data&quot;" xr:uid="{199F08E9-FD27-4404-8888-EC9B02FA5066}"/>
    <hyperlink ref="C21" location="'Sanitation Data'!A1" display="&quot;Sanitation Data&quot;" xr:uid="{ED54D963-6BCF-4FE4-AE5A-B9CCA50201B8}"/>
    <hyperlink ref="C22" location="'Hygiene Data'!A1" display="&quot;Hygiene Data&quot;" xr:uid="{152FE6BF-63D6-4949-A019-B5963D84890C}"/>
    <hyperlink ref="C14" location="Ladders!A1" display="Ladders for the most recent estimates (&quot;Ladders&quot;)" xr:uid="{70E874FD-040E-4353-B29F-8C33D35899EA}"/>
    <hyperlink ref="C15" location="Charts!A1" display="Trends in basic water, sanitation and hygiene in schools" xr:uid="{3AD3CC1A-C158-4F0D-B936-57E6D583D54D}"/>
    <hyperlink ref="C23" location="Population!A1" display="&quot;Population&quot;" xr:uid="{A81CFAF3-BA9C-42F4-BE20-0F2DDA4BD71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4B52006-F0B7-4EC1-95B2-F9C4551D4B1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9901-08E8-4679-9CDD-66AE6B117830}">
  <sheetPr codeName="Sheet9">
    <tabColor rgb="FFEAEAEA"/>
  </sheetPr>
  <dimension ref="A1:AI488"/>
  <sheetViews>
    <sheetView workbookViewId="0"/>
  </sheetViews>
  <sheetFormatPr defaultColWidth="9" defaultRowHeight="13.2" x14ac:dyDescent="0.25"/>
  <cols>
    <col min="1" max="1" width="13.59765625" style="85" customWidth="1"/>
    <col min="2" max="2" width="7.5" style="113" customWidth="1"/>
    <col min="3" max="8" width="8.69921875" style="85" customWidth="1"/>
    <col min="9" max="9" width="9.296875" style="85" customWidth="1"/>
    <col min="10" max="10" width="13.296875" style="85" customWidth="1"/>
    <col min="11" max="11" width="7.5" style="85" customWidth="1"/>
    <col min="12" max="17" width="8.59765625" style="85" customWidth="1"/>
    <col min="18" max="18" width="6.5" style="85" customWidth="1"/>
    <col min="19" max="19" width="13.296875" style="85" customWidth="1"/>
    <col min="20" max="20" width="7.5" style="85" customWidth="1"/>
    <col min="21" max="26" width="9.09765625" style="85" customWidth="1"/>
    <col min="27" max="16384" width="9" style="85"/>
  </cols>
  <sheetData>
    <row r="1" spans="1:35" ht="15.6" x14ac:dyDescent="0.3">
      <c r="A1" s="81" t="s">
        <v>47</v>
      </c>
      <c r="B1" s="82"/>
      <c r="C1" s="83"/>
      <c r="D1" s="83"/>
      <c r="E1" s="83"/>
      <c r="F1" s="83"/>
      <c r="G1" s="83"/>
      <c r="H1" s="346"/>
      <c r="I1" s="346"/>
      <c r="J1" s="346"/>
      <c r="K1" s="346"/>
      <c r="L1" s="346"/>
      <c r="M1" s="346"/>
      <c r="N1" s="346"/>
      <c r="O1" s="346"/>
      <c r="P1" s="346"/>
      <c r="Q1" s="83"/>
      <c r="R1" s="83"/>
      <c r="S1" s="83"/>
      <c r="T1" s="84"/>
      <c r="U1" s="84"/>
      <c r="V1" s="84"/>
      <c r="W1" s="84"/>
      <c r="X1" s="84"/>
      <c r="Y1" s="84"/>
      <c r="Z1" s="84"/>
      <c r="AA1" s="84"/>
    </row>
    <row r="2" spans="1:35" s="88" customFormat="1" ht="26.25" customHeight="1" x14ac:dyDescent="0.3">
      <c r="A2" s="86" t="s">
        <v>13</v>
      </c>
      <c r="B2" s="87"/>
      <c r="J2" s="86" t="s">
        <v>14</v>
      </c>
      <c r="R2" s="89"/>
      <c r="S2" s="90" t="s">
        <v>15</v>
      </c>
      <c r="W2" s="89"/>
      <c r="X2" s="89"/>
      <c r="Y2" s="91"/>
      <c r="Z2" s="91"/>
      <c r="AD2" s="92"/>
      <c r="AE2" s="92"/>
      <c r="AF2" s="92"/>
      <c r="AG2" s="92"/>
      <c r="AH2" s="92"/>
      <c r="AI2" s="92"/>
    </row>
    <row r="3" spans="1:35" ht="15.6" x14ac:dyDescent="0.3">
      <c r="A3" s="93"/>
      <c r="B3" s="87" t="s">
        <v>4</v>
      </c>
      <c r="C3" s="89" t="s">
        <v>7</v>
      </c>
      <c r="D3" s="89" t="s">
        <v>2</v>
      </c>
      <c r="E3" s="89" t="s">
        <v>1</v>
      </c>
      <c r="F3" s="89" t="s">
        <v>51</v>
      </c>
      <c r="G3" s="89" t="s">
        <v>17</v>
      </c>
      <c r="H3" s="89" t="s">
        <v>18</v>
      </c>
      <c r="I3" s="88"/>
      <c r="J3" s="93"/>
      <c r="K3" s="87" t="s">
        <v>4</v>
      </c>
      <c r="L3" s="89" t="s">
        <v>7</v>
      </c>
      <c r="M3" s="89" t="s">
        <v>2</v>
      </c>
      <c r="N3" s="89" t="s">
        <v>1</v>
      </c>
      <c r="O3" s="89" t="s">
        <v>51</v>
      </c>
      <c r="P3" s="89" t="s">
        <v>17</v>
      </c>
      <c r="Q3" s="89" t="s">
        <v>18</v>
      </c>
      <c r="R3" s="91"/>
      <c r="S3" s="94"/>
      <c r="T3" s="87" t="s">
        <v>4</v>
      </c>
      <c r="U3" s="89" t="s">
        <v>7</v>
      </c>
      <c r="V3" s="89" t="s">
        <v>2</v>
      </c>
      <c r="W3" s="89" t="s">
        <v>1</v>
      </c>
      <c r="X3" s="89" t="s">
        <v>51</v>
      </c>
      <c r="Y3" s="89" t="s">
        <v>17</v>
      </c>
      <c r="Z3" s="89" t="s">
        <v>18</v>
      </c>
      <c r="AB3" s="92"/>
      <c r="AC3" s="92"/>
      <c r="AD3" s="92"/>
      <c r="AE3" s="92"/>
      <c r="AF3" s="92"/>
      <c r="AG3" s="92"/>
    </row>
    <row r="4" spans="1:35" ht="15.6" x14ac:dyDescent="0.3">
      <c r="A4" s="93" t="s">
        <v>33</v>
      </c>
      <c r="B4" s="8">
        <v>2025</v>
      </c>
      <c r="C4" s="8">
        <v>98.45</v>
      </c>
      <c r="D4" s="8"/>
      <c r="E4" s="8"/>
      <c r="F4" s="8"/>
      <c r="G4" s="8"/>
      <c r="H4" s="8"/>
      <c r="I4" s="88"/>
      <c r="J4" s="93" t="s">
        <v>33</v>
      </c>
      <c r="K4" s="8">
        <v>2025</v>
      </c>
      <c r="L4" s="8">
        <v>98.828282830000006</v>
      </c>
      <c r="M4" s="8"/>
      <c r="N4" s="8"/>
      <c r="O4" s="8"/>
      <c r="P4" s="8"/>
      <c r="Q4" s="8"/>
      <c r="R4" s="92"/>
      <c r="S4" s="93" t="s">
        <v>33</v>
      </c>
      <c r="T4" s="8">
        <v>2025</v>
      </c>
      <c r="U4" s="8">
        <v>96.495002619999994</v>
      </c>
      <c r="V4" s="8"/>
      <c r="W4" s="8"/>
      <c r="X4" s="8"/>
      <c r="Y4" s="8"/>
      <c r="Z4" s="8"/>
      <c r="AA4" s="92"/>
      <c r="AB4" s="92"/>
      <c r="AC4" s="92"/>
      <c r="AD4" s="92"/>
      <c r="AE4" s="92"/>
      <c r="AF4" s="92"/>
      <c r="AG4" s="92"/>
    </row>
    <row r="5" spans="1:35" ht="15.6" x14ac:dyDescent="0.3">
      <c r="A5" s="93" t="s">
        <v>34</v>
      </c>
      <c r="B5" s="8">
        <v>2025</v>
      </c>
      <c r="C5" s="8">
        <v>0</v>
      </c>
      <c r="D5" s="8"/>
      <c r="E5" s="8"/>
      <c r="F5" s="8"/>
      <c r="G5" s="8"/>
      <c r="H5" s="8"/>
      <c r="I5" s="88"/>
      <c r="J5" s="93" t="s">
        <v>34</v>
      </c>
      <c r="K5" s="8">
        <v>2025</v>
      </c>
      <c r="L5" s="8">
        <v>0</v>
      </c>
      <c r="M5" s="8"/>
      <c r="N5" s="8"/>
      <c r="O5" s="8"/>
      <c r="P5" s="8"/>
      <c r="Q5" s="8"/>
      <c r="R5" s="92"/>
      <c r="S5" s="93" t="s">
        <v>34</v>
      </c>
      <c r="T5" s="8">
        <v>2025</v>
      </c>
      <c r="U5" s="8">
        <v>2.45499738</v>
      </c>
      <c r="V5" s="8"/>
      <c r="W5" s="8"/>
      <c r="X5" s="8"/>
      <c r="Y5" s="8"/>
      <c r="Z5" s="8"/>
      <c r="AA5" s="92"/>
      <c r="AB5" s="92"/>
      <c r="AC5" s="92"/>
      <c r="AD5" s="92"/>
      <c r="AE5" s="92"/>
      <c r="AF5" s="92"/>
      <c r="AG5" s="92"/>
    </row>
    <row r="6" spans="1:35" s="88" customFormat="1" ht="15.6" x14ac:dyDescent="0.3">
      <c r="A6" s="93" t="s">
        <v>35</v>
      </c>
      <c r="B6" s="8">
        <v>2025</v>
      </c>
      <c r="C6" s="8">
        <v>1.55</v>
      </c>
      <c r="D6" s="8"/>
      <c r="E6" s="8"/>
      <c r="F6" s="8"/>
      <c r="G6" s="8"/>
      <c r="H6" s="8"/>
      <c r="J6" s="93" t="s">
        <v>35</v>
      </c>
      <c r="K6" s="8">
        <v>2025</v>
      </c>
      <c r="L6" s="8">
        <v>1.1717171719999999</v>
      </c>
      <c r="M6" s="8"/>
      <c r="N6" s="8"/>
      <c r="O6" s="8"/>
      <c r="P6" s="8"/>
      <c r="Q6" s="8"/>
      <c r="R6" s="91"/>
      <c r="S6" s="93" t="s">
        <v>35</v>
      </c>
      <c r="T6" s="8">
        <v>2025</v>
      </c>
      <c r="U6" s="8">
        <v>1.05</v>
      </c>
      <c r="V6" s="8"/>
      <c r="W6" s="8"/>
      <c r="X6" s="8"/>
      <c r="Y6" s="8"/>
      <c r="Z6" s="8"/>
      <c r="AA6" s="92"/>
      <c r="AB6" s="92"/>
      <c r="AC6" s="92"/>
      <c r="AD6" s="92"/>
      <c r="AE6" s="92"/>
      <c r="AF6" s="92"/>
      <c r="AG6" s="92"/>
    </row>
    <row r="7" spans="1:35" s="88" customFormat="1" ht="15.6" x14ac:dyDescent="0.3">
      <c r="A7" s="95" t="s">
        <v>164</v>
      </c>
      <c r="B7" s="8">
        <v>2025</v>
      </c>
      <c r="C7" s="8">
        <v>0</v>
      </c>
      <c r="D7" s="8">
        <v>100</v>
      </c>
      <c r="E7" s="8">
        <v>100</v>
      </c>
      <c r="F7" s="8">
        <v>100</v>
      </c>
      <c r="G7" s="8">
        <v>100</v>
      </c>
      <c r="H7" s="8">
        <v>100</v>
      </c>
      <c r="I7" s="92"/>
      <c r="J7" s="95" t="s">
        <v>164</v>
      </c>
      <c r="K7" s="8">
        <v>2025</v>
      </c>
      <c r="L7" s="8">
        <v>0</v>
      </c>
      <c r="M7" s="8">
        <v>100</v>
      </c>
      <c r="N7" s="8">
        <v>100</v>
      </c>
      <c r="O7" s="8">
        <v>100</v>
      </c>
      <c r="P7" s="8">
        <v>100</v>
      </c>
      <c r="Q7" s="8">
        <v>100</v>
      </c>
      <c r="R7" s="92"/>
      <c r="S7" s="95" t="s">
        <v>164</v>
      </c>
      <c r="T7" s="8">
        <v>2025</v>
      </c>
      <c r="U7" s="8">
        <v>0</v>
      </c>
      <c r="V7" s="8">
        <v>100</v>
      </c>
      <c r="W7" s="8">
        <v>100</v>
      </c>
      <c r="X7" s="8">
        <v>100</v>
      </c>
      <c r="Y7" s="8">
        <v>100</v>
      </c>
      <c r="Z7" s="8">
        <v>100</v>
      </c>
      <c r="AA7" s="92"/>
    </row>
    <row r="8" spans="1:35" s="88" customFormat="1" ht="15.6" x14ac:dyDescent="0.3">
      <c r="A8" s="96"/>
      <c r="B8" s="89"/>
      <c r="H8" s="92"/>
      <c r="I8" s="92"/>
      <c r="J8" s="92"/>
      <c r="K8" s="92"/>
      <c r="L8" s="92"/>
      <c r="M8" s="92"/>
      <c r="N8" s="92"/>
      <c r="O8" s="92"/>
      <c r="P8" s="92"/>
      <c r="Q8" s="92"/>
      <c r="R8" s="92"/>
      <c r="S8" s="92"/>
      <c r="T8" s="92"/>
      <c r="U8" s="92"/>
      <c r="V8" s="92"/>
      <c r="W8" s="92"/>
      <c r="X8" s="92"/>
      <c r="Y8" s="92"/>
      <c r="Z8" s="92"/>
      <c r="AA8" s="92"/>
    </row>
    <row r="9" spans="1:35" s="88" customFormat="1" ht="15.6" x14ac:dyDescent="0.3">
      <c r="A9" s="96"/>
      <c r="B9" s="89"/>
      <c r="H9" s="92"/>
      <c r="I9" s="92"/>
      <c r="J9" s="92"/>
      <c r="K9" s="92"/>
      <c r="L9" s="92"/>
      <c r="M9" s="92"/>
      <c r="N9" s="92"/>
      <c r="O9" s="92"/>
      <c r="P9" s="92"/>
      <c r="Q9" s="92"/>
      <c r="R9" s="92"/>
      <c r="S9" s="92"/>
      <c r="T9" s="92"/>
      <c r="U9" s="92"/>
      <c r="V9" s="92"/>
      <c r="W9" s="92"/>
      <c r="X9" s="92"/>
      <c r="Y9" s="92"/>
      <c r="Z9" s="92"/>
      <c r="AA9" s="92"/>
    </row>
    <row r="10" spans="1:35" s="88" customFormat="1" ht="15.6" x14ac:dyDescent="0.3">
      <c r="A10" s="97"/>
      <c r="B10" s="89"/>
      <c r="C10" s="92"/>
      <c r="D10" s="92"/>
      <c r="E10" s="92"/>
      <c r="F10" s="92"/>
      <c r="G10" s="92"/>
      <c r="H10" s="92"/>
      <c r="I10" s="92"/>
      <c r="J10" s="92"/>
      <c r="K10" s="92"/>
      <c r="L10" s="92"/>
      <c r="M10" s="92"/>
      <c r="N10" s="92"/>
      <c r="O10" s="92"/>
      <c r="P10" s="92"/>
      <c r="Q10" s="92"/>
      <c r="R10" s="92"/>
      <c r="S10" s="92"/>
      <c r="T10" s="92"/>
      <c r="U10" s="92"/>
      <c r="V10" s="92"/>
      <c r="W10" s="92"/>
      <c r="X10" s="92"/>
      <c r="Y10" s="92"/>
      <c r="Z10" s="92"/>
      <c r="AA10" s="92"/>
    </row>
    <row r="11" spans="1:35" ht="15.6" x14ac:dyDescent="0.3">
      <c r="A11" s="98"/>
      <c r="B11" s="99"/>
      <c r="C11" s="92"/>
      <c r="D11" s="92"/>
      <c r="E11" s="92"/>
      <c r="F11" s="92"/>
      <c r="G11" s="92"/>
      <c r="H11" s="92"/>
      <c r="I11" s="92"/>
      <c r="J11" s="92"/>
      <c r="K11" s="92"/>
      <c r="L11" s="92"/>
      <c r="M11" s="92"/>
      <c r="N11" s="92"/>
      <c r="O11" s="92"/>
      <c r="P11" s="92"/>
      <c r="Q11" s="92"/>
    </row>
    <row r="12" spans="1:35" ht="15.6" x14ac:dyDescent="0.3">
      <c r="A12" s="81" t="s">
        <v>48</v>
      </c>
      <c r="B12" s="100"/>
      <c r="C12" s="84"/>
      <c r="D12" s="84"/>
      <c r="E12" s="84"/>
      <c r="F12" s="84"/>
      <c r="G12" s="84"/>
      <c r="H12" s="84"/>
      <c r="I12" s="84"/>
      <c r="J12" s="84"/>
      <c r="K12" s="84"/>
      <c r="L12" s="84"/>
      <c r="M12" s="84"/>
      <c r="N12" s="84"/>
      <c r="O12" s="84"/>
      <c r="P12" s="84"/>
      <c r="Q12" s="84"/>
      <c r="R12" s="101"/>
      <c r="S12" s="101"/>
      <c r="T12" s="101"/>
      <c r="U12" s="101"/>
      <c r="V12" s="101"/>
    </row>
    <row r="13" spans="1:35" s="104" customFormat="1" x14ac:dyDescent="0.25">
      <c r="A13" s="102" t="s">
        <v>190</v>
      </c>
      <c r="B13" s="103" t="s">
        <v>192</v>
      </c>
      <c r="C13" s="102" t="s">
        <v>193</v>
      </c>
      <c r="D13" s="102" t="s">
        <v>200</v>
      </c>
      <c r="E13" s="102" t="s">
        <v>201</v>
      </c>
      <c r="F13" s="102" t="s">
        <v>202</v>
      </c>
      <c r="G13" s="102" t="s">
        <v>203</v>
      </c>
      <c r="H13" s="102" t="s">
        <v>204</v>
      </c>
      <c r="I13" s="102" t="s">
        <v>205</v>
      </c>
      <c r="J13" s="102" t="s">
        <v>206</v>
      </c>
      <c r="K13" s="102" t="s">
        <v>207</v>
      </c>
      <c r="L13" s="102" t="s">
        <v>208</v>
      </c>
      <c r="M13" s="102" t="s">
        <v>209</v>
      </c>
      <c r="N13" s="102" t="s">
        <v>210</v>
      </c>
      <c r="O13" s="104" t="s">
        <v>211</v>
      </c>
      <c r="P13" s="104" t="s">
        <v>212</v>
      </c>
      <c r="Q13" s="102" t="s">
        <v>213</v>
      </c>
      <c r="R13" s="102" t="s">
        <v>214</v>
      </c>
      <c r="S13" s="105" t="s">
        <v>215</v>
      </c>
      <c r="T13" s="106" t="s">
        <v>216</v>
      </c>
      <c r="U13" s="106" t="s">
        <v>217</v>
      </c>
      <c r="V13" s="106" t="s">
        <v>218</v>
      </c>
    </row>
    <row r="14" spans="1:35" s="107" customFormat="1" ht="11.4" x14ac:dyDescent="0.2">
      <c r="A14" s="107" t="s">
        <v>191</v>
      </c>
      <c r="B14" s="8">
        <v>2000</v>
      </c>
      <c r="C14" s="108" t="s">
        <v>194</v>
      </c>
      <c r="D14" s="8">
        <v>1441152</v>
      </c>
      <c r="E14" s="8"/>
      <c r="F14" s="8"/>
      <c r="G14" s="8"/>
      <c r="H14" s="8"/>
      <c r="I14" s="8"/>
      <c r="J14" s="8">
        <v>100</v>
      </c>
      <c r="K14" s="8">
        <v>100</v>
      </c>
      <c r="L14" s="8"/>
      <c r="M14" s="8"/>
      <c r="N14" s="8"/>
      <c r="O14" s="8"/>
      <c r="P14" s="8">
        <v>100</v>
      </c>
      <c r="Q14" s="8"/>
      <c r="R14" s="8"/>
      <c r="S14" s="8"/>
      <c r="T14" s="8"/>
      <c r="U14" s="8"/>
      <c r="V14" s="8">
        <v>100</v>
      </c>
    </row>
    <row r="15" spans="1:35" s="107" customFormat="1" ht="11.4" x14ac:dyDescent="0.2">
      <c r="A15" s="107" t="s">
        <v>191</v>
      </c>
      <c r="B15" s="8">
        <v>2001</v>
      </c>
      <c r="C15" s="108" t="s">
        <v>194</v>
      </c>
      <c r="D15" s="8">
        <v>1418096</v>
      </c>
      <c r="E15" s="8"/>
      <c r="F15" s="8"/>
      <c r="G15" s="8"/>
      <c r="H15" s="8"/>
      <c r="I15" s="8"/>
      <c r="J15" s="8">
        <v>100</v>
      </c>
      <c r="K15" s="8">
        <v>100</v>
      </c>
      <c r="L15" s="8"/>
      <c r="M15" s="8"/>
      <c r="N15" s="8"/>
      <c r="O15" s="8"/>
      <c r="P15" s="8">
        <v>100</v>
      </c>
      <c r="Q15" s="8"/>
      <c r="R15" s="8"/>
      <c r="S15" s="8"/>
      <c r="T15" s="8"/>
      <c r="U15" s="8"/>
      <c r="V15" s="8">
        <v>100</v>
      </c>
    </row>
    <row r="16" spans="1:35" s="107" customFormat="1" ht="11.4" x14ac:dyDescent="0.2">
      <c r="A16" s="107" t="s">
        <v>191</v>
      </c>
      <c r="B16" s="8">
        <v>2002</v>
      </c>
      <c r="C16" s="108" t="s">
        <v>194</v>
      </c>
      <c r="D16" s="8">
        <v>1392348</v>
      </c>
      <c r="E16" s="8"/>
      <c r="F16" s="8"/>
      <c r="G16" s="8"/>
      <c r="H16" s="8"/>
      <c r="I16" s="8"/>
      <c r="J16" s="8">
        <v>100</v>
      </c>
      <c r="K16" s="8">
        <v>100</v>
      </c>
      <c r="L16" s="8"/>
      <c r="M16" s="8"/>
      <c r="N16" s="8"/>
      <c r="O16" s="8"/>
      <c r="P16" s="8">
        <v>100</v>
      </c>
      <c r="Q16" s="8"/>
      <c r="R16" s="8"/>
      <c r="S16" s="8"/>
      <c r="T16" s="8"/>
      <c r="U16" s="8"/>
      <c r="V16" s="8">
        <v>100</v>
      </c>
    </row>
    <row r="17" spans="1:22" s="107" customFormat="1" ht="11.4" x14ac:dyDescent="0.2">
      <c r="A17" s="107" t="s">
        <v>191</v>
      </c>
      <c r="B17" s="8">
        <v>2003</v>
      </c>
      <c r="C17" s="108" t="s">
        <v>194</v>
      </c>
      <c r="D17" s="8">
        <v>1367077</v>
      </c>
      <c r="E17" s="8"/>
      <c r="F17" s="8"/>
      <c r="G17" s="8"/>
      <c r="H17" s="8"/>
      <c r="I17" s="8"/>
      <c r="J17" s="8">
        <v>100</v>
      </c>
      <c r="K17" s="8">
        <v>100</v>
      </c>
      <c r="L17" s="8"/>
      <c r="M17" s="8"/>
      <c r="N17" s="8"/>
      <c r="O17" s="8"/>
      <c r="P17" s="8">
        <v>100</v>
      </c>
      <c r="Q17" s="8"/>
      <c r="R17" s="8"/>
      <c r="S17" s="8"/>
      <c r="T17" s="8"/>
      <c r="U17" s="8"/>
      <c r="V17" s="8">
        <v>100</v>
      </c>
    </row>
    <row r="18" spans="1:22" s="107" customFormat="1" ht="11.4" x14ac:dyDescent="0.2">
      <c r="A18" s="107" t="s">
        <v>191</v>
      </c>
      <c r="B18" s="8">
        <v>2004</v>
      </c>
      <c r="C18" s="108" t="s">
        <v>194</v>
      </c>
      <c r="D18" s="8">
        <v>1337396</v>
      </c>
      <c r="E18" s="8"/>
      <c r="F18" s="8"/>
      <c r="G18" s="8"/>
      <c r="H18" s="8"/>
      <c r="I18" s="8"/>
      <c r="J18" s="8">
        <v>100</v>
      </c>
      <c r="K18" s="8">
        <v>100</v>
      </c>
      <c r="L18" s="8"/>
      <c r="M18" s="8"/>
      <c r="N18" s="8"/>
      <c r="O18" s="8"/>
      <c r="P18" s="8">
        <v>100</v>
      </c>
      <c r="Q18" s="8"/>
      <c r="R18" s="8"/>
      <c r="S18" s="8"/>
      <c r="T18" s="8"/>
      <c r="U18" s="8"/>
      <c r="V18" s="8">
        <v>100</v>
      </c>
    </row>
    <row r="19" spans="1:22" s="107" customFormat="1" ht="11.4" x14ac:dyDescent="0.2">
      <c r="A19" s="107" t="s">
        <v>191</v>
      </c>
      <c r="B19" s="8">
        <v>2005</v>
      </c>
      <c r="C19" s="108" t="s">
        <v>194</v>
      </c>
      <c r="D19" s="8">
        <v>1318061</v>
      </c>
      <c r="E19" s="8"/>
      <c r="F19" s="8"/>
      <c r="G19" s="8"/>
      <c r="H19" s="8"/>
      <c r="I19" s="8"/>
      <c r="J19" s="8">
        <v>100</v>
      </c>
      <c r="K19" s="8">
        <v>100</v>
      </c>
      <c r="L19" s="8"/>
      <c r="M19" s="8"/>
      <c r="N19" s="8"/>
      <c r="O19" s="8"/>
      <c r="P19" s="8">
        <v>100</v>
      </c>
      <c r="Q19" s="8"/>
      <c r="R19" s="8"/>
      <c r="S19" s="8"/>
      <c r="T19" s="8"/>
      <c r="U19" s="8"/>
      <c r="V19" s="8">
        <v>100</v>
      </c>
    </row>
    <row r="20" spans="1:22" s="107" customFormat="1" ht="11.4" x14ac:dyDescent="0.2">
      <c r="A20" s="107" t="s">
        <v>191</v>
      </c>
      <c r="B20" s="8">
        <v>2006</v>
      </c>
      <c r="C20" s="108" t="s">
        <v>194</v>
      </c>
      <c r="D20" s="8">
        <v>1301577</v>
      </c>
      <c r="E20" s="8"/>
      <c r="F20" s="8"/>
      <c r="G20" s="8"/>
      <c r="H20" s="8"/>
      <c r="I20" s="8"/>
      <c r="J20" s="8">
        <v>100</v>
      </c>
      <c r="K20" s="8">
        <v>100</v>
      </c>
      <c r="L20" s="8"/>
      <c r="M20" s="8"/>
      <c r="N20" s="8"/>
      <c r="O20" s="8"/>
      <c r="P20" s="8">
        <v>100</v>
      </c>
      <c r="Q20" s="8"/>
      <c r="R20" s="8"/>
      <c r="S20" s="8"/>
      <c r="T20" s="8"/>
      <c r="U20" s="8"/>
      <c r="V20" s="8">
        <v>100</v>
      </c>
    </row>
    <row r="21" spans="1:22" s="107" customFormat="1" ht="11.4" x14ac:dyDescent="0.2">
      <c r="A21" s="107" t="s">
        <v>191</v>
      </c>
      <c r="B21" s="8">
        <v>2007</v>
      </c>
      <c r="C21" s="108" t="s">
        <v>194</v>
      </c>
      <c r="D21" s="8">
        <v>1286479</v>
      </c>
      <c r="E21" s="8"/>
      <c r="F21" s="8"/>
      <c r="G21" s="8"/>
      <c r="H21" s="8"/>
      <c r="I21" s="8"/>
      <c r="J21" s="8">
        <v>100</v>
      </c>
      <c r="K21" s="8">
        <v>100</v>
      </c>
      <c r="L21" s="8"/>
      <c r="M21" s="8"/>
      <c r="N21" s="8"/>
      <c r="O21" s="8"/>
      <c r="P21" s="8">
        <v>100</v>
      </c>
      <c r="Q21" s="8"/>
      <c r="R21" s="8"/>
      <c r="S21" s="8"/>
      <c r="T21" s="8"/>
      <c r="U21" s="8"/>
      <c r="V21" s="8">
        <v>100</v>
      </c>
    </row>
    <row r="22" spans="1:22" s="107" customFormat="1" ht="11.4" x14ac:dyDescent="0.2">
      <c r="A22" s="107" t="s">
        <v>191</v>
      </c>
      <c r="B22" s="8">
        <v>2008</v>
      </c>
      <c r="C22" s="108" t="s">
        <v>194</v>
      </c>
      <c r="D22" s="8">
        <v>1271438</v>
      </c>
      <c r="E22" s="8"/>
      <c r="F22" s="8"/>
      <c r="G22" s="8"/>
      <c r="H22" s="8"/>
      <c r="I22" s="8"/>
      <c r="J22" s="8">
        <v>100</v>
      </c>
      <c r="K22" s="8">
        <v>100</v>
      </c>
      <c r="L22" s="8"/>
      <c r="M22" s="8"/>
      <c r="N22" s="8"/>
      <c r="O22" s="8"/>
      <c r="P22" s="8">
        <v>100</v>
      </c>
      <c r="Q22" s="8"/>
      <c r="R22" s="8"/>
      <c r="S22" s="8"/>
      <c r="T22" s="8"/>
      <c r="U22" s="8"/>
      <c r="V22" s="8">
        <v>100</v>
      </c>
    </row>
    <row r="23" spans="1:22" s="107" customFormat="1" ht="11.4" x14ac:dyDescent="0.2">
      <c r="A23" s="107" t="s">
        <v>191</v>
      </c>
      <c r="B23" s="8">
        <v>2009</v>
      </c>
      <c r="C23" s="108" t="s">
        <v>194</v>
      </c>
      <c r="D23" s="8">
        <v>1256041</v>
      </c>
      <c r="E23" s="8"/>
      <c r="F23" s="8"/>
      <c r="G23" s="8"/>
      <c r="H23" s="8"/>
      <c r="I23" s="8"/>
      <c r="J23" s="8">
        <v>100</v>
      </c>
      <c r="K23" s="8">
        <v>100</v>
      </c>
      <c r="L23" s="8"/>
      <c r="M23" s="8"/>
      <c r="N23" s="8"/>
      <c r="O23" s="8"/>
      <c r="P23" s="8">
        <v>100</v>
      </c>
      <c r="Q23" s="8"/>
      <c r="R23" s="8"/>
      <c r="S23" s="8"/>
      <c r="T23" s="8"/>
      <c r="U23" s="8"/>
      <c r="V23" s="8">
        <v>100</v>
      </c>
    </row>
    <row r="24" spans="1:22" s="107" customFormat="1" ht="11.4" x14ac:dyDescent="0.2">
      <c r="A24" s="107" t="s">
        <v>191</v>
      </c>
      <c r="B24" s="8">
        <v>2010</v>
      </c>
      <c r="C24" s="108" t="s">
        <v>194</v>
      </c>
      <c r="D24" s="8">
        <v>1240726</v>
      </c>
      <c r="E24" s="8"/>
      <c r="F24" s="8"/>
      <c r="G24" s="8">
        <v>53.716604147261023</v>
      </c>
      <c r="H24" s="8"/>
      <c r="I24" s="8"/>
      <c r="J24" s="8">
        <v>46.283395852738977</v>
      </c>
      <c r="K24" s="8">
        <v>100</v>
      </c>
      <c r="L24" s="8"/>
      <c r="M24" s="8">
        <v>67.419729635686053</v>
      </c>
      <c r="N24" s="8"/>
      <c r="O24" s="8"/>
      <c r="P24" s="8">
        <v>32.580270364313947</v>
      </c>
      <c r="Q24" s="8"/>
      <c r="R24" s="8"/>
      <c r="S24" s="8">
        <v>58.681750030420517</v>
      </c>
      <c r="T24" s="8"/>
      <c r="U24" s="8"/>
      <c r="V24" s="8">
        <v>41.318249969579483</v>
      </c>
    </row>
    <row r="25" spans="1:22" s="107" customFormat="1" ht="11.4" x14ac:dyDescent="0.2">
      <c r="A25" s="107" t="s">
        <v>191</v>
      </c>
      <c r="B25" s="8">
        <v>2011</v>
      </c>
      <c r="C25" s="108" t="s">
        <v>194</v>
      </c>
      <c r="D25" s="8">
        <v>1175031</v>
      </c>
      <c r="E25" s="8"/>
      <c r="F25" s="8"/>
      <c r="G25" s="8">
        <v>53.716604147261023</v>
      </c>
      <c r="H25" s="8"/>
      <c r="I25" s="8"/>
      <c r="J25" s="8">
        <v>46.283395852738977</v>
      </c>
      <c r="K25" s="8">
        <v>100</v>
      </c>
      <c r="L25" s="8"/>
      <c r="M25" s="8">
        <v>67.419729635686053</v>
      </c>
      <c r="N25" s="8"/>
      <c r="O25" s="8"/>
      <c r="P25" s="8">
        <v>32.580270364313947</v>
      </c>
      <c r="Q25" s="8"/>
      <c r="R25" s="8"/>
      <c r="S25" s="8">
        <v>58.681750030420517</v>
      </c>
      <c r="T25" s="8"/>
      <c r="U25" s="8"/>
      <c r="V25" s="8">
        <v>41.318249969579483</v>
      </c>
    </row>
    <row r="26" spans="1:22" s="107" customFormat="1" ht="11.4" x14ac:dyDescent="0.2">
      <c r="A26" s="107" t="s">
        <v>191</v>
      </c>
      <c r="B26" s="8">
        <v>2012</v>
      </c>
      <c r="C26" s="108" t="s">
        <v>194</v>
      </c>
      <c r="D26" s="8">
        <v>1160027</v>
      </c>
      <c r="E26" s="8"/>
      <c r="F26" s="8"/>
      <c r="G26" s="8">
        <v>53.716604147261023</v>
      </c>
      <c r="H26" s="8"/>
      <c r="I26" s="8"/>
      <c r="J26" s="8">
        <v>46.283395852738977</v>
      </c>
      <c r="K26" s="8">
        <v>100</v>
      </c>
      <c r="L26" s="8"/>
      <c r="M26" s="8">
        <v>67.419729635686053</v>
      </c>
      <c r="N26" s="8"/>
      <c r="O26" s="8"/>
      <c r="P26" s="8">
        <v>32.580270364313947</v>
      </c>
      <c r="Q26" s="8"/>
      <c r="R26" s="8"/>
      <c r="S26" s="8">
        <v>58.681750030420517</v>
      </c>
      <c r="T26" s="8"/>
      <c r="U26" s="8"/>
      <c r="V26" s="8">
        <v>41.318249969579483</v>
      </c>
    </row>
    <row r="27" spans="1:22" s="107" customFormat="1" ht="11.4" x14ac:dyDescent="0.2">
      <c r="A27" s="107" t="s">
        <v>191</v>
      </c>
      <c r="B27" s="8">
        <v>2013</v>
      </c>
      <c r="C27" s="108" t="s">
        <v>194</v>
      </c>
      <c r="D27" s="8">
        <v>1144884</v>
      </c>
      <c r="E27" s="8"/>
      <c r="F27" s="8"/>
      <c r="G27" s="8">
        <v>53.716604147261023</v>
      </c>
      <c r="H27" s="8"/>
      <c r="I27" s="8"/>
      <c r="J27" s="8">
        <v>46.283395852738977</v>
      </c>
      <c r="K27" s="8">
        <v>100</v>
      </c>
      <c r="L27" s="8"/>
      <c r="M27" s="8">
        <v>67.419729635686053</v>
      </c>
      <c r="N27" s="8"/>
      <c r="O27" s="8"/>
      <c r="P27" s="8">
        <v>32.580270364313947</v>
      </c>
      <c r="Q27" s="8"/>
      <c r="R27" s="8"/>
      <c r="S27" s="8">
        <v>58.681750030420517</v>
      </c>
      <c r="T27" s="8"/>
      <c r="U27" s="8"/>
      <c r="V27" s="8">
        <v>41.318249969579483</v>
      </c>
    </row>
    <row r="28" spans="1:22" s="107" customFormat="1" ht="11.4" x14ac:dyDescent="0.2">
      <c r="A28" s="107" t="s">
        <v>191</v>
      </c>
      <c r="B28" s="8">
        <v>2014</v>
      </c>
      <c r="C28" s="108" t="s">
        <v>194</v>
      </c>
      <c r="D28" s="8">
        <v>1128548</v>
      </c>
      <c r="E28" s="8"/>
      <c r="F28" s="8">
        <v>98.45</v>
      </c>
      <c r="G28" s="8">
        <v>53.716604147261023</v>
      </c>
      <c r="H28" s="8">
        <v>44.73339585273898</v>
      </c>
      <c r="I28" s="8">
        <v>1.5499999999999972</v>
      </c>
      <c r="J28" s="8">
        <v>0</v>
      </c>
      <c r="K28" s="8">
        <v>100</v>
      </c>
      <c r="L28" s="8">
        <v>98.828282828282838</v>
      </c>
      <c r="M28" s="8">
        <v>67.419729635686053</v>
      </c>
      <c r="N28" s="8">
        <v>31.408553192596784</v>
      </c>
      <c r="O28" s="8">
        <v>1.1717171717171624</v>
      </c>
      <c r="P28" s="8">
        <v>0</v>
      </c>
      <c r="Q28" s="8"/>
      <c r="R28" s="8">
        <v>98.95</v>
      </c>
      <c r="S28" s="8">
        <v>58.681750030420517</v>
      </c>
      <c r="T28" s="8">
        <v>40.268249969579486</v>
      </c>
      <c r="U28" s="8">
        <v>1.0499999999999972</v>
      </c>
      <c r="V28" s="8">
        <v>0</v>
      </c>
    </row>
    <row r="29" spans="1:22" s="107" customFormat="1" ht="11.4" x14ac:dyDescent="0.2">
      <c r="A29" s="107" t="s">
        <v>191</v>
      </c>
      <c r="B29" s="8">
        <v>2015</v>
      </c>
      <c r="C29" s="108" t="s">
        <v>194</v>
      </c>
      <c r="D29" s="8">
        <v>1113292</v>
      </c>
      <c r="E29" s="8"/>
      <c r="F29" s="8">
        <v>98.45</v>
      </c>
      <c r="G29" s="8">
        <v>59.040822570765158</v>
      </c>
      <c r="H29" s="8">
        <v>39.409177429234845</v>
      </c>
      <c r="I29" s="8">
        <v>1.5499999999999972</v>
      </c>
      <c r="J29" s="8">
        <v>0</v>
      </c>
      <c r="K29" s="8">
        <v>100</v>
      </c>
      <c r="L29" s="8">
        <v>98.828282828282838</v>
      </c>
      <c r="M29" s="8">
        <v>70.732584049967045</v>
      </c>
      <c r="N29" s="8">
        <v>28.095698778315793</v>
      </c>
      <c r="O29" s="8">
        <v>1.1717171717171624</v>
      </c>
      <c r="P29" s="8">
        <v>0</v>
      </c>
      <c r="Q29" s="8"/>
      <c r="R29" s="8">
        <v>98.95</v>
      </c>
      <c r="S29" s="8">
        <v>62.119318447630576</v>
      </c>
      <c r="T29" s="8">
        <v>36.830681552369427</v>
      </c>
      <c r="U29" s="8">
        <v>1.0499999999999972</v>
      </c>
      <c r="V29" s="8">
        <v>0</v>
      </c>
    </row>
    <row r="30" spans="1:22" s="107" customFormat="1" ht="11.4" x14ac:dyDescent="0.2">
      <c r="A30" s="107" t="s">
        <v>191</v>
      </c>
      <c r="B30" s="8">
        <v>2016</v>
      </c>
      <c r="C30" s="108" t="s">
        <v>194</v>
      </c>
      <c r="D30" s="8">
        <v>1103042</v>
      </c>
      <c r="E30" s="8"/>
      <c r="F30" s="8">
        <v>98.45</v>
      </c>
      <c r="G30" s="8">
        <v>64.365040994267474</v>
      </c>
      <c r="H30" s="8">
        <v>34.084959005732529</v>
      </c>
      <c r="I30" s="8">
        <v>1.5499999999999972</v>
      </c>
      <c r="J30" s="8">
        <v>0</v>
      </c>
      <c r="K30" s="8">
        <v>100</v>
      </c>
      <c r="L30" s="8">
        <v>98.828282828282838</v>
      </c>
      <c r="M30" s="8">
        <v>74.045438464247127</v>
      </c>
      <c r="N30" s="8">
        <v>24.782844364035711</v>
      </c>
      <c r="O30" s="8">
        <v>1.1717171717171624</v>
      </c>
      <c r="P30" s="8">
        <v>0</v>
      </c>
      <c r="Q30" s="8"/>
      <c r="R30" s="8">
        <v>98.95</v>
      </c>
      <c r="S30" s="8">
        <v>65.556886864840635</v>
      </c>
      <c r="T30" s="8">
        <v>33.393113135159368</v>
      </c>
      <c r="U30" s="8">
        <v>1.0499999999999972</v>
      </c>
      <c r="V30" s="8">
        <v>0</v>
      </c>
    </row>
    <row r="31" spans="1:22" s="107" customFormat="1" ht="11.4" x14ac:dyDescent="0.2">
      <c r="A31" s="107" t="s">
        <v>191</v>
      </c>
      <c r="B31" s="8">
        <v>2017</v>
      </c>
      <c r="C31" s="108" t="s">
        <v>194</v>
      </c>
      <c r="D31" s="8">
        <v>1095005</v>
      </c>
      <c r="E31" s="8"/>
      <c r="F31" s="8">
        <v>98.45</v>
      </c>
      <c r="G31" s="8">
        <v>69.689259417771609</v>
      </c>
      <c r="H31" s="8">
        <v>28.760740582228394</v>
      </c>
      <c r="I31" s="8">
        <v>1.5499999999999972</v>
      </c>
      <c r="J31" s="8">
        <v>0</v>
      </c>
      <c r="K31" s="8">
        <v>100</v>
      </c>
      <c r="L31" s="8">
        <v>98.828282828282838</v>
      </c>
      <c r="M31" s="8">
        <v>77.358292878528118</v>
      </c>
      <c r="N31" s="8">
        <v>21.469989949754719</v>
      </c>
      <c r="O31" s="8">
        <v>1.1717171717171624</v>
      </c>
      <c r="P31" s="8">
        <v>0</v>
      </c>
      <c r="Q31" s="8"/>
      <c r="R31" s="8">
        <v>98.95</v>
      </c>
      <c r="S31" s="8">
        <v>68.994455282050694</v>
      </c>
      <c r="T31" s="8">
        <v>29.955544717949309</v>
      </c>
      <c r="U31" s="8">
        <v>1.0499999999999972</v>
      </c>
      <c r="V31" s="8">
        <v>0</v>
      </c>
    </row>
    <row r="32" spans="1:22" s="107" customFormat="1" ht="11.4" x14ac:dyDescent="0.2">
      <c r="A32" s="107" t="s">
        <v>191</v>
      </c>
      <c r="B32" s="8">
        <v>2018</v>
      </c>
      <c r="C32" s="108" t="s">
        <v>194</v>
      </c>
      <c r="D32" s="8">
        <v>1090843</v>
      </c>
      <c r="E32" s="8"/>
      <c r="F32" s="8">
        <v>98.45</v>
      </c>
      <c r="G32" s="8">
        <v>75.013477841275744</v>
      </c>
      <c r="H32" s="8">
        <v>23.436522158724259</v>
      </c>
      <c r="I32" s="8">
        <v>1.5499999999999972</v>
      </c>
      <c r="J32" s="8">
        <v>0</v>
      </c>
      <c r="K32" s="8">
        <v>100</v>
      </c>
      <c r="L32" s="8">
        <v>98.828282828282838</v>
      </c>
      <c r="M32" s="8">
        <v>80.67114729280911</v>
      </c>
      <c r="N32" s="8">
        <v>18.157135535473728</v>
      </c>
      <c r="O32" s="8">
        <v>1.1717171717171624</v>
      </c>
      <c r="P32" s="8">
        <v>0</v>
      </c>
      <c r="Q32" s="8"/>
      <c r="R32" s="8">
        <v>98.95</v>
      </c>
      <c r="S32" s="8">
        <v>72.432023699260753</v>
      </c>
      <c r="T32" s="8">
        <v>26.517976300739249</v>
      </c>
      <c r="U32" s="8">
        <v>1.0499999999999972</v>
      </c>
      <c r="V32" s="8">
        <v>0</v>
      </c>
    </row>
    <row r="33" spans="1:22" s="107" customFormat="1" ht="11.4" x14ac:dyDescent="0.2">
      <c r="A33" s="107" t="s">
        <v>191</v>
      </c>
      <c r="B33" s="8">
        <v>2019</v>
      </c>
      <c r="C33" s="108" t="s">
        <v>194</v>
      </c>
      <c r="D33" s="8">
        <v>1087972</v>
      </c>
      <c r="E33" s="8"/>
      <c r="F33" s="8">
        <v>98.45</v>
      </c>
      <c r="G33" s="8">
        <v>80.337696264779879</v>
      </c>
      <c r="H33" s="8">
        <v>18.112303735220124</v>
      </c>
      <c r="I33" s="8">
        <v>1.5499999999999972</v>
      </c>
      <c r="J33" s="8">
        <v>0</v>
      </c>
      <c r="K33" s="8">
        <v>100</v>
      </c>
      <c r="L33" s="8">
        <v>98.828282828282838</v>
      </c>
      <c r="M33" s="8">
        <v>83.984001707090101</v>
      </c>
      <c r="N33" s="8">
        <v>14.844281121192736</v>
      </c>
      <c r="O33" s="8">
        <v>1.1717171717171624</v>
      </c>
      <c r="P33" s="8">
        <v>0</v>
      </c>
      <c r="Q33" s="8"/>
      <c r="R33" s="8">
        <v>98.95</v>
      </c>
      <c r="S33" s="8">
        <v>75.869592116470812</v>
      </c>
      <c r="T33" s="8">
        <v>23.08040788352919</v>
      </c>
      <c r="U33" s="8">
        <v>1.0499999999999972</v>
      </c>
      <c r="V33" s="8">
        <v>0</v>
      </c>
    </row>
    <row r="34" spans="1:22" s="107" customFormat="1" ht="11.4" x14ac:dyDescent="0.2">
      <c r="A34" s="107" t="s">
        <v>191</v>
      </c>
      <c r="B34" s="8">
        <v>2020</v>
      </c>
      <c r="C34" s="108" t="s">
        <v>194</v>
      </c>
      <c r="D34" s="8">
        <v>1084385</v>
      </c>
      <c r="E34" s="8"/>
      <c r="F34" s="8">
        <v>98.45</v>
      </c>
      <c r="G34" s="8">
        <v>85.661914688284014</v>
      </c>
      <c r="H34" s="8">
        <v>12.788085311715989</v>
      </c>
      <c r="I34" s="8">
        <v>1.5499999999999972</v>
      </c>
      <c r="J34" s="8">
        <v>0</v>
      </c>
      <c r="K34" s="8">
        <v>100</v>
      </c>
      <c r="L34" s="8">
        <v>98.828282828282838</v>
      </c>
      <c r="M34" s="8">
        <v>87.296856121371093</v>
      </c>
      <c r="N34" s="8">
        <v>11.531426706911745</v>
      </c>
      <c r="O34" s="8">
        <v>1.1717171717171624</v>
      </c>
      <c r="P34" s="8">
        <v>0</v>
      </c>
      <c r="Q34" s="8"/>
      <c r="R34" s="8">
        <v>98.95</v>
      </c>
      <c r="S34" s="8">
        <v>79.307160533680872</v>
      </c>
      <c r="T34" s="8">
        <v>19.642839466319131</v>
      </c>
      <c r="U34" s="8">
        <v>1.0499999999999972</v>
      </c>
      <c r="V34" s="8">
        <v>0</v>
      </c>
    </row>
    <row r="35" spans="1:22" s="107" customFormat="1" ht="11.4" x14ac:dyDescent="0.2">
      <c r="A35" s="107" t="s">
        <v>191</v>
      </c>
      <c r="B35" s="8">
        <v>2021</v>
      </c>
      <c r="C35" s="108" t="s">
        <v>194</v>
      </c>
      <c r="D35" s="8">
        <v>1076361</v>
      </c>
      <c r="E35" s="8"/>
      <c r="F35" s="8">
        <v>98.45</v>
      </c>
      <c r="G35" s="8">
        <v>90.986133111788149</v>
      </c>
      <c r="H35" s="8">
        <v>7.4638668882118537</v>
      </c>
      <c r="I35" s="8">
        <v>1.5499999999999972</v>
      </c>
      <c r="J35" s="8">
        <v>0</v>
      </c>
      <c r="K35" s="8">
        <v>100</v>
      </c>
      <c r="L35" s="8">
        <v>98.828282828282838</v>
      </c>
      <c r="M35" s="8">
        <v>90.609710535651175</v>
      </c>
      <c r="N35" s="8">
        <v>8.2185722926316629</v>
      </c>
      <c r="O35" s="8">
        <v>1.1717171717171624</v>
      </c>
      <c r="P35" s="8">
        <v>0</v>
      </c>
      <c r="Q35" s="8"/>
      <c r="R35" s="8">
        <v>98.95</v>
      </c>
      <c r="S35" s="8">
        <v>82.744728950890931</v>
      </c>
      <c r="T35" s="8">
        <v>16.205271049109072</v>
      </c>
      <c r="U35" s="8">
        <v>1.0499999999999972</v>
      </c>
      <c r="V35" s="8">
        <v>0</v>
      </c>
    </row>
    <row r="36" spans="1:22" s="107" customFormat="1" ht="11.4" x14ac:dyDescent="0.2">
      <c r="A36" s="107" t="s">
        <v>191</v>
      </c>
      <c r="B36" s="8">
        <v>2022</v>
      </c>
      <c r="C36" s="108" t="s">
        <v>194</v>
      </c>
      <c r="D36" s="8">
        <v>1067967</v>
      </c>
      <c r="E36" s="8"/>
      <c r="F36" s="8">
        <v>98.45</v>
      </c>
      <c r="G36" s="8">
        <v>96.310351535292284</v>
      </c>
      <c r="H36" s="8">
        <v>2.1396484647077187</v>
      </c>
      <c r="I36" s="8">
        <v>1.5499999999999972</v>
      </c>
      <c r="J36" s="8">
        <v>0</v>
      </c>
      <c r="K36" s="8">
        <v>100</v>
      </c>
      <c r="L36" s="8">
        <v>98.828282828282838</v>
      </c>
      <c r="M36" s="8">
        <v>93.922564949932166</v>
      </c>
      <c r="N36" s="8">
        <v>4.9057178783506714</v>
      </c>
      <c r="O36" s="8">
        <v>1.1717171717171624</v>
      </c>
      <c r="P36" s="8">
        <v>0</v>
      </c>
      <c r="Q36" s="8"/>
      <c r="R36" s="8">
        <v>98.95</v>
      </c>
      <c r="S36" s="8">
        <v>86.18229736810099</v>
      </c>
      <c r="T36" s="8">
        <v>12.767702631899013</v>
      </c>
      <c r="U36" s="8">
        <v>1.0499999999999972</v>
      </c>
      <c r="V36" s="8">
        <v>0</v>
      </c>
    </row>
    <row r="37" spans="1:22" s="107" customFormat="1" ht="11.4" x14ac:dyDescent="0.2">
      <c r="A37" s="107" t="s">
        <v>191</v>
      </c>
      <c r="B37" s="8">
        <v>2023</v>
      </c>
      <c r="C37" s="108" t="s">
        <v>194</v>
      </c>
      <c r="D37" s="8">
        <v>1039277</v>
      </c>
      <c r="E37" s="8"/>
      <c r="F37" s="8">
        <v>98.45</v>
      </c>
      <c r="G37" s="8">
        <v>98.45</v>
      </c>
      <c r="H37" s="8">
        <v>0</v>
      </c>
      <c r="I37" s="8">
        <v>1.5499999999999972</v>
      </c>
      <c r="J37" s="8">
        <v>0</v>
      </c>
      <c r="K37" s="8">
        <v>100</v>
      </c>
      <c r="L37" s="8">
        <v>98.828282828282838</v>
      </c>
      <c r="M37" s="8">
        <v>97.235419364213158</v>
      </c>
      <c r="N37" s="8">
        <v>1.5928634640696799</v>
      </c>
      <c r="O37" s="8">
        <v>1.1717171717171624</v>
      </c>
      <c r="P37" s="8">
        <v>0</v>
      </c>
      <c r="Q37" s="8"/>
      <c r="R37" s="8">
        <v>98.95</v>
      </c>
      <c r="S37" s="8">
        <v>89.619865785311049</v>
      </c>
      <c r="T37" s="8">
        <v>9.3301342146889539</v>
      </c>
      <c r="U37" s="8">
        <v>1.0499999999999972</v>
      </c>
      <c r="V37" s="8">
        <v>0</v>
      </c>
    </row>
    <row r="38" spans="1:22" s="107" customFormat="1" ht="11.4" x14ac:dyDescent="0.2">
      <c r="A38" s="107" t="s">
        <v>191</v>
      </c>
      <c r="B38" s="8">
        <v>2024</v>
      </c>
      <c r="C38" s="108" t="s">
        <v>194</v>
      </c>
      <c r="D38" s="8">
        <v>990433</v>
      </c>
      <c r="E38" s="8"/>
      <c r="F38" s="8">
        <v>98.45</v>
      </c>
      <c r="G38" s="8">
        <v>98.45</v>
      </c>
      <c r="H38" s="8">
        <v>0</v>
      </c>
      <c r="I38" s="8">
        <v>1.5499999999999972</v>
      </c>
      <c r="J38" s="8">
        <v>0</v>
      </c>
      <c r="K38" s="8">
        <v>100</v>
      </c>
      <c r="L38" s="8">
        <v>98.828282828282838</v>
      </c>
      <c r="M38" s="8">
        <v>98.828282828282838</v>
      </c>
      <c r="N38" s="8">
        <v>0</v>
      </c>
      <c r="O38" s="8">
        <v>1.1717171717171624</v>
      </c>
      <c r="P38" s="8">
        <v>0</v>
      </c>
      <c r="Q38" s="8"/>
      <c r="R38" s="8">
        <v>98.95</v>
      </c>
      <c r="S38" s="8">
        <v>93.057434202521108</v>
      </c>
      <c r="T38" s="8">
        <v>5.8925657974788948</v>
      </c>
      <c r="U38" s="8">
        <v>1.0499999999999972</v>
      </c>
      <c r="V38" s="8">
        <v>0</v>
      </c>
    </row>
    <row r="39" spans="1:22" s="107" customFormat="1" ht="11.4" x14ac:dyDescent="0.2">
      <c r="A39" s="107" t="s">
        <v>191</v>
      </c>
      <c r="B39" s="8">
        <v>2025</v>
      </c>
      <c r="C39" s="108" t="s">
        <v>194</v>
      </c>
      <c r="D39" s="8">
        <v>973011</v>
      </c>
      <c r="E39" s="8"/>
      <c r="F39" s="8">
        <v>98.45</v>
      </c>
      <c r="G39" s="8">
        <v>98.45</v>
      </c>
      <c r="H39" s="8">
        <v>0</v>
      </c>
      <c r="I39" s="8">
        <v>1.5499999999999972</v>
      </c>
      <c r="J39" s="8">
        <v>0</v>
      </c>
      <c r="K39" s="8">
        <v>100</v>
      </c>
      <c r="L39" s="8">
        <v>98.828282828282838</v>
      </c>
      <c r="M39" s="8">
        <v>98.828282828282838</v>
      </c>
      <c r="N39" s="8">
        <v>0</v>
      </c>
      <c r="O39" s="8">
        <v>1.1717171717171624</v>
      </c>
      <c r="P39" s="8">
        <v>0</v>
      </c>
      <c r="Q39" s="8"/>
      <c r="R39" s="8">
        <v>98.95</v>
      </c>
      <c r="S39" s="8">
        <v>96.495002619730258</v>
      </c>
      <c r="T39" s="8">
        <v>2.4549973802697451</v>
      </c>
      <c r="U39" s="8">
        <v>1.0499999999999972</v>
      </c>
      <c r="V39" s="8">
        <v>0</v>
      </c>
    </row>
    <row r="40" spans="1:22" s="107" customFormat="1" ht="11.4" x14ac:dyDescent="0.2">
      <c r="A40" s="107" t="s">
        <v>191</v>
      </c>
      <c r="B40" s="8">
        <v>2026</v>
      </c>
      <c r="C40" s="108" t="s">
        <v>194</v>
      </c>
      <c r="D40" s="8"/>
      <c r="E40" s="8"/>
      <c r="F40" s="8">
        <v>98.45</v>
      </c>
      <c r="G40" s="8">
        <v>98.45</v>
      </c>
      <c r="H40" s="8">
        <v>0</v>
      </c>
      <c r="I40" s="8">
        <v>1.5499999999999972</v>
      </c>
      <c r="J40" s="8">
        <v>0</v>
      </c>
      <c r="K40" s="8">
        <v>100</v>
      </c>
      <c r="L40" s="8">
        <v>98.828282828282838</v>
      </c>
      <c r="M40" s="8">
        <v>98.828282828282838</v>
      </c>
      <c r="N40" s="8">
        <v>0</v>
      </c>
      <c r="O40" s="8">
        <v>1.1717171717171624</v>
      </c>
      <c r="P40" s="8">
        <v>0</v>
      </c>
      <c r="Q40" s="8"/>
      <c r="R40" s="8">
        <v>98.95</v>
      </c>
      <c r="S40" s="8">
        <v>98.95</v>
      </c>
      <c r="T40" s="8">
        <v>0</v>
      </c>
      <c r="U40" s="8">
        <v>1.0499999999999972</v>
      </c>
      <c r="V40" s="8">
        <v>0</v>
      </c>
    </row>
    <row r="41" spans="1:22" s="107" customFormat="1" ht="11.4" x14ac:dyDescent="0.2">
      <c r="A41" s="107" t="s">
        <v>191</v>
      </c>
      <c r="B41" s="8">
        <v>2027</v>
      </c>
      <c r="C41" s="108" t="s">
        <v>194</v>
      </c>
      <c r="D41" s="8"/>
      <c r="E41" s="8"/>
      <c r="F41" s="8">
        <v>98.45</v>
      </c>
      <c r="G41" s="8">
        <v>98.45</v>
      </c>
      <c r="H41" s="8">
        <v>0</v>
      </c>
      <c r="I41" s="8">
        <v>1.5499999999999972</v>
      </c>
      <c r="J41" s="8">
        <v>0</v>
      </c>
      <c r="K41" s="8">
        <v>100</v>
      </c>
      <c r="L41" s="8">
        <v>98.828282828282838</v>
      </c>
      <c r="M41" s="8">
        <v>98.828282828282838</v>
      </c>
      <c r="N41" s="8">
        <v>0</v>
      </c>
      <c r="O41" s="8">
        <v>1.1717171717171624</v>
      </c>
      <c r="P41" s="8">
        <v>0</v>
      </c>
      <c r="Q41" s="8"/>
      <c r="R41" s="8">
        <v>98.95</v>
      </c>
      <c r="S41" s="8">
        <v>98.95</v>
      </c>
      <c r="T41" s="8">
        <v>0</v>
      </c>
      <c r="U41" s="8">
        <v>1.0499999999999972</v>
      </c>
      <c r="V41" s="8">
        <v>0</v>
      </c>
    </row>
    <row r="42" spans="1:22" s="107" customFormat="1" ht="11.4" x14ac:dyDescent="0.2">
      <c r="A42" s="107" t="s">
        <v>191</v>
      </c>
      <c r="B42" s="8">
        <v>2028</v>
      </c>
      <c r="C42" s="108" t="s">
        <v>194</v>
      </c>
      <c r="D42" s="8"/>
      <c r="E42" s="8"/>
      <c r="F42" s="8">
        <v>98.45</v>
      </c>
      <c r="G42" s="8">
        <v>98.45</v>
      </c>
      <c r="H42" s="8">
        <v>0</v>
      </c>
      <c r="I42" s="8">
        <v>1.5499999999999972</v>
      </c>
      <c r="J42" s="8">
        <v>0</v>
      </c>
      <c r="K42" s="8">
        <v>100</v>
      </c>
      <c r="L42" s="8">
        <v>98.828282828282838</v>
      </c>
      <c r="M42" s="8">
        <v>98.828282828282838</v>
      </c>
      <c r="N42" s="8">
        <v>0</v>
      </c>
      <c r="O42" s="8">
        <v>1.1717171717171624</v>
      </c>
      <c r="P42" s="8">
        <v>0</v>
      </c>
      <c r="Q42" s="8"/>
      <c r="R42" s="8">
        <v>98.95</v>
      </c>
      <c r="S42" s="8">
        <v>98.95</v>
      </c>
      <c r="T42" s="8">
        <v>0</v>
      </c>
      <c r="U42" s="8">
        <v>1.0499999999999972</v>
      </c>
      <c r="V42" s="8">
        <v>0</v>
      </c>
    </row>
    <row r="43" spans="1:22" s="107" customFormat="1" ht="11.4" x14ac:dyDescent="0.2">
      <c r="A43" s="107" t="s">
        <v>191</v>
      </c>
      <c r="B43" s="8">
        <v>2029</v>
      </c>
      <c r="C43" s="108" t="s">
        <v>194</v>
      </c>
      <c r="D43" s="8"/>
      <c r="E43" s="8"/>
      <c r="F43" s="8"/>
      <c r="G43" s="8">
        <v>100</v>
      </c>
      <c r="H43" s="8"/>
      <c r="I43" s="8"/>
      <c r="J43" s="8">
        <v>0</v>
      </c>
      <c r="K43" s="8">
        <v>100</v>
      </c>
      <c r="L43" s="8"/>
      <c r="M43" s="8">
        <v>100</v>
      </c>
      <c r="N43" s="8"/>
      <c r="O43" s="8"/>
      <c r="P43" s="8">
        <v>0</v>
      </c>
      <c r="Q43" s="8"/>
      <c r="R43" s="8"/>
      <c r="S43" s="8">
        <v>99.932571036940317</v>
      </c>
      <c r="T43" s="8"/>
      <c r="U43" s="8"/>
      <c r="V43" s="8">
        <v>6.7428963059683156E-2</v>
      </c>
    </row>
    <row r="44" spans="1:22" s="107" customFormat="1" ht="11.4" x14ac:dyDescent="0.2">
      <c r="A44" s="107" t="s">
        <v>191</v>
      </c>
      <c r="B44" s="8">
        <v>2030</v>
      </c>
      <c r="C44" s="108" t="s">
        <v>194</v>
      </c>
      <c r="D44" s="8"/>
      <c r="E44" s="8"/>
      <c r="F44" s="8"/>
      <c r="G44" s="8">
        <v>100</v>
      </c>
      <c r="H44" s="8"/>
      <c r="I44" s="8"/>
      <c r="J44" s="8">
        <v>0</v>
      </c>
      <c r="K44" s="8">
        <v>100</v>
      </c>
      <c r="L44" s="8"/>
      <c r="M44" s="8">
        <v>100</v>
      </c>
      <c r="N44" s="8"/>
      <c r="O44" s="8"/>
      <c r="P44" s="8">
        <v>0</v>
      </c>
      <c r="Q44" s="8"/>
      <c r="R44" s="8"/>
      <c r="S44" s="8">
        <v>99.932571036940317</v>
      </c>
      <c r="T44" s="8"/>
      <c r="U44" s="8"/>
      <c r="V44" s="8">
        <v>6.7428963059683156E-2</v>
      </c>
    </row>
    <row r="45" spans="1:22" s="107" customFormat="1" ht="11.4" x14ac:dyDescent="0.2">
      <c r="A45" s="107" t="s">
        <v>191</v>
      </c>
      <c r="B45" s="8">
        <v>2000</v>
      </c>
      <c r="C45" s="108" t="s">
        <v>195</v>
      </c>
      <c r="D45" s="8">
        <v>760481.5133935546</v>
      </c>
      <c r="E45" s="8"/>
      <c r="F45" s="8"/>
      <c r="G45" s="8"/>
      <c r="H45" s="8"/>
      <c r="I45" s="8"/>
      <c r="J45" s="8">
        <v>100</v>
      </c>
      <c r="K45" s="8"/>
      <c r="L45" s="8"/>
      <c r="M45" s="8"/>
      <c r="N45" s="8"/>
      <c r="O45" s="8"/>
      <c r="P45" s="8">
        <v>100</v>
      </c>
      <c r="Q45" s="8"/>
      <c r="R45" s="8"/>
      <c r="S45" s="8"/>
      <c r="T45" s="8"/>
      <c r="U45" s="8"/>
      <c r="V45" s="8">
        <v>100</v>
      </c>
    </row>
    <row r="46" spans="1:22" s="107" customFormat="1" ht="11.4" x14ac:dyDescent="0.2">
      <c r="A46" s="107" t="s">
        <v>191</v>
      </c>
      <c r="B46" s="8">
        <v>2001</v>
      </c>
      <c r="C46" s="108" t="s">
        <v>195</v>
      </c>
      <c r="D46" s="8">
        <v>751477.38644653314</v>
      </c>
      <c r="E46" s="8"/>
      <c r="F46" s="8"/>
      <c r="G46" s="8"/>
      <c r="H46" s="8"/>
      <c r="I46" s="8"/>
      <c r="J46" s="8">
        <v>100</v>
      </c>
      <c r="K46" s="8"/>
      <c r="L46" s="8"/>
      <c r="M46" s="8"/>
      <c r="N46" s="8"/>
      <c r="O46" s="8"/>
      <c r="P46" s="8">
        <v>100</v>
      </c>
      <c r="Q46" s="8"/>
      <c r="R46" s="8"/>
      <c r="S46" s="8"/>
      <c r="T46" s="8"/>
      <c r="U46" s="8"/>
      <c r="V46" s="8">
        <v>100</v>
      </c>
    </row>
    <row r="47" spans="1:22" s="107" customFormat="1" ht="11.4" x14ac:dyDescent="0.2">
      <c r="A47" s="107" t="s">
        <v>191</v>
      </c>
      <c r="B47" s="8">
        <v>2002</v>
      </c>
      <c r="C47" s="108" t="s">
        <v>195</v>
      </c>
      <c r="D47" s="8">
        <v>740937.93721069337</v>
      </c>
      <c r="E47" s="8"/>
      <c r="F47" s="8"/>
      <c r="G47" s="8"/>
      <c r="H47" s="8"/>
      <c r="I47" s="8"/>
      <c r="J47" s="8">
        <v>100</v>
      </c>
      <c r="K47" s="8"/>
      <c r="L47" s="8"/>
      <c r="M47" s="8"/>
      <c r="N47" s="8"/>
      <c r="O47" s="8"/>
      <c r="P47" s="8">
        <v>100</v>
      </c>
      <c r="Q47" s="8"/>
      <c r="R47" s="8"/>
      <c r="S47" s="8"/>
      <c r="T47" s="8"/>
      <c r="U47" s="8"/>
      <c r="V47" s="8">
        <v>100</v>
      </c>
    </row>
    <row r="48" spans="1:22" s="107" customFormat="1" ht="11.4" x14ac:dyDescent="0.2">
      <c r="A48" s="107" t="s">
        <v>191</v>
      </c>
      <c r="B48" s="8">
        <v>2003</v>
      </c>
      <c r="C48" s="108" t="s">
        <v>195</v>
      </c>
      <c r="D48" s="8">
        <v>730524.94024478924</v>
      </c>
      <c r="E48" s="8"/>
      <c r="F48" s="8"/>
      <c r="G48" s="8"/>
      <c r="H48" s="8"/>
      <c r="I48" s="8"/>
      <c r="J48" s="8">
        <v>100</v>
      </c>
      <c r="K48" s="8"/>
      <c r="L48" s="8"/>
      <c r="M48" s="8"/>
      <c r="N48" s="8"/>
      <c r="O48" s="8"/>
      <c r="P48" s="8">
        <v>100</v>
      </c>
      <c r="Q48" s="8"/>
      <c r="R48" s="8"/>
      <c r="S48" s="8"/>
      <c r="T48" s="8"/>
      <c r="U48" s="8"/>
      <c r="V48" s="8">
        <v>100</v>
      </c>
    </row>
    <row r="49" spans="1:22" s="107" customFormat="1" ht="11.4" x14ac:dyDescent="0.2">
      <c r="A49" s="107" t="s">
        <v>191</v>
      </c>
      <c r="B49" s="8">
        <v>2004</v>
      </c>
      <c r="C49" s="108" t="s">
        <v>195</v>
      </c>
      <c r="D49" s="8">
        <v>717660.05817275995</v>
      </c>
      <c r="E49" s="8"/>
      <c r="F49" s="8"/>
      <c r="G49" s="8"/>
      <c r="H49" s="8"/>
      <c r="I49" s="8"/>
      <c r="J49" s="8">
        <v>100</v>
      </c>
      <c r="K49" s="8"/>
      <c r="L49" s="8"/>
      <c r="M49" s="8"/>
      <c r="N49" s="8"/>
      <c r="O49" s="8"/>
      <c r="P49" s="8">
        <v>100</v>
      </c>
      <c r="Q49" s="8"/>
      <c r="R49" s="8"/>
      <c r="S49" s="8"/>
      <c r="T49" s="8"/>
      <c r="U49" s="8"/>
      <c r="V49" s="8">
        <v>100</v>
      </c>
    </row>
    <row r="50" spans="1:22" s="107" customFormat="1" ht="11.4" x14ac:dyDescent="0.2">
      <c r="A50" s="107" t="s">
        <v>191</v>
      </c>
      <c r="B50" s="8">
        <v>2005</v>
      </c>
      <c r="C50" s="108" t="s">
        <v>195</v>
      </c>
      <c r="D50" s="8">
        <v>710210.80098743434</v>
      </c>
      <c r="E50" s="8"/>
      <c r="F50" s="8"/>
      <c r="G50" s="8"/>
      <c r="H50" s="8"/>
      <c r="I50" s="8"/>
      <c r="J50" s="8">
        <v>100</v>
      </c>
      <c r="K50" s="8"/>
      <c r="L50" s="8"/>
      <c r="M50" s="8"/>
      <c r="N50" s="8"/>
      <c r="O50" s="8"/>
      <c r="P50" s="8">
        <v>100</v>
      </c>
      <c r="Q50" s="8"/>
      <c r="R50" s="8"/>
      <c r="S50" s="8"/>
      <c r="T50" s="8"/>
      <c r="U50" s="8"/>
      <c r="V50" s="8">
        <v>100</v>
      </c>
    </row>
    <row r="51" spans="1:22" s="107" customFormat="1" ht="11.4" x14ac:dyDescent="0.2">
      <c r="A51" s="107" t="s">
        <v>191</v>
      </c>
      <c r="B51" s="8">
        <v>2006</v>
      </c>
      <c r="C51" s="108" t="s">
        <v>195</v>
      </c>
      <c r="D51" s="8">
        <v>704218.27954307548</v>
      </c>
      <c r="E51" s="8"/>
      <c r="F51" s="8"/>
      <c r="G51" s="8"/>
      <c r="H51" s="8"/>
      <c r="I51" s="8"/>
      <c r="J51" s="8">
        <v>100</v>
      </c>
      <c r="K51" s="8"/>
      <c r="L51" s="8"/>
      <c r="M51" s="8"/>
      <c r="N51" s="8"/>
      <c r="O51" s="8"/>
      <c r="P51" s="8">
        <v>100</v>
      </c>
      <c r="Q51" s="8"/>
      <c r="R51" s="8"/>
      <c r="S51" s="8"/>
      <c r="T51" s="8"/>
      <c r="U51" s="8"/>
      <c r="V51" s="8">
        <v>100</v>
      </c>
    </row>
    <row r="52" spans="1:22" s="107" customFormat="1" ht="11.4" x14ac:dyDescent="0.2">
      <c r="A52" s="107" t="s">
        <v>191</v>
      </c>
      <c r="B52" s="8">
        <v>2007</v>
      </c>
      <c r="C52" s="108" t="s">
        <v>195</v>
      </c>
      <c r="D52" s="8">
        <v>698918.29973453516</v>
      </c>
      <c r="E52" s="8"/>
      <c r="F52" s="8"/>
      <c r="G52" s="8"/>
      <c r="H52" s="8"/>
      <c r="I52" s="8"/>
      <c r="J52" s="8">
        <v>100</v>
      </c>
      <c r="K52" s="8"/>
      <c r="L52" s="8"/>
      <c r="M52" s="8"/>
      <c r="N52" s="8"/>
      <c r="O52" s="8"/>
      <c r="P52" s="8">
        <v>100</v>
      </c>
      <c r="Q52" s="8"/>
      <c r="R52" s="8"/>
      <c r="S52" s="8"/>
      <c r="T52" s="8"/>
      <c r="U52" s="8"/>
      <c r="V52" s="8">
        <v>100</v>
      </c>
    </row>
    <row r="53" spans="1:22" s="107" customFormat="1" ht="11.4" x14ac:dyDescent="0.2">
      <c r="A53" s="107" t="s">
        <v>191</v>
      </c>
      <c r="B53" s="8">
        <v>2008</v>
      </c>
      <c r="C53" s="108" t="s">
        <v>195</v>
      </c>
      <c r="D53" s="8">
        <v>693569.41929969785</v>
      </c>
      <c r="E53" s="8"/>
      <c r="F53" s="8"/>
      <c r="G53" s="8"/>
      <c r="H53" s="8"/>
      <c r="I53" s="8"/>
      <c r="J53" s="8">
        <v>100</v>
      </c>
      <c r="K53" s="8"/>
      <c r="L53" s="8"/>
      <c r="M53" s="8"/>
      <c r="N53" s="8"/>
      <c r="O53" s="8"/>
      <c r="P53" s="8">
        <v>100</v>
      </c>
      <c r="Q53" s="8"/>
      <c r="R53" s="8"/>
      <c r="S53" s="8"/>
      <c r="T53" s="8"/>
      <c r="U53" s="8"/>
      <c r="V53" s="8">
        <v>100</v>
      </c>
    </row>
    <row r="54" spans="1:22" s="107" customFormat="1" ht="11.4" x14ac:dyDescent="0.2">
      <c r="A54" s="107" t="s">
        <v>191</v>
      </c>
      <c r="B54" s="8">
        <v>2009</v>
      </c>
      <c r="C54" s="108" t="s">
        <v>195</v>
      </c>
      <c r="D54" s="8">
        <v>687958.81638458243</v>
      </c>
      <c r="E54" s="8"/>
      <c r="F54" s="8"/>
      <c r="G54" s="8"/>
      <c r="H54" s="8"/>
      <c r="I54" s="8"/>
      <c r="J54" s="8">
        <v>100</v>
      </c>
      <c r="K54" s="8"/>
      <c r="L54" s="8"/>
      <c r="M54" s="8"/>
      <c r="N54" s="8"/>
      <c r="O54" s="8"/>
      <c r="P54" s="8">
        <v>100</v>
      </c>
      <c r="Q54" s="8"/>
      <c r="R54" s="8"/>
      <c r="S54" s="8"/>
      <c r="T54" s="8"/>
      <c r="U54" s="8"/>
      <c r="V54" s="8">
        <v>100</v>
      </c>
    </row>
    <row r="55" spans="1:22" s="107" customFormat="1" ht="11.4" x14ac:dyDescent="0.2">
      <c r="A55" s="107" t="s">
        <v>191</v>
      </c>
      <c r="B55" s="8">
        <v>2010</v>
      </c>
      <c r="C55" s="108" t="s">
        <v>195</v>
      </c>
      <c r="D55" s="8">
        <v>682312.40222869872</v>
      </c>
      <c r="E55" s="8"/>
      <c r="F55" s="8"/>
      <c r="G55" s="8"/>
      <c r="H55" s="8"/>
      <c r="I55" s="8"/>
      <c r="J55" s="8">
        <v>100</v>
      </c>
      <c r="K55" s="8"/>
      <c r="L55" s="8"/>
      <c r="M55" s="8"/>
      <c r="N55" s="8"/>
      <c r="O55" s="8"/>
      <c r="P55" s="8">
        <v>100</v>
      </c>
      <c r="Q55" s="8"/>
      <c r="R55" s="8"/>
      <c r="S55" s="8"/>
      <c r="T55" s="8"/>
      <c r="U55" s="8"/>
      <c r="V55" s="8">
        <v>100</v>
      </c>
    </row>
    <row r="56" spans="1:22" s="107" customFormat="1" ht="11.4" x14ac:dyDescent="0.2">
      <c r="A56" s="107" t="s">
        <v>191</v>
      </c>
      <c r="B56" s="8">
        <v>2011</v>
      </c>
      <c r="C56" s="108" t="s">
        <v>195</v>
      </c>
      <c r="D56" s="8">
        <v>648793.36844295496</v>
      </c>
      <c r="E56" s="8"/>
      <c r="F56" s="8"/>
      <c r="G56" s="8"/>
      <c r="H56" s="8"/>
      <c r="I56" s="8"/>
      <c r="J56" s="8">
        <v>100</v>
      </c>
      <c r="K56" s="8"/>
      <c r="L56" s="8"/>
      <c r="M56" s="8"/>
      <c r="N56" s="8"/>
      <c r="O56" s="8"/>
      <c r="P56" s="8">
        <v>100</v>
      </c>
      <c r="Q56" s="8"/>
      <c r="R56" s="8"/>
      <c r="S56" s="8"/>
      <c r="T56" s="8"/>
      <c r="U56" s="8"/>
      <c r="V56" s="8">
        <v>100</v>
      </c>
    </row>
    <row r="57" spans="1:22" s="107" customFormat="1" ht="11.4" x14ac:dyDescent="0.2">
      <c r="A57" s="107" t="s">
        <v>191</v>
      </c>
      <c r="B57" s="8">
        <v>2012</v>
      </c>
      <c r="C57" s="108" t="s">
        <v>195</v>
      </c>
      <c r="D57" s="8">
        <v>642144.57868911745</v>
      </c>
      <c r="E57" s="8"/>
      <c r="F57" s="8"/>
      <c r="G57" s="8"/>
      <c r="H57" s="8"/>
      <c r="I57" s="8"/>
      <c r="J57" s="8">
        <v>100</v>
      </c>
      <c r="K57" s="8"/>
      <c r="L57" s="8"/>
      <c r="M57" s="8"/>
      <c r="N57" s="8"/>
      <c r="O57" s="8"/>
      <c r="P57" s="8">
        <v>100</v>
      </c>
      <c r="Q57" s="8"/>
      <c r="R57" s="8"/>
      <c r="S57" s="8"/>
      <c r="T57" s="8"/>
      <c r="U57" s="8"/>
      <c r="V57" s="8">
        <v>100</v>
      </c>
    </row>
    <row r="58" spans="1:22" s="107" customFormat="1" ht="11.4" x14ac:dyDescent="0.2">
      <c r="A58" s="107" t="s">
        <v>191</v>
      </c>
      <c r="B58" s="8">
        <v>2013</v>
      </c>
      <c r="C58" s="108" t="s">
        <v>195</v>
      </c>
      <c r="D58" s="8">
        <v>635055.72622467042</v>
      </c>
      <c r="E58" s="8"/>
      <c r="F58" s="8"/>
      <c r="G58" s="8"/>
      <c r="H58" s="8"/>
      <c r="I58" s="8"/>
      <c r="J58" s="8">
        <v>100</v>
      </c>
      <c r="K58" s="8"/>
      <c r="L58" s="8"/>
      <c r="M58" s="8"/>
      <c r="N58" s="8"/>
      <c r="O58" s="8"/>
      <c r="P58" s="8">
        <v>100</v>
      </c>
      <c r="Q58" s="8"/>
      <c r="R58" s="8"/>
      <c r="S58" s="8"/>
      <c r="T58" s="8"/>
      <c r="U58" s="8"/>
      <c r="V58" s="8">
        <v>100</v>
      </c>
    </row>
    <row r="59" spans="1:22" s="107" customFormat="1" ht="11.4" x14ac:dyDescent="0.2">
      <c r="A59" s="107" t="s">
        <v>191</v>
      </c>
      <c r="B59" s="8">
        <v>2014</v>
      </c>
      <c r="C59" s="108" t="s">
        <v>195</v>
      </c>
      <c r="D59" s="8">
        <v>627280.83690643311</v>
      </c>
      <c r="E59" s="8"/>
      <c r="F59" s="8"/>
      <c r="G59" s="8"/>
      <c r="H59" s="8"/>
      <c r="I59" s="8"/>
      <c r="J59" s="8">
        <v>100</v>
      </c>
      <c r="K59" s="8"/>
      <c r="L59" s="8"/>
      <c r="M59" s="8"/>
      <c r="N59" s="8"/>
      <c r="O59" s="8"/>
      <c r="P59" s="8">
        <v>100</v>
      </c>
      <c r="Q59" s="8"/>
      <c r="R59" s="8"/>
      <c r="S59" s="8"/>
      <c r="T59" s="8"/>
      <c r="U59" s="8"/>
      <c r="V59" s="8">
        <v>100</v>
      </c>
    </row>
    <row r="60" spans="1:22" s="107" customFormat="1" ht="11.4" x14ac:dyDescent="0.2">
      <c r="A60" s="107" t="s">
        <v>191</v>
      </c>
      <c r="B60" s="8">
        <v>2015</v>
      </c>
      <c r="C60" s="108" t="s">
        <v>195</v>
      </c>
      <c r="D60" s="8">
        <v>620059.1028070068</v>
      </c>
      <c r="E60" s="8"/>
      <c r="F60" s="8"/>
      <c r="G60" s="8"/>
      <c r="H60" s="8"/>
      <c r="I60" s="8"/>
      <c r="J60" s="8">
        <v>100</v>
      </c>
      <c r="K60" s="8"/>
      <c r="L60" s="8"/>
      <c r="M60" s="8"/>
      <c r="N60" s="8"/>
      <c r="O60" s="8"/>
      <c r="P60" s="8">
        <v>100</v>
      </c>
      <c r="Q60" s="8"/>
      <c r="R60" s="8"/>
      <c r="S60" s="8"/>
      <c r="T60" s="8"/>
      <c r="U60" s="8"/>
      <c r="V60" s="8">
        <v>100</v>
      </c>
    </row>
    <row r="61" spans="1:22" s="107" customFormat="1" ht="11.4" x14ac:dyDescent="0.2">
      <c r="A61" s="107" t="s">
        <v>191</v>
      </c>
      <c r="B61" s="8">
        <v>2016</v>
      </c>
      <c r="C61" s="108" t="s">
        <v>195</v>
      </c>
      <c r="D61" s="8">
        <v>615607.71327026363</v>
      </c>
      <c r="E61" s="8"/>
      <c r="F61" s="8"/>
      <c r="G61" s="8"/>
      <c r="H61" s="8"/>
      <c r="I61" s="8"/>
      <c r="J61" s="8">
        <v>100</v>
      </c>
      <c r="K61" s="8"/>
      <c r="L61" s="8"/>
      <c r="M61" s="8"/>
      <c r="N61" s="8"/>
      <c r="O61" s="8"/>
      <c r="P61" s="8">
        <v>100</v>
      </c>
      <c r="Q61" s="8"/>
      <c r="R61" s="8"/>
      <c r="S61" s="8"/>
      <c r="T61" s="8"/>
      <c r="U61" s="8"/>
      <c r="V61" s="8">
        <v>100</v>
      </c>
    </row>
    <row r="62" spans="1:22" s="107" customFormat="1" ht="11.4" x14ac:dyDescent="0.2">
      <c r="A62" s="107" t="s">
        <v>191</v>
      </c>
      <c r="B62" s="8">
        <v>2017</v>
      </c>
      <c r="C62" s="108" t="s">
        <v>195</v>
      </c>
      <c r="D62" s="8">
        <v>612567.67003231042</v>
      </c>
      <c r="E62" s="8"/>
      <c r="F62" s="8"/>
      <c r="G62" s="8"/>
      <c r="H62" s="8"/>
      <c r="I62" s="8"/>
      <c r="J62" s="8">
        <v>100</v>
      </c>
      <c r="K62" s="8"/>
      <c r="L62" s="8"/>
      <c r="M62" s="8"/>
      <c r="N62" s="8"/>
      <c r="O62" s="8"/>
      <c r="P62" s="8">
        <v>100</v>
      </c>
      <c r="Q62" s="8"/>
      <c r="R62" s="8"/>
      <c r="S62" s="8"/>
      <c r="T62" s="8"/>
      <c r="U62" s="8"/>
      <c r="V62" s="8">
        <v>100</v>
      </c>
    </row>
    <row r="63" spans="1:22" s="107" customFormat="1" ht="11.4" x14ac:dyDescent="0.2">
      <c r="A63" s="107" t="s">
        <v>191</v>
      </c>
      <c r="B63" s="8">
        <v>2018</v>
      </c>
      <c r="C63" s="108" t="s">
        <v>195</v>
      </c>
      <c r="D63" s="8">
        <v>611875.64524013514</v>
      </c>
      <c r="E63" s="8"/>
      <c r="F63" s="8"/>
      <c r="G63" s="8"/>
      <c r="H63" s="8"/>
      <c r="I63" s="8"/>
      <c r="J63" s="8">
        <v>100</v>
      </c>
      <c r="K63" s="8"/>
      <c r="L63" s="8"/>
      <c r="M63" s="8"/>
      <c r="N63" s="8"/>
      <c r="O63" s="8"/>
      <c r="P63" s="8">
        <v>100</v>
      </c>
      <c r="Q63" s="8"/>
      <c r="R63" s="8"/>
      <c r="S63" s="8"/>
      <c r="T63" s="8"/>
      <c r="U63" s="8"/>
      <c r="V63" s="8">
        <v>100</v>
      </c>
    </row>
    <row r="64" spans="1:22" s="107" customFormat="1" ht="11.4" x14ac:dyDescent="0.2">
      <c r="A64" s="107" t="s">
        <v>191</v>
      </c>
      <c r="B64" s="8">
        <v>2019</v>
      </c>
      <c r="C64" s="108" t="s">
        <v>195</v>
      </c>
      <c r="D64" s="8">
        <v>612093.07044158934</v>
      </c>
      <c r="E64" s="8"/>
      <c r="F64" s="8"/>
      <c r="G64" s="8"/>
      <c r="H64" s="8"/>
      <c r="I64" s="8"/>
      <c r="J64" s="8">
        <v>100</v>
      </c>
      <c r="K64" s="8"/>
      <c r="L64" s="8"/>
      <c r="M64" s="8"/>
      <c r="N64" s="8"/>
      <c r="O64" s="8"/>
      <c r="P64" s="8">
        <v>100</v>
      </c>
      <c r="Q64" s="8"/>
      <c r="R64" s="8"/>
      <c r="S64" s="8"/>
      <c r="T64" s="8"/>
      <c r="U64" s="8"/>
      <c r="V64" s="8">
        <v>100</v>
      </c>
    </row>
    <row r="65" spans="1:22" s="107" customFormat="1" ht="11.4" x14ac:dyDescent="0.2">
      <c r="A65" s="107" t="s">
        <v>191</v>
      </c>
      <c r="B65" s="8">
        <v>2020</v>
      </c>
      <c r="C65" s="108" t="s">
        <v>195</v>
      </c>
      <c r="D65" s="8">
        <v>612091.94783401489</v>
      </c>
      <c r="E65" s="8"/>
      <c r="F65" s="8"/>
      <c r="G65" s="8"/>
      <c r="H65" s="8"/>
      <c r="I65" s="8"/>
      <c r="J65" s="8">
        <v>100</v>
      </c>
      <c r="K65" s="8"/>
      <c r="L65" s="8"/>
      <c r="M65" s="8"/>
      <c r="N65" s="8"/>
      <c r="O65" s="8"/>
      <c r="P65" s="8">
        <v>100</v>
      </c>
      <c r="Q65" s="8"/>
      <c r="R65" s="8"/>
      <c r="S65" s="8"/>
      <c r="T65" s="8"/>
      <c r="U65" s="8"/>
      <c r="V65" s="8">
        <v>100</v>
      </c>
    </row>
    <row r="66" spans="1:22" s="107" customFormat="1" ht="11.4" x14ac:dyDescent="0.2">
      <c r="A66" s="107" t="s">
        <v>191</v>
      </c>
      <c r="B66" s="8">
        <v>2021</v>
      </c>
      <c r="C66" s="108" t="s">
        <v>195</v>
      </c>
      <c r="D66" s="8">
        <v>609769.28062133794</v>
      </c>
      <c r="E66" s="8"/>
      <c r="F66" s="8"/>
      <c r="G66" s="8"/>
      <c r="H66" s="8"/>
      <c r="I66" s="8"/>
      <c r="J66" s="8">
        <v>100</v>
      </c>
      <c r="K66" s="8"/>
      <c r="L66" s="8"/>
      <c r="M66" s="8"/>
      <c r="N66" s="8"/>
      <c r="O66" s="8"/>
      <c r="P66" s="8">
        <v>100</v>
      </c>
      <c r="Q66" s="8"/>
      <c r="R66" s="8"/>
      <c r="S66" s="8"/>
      <c r="T66" s="8"/>
      <c r="U66" s="8"/>
      <c r="V66" s="8">
        <v>100</v>
      </c>
    </row>
    <row r="67" spans="1:22" s="107" customFormat="1" ht="11.4" x14ac:dyDescent="0.2">
      <c r="A67" s="107" t="s">
        <v>191</v>
      </c>
      <c r="B67" s="8">
        <v>2022</v>
      </c>
      <c r="C67" s="108" t="s">
        <v>195</v>
      </c>
      <c r="D67" s="8">
        <v>607384.88364303589</v>
      </c>
      <c r="E67" s="8"/>
      <c r="F67" s="8"/>
      <c r="G67" s="8"/>
      <c r="H67" s="8"/>
      <c r="I67" s="8"/>
      <c r="J67" s="8">
        <v>100</v>
      </c>
      <c r="K67" s="8"/>
      <c r="L67" s="8"/>
      <c r="M67" s="8"/>
      <c r="N67" s="8"/>
      <c r="O67" s="8"/>
      <c r="P67" s="8">
        <v>100</v>
      </c>
      <c r="Q67" s="8"/>
      <c r="R67" s="8"/>
      <c r="S67" s="8"/>
      <c r="T67" s="8"/>
      <c r="U67" s="8"/>
      <c r="V67" s="8">
        <v>100</v>
      </c>
    </row>
    <row r="68" spans="1:22" s="107" customFormat="1" ht="11.4" x14ac:dyDescent="0.2">
      <c r="A68" s="107" t="s">
        <v>191</v>
      </c>
      <c r="B68" s="8">
        <v>2023</v>
      </c>
      <c r="C68" s="108" t="s">
        <v>195</v>
      </c>
      <c r="D68" s="8">
        <v>593562.26222648611</v>
      </c>
      <c r="E68" s="8"/>
      <c r="F68" s="8"/>
      <c r="G68" s="8"/>
      <c r="H68" s="8"/>
      <c r="I68" s="8"/>
      <c r="J68" s="8">
        <v>100</v>
      </c>
      <c r="K68" s="8"/>
      <c r="L68" s="8"/>
      <c r="M68" s="8"/>
      <c r="N68" s="8"/>
      <c r="O68" s="8"/>
      <c r="P68" s="8">
        <v>100</v>
      </c>
      <c r="Q68" s="8"/>
      <c r="R68" s="8"/>
      <c r="S68" s="8"/>
      <c r="T68" s="8"/>
      <c r="U68" s="8"/>
      <c r="V68" s="8">
        <v>100</v>
      </c>
    </row>
    <row r="69" spans="1:22" s="107" customFormat="1" ht="11.4" x14ac:dyDescent="0.2">
      <c r="A69" s="107" t="s">
        <v>191</v>
      </c>
      <c r="B69" s="8">
        <v>2024</v>
      </c>
      <c r="C69" s="108" t="s">
        <v>195</v>
      </c>
      <c r="D69" s="8">
        <v>568221.33819244395</v>
      </c>
      <c r="E69" s="8"/>
      <c r="F69" s="8"/>
      <c r="G69" s="8"/>
      <c r="H69" s="8"/>
      <c r="I69" s="8"/>
      <c r="J69" s="8">
        <v>100</v>
      </c>
      <c r="K69" s="8"/>
      <c r="L69" s="8"/>
      <c r="M69" s="8"/>
      <c r="N69" s="8"/>
      <c r="O69" s="8"/>
      <c r="P69" s="8">
        <v>100</v>
      </c>
      <c r="Q69" s="8"/>
      <c r="R69" s="8"/>
      <c r="S69" s="8"/>
      <c r="T69" s="8"/>
      <c r="U69" s="8"/>
      <c r="V69" s="8">
        <v>100</v>
      </c>
    </row>
    <row r="70" spans="1:22" s="107" customFormat="1" ht="11.4" x14ac:dyDescent="0.2">
      <c r="A70" s="107" t="s">
        <v>191</v>
      </c>
      <c r="B70" s="8">
        <v>2025</v>
      </c>
      <c r="C70" s="108" t="s">
        <v>195</v>
      </c>
      <c r="D70" s="8">
        <v>560901.92016918177</v>
      </c>
      <c r="E70" s="8"/>
      <c r="F70" s="8"/>
      <c r="G70" s="8"/>
      <c r="H70" s="8"/>
      <c r="I70" s="8"/>
      <c r="J70" s="8">
        <v>100</v>
      </c>
      <c r="K70" s="8"/>
      <c r="L70" s="8"/>
      <c r="M70" s="8"/>
      <c r="N70" s="8"/>
      <c r="O70" s="8"/>
      <c r="P70" s="8">
        <v>100</v>
      </c>
      <c r="Q70" s="8"/>
      <c r="R70" s="8"/>
      <c r="S70" s="8"/>
      <c r="T70" s="8"/>
      <c r="U70" s="8"/>
      <c r="V70" s="8">
        <v>100</v>
      </c>
    </row>
    <row r="71" spans="1:22" s="107" customFormat="1" ht="11.4" x14ac:dyDescent="0.2">
      <c r="A71" s="107" t="s">
        <v>191</v>
      </c>
      <c r="B71" s="8">
        <v>2026</v>
      </c>
      <c r="C71" s="108" t="s">
        <v>195</v>
      </c>
      <c r="D71" s="8"/>
      <c r="E71" s="8"/>
      <c r="F71" s="8"/>
      <c r="G71" s="8"/>
      <c r="H71" s="8"/>
      <c r="I71" s="8"/>
      <c r="J71" s="8">
        <v>100</v>
      </c>
      <c r="K71" s="8"/>
      <c r="L71" s="8"/>
      <c r="M71" s="8"/>
      <c r="N71" s="8"/>
      <c r="O71" s="8"/>
      <c r="P71" s="8">
        <v>100</v>
      </c>
      <c r="Q71" s="8"/>
      <c r="R71" s="8"/>
      <c r="S71" s="8"/>
      <c r="T71" s="8"/>
      <c r="U71" s="8"/>
      <c r="V71" s="8">
        <v>100</v>
      </c>
    </row>
    <row r="72" spans="1:22" s="107" customFormat="1" ht="11.4" x14ac:dyDescent="0.2">
      <c r="A72" s="107" t="s">
        <v>191</v>
      </c>
      <c r="B72" s="8">
        <v>2027</v>
      </c>
      <c r="C72" s="108" t="s">
        <v>195</v>
      </c>
      <c r="D72" s="8"/>
      <c r="E72" s="8"/>
      <c r="F72" s="8"/>
      <c r="G72" s="8"/>
      <c r="H72" s="8"/>
      <c r="I72" s="8"/>
      <c r="J72" s="8">
        <v>100</v>
      </c>
      <c r="K72" s="8"/>
      <c r="L72" s="8"/>
      <c r="M72" s="8"/>
      <c r="N72" s="8"/>
      <c r="O72" s="8"/>
      <c r="P72" s="8">
        <v>100</v>
      </c>
      <c r="Q72" s="8"/>
      <c r="R72" s="8"/>
      <c r="S72" s="8"/>
      <c r="T72" s="8"/>
      <c r="U72" s="8"/>
      <c r="V72" s="8">
        <v>100</v>
      </c>
    </row>
    <row r="73" spans="1:22" s="107" customFormat="1" ht="11.4" x14ac:dyDescent="0.2">
      <c r="A73" s="107" t="s">
        <v>191</v>
      </c>
      <c r="B73" s="8">
        <v>2028</v>
      </c>
      <c r="C73" s="108" t="s">
        <v>195</v>
      </c>
      <c r="D73" s="8"/>
      <c r="E73" s="8"/>
      <c r="F73" s="8"/>
      <c r="G73" s="8"/>
      <c r="H73" s="8"/>
      <c r="I73" s="8"/>
      <c r="J73" s="8">
        <v>100</v>
      </c>
      <c r="K73" s="8"/>
      <c r="L73" s="8"/>
      <c r="M73" s="8"/>
      <c r="N73" s="8"/>
      <c r="O73" s="8"/>
      <c r="P73" s="8">
        <v>100</v>
      </c>
      <c r="Q73" s="8"/>
      <c r="R73" s="8"/>
      <c r="S73" s="8"/>
      <c r="T73" s="8"/>
      <c r="U73" s="8"/>
      <c r="V73" s="8">
        <v>100</v>
      </c>
    </row>
    <row r="74" spans="1:22" s="107" customFormat="1" ht="11.4" x14ac:dyDescent="0.2">
      <c r="A74" s="107" t="s">
        <v>191</v>
      </c>
      <c r="B74" s="8">
        <v>2029</v>
      </c>
      <c r="C74" s="108" t="s">
        <v>195</v>
      </c>
      <c r="D74" s="8"/>
      <c r="E74" s="8"/>
      <c r="F74" s="8"/>
      <c r="G74" s="8"/>
      <c r="H74" s="8"/>
      <c r="I74" s="8"/>
      <c r="J74" s="8">
        <v>100</v>
      </c>
      <c r="K74" s="8"/>
      <c r="L74" s="8"/>
      <c r="M74" s="8"/>
      <c r="N74" s="8"/>
      <c r="O74" s="8"/>
      <c r="P74" s="8">
        <v>100</v>
      </c>
      <c r="Q74" s="8"/>
      <c r="R74" s="8"/>
      <c r="S74" s="8"/>
      <c r="T74" s="8"/>
      <c r="U74" s="8"/>
      <c r="V74" s="8">
        <v>100</v>
      </c>
    </row>
    <row r="75" spans="1:22" s="107" customFormat="1" ht="11.4" x14ac:dyDescent="0.2">
      <c r="A75" s="107" t="s">
        <v>191</v>
      </c>
      <c r="B75" s="8">
        <v>2030</v>
      </c>
      <c r="C75" s="108" t="s">
        <v>195</v>
      </c>
      <c r="D75" s="8"/>
      <c r="E75" s="8"/>
      <c r="F75" s="8"/>
      <c r="G75" s="8"/>
      <c r="H75" s="8"/>
      <c r="I75" s="8"/>
      <c r="J75" s="8">
        <v>100</v>
      </c>
      <c r="K75" s="8"/>
      <c r="L75" s="8"/>
      <c r="M75" s="8"/>
      <c r="N75" s="8"/>
      <c r="O75" s="8"/>
      <c r="P75" s="8">
        <v>100</v>
      </c>
      <c r="Q75" s="8"/>
      <c r="R75" s="8"/>
      <c r="S75" s="8"/>
      <c r="T75" s="8"/>
      <c r="U75" s="8"/>
      <c r="V75" s="8">
        <v>100</v>
      </c>
    </row>
    <row r="76" spans="1:22" s="107" customFormat="1" ht="11.4" x14ac:dyDescent="0.2">
      <c r="A76" s="107" t="s">
        <v>191</v>
      </c>
      <c r="B76" s="8">
        <v>2000</v>
      </c>
      <c r="C76" s="108" t="s">
        <v>196</v>
      </c>
      <c r="D76" s="8">
        <v>680670.48660644528</v>
      </c>
      <c r="E76" s="8"/>
      <c r="F76" s="8"/>
      <c r="G76" s="8"/>
      <c r="H76" s="8"/>
      <c r="I76" s="8"/>
      <c r="J76" s="8">
        <v>100</v>
      </c>
      <c r="K76" s="8"/>
      <c r="L76" s="8"/>
      <c r="M76" s="8"/>
      <c r="N76" s="8"/>
      <c r="O76" s="8"/>
      <c r="P76" s="8">
        <v>100</v>
      </c>
      <c r="Q76" s="8"/>
      <c r="R76" s="8"/>
      <c r="S76" s="8"/>
      <c r="T76" s="8"/>
      <c r="U76" s="8"/>
      <c r="V76" s="8">
        <v>100</v>
      </c>
    </row>
    <row r="77" spans="1:22" s="107" customFormat="1" ht="11.4" x14ac:dyDescent="0.2">
      <c r="A77" s="107" t="s">
        <v>191</v>
      </c>
      <c r="B77" s="8">
        <v>2001</v>
      </c>
      <c r="C77" s="108" t="s">
        <v>196</v>
      </c>
      <c r="D77" s="8">
        <v>666618.61355346686</v>
      </c>
      <c r="E77" s="8"/>
      <c r="F77" s="8"/>
      <c r="G77" s="8"/>
      <c r="H77" s="8"/>
      <c r="I77" s="8"/>
      <c r="J77" s="8">
        <v>100</v>
      </c>
      <c r="K77" s="8"/>
      <c r="L77" s="8"/>
      <c r="M77" s="8"/>
      <c r="N77" s="8"/>
      <c r="O77" s="8"/>
      <c r="P77" s="8">
        <v>100</v>
      </c>
      <c r="Q77" s="8"/>
      <c r="R77" s="8"/>
      <c r="S77" s="8"/>
      <c r="T77" s="8"/>
      <c r="U77" s="8"/>
      <c r="V77" s="8">
        <v>100</v>
      </c>
    </row>
    <row r="78" spans="1:22" s="107" customFormat="1" ht="11.4" x14ac:dyDescent="0.2">
      <c r="A78" s="107" t="s">
        <v>191</v>
      </c>
      <c r="B78" s="8">
        <v>2002</v>
      </c>
      <c r="C78" s="108" t="s">
        <v>196</v>
      </c>
      <c r="D78" s="8">
        <v>651410.06278930663</v>
      </c>
      <c r="E78" s="8"/>
      <c r="F78" s="8"/>
      <c r="G78" s="8"/>
      <c r="H78" s="8"/>
      <c r="I78" s="8"/>
      <c r="J78" s="8">
        <v>100</v>
      </c>
      <c r="K78" s="8"/>
      <c r="L78" s="8"/>
      <c r="M78" s="8"/>
      <c r="N78" s="8"/>
      <c r="O78" s="8"/>
      <c r="P78" s="8">
        <v>100</v>
      </c>
      <c r="Q78" s="8"/>
      <c r="R78" s="8"/>
      <c r="S78" s="8"/>
      <c r="T78" s="8"/>
      <c r="U78" s="8"/>
      <c r="V78" s="8">
        <v>100</v>
      </c>
    </row>
    <row r="79" spans="1:22" s="107" customFormat="1" ht="11.4" x14ac:dyDescent="0.2">
      <c r="A79" s="107" t="s">
        <v>191</v>
      </c>
      <c r="B79" s="8">
        <v>2003</v>
      </c>
      <c r="C79" s="108" t="s">
        <v>196</v>
      </c>
      <c r="D79" s="8">
        <v>636552.05975521088</v>
      </c>
      <c r="E79" s="8"/>
      <c r="F79" s="8"/>
      <c r="G79" s="8"/>
      <c r="H79" s="8"/>
      <c r="I79" s="8"/>
      <c r="J79" s="8">
        <v>100</v>
      </c>
      <c r="K79" s="8"/>
      <c r="L79" s="8"/>
      <c r="M79" s="8"/>
      <c r="N79" s="8"/>
      <c r="O79" s="8"/>
      <c r="P79" s="8">
        <v>100</v>
      </c>
      <c r="Q79" s="8"/>
      <c r="R79" s="8"/>
      <c r="S79" s="8"/>
      <c r="T79" s="8"/>
      <c r="U79" s="8"/>
      <c r="V79" s="8">
        <v>100</v>
      </c>
    </row>
    <row r="80" spans="1:22" s="107" customFormat="1" ht="11.4" x14ac:dyDescent="0.2">
      <c r="A80" s="107" t="s">
        <v>191</v>
      </c>
      <c r="B80" s="8">
        <v>2004</v>
      </c>
      <c r="C80" s="108" t="s">
        <v>196</v>
      </c>
      <c r="D80" s="8">
        <v>619735.94182724005</v>
      </c>
      <c r="E80" s="8"/>
      <c r="F80" s="8"/>
      <c r="G80" s="8"/>
      <c r="H80" s="8"/>
      <c r="I80" s="8"/>
      <c r="J80" s="8">
        <v>100</v>
      </c>
      <c r="K80" s="8"/>
      <c r="L80" s="8"/>
      <c r="M80" s="8"/>
      <c r="N80" s="8"/>
      <c r="O80" s="8"/>
      <c r="P80" s="8">
        <v>100</v>
      </c>
      <c r="Q80" s="8"/>
      <c r="R80" s="8"/>
      <c r="S80" s="8"/>
      <c r="T80" s="8"/>
      <c r="U80" s="8"/>
      <c r="V80" s="8">
        <v>100</v>
      </c>
    </row>
    <row r="81" spans="1:22" s="107" customFormat="1" ht="11.4" x14ac:dyDescent="0.2">
      <c r="A81" s="107" t="s">
        <v>191</v>
      </c>
      <c r="B81" s="8">
        <v>2005</v>
      </c>
      <c r="C81" s="108" t="s">
        <v>196</v>
      </c>
      <c r="D81" s="8">
        <v>607850.19901256554</v>
      </c>
      <c r="E81" s="8"/>
      <c r="F81" s="8"/>
      <c r="G81" s="8"/>
      <c r="H81" s="8"/>
      <c r="I81" s="8"/>
      <c r="J81" s="8">
        <v>100</v>
      </c>
      <c r="K81" s="8"/>
      <c r="L81" s="8"/>
      <c r="M81" s="8"/>
      <c r="N81" s="8"/>
      <c r="O81" s="8"/>
      <c r="P81" s="8">
        <v>100</v>
      </c>
      <c r="Q81" s="8"/>
      <c r="R81" s="8"/>
      <c r="S81" s="8"/>
      <c r="T81" s="8"/>
      <c r="U81" s="8"/>
      <c r="V81" s="8">
        <v>100</v>
      </c>
    </row>
    <row r="82" spans="1:22" s="107" customFormat="1" ht="11.4" x14ac:dyDescent="0.2">
      <c r="A82" s="107" t="s">
        <v>191</v>
      </c>
      <c r="B82" s="8">
        <v>2006</v>
      </c>
      <c r="C82" s="108" t="s">
        <v>196</v>
      </c>
      <c r="D82" s="8">
        <v>597358.72045692441</v>
      </c>
      <c r="E82" s="8"/>
      <c r="F82" s="8"/>
      <c r="G82" s="8"/>
      <c r="H82" s="8"/>
      <c r="I82" s="8"/>
      <c r="J82" s="8">
        <v>100</v>
      </c>
      <c r="K82" s="8"/>
      <c r="L82" s="8"/>
      <c r="M82" s="8"/>
      <c r="N82" s="8"/>
      <c r="O82" s="8"/>
      <c r="P82" s="8">
        <v>100</v>
      </c>
      <c r="Q82" s="8"/>
      <c r="R82" s="8"/>
      <c r="S82" s="8"/>
      <c r="T82" s="8"/>
      <c r="U82" s="8"/>
      <c r="V82" s="8">
        <v>100</v>
      </c>
    </row>
    <row r="83" spans="1:22" s="107" customFormat="1" ht="11.4" x14ac:dyDescent="0.2">
      <c r="A83" s="107" t="s">
        <v>191</v>
      </c>
      <c r="B83" s="8">
        <v>2007</v>
      </c>
      <c r="C83" s="108" t="s">
        <v>196</v>
      </c>
      <c r="D83" s="8">
        <v>587560.70026546484</v>
      </c>
      <c r="E83" s="8"/>
      <c r="F83" s="8"/>
      <c r="G83" s="8"/>
      <c r="H83" s="8"/>
      <c r="I83" s="8"/>
      <c r="J83" s="8">
        <v>100</v>
      </c>
      <c r="K83" s="8"/>
      <c r="L83" s="8"/>
      <c r="M83" s="8"/>
      <c r="N83" s="8"/>
      <c r="O83" s="8"/>
      <c r="P83" s="8">
        <v>100</v>
      </c>
      <c r="Q83" s="8"/>
      <c r="R83" s="8"/>
      <c r="S83" s="8"/>
      <c r="T83" s="8"/>
      <c r="U83" s="8"/>
      <c r="V83" s="8">
        <v>100</v>
      </c>
    </row>
    <row r="84" spans="1:22" s="107" customFormat="1" ht="11.4" x14ac:dyDescent="0.2">
      <c r="A84" s="107" t="s">
        <v>191</v>
      </c>
      <c r="B84" s="8">
        <v>2008</v>
      </c>
      <c r="C84" s="108" t="s">
        <v>196</v>
      </c>
      <c r="D84" s="8">
        <v>577868.58070030215</v>
      </c>
      <c r="E84" s="8"/>
      <c r="F84" s="8"/>
      <c r="G84" s="8"/>
      <c r="H84" s="8"/>
      <c r="I84" s="8"/>
      <c r="J84" s="8">
        <v>100</v>
      </c>
      <c r="K84" s="8"/>
      <c r="L84" s="8"/>
      <c r="M84" s="8"/>
      <c r="N84" s="8"/>
      <c r="O84" s="8"/>
      <c r="P84" s="8">
        <v>100</v>
      </c>
      <c r="Q84" s="8"/>
      <c r="R84" s="8"/>
      <c r="S84" s="8"/>
      <c r="T84" s="8"/>
      <c r="U84" s="8"/>
      <c r="V84" s="8">
        <v>100</v>
      </c>
    </row>
    <row r="85" spans="1:22" s="107" customFormat="1" ht="11.4" x14ac:dyDescent="0.2">
      <c r="A85" s="107" t="s">
        <v>191</v>
      </c>
      <c r="B85" s="8">
        <v>2009</v>
      </c>
      <c r="C85" s="108" t="s">
        <v>196</v>
      </c>
      <c r="D85" s="8">
        <v>568082.18361541745</v>
      </c>
      <c r="E85" s="8"/>
      <c r="F85" s="8"/>
      <c r="G85" s="8"/>
      <c r="H85" s="8"/>
      <c r="I85" s="8"/>
      <c r="J85" s="8">
        <v>100</v>
      </c>
      <c r="K85" s="8"/>
      <c r="L85" s="8"/>
      <c r="M85" s="8"/>
      <c r="N85" s="8"/>
      <c r="O85" s="8"/>
      <c r="P85" s="8">
        <v>100</v>
      </c>
      <c r="Q85" s="8"/>
      <c r="R85" s="8"/>
      <c r="S85" s="8"/>
      <c r="T85" s="8"/>
      <c r="U85" s="8"/>
      <c r="V85" s="8">
        <v>100</v>
      </c>
    </row>
    <row r="86" spans="1:22" s="107" customFormat="1" ht="11.4" x14ac:dyDescent="0.2">
      <c r="A86" s="107" t="s">
        <v>191</v>
      </c>
      <c r="B86" s="8">
        <v>2010</v>
      </c>
      <c r="C86" s="108" t="s">
        <v>196</v>
      </c>
      <c r="D86" s="8">
        <v>558413.59777130128</v>
      </c>
      <c r="E86" s="8"/>
      <c r="F86" s="8"/>
      <c r="G86" s="8"/>
      <c r="H86" s="8"/>
      <c r="I86" s="8"/>
      <c r="J86" s="8">
        <v>100</v>
      </c>
      <c r="K86" s="8"/>
      <c r="L86" s="8"/>
      <c r="M86" s="8"/>
      <c r="N86" s="8"/>
      <c r="O86" s="8"/>
      <c r="P86" s="8">
        <v>100</v>
      </c>
      <c r="Q86" s="8"/>
      <c r="R86" s="8"/>
      <c r="S86" s="8"/>
      <c r="T86" s="8"/>
      <c r="U86" s="8"/>
      <c r="V86" s="8">
        <v>100</v>
      </c>
    </row>
    <row r="87" spans="1:22" s="107" customFormat="1" ht="11.4" x14ac:dyDescent="0.2">
      <c r="A87" s="107" t="s">
        <v>191</v>
      </c>
      <c r="B87" s="8">
        <v>2011</v>
      </c>
      <c r="C87" s="108" t="s">
        <v>196</v>
      </c>
      <c r="D87" s="8">
        <v>526237.63155704504</v>
      </c>
      <c r="E87" s="8"/>
      <c r="F87" s="8"/>
      <c r="G87" s="8"/>
      <c r="H87" s="8"/>
      <c r="I87" s="8"/>
      <c r="J87" s="8">
        <v>100</v>
      </c>
      <c r="K87" s="8"/>
      <c r="L87" s="8"/>
      <c r="M87" s="8"/>
      <c r="N87" s="8"/>
      <c r="O87" s="8"/>
      <c r="P87" s="8">
        <v>100</v>
      </c>
      <c r="Q87" s="8"/>
      <c r="R87" s="8"/>
      <c r="S87" s="8"/>
      <c r="T87" s="8"/>
      <c r="U87" s="8"/>
      <c r="V87" s="8">
        <v>100</v>
      </c>
    </row>
    <row r="88" spans="1:22" s="107" customFormat="1" ht="11.4" x14ac:dyDescent="0.2">
      <c r="A88" s="107" t="s">
        <v>191</v>
      </c>
      <c r="B88" s="8">
        <v>2012</v>
      </c>
      <c r="C88" s="108" t="s">
        <v>196</v>
      </c>
      <c r="D88" s="8">
        <v>517882.42131088255</v>
      </c>
      <c r="E88" s="8"/>
      <c r="F88" s="8"/>
      <c r="G88" s="8"/>
      <c r="H88" s="8"/>
      <c r="I88" s="8"/>
      <c r="J88" s="8">
        <v>100</v>
      </c>
      <c r="K88" s="8"/>
      <c r="L88" s="8"/>
      <c r="M88" s="8"/>
      <c r="N88" s="8"/>
      <c r="O88" s="8"/>
      <c r="P88" s="8">
        <v>100</v>
      </c>
      <c r="Q88" s="8"/>
      <c r="R88" s="8"/>
      <c r="S88" s="8"/>
      <c r="T88" s="8"/>
      <c r="U88" s="8"/>
      <c r="V88" s="8">
        <v>100</v>
      </c>
    </row>
    <row r="89" spans="1:22" s="107" customFormat="1" ht="11.4" x14ac:dyDescent="0.2">
      <c r="A89" s="107" t="s">
        <v>191</v>
      </c>
      <c r="B89" s="8">
        <v>2013</v>
      </c>
      <c r="C89" s="108" t="s">
        <v>196</v>
      </c>
      <c r="D89" s="8">
        <v>509828.27377532958</v>
      </c>
      <c r="E89" s="8"/>
      <c r="F89" s="8"/>
      <c r="G89" s="8"/>
      <c r="H89" s="8"/>
      <c r="I89" s="8"/>
      <c r="J89" s="8">
        <v>100</v>
      </c>
      <c r="K89" s="8"/>
      <c r="L89" s="8"/>
      <c r="M89" s="8"/>
      <c r="N89" s="8"/>
      <c r="O89" s="8"/>
      <c r="P89" s="8">
        <v>100</v>
      </c>
      <c r="Q89" s="8"/>
      <c r="R89" s="8"/>
      <c r="S89" s="8"/>
      <c r="T89" s="8"/>
      <c r="U89" s="8"/>
      <c r="V89" s="8">
        <v>100</v>
      </c>
    </row>
    <row r="90" spans="1:22" s="107" customFormat="1" ht="11.4" x14ac:dyDescent="0.2">
      <c r="A90" s="107" t="s">
        <v>191</v>
      </c>
      <c r="B90" s="8">
        <v>2014</v>
      </c>
      <c r="C90" s="108" t="s">
        <v>196</v>
      </c>
      <c r="D90" s="8">
        <v>501267.16309356689</v>
      </c>
      <c r="E90" s="8"/>
      <c r="F90" s="8"/>
      <c r="G90" s="8"/>
      <c r="H90" s="8"/>
      <c r="I90" s="8"/>
      <c r="J90" s="8">
        <v>100</v>
      </c>
      <c r="K90" s="8"/>
      <c r="L90" s="8"/>
      <c r="M90" s="8"/>
      <c r="N90" s="8"/>
      <c r="O90" s="8"/>
      <c r="P90" s="8">
        <v>100</v>
      </c>
      <c r="Q90" s="8"/>
      <c r="R90" s="8"/>
      <c r="S90" s="8"/>
      <c r="T90" s="8"/>
      <c r="U90" s="8"/>
      <c r="V90" s="8">
        <v>100</v>
      </c>
    </row>
    <row r="91" spans="1:22" s="107" customFormat="1" ht="11.4" x14ac:dyDescent="0.2">
      <c r="A91" s="107" t="s">
        <v>191</v>
      </c>
      <c r="B91" s="8">
        <v>2015</v>
      </c>
      <c r="C91" s="108" t="s">
        <v>196</v>
      </c>
      <c r="D91" s="8">
        <v>493232.89719299314</v>
      </c>
      <c r="E91" s="8"/>
      <c r="F91" s="8"/>
      <c r="G91" s="8"/>
      <c r="H91" s="8"/>
      <c r="I91" s="8"/>
      <c r="J91" s="8">
        <v>100</v>
      </c>
      <c r="K91" s="8"/>
      <c r="L91" s="8"/>
      <c r="M91" s="8"/>
      <c r="N91" s="8"/>
      <c r="O91" s="8"/>
      <c r="P91" s="8">
        <v>100</v>
      </c>
      <c r="Q91" s="8"/>
      <c r="R91" s="8"/>
      <c r="S91" s="8"/>
      <c r="T91" s="8"/>
      <c r="U91" s="8"/>
      <c r="V91" s="8">
        <v>100</v>
      </c>
    </row>
    <row r="92" spans="1:22" s="107" customFormat="1" ht="11.4" x14ac:dyDescent="0.2">
      <c r="A92" s="107" t="s">
        <v>191</v>
      </c>
      <c r="B92" s="8">
        <v>2016</v>
      </c>
      <c r="C92" s="108" t="s">
        <v>196</v>
      </c>
      <c r="D92" s="8">
        <v>487434.28672973631</v>
      </c>
      <c r="E92" s="8"/>
      <c r="F92" s="8"/>
      <c r="G92" s="8"/>
      <c r="H92" s="8"/>
      <c r="I92" s="8"/>
      <c r="J92" s="8">
        <v>100</v>
      </c>
      <c r="K92" s="8"/>
      <c r="L92" s="8"/>
      <c r="M92" s="8"/>
      <c r="N92" s="8"/>
      <c r="O92" s="8"/>
      <c r="P92" s="8">
        <v>100</v>
      </c>
      <c r="Q92" s="8"/>
      <c r="R92" s="8"/>
      <c r="S92" s="8"/>
      <c r="T92" s="8"/>
      <c r="U92" s="8"/>
      <c r="V92" s="8">
        <v>100</v>
      </c>
    </row>
    <row r="93" spans="1:22" s="107" customFormat="1" ht="11.4" x14ac:dyDescent="0.2">
      <c r="A93" s="107" t="s">
        <v>191</v>
      </c>
      <c r="B93" s="8">
        <v>2017</v>
      </c>
      <c r="C93" s="108" t="s">
        <v>196</v>
      </c>
      <c r="D93" s="8">
        <v>482437.32996768953</v>
      </c>
      <c r="E93" s="8"/>
      <c r="F93" s="8"/>
      <c r="G93" s="8"/>
      <c r="H93" s="8"/>
      <c r="I93" s="8"/>
      <c r="J93" s="8">
        <v>100</v>
      </c>
      <c r="K93" s="8"/>
      <c r="L93" s="8"/>
      <c r="M93" s="8"/>
      <c r="N93" s="8"/>
      <c r="O93" s="8"/>
      <c r="P93" s="8">
        <v>100</v>
      </c>
      <c r="Q93" s="8"/>
      <c r="R93" s="8"/>
      <c r="S93" s="8"/>
      <c r="T93" s="8"/>
      <c r="U93" s="8"/>
      <c r="V93" s="8">
        <v>100</v>
      </c>
    </row>
    <row r="94" spans="1:22" s="107" customFormat="1" ht="11.4" x14ac:dyDescent="0.2">
      <c r="A94" s="107" t="s">
        <v>191</v>
      </c>
      <c r="B94" s="8">
        <v>2018</v>
      </c>
      <c r="C94" s="108" t="s">
        <v>196</v>
      </c>
      <c r="D94" s="8">
        <v>478967.3547598648</v>
      </c>
      <c r="E94" s="8"/>
      <c r="F94" s="8"/>
      <c r="G94" s="8"/>
      <c r="H94" s="8"/>
      <c r="I94" s="8"/>
      <c r="J94" s="8">
        <v>100</v>
      </c>
      <c r="K94" s="8"/>
      <c r="L94" s="8"/>
      <c r="M94" s="8"/>
      <c r="N94" s="8"/>
      <c r="O94" s="8"/>
      <c r="P94" s="8">
        <v>100</v>
      </c>
      <c r="Q94" s="8"/>
      <c r="R94" s="8"/>
      <c r="S94" s="8"/>
      <c r="T94" s="8"/>
      <c r="U94" s="8"/>
      <c r="V94" s="8">
        <v>100</v>
      </c>
    </row>
    <row r="95" spans="1:22" s="107" customFormat="1" ht="11.4" x14ac:dyDescent="0.2">
      <c r="A95" s="107" t="s">
        <v>191</v>
      </c>
      <c r="B95" s="8">
        <v>2019</v>
      </c>
      <c r="C95" s="108" t="s">
        <v>196</v>
      </c>
      <c r="D95" s="8">
        <v>475878.92955841066</v>
      </c>
      <c r="E95" s="8"/>
      <c r="F95" s="8"/>
      <c r="G95" s="8"/>
      <c r="H95" s="8"/>
      <c r="I95" s="8"/>
      <c r="J95" s="8">
        <v>100</v>
      </c>
      <c r="K95" s="8"/>
      <c r="L95" s="8"/>
      <c r="M95" s="8"/>
      <c r="N95" s="8"/>
      <c r="O95" s="8"/>
      <c r="P95" s="8">
        <v>100</v>
      </c>
      <c r="Q95" s="8"/>
      <c r="R95" s="8"/>
      <c r="S95" s="8"/>
      <c r="T95" s="8"/>
      <c r="U95" s="8"/>
      <c r="V95" s="8">
        <v>100</v>
      </c>
    </row>
    <row r="96" spans="1:22" s="107" customFormat="1" ht="11.4" x14ac:dyDescent="0.2">
      <c r="A96" s="107" t="s">
        <v>191</v>
      </c>
      <c r="B96" s="8">
        <v>2020</v>
      </c>
      <c r="C96" s="108" t="s">
        <v>196</v>
      </c>
      <c r="D96" s="8">
        <v>472293.05216598511</v>
      </c>
      <c r="E96" s="8"/>
      <c r="F96" s="8"/>
      <c r="G96" s="8"/>
      <c r="H96" s="8"/>
      <c r="I96" s="8"/>
      <c r="J96" s="8">
        <v>100</v>
      </c>
      <c r="K96" s="8"/>
      <c r="L96" s="8"/>
      <c r="M96" s="8"/>
      <c r="N96" s="8"/>
      <c r="O96" s="8"/>
      <c r="P96" s="8">
        <v>100</v>
      </c>
      <c r="Q96" s="8"/>
      <c r="R96" s="8"/>
      <c r="S96" s="8"/>
      <c r="T96" s="8"/>
      <c r="U96" s="8"/>
      <c r="V96" s="8">
        <v>100</v>
      </c>
    </row>
    <row r="97" spans="1:31" s="107" customFormat="1" ht="11.4" x14ac:dyDescent="0.2">
      <c r="A97" s="107" t="s">
        <v>191</v>
      </c>
      <c r="B97" s="8">
        <v>2021</v>
      </c>
      <c r="C97" s="108" t="s">
        <v>196</v>
      </c>
      <c r="D97" s="8">
        <v>466591.71937866212</v>
      </c>
      <c r="E97" s="8"/>
      <c r="F97" s="8"/>
      <c r="G97" s="8"/>
      <c r="H97" s="8"/>
      <c r="I97" s="8"/>
      <c r="J97" s="8">
        <v>100</v>
      </c>
      <c r="K97" s="8"/>
      <c r="L97" s="8"/>
      <c r="M97" s="8"/>
      <c r="N97" s="8"/>
      <c r="O97" s="8"/>
      <c r="P97" s="8">
        <v>100</v>
      </c>
      <c r="Q97" s="8"/>
      <c r="R97" s="8"/>
      <c r="S97" s="8"/>
      <c r="T97" s="8"/>
      <c r="U97" s="8"/>
      <c r="V97" s="8">
        <v>100</v>
      </c>
    </row>
    <row r="98" spans="1:31" s="107" customFormat="1" ht="11.4" x14ac:dyDescent="0.2">
      <c r="A98" s="107" t="s">
        <v>191</v>
      </c>
      <c r="B98" s="8">
        <v>2022</v>
      </c>
      <c r="C98" s="108" t="s">
        <v>196</v>
      </c>
      <c r="D98" s="8">
        <v>460582.11635696411</v>
      </c>
      <c r="E98" s="8"/>
      <c r="F98" s="8"/>
      <c r="G98" s="8"/>
      <c r="H98" s="8"/>
      <c r="I98" s="8"/>
      <c r="J98" s="8">
        <v>100</v>
      </c>
      <c r="K98" s="8"/>
      <c r="L98" s="8"/>
      <c r="M98" s="8"/>
      <c r="N98" s="8"/>
      <c r="O98" s="8"/>
      <c r="P98" s="8">
        <v>100</v>
      </c>
      <c r="Q98" s="8"/>
      <c r="R98" s="8"/>
      <c r="S98" s="8"/>
      <c r="T98" s="8"/>
      <c r="U98" s="8"/>
      <c r="V98" s="8">
        <v>100</v>
      </c>
    </row>
    <row r="99" spans="1:31" s="107" customFormat="1" ht="11.4" x14ac:dyDescent="0.2">
      <c r="A99" s="107" t="s">
        <v>191</v>
      </c>
      <c r="B99" s="8">
        <v>2023</v>
      </c>
      <c r="C99" s="108" t="s">
        <v>196</v>
      </c>
      <c r="D99" s="8">
        <v>445714.73777351377</v>
      </c>
      <c r="E99" s="8"/>
      <c r="F99" s="8"/>
      <c r="G99" s="8"/>
      <c r="H99" s="8"/>
      <c r="I99" s="8"/>
      <c r="J99" s="8">
        <v>100</v>
      </c>
      <c r="K99" s="8"/>
      <c r="L99" s="8"/>
      <c r="M99" s="8"/>
      <c r="N99" s="8"/>
      <c r="O99" s="8"/>
      <c r="P99" s="8">
        <v>100</v>
      </c>
      <c r="Q99" s="8"/>
      <c r="R99" s="8"/>
      <c r="S99" s="8"/>
      <c r="T99" s="8"/>
      <c r="U99" s="8"/>
      <c r="V99" s="8">
        <v>100</v>
      </c>
    </row>
    <row r="100" spans="1:31" s="107" customFormat="1" ht="11.4" x14ac:dyDescent="0.2">
      <c r="A100" s="107" t="s">
        <v>191</v>
      </c>
      <c r="B100" s="8">
        <v>2024</v>
      </c>
      <c r="C100" s="108" t="s">
        <v>196</v>
      </c>
      <c r="D100" s="8">
        <v>422211.66180755617</v>
      </c>
      <c r="E100" s="8"/>
      <c r="F100" s="8"/>
      <c r="G100" s="8"/>
      <c r="H100" s="8"/>
      <c r="I100" s="8"/>
      <c r="J100" s="8">
        <v>100</v>
      </c>
      <c r="K100" s="8"/>
      <c r="L100" s="8"/>
      <c r="M100" s="8"/>
      <c r="N100" s="8"/>
      <c r="O100" s="8"/>
      <c r="P100" s="8">
        <v>100</v>
      </c>
      <c r="Q100" s="8"/>
      <c r="R100" s="8"/>
      <c r="S100" s="8"/>
      <c r="T100" s="8"/>
      <c r="U100" s="8"/>
      <c r="V100" s="8">
        <v>100</v>
      </c>
    </row>
    <row r="101" spans="1:31" s="107" customFormat="1" ht="11.4" x14ac:dyDescent="0.2">
      <c r="A101" s="107" t="s">
        <v>191</v>
      </c>
      <c r="B101" s="8">
        <v>2025</v>
      </c>
      <c r="C101" s="108" t="s">
        <v>196</v>
      </c>
      <c r="D101" s="8">
        <v>412109.07983081817</v>
      </c>
      <c r="E101" s="8"/>
      <c r="F101" s="8"/>
      <c r="G101" s="8"/>
      <c r="H101" s="8"/>
      <c r="I101" s="8"/>
      <c r="J101" s="8">
        <v>100</v>
      </c>
      <c r="K101" s="8"/>
      <c r="L101" s="8"/>
      <c r="M101" s="8"/>
      <c r="N101" s="8"/>
      <c r="O101" s="8"/>
      <c r="P101" s="8">
        <v>100</v>
      </c>
      <c r="Q101" s="8"/>
      <c r="R101" s="8"/>
      <c r="S101" s="8"/>
      <c r="T101" s="8"/>
      <c r="U101" s="8"/>
      <c r="V101" s="8">
        <v>100</v>
      </c>
    </row>
    <row r="102" spans="1:31" s="107" customFormat="1" ht="11.4" x14ac:dyDescent="0.2">
      <c r="A102" s="107" t="s">
        <v>191</v>
      </c>
      <c r="B102" s="8">
        <v>2026</v>
      </c>
      <c r="C102" s="108" t="s">
        <v>196</v>
      </c>
      <c r="D102" s="8"/>
      <c r="E102" s="8"/>
      <c r="F102" s="8"/>
      <c r="G102" s="8"/>
      <c r="H102" s="8"/>
      <c r="I102" s="8"/>
      <c r="J102" s="8">
        <v>100</v>
      </c>
      <c r="K102" s="8"/>
      <c r="L102" s="8"/>
      <c r="M102" s="8"/>
      <c r="N102" s="8"/>
      <c r="O102" s="8"/>
      <c r="P102" s="8">
        <v>100</v>
      </c>
      <c r="Q102" s="8"/>
      <c r="R102" s="8"/>
      <c r="S102" s="8"/>
      <c r="T102" s="8"/>
      <c r="U102" s="8"/>
      <c r="V102" s="8">
        <v>100</v>
      </c>
    </row>
    <row r="103" spans="1:31" s="107" customFormat="1" ht="11.4" x14ac:dyDescent="0.2">
      <c r="A103" s="107" t="s">
        <v>191</v>
      </c>
      <c r="B103" s="8">
        <v>2027</v>
      </c>
      <c r="C103" s="108" t="s">
        <v>196</v>
      </c>
      <c r="D103" s="8"/>
      <c r="E103" s="8"/>
      <c r="F103" s="8"/>
      <c r="G103" s="8"/>
      <c r="H103" s="8"/>
      <c r="I103" s="8"/>
      <c r="J103" s="8">
        <v>100</v>
      </c>
      <c r="K103" s="8"/>
      <c r="L103" s="8"/>
      <c r="M103" s="8"/>
      <c r="N103" s="8"/>
      <c r="O103" s="8"/>
      <c r="P103" s="8">
        <v>100</v>
      </c>
      <c r="Q103" s="8"/>
      <c r="R103" s="8"/>
      <c r="S103" s="8"/>
      <c r="T103" s="8"/>
      <c r="U103" s="8"/>
      <c r="V103" s="8">
        <v>100</v>
      </c>
    </row>
    <row r="104" spans="1:31" s="107" customFormat="1" ht="11.4" x14ac:dyDescent="0.2">
      <c r="A104" s="107" t="s">
        <v>191</v>
      </c>
      <c r="B104" s="8">
        <v>2028</v>
      </c>
      <c r="C104" s="108" t="s">
        <v>196</v>
      </c>
      <c r="D104" s="8"/>
      <c r="E104" s="8"/>
      <c r="F104" s="8"/>
      <c r="G104" s="8"/>
      <c r="H104" s="8"/>
      <c r="I104" s="8"/>
      <c r="J104" s="8">
        <v>100</v>
      </c>
      <c r="K104" s="8"/>
      <c r="L104" s="8"/>
      <c r="M104" s="8"/>
      <c r="N104" s="8"/>
      <c r="O104" s="8"/>
      <c r="P104" s="8">
        <v>100</v>
      </c>
      <c r="Q104" s="8"/>
      <c r="R104" s="8"/>
      <c r="S104" s="8"/>
      <c r="T104" s="8"/>
      <c r="U104" s="8"/>
      <c r="V104" s="8">
        <v>100</v>
      </c>
    </row>
    <row r="105" spans="1:31" s="107" customFormat="1" ht="11.4" x14ac:dyDescent="0.2">
      <c r="A105" s="107" t="s">
        <v>191</v>
      </c>
      <c r="B105" s="8">
        <v>2029</v>
      </c>
      <c r="C105" s="108" t="s">
        <v>196</v>
      </c>
      <c r="D105" s="8"/>
      <c r="E105" s="8"/>
      <c r="F105" s="8"/>
      <c r="G105" s="8"/>
      <c r="H105" s="8"/>
      <c r="I105" s="8"/>
      <c r="J105" s="8">
        <v>100</v>
      </c>
      <c r="K105" s="8"/>
      <c r="L105" s="8"/>
      <c r="M105" s="8"/>
      <c r="N105" s="8"/>
      <c r="O105" s="8"/>
      <c r="P105" s="8">
        <v>100</v>
      </c>
      <c r="Q105" s="8"/>
      <c r="R105" s="8"/>
      <c r="S105" s="8"/>
      <c r="T105" s="8"/>
      <c r="U105" s="8"/>
      <c r="V105" s="8">
        <v>100</v>
      </c>
    </row>
    <row r="106" spans="1:31" s="107" customFormat="1" ht="11.4" x14ac:dyDescent="0.2">
      <c r="A106" s="107" t="s">
        <v>191</v>
      </c>
      <c r="B106" s="8">
        <v>2030</v>
      </c>
      <c r="C106" s="108" t="s">
        <v>196</v>
      </c>
      <c r="D106" s="8"/>
      <c r="E106" s="8"/>
      <c r="F106" s="8"/>
      <c r="G106" s="8"/>
      <c r="H106" s="8"/>
      <c r="I106" s="8"/>
      <c r="J106" s="8">
        <v>100</v>
      </c>
      <c r="K106" s="8"/>
      <c r="L106" s="8"/>
      <c r="M106" s="8"/>
      <c r="N106" s="8"/>
      <c r="O106" s="8"/>
      <c r="P106" s="8">
        <v>100</v>
      </c>
      <c r="Q106" s="8"/>
      <c r="R106" s="8"/>
      <c r="S106" s="8"/>
      <c r="T106" s="8"/>
      <c r="U106" s="8"/>
      <c r="V106" s="8">
        <v>100</v>
      </c>
    </row>
    <row r="107" spans="1:31" s="107" customFormat="1" ht="11.4" x14ac:dyDescent="0.2">
      <c r="A107" s="107" t="s">
        <v>191</v>
      </c>
      <c r="B107" s="8">
        <v>2000</v>
      </c>
      <c r="C107" s="108" t="s">
        <v>197</v>
      </c>
      <c r="D107" s="8">
        <v>320398</v>
      </c>
      <c r="E107" s="8"/>
      <c r="F107" s="8"/>
      <c r="G107" s="8"/>
      <c r="H107" s="8"/>
      <c r="I107" s="8"/>
      <c r="J107" s="8">
        <v>100</v>
      </c>
      <c r="K107" s="8"/>
      <c r="L107" s="8"/>
      <c r="M107" s="8"/>
      <c r="N107" s="8"/>
      <c r="O107" s="8"/>
      <c r="P107" s="8">
        <v>100</v>
      </c>
      <c r="Q107" s="8"/>
      <c r="R107" s="8"/>
      <c r="S107" s="8"/>
      <c r="T107" s="8"/>
      <c r="U107" s="8"/>
      <c r="V107" s="8">
        <v>100</v>
      </c>
    </row>
    <row r="108" spans="1:31" s="107" customFormat="1" ht="11.4" x14ac:dyDescent="0.2">
      <c r="A108" s="107" t="s">
        <v>191</v>
      </c>
      <c r="B108" s="8">
        <v>2001</v>
      </c>
      <c r="C108" s="108" t="s">
        <v>197</v>
      </c>
      <c r="D108" s="8">
        <v>312194</v>
      </c>
      <c r="E108" s="8"/>
      <c r="F108" s="8"/>
      <c r="G108" s="8"/>
      <c r="H108" s="8"/>
      <c r="I108" s="8"/>
      <c r="J108" s="8">
        <v>100</v>
      </c>
      <c r="K108" s="8"/>
      <c r="L108" s="8"/>
      <c r="M108" s="8"/>
      <c r="N108" s="8"/>
      <c r="O108" s="8"/>
      <c r="P108" s="8">
        <v>100</v>
      </c>
      <c r="Q108" s="8"/>
      <c r="R108" s="8"/>
      <c r="S108" s="8"/>
      <c r="T108" s="8"/>
      <c r="U108" s="8"/>
      <c r="V108" s="8">
        <v>100</v>
      </c>
    </row>
    <row r="109" spans="1:31" s="107" customFormat="1" ht="11.4" x14ac:dyDescent="0.2">
      <c r="A109" s="107" t="s">
        <v>191</v>
      </c>
      <c r="B109" s="8">
        <v>2002</v>
      </c>
      <c r="C109" s="108" t="s">
        <v>197</v>
      </c>
      <c r="D109" s="8">
        <v>302930</v>
      </c>
      <c r="E109" s="8"/>
      <c r="F109" s="8"/>
      <c r="G109" s="8"/>
      <c r="H109" s="8"/>
      <c r="I109" s="8"/>
      <c r="J109" s="8">
        <v>100</v>
      </c>
      <c r="K109" s="8"/>
      <c r="L109" s="8"/>
      <c r="M109" s="8"/>
      <c r="N109" s="8"/>
      <c r="O109" s="8"/>
      <c r="P109" s="8">
        <v>100</v>
      </c>
      <c r="Q109" s="8"/>
      <c r="R109" s="8"/>
      <c r="S109" s="8"/>
      <c r="T109" s="8"/>
      <c r="U109" s="8"/>
      <c r="V109" s="8">
        <v>100</v>
      </c>
    </row>
    <row r="110" spans="1:31" s="107" customFormat="1" ht="11.4" x14ac:dyDescent="0.2">
      <c r="A110" s="107" t="s">
        <v>191</v>
      </c>
      <c r="B110" s="8">
        <v>2003</v>
      </c>
      <c r="C110" s="109" t="s">
        <v>197</v>
      </c>
      <c r="D110" s="8">
        <v>292682</v>
      </c>
      <c r="E110" s="8"/>
      <c r="F110" s="8"/>
      <c r="G110" s="8"/>
      <c r="H110" s="8"/>
      <c r="I110" s="8"/>
      <c r="J110" s="8">
        <v>100</v>
      </c>
      <c r="K110" s="8"/>
      <c r="L110" s="8"/>
      <c r="M110" s="8"/>
      <c r="N110" s="8"/>
      <c r="O110" s="8"/>
      <c r="P110" s="8">
        <v>100</v>
      </c>
      <c r="Q110" s="8"/>
      <c r="R110" s="8"/>
      <c r="S110" s="8"/>
      <c r="T110" s="8"/>
      <c r="U110" s="8"/>
      <c r="V110" s="8">
        <v>100</v>
      </c>
      <c r="W110" s="108"/>
      <c r="X110" s="108"/>
      <c r="Y110" s="108"/>
      <c r="Z110" s="108"/>
      <c r="AA110" s="108"/>
      <c r="AB110" s="108"/>
      <c r="AC110" s="108"/>
      <c r="AD110" s="108"/>
      <c r="AE110" s="108"/>
    </row>
    <row r="111" spans="1:31" s="107" customFormat="1" ht="11.4" x14ac:dyDescent="0.2">
      <c r="A111" s="107" t="s">
        <v>191</v>
      </c>
      <c r="B111" s="8">
        <v>2004</v>
      </c>
      <c r="C111" s="109" t="s">
        <v>197</v>
      </c>
      <c r="D111" s="8">
        <v>286242</v>
      </c>
      <c r="E111" s="8"/>
      <c r="F111" s="8"/>
      <c r="G111" s="8"/>
      <c r="H111" s="8"/>
      <c r="I111" s="8"/>
      <c r="J111" s="8">
        <v>100</v>
      </c>
      <c r="K111" s="8"/>
      <c r="L111" s="8"/>
      <c r="M111" s="8"/>
      <c r="N111" s="8"/>
      <c r="O111" s="8"/>
      <c r="P111" s="8">
        <v>100</v>
      </c>
      <c r="Q111" s="8"/>
      <c r="R111" s="8"/>
      <c r="S111" s="8"/>
      <c r="T111" s="8"/>
      <c r="U111" s="8"/>
      <c r="V111" s="8">
        <v>100</v>
      </c>
      <c r="W111" s="108"/>
      <c r="X111" s="108"/>
      <c r="Y111" s="108"/>
      <c r="Z111" s="108"/>
      <c r="AA111" s="108"/>
      <c r="AB111" s="108"/>
      <c r="AC111" s="108"/>
      <c r="AD111" s="108"/>
      <c r="AE111" s="108"/>
    </row>
    <row r="112" spans="1:31" s="107" customFormat="1" ht="11.4" x14ac:dyDescent="0.2">
      <c r="A112" s="107" t="s">
        <v>191</v>
      </c>
      <c r="B112" s="8">
        <v>2005</v>
      </c>
      <c r="C112" s="109" t="s">
        <v>197</v>
      </c>
      <c r="D112" s="8">
        <v>288058</v>
      </c>
      <c r="E112" s="8"/>
      <c r="F112" s="8"/>
      <c r="G112" s="8"/>
      <c r="H112" s="8"/>
      <c r="I112" s="8"/>
      <c r="J112" s="8">
        <v>100</v>
      </c>
      <c r="K112" s="8"/>
      <c r="L112" s="8"/>
      <c r="M112" s="8"/>
      <c r="N112" s="8"/>
      <c r="O112" s="8"/>
      <c r="P112" s="8">
        <v>100</v>
      </c>
      <c r="Q112" s="8"/>
      <c r="R112" s="8"/>
      <c r="S112" s="8"/>
      <c r="T112" s="8"/>
      <c r="U112" s="8"/>
      <c r="V112" s="8">
        <v>100</v>
      </c>
      <c r="W112" s="108"/>
      <c r="X112" s="108"/>
      <c r="Y112" s="108"/>
      <c r="Z112" s="108"/>
      <c r="AA112" s="108"/>
      <c r="AB112" s="108"/>
      <c r="AC112" s="108"/>
      <c r="AD112" s="108"/>
      <c r="AE112" s="108"/>
    </row>
    <row r="113" spans="1:31" s="107" customFormat="1" ht="11.4" x14ac:dyDescent="0.2">
      <c r="A113" s="107" t="s">
        <v>191</v>
      </c>
      <c r="B113" s="8">
        <v>2006</v>
      </c>
      <c r="C113" s="109" t="s">
        <v>197</v>
      </c>
      <c r="D113" s="8">
        <v>294581</v>
      </c>
      <c r="E113" s="8"/>
      <c r="F113" s="8"/>
      <c r="G113" s="8"/>
      <c r="H113" s="8"/>
      <c r="I113" s="8"/>
      <c r="J113" s="8">
        <v>100</v>
      </c>
      <c r="K113" s="8"/>
      <c r="L113" s="8"/>
      <c r="M113" s="8"/>
      <c r="N113" s="8"/>
      <c r="O113" s="8"/>
      <c r="P113" s="8">
        <v>100</v>
      </c>
      <c r="Q113" s="8"/>
      <c r="R113" s="8"/>
      <c r="S113" s="8"/>
      <c r="T113" s="8"/>
      <c r="U113" s="8"/>
      <c r="V113" s="8">
        <v>100</v>
      </c>
      <c r="W113" s="108"/>
      <c r="X113" s="108"/>
      <c r="Y113" s="108"/>
      <c r="Z113" s="108"/>
      <c r="AA113" s="108"/>
      <c r="AB113" s="108"/>
      <c r="AC113" s="108"/>
      <c r="AD113" s="108"/>
      <c r="AE113" s="108"/>
    </row>
    <row r="114" spans="1:31" s="107" customFormat="1" ht="11.4" x14ac:dyDescent="0.2">
      <c r="A114" s="107" t="s">
        <v>191</v>
      </c>
      <c r="B114" s="8">
        <v>2007</v>
      </c>
      <c r="C114" s="109" t="s">
        <v>197</v>
      </c>
      <c r="D114" s="8">
        <v>303746</v>
      </c>
      <c r="E114" s="8"/>
      <c r="F114" s="8"/>
      <c r="G114" s="8"/>
      <c r="H114" s="8"/>
      <c r="I114" s="8"/>
      <c r="J114" s="8">
        <v>100</v>
      </c>
      <c r="K114" s="8"/>
      <c r="L114" s="8"/>
      <c r="M114" s="8"/>
      <c r="N114" s="8"/>
      <c r="O114" s="8"/>
      <c r="P114" s="8">
        <v>100</v>
      </c>
      <c r="Q114" s="8"/>
      <c r="R114" s="8"/>
      <c r="S114" s="8"/>
      <c r="T114" s="8"/>
      <c r="U114" s="8"/>
      <c r="V114" s="8">
        <v>100</v>
      </c>
      <c r="W114" s="108"/>
      <c r="X114" s="108"/>
      <c r="Y114" s="108"/>
      <c r="Z114" s="108"/>
      <c r="AA114" s="108"/>
      <c r="AB114" s="108"/>
      <c r="AC114" s="108"/>
      <c r="AD114" s="108"/>
      <c r="AE114" s="108"/>
    </row>
    <row r="115" spans="1:31" s="107" customFormat="1" ht="11.4" x14ac:dyDescent="0.2">
      <c r="A115" s="107" t="s">
        <v>191</v>
      </c>
      <c r="B115" s="8">
        <v>2008</v>
      </c>
      <c r="C115" s="109" t="s">
        <v>197</v>
      </c>
      <c r="D115" s="8">
        <v>310870</v>
      </c>
      <c r="E115" s="8"/>
      <c r="F115" s="8"/>
      <c r="G115" s="8"/>
      <c r="H115" s="8"/>
      <c r="I115" s="8"/>
      <c r="J115" s="8">
        <v>100</v>
      </c>
      <c r="K115" s="8"/>
      <c r="L115" s="8"/>
      <c r="M115" s="8"/>
      <c r="N115" s="8"/>
      <c r="O115" s="8"/>
      <c r="P115" s="8">
        <v>100</v>
      </c>
      <c r="Q115" s="8"/>
      <c r="R115" s="8"/>
      <c r="S115" s="8"/>
      <c r="T115" s="8"/>
      <c r="U115" s="8"/>
      <c r="V115" s="8">
        <v>100</v>
      </c>
      <c r="W115" s="108"/>
      <c r="X115" s="108"/>
      <c r="Y115" s="108"/>
      <c r="Z115" s="108"/>
      <c r="AA115" s="108"/>
      <c r="AB115" s="108"/>
      <c r="AC115" s="108"/>
      <c r="AD115" s="108"/>
      <c r="AE115" s="108"/>
    </row>
    <row r="116" spans="1:31" s="107" customFormat="1" ht="12" x14ac:dyDescent="0.25">
      <c r="A116" s="107" t="s">
        <v>191</v>
      </c>
      <c r="B116" s="8">
        <v>2009</v>
      </c>
      <c r="C116" s="110" t="s">
        <v>197</v>
      </c>
      <c r="D116" s="8">
        <v>306916</v>
      </c>
      <c r="E116" s="8"/>
      <c r="F116" s="8"/>
      <c r="G116" s="8"/>
      <c r="H116" s="8"/>
      <c r="I116" s="8"/>
      <c r="J116" s="8">
        <v>100</v>
      </c>
      <c r="K116" s="8"/>
      <c r="L116" s="8"/>
      <c r="M116" s="8"/>
      <c r="N116" s="8"/>
      <c r="O116" s="8"/>
      <c r="P116" s="8">
        <v>100</v>
      </c>
      <c r="Q116" s="8"/>
      <c r="R116" s="8"/>
      <c r="S116" s="8"/>
      <c r="T116" s="8"/>
      <c r="U116" s="8"/>
      <c r="V116" s="8">
        <v>100</v>
      </c>
      <c r="W116" s="110"/>
      <c r="X116" s="110"/>
      <c r="Y116" s="110"/>
      <c r="Z116" s="110"/>
      <c r="AA116" s="110"/>
      <c r="AB116" s="110"/>
      <c r="AC116" s="110"/>
    </row>
    <row r="117" spans="1:31" s="107" customFormat="1" ht="12" x14ac:dyDescent="0.25">
      <c r="A117" s="107" t="s">
        <v>191</v>
      </c>
      <c r="B117" s="8">
        <v>2010</v>
      </c>
      <c r="C117" s="110" t="s">
        <v>197</v>
      </c>
      <c r="D117" s="8">
        <v>299219</v>
      </c>
      <c r="E117" s="8"/>
      <c r="F117" s="8"/>
      <c r="G117" s="8"/>
      <c r="H117" s="8"/>
      <c r="I117" s="8"/>
      <c r="J117" s="8">
        <v>100</v>
      </c>
      <c r="K117" s="8"/>
      <c r="L117" s="8"/>
      <c r="M117" s="8"/>
      <c r="N117" s="8"/>
      <c r="O117" s="8"/>
      <c r="P117" s="8">
        <v>100</v>
      </c>
      <c r="Q117" s="8"/>
      <c r="R117" s="8"/>
      <c r="S117" s="8"/>
      <c r="T117" s="8"/>
      <c r="U117" s="8"/>
      <c r="V117" s="8">
        <v>100</v>
      </c>
      <c r="W117" s="110"/>
      <c r="X117" s="110"/>
      <c r="Y117" s="110"/>
      <c r="Z117" s="110"/>
      <c r="AA117" s="110"/>
      <c r="AB117" s="110"/>
      <c r="AC117" s="110"/>
    </row>
    <row r="118" spans="1:31" s="107" customFormat="1" ht="12" x14ac:dyDescent="0.25">
      <c r="A118" s="107" t="s">
        <v>191</v>
      </c>
      <c r="B118" s="8">
        <v>2011</v>
      </c>
      <c r="C118" s="110" t="s">
        <v>197</v>
      </c>
      <c r="D118" s="8">
        <v>275464</v>
      </c>
      <c r="E118" s="8"/>
      <c r="F118" s="8"/>
      <c r="G118" s="8"/>
      <c r="H118" s="8"/>
      <c r="I118" s="8"/>
      <c r="J118" s="8">
        <v>100</v>
      </c>
      <c r="K118" s="8"/>
      <c r="L118" s="8"/>
      <c r="M118" s="8"/>
      <c r="N118" s="8"/>
      <c r="O118" s="8"/>
      <c r="P118" s="8">
        <v>100</v>
      </c>
      <c r="Q118" s="8"/>
      <c r="R118" s="8"/>
      <c r="S118" s="8"/>
      <c r="T118" s="8"/>
      <c r="U118" s="8"/>
      <c r="V118" s="8">
        <v>100</v>
      </c>
      <c r="W118" s="110"/>
      <c r="X118" s="110"/>
      <c r="Y118" s="110"/>
      <c r="Z118" s="110"/>
      <c r="AA118" s="110"/>
      <c r="AB118" s="110"/>
      <c r="AC118" s="110"/>
      <c r="AD118" s="110"/>
    </row>
    <row r="119" spans="1:31" s="107" customFormat="1" ht="12" x14ac:dyDescent="0.25">
      <c r="A119" s="107" t="s">
        <v>191</v>
      </c>
      <c r="B119" s="8">
        <v>2012</v>
      </c>
      <c r="C119" s="110" t="s">
        <v>197</v>
      </c>
      <c r="D119" s="8">
        <v>271364</v>
      </c>
      <c r="E119" s="8"/>
      <c r="F119" s="8"/>
      <c r="G119" s="8"/>
      <c r="H119" s="8"/>
      <c r="I119" s="8"/>
      <c r="J119" s="8">
        <v>100</v>
      </c>
      <c r="K119" s="8"/>
      <c r="L119" s="8"/>
      <c r="M119" s="8"/>
      <c r="N119" s="8"/>
      <c r="O119" s="8"/>
      <c r="P119" s="8">
        <v>100</v>
      </c>
      <c r="Q119" s="8"/>
      <c r="R119" s="8"/>
      <c r="S119" s="8"/>
      <c r="T119" s="8"/>
      <c r="U119" s="8"/>
      <c r="V119" s="8">
        <v>100</v>
      </c>
      <c r="W119" s="110"/>
      <c r="X119" s="110"/>
      <c r="Y119" s="110"/>
      <c r="Z119" s="110"/>
      <c r="AA119" s="110"/>
      <c r="AB119" s="110"/>
      <c r="AC119" s="110"/>
      <c r="AD119" s="110"/>
    </row>
    <row r="120" spans="1:31" s="107" customFormat="1" ht="12" x14ac:dyDescent="0.25">
      <c r="A120" s="107" t="s">
        <v>191</v>
      </c>
      <c r="B120" s="8">
        <v>2013</v>
      </c>
      <c r="C120" s="110" t="s">
        <v>197</v>
      </c>
      <c r="D120" s="8">
        <v>268811</v>
      </c>
      <c r="E120" s="8"/>
      <c r="F120" s="8"/>
      <c r="G120" s="8"/>
      <c r="H120" s="8"/>
      <c r="I120" s="8"/>
      <c r="J120" s="8">
        <v>100</v>
      </c>
      <c r="K120" s="8"/>
      <c r="L120" s="8"/>
      <c r="M120" s="8"/>
      <c r="N120" s="8"/>
      <c r="O120" s="8"/>
      <c r="P120" s="8">
        <v>100</v>
      </c>
      <c r="Q120" s="8"/>
      <c r="R120" s="8"/>
      <c r="S120" s="8"/>
      <c r="T120" s="8"/>
      <c r="U120" s="8"/>
      <c r="V120" s="8">
        <v>100</v>
      </c>
      <c r="W120" s="110"/>
      <c r="X120" s="110"/>
      <c r="Y120" s="110"/>
      <c r="Z120" s="110"/>
      <c r="AA120" s="110"/>
      <c r="AB120" s="110"/>
      <c r="AC120" s="110"/>
      <c r="AD120" s="110"/>
    </row>
    <row r="121" spans="1:31" s="107" customFormat="1" ht="12" x14ac:dyDescent="0.25">
      <c r="A121" s="107" t="s">
        <v>191</v>
      </c>
      <c r="B121" s="8">
        <v>2014</v>
      </c>
      <c r="C121" s="110" t="s">
        <v>197</v>
      </c>
      <c r="D121" s="8">
        <v>265961</v>
      </c>
      <c r="E121" s="8"/>
      <c r="F121" s="8"/>
      <c r="G121" s="8"/>
      <c r="H121" s="8"/>
      <c r="I121" s="8"/>
      <c r="J121" s="8">
        <v>100</v>
      </c>
      <c r="K121" s="8"/>
      <c r="L121" s="8"/>
      <c r="M121" s="8"/>
      <c r="N121" s="8"/>
      <c r="O121" s="8"/>
      <c r="P121" s="8">
        <v>100</v>
      </c>
      <c r="Q121" s="8"/>
      <c r="R121" s="8"/>
      <c r="S121" s="8"/>
      <c r="T121" s="8"/>
      <c r="U121" s="8"/>
      <c r="V121" s="8">
        <v>100</v>
      </c>
      <c r="W121" s="110"/>
      <c r="X121" s="110"/>
      <c r="Y121" s="110"/>
      <c r="Z121" s="110"/>
      <c r="AA121" s="110"/>
      <c r="AB121" s="110"/>
      <c r="AC121" s="110"/>
      <c r="AD121" s="110"/>
    </row>
    <row r="122" spans="1:31" s="107" customFormat="1" ht="12" x14ac:dyDescent="0.25">
      <c r="A122" s="107" t="s">
        <v>191</v>
      </c>
      <c r="B122" s="8">
        <v>2015</v>
      </c>
      <c r="C122" s="110" t="s">
        <v>197</v>
      </c>
      <c r="D122" s="8">
        <v>265257</v>
      </c>
      <c r="E122" s="8"/>
      <c r="F122" s="8"/>
      <c r="G122" s="8"/>
      <c r="H122" s="8"/>
      <c r="I122" s="8"/>
      <c r="J122" s="8">
        <v>100</v>
      </c>
      <c r="K122" s="8"/>
      <c r="L122" s="8"/>
      <c r="M122" s="8"/>
      <c r="N122" s="8"/>
      <c r="O122" s="8"/>
      <c r="P122" s="8">
        <v>100</v>
      </c>
      <c r="Q122" s="8"/>
      <c r="R122" s="8"/>
      <c r="S122" s="8"/>
      <c r="T122" s="8"/>
      <c r="U122" s="8"/>
      <c r="V122" s="8">
        <v>100</v>
      </c>
      <c r="W122" s="110"/>
      <c r="X122" s="110"/>
      <c r="Y122" s="110"/>
      <c r="Z122" s="110"/>
      <c r="AA122" s="110"/>
      <c r="AB122" s="110"/>
      <c r="AC122" s="110"/>
      <c r="AD122" s="110"/>
    </row>
    <row r="123" spans="1:31" s="107" customFormat="1" ht="12" x14ac:dyDescent="0.25">
      <c r="A123" s="107" t="s">
        <v>191</v>
      </c>
      <c r="B123" s="8">
        <v>2016</v>
      </c>
      <c r="C123" s="110" t="s">
        <v>197</v>
      </c>
      <c r="D123" s="8">
        <v>265308</v>
      </c>
      <c r="E123" s="8"/>
      <c r="F123" s="8"/>
      <c r="G123" s="8"/>
      <c r="H123" s="8"/>
      <c r="I123" s="8"/>
      <c r="J123" s="8">
        <v>100</v>
      </c>
      <c r="K123" s="8"/>
      <c r="L123" s="8"/>
      <c r="M123" s="8"/>
      <c r="N123" s="8"/>
      <c r="O123" s="8"/>
      <c r="P123" s="8">
        <v>100</v>
      </c>
      <c r="Q123" s="8"/>
      <c r="R123" s="8"/>
      <c r="S123" s="8"/>
      <c r="T123" s="8"/>
      <c r="U123" s="8"/>
      <c r="V123" s="8">
        <v>100</v>
      </c>
      <c r="W123" s="110"/>
      <c r="X123" s="110"/>
      <c r="Y123" s="110"/>
      <c r="Z123" s="110"/>
      <c r="AA123" s="110"/>
      <c r="AB123" s="110"/>
      <c r="AC123" s="110"/>
      <c r="AD123" s="110"/>
    </row>
    <row r="124" spans="1:31" s="107" customFormat="1" ht="12" x14ac:dyDescent="0.25">
      <c r="A124" s="107" t="s">
        <v>191</v>
      </c>
      <c r="B124" s="8">
        <v>2017</v>
      </c>
      <c r="C124" s="110" t="s">
        <v>197</v>
      </c>
      <c r="D124" s="8">
        <v>263263</v>
      </c>
      <c r="E124" s="8"/>
      <c r="F124" s="8"/>
      <c r="G124" s="8"/>
      <c r="H124" s="8"/>
      <c r="I124" s="8"/>
      <c r="J124" s="8">
        <v>100</v>
      </c>
      <c r="K124" s="8"/>
      <c r="L124" s="8"/>
      <c r="M124" s="8"/>
      <c r="N124" s="8"/>
      <c r="O124" s="8"/>
      <c r="P124" s="8">
        <v>100</v>
      </c>
      <c r="Q124" s="8"/>
      <c r="R124" s="8"/>
      <c r="S124" s="8"/>
      <c r="T124" s="8"/>
      <c r="U124" s="8"/>
      <c r="V124" s="8">
        <v>100</v>
      </c>
      <c r="W124" s="110"/>
      <c r="X124" s="110"/>
      <c r="Y124" s="110"/>
      <c r="Z124" s="110"/>
      <c r="AA124" s="110"/>
      <c r="AB124" s="110"/>
      <c r="AC124" s="110"/>
      <c r="AD124" s="110"/>
    </row>
    <row r="125" spans="1:31" s="107" customFormat="1" ht="12" x14ac:dyDescent="0.25">
      <c r="A125" s="107" t="s">
        <v>191</v>
      </c>
      <c r="B125" s="8">
        <v>2018</v>
      </c>
      <c r="C125" s="110" t="s">
        <v>197</v>
      </c>
      <c r="D125" s="8">
        <v>263186</v>
      </c>
      <c r="E125" s="8"/>
      <c r="F125" s="8"/>
      <c r="G125" s="8"/>
      <c r="H125" s="8"/>
      <c r="I125" s="8"/>
      <c r="J125" s="8">
        <v>100</v>
      </c>
      <c r="K125" s="8"/>
      <c r="L125" s="8"/>
      <c r="M125" s="8"/>
      <c r="N125" s="8"/>
      <c r="O125" s="8"/>
      <c r="P125" s="8">
        <v>100</v>
      </c>
      <c r="Q125" s="8"/>
      <c r="R125" s="8"/>
      <c r="S125" s="8"/>
      <c r="T125" s="8"/>
      <c r="U125" s="8"/>
      <c r="V125" s="8">
        <v>100</v>
      </c>
      <c r="W125" s="110"/>
      <c r="X125" s="110"/>
      <c r="Y125" s="110"/>
      <c r="Z125" s="110"/>
      <c r="AA125" s="110"/>
      <c r="AB125" s="110"/>
      <c r="AC125" s="110"/>
      <c r="AD125" s="110"/>
    </row>
    <row r="126" spans="1:31" s="107" customFormat="1" ht="12" x14ac:dyDescent="0.25">
      <c r="A126" s="107" t="s">
        <v>191</v>
      </c>
      <c r="B126" s="8">
        <v>2019</v>
      </c>
      <c r="C126" s="110" t="s">
        <v>197</v>
      </c>
      <c r="D126" s="8">
        <v>263139</v>
      </c>
      <c r="E126" s="8"/>
      <c r="F126" s="8"/>
      <c r="G126" s="8"/>
      <c r="H126" s="8"/>
      <c r="I126" s="8"/>
      <c r="J126" s="8">
        <v>100</v>
      </c>
      <c r="K126" s="8"/>
      <c r="L126" s="8"/>
      <c r="M126" s="8"/>
      <c r="N126" s="8"/>
      <c r="O126" s="8"/>
      <c r="P126" s="8">
        <v>100</v>
      </c>
      <c r="Q126" s="8"/>
      <c r="R126" s="8"/>
      <c r="S126" s="8"/>
      <c r="T126" s="8"/>
      <c r="U126" s="8"/>
      <c r="V126" s="8">
        <v>100</v>
      </c>
      <c r="W126" s="110"/>
      <c r="X126" s="110"/>
      <c r="Y126" s="110"/>
      <c r="Z126" s="110"/>
      <c r="AA126" s="110"/>
      <c r="AB126" s="110"/>
      <c r="AC126" s="110"/>
      <c r="AD126" s="110"/>
    </row>
    <row r="127" spans="1:31" s="107" customFormat="1" ht="12" x14ac:dyDescent="0.25">
      <c r="A127" s="107" t="s">
        <v>191</v>
      </c>
      <c r="B127" s="8">
        <v>2020</v>
      </c>
      <c r="C127" s="110" t="s">
        <v>197</v>
      </c>
      <c r="D127" s="8">
        <v>260677</v>
      </c>
      <c r="E127" s="8"/>
      <c r="F127" s="8"/>
      <c r="G127" s="8"/>
      <c r="H127" s="8"/>
      <c r="I127" s="8"/>
      <c r="J127" s="8">
        <v>100</v>
      </c>
      <c r="K127" s="8"/>
      <c r="L127" s="8"/>
      <c r="M127" s="8"/>
      <c r="N127" s="8"/>
      <c r="O127" s="8"/>
      <c r="P127" s="8">
        <v>100</v>
      </c>
      <c r="Q127" s="8"/>
      <c r="R127" s="8"/>
      <c r="S127" s="8"/>
      <c r="T127" s="8"/>
      <c r="U127" s="8"/>
      <c r="V127" s="8">
        <v>100</v>
      </c>
      <c r="W127" s="110"/>
      <c r="X127" s="110"/>
      <c r="Y127" s="110"/>
      <c r="Z127" s="110"/>
      <c r="AA127" s="110"/>
      <c r="AB127" s="110"/>
      <c r="AC127" s="110"/>
      <c r="AD127" s="110"/>
    </row>
    <row r="128" spans="1:31" s="107" customFormat="1" ht="12" x14ac:dyDescent="0.25">
      <c r="A128" s="110" t="s">
        <v>191</v>
      </c>
      <c r="B128" s="8">
        <v>2021</v>
      </c>
      <c r="C128" s="110" t="s">
        <v>197</v>
      </c>
      <c r="D128" s="8">
        <v>260116</v>
      </c>
      <c r="E128" s="8"/>
      <c r="F128" s="8"/>
      <c r="G128" s="8"/>
      <c r="H128" s="8"/>
      <c r="I128" s="8"/>
      <c r="J128" s="8">
        <v>100</v>
      </c>
      <c r="K128" s="8"/>
      <c r="L128" s="8"/>
      <c r="M128" s="8"/>
      <c r="N128" s="8"/>
      <c r="O128" s="8"/>
      <c r="P128" s="8">
        <v>100</v>
      </c>
      <c r="Q128" s="8"/>
      <c r="R128" s="8"/>
      <c r="S128" s="8"/>
      <c r="T128" s="8"/>
      <c r="U128" s="8"/>
      <c r="V128" s="8">
        <v>100</v>
      </c>
      <c r="W128" s="110"/>
      <c r="X128" s="110"/>
      <c r="Y128" s="110"/>
      <c r="Z128" s="110"/>
      <c r="AA128" s="110"/>
      <c r="AB128" s="110"/>
      <c r="AC128" s="110"/>
      <c r="AD128" s="110"/>
    </row>
    <row r="129" spans="1:30" s="107" customFormat="1" ht="12" x14ac:dyDescent="0.25">
      <c r="A129" s="110" t="s">
        <v>191</v>
      </c>
      <c r="B129" s="8">
        <v>2022</v>
      </c>
      <c r="C129" s="110" t="s">
        <v>197</v>
      </c>
      <c r="D129" s="8">
        <v>257700</v>
      </c>
      <c r="E129" s="8"/>
      <c r="F129" s="8"/>
      <c r="G129" s="8"/>
      <c r="H129" s="8"/>
      <c r="I129" s="8"/>
      <c r="J129" s="8">
        <v>100</v>
      </c>
      <c r="K129" s="8"/>
      <c r="L129" s="8"/>
      <c r="M129" s="8"/>
      <c r="N129" s="8"/>
      <c r="O129" s="8"/>
      <c r="P129" s="8">
        <v>100</v>
      </c>
      <c r="Q129" s="8"/>
      <c r="R129" s="8"/>
      <c r="S129" s="8"/>
      <c r="T129" s="8"/>
      <c r="U129" s="8"/>
      <c r="V129" s="8">
        <v>100</v>
      </c>
      <c r="W129" s="110"/>
      <c r="X129" s="110"/>
      <c r="Y129" s="110"/>
      <c r="Z129" s="110"/>
      <c r="AA129" s="110"/>
      <c r="AB129" s="110"/>
      <c r="AC129" s="110"/>
      <c r="AD129" s="110"/>
    </row>
    <row r="130" spans="1:30" s="107" customFormat="1" ht="12" x14ac:dyDescent="0.25">
      <c r="A130" s="110" t="s">
        <v>191</v>
      </c>
      <c r="B130" s="8">
        <v>2023</v>
      </c>
      <c r="C130" s="110" t="s">
        <v>197</v>
      </c>
      <c r="D130" s="8">
        <v>255415</v>
      </c>
      <c r="E130" s="8"/>
      <c r="F130" s="8"/>
      <c r="G130" s="8"/>
      <c r="H130" s="8"/>
      <c r="I130" s="8"/>
      <c r="J130" s="8">
        <v>100</v>
      </c>
      <c r="K130" s="8"/>
      <c r="L130" s="8"/>
      <c r="M130" s="8"/>
      <c r="N130" s="8"/>
      <c r="O130" s="8"/>
      <c r="P130" s="8">
        <v>100</v>
      </c>
      <c r="Q130" s="8"/>
      <c r="R130" s="8"/>
      <c r="S130" s="8"/>
      <c r="T130" s="8"/>
      <c r="U130" s="8"/>
      <c r="V130" s="8">
        <v>100</v>
      </c>
      <c r="W130" s="110"/>
      <c r="X130" s="110"/>
      <c r="Y130" s="110"/>
      <c r="Z130" s="110"/>
      <c r="AA130" s="110"/>
      <c r="AB130" s="110"/>
      <c r="AC130" s="110"/>
      <c r="AD130" s="110"/>
    </row>
    <row r="131" spans="1:30" s="107" customFormat="1" ht="12" x14ac:dyDescent="0.25">
      <c r="A131" s="110" t="s">
        <v>191</v>
      </c>
      <c r="B131" s="8">
        <v>2024</v>
      </c>
      <c r="C131" s="110" t="s">
        <v>197</v>
      </c>
      <c r="D131" s="8">
        <v>248916</v>
      </c>
      <c r="E131" s="8"/>
      <c r="F131" s="8"/>
      <c r="G131" s="8"/>
      <c r="H131" s="8"/>
      <c r="I131" s="8"/>
      <c r="J131" s="8">
        <v>100</v>
      </c>
      <c r="K131" s="8"/>
      <c r="L131" s="8"/>
      <c r="M131" s="8"/>
      <c r="N131" s="8"/>
      <c r="O131" s="8"/>
      <c r="P131" s="8">
        <v>100</v>
      </c>
      <c r="Q131" s="8"/>
      <c r="R131" s="8"/>
      <c r="S131" s="8"/>
      <c r="T131" s="8"/>
      <c r="U131" s="8"/>
      <c r="V131" s="8">
        <v>100</v>
      </c>
      <c r="W131" s="110"/>
      <c r="X131" s="110"/>
      <c r="Y131" s="110"/>
      <c r="Z131" s="110"/>
      <c r="AA131" s="110"/>
      <c r="AB131" s="110"/>
      <c r="AC131" s="110"/>
      <c r="AD131" s="110"/>
    </row>
    <row r="132" spans="1:30" s="107" customFormat="1" ht="12" x14ac:dyDescent="0.25">
      <c r="A132" s="110" t="s">
        <v>191</v>
      </c>
      <c r="B132" s="8">
        <v>2025</v>
      </c>
      <c r="C132" s="110" t="s">
        <v>197</v>
      </c>
      <c r="D132" s="8">
        <v>246318</v>
      </c>
      <c r="E132" s="8"/>
      <c r="F132" s="8"/>
      <c r="G132" s="8"/>
      <c r="H132" s="8"/>
      <c r="I132" s="8"/>
      <c r="J132" s="8">
        <v>100</v>
      </c>
      <c r="K132" s="8"/>
      <c r="L132" s="8"/>
      <c r="M132" s="8"/>
      <c r="N132" s="8"/>
      <c r="O132" s="8"/>
      <c r="P132" s="8">
        <v>100</v>
      </c>
      <c r="Q132" s="8"/>
      <c r="R132" s="8"/>
      <c r="S132" s="8"/>
      <c r="T132" s="8"/>
      <c r="U132" s="8"/>
      <c r="V132" s="8">
        <v>100</v>
      </c>
      <c r="W132" s="110"/>
      <c r="X132" s="110"/>
      <c r="Y132" s="110"/>
      <c r="Z132" s="110"/>
      <c r="AA132" s="110"/>
      <c r="AB132" s="110"/>
      <c r="AC132" s="110"/>
      <c r="AD132" s="110"/>
    </row>
    <row r="133" spans="1:30" s="107" customFormat="1" ht="12" x14ac:dyDescent="0.25">
      <c r="A133" s="110" t="s">
        <v>191</v>
      </c>
      <c r="B133" s="8">
        <v>2026</v>
      </c>
      <c r="C133" s="110" t="s">
        <v>197</v>
      </c>
      <c r="D133" s="8"/>
      <c r="E133" s="8"/>
      <c r="F133" s="8"/>
      <c r="G133" s="8"/>
      <c r="H133" s="8"/>
      <c r="I133" s="8"/>
      <c r="J133" s="8">
        <v>100</v>
      </c>
      <c r="K133" s="8"/>
      <c r="L133" s="8"/>
      <c r="M133" s="8"/>
      <c r="N133" s="8"/>
      <c r="O133" s="8"/>
      <c r="P133" s="8">
        <v>100</v>
      </c>
      <c r="Q133" s="8"/>
      <c r="R133" s="8"/>
      <c r="S133" s="8"/>
      <c r="T133" s="8"/>
      <c r="U133" s="8"/>
      <c r="V133" s="8">
        <v>100</v>
      </c>
      <c r="W133" s="110"/>
      <c r="X133" s="110"/>
      <c r="Y133" s="110"/>
      <c r="Z133" s="110"/>
      <c r="AA133" s="110"/>
      <c r="AB133" s="110"/>
      <c r="AC133" s="110"/>
      <c r="AD133" s="110"/>
    </row>
    <row r="134" spans="1:30" s="107" customFormat="1" ht="12" x14ac:dyDescent="0.25">
      <c r="A134" s="110" t="s">
        <v>191</v>
      </c>
      <c r="B134" s="8">
        <v>2027</v>
      </c>
      <c r="C134" s="110" t="s">
        <v>197</v>
      </c>
      <c r="D134" s="8"/>
      <c r="E134" s="8"/>
      <c r="F134" s="8"/>
      <c r="G134" s="8"/>
      <c r="H134" s="8"/>
      <c r="I134" s="8"/>
      <c r="J134" s="8">
        <v>100</v>
      </c>
      <c r="K134" s="8"/>
      <c r="L134" s="8"/>
      <c r="M134" s="8"/>
      <c r="N134" s="8"/>
      <c r="O134" s="8"/>
      <c r="P134" s="8">
        <v>100</v>
      </c>
      <c r="Q134" s="8"/>
      <c r="R134" s="8"/>
      <c r="S134" s="8"/>
      <c r="T134" s="8"/>
      <c r="U134" s="8"/>
      <c r="V134" s="8">
        <v>100</v>
      </c>
      <c r="W134" s="110"/>
      <c r="X134" s="110"/>
      <c r="Y134" s="110"/>
      <c r="Z134" s="110"/>
      <c r="AA134" s="110"/>
      <c r="AB134" s="110"/>
      <c r="AC134" s="110"/>
      <c r="AD134" s="110"/>
    </row>
    <row r="135" spans="1:30" s="107" customFormat="1" ht="12" x14ac:dyDescent="0.25">
      <c r="A135" s="110" t="s">
        <v>191</v>
      </c>
      <c r="B135" s="8">
        <v>2028</v>
      </c>
      <c r="C135" s="110" t="s">
        <v>197</v>
      </c>
      <c r="D135" s="8"/>
      <c r="E135" s="8"/>
      <c r="F135" s="8"/>
      <c r="G135" s="8"/>
      <c r="H135" s="8"/>
      <c r="I135" s="8"/>
      <c r="J135" s="8">
        <v>100</v>
      </c>
      <c r="K135" s="8"/>
      <c r="L135" s="8"/>
      <c r="M135" s="8"/>
      <c r="N135" s="8"/>
      <c r="O135" s="8"/>
      <c r="P135" s="8">
        <v>100</v>
      </c>
      <c r="Q135" s="8"/>
      <c r="R135" s="8"/>
      <c r="S135" s="8"/>
      <c r="T135" s="8"/>
      <c r="U135" s="8"/>
      <c r="V135" s="8">
        <v>100</v>
      </c>
      <c r="W135" s="110"/>
      <c r="X135" s="110"/>
      <c r="Y135" s="110"/>
      <c r="Z135" s="110"/>
      <c r="AA135" s="110"/>
      <c r="AB135" s="110"/>
      <c r="AC135" s="110"/>
      <c r="AD135" s="110"/>
    </row>
    <row r="136" spans="1:30" s="107" customFormat="1" ht="12" x14ac:dyDescent="0.25">
      <c r="A136" s="110" t="s">
        <v>191</v>
      </c>
      <c r="B136" s="8">
        <v>2029</v>
      </c>
      <c r="C136" s="110" t="s">
        <v>197</v>
      </c>
      <c r="D136" s="8"/>
      <c r="E136" s="8"/>
      <c r="F136" s="8"/>
      <c r="G136" s="8"/>
      <c r="H136" s="8"/>
      <c r="I136" s="8"/>
      <c r="J136" s="8">
        <v>100</v>
      </c>
      <c r="K136" s="8"/>
      <c r="L136" s="8"/>
      <c r="M136" s="8"/>
      <c r="N136" s="8"/>
      <c r="O136" s="8"/>
      <c r="P136" s="8">
        <v>100</v>
      </c>
      <c r="Q136" s="8"/>
      <c r="R136" s="8"/>
      <c r="S136" s="8"/>
      <c r="T136" s="8"/>
      <c r="U136" s="8"/>
      <c r="V136" s="8">
        <v>100</v>
      </c>
      <c r="W136" s="110"/>
      <c r="X136" s="110"/>
      <c r="Y136" s="110"/>
      <c r="Z136" s="110"/>
      <c r="AA136" s="110"/>
      <c r="AB136" s="110"/>
      <c r="AC136" s="110"/>
      <c r="AD136" s="110"/>
    </row>
    <row r="137" spans="1:30" s="107" customFormat="1" ht="12" x14ac:dyDescent="0.25">
      <c r="A137" s="110" t="s">
        <v>191</v>
      </c>
      <c r="B137" s="8">
        <v>2030</v>
      </c>
      <c r="C137" s="110" t="s">
        <v>197</v>
      </c>
      <c r="D137" s="8"/>
      <c r="E137" s="8"/>
      <c r="F137" s="8"/>
      <c r="G137" s="8"/>
      <c r="H137" s="8"/>
      <c r="I137" s="8"/>
      <c r="J137" s="8">
        <v>100</v>
      </c>
      <c r="K137" s="8"/>
      <c r="L137" s="8"/>
      <c r="M137" s="8"/>
      <c r="N137" s="8"/>
      <c r="O137" s="8"/>
      <c r="P137" s="8">
        <v>100</v>
      </c>
      <c r="Q137" s="8"/>
      <c r="R137" s="8"/>
      <c r="S137" s="8"/>
      <c r="T137" s="8"/>
      <c r="U137" s="8"/>
      <c r="V137" s="8">
        <v>100</v>
      </c>
      <c r="W137" s="110"/>
      <c r="X137" s="110"/>
      <c r="Y137" s="110"/>
      <c r="Z137" s="110"/>
      <c r="AA137" s="110"/>
      <c r="AB137" s="110"/>
      <c r="AC137" s="110"/>
      <c r="AD137" s="110"/>
    </row>
    <row r="138" spans="1:30" s="107" customFormat="1" ht="12" x14ac:dyDescent="0.25">
      <c r="A138" s="110" t="s">
        <v>191</v>
      </c>
      <c r="B138" s="8">
        <v>2000</v>
      </c>
      <c r="C138" s="110" t="s">
        <v>198</v>
      </c>
      <c r="D138" s="8">
        <v>338672</v>
      </c>
      <c r="E138" s="8"/>
      <c r="F138" s="8"/>
      <c r="G138" s="8"/>
      <c r="H138" s="8"/>
      <c r="I138" s="8"/>
      <c r="J138" s="8">
        <v>100</v>
      </c>
      <c r="K138" s="8"/>
      <c r="L138" s="8"/>
      <c r="M138" s="8"/>
      <c r="N138" s="8"/>
      <c r="O138" s="8"/>
      <c r="P138" s="8">
        <v>100</v>
      </c>
      <c r="Q138" s="8"/>
      <c r="R138" s="8"/>
      <c r="S138" s="8"/>
      <c r="T138" s="8"/>
      <c r="U138" s="8"/>
      <c r="V138" s="8">
        <v>100</v>
      </c>
      <c r="W138" s="110"/>
      <c r="X138" s="110"/>
      <c r="Y138" s="110"/>
      <c r="Z138" s="110"/>
      <c r="AA138" s="110"/>
      <c r="AB138" s="110"/>
      <c r="AC138" s="110"/>
      <c r="AD138" s="110"/>
    </row>
    <row r="139" spans="1:30" s="107" customFormat="1" ht="12" x14ac:dyDescent="0.25">
      <c r="A139" s="110" t="s">
        <v>191</v>
      </c>
      <c r="B139" s="8">
        <v>2001</v>
      </c>
      <c r="C139" s="110" t="s">
        <v>198</v>
      </c>
      <c r="D139" s="8">
        <v>335879</v>
      </c>
      <c r="E139" s="8"/>
      <c r="F139" s="8"/>
      <c r="G139" s="8"/>
      <c r="H139" s="8"/>
      <c r="I139" s="8"/>
      <c r="J139" s="8">
        <v>100</v>
      </c>
      <c r="K139" s="8"/>
      <c r="L139" s="8"/>
      <c r="M139" s="8"/>
      <c r="N139" s="8"/>
      <c r="O139" s="8"/>
      <c r="P139" s="8">
        <v>100</v>
      </c>
      <c r="Q139" s="8"/>
      <c r="R139" s="8"/>
      <c r="S139" s="8"/>
      <c r="T139" s="8"/>
      <c r="U139" s="8"/>
      <c r="V139" s="8">
        <v>100</v>
      </c>
      <c r="W139" s="110"/>
      <c r="X139" s="110"/>
      <c r="Y139" s="110"/>
      <c r="Z139" s="110"/>
      <c r="AA139" s="110"/>
      <c r="AB139" s="110"/>
      <c r="AC139" s="110"/>
      <c r="AD139" s="110"/>
    </row>
    <row r="140" spans="1:30" s="107" customFormat="1" ht="12" x14ac:dyDescent="0.25">
      <c r="A140" s="110" t="s">
        <v>191</v>
      </c>
      <c r="B140" s="8">
        <v>2002</v>
      </c>
      <c r="C140" s="110" t="s">
        <v>198</v>
      </c>
      <c r="D140" s="8">
        <v>331915</v>
      </c>
      <c r="E140" s="8"/>
      <c r="F140" s="8"/>
      <c r="G140" s="8"/>
      <c r="H140" s="8"/>
      <c r="I140" s="8"/>
      <c r="J140" s="8">
        <v>100</v>
      </c>
      <c r="K140" s="8"/>
      <c r="L140" s="8"/>
      <c r="M140" s="8"/>
      <c r="N140" s="8"/>
      <c r="O140" s="8"/>
      <c r="P140" s="8">
        <v>100</v>
      </c>
      <c r="Q140" s="8"/>
      <c r="R140" s="8"/>
      <c r="S140" s="8"/>
      <c r="T140" s="8"/>
      <c r="U140" s="8"/>
      <c r="V140" s="8">
        <v>100</v>
      </c>
      <c r="W140" s="110"/>
      <c r="X140" s="110"/>
      <c r="Y140" s="110"/>
      <c r="Z140" s="110"/>
      <c r="AA140" s="110"/>
      <c r="AB140" s="110"/>
      <c r="AC140" s="110"/>
      <c r="AD140" s="110"/>
    </row>
    <row r="141" spans="1:30" s="107" customFormat="1" ht="12" x14ac:dyDescent="0.25">
      <c r="A141" s="110" t="s">
        <v>191</v>
      </c>
      <c r="B141" s="8">
        <v>2003</v>
      </c>
      <c r="C141" s="110" t="s">
        <v>198</v>
      </c>
      <c r="D141" s="8">
        <v>329223</v>
      </c>
      <c r="E141" s="8"/>
      <c r="F141" s="8"/>
      <c r="G141" s="8"/>
      <c r="H141" s="8"/>
      <c r="I141" s="8"/>
      <c r="J141" s="8">
        <v>100</v>
      </c>
      <c r="K141" s="8"/>
      <c r="L141" s="8"/>
      <c r="M141" s="8"/>
      <c r="N141" s="8"/>
      <c r="O141" s="8"/>
      <c r="P141" s="8">
        <v>100</v>
      </c>
      <c r="Q141" s="8"/>
      <c r="R141" s="8"/>
      <c r="S141" s="8"/>
      <c r="T141" s="8"/>
      <c r="U141" s="8"/>
      <c r="V141" s="8">
        <v>100</v>
      </c>
      <c r="W141" s="110"/>
      <c r="X141" s="110"/>
      <c r="Y141" s="110"/>
      <c r="Z141" s="110"/>
      <c r="AA141" s="110"/>
      <c r="AB141" s="110"/>
      <c r="AC141" s="110"/>
      <c r="AD141" s="110"/>
    </row>
    <row r="142" spans="1:30" s="107" customFormat="1" ht="12" x14ac:dyDescent="0.25">
      <c r="A142" s="110" t="s">
        <v>191</v>
      </c>
      <c r="B142" s="8">
        <v>2004</v>
      </c>
      <c r="C142" s="110" t="s">
        <v>198</v>
      </c>
      <c r="D142" s="8">
        <v>324193</v>
      </c>
      <c r="E142" s="8"/>
      <c r="F142" s="8"/>
      <c r="G142" s="8"/>
      <c r="H142" s="8"/>
      <c r="I142" s="8"/>
      <c r="J142" s="8">
        <v>100</v>
      </c>
      <c r="K142" s="8"/>
      <c r="L142" s="8"/>
      <c r="M142" s="8"/>
      <c r="N142" s="8"/>
      <c r="O142" s="8"/>
      <c r="P142" s="8">
        <v>100</v>
      </c>
      <c r="Q142" s="8"/>
      <c r="R142" s="8"/>
      <c r="S142" s="8"/>
      <c r="T142" s="8"/>
      <c r="U142" s="8"/>
      <c r="V142" s="8">
        <v>100</v>
      </c>
      <c r="W142" s="110"/>
      <c r="X142" s="110"/>
      <c r="Y142" s="110"/>
      <c r="Z142" s="110"/>
      <c r="AA142" s="110"/>
      <c r="AB142" s="110"/>
      <c r="AC142" s="110"/>
      <c r="AD142" s="110"/>
    </row>
    <row r="143" spans="1:30" s="107" customFormat="1" ht="12" x14ac:dyDescent="0.25">
      <c r="A143" s="110" t="s">
        <v>191</v>
      </c>
      <c r="B143" s="8">
        <v>2005</v>
      </c>
      <c r="C143" s="110" t="s">
        <v>198</v>
      </c>
      <c r="D143" s="8">
        <v>316226</v>
      </c>
      <c r="E143" s="8"/>
      <c r="F143" s="8"/>
      <c r="G143" s="8"/>
      <c r="H143" s="8"/>
      <c r="I143" s="8"/>
      <c r="J143" s="8">
        <v>100</v>
      </c>
      <c r="K143" s="8"/>
      <c r="L143" s="8"/>
      <c r="M143" s="8"/>
      <c r="N143" s="8"/>
      <c r="O143" s="8"/>
      <c r="P143" s="8">
        <v>100</v>
      </c>
      <c r="Q143" s="8"/>
      <c r="R143" s="8"/>
      <c r="S143" s="8"/>
      <c r="T143" s="8"/>
      <c r="U143" s="8"/>
      <c r="V143" s="8">
        <v>100</v>
      </c>
      <c r="W143" s="110"/>
      <c r="X143" s="110"/>
      <c r="Y143" s="110"/>
      <c r="Z143" s="110"/>
      <c r="AA143" s="110"/>
      <c r="AB143" s="110"/>
      <c r="AC143" s="110"/>
      <c r="AD143" s="110"/>
    </row>
    <row r="144" spans="1:30" s="107" customFormat="1" ht="12" x14ac:dyDescent="0.25">
      <c r="A144" s="110" t="s">
        <v>191</v>
      </c>
      <c r="B144" s="8">
        <v>2006</v>
      </c>
      <c r="C144" s="110" t="s">
        <v>198</v>
      </c>
      <c r="D144" s="8">
        <v>306869</v>
      </c>
      <c r="E144" s="8"/>
      <c r="F144" s="8"/>
      <c r="G144" s="8"/>
      <c r="H144" s="8"/>
      <c r="I144" s="8"/>
      <c r="J144" s="8">
        <v>100</v>
      </c>
      <c r="K144" s="8"/>
      <c r="L144" s="8"/>
      <c r="M144" s="8"/>
      <c r="N144" s="8"/>
      <c r="O144" s="8"/>
      <c r="P144" s="8">
        <v>100</v>
      </c>
      <c r="Q144" s="8"/>
      <c r="R144" s="8"/>
      <c r="S144" s="8"/>
      <c r="T144" s="8"/>
      <c r="U144" s="8"/>
      <c r="V144" s="8">
        <v>100</v>
      </c>
      <c r="W144" s="110"/>
      <c r="X144" s="110"/>
      <c r="Y144" s="110"/>
      <c r="Z144" s="110"/>
      <c r="AA144" s="110"/>
      <c r="AB144" s="110"/>
      <c r="AC144" s="110"/>
      <c r="AD144" s="110"/>
    </row>
    <row r="145" spans="1:30" s="107" customFormat="1" ht="12" x14ac:dyDescent="0.25">
      <c r="A145" s="110" t="s">
        <v>191</v>
      </c>
      <c r="B145" s="8">
        <v>2007</v>
      </c>
      <c r="C145" s="110" t="s">
        <v>198</v>
      </c>
      <c r="D145" s="8">
        <v>294950</v>
      </c>
      <c r="E145" s="8"/>
      <c r="F145" s="8"/>
      <c r="G145" s="8"/>
      <c r="H145" s="8"/>
      <c r="I145" s="8"/>
      <c r="J145" s="8">
        <v>100</v>
      </c>
      <c r="K145" s="8"/>
      <c r="L145" s="8"/>
      <c r="M145" s="8"/>
      <c r="N145" s="8"/>
      <c r="O145" s="8"/>
      <c r="P145" s="8">
        <v>100</v>
      </c>
      <c r="Q145" s="8"/>
      <c r="R145" s="8"/>
      <c r="S145" s="8"/>
      <c r="T145" s="8"/>
      <c r="U145" s="8"/>
      <c r="V145" s="8">
        <v>100</v>
      </c>
      <c r="W145" s="110"/>
      <c r="X145" s="110"/>
      <c r="Y145" s="110"/>
      <c r="Z145" s="110"/>
      <c r="AA145" s="110"/>
      <c r="AB145" s="110"/>
      <c r="AC145" s="110"/>
      <c r="AD145" s="110"/>
    </row>
    <row r="146" spans="1:30" s="107" customFormat="1" ht="12" x14ac:dyDescent="0.25">
      <c r="A146" s="110" t="s">
        <v>191</v>
      </c>
      <c r="B146" s="8">
        <v>2008</v>
      </c>
      <c r="C146" s="110" t="s">
        <v>198</v>
      </c>
      <c r="D146" s="8">
        <v>287972</v>
      </c>
      <c r="E146" s="8"/>
      <c r="F146" s="8"/>
      <c r="G146" s="8"/>
      <c r="H146" s="8"/>
      <c r="I146" s="8"/>
      <c r="J146" s="8">
        <v>100</v>
      </c>
      <c r="K146" s="8"/>
      <c r="L146" s="8"/>
      <c r="M146" s="8"/>
      <c r="N146" s="8"/>
      <c r="O146" s="8"/>
      <c r="P146" s="8">
        <v>100</v>
      </c>
      <c r="Q146" s="8"/>
      <c r="R146" s="8"/>
      <c r="S146" s="8"/>
      <c r="T146" s="8"/>
      <c r="U146" s="8"/>
      <c r="V146" s="8">
        <v>100</v>
      </c>
      <c r="W146" s="110"/>
      <c r="X146" s="110"/>
      <c r="Y146" s="110"/>
      <c r="Z146" s="110"/>
      <c r="AA146" s="110"/>
      <c r="AB146" s="110"/>
      <c r="AC146" s="110"/>
      <c r="AD146" s="110"/>
    </row>
    <row r="147" spans="1:30" s="107" customFormat="1" ht="12" x14ac:dyDescent="0.25">
      <c r="A147" s="110" t="s">
        <v>191</v>
      </c>
      <c r="B147" s="8">
        <v>2009</v>
      </c>
      <c r="C147" s="110" t="s">
        <v>198</v>
      </c>
      <c r="D147" s="8">
        <v>289085</v>
      </c>
      <c r="E147" s="8"/>
      <c r="F147" s="8"/>
      <c r="G147" s="8"/>
      <c r="H147" s="8"/>
      <c r="I147" s="8"/>
      <c r="J147" s="8">
        <v>100</v>
      </c>
      <c r="K147" s="8"/>
      <c r="L147" s="8"/>
      <c r="M147" s="8"/>
      <c r="N147" s="8"/>
      <c r="O147" s="8"/>
      <c r="P147" s="8">
        <v>100</v>
      </c>
      <c r="Q147" s="8"/>
      <c r="R147" s="8"/>
      <c r="S147" s="8"/>
      <c r="T147" s="8"/>
      <c r="U147" s="8"/>
      <c r="V147" s="8">
        <v>100</v>
      </c>
      <c r="W147" s="110"/>
      <c r="X147" s="110"/>
      <c r="Y147" s="110"/>
      <c r="Z147" s="110"/>
      <c r="AA147" s="110"/>
      <c r="AB147" s="110"/>
      <c r="AC147" s="110"/>
      <c r="AD147" s="110"/>
    </row>
    <row r="148" spans="1:30" s="107" customFormat="1" ht="12" x14ac:dyDescent="0.25">
      <c r="A148" s="110" t="s">
        <v>191</v>
      </c>
      <c r="B148" s="8">
        <v>2010</v>
      </c>
      <c r="C148" s="110" t="s">
        <v>198</v>
      </c>
      <c r="D148" s="8">
        <v>295280</v>
      </c>
      <c r="E148" s="8"/>
      <c r="F148" s="8"/>
      <c r="G148" s="8"/>
      <c r="H148" s="8"/>
      <c r="I148" s="8"/>
      <c r="J148" s="8">
        <v>100</v>
      </c>
      <c r="K148" s="8"/>
      <c r="L148" s="8"/>
      <c r="M148" s="8"/>
      <c r="N148" s="8"/>
      <c r="O148" s="8"/>
      <c r="P148" s="8">
        <v>100</v>
      </c>
      <c r="Q148" s="8"/>
      <c r="R148" s="8"/>
      <c r="S148" s="8"/>
      <c r="T148" s="8"/>
      <c r="U148" s="8"/>
      <c r="V148" s="8">
        <v>100</v>
      </c>
      <c r="W148" s="110"/>
      <c r="X148" s="110"/>
      <c r="Y148" s="110"/>
      <c r="Z148" s="110"/>
      <c r="AA148" s="110"/>
      <c r="AB148" s="110"/>
      <c r="AC148" s="110"/>
      <c r="AD148" s="110"/>
    </row>
    <row r="149" spans="1:30" s="107" customFormat="1" ht="12" x14ac:dyDescent="0.25">
      <c r="A149" s="110" t="s">
        <v>191</v>
      </c>
      <c r="B149" s="8">
        <v>2011</v>
      </c>
      <c r="C149" s="110" t="s">
        <v>198</v>
      </c>
      <c r="D149" s="8">
        <v>284442</v>
      </c>
      <c r="E149" s="8"/>
      <c r="F149" s="8"/>
      <c r="G149" s="8"/>
      <c r="H149" s="8"/>
      <c r="I149" s="8"/>
      <c r="J149" s="8">
        <v>100</v>
      </c>
      <c r="K149" s="8"/>
      <c r="L149" s="8"/>
      <c r="M149" s="8"/>
      <c r="N149" s="8"/>
      <c r="O149" s="8"/>
      <c r="P149" s="8">
        <v>100</v>
      </c>
      <c r="Q149" s="8"/>
      <c r="R149" s="8"/>
      <c r="S149" s="8"/>
      <c r="T149" s="8"/>
      <c r="U149" s="8"/>
      <c r="V149" s="8">
        <v>100</v>
      </c>
      <c r="W149" s="110"/>
      <c r="X149" s="110"/>
      <c r="Y149" s="110"/>
      <c r="Z149" s="110"/>
      <c r="AA149" s="110"/>
      <c r="AB149" s="110"/>
      <c r="AC149" s="110"/>
      <c r="AD149" s="110"/>
    </row>
    <row r="150" spans="1:30" s="107" customFormat="1" ht="12" x14ac:dyDescent="0.25">
      <c r="A150" s="110" t="s">
        <v>191</v>
      </c>
      <c r="B150" s="8">
        <v>2012</v>
      </c>
      <c r="C150" s="110" t="s">
        <v>198</v>
      </c>
      <c r="D150" s="8">
        <v>287759</v>
      </c>
      <c r="E150" s="8"/>
      <c r="F150" s="8"/>
      <c r="G150" s="8">
        <v>63.404000000000003</v>
      </c>
      <c r="H150" s="8"/>
      <c r="I150" s="8"/>
      <c r="J150" s="8">
        <v>36.595999999999997</v>
      </c>
      <c r="K150" s="8"/>
      <c r="L150" s="8"/>
      <c r="M150" s="8">
        <v>65.642889999999994</v>
      </c>
      <c r="N150" s="8"/>
      <c r="O150" s="8"/>
      <c r="P150" s="8">
        <v>34.357110000000006</v>
      </c>
      <c r="Q150" s="8"/>
      <c r="R150" s="8"/>
      <c r="S150" s="8">
        <v>65.903180000000006</v>
      </c>
      <c r="T150" s="8"/>
      <c r="U150" s="8"/>
      <c r="V150" s="8">
        <v>34.096819999999994</v>
      </c>
      <c r="W150" s="110"/>
      <c r="X150" s="110"/>
      <c r="Y150" s="110"/>
      <c r="Z150" s="110"/>
      <c r="AA150" s="110"/>
      <c r="AB150" s="110"/>
      <c r="AC150" s="110"/>
      <c r="AD150" s="110"/>
    </row>
    <row r="151" spans="1:30" s="107" customFormat="1" ht="12" x14ac:dyDescent="0.25">
      <c r="A151" s="110" t="s">
        <v>191</v>
      </c>
      <c r="B151" s="8">
        <v>2013</v>
      </c>
      <c r="C151" s="110" t="s">
        <v>198</v>
      </c>
      <c r="D151" s="8">
        <v>285638</v>
      </c>
      <c r="E151" s="8"/>
      <c r="F151" s="8"/>
      <c r="G151" s="8">
        <v>63.404000000000003</v>
      </c>
      <c r="H151" s="8"/>
      <c r="I151" s="8"/>
      <c r="J151" s="8">
        <v>36.595999999999997</v>
      </c>
      <c r="K151" s="8"/>
      <c r="L151" s="8"/>
      <c r="M151" s="8">
        <v>65.642889999999994</v>
      </c>
      <c r="N151" s="8"/>
      <c r="O151" s="8"/>
      <c r="P151" s="8">
        <v>34.357110000000006</v>
      </c>
      <c r="Q151" s="8"/>
      <c r="R151" s="8"/>
      <c r="S151" s="8">
        <v>65.903180000000006</v>
      </c>
      <c r="T151" s="8"/>
      <c r="U151" s="8"/>
      <c r="V151" s="8">
        <v>34.096819999999994</v>
      </c>
      <c r="W151" s="110"/>
      <c r="X151" s="110"/>
      <c r="Y151" s="110"/>
      <c r="Z151" s="110"/>
      <c r="AA151" s="110"/>
      <c r="AB151" s="110"/>
      <c r="AC151" s="110"/>
      <c r="AD151" s="110"/>
    </row>
    <row r="152" spans="1:30" s="107" customFormat="1" ht="12" x14ac:dyDescent="0.25">
      <c r="A152" s="110" t="s">
        <v>191</v>
      </c>
      <c r="B152" s="8">
        <v>2014</v>
      </c>
      <c r="C152" s="110" t="s">
        <v>198</v>
      </c>
      <c r="D152" s="8">
        <v>281569</v>
      </c>
      <c r="E152" s="8"/>
      <c r="F152" s="8"/>
      <c r="G152" s="8">
        <v>63.404000000000003</v>
      </c>
      <c r="H152" s="8"/>
      <c r="I152" s="8"/>
      <c r="J152" s="8">
        <v>36.595999999999997</v>
      </c>
      <c r="K152" s="8"/>
      <c r="L152" s="8"/>
      <c r="M152" s="8">
        <v>65.642889999999994</v>
      </c>
      <c r="N152" s="8"/>
      <c r="O152" s="8"/>
      <c r="P152" s="8">
        <v>34.357110000000006</v>
      </c>
      <c r="Q152" s="8"/>
      <c r="R152" s="8"/>
      <c r="S152" s="8">
        <v>65.903180000000006</v>
      </c>
      <c r="T152" s="8"/>
      <c r="U152" s="8"/>
      <c r="V152" s="8">
        <v>34.096819999999994</v>
      </c>
      <c r="W152" s="110"/>
      <c r="X152" s="110"/>
      <c r="Y152" s="110"/>
      <c r="Z152" s="110"/>
      <c r="AA152" s="110"/>
      <c r="AB152" s="110"/>
      <c r="AC152" s="110"/>
      <c r="AD152" s="110"/>
    </row>
    <row r="153" spans="1:30" s="107" customFormat="1" ht="12" x14ac:dyDescent="0.25">
      <c r="A153" s="110" t="s">
        <v>191</v>
      </c>
      <c r="B153" s="8">
        <v>2015</v>
      </c>
      <c r="C153" s="110" t="s">
        <v>198</v>
      </c>
      <c r="D153" s="8">
        <v>275520</v>
      </c>
      <c r="E153" s="8"/>
      <c r="F153" s="8"/>
      <c r="G153" s="8">
        <v>63.404000000000003</v>
      </c>
      <c r="H153" s="8"/>
      <c r="I153" s="8"/>
      <c r="J153" s="8">
        <v>36.595999999999997</v>
      </c>
      <c r="K153" s="8"/>
      <c r="L153" s="8"/>
      <c r="M153" s="8">
        <v>65.642889999999994</v>
      </c>
      <c r="N153" s="8"/>
      <c r="O153" s="8"/>
      <c r="P153" s="8">
        <v>34.357110000000006</v>
      </c>
      <c r="Q153" s="8"/>
      <c r="R153" s="8"/>
      <c r="S153" s="8">
        <v>65.903180000000006</v>
      </c>
      <c r="T153" s="8"/>
      <c r="U153" s="8"/>
      <c r="V153" s="8">
        <v>34.096819999999994</v>
      </c>
      <c r="W153" s="110"/>
      <c r="X153" s="110"/>
      <c r="Y153" s="110"/>
      <c r="Z153" s="110"/>
      <c r="AA153" s="110"/>
      <c r="AB153" s="110"/>
      <c r="AC153" s="110"/>
      <c r="AD153" s="110"/>
    </row>
    <row r="154" spans="1:30" s="107" customFormat="1" ht="12" x14ac:dyDescent="0.25">
      <c r="A154" s="110" t="s">
        <v>191</v>
      </c>
      <c r="B154" s="8">
        <v>2016</v>
      </c>
      <c r="C154" s="110" t="s">
        <v>198</v>
      </c>
      <c r="D154" s="8">
        <v>270975</v>
      </c>
      <c r="E154" s="8"/>
      <c r="F154" s="8"/>
      <c r="G154" s="8">
        <v>63.404000000000003</v>
      </c>
      <c r="H154" s="8"/>
      <c r="I154" s="8"/>
      <c r="J154" s="8">
        <v>36.595999999999997</v>
      </c>
      <c r="K154" s="8"/>
      <c r="L154" s="8"/>
      <c r="M154" s="8">
        <v>65.642889999999994</v>
      </c>
      <c r="N154" s="8"/>
      <c r="O154" s="8"/>
      <c r="P154" s="8">
        <v>34.357110000000006</v>
      </c>
      <c r="Q154" s="8"/>
      <c r="R154" s="8"/>
      <c r="S154" s="8">
        <v>65.903180000000006</v>
      </c>
      <c r="T154" s="8"/>
      <c r="U154" s="8"/>
      <c r="V154" s="8">
        <v>34.096819999999994</v>
      </c>
      <c r="W154" s="110"/>
      <c r="X154" s="110"/>
      <c r="Y154" s="110"/>
      <c r="Z154" s="110"/>
      <c r="AA154" s="110"/>
      <c r="AB154" s="110"/>
      <c r="AC154" s="110"/>
      <c r="AD154" s="110"/>
    </row>
    <row r="155" spans="1:30" s="107" customFormat="1" ht="12" x14ac:dyDescent="0.25">
      <c r="A155" s="110" t="s">
        <v>191</v>
      </c>
      <c r="B155" s="8">
        <v>2017</v>
      </c>
      <c r="C155" s="110" t="s">
        <v>198</v>
      </c>
      <c r="D155" s="8">
        <v>268113</v>
      </c>
      <c r="E155" s="8"/>
      <c r="F155" s="8"/>
      <c r="G155" s="8">
        <v>63.404000000000003</v>
      </c>
      <c r="H155" s="8"/>
      <c r="I155" s="8"/>
      <c r="J155" s="8">
        <v>36.595999999999997</v>
      </c>
      <c r="K155" s="8"/>
      <c r="L155" s="8"/>
      <c r="M155" s="8">
        <v>65.642889999999994</v>
      </c>
      <c r="N155" s="8"/>
      <c r="O155" s="8"/>
      <c r="P155" s="8">
        <v>34.357110000000006</v>
      </c>
      <c r="Q155" s="8"/>
      <c r="R155" s="8"/>
      <c r="S155" s="8">
        <v>65.903180000000006</v>
      </c>
      <c r="T155" s="8"/>
      <c r="U155" s="8"/>
      <c r="V155" s="8">
        <v>34.096819999999994</v>
      </c>
      <c r="W155" s="110"/>
      <c r="X155" s="110"/>
      <c r="Y155" s="110"/>
      <c r="Z155" s="110"/>
      <c r="AA155" s="110"/>
      <c r="AB155" s="110"/>
      <c r="AC155" s="110"/>
      <c r="AD155" s="110"/>
    </row>
    <row r="156" spans="1:30" s="107" customFormat="1" ht="12" x14ac:dyDescent="0.25">
      <c r="A156" s="110" t="s">
        <v>191</v>
      </c>
      <c r="B156" s="8">
        <v>2018</v>
      </c>
      <c r="C156" s="110" t="s">
        <v>198</v>
      </c>
      <c r="D156" s="8">
        <v>265956</v>
      </c>
      <c r="E156" s="8"/>
      <c r="F156" s="8"/>
      <c r="G156" s="8">
        <v>63.404000000000003</v>
      </c>
      <c r="H156" s="8"/>
      <c r="I156" s="8"/>
      <c r="J156" s="8">
        <v>36.595999999999997</v>
      </c>
      <c r="K156" s="8"/>
      <c r="L156" s="8"/>
      <c r="M156" s="8">
        <v>65.642889999999994</v>
      </c>
      <c r="N156" s="8"/>
      <c r="O156" s="8"/>
      <c r="P156" s="8">
        <v>34.357110000000006</v>
      </c>
      <c r="Q156" s="8"/>
      <c r="R156" s="8"/>
      <c r="S156" s="8">
        <v>65.903180000000006</v>
      </c>
      <c r="T156" s="8"/>
      <c r="U156" s="8"/>
      <c r="V156" s="8">
        <v>34.096819999999994</v>
      </c>
      <c r="W156" s="110"/>
      <c r="X156" s="110"/>
      <c r="Y156" s="110"/>
      <c r="Z156" s="110"/>
      <c r="AA156" s="110"/>
      <c r="AB156" s="110"/>
      <c r="AC156" s="110"/>
      <c r="AD156" s="110"/>
    </row>
    <row r="157" spans="1:30" s="107" customFormat="1" ht="12" x14ac:dyDescent="0.25">
      <c r="A157" s="110" t="s">
        <v>191</v>
      </c>
      <c r="B157" s="8">
        <v>2019</v>
      </c>
      <c r="C157" s="110" t="s">
        <v>198</v>
      </c>
      <c r="D157" s="8">
        <v>265136</v>
      </c>
      <c r="E157" s="8"/>
      <c r="F157" s="8"/>
      <c r="G157" s="8">
        <v>63.404000000000003</v>
      </c>
      <c r="H157" s="8"/>
      <c r="I157" s="8"/>
      <c r="J157" s="8">
        <v>36.595999999999997</v>
      </c>
      <c r="K157" s="8"/>
      <c r="L157" s="8"/>
      <c r="M157" s="8">
        <v>65.642889999999994</v>
      </c>
      <c r="N157" s="8"/>
      <c r="O157" s="8"/>
      <c r="P157" s="8">
        <v>34.357110000000006</v>
      </c>
      <c r="Q157" s="8"/>
      <c r="R157" s="8"/>
      <c r="S157" s="8">
        <v>65.903180000000006</v>
      </c>
      <c r="T157" s="8"/>
      <c r="U157" s="8"/>
      <c r="V157" s="8">
        <v>34.096819999999994</v>
      </c>
      <c r="W157" s="110"/>
      <c r="X157" s="110"/>
      <c r="Y157" s="110"/>
      <c r="Z157" s="110"/>
      <c r="AA157" s="110"/>
      <c r="AB157" s="110"/>
      <c r="AC157" s="110"/>
      <c r="AD157" s="110"/>
    </row>
    <row r="158" spans="1:30" s="107" customFormat="1" ht="12" x14ac:dyDescent="0.25">
      <c r="A158" s="110" t="s">
        <v>191</v>
      </c>
      <c r="B158" s="8">
        <v>2020</v>
      </c>
      <c r="C158" s="110" t="s">
        <v>198</v>
      </c>
      <c r="D158" s="8">
        <v>265196</v>
      </c>
      <c r="E158" s="8"/>
      <c r="F158" s="8"/>
      <c r="G158" s="8">
        <v>63.404000000000003</v>
      </c>
      <c r="H158" s="8"/>
      <c r="I158" s="8"/>
      <c r="J158" s="8">
        <v>36.595999999999997</v>
      </c>
      <c r="K158" s="8"/>
      <c r="L158" s="8"/>
      <c r="M158" s="8">
        <v>65.642889999999994</v>
      </c>
      <c r="N158" s="8"/>
      <c r="O158" s="8"/>
      <c r="P158" s="8">
        <v>34.357110000000006</v>
      </c>
      <c r="Q158" s="8"/>
      <c r="R158" s="8"/>
      <c r="S158" s="8">
        <v>65.903180000000006</v>
      </c>
      <c r="T158" s="8"/>
      <c r="U158" s="8"/>
      <c r="V158" s="8">
        <v>34.096819999999994</v>
      </c>
      <c r="W158" s="110"/>
      <c r="X158" s="110"/>
      <c r="Y158" s="110"/>
      <c r="Z158" s="110"/>
      <c r="AA158" s="110"/>
      <c r="AB158" s="110"/>
      <c r="AC158" s="110"/>
      <c r="AD158" s="110"/>
    </row>
    <row r="159" spans="1:30" s="107" customFormat="1" ht="12" x14ac:dyDescent="0.25">
      <c r="A159" s="110" t="s">
        <v>191</v>
      </c>
      <c r="B159" s="8">
        <v>2021</v>
      </c>
      <c r="C159" s="110" t="s">
        <v>198</v>
      </c>
      <c r="D159" s="8">
        <v>263145</v>
      </c>
      <c r="E159" s="8"/>
      <c r="F159" s="8"/>
      <c r="G159" s="8"/>
      <c r="H159" s="8"/>
      <c r="I159" s="8"/>
      <c r="J159" s="8">
        <v>100</v>
      </c>
      <c r="K159" s="8"/>
      <c r="L159" s="8"/>
      <c r="M159" s="8"/>
      <c r="N159" s="8"/>
      <c r="O159" s="8"/>
      <c r="P159" s="8">
        <v>100</v>
      </c>
      <c r="Q159" s="8"/>
      <c r="R159" s="8"/>
      <c r="S159" s="8"/>
      <c r="T159" s="8"/>
      <c r="U159" s="8"/>
      <c r="V159" s="8">
        <v>100</v>
      </c>
      <c r="W159" s="110"/>
      <c r="X159" s="110"/>
      <c r="Y159" s="110"/>
      <c r="Z159" s="110"/>
      <c r="AA159" s="110"/>
      <c r="AB159" s="110"/>
      <c r="AC159" s="110"/>
      <c r="AD159" s="110"/>
    </row>
    <row r="160" spans="1:30" s="107" customFormat="1" ht="12" x14ac:dyDescent="0.25">
      <c r="A160" s="110" t="s">
        <v>191</v>
      </c>
      <c r="B160" s="8">
        <v>2022</v>
      </c>
      <c r="C160" s="110" t="s">
        <v>198</v>
      </c>
      <c r="D160" s="8">
        <v>263076</v>
      </c>
      <c r="E160" s="8"/>
      <c r="F160" s="8"/>
      <c r="G160" s="8"/>
      <c r="H160" s="8"/>
      <c r="I160" s="8"/>
      <c r="J160" s="8">
        <v>100</v>
      </c>
      <c r="K160" s="8"/>
      <c r="L160" s="8"/>
      <c r="M160" s="8"/>
      <c r="N160" s="8"/>
      <c r="O160" s="8"/>
      <c r="P160" s="8">
        <v>100</v>
      </c>
      <c r="Q160" s="8"/>
      <c r="R160" s="8"/>
      <c r="S160" s="8"/>
      <c r="T160" s="8"/>
      <c r="U160" s="8"/>
      <c r="V160" s="8">
        <v>100</v>
      </c>
      <c r="W160" s="110"/>
      <c r="X160" s="110"/>
      <c r="Y160" s="110"/>
      <c r="Z160" s="110"/>
      <c r="AA160" s="110"/>
      <c r="AB160" s="110"/>
      <c r="AC160" s="110"/>
      <c r="AD160" s="110"/>
    </row>
    <row r="161" spans="1:30" s="107" customFormat="1" ht="12" x14ac:dyDescent="0.25">
      <c r="A161" s="110" t="s">
        <v>191</v>
      </c>
      <c r="B161" s="8">
        <v>2023</v>
      </c>
      <c r="C161" s="110" t="s">
        <v>198</v>
      </c>
      <c r="D161" s="8">
        <v>257867</v>
      </c>
      <c r="E161" s="8"/>
      <c r="F161" s="8"/>
      <c r="G161" s="8"/>
      <c r="H161" s="8"/>
      <c r="I161" s="8"/>
      <c r="J161" s="8">
        <v>100</v>
      </c>
      <c r="K161" s="8"/>
      <c r="L161" s="8"/>
      <c r="M161" s="8"/>
      <c r="N161" s="8"/>
      <c r="O161" s="8"/>
      <c r="P161" s="8">
        <v>100</v>
      </c>
      <c r="Q161" s="8"/>
      <c r="R161" s="8"/>
      <c r="S161" s="8"/>
      <c r="T161" s="8"/>
      <c r="U161" s="8"/>
      <c r="V161" s="8">
        <v>100</v>
      </c>
      <c r="W161" s="110"/>
      <c r="X161" s="110"/>
      <c r="Y161" s="110"/>
      <c r="Z161" s="110"/>
      <c r="AA161" s="110"/>
      <c r="AB161" s="110"/>
      <c r="AC161" s="110"/>
      <c r="AD161" s="110"/>
    </row>
    <row r="162" spans="1:30" s="107" customFormat="1" ht="12" x14ac:dyDescent="0.25">
      <c r="A162" s="110" t="s">
        <v>191</v>
      </c>
      <c r="B162" s="8">
        <v>2024</v>
      </c>
      <c r="C162" s="110" t="s">
        <v>198</v>
      </c>
      <c r="D162" s="8">
        <v>246928</v>
      </c>
      <c r="E162" s="8"/>
      <c r="F162" s="8"/>
      <c r="G162" s="8"/>
      <c r="H162" s="8"/>
      <c r="I162" s="8"/>
      <c r="J162" s="8">
        <v>100</v>
      </c>
      <c r="K162" s="8"/>
      <c r="L162" s="8"/>
      <c r="M162" s="8"/>
      <c r="N162" s="8"/>
      <c r="O162" s="8"/>
      <c r="P162" s="8">
        <v>100</v>
      </c>
      <c r="Q162" s="8"/>
      <c r="R162" s="8"/>
      <c r="S162" s="8"/>
      <c r="T162" s="8"/>
      <c r="U162" s="8"/>
      <c r="V162" s="8">
        <v>100</v>
      </c>
      <c r="W162" s="110"/>
      <c r="X162" s="110"/>
      <c r="Y162" s="110"/>
      <c r="Z162" s="110"/>
      <c r="AA162" s="110"/>
      <c r="AB162" s="110"/>
      <c r="AC162" s="110"/>
      <c r="AD162" s="110"/>
    </row>
    <row r="163" spans="1:30" s="107" customFormat="1" ht="12" x14ac:dyDescent="0.25">
      <c r="A163" s="110" t="s">
        <v>191</v>
      </c>
      <c r="B163" s="8">
        <v>2025</v>
      </c>
      <c r="C163" s="110" t="s">
        <v>198</v>
      </c>
      <c r="D163" s="8">
        <v>243400</v>
      </c>
      <c r="E163" s="8"/>
      <c r="F163" s="8"/>
      <c r="G163" s="8"/>
      <c r="H163" s="8"/>
      <c r="I163" s="8"/>
      <c r="J163" s="8">
        <v>100</v>
      </c>
      <c r="K163" s="8"/>
      <c r="L163" s="8"/>
      <c r="M163" s="8"/>
      <c r="N163" s="8"/>
      <c r="O163" s="8"/>
      <c r="P163" s="8">
        <v>100</v>
      </c>
      <c r="Q163" s="8"/>
      <c r="R163" s="8"/>
      <c r="S163" s="8"/>
      <c r="T163" s="8"/>
      <c r="U163" s="8"/>
      <c r="V163" s="8">
        <v>100</v>
      </c>
      <c r="W163" s="110"/>
      <c r="X163" s="110"/>
      <c r="Y163" s="110"/>
      <c r="Z163" s="110"/>
      <c r="AA163" s="110"/>
      <c r="AB163" s="110"/>
      <c r="AC163" s="110"/>
      <c r="AD163" s="110"/>
    </row>
    <row r="164" spans="1:30" s="107" customFormat="1" ht="12" x14ac:dyDescent="0.25">
      <c r="A164" s="110" t="s">
        <v>191</v>
      </c>
      <c r="B164" s="8">
        <v>2026</v>
      </c>
      <c r="C164" s="110" t="s">
        <v>198</v>
      </c>
      <c r="D164" s="8"/>
      <c r="E164" s="8"/>
      <c r="F164" s="8"/>
      <c r="G164" s="8"/>
      <c r="H164" s="8"/>
      <c r="I164" s="8"/>
      <c r="J164" s="8">
        <v>100</v>
      </c>
      <c r="K164" s="8"/>
      <c r="L164" s="8"/>
      <c r="M164" s="8"/>
      <c r="N164" s="8"/>
      <c r="O164" s="8"/>
      <c r="P164" s="8">
        <v>100</v>
      </c>
      <c r="Q164" s="8"/>
      <c r="R164" s="8"/>
      <c r="S164" s="8"/>
      <c r="T164" s="8"/>
      <c r="U164" s="8"/>
      <c r="V164" s="8">
        <v>100</v>
      </c>
      <c r="W164" s="110"/>
      <c r="X164" s="110"/>
      <c r="Y164" s="110"/>
      <c r="Z164" s="110"/>
      <c r="AA164" s="110"/>
      <c r="AB164" s="110"/>
      <c r="AC164" s="110"/>
      <c r="AD164" s="110"/>
    </row>
    <row r="165" spans="1:30" s="107" customFormat="1" ht="12" x14ac:dyDescent="0.25">
      <c r="A165" s="110" t="s">
        <v>191</v>
      </c>
      <c r="B165" s="8">
        <v>2027</v>
      </c>
      <c r="C165" s="110" t="s">
        <v>198</v>
      </c>
      <c r="D165" s="8"/>
      <c r="E165" s="8"/>
      <c r="F165" s="8"/>
      <c r="G165" s="8"/>
      <c r="H165" s="8"/>
      <c r="I165" s="8"/>
      <c r="J165" s="8">
        <v>100</v>
      </c>
      <c r="K165" s="8"/>
      <c r="L165" s="8"/>
      <c r="M165" s="8"/>
      <c r="N165" s="8"/>
      <c r="O165" s="8"/>
      <c r="P165" s="8">
        <v>100</v>
      </c>
      <c r="Q165" s="8"/>
      <c r="R165" s="8"/>
      <c r="S165" s="8"/>
      <c r="T165" s="8"/>
      <c r="U165" s="8"/>
      <c r="V165" s="8">
        <v>100</v>
      </c>
      <c r="W165" s="110"/>
      <c r="X165" s="110"/>
      <c r="Y165" s="110"/>
      <c r="Z165" s="110"/>
      <c r="AA165" s="110"/>
      <c r="AB165" s="110"/>
      <c r="AC165" s="110"/>
      <c r="AD165" s="110"/>
    </row>
    <row r="166" spans="1:30" s="107" customFormat="1" ht="12" x14ac:dyDescent="0.25">
      <c r="A166" s="110" t="s">
        <v>191</v>
      </c>
      <c r="B166" s="8">
        <v>2028</v>
      </c>
      <c r="C166" s="110" t="s">
        <v>198</v>
      </c>
      <c r="D166" s="8"/>
      <c r="E166" s="8"/>
      <c r="F166" s="8"/>
      <c r="G166" s="8"/>
      <c r="H166" s="8"/>
      <c r="I166" s="8"/>
      <c r="J166" s="8">
        <v>100</v>
      </c>
      <c r="K166" s="8"/>
      <c r="L166" s="8"/>
      <c r="M166" s="8"/>
      <c r="N166" s="8"/>
      <c r="O166" s="8"/>
      <c r="P166" s="8">
        <v>100</v>
      </c>
      <c r="Q166" s="8"/>
      <c r="R166" s="8"/>
      <c r="S166" s="8"/>
      <c r="T166" s="8"/>
      <c r="U166" s="8"/>
      <c r="V166" s="8">
        <v>100</v>
      </c>
      <c r="W166" s="110"/>
      <c r="X166" s="110"/>
      <c r="Y166" s="110"/>
      <c r="Z166" s="110"/>
      <c r="AA166" s="110"/>
      <c r="AB166" s="110"/>
      <c r="AC166" s="110"/>
      <c r="AD166" s="110"/>
    </row>
    <row r="167" spans="1:30" s="107" customFormat="1" ht="12" x14ac:dyDescent="0.25">
      <c r="A167" s="110" t="s">
        <v>191</v>
      </c>
      <c r="B167" s="8">
        <v>2029</v>
      </c>
      <c r="C167" s="110" t="s">
        <v>198</v>
      </c>
      <c r="D167" s="8"/>
      <c r="E167" s="8"/>
      <c r="F167" s="8"/>
      <c r="G167" s="8"/>
      <c r="H167" s="8"/>
      <c r="I167" s="8"/>
      <c r="J167" s="8">
        <v>100</v>
      </c>
      <c r="K167" s="8"/>
      <c r="L167" s="8"/>
      <c r="M167" s="8"/>
      <c r="N167" s="8"/>
      <c r="O167" s="8"/>
      <c r="P167" s="8">
        <v>100</v>
      </c>
      <c r="Q167" s="8"/>
      <c r="R167" s="8"/>
      <c r="S167" s="8"/>
      <c r="T167" s="8"/>
      <c r="U167" s="8"/>
      <c r="V167" s="8">
        <v>100</v>
      </c>
      <c r="W167" s="110"/>
      <c r="X167" s="110"/>
      <c r="Y167" s="110"/>
      <c r="Z167" s="110"/>
      <c r="AA167" s="110"/>
      <c r="AB167" s="110"/>
    </row>
    <row r="168" spans="1:30" s="107" customFormat="1" ht="12" x14ac:dyDescent="0.25">
      <c r="A168" s="110" t="s">
        <v>191</v>
      </c>
      <c r="B168" s="8">
        <v>2030</v>
      </c>
      <c r="C168" s="110" t="s">
        <v>198</v>
      </c>
      <c r="D168" s="8"/>
      <c r="E168" s="8"/>
      <c r="F168" s="8"/>
      <c r="G168" s="8"/>
      <c r="H168" s="8"/>
      <c r="I168" s="8"/>
      <c r="J168" s="8">
        <v>100</v>
      </c>
      <c r="K168" s="8"/>
      <c r="L168" s="8"/>
      <c r="M168" s="8"/>
      <c r="N168" s="8"/>
      <c r="O168" s="8"/>
      <c r="P168" s="8">
        <v>100</v>
      </c>
      <c r="Q168" s="8"/>
      <c r="R168" s="8"/>
      <c r="S168" s="8"/>
      <c r="T168" s="8"/>
      <c r="U168" s="8"/>
      <c r="V168" s="8">
        <v>100</v>
      </c>
      <c r="W168" s="110"/>
      <c r="X168" s="110"/>
      <c r="Y168" s="110"/>
      <c r="Z168" s="110"/>
      <c r="AA168" s="110"/>
      <c r="AB168" s="110"/>
    </row>
    <row r="169" spans="1:30" ht="15.6" x14ac:dyDescent="0.3">
      <c r="A169" s="111" t="s">
        <v>191</v>
      </c>
      <c r="B169" s="8">
        <v>2000</v>
      </c>
      <c r="C169" s="111" t="s">
        <v>199</v>
      </c>
      <c r="D169" s="8">
        <v>782082</v>
      </c>
      <c r="E169" s="8"/>
      <c r="F169" s="8"/>
      <c r="G169" s="8"/>
      <c r="H169" s="8"/>
      <c r="I169" s="8"/>
      <c r="J169" s="8">
        <v>100</v>
      </c>
      <c r="K169" s="8"/>
      <c r="L169" s="8"/>
      <c r="M169" s="8"/>
      <c r="N169" s="8"/>
      <c r="O169" s="8"/>
      <c r="P169" s="8">
        <v>100</v>
      </c>
      <c r="Q169" s="8"/>
      <c r="R169" s="8"/>
      <c r="S169" s="8"/>
      <c r="T169" s="8"/>
      <c r="U169" s="8"/>
      <c r="V169" s="8">
        <v>100</v>
      </c>
      <c r="W169" s="111"/>
      <c r="X169" s="111"/>
      <c r="Y169" s="111"/>
      <c r="Z169" s="111"/>
      <c r="AA169" s="111"/>
      <c r="AB169" s="111"/>
    </row>
    <row r="170" spans="1:30" ht="15.6" x14ac:dyDescent="0.3">
      <c r="A170" s="111" t="s">
        <v>191</v>
      </c>
      <c r="B170" s="8">
        <v>2001</v>
      </c>
      <c r="C170" s="111" t="s">
        <v>199</v>
      </c>
      <c r="D170" s="8">
        <v>770023</v>
      </c>
      <c r="E170" s="8"/>
      <c r="F170" s="8"/>
      <c r="G170" s="8"/>
      <c r="H170" s="8"/>
      <c r="I170" s="8"/>
      <c r="J170" s="8">
        <v>100</v>
      </c>
      <c r="K170" s="8"/>
      <c r="L170" s="8"/>
      <c r="M170" s="8"/>
      <c r="N170" s="8"/>
      <c r="O170" s="8"/>
      <c r="P170" s="8">
        <v>100</v>
      </c>
      <c r="Q170" s="8"/>
      <c r="R170" s="8"/>
      <c r="S170" s="8"/>
      <c r="T170" s="8"/>
      <c r="U170" s="8"/>
      <c r="V170" s="8">
        <v>100</v>
      </c>
      <c r="W170" s="111"/>
      <c r="X170" s="111"/>
      <c r="Y170" s="111"/>
      <c r="Z170" s="111"/>
      <c r="AA170" s="111"/>
      <c r="AB170" s="111"/>
    </row>
    <row r="171" spans="1:30" ht="15.6" x14ac:dyDescent="0.3">
      <c r="A171" s="111" t="s">
        <v>191</v>
      </c>
      <c r="B171" s="8">
        <v>2002</v>
      </c>
      <c r="C171" s="111" t="s">
        <v>199</v>
      </c>
      <c r="D171" s="8">
        <v>757503</v>
      </c>
      <c r="E171" s="8"/>
      <c r="F171" s="8"/>
      <c r="G171" s="8"/>
      <c r="H171" s="8"/>
      <c r="I171" s="8"/>
      <c r="J171" s="8">
        <v>100</v>
      </c>
      <c r="K171" s="8"/>
      <c r="L171" s="8"/>
      <c r="M171" s="8"/>
      <c r="N171" s="8"/>
      <c r="O171" s="8"/>
      <c r="P171" s="8">
        <v>100</v>
      </c>
      <c r="Q171" s="8"/>
      <c r="R171" s="8"/>
      <c r="S171" s="8"/>
      <c r="T171" s="8"/>
      <c r="U171" s="8"/>
      <c r="V171" s="8">
        <v>100</v>
      </c>
      <c r="W171" s="111"/>
      <c r="X171" s="111"/>
      <c r="Y171" s="111"/>
      <c r="Z171" s="111"/>
      <c r="AA171" s="111"/>
      <c r="AB171" s="111"/>
    </row>
    <row r="172" spans="1:30" ht="15.6" x14ac:dyDescent="0.3">
      <c r="A172" s="111" t="s">
        <v>191</v>
      </c>
      <c r="B172" s="8">
        <v>2003</v>
      </c>
      <c r="C172" s="111" t="s">
        <v>199</v>
      </c>
      <c r="D172" s="8">
        <v>745172</v>
      </c>
      <c r="E172" s="8"/>
      <c r="F172" s="8"/>
      <c r="G172" s="8"/>
      <c r="H172" s="8"/>
      <c r="I172" s="8"/>
      <c r="J172" s="8">
        <v>100</v>
      </c>
      <c r="K172" s="8"/>
      <c r="L172" s="8"/>
      <c r="M172" s="8"/>
      <c r="N172" s="8"/>
      <c r="O172" s="8"/>
      <c r="P172" s="8">
        <v>100</v>
      </c>
      <c r="Q172" s="8"/>
      <c r="R172" s="8"/>
      <c r="S172" s="8"/>
      <c r="T172" s="8"/>
      <c r="U172" s="8"/>
      <c r="V172" s="8">
        <v>100</v>
      </c>
      <c r="W172" s="111"/>
      <c r="X172" s="111"/>
      <c r="Y172" s="111"/>
      <c r="Z172" s="111"/>
      <c r="AA172" s="111"/>
      <c r="AB172" s="111"/>
    </row>
    <row r="173" spans="1:30" ht="15.6" x14ac:dyDescent="0.3">
      <c r="A173" s="111" t="s">
        <v>191</v>
      </c>
      <c r="B173" s="8">
        <v>2004</v>
      </c>
      <c r="C173" s="111" t="s">
        <v>199</v>
      </c>
      <c r="D173" s="8">
        <v>726961</v>
      </c>
      <c r="E173" s="8"/>
      <c r="F173" s="8"/>
      <c r="G173" s="8"/>
      <c r="H173" s="8"/>
      <c r="I173" s="8"/>
      <c r="J173" s="8">
        <v>100</v>
      </c>
      <c r="K173" s="8"/>
      <c r="L173" s="8"/>
      <c r="M173" s="8"/>
      <c r="N173" s="8"/>
      <c r="O173" s="8"/>
      <c r="P173" s="8">
        <v>100</v>
      </c>
      <c r="Q173" s="8"/>
      <c r="R173" s="8"/>
      <c r="S173" s="8"/>
      <c r="T173" s="8"/>
      <c r="U173" s="8"/>
      <c r="V173" s="8">
        <v>100</v>
      </c>
      <c r="W173" s="111"/>
      <c r="X173" s="111"/>
      <c r="Y173" s="111"/>
      <c r="Z173" s="111"/>
      <c r="AA173" s="111"/>
      <c r="AB173" s="111"/>
    </row>
    <row r="174" spans="1:30" ht="15.6" x14ac:dyDescent="0.3">
      <c r="A174" s="111" t="s">
        <v>191</v>
      </c>
      <c r="B174" s="8">
        <v>2005</v>
      </c>
      <c r="C174" s="111" t="s">
        <v>199</v>
      </c>
      <c r="D174" s="8">
        <v>713777</v>
      </c>
      <c r="E174" s="8"/>
      <c r="F174" s="8"/>
      <c r="G174" s="8"/>
      <c r="H174" s="8"/>
      <c r="I174" s="8"/>
      <c r="J174" s="8">
        <v>100</v>
      </c>
      <c r="K174" s="8"/>
      <c r="L174" s="8"/>
      <c r="M174" s="8"/>
      <c r="N174" s="8"/>
      <c r="O174" s="8"/>
      <c r="P174" s="8">
        <v>100</v>
      </c>
      <c r="Q174" s="8"/>
      <c r="R174" s="8"/>
      <c r="S174" s="8"/>
      <c r="T174" s="8"/>
      <c r="U174" s="8"/>
      <c r="V174" s="8">
        <v>100</v>
      </c>
      <c r="W174" s="111"/>
      <c r="X174" s="111"/>
      <c r="Y174" s="111"/>
      <c r="Z174" s="111"/>
      <c r="AA174" s="111"/>
      <c r="AB174" s="111"/>
    </row>
    <row r="175" spans="1:30" ht="15.6" x14ac:dyDescent="0.3">
      <c r="A175" s="111" t="s">
        <v>191</v>
      </c>
      <c r="B175" s="8">
        <v>2006</v>
      </c>
      <c r="C175" s="111" t="s">
        <v>199</v>
      </c>
      <c r="D175" s="8">
        <v>700127</v>
      </c>
      <c r="E175" s="8"/>
      <c r="F175" s="8"/>
      <c r="G175" s="8"/>
      <c r="H175" s="8"/>
      <c r="I175" s="8"/>
      <c r="J175" s="8">
        <v>100</v>
      </c>
      <c r="K175" s="8"/>
      <c r="L175" s="8"/>
      <c r="M175" s="8"/>
      <c r="N175" s="8"/>
      <c r="O175" s="8"/>
      <c r="P175" s="8">
        <v>100</v>
      </c>
      <c r="Q175" s="8"/>
      <c r="R175" s="8"/>
      <c r="S175" s="8"/>
      <c r="T175" s="8"/>
      <c r="U175" s="8"/>
      <c r="V175" s="8">
        <v>100</v>
      </c>
      <c r="W175" s="111"/>
      <c r="X175" s="111"/>
      <c r="Y175" s="111"/>
      <c r="Z175" s="111"/>
      <c r="AA175" s="111"/>
      <c r="AB175" s="111"/>
    </row>
    <row r="176" spans="1:30" ht="15.6" x14ac:dyDescent="0.3">
      <c r="A176" s="111" t="s">
        <v>191</v>
      </c>
      <c r="B176" s="8">
        <v>2007</v>
      </c>
      <c r="C176" s="111" t="s">
        <v>199</v>
      </c>
      <c r="D176" s="8">
        <v>687783</v>
      </c>
      <c r="E176" s="8"/>
      <c r="F176" s="8"/>
      <c r="G176" s="8"/>
      <c r="H176" s="8"/>
      <c r="I176" s="8"/>
      <c r="J176" s="8">
        <v>100</v>
      </c>
      <c r="K176" s="8"/>
      <c r="L176" s="8"/>
      <c r="M176" s="8"/>
      <c r="N176" s="8"/>
      <c r="O176" s="8"/>
      <c r="P176" s="8">
        <v>100</v>
      </c>
      <c r="Q176" s="8"/>
      <c r="R176" s="8"/>
      <c r="S176" s="8"/>
      <c r="T176" s="8"/>
      <c r="U176" s="8"/>
      <c r="V176" s="8">
        <v>100</v>
      </c>
      <c r="W176" s="111"/>
      <c r="X176" s="111"/>
      <c r="Y176" s="111"/>
      <c r="Z176" s="111"/>
      <c r="AA176" s="111"/>
      <c r="AB176" s="111"/>
    </row>
    <row r="177" spans="1:28" ht="15.6" x14ac:dyDescent="0.3">
      <c r="A177" s="111" t="s">
        <v>191</v>
      </c>
      <c r="B177" s="8">
        <v>2008</v>
      </c>
      <c r="C177" s="111" t="s">
        <v>199</v>
      </c>
      <c r="D177" s="8">
        <v>672596</v>
      </c>
      <c r="E177" s="8"/>
      <c r="F177" s="8"/>
      <c r="G177" s="8"/>
      <c r="H177" s="8"/>
      <c r="I177" s="8"/>
      <c r="J177" s="8">
        <v>100</v>
      </c>
      <c r="K177" s="8"/>
      <c r="L177" s="8"/>
      <c r="M177" s="8"/>
      <c r="N177" s="8"/>
      <c r="O177" s="8"/>
      <c r="P177" s="8">
        <v>100</v>
      </c>
      <c r="Q177" s="8"/>
      <c r="R177" s="8"/>
      <c r="S177" s="8"/>
      <c r="T177" s="8"/>
      <c r="U177" s="8"/>
      <c r="V177" s="8">
        <v>100</v>
      </c>
      <c r="W177" s="111"/>
      <c r="X177" s="111"/>
      <c r="Y177" s="111"/>
      <c r="Z177" s="111"/>
      <c r="AA177" s="111"/>
      <c r="AB177" s="111"/>
    </row>
    <row r="178" spans="1:28" ht="15.6" x14ac:dyDescent="0.3">
      <c r="A178" s="111" t="s">
        <v>191</v>
      </c>
      <c r="B178" s="8">
        <v>2009</v>
      </c>
      <c r="C178" s="111" t="s">
        <v>199</v>
      </c>
      <c r="D178" s="8">
        <v>660040</v>
      </c>
      <c r="E178" s="8"/>
      <c r="F178" s="8"/>
      <c r="G178" s="8"/>
      <c r="H178" s="8"/>
      <c r="I178" s="8"/>
      <c r="J178" s="8">
        <v>100</v>
      </c>
      <c r="K178" s="8"/>
      <c r="L178" s="8"/>
      <c r="M178" s="8"/>
      <c r="N178" s="8"/>
      <c r="O178" s="8"/>
      <c r="P178" s="8">
        <v>100</v>
      </c>
      <c r="Q178" s="8"/>
      <c r="R178" s="8"/>
      <c r="S178" s="8"/>
      <c r="T178" s="8"/>
      <c r="U178" s="8"/>
      <c r="V178" s="8">
        <v>100</v>
      </c>
      <c r="W178" s="111"/>
      <c r="X178" s="111"/>
      <c r="Y178" s="111"/>
      <c r="Z178" s="111"/>
      <c r="AA178" s="111"/>
      <c r="AB178" s="111"/>
    </row>
    <row r="179" spans="1:28" ht="15.6" x14ac:dyDescent="0.3">
      <c r="A179" s="111" t="s">
        <v>191</v>
      </c>
      <c r="B179" s="8">
        <v>2010</v>
      </c>
      <c r="C179" s="111" t="s">
        <v>199</v>
      </c>
      <c r="D179" s="8">
        <v>646227</v>
      </c>
      <c r="E179" s="8"/>
      <c r="F179" s="8"/>
      <c r="G179" s="8"/>
      <c r="H179" s="8"/>
      <c r="I179" s="8"/>
      <c r="J179" s="8">
        <v>100</v>
      </c>
      <c r="K179" s="8"/>
      <c r="L179" s="8"/>
      <c r="M179" s="8"/>
      <c r="N179" s="8"/>
      <c r="O179" s="8"/>
      <c r="P179" s="8">
        <v>100</v>
      </c>
      <c r="Q179" s="8"/>
      <c r="R179" s="8"/>
      <c r="S179" s="8"/>
      <c r="T179" s="8"/>
      <c r="U179" s="8"/>
      <c r="V179" s="8">
        <v>100</v>
      </c>
      <c r="W179" s="111"/>
      <c r="X179" s="111"/>
      <c r="Y179" s="111"/>
      <c r="Z179" s="111"/>
      <c r="AA179" s="111"/>
      <c r="AB179" s="111"/>
    </row>
    <row r="180" spans="1:28" ht="15.6" x14ac:dyDescent="0.3">
      <c r="A180" s="111" t="s">
        <v>191</v>
      </c>
      <c r="B180" s="8">
        <v>2011</v>
      </c>
      <c r="C180" s="111" t="s">
        <v>199</v>
      </c>
      <c r="D180" s="8">
        <v>615125</v>
      </c>
      <c r="E180" s="8"/>
      <c r="F180" s="8"/>
      <c r="G180" s="8"/>
      <c r="H180" s="8"/>
      <c r="I180" s="8"/>
      <c r="J180" s="8">
        <v>100</v>
      </c>
      <c r="K180" s="8"/>
      <c r="L180" s="8"/>
      <c r="M180" s="8"/>
      <c r="N180" s="8"/>
      <c r="O180" s="8"/>
      <c r="P180" s="8">
        <v>100</v>
      </c>
      <c r="Q180" s="8"/>
      <c r="R180" s="8"/>
      <c r="S180" s="8"/>
      <c r="T180" s="8"/>
      <c r="U180" s="8"/>
      <c r="V180" s="8">
        <v>100</v>
      </c>
      <c r="W180" s="111"/>
      <c r="X180" s="111"/>
      <c r="Y180" s="111"/>
      <c r="Z180" s="111"/>
      <c r="AA180" s="111"/>
      <c r="AB180" s="111"/>
    </row>
    <row r="181" spans="1:28" ht="15.6" x14ac:dyDescent="0.3">
      <c r="A181" s="111" t="s">
        <v>191</v>
      </c>
      <c r="B181" s="8">
        <v>2012</v>
      </c>
      <c r="C181" s="111" t="s">
        <v>199</v>
      </c>
      <c r="D181" s="8">
        <v>600904</v>
      </c>
      <c r="E181" s="8"/>
      <c r="F181" s="8"/>
      <c r="G181" s="8">
        <v>91.48</v>
      </c>
      <c r="H181" s="8"/>
      <c r="I181" s="8"/>
      <c r="J181" s="8">
        <v>8.519999999999996</v>
      </c>
      <c r="K181" s="8"/>
      <c r="L181" s="8"/>
      <c r="M181" s="8">
        <v>92.139740000000003</v>
      </c>
      <c r="N181" s="8"/>
      <c r="O181" s="8"/>
      <c r="P181" s="8">
        <v>7.8602599999999967</v>
      </c>
      <c r="Q181" s="8"/>
      <c r="R181" s="8"/>
      <c r="S181" s="8">
        <v>90.611350000000002</v>
      </c>
      <c r="T181" s="8"/>
      <c r="U181" s="8"/>
      <c r="V181" s="8">
        <v>9.3886499999999984</v>
      </c>
      <c r="W181" s="111"/>
      <c r="X181" s="111"/>
      <c r="Y181" s="111"/>
      <c r="Z181" s="111"/>
      <c r="AA181" s="111"/>
      <c r="AB181" s="111"/>
    </row>
    <row r="182" spans="1:28" ht="15.6" x14ac:dyDescent="0.3">
      <c r="A182" s="111" t="s">
        <v>191</v>
      </c>
      <c r="B182" s="8">
        <v>2013</v>
      </c>
      <c r="C182" s="111" t="s">
        <v>199</v>
      </c>
      <c r="D182" s="8">
        <v>590435</v>
      </c>
      <c r="E182" s="8"/>
      <c r="F182" s="8"/>
      <c r="G182" s="8">
        <v>91.48</v>
      </c>
      <c r="H182" s="8"/>
      <c r="I182" s="8"/>
      <c r="J182" s="8">
        <v>8.519999999999996</v>
      </c>
      <c r="K182" s="8"/>
      <c r="L182" s="8"/>
      <c r="M182" s="8">
        <v>92.139740000000003</v>
      </c>
      <c r="N182" s="8"/>
      <c r="O182" s="8"/>
      <c r="P182" s="8">
        <v>7.8602599999999967</v>
      </c>
      <c r="Q182" s="8"/>
      <c r="R182" s="8"/>
      <c r="S182" s="8">
        <v>90.611350000000002</v>
      </c>
      <c r="T182" s="8"/>
      <c r="U182" s="8"/>
      <c r="V182" s="8">
        <v>9.3886499999999984</v>
      </c>
      <c r="W182" s="111"/>
      <c r="X182" s="111"/>
      <c r="Y182" s="111"/>
      <c r="Z182" s="111"/>
      <c r="AA182" s="111"/>
      <c r="AB182" s="111"/>
    </row>
    <row r="183" spans="1:28" ht="15.6" x14ac:dyDescent="0.3">
      <c r="A183" s="111" t="s">
        <v>191</v>
      </c>
      <c r="B183" s="8">
        <v>2014</v>
      </c>
      <c r="C183" s="111" t="s">
        <v>199</v>
      </c>
      <c r="D183" s="8">
        <v>581018</v>
      </c>
      <c r="E183" s="8"/>
      <c r="F183" s="8"/>
      <c r="G183" s="8">
        <v>91.48</v>
      </c>
      <c r="H183" s="8"/>
      <c r="I183" s="8"/>
      <c r="J183" s="8">
        <v>8.519999999999996</v>
      </c>
      <c r="K183" s="8"/>
      <c r="L183" s="8"/>
      <c r="M183" s="8">
        <v>92.139740000000003</v>
      </c>
      <c r="N183" s="8"/>
      <c r="O183" s="8"/>
      <c r="P183" s="8">
        <v>7.8602599999999967</v>
      </c>
      <c r="Q183" s="8"/>
      <c r="R183" s="8"/>
      <c r="S183" s="8">
        <v>90.611350000000002</v>
      </c>
      <c r="T183" s="8"/>
      <c r="U183" s="8"/>
      <c r="V183" s="8">
        <v>9.3886499999999984</v>
      </c>
      <c r="W183" s="111"/>
      <c r="X183" s="111"/>
      <c r="Y183" s="111"/>
      <c r="Z183" s="111"/>
      <c r="AA183" s="111"/>
      <c r="AB183" s="111"/>
    </row>
    <row r="184" spans="1:28" ht="15.6" x14ac:dyDescent="0.3">
      <c r="A184" s="111" t="s">
        <v>191</v>
      </c>
      <c r="B184" s="8">
        <v>2015</v>
      </c>
      <c r="C184" s="111" t="s">
        <v>199</v>
      </c>
      <c r="D184" s="8">
        <v>572515</v>
      </c>
      <c r="E184" s="8"/>
      <c r="F184" s="8"/>
      <c r="G184" s="8">
        <v>91.48</v>
      </c>
      <c r="H184" s="8"/>
      <c r="I184" s="8"/>
      <c r="J184" s="8">
        <v>8.519999999999996</v>
      </c>
      <c r="K184" s="8"/>
      <c r="L184" s="8"/>
      <c r="M184" s="8">
        <v>92.139740000000003</v>
      </c>
      <c r="N184" s="8"/>
      <c r="O184" s="8"/>
      <c r="P184" s="8">
        <v>7.8602599999999967</v>
      </c>
      <c r="Q184" s="8"/>
      <c r="R184" s="8"/>
      <c r="S184" s="8">
        <v>90.611350000000002</v>
      </c>
      <c r="T184" s="8"/>
      <c r="U184" s="8"/>
      <c r="V184" s="8">
        <v>9.3886499999999984</v>
      </c>
      <c r="W184" s="111"/>
      <c r="X184" s="111"/>
      <c r="Y184" s="111"/>
      <c r="Z184" s="111"/>
      <c r="AA184" s="111"/>
      <c r="AB184" s="111"/>
    </row>
    <row r="185" spans="1:28" ht="15.6" x14ac:dyDescent="0.3">
      <c r="A185" s="111" t="s">
        <v>191</v>
      </c>
      <c r="B185" s="8">
        <v>2016</v>
      </c>
      <c r="C185" s="111" t="s">
        <v>199</v>
      </c>
      <c r="D185" s="8">
        <v>566759</v>
      </c>
      <c r="E185" s="8"/>
      <c r="F185" s="8"/>
      <c r="G185" s="8">
        <v>91.48</v>
      </c>
      <c r="H185" s="8"/>
      <c r="I185" s="8"/>
      <c r="J185" s="8">
        <v>8.519999999999996</v>
      </c>
      <c r="K185" s="8"/>
      <c r="L185" s="8"/>
      <c r="M185" s="8">
        <v>92.139740000000003</v>
      </c>
      <c r="N185" s="8"/>
      <c r="O185" s="8"/>
      <c r="P185" s="8">
        <v>7.8602599999999967</v>
      </c>
      <c r="Q185" s="8"/>
      <c r="R185" s="8"/>
      <c r="S185" s="8">
        <v>90.611350000000002</v>
      </c>
      <c r="T185" s="8"/>
      <c r="U185" s="8"/>
      <c r="V185" s="8">
        <v>9.3886499999999984</v>
      </c>
      <c r="W185" s="111"/>
      <c r="X185" s="111"/>
      <c r="Y185" s="111"/>
      <c r="Z185" s="111"/>
      <c r="AA185" s="111"/>
      <c r="AB185" s="111"/>
    </row>
    <row r="186" spans="1:28" ht="15.6" x14ac:dyDescent="0.3">
      <c r="A186" s="111" t="s">
        <v>191</v>
      </c>
      <c r="B186" s="8">
        <v>2017</v>
      </c>
      <c r="C186" s="111" t="s">
        <v>199</v>
      </c>
      <c r="D186" s="8">
        <v>563629</v>
      </c>
      <c r="E186" s="8"/>
      <c r="F186" s="8"/>
      <c r="G186" s="8">
        <v>91.48</v>
      </c>
      <c r="H186" s="8"/>
      <c r="I186" s="8"/>
      <c r="J186" s="8">
        <v>8.519999999999996</v>
      </c>
      <c r="K186" s="8"/>
      <c r="L186" s="8"/>
      <c r="M186" s="8">
        <v>92.139740000000003</v>
      </c>
      <c r="N186" s="8"/>
      <c r="O186" s="8"/>
      <c r="P186" s="8">
        <v>7.8602599999999967</v>
      </c>
      <c r="Q186" s="8"/>
      <c r="R186" s="8"/>
      <c r="S186" s="8">
        <v>90.611350000000002</v>
      </c>
      <c r="T186" s="8"/>
      <c r="U186" s="8"/>
      <c r="V186" s="8">
        <v>9.3886499999999984</v>
      </c>
      <c r="W186" s="111"/>
      <c r="X186" s="111"/>
      <c r="Y186" s="111"/>
      <c r="Z186" s="111"/>
      <c r="AA186" s="111"/>
      <c r="AB186" s="111"/>
    </row>
    <row r="187" spans="1:28" ht="15.6" x14ac:dyDescent="0.3">
      <c r="A187" s="111" t="s">
        <v>191</v>
      </c>
      <c r="B187" s="8">
        <v>2018</v>
      </c>
      <c r="C187" s="111" t="s">
        <v>199</v>
      </c>
      <c r="D187" s="8">
        <v>561701</v>
      </c>
      <c r="E187" s="8"/>
      <c r="F187" s="8"/>
      <c r="G187" s="8">
        <v>91.48</v>
      </c>
      <c r="H187" s="8"/>
      <c r="I187" s="8"/>
      <c r="J187" s="8">
        <v>8.519999999999996</v>
      </c>
      <c r="K187" s="8"/>
      <c r="L187" s="8"/>
      <c r="M187" s="8">
        <v>92.139740000000003</v>
      </c>
      <c r="N187" s="8"/>
      <c r="O187" s="8"/>
      <c r="P187" s="8">
        <v>7.8602599999999967</v>
      </c>
      <c r="Q187" s="8"/>
      <c r="R187" s="8"/>
      <c r="S187" s="8">
        <v>90.611350000000002</v>
      </c>
      <c r="T187" s="8"/>
      <c r="U187" s="8"/>
      <c r="V187" s="8">
        <v>9.3886499999999984</v>
      </c>
      <c r="W187" s="111"/>
      <c r="X187" s="111"/>
      <c r="Y187" s="111"/>
      <c r="Z187" s="111"/>
      <c r="AA187" s="111"/>
      <c r="AB187" s="111"/>
    </row>
    <row r="188" spans="1:28" ht="15.6" x14ac:dyDescent="0.3">
      <c r="A188" s="111" t="s">
        <v>191</v>
      </c>
      <c r="B188" s="8">
        <v>2019</v>
      </c>
      <c r="C188" s="111" t="s">
        <v>199</v>
      </c>
      <c r="D188" s="8">
        <v>559697</v>
      </c>
      <c r="E188" s="8"/>
      <c r="F188" s="8"/>
      <c r="G188" s="8">
        <v>91.48</v>
      </c>
      <c r="H188" s="8"/>
      <c r="I188" s="8"/>
      <c r="J188" s="8">
        <v>8.519999999999996</v>
      </c>
      <c r="K188" s="8"/>
      <c r="L188" s="8"/>
      <c r="M188" s="8">
        <v>92.139740000000003</v>
      </c>
      <c r="N188" s="8"/>
      <c r="O188" s="8"/>
      <c r="P188" s="8">
        <v>7.8602599999999967</v>
      </c>
      <c r="Q188" s="8"/>
      <c r="R188" s="8"/>
      <c r="S188" s="8">
        <v>90.611350000000002</v>
      </c>
      <c r="T188" s="8"/>
      <c r="U188" s="8"/>
      <c r="V188" s="8">
        <v>9.3886499999999984</v>
      </c>
      <c r="W188" s="111"/>
      <c r="X188" s="111"/>
      <c r="Y188" s="111"/>
      <c r="Z188" s="111"/>
      <c r="AA188" s="111"/>
      <c r="AB188" s="111"/>
    </row>
    <row r="189" spans="1:28" ht="15.6" x14ac:dyDescent="0.3">
      <c r="A189" s="111" t="s">
        <v>191</v>
      </c>
      <c r="B189" s="8">
        <v>2020</v>
      </c>
      <c r="C189" s="111" t="s">
        <v>199</v>
      </c>
      <c r="D189" s="8">
        <v>558512</v>
      </c>
      <c r="E189" s="8"/>
      <c r="F189" s="8"/>
      <c r="G189" s="8">
        <v>91.48</v>
      </c>
      <c r="H189" s="8"/>
      <c r="I189" s="8"/>
      <c r="J189" s="8">
        <v>8.519999999999996</v>
      </c>
      <c r="K189" s="8"/>
      <c r="L189" s="8"/>
      <c r="M189" s="8">
        <v>92.139740000000003</v>
      </c>
      <c r="N189" s="8"/>
      <c r="O189" s="8"/>
      <c r="P189" s="8">
        <v>7.8602599999999967</v>
      </c>
      <c r="Q189" s="8"/>
      <c r="R189" s="8"/>
      <c r="S189" s="8">
        <v>90.611350000000002</v>
      </c>
      <c r="T189" s="8"/>
      <c r="U189" s="8"/>
      <c r="V189" s="8">
        <v>9.3886499999999984</v>
      </c>
      <c r="W189" s="111"/>
      <c r="X189" s="111"/>
      <c r="Y189" s="111"/>
      <c r="Z189" s="111"/>
      <c r="AA189" s="111"/>
      <c r="AB189" s="111"/>
    </row>
    <row r="190" spans="1:28" ht="15.6" x14ac:dyDescent="0.3">
      <c r="A190" s="111" t="s">
        <v>191</v>
      </c>
      <c r="B190" s="8">
        <v>2021</v>
      </c>
      <c r="C190" s="111" t="s">
        <v>199</v>
      </c>
      <c r="D190" s="8">
        <v>553100</v>
      </c>
      <c r="E190" s="8"/>
      <c r="F190" s="8"/>
      <c r="G190" s="8"/>
      <c r="H190" s="8"/>
      <c r="I190" s="8"/>
      <c r="J190" s="8">
        <v>100</v>
      </c>
      <c r="K190" s="8"/>
      <c r="L190" s="8"/>
      <c r="M190" s="8"/>
      <c r="N190" s="8"/>
      <c r="O190" s="8"/>
      <c r="P190" s="8">
        <v>100</v>
      </c>
      <c r="Q190" s="8"/>
      <c r="R190" s="8"/>
      <c r="S190" s="8"/>
      <c r="T190" s="8"/>
      <c r="U190" s="8"/>
      <c r="V190" s="8">
        <v>100</v>
      </c>
      <c r="W190" s="111"/>
      <c r="X190" s="111"/>
      <c r="Y190" s="111"/>
      <c r="Z190" s="111"/>
      <c r="AA190" s="111"/>
      <c r="AB190" s="111"/>
    </row>
    <row r="191" spans="1:28" ht="15.6" x14ac:dyDescent="0.3">
      <c r="A191" s="111" t="s">
        <v>191</v>
      </c>
      <c r="B191" s="8">
        <v>2022</v>
      </c>
      <c r="C191" s="111" t="s">
        <v>199</v>
      </c>
      <c r="D191" s="8">
        <v>547191</v>
      </c>
      <c r="E191" s="8"/>
      <c r="F191" s="8"/>
      <c r="G191" s="8"/>
      <c r="H191" s="8"/>
      <c r="I191" s="8"/>
      <c r="J191" s="8">
        <v>100</v>
      </c>
      <c r="K191" s="8"/>
      <c r="L191" s="8"/>
      <c r="M191" s="8"/>
      <c r="N191" s="8"/>
      <c r="O191" s="8"/>
      <c r="P191" s="8">
        <v>100</v>
      </c>
      <c r="Q191" s="8"/>
      <c r="R191" s="8"/>
      <c r="S191" s="8"/>
      <c r="T191" s="8"/>
      <c r="U191" s="8"/>
      <c r="V191" s="8">
        <v>100</v>
      </c>
      <c r="W191" s="111"/>
      <c r="X191" s="111"/>
      <c r="Y191" s="111"/>
      <c r="Z191" s="111"/>
      <c r="AA191" s="111"/>
      <c r="AB191" s="111"/>
    </row>
    <row r="192" spans="1:28" ht="15.6" x14ac:dyDescent="0.3">
      <c r="A192" s="111" t="s">
        <v>191</v>
      </c>
      <c r="B192" s="8">
        <v>2023</v>
      </c>
      <c r="C192" s="111" t="s">
        <v>199</v>
      </c>
      <c r="D192" s="8">
        <v>525995</v>
      </c>
      <c r="E192" s="8"/>
      <c r="F192" s="8"/>
      <c r="G192" s="8"/>
      <c r="H192" s="8"/>
      <c r="I192" s="8"/>
      <c r="J192" s="8">
        <v>100</v>
      </c>
      <c r="K192" s="8"/>
      <c r="L192" s="8"/>
      <c r="M192" s="8"/>
      <c r="N192" s="8"/>
      <c r="O192" s="8"/>
      <c r="P192" s="8">
        <v>100</v>
      </c>
      <c r="Q192" s="8"/>
      <c r="R192" s="8"/>
      <c r="S192" s="8"/>
      <c r="T192" s="8"/>
      <c r="U192" s="8"/>
      <c r="V192" s="8">
        <v>100</v>
      </c>
      <c r="W192" s="111"/>
      <c r="X192" s="111"/>
      <c r="Y192" s="111"/>
      <c r="Z192" s="111"/>
      <c r="AA192" s="111"/>
      <c r="AB192" s="111"/>
    </row>
    <row r="193" spans="1:28" ht="15.6" x14ac:dyDescent="0.3">
      <c r="A193" s="111" t="s">
        <v>191</v>
      </c>
      <c r="B193" s="8">
        <v>2024</v>
      </c>
      <c r="C193" s="111" t="s">
        <v>199</v>
      </c>
      <c r="D193" s="8">
        <v>494589</v>
      </c>
      <c r="E193" s="8"/>
      <c r="F193" s="8"/>
      <c r="G193" s="8"/>
      <c r="H193" s="8"/>
      <c r="I193" s="8"/>
      <c r="J193" s="8">
        <v>100</v>
      </c>
      <c r="K193" s="8"/>
      <c r="L193" s="8"/>
      <c r="M193" s="8"/>
      <c r="N193" s="8"/>
      <c r="O193" s="8"/>
      <c r="P193" s="8">
        <v>100</v>
      </c>
      <c r="Q193" s="8"/>
      <c r="R193" s="8"/>
      <c r="S193" s="8"/>
      <c r="T193" s="8"/>
      <c r="U193" s="8"/>
      <c r="V193" s="8">
        <v>100</v>
      </c>
      <c r="W193" s="111"/>
      <c r="X193" s="111"/>
      <c r="Y193" s="111"/>
      <c r="Z193" s="111"/>
      <c r="AA193" s="111"/>
      <c r="AB193" s="111"/>
    </row>
    <row r="194" spans="1:28" ht="15.6" x14ac:dyDescent="0.3">
      <c r="A194" s="111" t="s">
        <v>191</v>
      </c>
      <c r="B194" s="8">
        <v>2025</v>
      </c>
      <c r="C194" s="111" t="s">
        <v>199</v>
      </c>
      <c r="D194" s="8">
        <v>483293</v>
      </c>
      <c r="E194" s="8"/>
      <c r="F194" s="8"/>
      <c r="G194" s="8"/>
      <c r="H194" s="8"/>
      <c r="I194" s="8"/>
      <c r="J194" s="8">
        <v>100</v>
      </c>
      <c r="K194" s="8"/>
      <c r="L194" s="8"/>
      <c r="M194" s="8"/>
      <c r="N194" s="8"/>
      <c r="O194" s="8"/>
      <c r="P194" s="8">
        <v>100</v>
      </c>
      <c r="Q194" s="8"/>
      <c r="R194" s="8"/>
      <c r="S194" s="8"/>
      <c r="T194" s="8"/>
      <c r="U194" s="8"/>
      <c r="V194" s="8">
        <v>100</v>
      </c>
      <c r="W194" s="111"/>
      <c r="X194" s="111"/>
      <c r="Y194" s="111"/>
      <c r="Z194" s="111"/>
      <c r="AA194" s="111"/>
      <c r="AB194" s="111"/>
    </row>
    <row r="195" spans="1:28" ht="15.6" x14ac:dyDescent="0.3">
      <c r="A195" s="111" t="s">
        <v>191</v>
      </c>
      <c r="B195" s="8">
        <v>2026</v>
      </c>
      <c r="C195" s="111" t="s">
        <v>199</v>
      </c>
      <c r="D195" s="8"/>
      <c r="E195" s="8"/>
      <c r="F195" s="8"/>
      <c r="G195" s="8"/>
      <c r="H195" s="8"/>
      <c r="I195" s="8"/>
      <c r="J195" s="8">
        <v>100</v>
      </c>
      <c r="K195" s="8"/>
      <c r="L195" s="8"/>
      <c r="M195" s="8"/>
      <c r="N195" s="8"/>
      <c r="O195" s="8"/>
      <c r="P195" s="8">
        <v>100</v>
      </c>
      <c r="Q195" s="8"/>
      <c r="R195" s="8"/>
      <c r="S195" s="8"/>
      <c r="T195" s="8"/>
      <c r="U195" s="8"/>
      <c r="V195" s="8">
        <v>100</v>
      </c>
      <c r="W195" s="111"/>
      <c r="X195" s="111"/>
      <c r="Y195" s="111"/>
      <c r="Z195" s="111"/>
      <c r="AA195" s="111"/>
      <c r="AB195" s="111"/>
    </row>
    <row r="196" spans="1:28" ht="15.6" x14ac:dyDescent="0.3">
      <c r="A196" s="111" t="s">
        <v>191</v>
      </c>
      <c r="B196" s="8">
        <v>2027</v>
      </c>
      <c r="C196" s="111" t="s">
        <v>199</v>
      </c>
      <c r="D196" s="8"/>
      <c r="E196" s="8"/>
      <c r="F196" s="8"/>
      <c r="G196" s="8"/>
      <c r="H196" s="8"/>
      <c r="I196" s="8"/>
      <c r="J196" s="8">
        <v>100</v>
      </c>
      <c r="K196" s="8"/>
      <c r="L196" s="8"/>
      <c r="M196" s="8"/>
      <c r="N196" s="8"/>
      <c r="O196" s="8"/>
      <c r="P196" s="8">
        <v>100</v>
      </c>
      <c r="Q196" s="8"/>
      <c r="R196" s="8"/>
      <c r="S196" s="8"/>
      <c r="T196" s="8"/>
      <c r="U196" s="8"/>
      <c r="V196" s="8">
        <v>100</v>
      </c>
      <c r="W196" s="111"/>
      <c r="X196" s="111"/>
      <c r="Y196" s="111"/>
      <c r="Z196" s="111"/>
      <c r="AA196" s="111"/>
      <c r="AB196" s="111"/>
    </row>
    <row r="197" spans="1:28" ht="15.6" x14ac:dyDescent="0.3">
      <c r="A197" s="111" t="s">
        <v>191</v>
      </c>
      <c r="B197" s="8">
        <v>2028</v>
      </c>
      <c r="C197" s="111" t="s">
        <v>199</v>
      </c>
      <c r="D197" s="8"/>
      <c r="E197" s="8"/>
      <c r="F197" s="8"/>
      <c r="G197" s="8"/>
      <c r="H197" s="8"/>
      <c r="I197" s="8"/>
      <c r="J197" s="8">
        <v>100</v>
      </c>
      <c r="K197" s="8"/>
      <c r="L197" s="8"/>
      <c r="M197" s="8"/>
      <c r="N197" s="8"/>
      <c r="O197" s="8"/>
      <c r="P197" s="8">
        <v>100</v>
      </c>
      <c r="Q197" s="8"/>
      <c r="R197" s="8"/>
      <c r="S197" s="8"/>
      <c r="T197" s="8"/>
      <c r="U197" s="8"/>
      <c r="V197" s="8">
        <v>100</v>
      </c>
      <c r="W197" s="111"/>
      <c r="X197" s="111"/>
      <c r="Y197" s="111"/>
      <c r="Z197" s="111"/>
      <c r="AA197" s="111"/>
      <c r="AB197" s="111"/>
    </row>
    <row r="198" spans="1:28" ht="15.6" x14ac:dyDescent="0.3">
      <c r="A198" s="111" t="s">
        <v>191</v>
      </c>
      <c r="B198" s="8">
        <v>2029</v>
      </c>
      <c r="C198" s="111" t="s">
        <v>199</v>
      </c>
      <c r="D198" s="8"/>
      <c r="E198" s="8"/>
      <c r="F198" s="8"/>
      <c r="G198" s="8"/>
      <c r="H198" s="8"/>
      <c r="I198" s="8"/>
      <c r="J198" s="8">
        <v>100</v>
      </c>
      <c r="K198" s="8"/>
      <c r="L198" s="8"/>
      <c r="M198" s="8"/>
      <c r="N198" s="8"/>
      <c r="O198" s="8"/>
      <c r="P198" s="8">
        <v>100</v>
      </c>
      <c r="Q198" s="8"/>
      <c r="R198" s="8"/>
      <c r="S198" s="8"/>
      <c r="T198" s="8"/>
      <c r="U198" s="8"/>
      <c r="V198" s="8">
        <v>100</v>
      </c>
      <c r="W198" s="111"/>
      <c r="X198" s="111"/>
      <c r="Y198" s="111"/>
      <c r="Z198" s="111"/>
      <c r="AA198" s="111"/>
      <c r="AB198" s="111"/>
    </row>
    <row r="199" spans="1:28" ht="15.6" x14ac:dyDescent="0.3">
      <c r="A199" s="111" t="s">
        <v>191</v>
      </c>
      <c r="B199" s="8">
        <v>2030</v>
      </c>
      <c r="C199" s="111" t="s">
        <v>199</v>
      </c>
      <c r="D199" s="8"/>
      <c r="E199" s="8"/>
      <c r="F199" s="8"/>
      <c r="G199" s="8"/>
      <c r="H199" s="8"/>
      <c r="I199" s="8"/>
      <c r="J199" s="8">
        <v>100</v>
      </c>
      <c r="K199" s="8"/>
      <c r="L199" s="8"/>
      <c r="M199" s="8"/>
      <c r="N199" s="8"/>
      <c r="O199" s="8"/>
      <c r="P199" s="8">
        <v>100</v>
      </c>
      <c r="Q199" s="8"/>
      <c r="R199" s="8"/>
      <c r="S199" s="8"/>
      <c r="T199" s="8"/>
      <c r="U199" s="8"/>
      <c r="V199" s="8">
        <v>100</v>
      </c>
      <c r="W199" s="111"/>
      <c r="X199" s="111"/>
      <c r="Y199" s="111"/>
      <c r="Z199" s="111"/>
      <c r="AA199" s="111"/>
      <c r="AB199" s="111"/>
    </row>
    <row r="200" spans="1:28" ht="15.6" x14ac:dyDescent="0.3">
      <c r="A200" s="111"/>
      <c r="B200" s="11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row>
    <row r="201" spans="1:28" ht="15.6" x14ac:dyDescent="0.3">
      <c r="A201" s="111"/>
      <c r="B201" s="11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row>
    <row r="202" spans="1:28" ht="15.6" x14ac:dyDescent="0.3">
      <c r="A202" s="111"/>
      <c r="B202" s="11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row>
    <row r="203" spans="1:28" ht="15.6" x14ac:dyDescent="0.3">
      <c r="A203" s="111"/>
      <c r="B203" s="11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row>
    <row r="204" spans="1:28" ht="15.6" x14ac:dyDescent="0.3">
      <c r="A204" s="111"/>
      <c r="B204" s="11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row>
    <row r="205" spans="1:28" ht="15.6" x14ac:dyDescent="0.3">
      <c r="A205" s="111"/>
      <c r="B205" s="11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row>
    <row r="206" spans="1:28" ht="15.6" x14ac:dyDescent="0.3">
      <c r="A206" s="111"/>
      <c r="B206" s="11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row>
    <row r="207" spans="1:28" ht="15.6" x14ac:dyDescent="0.3">
      <c r="A207" s="111"/>
      <c r="B207" s="11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row>
    <row r="208" spans="1:28" ht="15.6" x14ac:dyDescent="0.3">
      <c r="A208" s="111"/>
      <c r="B208" s="11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row>
    <row r="209" spans="1:28" ht="15.6" x14ac:dyDescent="0.3">
      <c r="A209" s="111"/>
      <c r="B209" s="11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row>
    <row r="210" spans="1:28" ht="15.6" x14ac:dyDescent="0.3">
      <c r="A210" s="111"/>
      <c r="B210" s="11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row>
    <row r="211" spans="1:28" ht="15.6" x14ac:dyDescent="0.3">
      <c r="A211" s="111"/>
      <c r="B211" s="11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row>
    <row r="212" spans="1:28" ht="15.6" x14ac:dyDescent="0.3">
      <c r="A212" s="111"/>
      <c r="B212" s="11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row>
    <row r="213" spans="1:28" ht="15.6" x14ac:dyDescent="0.3">
      <c r="A213" s="111"/>
      <c r="B213" s="11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row>
    <row r="214" spans="1:28" ht="15.6" x14ac:dyDescent="0.3">
      <c r="A214" s="111"/>
      <c r="B214" s="11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row>
    <row r="215" spans="1:28" ht="15.6" x14ac:dyDescent="0.3">
      <c r="A215" s="111"/>
      <c r="B215" s="11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row>
    <row r="216" spans="1:28" ht="15.6" x14ac:dyDescent="0.3">
      <c r="A216" s="111"/>
      <c r="B216" s="11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row>
    <row r="217" spans="1:28" ht="15.6" x14ac:dyDescent="0.3">
      <c r="A217" s="111"/>
      <c r="B217" s="11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row>
    <row r="218" spans="1:28" ht="15.6" x14ac:dyDescent="0.3">
      <c r="A218" s="111"/>
      <c r="B218" s="11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row>
    <row r="219" spans="1:28" ht="15.6" x14ac:dyDescent="0.3">
      <c r="A219" s="111"/>
      <c r="B219" s="11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row>
    <row r="220" spans="1:28" ht="15.6" x14ac:dyDescent="0.3">
      <c r="A220" s="111"/>
      <c r="B220" s="11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row>
    <row r="221" spans="1:28" ht="15.6" x14ac:dyDescent="0.3">
      <c r="A221" s="111"/>
      <c r="B221" s="11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row>
    <row r="222" spans="1:28" ht="15.6" x14ac:dyDescent="0.3">
      <c r="A222" s="111"/>
      <c r="B222" s="11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row>
    <row r="223" spans="1:28" ht="15.6" x14ac:dyDescent="0.3">
      <c r="A223" s="111"/>
      <c r="B223" s="11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row>
    <row r="224" spans="1:28" ht="15.6" x14ac:dyDescent="0.3">
      <c r="A224" s="111"/>
      <c r="B224" s="11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row>
    <row r="225" spans="1:28" ht="15.6" x14ac:dyDescent="0.3">
      <c r="A225" s="111"/>
      <c r="B225" s="11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row>
    <row r="226" spans="1:28" ht="15.6" x14ac:dyDescent="0.3">
      <c r="A226" s="111"/>
      <c r="B226" s="11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row>
    <row r="227" spans="1:28" ht="15.6" x14ac:dyDescent="0.3">
      <c r="A227" s="111"/>
      <c r="B227" s="11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row>
    <row r="228" spans="1:28" ht="15.6" x14ac:dyDescent="0.3">
      <c r="A228" s="111"/>
      <c r="B228" s="11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row>
    <row r="229" spans="1:28" ht="15.6" x14ac:dyDescent="0.3">
      <c r="A229" s="111"/>
      <c r="B229" s="11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row>
    <row r="230" spans="1:28" ht="15.6" x14ac:dyDescent="0.3">
      <c r="A230" s="111"/>
      <c r="B230" s="11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row>
    <row r="231" spans="1:28" ht="15.6" x14ac:dyDescent="0.3">
      <c r="A231" s="111"/>
      <c r="B231" s="11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row>
    <row r="232" spans="1:28" ht="15.6" x14ac:dyDescent="0.3">
      <c r="A232" s="111"/>
      <c r="B232" s="11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row>
    <row r="233" spans="1:28" ht="15.6" x14ac:dyDescent="0.3">
      <c r="A233" s="111"/>
      <c r="B233" s="11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row>
    <row r="234" spans="1:28" ht="15.6" x14ac:dyDescent="0.3">
      <c r="A234" s="111"/>
      <c r="B234" s="11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row>
    <row r="235" spans="1:28" ht="15.6" x14ac:dyDescent="0.3">
      <c r="A235" s="111"/>
      <c r="B235" s="11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row>
    <row r="236" spans="1:28" ht="15.6" x14ac:dyDescent="0.3">
      <c r="A236" s="111"/>
      <c r="B236" s="11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row>
    <row r="237" spans="1:28" ht="15.6" x14ac:dyDescent="0.3">
      <c r="A237" s="111"/>
      <c r="B237" s="11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row>
    <row r="238" spans="1:28" ht="15.6" x14ac:dyDescent="0.3">
      <c r="A238" s="111"/>
      <c r="B238" s="11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row>
    <row r="239" spans="1:28" ht="15.6" x14ac:dyDescent="0.3">
      <c r="A239" s="111"/>
      <c r="B239" s="11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row>
    <row r="240" spans="1:28" ht="15.6" x14ac:dyDescent="0.3">
      <c r="A240" s="111"/>
      <c r="B240" s="11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row>
    <row r="241" spans="1:27" ht="15.6" x14ac:dyDescent="0.3">
      <c r="A241" s="111"/>
      <c r="B241" s="11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row>
    <row r="242" spans="1:27" ht="15.6" x14ac:dyDescent="0.3">
      <c r="A242" s="111"/>
      <c r="B242" s="11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row>
    <row r="243" spans="1:27" ht="15.6" x14ac:dyDescent="0.3">
      <c r="A243" s="111"/>
      <c r="B243" s="11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row>
    <row r="244" spans="1:27" ht="15.6" x14ac:dyDescent="0.3">
      <c r="A244" s="111"/>
      <c r="B244" s="11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row>
    <row r="245" spans="1:27" ht="15.6" x14ac:dyDescent="0.3">
      <c r="A245" s="111"/>
      <c r="B245" s="11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row>
    <row r="246" spans="1:27" ht="15.6" x14ac:dyDescent="0.3">
      <c r="A246" s="111"/>
      <c r="B246" s="11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row>
    <row r="247" spans="1:27" ht="15.6" x14ac:dyDescent="0.3">
      <c r="A247" s="111"/>
      <c r="B247" s="11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row>
    <row r="248" spans="1:27" ht="15.6" x14ac:dyDescent="0.3">
      <c r="A248" s="111"/>
      <c r="B248" s="11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row>
    <row r="249" spans="1:27" ht="15.6" x14ac:dyDescent="0.3">
      <c r="A249" s="111"/>
      <c r="B249" s="11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row>
    <row r="250" spans="1:27" ht="15.6" x14ac:dyDescent="0.3">
      <c r="A250" s="111"/>
      <c r="B250" s="11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row>
    <row r="251" spans="1:27" ht="15.6" x14ac:dyDescent="0.3">
      <c r="A251" s="111"/>
      <c r="B251" s="11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row>
    <row r="252" spans="1:27" ht="15.6" x14ac:dyDescent="0.3">
      <c r="A252" s="111"/>
      <c r="B252" s="11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row>
    <row r="253" spans="1:27" ht="15.6" x14ac:dyDescent="0.3">
      <c r="A253" s="111"/>
      <c r="B253" s="11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row>
    <row r="254" spans="1:27" ht="15.6" x14ac:dyDescent="0.3">
      <c r="A254" s="111"/>
      <c r="B254" s="11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row>
    <row r="255" spans="1:27" ht="15.6" x14ac:dyDescent="0.3">
      <c r="A255" s="111"/>
      <c r="B255" s="11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row>
    <row r="256" spans="1:27" ht="15.6" x14ac:dyDescent="0.3">
      <c r="A256" s="111"/>
      <c r="B256" s="11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row>
    <row r="257" spans="1:27" ht="15.6" x14ac:dyDescent="0.3">
      <c r="A257" s="111"/>
      <c r="B257" s="11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row>
    <row r="258" spans="1:27" ht="15.6" x14ac:dyDescent="0.3">
      <c r="A258" s="111"/>
      <c r="B258" s="11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row>
    <row r="259" spans="1:27" ht="15.6" x14ac:dyDescent="0.3">
      <c r="A259" s="111"/>
      <c r="B259" s="11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row>
    <row r="260" spans="1:27" ht="15.6" x14ac:dyDescent="0.3">
      <c r="A260" s="111"/>
      <c r="B260" s="11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row>
    <row r="261" spans="1:27" ht="15.6" x14ac:dyDescent="0.3">
      <c r="A261" s="111"/>
      <c r="B261" s="11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row>
    <row r="262" spans="1:27" ht="15.6" x14ac:dyDescent="0.3">
      <c r="A262" s="111"/>
      <c r="B262" s="11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row>
    <row r="263" spans="1:27" ht="15.6" x14ac:dyDescent="0.3">
      <c r="A263" s="111"/>
      <c r="B263" s="11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row>
    <row r="264" spans="1:27" ht="15.6" x14ac:dyDescent="0.3">
      <c r="A264" s="111"/>
      <c r="B264" s="11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row>
    <row r="265" spans="1:27" ht="15.6" x14ac:dyDescent="0.3">
      <c r="A265" s="111"/>
      <c r="B265" s="11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row>
    <row r="266" spans="1:27" ht="15.6" x14ac:dyDescent="0.3">
      <c r="A266" s="111"/>
      <c r="B266" s="11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row>
    <row r="267" spans="1:27" ht="15.6" x14ac:dyDescent="0.3">
      <c r="A267" s="111"/>
      <c r="B267" s="11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c r="AA267" s="111"/>
    </row>
    <row r="268" spans="1:27" ht="15.6" x14ac:dyDescent="0.3">
      <c r="A268" s="111"/>
      <c r="B268" s="11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row>
    <row r="269" spans="1:27" ht="15.6" x14ac:dyDescent="0.3">
      <c r="A269" s="111"/>
      <c r="B269" s="11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row>
    <row r="270" spans="1:27" ht="15.6" x14ac:dyDescent="0.3">
      <c r="A270" s="111"/>
      <c r="B270" s="11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c r="AA270" s="111"/>
    </row>
    <row r="271" spans="1:27" ht="15.6" x14ac:dyDescent="0.3">
      <c r="A271" s="111"/>
      <c r="B271" s="11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c r="AA271" s="111"/>
    </row>
    <row r="272" spans="1:27" ht="15.6" x14ac:dyDescent="0.3">
      <c r="A272" s="111"/>
      <c r="B272" s="11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c r="AA272" s="111"/>
    </row>
    <row r="273" spans="1:27" ht="15.6" x14ac:dyDescent="0.3">
      <c r="A273" s="111"/>
      <c r="B273" s="11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c r="AA273" s="111"/>
    </row>
    <row r="274" spans="1:27" ht="15.6" x14ac:dyDescent="0.3">
      <c r="A274" s="111"/>
      <c r="B274" s="11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row>
    <row r="275" spans="1:27" ht="15.6" x14ac:dyDescent="0.3">
      <c r="A275" s="111"/>
      <c r="B275" s="11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c r="AA275" s="111"/>
    </row>
    <row r="276" spans="1:27" ht="15.6" x14ac:dyDescent="0.3">
      <c r="A276" s="111"/>
      <c r="B276" s="11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row>
    <row r="277" spans="1:27" ht="15.6" x14ac:dyDescent="0.3">
      <c r="A277" s="111"/>
      <c r="B277" s="11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c r="AA277" s="111"/>
    </row>
    <row r="278" spans="1:27" ht="15.6" x14ac:dyDescent="0.3">
      <c r="A278" s="111"/>
      <c r="B278" s="11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c r="AA278" s="111"/>
    </row>
    <row r="279" spans="1:27" ht="15.6" x14ac:dyDescent="0.3">
      <c r="A279" s="111"/>
      <c r="B279" s="11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row>
    <row r="280" spans="1:27" ht="15.6" x14ac:dyDescent="0.3">
      <c r="A280" s="111"/>
      <c r="B280" s="11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row>
    <row r="281" spans="1:27" ht="15.6" x14ac:dyDescent="0.3">
      <c r="A281" s="111"/>
      <c r="B281" s="11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c r="AA281" s="111"/>
    </row>
    <row r="282" spans="1:27" ht="15.6" x14ac:dyDescent="0.3">
      <c r="A282" s="111"/>
      <c r="B282" s="11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row>
    <row r="283" spans="1:27" ht="15.6" x14ac:dyDescent="0.3">
      <c r="A283" s="111"/>
      <c r="B283" s="11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row>
    <row r="284" spans="1:27" ht="15.6" x14ac:dyDescent="0.3">
      <c r="A284" s="111"/>
      <c r="B284" s="11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c r="AA284" s="111"/>
    </row>
    <row r="285" spans="1:27" ht="15.6" x14ac:dyDescent="0.3">
      <c r="A285" s="111"/>
      <c r="B285" s="11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row>
    <row r="286" spans="1:27" ht="15.6" x14ac:dyDescent="0.3">
      <c r="A286" s="111"/>
      <c r="B286" s="11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row>
    <row r="287" spans="1:27" ht="15.6" x14ac:dyDescent="0.3">
      <c r="A287" s="111"/>
      <c r="B287" s="11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c r="AA287" s="111"/>
    </row>
    <row r="288" spans="1:27" ht="15.6" x14ac:dyDescent="0.3">
      <c r="A288" s="111"/>
      <c r="B288" s="11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c r="AA288" s="111"/>
    </row>
    <row r="289" spans="1:27" ht="15.6" x14ac:dyDescent="0.3">
      <c r="A289" s="111"/>
      <c r="B289" s="11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c r="AA289" s="111"/>
    </row>
    <row r="290" spans="1:27" ht="15.6" x14ac:dyDescent="0.3">
      <c r="A290" s="111"/>
      <c r="B290" s="11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row>
    <row r="291" spans="1:27" ht="15.6" x14ac:dyDescent="0.3">
      <c r="A291" s="111"/>
      <c r="B291" s="11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row>
    <row r="292" spans="1:27" ht="15.6" x14ac:dyDescent="0.3">
      <c r="A292" s="111"/>
      <c r="B292" s="11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c r="AA292" s="111"/>
    </row>
    <row r="293" spans="1:27" ht="15.6" x14ac:dyDescent="0.3">
      <c r="A293" s="111"/>
      <c r="B293" s="11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c r="AA293" s="111"/>
    </row>
    <row r="294" spans="1:27" ht="15.6" x14ac:dyDescent="0.3">
      <c r="A294" s="111"/>
      <c r="B294" s="11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c r="AA294" s="111"/>
    </row>
    <row r="295" spans="1:27" ht="15.6" x14ac:dyDescent="0.3">
      <c r="A295" s="111"/>
      <c r="B295" s="11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c r="AA295" s="111"/>
    </row>
    <row r="296" spans="1:27" ht="15.6" x14ac:dyDescent="0.3">
      <c r="A296" s="111"/>
      <c r="B296" s="11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row>
    <row r="297" spans="1:27" ht="15.6" x14ac:dyDescent="0.3">
      <c r="A297" s="111"/>
      <c r="B297" s="11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c r="AA297" s="111"/>
    </row>
    <row r="298" spans="1:27" ht="15.6" x14ac:dyDescent="0.3">
      <c r="A298" s="111"/>
      <c r="B298" s="11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row>
    <row r="299" spans="1:27" ht="15.6" x14ac:dyDescent="0.3">
      <c r="A299" s="111"/>
      <c r="B299" s="11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c r="AA299" s="111"/>
    </row>
    <row r="300" spans="1:27" ht="15.6" x14ac:dyDescent="0.3">
      <c r="A300" s="111"/>
      <c r="B300" s="11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c r="AA300" s="111"/>
    </row>
    <row r="301" spans="1:27" ht="15.6" x14ac:dyDescent="0.3">
      <c r="A301" s="111"/>
      <c r="B301" s="11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row>
    <row r="302" spans="1:27" ht="15.6" x14ac:dyDescent="0.3">
      <c r="A302" s="111"/>
      <c r="B302" s="11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row>
    <row r="303" spans="1:27" ht="15.6" x14ac:dyDescent="0.3">
      <c r="A303" s="111"/>
      <c r="B303" s="11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c r="AA303" s="111"/>
    </row>
    <row r="304" spans="1:27" ht="15.6" x14ac:dyDescent="0.3">
      <c r="A304" s="111"/>
      <c r="B304" s="11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c r="AA304" s="111"/>
    </row>
    <row r="305" spans="1:27" ht="15.6" x14ac:dyDescent="0.3">
      <c r="A305" s="111"/>
      <c r="B305" s="11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c r="AA305" s="111"/>
    </row>
    <row r="306" spans="1:27" ht="15.6" x14ac:dyDescent="0.3">
      <c r="A306" s="111"/>
      <c r="B306" s="11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row>
    <row r="307" spans="1:27" ht="15.6" x14ac:dyDescent="0.3">
      <c r="A307" s="111"/>
      <c r="B307" s="11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row>
    <row r="308" spans="1:27" ht="15.6" x14ac:dyDescent="0.3">
      <c r="A308" s="111"/>
      <c r="B308" s="11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c r="AA308" s="111"/>
    </row>
    <row r="309" spans="1:27" ht="15.6" x14ac:dyDescent="0.3">
      <c r="A309" s="111"/>
      <c r="B309" s="11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c r="AA309" s="111"/>
    </row>
    <row r="310" spans="1:27" ht="15.6" x14ac:dyDescent="0.3">
      <c r="A310" s="111"/>
      <c r="B310" s="11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c r="AA310" s="111"/>
    </row>
    <row r="311" spans="1:27" ht="15.6" x14ac:dyDescent="0.3">
      <c r="A311" s="111"/>
      <c r="B311" s="11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c r="AA311" s="111"/>
    </row>
    <row r="312" spans="1:27" ht="15.6" x14ac:dyDescent="0.3">
      <c r="A312" s="111"/>
      <c r="B312" s="11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c r="AA312" s="111"/>
    </row>
    <row r="313" spans="1:27" ht="15.6" x14ac:dyDescent="0.3">
      <c r="A313" s="111"/>
      <c r="B313" s="11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c r="AA313" s="111"/>
    </row>
    <row r="314" spans="1:27" ht="15.6" x14ac:dyDescent="0.3">
      <c r="A314" s="111"/>
      <c r="B314" s="11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row>
    <row r="315" spans="1:27" ht="15.6" x14ac:dyDescent="0.3">
      <c r="A315" s="111"/>
      <c r="B315" s="11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row>
    <row r="316" spans="1:27" ht="15.6" x14ac:dyDescent="0.3">
      <c r="A316" s="111"/>
      <c r="B316" s="11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c r="AA316" s="111"/>
    </row>
    <row r="317" spans="1:27" ht="15.6" x14ac:dyDescent="0.3">
      <c r="A317" s="111"/>
      <c r="B317" s="11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c r="AA317" s="111"/>
    </row>
    <row r="318" spans="1:27" ht="15.6" x14ac:dyDescent="0.3">
      <c r="A318" s="111"/>
      <c r="B318" s="11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c r="AA318" s="111"/>
    </row>
    <row r="319" spans="1:27" ht="15.6" x14ac:dyDescent="0.3">
      <c r="A319" s="111"/>
      <c r="B319" s="11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c r="AA319" s="111"/>
    </row>
    <row r="320" spans="1:27" ht="15.6" x14ac:dyDescent="0.3">
      <c r="A320" s="111"/>
      <c r="B320" s="11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row>
    <row r="321" spans="1:27" ht="15.6" x14ac:dyDescent="0.3">
      <c r="A321" s="111"/>
      <c r="B321" s="11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c r="AA321" s="111"/>
    </row>
    <row r="322" spans="1:27" ht="15.6" x14ac:dyDescent="0.3">
      <c r="A322" s="111"/>
      <c r="B322" s="11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row>
    <row r="323" spans="1:27" ht="15.6" x14ac:dyDescent="0.3">
      <c r="A323" s="111"/>
      <c r="B323" s="11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row>
    <row r="324" spans="1:27" ht="15.6" x14ac:dyDescent="0.3">
      <c r="A324" s="111"/>
      <c r="B324" s="11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row>
    <row r="325" spans="1:27" ht="15.6" x14ac:dyDescent="0.3">
      <c r="A325" s="111"/>
      <c r="B325" s="11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row>
    <row r="326" spans="1:27" ht="15.6" x14ac:dyDescent="0.3">
      <c r="A326" s="111"/>
      <c r="B326" s="11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c r="AA326" s="111"/>
    </row>
    <row r="327" spans="1:27" ht="15.6" x14ac:dyDescent="0.3">
      <c r="A327" s="111"/>
      <c r="B327" s="11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c r="AA327" s="111"/>
    </row>
    <row r="328" spans="1:27" ht="15.6" x14ac:dyDescent="0.3">
      <c r="A328" s="111"/>
      <c r="B328" s="11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c r="AA328" s="111"/>
    </row>
    <row r="329" spans="1:27" ht="15.6" x14ac:dyDescent="0.3">
      <c r="A329" s="111"/>
      <c r="B329" s="11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c r="AA329" s="111"/>
    </row>
    <row r="330" spans="1:27" ht="15.6" x14ac:dyDescent="0.3">
      <c r="A330" s="111"/>
      <c r="B330" s="11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row>
    <row r="331" spans="1:27" ht="15.6" x14ac:dyDescent="0.3">
      <c r="A331" s="111"/>
      <c r="B331" s="11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c r="AA331" s="111"/>
    </row>
    <row r="332" spans="1:27" ht="15.6" x14ac:dyDescent="0.3">
      <c r="A332" s="111"/>
      <c r="B332" s="11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c r="AA332" s="111"/>
    </row>
    <row r="333" spans="1:27" ht="15.6" x14ac:dyDescent="0.3">
      <c r="A333" s="111"/>
      <c r="B333" s="11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c r="AA333" s="111"/>
    </row>
    <row r="334" spans="1:27" ht="15.6" x14ac:dyDescent="0.3">
      <c r="A334" s="111"/>
      <c r="B334" s="11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c r="AA334" s="111"/>
    </row>
    <row r="335" spans="1:27" ht="15.6" x14ac:dyDescent="0.3">
      <c r="A335" s="111"/>
      <c r="B335" s="11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c r="AA335" s="111"/>
    </row>
    <row r="336" spans="1:27" ht="15.6" x14ac:dyDescent="0.3">
      <c r="A336" s="111"/>
      <c r="B336" s="11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c r="AA336" s="111"/>
    </row>
    <row r="337" spans="1:27" ht="15.6" x14ac:dyDescent="0.3">
      <c r="A337" s="111"/>
      <c r="B337" s="11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row>
    <row r="338" spans="1:27" ht="15.6" x14ac:dyDescent="0.3">
      <c r="A338" s="111"/>
      <c r="B338" s="11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c r="AA338" s="111"/>
    </row>
    <row r="339" spans="1:27" ht="15.6" x14ac:dyDescent="0.3">
      <c r="A339" s="111"/>
      <c r="B339" s="11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c r="AA339" s="111"/>
    </row>
    <row r="340" spans="1:27" ht="15.6" x14ac:dyDescent="0.3">
      <c r="A340" s="111"/>
      <c r="B340" s="11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row>
    <row r="341" spans="1:27" ht="15.6" x14ac:dyDescent="0.3">
      <c r="A341" s="111"/>
      <c r="B341" s="11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c r="AA341" s="111"/>
    </row>
    <row r="342" spans="1:27" ht="15.6" x14ac:dyDescent="0.3">
      <c r="A342" s="111"/>
      <c r="B342" s="11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c r="AA342" s="111"/>
    </row>
    <row r="343" spans="1:27" ht="15.6" x14ac:dyDescent="0.3">
      <c r="A343" s="111"/>
      <c r="B343" s="11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c r="AA343" s="111"/>
    </row>
    <row r="344" spans="1:27" ht="15.6" x14ac:dyDescent="0.3">
      <c r="A344" s="111"/>
      <c r="B344" s="11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c r="AA344" s="111"/>
    </row>
    <row r="345" spans="1:27" ht="15.6" x14ac:dyDescent="0.3">
      <c r="A345" s="111"/>
      <c r="B345" s="11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c r="AA345" s="111"/>
    </row>
    <row r="346" spans="1:27" ht="15.6" x14ac:dyDescent="0.3">
      <c r="A346" s="111"/>
      <c r="B346" s="11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c r="AA346" s="111"/>
    </row>
    <row r="347" spans="1:27" ht="15.6" x14ac:dyDescent="0.3">
      <c r="A347" s="111"/>
      <c r="B347" s="11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row>
    <row r="348" spans="1:27" ht="15.6" x14ac:dyDescent="0.3">
      <c r="A348" s="111"/>
      <c r="B348" s="11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c r="AA348" s="111"/>
    </row>
    <row r="349" spans="1:27" ht="15.6" x14ac:dyDescent="0.3">
      <c r="A349" s="111"/>
      <c r="B349" s="11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c r="AA349" s="111"/>
    </row>
    <row r="350" spans="1:27" ht="15.6" x14ac:dyDescent="0.3">
      <c r="A350" s="111"/>
      <c r="B350" s="11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row>
    <row r="351" spans="1:27" ht="15.6" x14ac:dyDescent="0.3">
      <c r="A351" s="111"/>
      <c r="B351" s="11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c r="AA351" s="111"/>
    </row>
    <row r="352" spans="1:27" ht="15.6" x14ac:dyDescent="0.3">
      <c r="A352" s="111"/>
      <c r="B352" s="11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c r="AA352" s="111"/>
    </row>
    <row r="353" spans="1:27" ht="15.6" x14ac:dyDescent="0.3">
      <c r="A353" s="111"/>
      <c r="B353" s="11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c r="AA353" s="111"/>
    </row>
    <row r="354" spans="1:27" ht="15.6" x14ac:dyDescent="0.3">
      <c r="A354" s="111"/>
      <c r="B354" s="11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c r="AA354" s="111"/>
    </row>
    <row r="355" spans="1:27" ht="15.6" x14ac:dyDescent="0.3">
      <c r="A355" s="111"/>
      <c r="B355" s="11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c r="AA355" s="111"/>
    </row>
    <row r="356" spans="1:27" ht="15.6" x14ac:dyDescent="0.3">
      <c r="A356" s="111"/>
      <c r="B356" s="11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c r="AA356" s="111"/>
    </row>
    <row r="357" spans="1:27" ht="15.6" x14ac:dyDescent="0.3">
      <c r="A357" s="111"/>
      <c r="B357" s="11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c r="AA357" s="111"/>
    </row>
    <row r="358" spans="1:27" ht="15.6" x14ac:dyDescent="0.3">
      <c r="A358" s="111"/>
      <c r="B358" s="11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row>
    <row r="359" spans="1:27" ht="15.6" x14ac:dyDescent="0.3">
      <c r="A359" s="111"/>
      <c r="B359" s="11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c r="AA359" s="111"/>
    </row>
    <row r="360" spans="1:27" ht="15.6" x14ac:dyDescent="0.3">
      <c r="A360" s="111"/>
      <c r="B360" s="11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c r="AA360" s="111"/>
    </row>
    <row r="361" spans="1:27" ht="15.6" x14ac:dyDescent="0.3">
      <c r="A361" s="111"/>
      <c r="B361" s="11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c r="AA361" s="111"/>
    </row>
    <row r="362" spans="1:27" ht="15.6" x14ac:dyDescent="0.3">
      <c r="A362" s="111"/>
      <c r="B362" s="11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row>
    <row r="363" spans="1:27" ht="15.6" x14ac:dyDescent="0.3">
      <c r="A363" s="111"/>
      <c r="B363" s="11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c r="AA363" s="111"/>
    </row>
    <row r="364" spans="1:27" ht="15.6" x14ac:dyDescent="0.3">
      <c r="A364" s="111"/>
      <c r="B364" s="11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c r="AA364" s="111"/>
    </row>
    <row r="365" spans="1:27" ht="15.6" x14ac:dyDescent="0.3">
      <c r="A365" s="111"/>
      <c r="B365" s="11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row>
    <row r="366" spans="1:27" ht="15.6" x14ac:dyDescent="0.3">
      <c r="A366" s="111"/>
      <c r="B366" s="11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c r="AA366" s="111"/>
    </row>
    <row r="367" spans="1:27" ht="15.6" x14ac:dyDescent="0.3">
      <c r="A367" s="111"/>
      <c r="B367" s="11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c r="AA367" s="111"/>
    </row>
    <row r="368" spans="1:27" ht="15.6" x14ac:dyDescent="0.3">
      <c r="A368" s="111"/>
      <c r="B368" s="11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c r="AA368" s="111"/>
    </row>
    <row r="369" spans="1:27" ht="15.6" x14ac:dyDescent="0.3">
      <c r="A369" s="111"/>
      <c r="B369" s="11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c r="AA369" s="111"/>
    </row>
    <row r="370" spans="1:27" ht="15.6" x14ac:dyDescent="0.3">
      <c r="A370" s="111"/>
      <c r="B370" s="11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row>
    <row r="371" spans="1:27" ht="15.6" x14ac:dyDescent="0.3">
      <c r="A371" s="111"/>
      <c r="B371" s="11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c r="AA371" s="111"/>
    </row>
    <row r="372" spans="1:27" ht="15.6" x14ac:dyDescent="0.3">
      <c r="A372" s="111"/>
      <c r="B372" s="11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c r="AA372" s="111"/>
    </row>
    <row r="373" spans="1:27" ht="15.6" x14ac:dyDescent="0.3">
      <c r="A373" s="111"/>
      <c r="B373" s="11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c r="AA373" s="111"/>
    </row>
    <row r="374" spans="1:27" ht="15.6" x14ac:dyDescent="0.3">
      <c r="A374" s="111"/>
      <c r="B374" s="11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c r="AA374" s="111"/>
    </row>
    <row r="375" spans="1:27" ht="15.6" x14ac:dyDescent="0.3">
      <c r="A375" s="111"/>
      <c r="B375" s="11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c r="AA375" s="111"/>
    </row>
    <row r="376" spans="1:27" ht="15.6" x14ac:dyDescent="0.3">
      <c r="A376" s="111"/>
      <c r="B376" s="11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c r="AA376" s="111"/>
    </row>
    <row r="377" spans="1:27" ht="15.6" x14ac:dyDescent="0.3">
      <c r="A377" s="111"/>
      <c r="B377" s="11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row>
    <row r="378" spans="1:27" ht="15.6" x14ac:dyDescent="0.3">
      <c r="A378" s="111"/>
      <c r="B378" s="11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c r="AA378" s="111"/>
    </row>
    <row r="379" spans="1:27" ht="15.6" x14ac:dyDescent="0.3">
      <c r="A379" s="111"/>
      <c r="B379" s="11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c r="AA379" s="111"/>
    </row>
    <row r="380" spans="1:27" ht="15.6" x14ac:dyDescent="0.3">
      <c r="A380" s="111"/>
      <c r="B380" s="11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c r="AA380" s="111"/>
    </row>
    <row r="381" spans="1:27" ht="15.6" x14ac:dyDescent="0.3">
      <c r="A381" s="111"/>
      <c r="B381" s="11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c r="AA381" s="111"/>
    </row>
    <row r="382" spans="1:27" ht="15.6" x14ac:dyDescent="0.3">
      <c r="A382" s="111"/>
      <c r="B382" s="11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c r="AA382" s="111"/>
    </row>
    <row r="383" spans="1:27" ht="15.6" x14ac:dyDescent="0.3">
      <c r="A383" s="111"/>
      <c r="B383" s="11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c r="AA383" s="111"/>
    </row>
    <row r="384" spans="1:27" ht="15.6" x14ac:dyDescent="0.3">
      <c r="A384" s="111"/>
      <c r="B384" s="11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c r="AA384" s="111"/>
    </row>
    <row r="385" spans="1:27" ht="15.6" x14ac:dyDescent="0.3">
      <c r="A385" s="111"/>
      <c r="B385" s="11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row>
    <row r="386" spans="1:27" ht="15.6" x14ac:dyDescent="0.3">
      <c r="A386" s="111"/>
      <c r="B386" s="11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c r="AA386" s="111"/>
    </row>
    <row r="387" spans="1:27" ht="15.6" x14ac:dyDescent="0.3">
      <c r="A387" s="111"/>
      <c r="B387" s="11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c r="AA387" s="111"/>
    </row>
    <row r="388" spans="1:27" ht="15.6" x14ac:dyDescent="0.3">
      <c r="A388" s="111"/>
      <c r="B388" s="11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c r="AA388" s="111"/>
    </row>
    <row r="389" spans="1:27" ht="15.6" x14ac:dyDescent="0.3">
      <c r="A389" s="111"/>
      <c r="B389" s="11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c r="AA389" s="111"/>
    </row>
    <row r="390" spans="1:27" ht="15.6" x14ac:dyDescent="0.3">
      <c r="A390" s="111"/>
      <c r="B390" s="11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row>
    <row r="391" spans="1:27" ht="15.6" x14ac:dyDescent="0.3">
      <c r="A391" s="111"/>
      <c r="B391" s="11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c r="AA391" s="111"/>
    </row>
    <row r="392" spans="1:27" ht="15.6" x14ac:dyDescent="0.3">
      <c r="A392" s="111"/>
      <c r="B392" s="11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row>
    <row r="393" spans="1:27" ht="15.6" x14ac:dyDescent="0.3">
      <c r="A393" s="111"/>
      <c r="B393" s="11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c r="AA393" s="111"/>
    </row>
    <row r="394" spans="1:27" ht="15.6" x14ac:dyDescent="0.3">
      <c r="A394" s="111"/>
      <c r="B394" s="11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row>
    <row r="395" spans="1:27" ht="15.6" x14ac:dyDescent="0.3">
      <c r="A395" s="111"/>
      <c r="B395" s="11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row>
    <row r="396" spans="1:27" ht="15.6" x14ac:dyDescent="0.3">
      <c r="A396" s="111"/>
      <c r="B396" s="11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c r="AA396" s="111"/>
    </row>
    <row r="397" spans="1:27" ht="15.6" x14ac:dyDescent="0.3">
      <c r="A397" s="111"/>
      <c r="B397" s="11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c r="AA397" s="111"/>
    </row>
    <row r="398" spans="1:27" ht="15.6" x14ac:dyDescent="0.3">
      <c r="A398" s="111"/>
      <c r="B398" s="11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row>
    <row r="399" spans="1:27" ht="15.6" x14ac:dyDescent="0.3">
      <c r="A399" s="111"/>
      <c r="B399" s="11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row>
    <row r="400" spans="1:27" ht="15.6" x14ac:dyDescent="0.3">
      <c r="A400" s="111"/>
      <c r="B400" s="11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c r="AA400" s="111"/>
    </row>
    <row r="401" spans="1:27" ht="15.6" x14ac:dyDescent="0.3">
      <c r="A401" s="111"/>
      <c r="B401" s="11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c r="AA401" s="111"/>
    </row>
    <row r="402" spans="1:27" ht="15.6" x14ac:dyDescent="0.3">
      <c r="A402" s="111"/>
      <c r="B402" s="11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row>
    <row r="403" spans="1:27" ht="15.6" x14ac:dyDescent="0.3">
      <c r="A403" s="111"/>
      <c r="B403" s="11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row>
    <row r="404" spans="1:27" ht="15.6" x14ac:dyDescent="0.3">
      <c r="A404" s="111"/>
      <c r="B404" s="11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c r="AA404" s="111"/>
    </row>
    <row r="405" spans="1:27" ht="15.6" x14ac:dyDescent="0.3">
      <c r="A405" s="111"/>
      <c r="B405" s="11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c r="AA405" s="111"/>
    </row>
    <row r="406" spans="1:27" ht="15.6" x14ac:dyDescent="0.3">
      <c r="A406" s="111"/>
      <c r="B406" s="11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c r="AA406" s="111"/>
    </row>
    <row r="407" spans="1:27" ht="15.6" x14ac:dyDescent="0.3">
      <c r="A407" s="111"/>
      <c r="B407" s="11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c r="AA407" s="111"/>
    </row>
    <row r="408" spans="1:27" ht="15.6" x14ac:dyDescent="0.3">
      <c r="A408" s="111"/>
      <c r="B408" s="11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c r="AA408" s="111"/>
    </row>
    <row r="409" spans="1:27" ht="15.6" x14ac:dyDescent="0.3">
      <c r="A409" s="111"/>
      <c r="B409" s="11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c r="AA409" s="111"/>
    </row>
    <row r="410" spans="1:27" ht="15.6" x14ac:dyDescent="0.3">
      <c r="A410" s="111"/>
      <c r="B410" s="11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c r="AA410" s="111"/>
    </row>
    <row r="411" spans="1:27" ht="15.6" x14ac:dyDescent="0.3">
      <c r="A411" s="111"/>
      <c r="B411" s="11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c r="AA411" s="111"/>
    </row>
    <row r="412" spans="1:27" ht="15.6" x14ac:dyDescent="0.3">
      <c r="A412" s="111"/>
      <c r="B412" s="11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c r="AA412" s="111"/>
    </row>
    <row r="413" spans="1:27" ht="15.6" x14ac:dyDescent="0.3">
      <c r="A413" s="111"/>
      <c r="B413" s="11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c r="AA413" s="111"/>
    </row>
    <row r="414" spans="1:27" ht="15.6" x14ac:dyDescent="0.3">
      <c r="A414" s="111"/>
      <c r="B414" s="11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c r="AA414" s="111"/>
    </row>
    <row r="415" spans="1:27" ht="15.6" x14ac:dyDescent="0.3">
      <c r="A415" s="111"/>
      <c r="B415" s="11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c r="AA415" s="111"/>
    </row>
    <row r="416" spans="1:27" ht="15.6" x14ac:dyDescent="0.3">
      <c r="A416" s="111"/>
      <c r="B416" s="11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c r="AA416" s="111"/>
    </row>
    <row r="417" spans="1:27" ht="15.6" x14ac:dyDescent="0.3">
      <c r="A417" s="111"/>
      <c r="B417" s="11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row>
    <row r="418" spans="1:27" ht="15.6" x14ac:dyDescent="0.3">
      <c r="A418" s="111"/>
      <c r="B418" s="11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c r="AA418" s="111"/>
    </row>
    <row r="419" spans="1:27" ht="15.6" x14ac:dyDescent="0.3">
      <c r="A419" s="111"/>
      <c r="B419" s="11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c r="AA419" s="111"/>
    </row>
    <row r="420" spans="1:27" ht="15.6" x14ac:dyDescent="0.3">
      <c r="A420" s="111"/>
      <c r="B420" s="11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c r="AA420" s="111"/>
    </row>
    <row r="421" spans="1:27" ht="15.6" x14ac:dyDescent="0.3">
      <c r="A421" s="111"/>
      <c r="B421" s="11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c r="AA421" s="111"/>
    </row>
    <row r="422" spans="1:27" ht="15.6" x14ac:dyDescent="0.3">
      <c r="A422" s="111"/>
      <c r="B422" s="11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row>
    <row r="423" spans="1:27" ht="15.6" x14ac:dyDescent="0.3">
      <c r="A423" s="111"/>
      <c r="B423" s="11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c r="AA423" s="111"/>
    </row>
    <row r="424" spans="1:27" ht="15.6" x14ac:dyDescent="0.3">
      <c r="A424" s="111"/>
      <c r="B424" s="11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row>
    <row r="425" spans="1:27" ht="15.6" x14ac:dyDescent="0.3">
      <c r="A425" s="111"/>
      <c r="B425" s="11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c r="AA425" s="111"/>
    </row>
    <row r="426" spans="1:27" ht="15.6" x14ac:dyDescent="0.3">
      <c r="A426" s="111"/>
      <c r="B426" s="11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c r="AA426" s="111"/>
    </row>
    <row r="427" spans="1:27" ht="15.6" x14ac:dyDescent="0.3">
      <c r="A427" s="111"/>
      <c r="B427" s="11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c r="AA427" s="111"/>
    </row>
    <row r="428" spans="1:27" ht="15.6" x14ac:dyDescent="0.3">
      <c r="A428" s="111"/>
      <c r="B428" s="11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c r="AA428" s="111"/>
    </row>
    <row r="429" spans="1:27" ht="15.6" x14ac:dyDescent="0.3">
      <c r="A429" s="111"/>
      <c r="B429" s="11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c r="AA429" s="111"/>
    </row>
    <row r="430" spans="1:27" ht="15.6" x14ac:dyDescent="0.3">
      <c r="A430" s="111"/>
      <c r="B430" s="11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c r="AA430" s="111"/>
    </row>
    <row r="431" spans="1:27" ht="15.6" x14ac:dyDescent="0.3">
      <c r="A431" s="111"/>
      <c r="B431" s="11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c r="AA431" s="111"/>
    </row>
    <row r="432" spans="1:27" ht="15.6" x14ac:dyDescent="0.3">
      <c r="A432" s="111"/>
      <c r="B432" s="11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c r="AA432" s="111"/>
    </row>
    <row r="433" spans="1:27" ht="15.6" x14ac:dyDescent="0.3">
      <c r="A433" s="111"/>
      <c r="B433" s="11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c r="AA433" s="111"/>
    </row>
    <row r="434" spans="1:27" ht="15.6" x14ac:dyDescent="0.3">
      <c r="A434" s="111"/>
      <c r="B434" s="11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c r="AA434" s="111"/>
    </row>
    <row r="435" spans="1:27" ht="15.6" x14ac:dyDescent="0.3">
      <c r="A435" s="111"/>
      <c r="B435" s="11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c r="AA435" s="111"/>
    </row>
    <row r="436" spans="1:27" ht="15.6" x14ac:dyDescent="0.3">
      <c r="A436" s="111"/>
      <c r="B436" s="11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c r="AA436" s="111"/>
    </row>
    <row r="437" spans="1:27" ht="15.6" x14ac:dyDescent="0.3">
      <c r="A437" s="111"/>
      <c r="B437" s="11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c r="AA437" s="111"/>
    </row>
    <row r="438" spans="1:27" ht="15.6" x14ac:dyDescent="0.3">
      <c r="A438" s="111"/>
      <c r="B438" s="11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row>
    <row r="439" spans="1:27" ht="15.6" x14ac:dyDescent="0.3">
      <c r="A439" s="111"/>
      <c r="B439" s="11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c r="AA439" s="111"/>
    </row>
    <row r="440" spans="1:27" ht="15.6" x14ac:dyDescent="0.3">
      <c r="A440" s="111"/>
      <c r="B440" s="11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c r="AA440" s="111"/>
    </row>
    <row r="441" spans="1:27" ht="15.6" x14ac:dyDescent="0.3">
      <c r="A441" s="111"/>
      <c r="B441" s="11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c r="AA441" s="111"/>
    </row>
    <row r="442" spans="1:27" ht="15.6" x14ac:dyDescent="0.3">
      <c r="A442" s="111"/>
      <c r="B442" s="11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c r="AA442" s="111"/>
    </row>
    <row r="443" spans="1:27" ht="15.6" x14ac:dyDescent="0.3">
      <c r="A443" s="111"/>
      <c r="B443" s="11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c r="AA443" s="111"/>
    </row>
    <row r="444" spans="1:27" ht="15.6" x14ac:dyDescent="0.3">
      <c r="A444" s="111"/>
      <c r="B444" s="11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c r="AA444" s="111"/>
    </row>
    <row r="445" spans="1:27" ht="15.6" x14ac:dyDescent="0.3">
      <c r="A445" s="111"/>
      <c r="B445" s="11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c r="AA445" s="111"/>
    </row>
    <row r="446" spans="1:27" ht="15.6" x14ac:dyDescent="0.3">
      <c r="A446" s="111"/>
      <c r="B446" s="11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c r="AA446" s="111"/>
    </row>
    <row r="447" spans="1:27" ht="15.6" x14ac:dyDescent="0.3">
      <c r="A447" s="111"/>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c r="AA447" s="111"/>
    </row>
    <row r="448" spans="1:27" ht="15.6" x14ac:dyDescent="0.3">
      <c r="A448" s="111"/>
      <c r="B448" s="11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c r="AA448" s="111"/>
    </row>
    <row r="449" spans="1:27" ht="15.6" x14ac:dyDescent="0.3">
      <c r="A449" s="111"/>
      <c r="B449" s="11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c r="AA449" s="111"/>
    </row>
    <row r="450" spans="1:27" ht="15.6" x14ac:dyDescent="0.3">
      <c r="A450" s="111"/>
      <c r="B450" s="11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row>
    <row r="451" spans="1:27" ht="15.6" x14ac:dyDescent="0.3">
      <c r="A451" s="111"/>
      <c r="B451" s="11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c r="AA451" s="111"/>
    </row>
    <row r="452" spans="1:27" ht="15.6" x14ac:dyDescent="0.3">
      <c r="A452" s="111"/>
      <c r="B452" s="11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c r="AA452" s="111"/>
    </row>
    <row r="453" spans="1:27" ht="15.6" x14ac:dyDescent="0.3">
      <c r="A453" s="111"/>
      <c r="B453" s="11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row>
    <row r="454" spans="1:27" ht="15.6" x14ac:dyDescent="0.3">
      <c r="A454" s="111"/>
      <c r="B454" s="11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c r="AA454" s="111"/>
    </row>
    <row r="455" spans="1:27" ht="15.6" x14ac:dyDescent="0.3">
      <c r="A455" s="111"/>
      <c r="B455" s="11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c r="AA455" s="111"/>
    </row>
    <row r="456" spans="1:27" ht="15.6" x14ac:dyDescent="0.3">
      <c r="A456" s="111"/>
      <c r="B456" s="11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c r="AA456" s="111"/>
    </row>
    <row r="457" spans="1:27" ht="15.6" x14ac:dyDescent="0.3">
      <c r="A457" s="111"/>
      <c r="B457" s="11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row>
    <row r="458" spans="1:27" ht="15.6" x14ac:dyDescent="0.3">
      <c r="A458" s="111"/>
      <c r="B458" s="11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c r="AA458" s="111"/>
    </row>
    <row r="459" spans="1:27" ht="15.6" x14ac:dyDescent="0.3">
      <c r="A459" s="111"/>
      <c r="B459" s="11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row>
    <row r="460" spans="1:27" ht="15.6" x14ac:dyDescent="0.3">
      <c r="A460" s="111"/>
      <c r="B460" s="11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c r="AA460" s="111"/>
    </row>
    <row r="461" spans="1:27" ht="15.6" x14ac:dyDescent="0.3">
      <c r="A461" s="111"/>
      <c r="B461" s="11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c r="AA461" s="111"/>
    </row>
    <row r="462" spans="1:27" ht="15.6" x14ac:dyDescent="0.3">
      <c r="A462" s="111"/>
      <c r="B462" s="11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c r="AA462" s="111"/>
    </row>
    <row r="463" spans="1:27" ht="15.6" x14ac:dyDescent="0.3">
      <c r="A463" s="111"/>
      <c r="B463" s="11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row>
    <row r="464" spans="1:27" ht="15.6" x14ac:dyDescent="0.3">
      <c r="A464" s="111"/>
      <c r="B464" s="11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c r="AA464" s="111"/>
    </row>
    <row r="465" spans="1:27" ht="15.6" x14ac:dyDescent="0.3">
      <c r="A465" s="111"/>
      <c r="B465" s="11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c r="AA465" s="111"/>
    </row>
    <row r="466" spans="1:27" ht="15.6" x14ac:dyDescent="0.3">
      <c r="A466" s="111"/>
      <c r="B466" s="11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c r="AA466" s="111"/>
    </row>
    <row r="467" spans="1:27" ht="15.6" x14ac:dyDescent="0.3">
      <c r="A467" s="111"/>
      <c r="B467" s="11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c r="AA467" s="111"/>
    </row>
    <row r="468" spans="1:27" ht="15.6" x14ac:dyDescent="0.3">
      <c r="A468" s="111"/>
      <c r="B468" s="11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c r="AA468" s="111"/>
    </row>
    <row r="469" spans="1:27" ht="15.6" x14ac:dyDescent="0.3">
      <c r="A469" s="111"/>
      <c r="B469" s="11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row>
    <row r="470" spans="1:27" ht="15.6" x14ac:dyDescent="0.3">
      <c r="A470" s="111"/>
      <c r="B470" s="11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c r="AA470" s="111"/>
    </row>
    <row r="471" spans="1:27" ht="15.6" x14ac:dyDescent="0.3">
      <c r="A471" s="111"/>
      <c r="B471" s="11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c r="AA471" s="111"/>
    </row>
    <row r="472" spans="1:27" ht="15.6" x14ac:dyDescent="0.3">
      <c r="A472" s="111"/>
      <c r="B472" s="11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c r="AA472" s="111"/>
    </row>
    <row r="473" spans="1:27" ht="15.6" x14ac:dyDescent="0.3">
      <c r="A473" s="111"/>
      <c r="B473" s="11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row>
    <row r="474" spans="1:27" ht="15.6" x14ac:dyDescent="0.3">
      <c r="A474" s="111"/>
      <c r="B474" s="11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row>
    <row r="475" spans="1:27" ht="15.6" x14ac:dyDescent="0.3">
      <c r="A475" s="111"/>
      <c r="B475" s="11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c r="AA475" s="111"/>
    </row>
    <row r="476" spans="1:27" ht="15.6" x14ac:dyDescent="0.3">
      <c r="A476" s="111"/>
      <c r="B476" s="11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row>
    <row r="477" spans="1:27" ht="15.6" x14ac:dyDescent="0.3">
      <c r="A477" s="111"/>
      <c r="B477" s="11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row>
    <row r="478" spans="1:27" ht="15.6" x14ac:dyDescent="0.3">
      <c r="A478" s="111"/>
      <c r="B478" s="11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row>
    <row r="479" spans="1:27" ht="15.6" x14ac:dyDescent="0.3">
      <c r="A479" s="111"/>
      <c r="B479" s="11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c r="AA479" s="111"/>
    </row>
    <row r="480" spans="1:27" ht="15.6" x14ac:dyDescent="0.3">
      <c r="A480" s="111"/>
      <c r="B480" s="11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row>
    <row r="481" spans="1:27" ht="15.6" x14ac:dyDescent="0.3">
      <c r="A481" s="111"/>
      <c r="B481" s="11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c r="AA481" s="111"/>
    </row>
    <row r="482" spans="1:27" ht="15.6" x14ac:dyDescent="0.3">
      <c r="A482" s="111"/>
      <c r="B482" s="11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c r="AA482" s="111"/>
    </row>
    <row r="483" spans="1:27" ht="15.6" x14ac:dyDescent="0.3">
      <c r="A483" s="111"/>
      <c r="B483" s="11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c r="AA483" s="111"/>
    </row>
    <row r="484" spans="1:27" ht="15.6" x14ac:dyDescent="0.3">
      <c r="A484" s="111"/>
      <c r="B484" s="11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row>
    <row r="485" spans="1:27" ht="15.6" x14ac:dyDescent="0.3">
      <c r="A485" s="111"/>
      <c r="B485" s="11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c r="AA485" s="111"/>
    </row>
    <row r="486" spans="1:27" ht="15.6" x14ac:dyDescent="0.3">
      <c r="A486" s="111"/>
      <c r="B486" s="11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row>
    <row r="487" spans="1:27" ht="15.6" x14ac:dyDescent="0.3">
      <c r="A487" s="111"/>
      <c r="B487" s="11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row>
    <row r="488" spans="1:27" ht="15.6" x14ac:dyDescent="0.3">
      <c r="A488" s="111"/>
      <c r="B488" s="11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c r="AA488" s="11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81E00-9748-4815-A55B-E54D54A4E81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7" customWidth="1"/>
    <col min="2" max="2" width="12.3984375" style="417" customWidth="1"/>
    <col min="3" max="8" width="9" style="417" customWidth="1"/>
    <col min="9" max="9" width="12.3984375" style="417" customWidth="1"/>
    <col min="10" max="15" width="9" style="417" customWidth="1"/>
    <col min="16" max="16" width="12.3984375" style="417" customWidth="1"/>
    <col min="17" max="22" width="9" style="417" customWidth="1"/>
    <col min="23" max="38" width="9" style="417"/>
    <col min="39" max="16384" width="9" style="425"/>
  </cols>
  <sheetData>
    <row r="1" spans="1:22" s="417" customFormat="1" x14ac:dyDescent="0.25">
      <c r="A1" s="416" t="str">
        <f>HLOOKUP(Introduction!$G$4,nametranslations,20,FALSE)</f>
        <v>Water, sanitation and hygiene ladders for schools</v>
      </c>
      <c r="B1" s="416" t="str">
        <f ca="1">HLOOKUP([1]Introduction!$G$4,nametranslations,5,FALSE)</f>
        <v>Serbia</v>
      </c>
      <c r="C1" s="416" t="str">
        <f ca="1">HLOOKUP([1]Introduction!$G$4,nametranslations,5,FALSE)</f>
        <v>Serbia</v>
      </c>
      <c r="D1" s="416" t="str">
        <f ca="1">HLOOKUP([1]Introduction!$G$4,nametranslations,5,FALSE)</f>
        <v>Serbia</v>
      </c>
      <c r="E1" s="416" t="str">
        <f ca="1">HLOOKUP([1]Introduction!$G$4,nametranslations,5,FALSE)</f>
        <v>Serbia</v>
      </c>
      <c r="F1" s="416" t="str">
        <f ca="1">HLOOKUP([1]Introduction!$G$4,nametranslations,5,FALSE)</f>
        <v>Serbia</v>
      </c>
      <c r="G1" s="416" t="str">
        <f ca="1">HLOOKUP([1]Introduction!$G$4,nametranslations,5,FALSE)</f>
        <v>Serbia</v>
      </c>
      <c r="H1" s="416" t="str">
        <f ca="1">HLOOKUP([1]Introduction!$G$4,nametranslations,5,FALSE)</f>
        <v>Serbia</v>
      </c>
      <c r="I1" s="416" t="str">
        <f ca="1">HLOOKUP([1]Introduction!$G$4,nametranslations,5,FALSE)</f>
        <v>Serbia</v>
      </c>
      <c r="J1" s="416" t="str">
        <f ca="1">HLOOKUP([1]Introduction!$G$4,nametranslations,5,FALSE)</f>
        <v>Serbia</v>
      </c>
      <c r="K1" s="416" t="str">
        <f ca="1">HLOOKUP([1]Introduction!$G$4,nametranslations,5,FALSE)</f>
        <v>Serbia</v>
      </c>
      <c r="L1" s="416" t="str">
        <f ca="1">HLOOKUP([1]Introduction!$G$4,nametranslations,5,FALSE)</f>
        <v>Serbia</v>
      </c>
      <c r="M1" s="416" t="str">
        <f ca="1">HLOOKUP([1]Introduction!$G$4,nametranslations,5,FALSE)</f>
        <v>Serbia</v>
      </c>
      <c r="N1" s="416" t="str">
        <f ca="1">HLOOKUP([1]Introduction!$G$4,nametranslations,5,FALSE)</f>
        <v>Serbia</v>
      </c>
      <c r="O1" s="416" t="str">
        <f ca="1">HLOOKUP([1]Introduction!$G$4,nametranslations,5,FALSE)</f>
        <v>Serbia</v>
      </c>
      <c r="P1" s="416" t="str">
        <f ca="1">HLOOKUP([1]Introduction!$G$4,nametranslations,5,FALSE)</f>
        <v>Serbia</v>
      </c>
      <c r="Q1" s="416" t="str">
        <f ca="1">HLOOKUP([1]Introduction!$G$4,nametranslations,5,FALSE)</f>
        <v>Serbia</v>
      </c>
      <c r="R1" s="416" t="str">
        <f ca="1">HLOOKUP([1]Introduction!$G$4,nametranslations,5,FALSE)</f>
        <v>Serbia</v>
      </c>
      <c r="S1" s="416" t="str">
        <f ca="1">HLOOKUP([1]Introduction!$G$4,nametranslations,5,FALSE)</f>
        <v>Serbia</v>
      </c>
      <c r="T1" s="416" t="str">
        <f ca="1">HLOOKUP([1]Introduction!$G$4,nametranslations,5,FALSE)</f>
        <v>Serbia</v>
      </c>
      <c r="U1" s="416" t="str">
        <f ca="1">HLOOKUP([1]Introduction!$G$4,nametranslations,5,FALSE)</f>
        <v>Serbia</v>
      </c>
      <c r="V1" s="416" t="str">
        <f ca="1">HLOOKUP([1]Introduction!$G$4,nametranslations,5,FALSE)</f>
        <v>Serbia</v>
      </c>
    </row>
    <row r="2" spans="1:22" s="417" customFormat="1" x14ac:dyDescent="0.25">
      <c r="A2" s="416" t="str">
        <f ca="1">HLOOKUP([1]Introduction!$G$4,nametranslations,5,FALSE)</f>
        <v>Serbia</v>
      </c>
      <c r="B2" s="416" t="str">
        <f ca="1">HLOOKUP([1]Introduction!$G$4,nametranslations,5,FALSE)</f>
        <v>Serbia</v>
      </c>
      <c r="C2" s="416" t="str">
        <f ca="1">HLOOKUP([1]Introduction!$G$4,nametranslations,5,FALSE)</f>
        <v>Serbia</v>
      </c>
      <c r="D2" s="416" t="str">
        <f ca="1">HLOOKUP([1]Introduction!$G$4,nametranslations,5,FALSE)</f>
        <v>Serbia</v>
      </c>
      <c r="E2" s="416" t="str">
        <f ca="1">HLOOKUP([1]Introduction!$G$4,nametranslations,5,FALSE)</f>
        <v>Serbia</v>
      </c>
      <c r="F2" s="416" t="str">
        <f ca="1">HLOOKUP([1]Introduction!$G$4,nametranslations,5,FALSE)</f>
        <v>Serbia</v>
      </c>
      <c r="G2" s="416" t="str">
        <f ca="1">HLOOKUP([1]Introduction!$G$4,nametranslations,5,FALSE)</f>
        <v>Serbia</v>
      </c>
      <c r="H2" s="416" t="str">
        <f ca="1">HLOOKUP([1]Introduction!$G$4,nametranslations,5,FALSE)</f>
        <v>Serbia</v>
      </c>
      <c r="I2" s="416" t="str">
        <f ca="1">HLOOKUP([1]Introduction!$G$4,nametranslations,5,FALSE)</f>
        <v>Serbia</v>
      </c>
      <c r="J2" s="416" t="str">
        <f ca="1">HLOOKUP([1]Introduction!$G$4,nametranslations,5,FALSE)</f>
        <v>Serbia</v>
      </c>
      <c r="K2" s="416" t="str">
        <f ca="1">HLOOKUP([1]Introduction!$G$4,nametranslations,5,FALSE)</f>
        <v>Serbia</v>
      </c>
      <c r="L2" s="416" t="str">
        <f ca="1">HLOOKUP([1]Introduction!$G$4,nametranslations,5,FALSE)</f>
        <v>Serbia</v>
      </c>
      <c r="M2" s="416" t="str">
        <f ca="1">HLOOKUP([1]Introduction!$G$4,nametranslations,5,FALSE)</f>
        <v>Serbia</v>
      </c>
      <c r="N2" s="416" t="str">
        <f ca="1">HLOOKUP([1]Introduction!$G$4,nametranslations,5,FALSE)</f>
        <v>Serbia</v>
      </c>
      <c r="O2" s="416" t="str">
        <f ca="1">HLOOKUP([1]Introduction!$G$4,nametranslations,5,FALSE)</f>
        <v>Serbia</v>
      </c>
      <c r="P2" s="416" t="str">
        <f ca="1">HLOOKUP([1]Introduction!$G$4,nametranslations,5,FALSE)</f>
        <v>Serbia</v>
      </c>
      <c r="Q2" s="416" t="str">
        <f ca="1">HLOOKUP([1]Introduction!$G$4,nametranslations,5,FALSE)</f>
        <v>Serbia</v>
      </c>
      <c r="R2" s="416" t="str">
        <f ca="1">HLOOKUP([1]Introduction!$G$4,nametranslations,5,FALSE)</f>
        <v>Serbia</v>
      </c>
      <c r="S2" s="416" t="str">
        <f ca="1">HLOOKUP([1]Introduction!$G$4,nametranslations,5,FALSE)</f>
        <v>Serbia</v>
      </c>
      <c r="T2" s="416" t="str">
        <f ca="1">HLOOKUP([1]Introduction!$G$4,nametranslations,5,FALSE)</f>
        <v>Serbia</v>
      </c>
      <c r="U2" s="416" t="str">
        <f ca="1">HLOOKUP([1]Introduction!$G$4,nametranslations,5,FALSE)</f>
        <v>Serbia</v>
      </c>
      <c r="V2" s="416" t="str">
        <f ca="1">HLOOKUP([1]Introduction!$G$4,nametranslations,5,FALSE)</f>
        <v>Serbia</v>
      </c>
    </row>
    <row r="3" spans="1:22" s="417" customFormat="1" ht="17.399999999999999" x14ac:dyDescent="0.25">
      <c r="A3" s="418"/>
      <c r="B3" s="418"/>
      <c r="C3" s="418"/>
      <c r="D3" s="418"/>
      <c r="E3" s="418"/>
      <c r="F3" s="418"/>
      <c r="G3" s="418"/>
      <c r="H3" s="418"/>
      <c r="I3" s="418"/>
      <c r="J3" s="418"/>
      <c r="K3" s="418"/>
      <c r="L3" s="418"/>
      <c r="M3" s="418"/>
      <c r="N3" s="418"/>
      <c r="O3" s="418"/>
      <c r="P3" s="418"/>
      <c r="Q3" s="418"/>
      <c r="R3" s="418"/>
      <c r="S3" s="418"/>
      <c r="T3" s="418"/>
      <c r="U3" s="418"/>
      <c r="V3" s="418"/>
    </row>
    <row r="4" spans="1:22" ht="15.6" x14ac:dyDescent="0.3">
      <c r="B4" s="419" t="str">
        <f>HLOOKUP(Introduction!$G$4,nametranslations,85,FALSE)</f>
        <v>Drinking Water</v>
      </c>
      <c r="E4" s="420"/>
      <c r="I4" s="421" t="str">
        <f>HLOOKUP(Introduction!$G$4,nametranslations,22,FALSE)</f>
        <v>Sanitation</v>
      </c>
      <c r="P4" s="422" t="str">
        <f>HLOOKUP(Introduction!$G$4,nametranslations,23,FALSE)</f>
        <v>Hygiene</v>
      </c>
    </row>
    <row r="6" spans="1:22" x14ac:dyDescent="0.25">
      <c r="G6" s="423"/>
      <c r="H6" s="423"/>
      <c r="I6" s="423"/>
      <c r="K6" s="423"/>
      <c r="L6" s="423"/>
    </row>
    <row r="7" spans="1:22" ht="15.6" x14ac:dyDescent="0.25">
      <c r="G7" s="423"/>
      <c r="H7" s="423"/>
      <c r="I7" s="423"/>
      <c r="K7" s="424"/>
      <c r="L7" s="423"/>
    </row>
    <row r="8" spans="1:22" x14ac:dyDescent="0.25">
      <c r="G8" s="423"/>
      <c r="H8" s="423"/>
      <c r="I8" s="423"/>
      <c r="K8" s="423"/>
      <c r="L8" s="423"/>
    </row>
    <row r="9" spans="1:22" x14ac:dyDescent="0.25">
      <c r="G9" s="423"/>
      <c r="H9" s="423"/>
      <c r="I9" s="423"/>
      <c r="K9" s="423"/>
      <c r="L9" s="423"/>
    </row>
    <row r="10" spans="1:22" x14ac:dyDescent="0.25">
      <c r="G10" s="423"/>
      <c r="H10" s="423"/>
      <c r="I10" s="423"/>
      <c r="K10" s="423"/>
      <c r="L10" s="423"/>
    </row>
    <row r="11" spans="1:22" x14ac:dyDescent="0.25">
      <c r="G11" s="423"/>
      <c r="H11" s="423"/>
      <c r="I11" s="423"/>
      <c r="K11" s="423"/>
      <c r="L11" s="423"/>
    </row>
    <row r="12" spans="1:22" x14ac:dyDescent="0.25">
      <c r="G12" s="423"/>
      <c r="H12" s="423"/>
      <c r="I12" s="423"/>
      <c r="K12" s="423"/>
      <c r="L12" s="423"/>
    </row>
    <row r="13" spans="1:22" x14ac:dyDescent="0.25">
      <c r="G13" s="423"/>
      <c r="H13" s="423"/>
      <c r="I13" s="423"/>
      <c r="K13" s="423"/>
      <c r="L13" s="423"/>
    </row>
    <row r="14" spans="1:22" x14ac:dyDescent="0.25">
      <c r="G14" s="423"/>
      <c r="H14" s="423"/>
      <c r="I14" s="423"/>
      <c r="K14" s="423"/>
      <c r="L14" s="423"/>
    </row>
    <row r="15" spans="1:22" x14ac:dyDescent="0.25">
      <c r="G15" s="423"/>
      <c r="H15" s="423"/>
      <c r="I15" s="423"/>
      <c r="K15" s="423"/>
      <c r="L15" s="423"/>
    </row>
    <row r="16" spans="1:22" x14ac:dyDescent="0.25">
      <c r="G16" s="423"/>
      <c r="H16" s="423"/>
      <c r="I16" s="423"/>
      <c r="K16" s="423"/>
      <c r="L16" s="423"/>
    </row>
    <row r="17" spans="1:47" x14ac:dyDescent="0.25">
      <c r="G17" s="423"/>
      <c r="H17" s="423"/>
      <c r="I17" s="423"/>
      <c r="K17" s="423"/>
      <c r="L17" s="423"/>
    </row>
    <row r="18" spans="1:47" x14ac:dyDescent="0.25">
      <c r="G18" s="423"/>
      <c r="H18" s="423"/>
      <c r="I18" s="423"/>
      <c r="K18" s="423"/>
      <c r="L18" s="423"/>
    </row>
    <row r="19" spans="1:47" x14ac:dyDescent="0.25">
      <c r="G19" s="423"/>
      <c r="H19" s="423"/>
      <c r="I19" s="423"/>
      <c r="K19" s="423"/>
      <c r="L19" s="423"/>
    </row>
    <row r="20" spans="1:47" x14ac:dyDescent="0.25">
      <c r="G20" s="423"/>
      <c r="H20" s="423"/>
      <c r="I20" s="423"/>
      <c r="K20" s="423"/>
      <c r="L20" s="423"/>
    </row>
    <row r="21" spans="1:47" x14ac:dyDescent="0.25">
      <c r="G21" s="423"/>
      <c r="H21" s="423"/>
      <c r="I21" s="423"/>
      <c r="K21" s="423"/>
      <c r="L21" s="423"/>
    </row>
    <row r="23" spans="1:47" x14ac:dyDescent="0.25">
      <c r="B23" s="426"/>
    </row>
    <row r="25" spans="1:47" x14ac:dyDescent="0.25">
      <c r="B25" s="427"/>
      <c r="C25" s="427" t="str">
        <f>+IF(OR((C28=Key!$I$26&amp;"*"),(D28=Key!$I$28&amp;"*"),(E28=Key!$I$27&amp;"*"),(F28=Key!$I$29&amp;"*"),(G28=Key!$I$30&amp;"*"),(H28=Key!$I$31&amp;"*"),(C28=Key!$I$26&amp;"*^"),(D28=Key!$I$28&amp;"*^"),(E28=Key!$I$27&amp;"*^"),(F28="*^"),(G28=Key!$I$30&amp;"*^"),(H28=Key!$I$31&amp;"*^")),"*"&amp;HLOOKUP(Introduction!$G$4,nametranslations,35,FALSE),"")</f>
        <v>*No basic service estimate available</v>
      </c>
      <c r="J25" s="427" t="str">
        <f>+IF(OR((J28=Key!$I$26&amp;"*"),(K28=Key!$I$28&amp;"*"),(L28=Key!$I$27&amp;"*"),(M28=Key!$I$29&amp;"*"),(N28=Key!$I$30&amp;"*"),(O28=Key!$I$31&amp;"*"),(J28=Key!$I$26&amp;"*^"),(K28=Key!$I$28&amp;"*^"),(L28=Key!$I$27&amp;"*^"),(M28="*^"),(N28=Key!$I$30&amp;"*^"),(O28=Key!$I$31&amp;"*^")),"*"&amp;HLOOKUP(Introduction!$G$4,nametranslations,35,FALSE),"")</f>
        <v>*No basic service estimate available</v>
      </c>
      <c r="Q25" s="42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6"/>
      <c r="C26" s="427" t="str">
        <f>+IF(OR((C28=Key!$I$26&amp;"*^"),(D28=Key!$I$28&amp;"*^"),(E28=Key!$I$27&amp;"*^"),(F28=Key!$I$29&amp;"*^"),(G28=Key!$I$30&amp;"*^"),(H28=Key!$I$31&amp;"^")),HLOOKUP(Introduction!$G$4,nametranslations,155,FALSE),"")</f>
        <v/>
      </c>
      <c r="J26" s="427" t="str">
        <f>+IF(OR((J28=Key!$I$26&amp;"*^"),(K28=Key!$I$28&amp;"*^"),(L28=Key!$I$27&amp;"*^"),(M28=Key!$I$29&amp;"*^"),(N28=Key!$I$30&amp;"*^"),(O28=Key!$I$31&amp;"^")),HLOOKUP(Introduction!$G$4,nametranslations,155,FALSE),"")</f>
        <v/>
      </c>
      <c r="Q26" s="427" t="str">
        <f>+IF(OR((Q28=Key!$I$26&amp;"*^"),(R28=Key!$I$28&amp;"*^"),(S28=Key!$I$27&amp;"*^"),(T28=Key!$I$29&amp;"*^"),(U28=Key!$I$30&amp;"*^"),(V28=Key!$I$31&amp;"^")),HLOOKUP(Introduction!$G$4,nametranslations,156,FALSE),"")</f>
        <v/>
      </c>
    </row>
    <row r="27" spans="1:47" x14ac:dyDescent="0.25">
      <c r="B27" s="428" t="str">
        <f>+Introduction!C7</f>
        <v>Serbia</v>
      </c>
      <c r="C27" s="429" t="str">
        <f>HLOOKUP(Introduction!$G$4,nametranslations,21,FALSE)</f>
        <v>Water</v>
      </c>
      <c r="D27" s="429" t="str">
        <f ca="1">HLOOKUP([1]Introduction!$G$4,nametranslations,21,FALSE)</f>
        <v>Water</v>
      </c>
      <c r="E27" s="429" t="str">
        <f ca="1">HLOOKUP([1]Introduction!$G$4,nametranslations,21,FALSE)</f>
        <v>Water</v>
      </c>
      <c r="F27" s="429" t="str">
        <f ca="1">HLOOKUP([1]Introduction!$G$4,nametranslations,21,FALSE)</f>
        <v>Water</v>
      </c>
      <c r="G27" s="429" t="str">
        <f ca="1">HLOOKUP([1]Introduction!$G$4,nametranslations,21,FALSE)</f>
        <v>Water</v>
      </c>
      <c r="H27" s="429" t="str">
        <f ca="1">HLOOKUP([1]Introduction!$G$4,nametranslations,21,FALSE)</f>
        <v>Water</v>
      </c>
      <c r="I27" s="430" t="str">
        <f>+B27</f>
        <v>Serbia</v>
      </c>
      <c r="J27" s="431" t="str">
        <f>HLOOKUP(Introduction!$G$4,nametranslations,22,FALSE)</f>
        <v>Sanitation</v>
      </c>
      <c r="K27" s="432" t="str">
        <f ca="1">HLOOKUP([1]Introduction!$G$4,nametranslations,21,FALSE)</f>
        <v>Water</v>
      </c>
      <c r="L27" s="432" t="str">
        <f ca="1">HLOOKUP([1]Introduction!$G$4,nametranslations,21,FALSE)</f>
        <v>Water</v>
      </c>
      <c r="M27" s="432" t="str">
        <f ca="1">HLOOKUP([1]Introduction!$G$4,nametranslations,21,FALSE)</f>
        <v>Water</v>
      </c>
      <c r="N27" s="432" t="str">
        <f ca="1">HLOOKUP([1]Introduction!$G$4,nametranslations,21,FALSE)</f>
        <v>Water</v>
      </c>
      <c r="O27" s="432" t="str">
        <f ca="1">HLOOKUP([1]Introduction!$G$4,nametranslations,21,FALSE)</f>
        <v>Water</v>
      </c>
      <c r="P27" s="433" t="str">
        <f>+B27</f>
        <v>Serbia</v>
      </c>
      <c r="Q27" s="434" t="str">
        <f>HLOOKUP(Introduction!$G$4,nametranslations,23,FALSE)</f>
        <v>Hygiene</v>
      </c>
      <c r="R27" s="434" t="str">
        <f ca="1">HLOOKUP([1]Introduction!$G$4,nametranslations,21,FALSE)</f>
        <v>Water</v>
      </c>
      <c r="S27" s="434" t="str">
        <f ca="1">HLOOKUP([1]Introduction!$G$4,nametranslations,21,FALSE)</f>
        <v>Water</v>
      </c>
      <c r="T27" s="434" t="str">
        <f ca="1">HLOOKUP([1]Introduction!$G$4,nametranslations,21,FALSE)</f>
        <v>Water</v>
      </c>
      <c r="U27" s="434" t="str">
        <f ca="1">HLOOKUP([1]Introduction!$G$4,nametranslations,21,FALSE)</f>
        <v>Water</v>
      </c>
      <c r="V27" s="435" t="str">
        <f ca="1">HLOOKUP([1]Introduction!$G$4,nametranslations,21,FALSE)</f>
        <v>Water</v>
      </c>
      <c r="AM27" s="417"/>
      <c r="AN27" s="417"/>
      <c r="AO27" s="417"/>
      <c r="AP27" s="417"/>
      <c r="AQ27" s="417"/>
      <c r="AR27" s="417"/>
      <c r="AS27" s="417"/>
      <c r="AT27" s="417"/>
      <c r="AU27" s="417"/>
    </row>
    <row r="28" spans="1:47" x14ac:dyDescent="0.25">
      <c r="B28" s="436"/>
      <c r="C28" s="437" t="str">
        <f>IF(AND(C30=0.0000000001,C31=0.0000000001,C32=0.0000000001), Key!$I$26&amp;"*",IF(AND(C30=0.0000000001,ISNUMBER(C32)),Key!I26&amp;"*", Key!$I$26))</f>
        <v>Total</v>
      </c>
      <c r="D28" s="438" t="str">
        <f>IF(AND(D30=0.0000000001,D31=0.0000000001,D32=0.0000000001), Key!$I$28&amp;"*",IF(AND(D30=0.0000000001,ISNUMBER(D32)),Key!$I$28&amp;"*", Key!$I$28))</f>
        <v>Urban*</v>
      </c>
      <c r="E28" s="438" t="str">
        <f>IF(AND(E30=0.0000000001,E31=0.0000000001,E32=0.0000000001), Key!$I$27&amp;"*",IF(AND(E30=0.0000000001,ISNUMBER(E32)),Key!$I$27&amp;"*", Key!$I$27))</f>
        <v>Rural*</v>
      </c>
      <c r="F28" s="438" t="str">
        <f>IF(AND(F30=0.0000000001,F31=0.0000000001,F32=0.0000000001), Key!$I$29&amp;"*",IF(AND(F30=0.0000000001,ISNUMBER(F32)),Key!$I$29&amp;"*", Key!$I$29))</f>
        <v>Pre-primary*</v>
      </c>
      <c r="G28" s="438" t="str">
        <f>IF(AND(G30=0.0000000001,G31=0.0000000001,G32=0.0000000001), Key!$I$30&amp;"*",IF(AND(G30=0.0000000001,ISNUMBER(G32)),Key!$I$30&amp;"*", Key!$I$30))</f>
        <v>Primary*</v>
      </c>
      <c r="H28" s="438" t="str">
        <f>IF(AND(H30=0.0000000001,H31=0.0000000001,H32=0.0000000001), Key!$I$31&amp;"*",IF(AND(H30=0.0000000001,ISNUMBER(H32)),Key!$I$31&amp;"*", Key!$I$31))</f>
        <v>Secondary*</v>
      </c>
      <c r="I28" s="436"/>
      <c r="J28" s="439" t="str">
        <f>IF(AND(J30=0.0000000001,J31=0.0000000001,J32=0.0000000001), Key!$I$26&amp;"*",IF(AND(J30=0.0000000001,ISNUMBER(J32)),Key!I26&amp;"*", Key!$I$26))</f>
        <v>Total</v>
      </c>
      <c r="K28" s="438" t="str">
        <f>IF(AND(K30=0.0000000001,K31=0.0000000001,K32=0.0000000001), Key!$I$28&amp;"*",IF(AND(K30=0.0000000001,ISNUMBER(K32)),Key!$I$28&amp;"*", Key!$I$28))</f>
        <v>Urban*</v>
      </c>
      <c r="L28" s="438" t="str">
        <f>IF(AND(L30=0.0000000001,L31=0.0000000001,L32=0.0000000001), Key!$I$27&amp;"*",IF(AND(L30=0.0000000001,ISNUMBER(L32)),Key!$I$27&amp;"*", Key!$I$27))</f>
        <v>Rural*</v>
      </c>
      <c r="M28" s="438" t="str">
        <f>IF(AND(M30=0.0000000001,M31=0.0000000001,M32=0.0000000001), Key!$I$29&amp;"*",IF(AND(M30=0.0000000001,ISNUMBER(M32)),Key!$I$29&amp;"*", Key!$I$29))</f>
        <v>Pre-primary*</v>
      </c>
      <c r="N28" s="438" t="str">
        <f>IF(AND(N30=0.0000000001,N31=0.0000000001,N32=0.0000000001), Key!$I$30&amp;"*",IF(AND(N30=0.0000000001,ISNUMBER(N32)),Key!$I$30&amp;"*", Key!$I$30))</f>
        <v>Primary*</v>
      </c>
      <c r="O28" s="438" t="str">
        <f>IF(AND(O30=0.0000000001,O31=0.0000000001,O32=0.0000000001), Key!$I$31&amp;"*",IF(AND(O30=0.0000000001,ISNUMBER(O32)),Key!$I$31&amp;"*", Key!$I$31))</f>
        <v>Secondary*</v>
      </c>
      <c r="P28" s="440"/>
      <c r="Q28" s="441" t="str">
        <f>IF(AND(Q30=0.0000000001,Q31=0.0000000001,Q32=0.0000000001), Key!$I$26&amp;"*",IF(AND(Q30=0.0000000001,ISNUMBER(Q32)),Key!I26&amp;"*", Key!$I$26))</f>
        <v>Total</v>
      </c>
      <c r="R28" s="438" t="str">
        <f>IF(AND(R30=0.0000000001,R31=0.0000000001,R32=0.0000000001), Key!$I$28&amp;"*",IF(AND(R30=0.0000000001,ISNUMBER(R32)),Key!$I$28&amp;"*", Key!$I$28))</f>
        <v>Urban*</v>
      </c>
      <c r="S28" s="438" t="str">
        <f>IF(AND(S30=0.0000000001,S31=0.0000000001,S32=0.0000000001), Key!$I$27&amp;"*",IF(AND(S30=0.0000000001,ISNUMBER(S32)),Key!$I$27&amp;"*", Key!$I$27))</f>
        <v>Rural*</v>
      </c>
      <c r="T28" s="438" t="str">
        <f>IF(AND(T30=0.0000000001,T31=0.0000000001,T32=0.0000000001), Key!$I$29&amp;"*",IF(AND(T30=0.0000000001,ISNUMBER(T32)),Key!$I$29&amp;"*", Key!$I$29))</f>
        <v>Pre-primary*</v>
      </c>
      <c r="U28" s="438" t="str">
        <f>IF(AND(U30=0.0000000001,U31=0.0000000001,U32=0.0000000001), Key!$I$30&amp;"*",IF(AND(U30=0.0000000001,ISNUMBER(U32)),Key!$I$30&amp;"*", Key!$I$30))</f>
        <v>Primary*</v>
      </c>
      <c r="V28" s="442" t="str">
        <f>IF(AND(V30=0.0000000001,V31=0.0000000001,V32=0.0000000001), Key!$I$31&amp;"*",IF(AND(V30=0.0000000001,ISNUMBER(V32)),Key!$I$31&amp;"*", Key!$I$31))</f>
        <v>Secondary*</v>
      </c>
      <c r="AM28" s="417"/>
      <c r="AN28" s="417"/>
      <c r="AO28" s="417"/>
      <c r="AP28" s="417"/>
      <c r="AQ28" s="417"/>
      <c r="AR28" s="417"/>
      <c r="AS28" s="417"/>
      <c r="AT28" s="417"/>
      <c r="AU28" s="417"/>
    </row>
    <row r="29" spans="1:47" ht="15.6" thickBot="1" x14ac:dyDescent="0.3">
      <c r="B29" s="436"/>
      <c r="C29" s="443">
        <f>IF(ISNUMBER(Regressions!B4), Regressions!B4, "-")</f>
        <v>2025</v>
      </c>
      <c r="D29" s="444">
        <f>C29</f>
        <v>2025</v>
      </c>
      <c r="E29" s="444">
        <f>D29</f>
        <v>2025</v>
      </c>
      <c r="F29" s="444">
        <f>E29</f>
        <v>2025</v>
      </c>
      <c r="G29" s="444">
        <f>F29</f>
        <v>2025</v>
      </c>
      <c r="H29" s="444">
        <f>F29</f>
        <v>2025</v>
      </c>
      <c r="I29" s="436"/>
      <c r="J29" s="445">
        <f>IF(ISNUMBER(Regressions!K4), Regressions!K4, "-")</f>
        <v>2025</v>
      </c>
      <c r="K29" s="446">
        <f>J29</f>
        <v>2025</v>
      </c>
      <c r="L29" s="446">
        <f>K29</f>
        <v>2025</v>
      </c>
      <c r="M29" s="446">
        <f>L29</f>
        <v>2025</v>
      </c>
      <c r="N29" s="446">
        <f>M29</f>
        <v>2025</v>
      </c>
      <c r="O29" s="446">
        <f>M29</f>
        <v>2025</v>
      </c>
      <c r="P29" s="440"/>
      <c r="Q29" s="447">
        <f>IF(ISNUMBER(Regressions!T4), Regressions!T4, "-")</f>
        <v>2025</v>
      </c>
      <c r="R29" s="448">
        <f>Q29</f>
        <v>2025</v>
      </c>
      <c r="S29" s="448">
        <f>R29</f>
        <v>2025</v>
      </c>
      <c r="T29" s="448">
        <f>S29</f>
        <v>2025</v>
      </c>
      <c r="U29" s="448">
        <f>T29</f>
        <v>2025</v>
      </c>
      <c r="V29" s="449">
        <f>T29</f>
        <v>2025</v>
      </c>
      <c r="AM29" s="417"/>
      <c r="AN29" s="417"/>
      <c r="AO29" s="417"/>
      <c r="AP29" s="417"/>
      <c r="AQ29" s="417"/>
      <c r="AR29" s="417"/>
      <c r="AS29" s="417"/>
      <c r="AT29" s="417"/>
      <c r="AU29" s="417"/>
    </row>
    <row r="30" spans="1:47" x14ac:dyDescent="0.25">
      <c r="A30" s="450" t="str">
        <f>+Key!I46</f>
        <v>Basic service</v>
      </c>
      <c r="B30" s="451" t="s">
        <v>124</v>
      </c>
      <c r="C30" s="452">
        <f>IF(ISNUMBER(Regressions!C4), Regressions!C4, 0.0000000001)</f>
        <v>98.45</v>
      </c>
      <c r="D30" s="452">
        <f>IF(ISNUMBER(Regressions!D4), Regressions!D4, 0.0000000001)</f>
        <v>1E-10</v>
      </c>
      <c r="E30" s="452">
        <f>IF(ISNUMBER(Regressions!E4), Regressions!E4, 0.0000000001)</f>
        <v>1E-10</v>
      </c>
      <c r="F30" s="452">
        <f>IF(ISNUMBER(Regressions!F4), Regressions!F4, 0.0000000001)</f>
        <v>1E-10</v>
      </c>
      <c r="G30" s="452">
        <f>IF(ISNUMBER(Regressions!G4), Regressions!G4, 0.0000000001)</f>
        <v>1E-10</v>
      </c>
      <c r="H30" s="452">
        <f>IF(ISNUMBER(Regressions!H4), Regressions!H4, 0.0000000001)</f>
        <v>1E-10</v>
      </c>
      <c r="I30" s="453" t="s">
        <v>124</v>
      </c>
      <c r="J30" s="452">
        <f>IF(ISNUMBER(Regressions!L4), Regressions!L4,0.0000000001)</f>
        <v>98.828282830000006</v>
      </c>
      <c r="K30" s="452">
        <f>IF(ISNUMBER(Regressions!M4), Regressions!M4,0.0000000001)</f>
        <v>1E-10</v>
      </c>
      <c r="L30" s="452">
        <f>IF(ISNUMBER(Regressions!N4), Regressions!N4,0.0000000001)</f>
        <v>1E-10</v>
      </c>
      <c r="M30" s="452">
        <f>IF(ISNUMBER(Regressions!O4), Regressions!O4,0.0000000001)</f>
        <v>1E-10</v>
      </c>
      <c r="N30" s="452">
        <f>IF(ISNUMBER(Regressions!P4), Regressions!P4,0.0000000001)</f>
        <v>1E-10</v>
      </c>
      <c r="O30" s="452">
        <f>IF(ISNUMBER(Regressions!Q4), Regressions!Q4,0.0000000001)</f>
        <v>1E-10</v>
      </c>
      <c r="P30" s="454" t="s">
        <v>124</v>
      </c>
      <c r="Q30" s="452">
        <f>IF(ISNUMBER(Regressions!U4), Regressions!U4,0.0000000001)</f>
        <v>96.495002619999994</v>
      </c>
      <c r="R30" s="452">
        <f>IF(ISNUMBER(Regressions!V4), Regressions!V4,0.0000000001)</f>
        <v>1E-10</v>
      </c>
      <c r="S30" s="452">
        <f>IF(ISNUMBER(Regressions!W4), Regressions!W4,0.0000000001)</f>
        <v>1E-10</v>
      </c>
      <c r="T30" s="452">
        <f>IF(ISNUMBER(Regressions!X4), Regressions!X4,0.0000000001)</f>
        <v>1E-10</v>
      </c>
      <c r="U30" s="452">
        <f>IF(ISNUMBER(Regressions!Y4), Regressions!Y4,0.0000000001)</f>
        <v>1E-10</v>
      </c>
      <c r="V30" s="455">
        <f>IF(ISNUMBER(Regressions!Z4), Regressions!Z4,0.0000000001)</f>
        <v>1E-10</v>
      </c>
      <c r="AM30" s="417"/>
      <c r="AN30" s="417"/>
      <c r="AO30" s="417"/>
      <c r="AP30" s="417"/>
      <c r="AQ30" s="417"/>
      <c r="AR30" s="417"/>
      <c r="AS30" s="417"/>
      <c r="AT30" s="417"/>
      <c r="AU30" s="417"/>
    </row>
    <row r="31" spans="1:47" x14ac:dyDescent="0.25">
      <c r="A31" s="450" t="str">
        <f>+Key!I47</f>
        <v>Limited service</v>
      </c>
      <c r="B31" s="456" t="s">
        <v>125</v>
      </c>
      <c r="C31" s="452">
        <f>IF(ISNUMBER(Regressions!C5), Regressions!C5, 0.0000000001)</f>
        <v>0</v>
      </c>
      <c r="D31" s="452">
        <f>IF(ISNUMBER(Regressions!D5), Regressions!D5, 0.0000000001)</f>
        <v>1E-10</v>
      </c>
      <c r="E31" s="452">
        <f>IF(ISNUMBER(Regressions!E5), Regressions!E5, 0.0000000001)</f>
        <v>1E-10</v>
      </c>
      <c r="F31" s="452">
        <f>IF(ISNUMBER(Regressions!F5), Regressions!F5, 0.0000000001)</f>
        <v>1E-10</v>
      </c>
      <c r="G31" s="452">
        <f>IF(ISNUMBER(Regressions!G5), Regressions!G5, 0.0000000001)</f>
        <v>1E-10</v>
      </c>
      <c r="H31" s="452">
        <f>IF(ISNUMBER(Regressions!H5), Regressions!H5, 0.0000000001)</f>
        <v>1E-10</v>
      </c>
      <c r="I31" s="457" t="s">
        <v>125</v>
      </c>
      <c r="J31" s="452">
        <f>IF(ISNUMBER(Regressions!L5), Regressions!L5,0.0000000001)</f>
        <v>0</v>
      </c>
      <c r="K31" s="452">
        <f>IF(ISNUMBER(Regressions!M5), Regressions!M5,0.0000000001)</f>
        <v>1E-10</v>
      </c>
      <c r="L31" s="452">
        <f>IF(ISNUMBER(Regressions!N5), Regressions!N5,0.0000000001)</f>
        <v>1E-10</v>
      </c>
      <c r="M31" s="452">
        <f>IF(ISNUMBER(Regressions!O5), Regressions!O5,0.0000000001)</f>
        <v>1E-10</v>
      </c>
      <c r="N31" s="452">
        <f>IF(ISNUMBER(Regressions!P5), Regressions!P5,0.0000000001)</f>
        <v>1E-10</v>
      </c>
      <c r="O31" s="452">
        <f>IF(ISNUMBER(Regressions!Q5), Regressions!Q5,0.0000000001)</f>
        <v>1E-10</v>
      </c>
      <c r="P31" s="458" t="s">
        <v>125</v>
      </c>
      <c r="Q31" s="452">
        <f>IF(ISNUMBER(Regressions!U5), Regressions!U5,0.0000000001)</f>
        <v>2.45499738</v>
      </c>
      <c r="R31" s="452">
        <f>IF(ISNUMBER(Regressions!V5), Regressions!V5,0.0000000001)</f>
        <v>1E-10</v>
      </c>
      <c r="S31" s="452">
        <f>IF(ISNUMBER(Regressions!W5), Regressions!W5,0.0000000001)</f>
        <v>1E-10</v>
      </c>
      <c r="T31" s="452">
        <f>IF(ISNUMBER(Regressions!X5), Regressions!X5,0.0000000001)</f>
        <v>1E-10</v>
      </c>
      <c r="U31" s="452">
        <f>IF(ISNUMBER(Regressions!Y5), Regressions!Y5,0.0000000001)</f>
        <v>1E-10</v>
      </c>
      <c r="V31" s="455">
        <f>IF(ISNUMBER(Regressions!Z5), Regressions!Z5,0.0000000001)</f>
        <v>1E-10</v>
      </c>
      <c r="AM31" s="417"/>
      <c r="AN31" s="417"/>
      <c r="AO31" s="417"/>
      <c r="AP31" s="417"/>
      <c r="AQ31" s="417"/>
      <c r="AR31" s="417"/>
      <c r="AS31" s="417"/>
      <c r="AT31" s="417"/>
      <c r="AU31" s="417"/>
    </row>
    <row r="32" spans="1:47" x14ac:dyDescent="0.25">
      <c r="A32" s="450" t="str">
        <f>+Key!I48</f>
        <v>No service</v>
      </c>
      <c r="B32" s="456" t="s">
        <v>123</v>
      </c>
      <c r="C32" s="452">
        <f>IF(ISNUMBER(Regressions!C6), Regressions!C6, 0.0000000001)</f>
        <v>1.55</v>
      </c>
      <c r="D32" s="452">
        <f>IF(ISNUMBER(Regressions!D6), Regressions!D6, 0.0000000001)</f>
        <v>1E-10</v>
      </c>
      <c r="E32" s="452">
        <f>IF(ISNUMBER(Regressions!E6), Regressions!E6, 0.0000000001)</f>
        <v>1E-10</v>
      </c>
      <c r="F32" s="452">
        <f>IF(ISNUMBER(Regressions!F6), Regressions!F6, 0.0000000001)</f>
        <v>1E-10</v>
      </c>
      <c r="G32" s="452">
        <f>IF(ISNUMBER(Regressions!G6), Regressions!G6, 0.0000000001)</f>
        <v>1E-10</v>
      </c>
      <c r="H32" s="452">
        <f>IF(ISNUMBER(Regressions!H6), Regressions!H6, 0.0000000001)</f>
        <v>1E-10</v>
      </c>
      <c r="I32" s="459" t="s">
        <v>123</v>
      </c>
      <c r="J32" s="452">
        <f>IF(ISNUMBER(Regressions!L6), Regressions!L6,0.0000000001)</f>
        <v>1.1717171719999999</v>
      </c>
      <c r="K32" s="452">
        <f>IF(ISNUMBER(Regressions!M6), Regressions!M6,0.0000000001)</f>
        <v>1E-10</v>
      </c>
      <c r="L32" s="452">
        <f>IF(ISNUMBER(Regressions!N6), Regressions!N6,0.0000000001)</f>
        <v>1E-10</v>
      </c>
      <c r="M32" s="452">
        <f>IF(ISNUMBER(Regressions!O6), Regressions!O6,0.0000000001)</f>
        <v>1E-10</v>
      </c>
      <c r="N32" s="452">
        <f>IF(ISNUMBER(Regressions!P6), Regressions!P6,0.0000000001)</f>
        <v>1E-10</v>
      </c>
      <c r="O32" s="452">
        <f>IF(ISNUMBER(Regressions!Q6), Regressions!Q6,0.0000000001)</f>
        <v>1E-10</v>
      </c>
      <c r="P32" s="460" t="s">
        <v>123</v>
      </c>
      <c r="Q32" s="452">
        <f>IF(ISNUMBER(Regressions!U6), Regressions!U6,0.0000000001)</f>
        <v>1.05</v>
      </c>
      <c r="R32" s="452">
        <f>IF(ISNUMBER(Regressions!V6), Regressions!V6,0.0000000001)</f>
        <v>1E-10</v>
      </c>
      <c r="S32" s="452">
        <f>IF(ISNUMBER(Regressions!W6), Regressions!W6,0.0000000001)</f>
        <v>1E-10</v>
      </c>
      <c r="T32" s="452">
        <f>IF(ISNUMBER(Regressions!X6), Regressions!X6,0.0000000001)</f>
        <v>1E-10</v>
      </c>
      <c r="U32" s="452">
        <f>IF(ISNUMBER(Regressions!Y6), Regressions!Y6,0.0000000001)</f>
        <v>1E-10</v>
      </c>
      <c r="V32" s="455">
        <f>IF(ISNUMBER(Regressions!Z6), Regressions!Z6,0.0000000001)</f>
        <v>1E-10</v>
      </c>
      <c r="AM32" s="417"/>
      <c r="AN32" s="417"/>
      <c r="AO32" s="417"/>
      <c r="AP32" s="417"/>
      <c r="AQ32" s="417"/>
      <c r="AR32" s="417"/>
      <c r="AS32" s="417"/>
      <c r="AT32" s="417"/>
      <c r="AU32" s="417"/>
    </row>
    <row r="33" spans="1:22" ht="15.6" thickBot="1" x14ac:dyDescent="0.3">
      <c r="A33" s="450" t="str">
        <f>+Key!I49</f>
        <v>Insufficient data</v>
      </c>
      <c r="B33" s="461" t="s">
        <v>163</v>
      </c>
      <c r="C33" s="462">
        <f>IF(ISNUMBER(Regressions!C7), Regressions!C7, 0.0000000001)</f>
        <v>0</v>
      </c>
      <c r="D33" s="462">
        <f>IF(ISNUMBER(Regressions!D7), Regressions!D7, 0.0000000001)</f>
        <v>100</v>
      </c>
      <c r="E33" s="462">
        <f>IF(ISNUMBER(Regressions!E7), Regressions!E7, 0.0000000001)</f>
        <v>100</v>
      </c>
      <c r="F33" s="462">
        <f>IF(ISNUMBER(Regressions!F7), Regressions!F7, 0.0000000001)</f>
        <v>100</v>
      </c>
      <c r="G33" s="462">
        <f>IF(ISNUMBER(Regressions!G7), Regressions!G7, 0.0000000001)</f>
        <v>100</v>
      </c>
      <c r="H33" s="462">
        <f>IF(ISNUMBER(Regressions!H7), Regressions!H7, 0.0000000001)</f>
        <v>100</v>
      </c>
      <c r="I33" s="463" t="s">
        <v>163</v>
      </c>
      <c r="J33" s="464">
        <f>IF(ISNUMBER(Regressions!L7), Regressions!L7,0.0000000001)</f>
        <v>0</v>
      </c>
      <c r="K33" s="462">
        <f>IF(ISNUMBER(Regressions!M7), Regressions!M7,0.0000000001)</f>
        <v>100</v>
      </c>
      <c r="L33" s="462">
        <f>IF(ISNUMBER(Regressions!N7), Regressions!N7,0.0000000001)</f>
        <v>100</v>
      </c>
      <c r="M33" s="462">
        <f>IF(ISNUMBER(Regressions!O7), Regressions!O7,0.0000000001)</f>
        <v>100</v>
      </c>
      <c r="N33" s="462">
        <f>IF(ISNUMBER(Regressions!P7), Regressions!P7,0.0000000001)</f>
        <v>100</v>
      </c>
      <c r="O33" s="462">
        <f>IF(ISNUMBER(Regressions!Q7), Regressions!Q7,0.0000000001)</f>
        <v>100</v>
      </c>
      <c r="P33" s="465" t="s">
        <v>163</v>
      </c>
      <c r="Q33" s="464">
        <f>IF(ISNUMBER(Regressions!U7), Regressions!U7,0.0000000001)</f>
        <v>0</v>
      </c>
      <c r="R33" s="464">
        <f>IF(ISNUMBER(Regressions!V7), Regressions!V7,0.0000000001)</f>
        <v>100</v>
      </c>
      <c r="S33" s="462">
        <f>IF(ISNUMBER(Regressions!W7), Regressions!W7,0.0000000001)</f>
        <v>100</v>
      </c>
      <c r="T33" s="462">
        <f>IF(ISNUMBER(Regressions!X7), Regressions!X7,0.0000000001)</f>
        <v>100</v>
      </c>
      <c r="U33" s="462">
        <f>IF(ISNUMBER(Regressions!Y7), Regressions!Y7,0.0000000001)</f>
        <v>100</v>
      </c>
      <c r="V33" s="466">
        <f>IF(ISNUMBER(Regressions!Z7), Regressions!Z7,0.0000000001)</f>
        <v>100</v>
      </c>
    </row>
    <row r="34" spans="1:22" x14ac:dyDescent="0.25">
      <c r="B34" s="467" t="str">
        <f>HLOOKUP(Introduction!$G$4,nametranslations,34,FALSE)</f>
        <v>Source: WHO/UNICEF JMP (2026)</v>
      </c>
    </row>
    <row r="35" spans="1:22" ht="5.25" customHeight="1" x14ac:dyDescent="0.25"/>
    <row r="36" spans="1:22" s="417" customFormat="1" ht="49.5" customHeight="1" x14ac:dyDescent="0.25">
      <c r="B36" s="468" t="str">
        <f>+Key!I46</f>
        <v>Basic service</v>
      </c>
      <c r="C36" s="469" t="str">
        <f>+HLOOKUP(Introduction!$G$4,Key!A:G,158,FALSE)</f>
        <v>Drinking water from an improved source and water is available at the school at the time of the survey</v>
      </c>
      <c r="D36" s="469"/>
      <c r="E36" s="469"/>
      <c r="F36" s="469"/>
      <c r="G36" s="469"/>
      <c r="H36" s="469"/>
      <c r="I36" s="468" t="str">
        <f>+Key!I46</f>
        <v>Basic service</v>
      </c>
      <c r="J36" s="470" t="str">
        <f>+HLOOKUP(Introduction!$G$4,Key!A:G,162,FALSE)</f>
        <v>Improved sanitation facilities at the school that are single-sex and usable (available, functional and private) at the time of the survey</v>
      </c>
      <c r="K36" s="471"/>
      <c r="L36" s="471"/>
      <c r="M36" s="471"/>
      <c r="N36" s="471"/>
      <c r="O36" s="471"/>
      <c r="P36" s="468" t="str">
        <f>+Key!I46</f>
        <v>Basic service</v>
      </c>
      <c r="Q36" s="472" t="str">
        <f>+HLOOKUP(Introduction!$G$4,Key!A:G,165,FALSE)</f>
        <v xml:space="preserve">Handwashing facilities with water and soap available at the school at the time of the survey </v>
      </c>
      <c r="R36" s="472"/>
      <c r="S36" s="472"/>
      <c r="T36" s="472"/>
      <c r="U36" s="472"/>
      <c r="V36" s="472"/>
    </row>
    <row r="37" spans="1:22" ht="49.5" customHeight="1" x14ac:dyDescent="0.25">
      <c r="B37" s="468" t="str">
        <f>+Key!I47</f>
        <v>Limited service</v>
      </c>
      <c r="C37" s="473" t="str">
        <f>+HLOOKUP(Introduction!$G$4,Key!A:G,159,FALSE)</f>
        <v>Drinking water from an improved source but water is unavailable at the school at the time of the survey</v>
      </c>
      <c r="D37" s="473"/>
      <c r="E37" s="473"/>
      <c r="F37" s="473"/>
      <c r="G37" s="473"/>
      <c r="H37" s="473"/>
      <c r="I37" s="468" t="str">
        <f>+Key!I47</f>
        <v>Limited service</v>
      </c>
      <c r="J37" s="473" t="str">
        <f>+HLOOKUP(Introduction!$G$4,Key!A:G,163,FALSE)</f>
        <v>Improved sanitation facilities at the school that are either not single-sex or not usable at the time of the survey</v>
      </c>
      <c r="K37" s="473"/>
      <c r="L37" s="473"/>
      <c r="M37" s="473"/>
      <c r="N37" s="473"/>
      <c r="O37" s="473"/>
      <c r="P37" s="468" t="str">
        <f>+Key!I47</f>
        <v>Limited service</v>
      </c>
      <c r="Q37" s="473" t="str">
        <f>+HLOOKUP(Introduction!$G$4,Key!A:G,166,FALSE)</f>
        <v>Handwashing facilities with water but no soap available at the school at the time of the survey</v>
      </c>
      <c r="R37" s="473"/>
      <c r="S37" s="473"/>
      <c r="T37" s="473"/>
      <c r="U37" s="473"/>
      <c r="V37" s="473"/>
    </row>
    <row r="38" spans="1:22" ht="49.5" customHeight="1" x14ac:dyDescent="0.25">
      <c r="B38" s="468" t="str">
        <f>+Key!I48</f>
        <v>No service</v>
      </c>
      <c r="C38" s="474" t="str">
        <f>+HLOOKUP(Introduction!$G$4,Key!A:G,160,FALSE)</f>
        <v>Drinking water from an unimproved source or no water source at the school</v>
      </c>
      <c r="D38" s="474"/>
      <c r="E38" s="474"/>
      <c r="F38" s="474"/>
      <c r="G38" s="474"/>
      <c r="H38" s="474"/>
      <c r="I38" s="468" t="str">
        <f>+Key!I48</f>
        <v>No service</v>
      </c>
      <c r="J38" s="474" t="str">
        <f>+HLOOKUP(Introduction!$G$4,Key!A:G,164,FALSE)</f>
        <v>Unimproved sanitation facilities or no sanitation facilities at the school</v>
      </c>
      <c r="K38" s="474"/>
      <c r="L38" s="474"/>
      <c r="M38" s="474"/>
      <c r="N38" s="474"/>
      <c r="O38" s="474"/>
      <c r="P38" s="468" t="str">
        <f>+Key!I48</f>
        <v>No service</v>
      </c>
      <c r="Q38" s="474" t="str">
        <f>+HLOOKUP(Introduction!$G$4,Key!A:G,167,FALSE)</f>
        <v>No handwashing facilities or no water available at the school</v>
      </c>
      <c r="R38" s="474"/>
      <c r="S38" s="474"/>
      <c r="T38" s="474"/>
      <c r="U38" s="474"/>
      <c r="V38" s="474"/>
    </row>
    <row r="39" spans="1:22" ht="49.5" customHeight="1" x14ac:dyDescent="0.25">
      <c r="B39" s="468" t="str">
        <f>+Key!I49</f>
        <v>Insufficient data</v>
      </c>
      <c r="C39" s="475" t="str">
        <f>+HLOOKUP(Introduction!$G$4,Key!A:G,161,FALSE)</f>
        <v>Insufficient data available to generate estimates for a given reference year</v>
      </c>
      <c r="D39" s="475"/>
      <c r="E39" s="475"/>
      <c r="F39" s="475"/>
      <c r="G39" s="475"/>
      <c r="H39" s="475"/>
      <c r="I39" s="468" t="str">
        <f>+Key!I49</f>
        <v>Insufficient data</v>
      </c>
      <c r="J39" s="475" t="str">
        <f>+HLOOKUP(Introduction!$G$4,Key!A:G,161,FALSE)</f>
        <v>Insufficient data available to generate estimates for a given reference year</v>
      </c>
      <c r="K39" s="475"/>
      <c r="L39" s="475"/>
      <c r="M39" s="475"/>
      <c r="N39" s="475"/>
      <c r="O39" s="475"/>
      <c r="P39" s="468" t="str">
        <f>+Key!I49</f>
        <v>Insufficient data</v>
      </c>
      <c r="Q39" s="475" t="str">
        <f>+HLOOKUP(Introduction!$G$4,Key!A:G,161,FALSE)</f>
        <v>Insufficient data available to generate estimates for a given reference year</v>
      </c>
      <c r="R39" s="475"/>
      <c r="S39" s="475"/>
      <c r="T39" s="475"/>
      <c r="U39" s="475"/>
      <c r="V39" s="47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499FA-059A-4D01-9E95-62CEA2CA069E}">
  <sheetPr codeName="Sheet3">
    <tabColor rgb="FFEAEAEA"/>
  </sheetPr>
  <dimension ref="A1:AF65"/>
  <sheetViews>
    <sheetView showGridLines="0" zoomScale="80" zoomScaleNormal="80" workbookViewId="0"/>
  </sheetViews>
  <sheetFormatPr defaultColWidth="9" defaultRowHeight="13.2" x14ac:dyDescent="0.25"/>
  <cols>
    <col min="1" max="31" width="9" style="373"/>
    <col min="32" max="32" width="5.09765625" style="373" customWidth="1"/>
    <col min="33" max="16384" width="9" style="373"/>
  </cols>
  <sheetData>
    <row r="1" spans="1:32" s="372" customFormat="1" x14ac:dyDescent="0.25"/>
    <row r="2" spans="1:32" s="372" customFormat="1" ht="15.6" x14ac:dyDescent="0.3">
      <c r="A2" s="476" t="str">
        <f>HLOOKUP(Introduction!$G$4,nametranslations,38,FALSE)</f>
        <v>Water, sanitation and hygiene services in schools</v>
      </c>
    </row>
    <row r="3" spans="1:32" s="372" customFormat="1" ht="15.6" x14ac:dyDescent="0.3">
      <c r="A3" s="476"/>
    </row>
    <row r="4" spans="1:32" s="372" customFormat="1" x14ac:dyDescent="0.25">
      <c r="A4" s="477"/>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row>
    <row r="5" spans="1:32" s="372" customFormat="1" x14ac:dyDescent="0.25">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row>
    <row r="6" spans="1:32" s="372" customFormat="1" x14ac:dyDescent="0.25">
      <c r="A6" s="477"/>
      <c r="B6" s="477"/>
      <c r="C6" s="477"/>
      <c r="D6" s="477"/>
      <c r="E6" s="477"/>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row>
    <row r="7" spans="1:32" s="372" customFormat="1" x14ac:dyDescent="0.25">
      <c r="A7" s="477"/>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row>
    <row r="8" spans="1:32" s="372" customFormat="1" x14ac:dyDescent="0.25">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row>
    <row r="9" spans="1:32" s="372" customFormat="1" x14ac:dyDescent="0.2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row>
    <row r="10" spans="1:32" s="372" customFormat="1" x14ac:dyDescent="0.25">
      <c r="A10" s="477"/>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row>
    <row r="11" spans="1:32" s="372" customFormat="1" x14ac:dyDescent="0.25">
      <c r="A11" s="477"/>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row>
    <row r="12" spans="1:32" s="372" customFormat="1" x14ac:dyDescent="0.25">
      <c r="A12" s="477"/>
      <c r="B12" s="477"/>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row>
    <row r="13" spans="1:32" s="372" customFormat="1" x14ac:dyDescent="0.25">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row>
    <row r="14" spans="1:32" s="372" customFormat="1" x14ac:dyDescent="0.25">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row>
    <row r="15" spans="1:32" s="372" customFormat="1" x14ac:dyDescent="0.25">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row>
    <row r="16" spans="1:32" s="372" customFormat="1" x14ac:dyDescent="0.25">
      <c r="A16" s="477"/>
      <c r="B16" s="477"/>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row>
    <row r="17" spans="1:32" s="372" customFormat="1" x14ac:dyDescent="0.25">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row>
    <row r="18" spans="1:32" s="372" customFormat="1" x14ac:dyDescent="0.25">
      <c r="A18" s="477"/>
      <c r="B18" s="477"/>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row>
    <row r="19" spans="1:32" s="372" customFormat="1" x14ac:dyDescent="0.25">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row>
    <row r="20" spans="1:32" s="372" customFormat="1" x14ac:dyDescent="0.25">
      <c r="A20" s="477"/>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row>
    <row r="21" spans="1:32" s="372" customFormat="1" x14ac:dyDescent="0.25">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row>
    <row r="22" spans="1:32" s="372" customFormat="1" x14ac:dyDescent="0.25">
      <c r="A22" s="477"/>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row>
    <row r="23" spans="1:32" s="372" customFormat="1" x14ac:dyDescent="0.25">
      <c r="A23" s="467" t="str">
        <f>+HLOOKUP(Introduction!$G$4,nametranslations,34,FALSE)</f>
        <v>Source: WHO/UNICEF JMP (2026)</v>
      </c>
    </row>
    <row r="24" spans="1:32" s="372" customFormat="1" x14ac:dyDescent="0.25">
      <c r="A24" s="478"/>
    </row>
    <row r="25" spans="1:32" s="372" customFormat="1" x14ac:dyDescent="0.25">
      <c r="A25" s="479"/>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row>
    <row r="26" spans="1:32" s="372" customFormat="1" x14ac:dyDescent="0.25">
      <c r="A26" s="479"/>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row>
    <row r="27" spans="1:32" s="372" customFormat="1" x14ac:dyDescent="0.25">
      <c r="A27" s="479"/>
      <c r="B27" s="479"/>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row>
    <row r="28" spans="1:32" s="372" customFormat="1" x14ac:dyDescent="0.25">
      <c r="A28" s="479"/>
      <c r="B28" s="479"/>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row>
    <row r="29" spans="1:32" s="372" customFormat="1" x14ac:dyDescent="0.25">
      <c r="A29" s="479"/>
      <c r="B29" s="479"/>
      <c r="C29" s="479"/>
      <c r="D29" s="479"/>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row>
    <row r="30" spans="1:32" s="372" customFormat="1" x14ac:dyDescent="0.25">
      <c r="A30" s="479"/>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row>
    <row r="31" spans="1:32" s="372" customFormat="1" x14ac:dyDescent="0.25">
      <c r="A31" s="479"/>
      <c r="B31" s="479"/>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row>
    <row r="32" spans="1:32" s="372" customFormat="1" x14ac:dyDescent="0.25">
      <c r="A32" s="479"/>
      <c r="B32" s="479"/>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c r="AB32" s="479"/>
      <c r="AC32" s="479"/>
      <c r="AD32" s="479"/>
      <c r="AE32" s="479"/>
      <c r="AF32" s="479"/>
    </row>
    <row r="33" spans="1:32" s="372" customFormat="1" x14ac:dyDescent="0.25">
      <c r="A33" s="479"/>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row>
    <row r="34" spans="1:32" s="372" customFormat="1" x14ac:dyDescent="0.25">
      <c r="A34" s="479"/>
      <c r="B34" s="479"/>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479"/>
      <c r="AF34" s="479"/>
    </row>
    <row r="35" spans="1:32" s="372" customFormat="1" x14ac:dyDescent="0.25">
      <c r="A35" s="479"/>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row>
    <row r="36" spans="1:32" s="372" customFormat="1" x14ac:dyDescent="0.25">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479"/>
      <c r="Z36" s="479"/>
      <c r="AA36" s="479"/>
      <c r="AB36" s="479"/>
      <c r="AC36" s="479"/>
      <c r="AD36" s="479"/>
      <c r="AE36" s="479"/>
      <c r="AF36" s="479"/>
    </row>
    <row r="37" spans="1:32" s="372" customFormat="1" x14ac:dyDescent="0.25">
      <c r="A37" s="479"/>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row>
    <row r="38" spans="1:32" s="372" customFormat="1" x14ac:dyDescent="0.25">
      <c r="A38" s="479"/>
      <c r="B38" s="479"/>
      <c r="C38" s="479"/>
      <c r="D38" s="479"/>
      <c r="E38" s="479"/>
      <c r="F38" s="479"/>
      <c r="G38" s="479"/>
      <c r="H38" s="479"/>
      <c r="I38" s="479"/>
      <c r="J38" s="479"/>
      <c r="K38" s="479"/>
      <c r="L38" s="479"/>
      <c r="M38" s="479"/>
      <c r="N38" s="479"/>
      <c r="O38" s="479"/>
      <c r="P38" s="479"/>
      <c r="Q38" s="479"/>
      <c r="R38" s="479"/>
      <c r="S38" s="479"/>
      <c r="T38" s="479"/>
      <c r="U38" s="479"/>
      <c r="V38" s="479"/>
      <c r="W38" s="479"/>
      <c r="X38" s="479"/>
      <c r="Y38" s="479"/>
      <c r="Z38" s="479"/>
      <c r="AA38" s="479"/>
      <c r="AB38" s="479"/>
      <c r="AC38" s="479"/>
      <c r="AD38" s="479"/>
      <c r="AE38" s="479"/>
      <c r="AF38" s="479"/>
    </row>
    <row r="39" spans="1:32" s="372" customFormat="1" x14ac:dyDescent="0.25">
      <c r="A39" s="479"/>
      <c r="B39" s="479"/>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row>
    <row r="40" spans="1:32" s="372" customFormat="1" x14ac:dyDescent="0.25">
      <c r="A40" s="479"/>
      <c r="B40" s="479"/>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row>
    <row r="41" spans="1:32" s="372" customFormat="1" x14ac:dyDescent="0.25">
      <c r="A41" s="479"/>
      <c r="B41" s="479"/>
      <c r="C41" s="479"/>
      <c r="D41" s="479"/>
      <c r="E41" s="479"/>
      <c r="F41" s="479"/>
      <c r="G41" s="479"/>
      <c r="H41" s="479"/>
      <c r="I41" s="479"/>
      <c r="J41" s="479"/>
      <c r="K41" s="479"/>
      <c r="L41" s="479"/>
      <c r="M41" s="479"/>
      <c r="N41" s="479"/>
      <c r="O41" s="479"/>
      <c r="P41" s="479"/>
      <c r="Q41" s="479"/>
      <c r="R41" s="479"/>
      <c r="S41" s="479"/>
      <c r="T41" s="479"/>
      <c r="U41" s="479"/>
      <c r="V41" s="479"/>
      <c r="W41" s="479"/>
      <c r="X41" s="479"/>
      <c r="Y41" s="479"/>
      <c r="Z41" s="479"/>
      <c r="AA41" s="479"/>
      <c r="AB41" s="479"/>
      <c r="AC41" s="479"/>
      <c r="AD41" s="479"/>
      <c r="AE41" s="479"/>
      <c r="AF41" s="479"/>
    </row>
    <row r="42" spans="1:32" s="372" customFormat="1" x14ac:dyDescent="0.25">
      <c r="A42" s="479"/>
      <c r="B42" s="479"/>
      <c r="C42" s="479"/>
      <c r="D42" s="479"/>
      <c r="E42" s="479"/>
      <c r="F42" s="479"/>
      <c r="G42" s="479"/>
      <c r="H42" s="479"/>
      <c r="I42" s="479"/>
      <c r="J42" s="479"/>
      <c r="K42" s="479"/>
      <c r="L42" s="479"/>
      <c r="M42" s="479"/>
      <c r="N42" s="479"/>
      <c r="O42" s="479"/>
      <c r="P42" s="479"/>
      <c r="Q42" s="479"/>
      <c r="R42" s="479"/>
      <c r="S42" s="479"/>
      <c r="T42" s="479"/>
      <c r="U42" s="479"/>
      <c r="V42" s="479"/>
      <c r="W42" s="479"/>
      <c r="X42" s="479"/>
      <c r="Y42" s="479"/>
      <c r="Z42" s="479"/>
      <c r="AA42" s="479"/>
      <c r="AB42" s="479"/>
      <c r="AC42" s="479"/>
      <c r="AD42" s="479"/>
      <c r="AE42" s="479"/>
      <c r="AF42" s="479"/>
    </row>
    <row r="43" spans="1:32" s="372" customFormat="1" x14ac:dyDescent="0.25">
      <c r="A43" s="479"/>
      <c r="B43" s="479"/>
      <c r="C43" s="479"/>
      <c r="D43" s="479"/>
      <c r="E43" s="479"/>
      <c r="F43" s="479"/>
      <c r="G43" s="479"/>
      <c r="H43" s="479"/>
      <c r="I43" s="479"/>
      <c r="J43" s="479"/>
      <c r="K43" s="479"/>
      <c r="L43" s="479"/>
      <c r="M43" s="479"/>
      <c r="N43" s="479"/>
      <c r="O43" s="479"/>
      <c r="P43" s="479"/>
      <c r="Q43" s="479"/>
      <c r="R43" s="479"/>
      <c r="S43" s="479"/>
      <c r="T43" s="479"/>
      <c r="U43" s="479"/>
      <c r="V43" s="479"/>
      <c r="W43" s="479"/>
      <c r="X43" s="479"/>
      <c r="Y43" s="479"/>
      <c r="Z43" s="479"/>
      <c r="AA43" s="479"/>
      <c r="AB43" s="479"/>
      <c r="AC43" s="479"/>
      <c r="AD43" s="479"/>
      <c r="AE43" s="479"/>
      <c r="AF43" s="479"/>
    </row>
    <row r="44" spans="1:32" s="372" customFormat="1" x14ac:dyDescent="0.25">
      <c r="A44" s="467" t="str">
        <f>+HLOOKUP(Introduction!$G$4,nametranslations,34,FALSE)</f>
        <v>Source: WHO/UNICEF JMP (2026)</v>
      </c>
      <c r="B44" s="478"/>
    </row>
    <row r="45" spans="1:32" s="372" customFormat="1" x14ac:dyDescent="0.25"/>
    <row r="46" spans="1:32" s="372" customFormat="1" x14ac:dyDescent="0.25">
      <c r="A46" s="480"/>
      <c r="B46" s="480"/>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row>
    <row r="47" spans="1:32" s="372" customFormat="1" x14ac:dyDescent="0.25">
      <c r="A47" s="480"/>
      <c r="B47" s="480"/>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row>
    <row r="48" spans="1:32" s="372" customFormat="1" x14ac:dyDescent="0.25">
      <c r="A48" s="480"/>
      <c r="B48" s="480"/>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row>
    <row r="49" spans="1:32" s="372" customFormat="1" x14ac:dyDescent="0.25">
      <c r="A49" s="480"/>
      <c r="B49" s="480"/>
      <c r="C49" s="480"/>
      <c r="D49" s="480"/>
      <c r="E49" s="480"/>
      <c r="F49" s="480"/>
      <c r="G49" s="480"/>
      <c r="H49" s="480"/>
      <c r="I49" s="480"/>
      <c r="J49" s="480"/>
      <c r="K49" s="480"/>
      <c r="L49" s="480"/>
      <c r="M49" s="480"/>
      <c r="N49" s="480"/>
      <c r="O49" s="480"/>
      <c r="P49" s="480"/>
      <c r="Q49" s="480"/>
      <c r="R49" s="480"/>
      <c r="S49" s="480"/>
      <c r="T49" s="480"/>
      <c r="U49" s="480"/>
      <c r="V49" s="480"/>
      <c r="W49" s="480"/>
      <c r="X49" s="480"/>
      <c r="Y49" s="480"/>
      <c r="Z49" s="480"/>
      <c r="AA49" s="480"/>
      <c r="AB49" s="480"/>
      <c r="AC49" s="480"/>
      <c r="AD49" s="480"/>
      <c r="AE49" s="480"/>
      <c r="AF49" s="480"/>
    </row>
    <row r="50" spans="1:32" s="372" customFormat="1" x14ac:dyDescent="0.25">
      <c r="A50" s="480"/>
      <c r="B50" s="480"/>
      <c r="C50" s="480"/>
      <c r="D50" s="480"/>
      <c r="E50" s="480"/>
      <c r="F50" s="480"/>
      <c r="G50" s="480"/>
      <c r="H50" s="480"/>
      <c r="I50" s="480"/>
      <c r="J50" s="480"/>
      <c r="K50" s="480"/>
      <c r="L50" s="480"/>
      <c r="M50" s="480"/>
      <c r="N50" s="480"/>
      <c r="O50" s="480"/>
      <c r="P50" s="480"/>
      <c r="Q50" s="480"/>
      <c r="R50" s="480"/>
      <c r="S50" s="480"/>
      <c r="T50" s="480"/>
      <c r="U50" s="480"/>
      <c r="V50" s="480"/>
      <c r="W50" s="480"/>
      <c r="X50" s="480"/>
      <c r="Y50" s="480"/>
      <c r="Z50" s="480"/>
      <c r="AA50" s="480"/>
      <c r="AB50" s="480"/>
      <c r="AC50" s="480"/>
      <c r="AD50" s="480"/>
      <c r="AE50" s="480"/>
      <c r="AF50" s="480"/>
    </row>
    <row r="51" spans="1:32" s="372" customFormat="1" x14ac:dyDescent="0.25">
      <c r="A51" s="480"/>
      <c r="B51" s="480"/>
      <c r="C51" s="480"/>
      <c r="D51" s="480"/>
      <c r="E51" s="480"/>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c r="AD51" s="480"/>
      <c r="AE51" s="480"/>
      <c r="AF51" s="480"/>
    </row>
    <row r="52" spans="1:32" s="372" customFormat="1" x14ac:dyDescent="0.25">
      <c r="A52" s="480"/>
      <c r="B52" s="480"/>
      <c r="C52" s="480"/>
      <c r="D52" s="480"/>
      <c r="E52" s="480"/>
      <c r="F52" s="480"/>
      <c r="G52" s="480"/>
      <c r="H52" s="480"/>
      <c r="I52" s="480"/>
      <c r="J52" s="480"/>
      <c r="K52" s="480"/>
      <c r="L52" s="480"/>
      <c r="M52" s="480"/>
      <c r="N52" s="480"/>
      <c r="O52" s="480"/>
      <c r="P52" s="480"/>
      <c r="Q52" s="480"/>
      <c r="R52" s="480"/>
      <c r="S52" s="480"/>
      <c r="T52" s="480"/>
      <c r="U52" s="480"/>
      <c r="V52" s="480"/>
      <c r="W52" s="480"/>
      <c r="X52" s="480"/>
      <c r="Y52" s="480"/>
      <c r="Z52" s="480"/>
      <c r="AA52" s="480"/>
      <c r="AB52" s="480"/>
      <c r="AC52" s="480"/>
      <c r="AD52" s="480"/>
      <c r="AE52" s="480"/>
      <c r="AF52" s="480"/>
    </row>
    <row r="53" spans="1:32" s="372" customFormat="1" x14ac:dyDescent="0.25">
      <c r="A53" s="480"/>
      <c r="B53" s="480"/>
      <c r="C53" s="480"/>
      <c r="D53" s="480"/>
      <c r="E53" s="480"/>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row>
    <row r="54" spans="1:32" s="372" customFormat="1" x14ac:dyDescent="0.25">
      <c r="A54" s="480"/>
      <c r="B54" s="480"/>
      <c r="C54" s="480"/>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row>
    <row r="55" spans="1:32" s="372" customFormat="1" x14ac:dyDescent="0.25">
      <c r="A55" s="480"/>
      <c r="B55" s="480"/>
      <c r="C55" s="480"/>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row>
    <row r="56" spans="1:32" s="372" customFormat="1" x14ac:dyDescent="0.25">
      <c r="A56" s="480"/>
      <c r="B56" s="480"/>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row>
    <row r="57" spans="1:32" s="372" customFormat="1" x14ac:dyDescent="0.25">
      <c r="A57" s="480"/>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row>
    <row r="58" spans="1:32" s="372" customFormat="1" x14ac:dyDescent="0.25">
      <c r="A58" s="480"/>
      <c r="B58" s="480"/>
      <c r="C58" s="480"/>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row>
    <row r="59" spans="1:32" s="372" customFormat="1" x14ac:dyDescent="0.25">
      <c r="A59" s="480"/>
      <c r="B59" s="480"/>
      <c r="C59" s="480"/>
      <c r="D59" s="480"/>
      <c r="E59" s="480"/>
      <c r="F59" s="480"/>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row>
    <row r="60" spans="1:32" s="372" customFormat="1" x14ac:dyDescent="0.25">
      <c r="A60" s="480"/>
      <c r="B60" s="480"/>
      <c r="C60" s="480"/>
      <c r="D60" s="480"/>
      <c r="E60" s="480"/>
      <c r="F60" s="480"/>
      <c r="G60" s="480"/>
      <c r="H60" s="480"/>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row>
    <row r="61" spans="1:32" s="372" customFormat="1" x14ac:dyDescent="0.25">
      <c r="A61" s="480"/>
      <c r="B61" s="480"/>
      <c r="C61" s="480"/>
      <c r="D61" s="480"/>
      <c r="E61" s="480"/>
      <c r="F61" s="480"/>
      <c r="G61" s="480"/>
      <c r="H61" s="480"/>
      <c r="I61" s="480"/>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row>
    <row r="62" spans="1:32" s="372" customFormat="1" x14ac:dyDescent="0.25">
      <c r="A62" s="480"/>
      <c r="B62" s="480"/>
      <c r="C62" s="480"/>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row>
    <row r="63" spans="1:32" s="372" customFormat="1" x14ac:dyDescent="0.25">
      <c r="A63" s="480"/>
      <c r="B63" s="480"/>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row>
    <row r="64" spans="1:32" s="372" customFormat="1" x14ac:dyDescent="0.25">
      <c r="A64" s="480"/>
      <c r="B64" s="480"/>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row>
    <row r="65" spans="1:2" s="372" customFormat="1" x14ac:dyDescent="0.25">
      <c r="A65" s="467" t="str">
        <f>+HLOOKUP(Introduction!$G$4,nametranslations,34,FALSE)</f>
        <v>Source: WHO/UNICEF JMP (2026)</v>
      </c>
      <c r="B65" s="47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8DD9D-702A-4108-A960-F16A8E5F45C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3" customWidth="1"/>
    <col min="2" max="2" width="9" style="373"/>
    <col min="3" max="3" width="5.8984375" style="373" customWidth="1"/>
    <col min="4" max="5" width="4.09765625" style="373" customWidth="1"/>
    <col min="6" max="6" width="3.8984375" style="373" customWidth="1"/>
    <col min="7" max="7" width="4.09765625" style="373" customWidth="1"/>
    <col min="8" max="9" width="3.8984375" style="373" customWidth="1"/>
    <col min="10" max="10" width="4.09765625" style="373" customWidth="1"/>
    <col min="11" max="12" width="3.8984375" style="373" customWidth="1"/>
    <col min="13" max="13" width="4.09765625" style="373" customWidth="1"/>
    <col min="14" max="15" width="3.8984375" style="373" customWidth="1"/>
    <col min="16" max="16" width="4.09765625" style="373" customWidth="1"/>
    <col min="17" max="18" width="3.8984375" style="373" customWidth="1"/>
    <col min="19" max="19" width="4.09765625" style="373" customWidth="1"/>
    <col min="20" max="21" width="3.8984375" style="373" customWidth="1"/>
    <col min="22" max="51" width="3.8984375" style="479" customWidth="1"/>
    <col min="52" max="69" width="3.8984375" style="480" customWidth="1"/>
    <col min="70" max="16384" width="9" style="373"/>
  </cols>
  <sheetData>
    <row r="1" spans="1:69" ht="17.399999999999999" x14ac:dyDescent="0.3">
      <c r="A1" s="481" t="str">
        <f>HLOOKUP(Introduction!$G$4,nametranslations,83,FALSE)</f>
        <v>Summary of data from national surveys and censuses</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row>
    <row r="2" spans="1:69" ht="15.6" x14ac:dyDescent="0.3">
      <c r="A2" s="483"/>
      <c r="B2" s="483"/>
      <c r="C2" s="483"/>
      <c r="D2" s="484" t="str">
        <f>HLOOKUP(Introduction!$G$4,nametranslations,85,FALSE)</f>
        <v>Drinking Water</v>
      </c>
      <c r="E2" s="482"/>
      <c r="F2" s="482"/>
      <c r="G2" s="485"/>
      <c r="H2" s="482"/>
      <c r="I2" s="482"/>
      <c r="J2" s="485"/>
      <c r="K2" s="486"/>
      <c r="L2" s="486"/>
      <c r="M2" s="485"/>
      <c r="N2" s="486"/>
      <c r="O2" s="486"/>
      <c r="P2" s="485"/>
      <c r="Q2" s="486"/>
      <c r="R2" s="486"/>
      <c r="S2" s="485"/>
      <c r="T2" s="486"/>
      <c r="U2" s="486"/>
      <c r="V2" s="487" t="str">
        <f>HLOOKUP(Introduction!$G$4,nametranslations,86,FALSE)</f>
        <v>Sanitation</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Hygiene</v>
      </c>
      <c r="BA2" s="490"/>
      <c r="BB2" s="491"/>
      <c r="BC2" s="491"/>
      <c r="BD2" s="492"/>
      <c r="BE2" s="492"/>
      <c r="BF2" s="492"/>
      <c r="BG2" s="492"/>
      <c r="BH2" s="492"/>
      <c r="BI2" s="492"/>
      <c r="BJ2" s="492"/>
      <c r="BK2" s="492"/>
      <c r="BL2" s="492"/>
      <c r="BM2" s="492"/>
      <c r="BN2" s="492"/>
      <c r="BO2" s="492"/>
      <c r="BP2" s="492"/>
      <c r="BQ2" s="492"/>
    </row>
    <row r="3" spans="1:69" ht="13.8" x14ac:dyDescent="0.25">
      <c r="A3" s="493"/>
      <c r="B3" s="482"/>
      <c r="C3" s="482"/>
      <c r="D3" s="482" t="str">
        <f>+Key!$A$24</f>
        <v>Total</v>
      </c>
      <c r="E3" s="482"/>
      <c r="F3" s="482"/>
      <c r="G3" s="482" t="str">
        <f>+Key!$A$26</f>
        <v>Urban</v>
      </c>
      <c r="I3" s="482"/>
      <c r="J3" s="482" t="str">
        <f>+Key!$A$25</f>
        <v>Rural</v>
      </c>
      <c r="L3" s="482"/>
      <c r="M3" s="482" t="str">
        <f>+Key!$A$27</f>
        <v>Pre-primary</v>
      </c>
      <c r="O3" s="482"/>
      <c r="P3" s="482" t="str">
        <f>+Key!$A$28</f>
        <v>Primary</v>
      </c>
      <c r="Q3" s="482"/>
      <c r="R3" s="482"/>
      <c r="S3" s="482" t="str">
        <f>+Key!$A$29</f>
        <v>Secondary</v>
      </c>
      <c r="U3" s="482"/>
      <c r="V3" s="482" t="str">
        <f>+Key!$A$24</f>
        <v>Total</v>
      </c>
      <c r="W3" s="482"/>
      <c r="X3" s="482"/>
      <c r="Y3" s="482" t="str">
        <f>+Key!$A$26</f>
        <v>Urban</v>
      </c>
      <c r="Z3" s="373"/>
      <c r="AA3" s="482"/>
      <c r="AB3" s="482" t="str">
        <f>+Key!$A$25</f>
        <v>Rural</v>
      </c>
      <c r="AC3" s="373"/>
      <c r="AD3" s="482"/>
      <c r="AE3" s="482" t="str">
        <f>+Key!$A$27</f>
        <v>Pre-primary</v>
      </c>
      <c r="AF3" s="373"/>
      <c r="AG3" s="482"/>
      <c r="AH3" s="482" t="str">
        <f>+Key!$A$28</f>
        <v>Primary</v>
      </c>
      <c r="AI3" s="482"/>
      <c r="AJ3" s="482"/>
      <c r="AK3" s="482" t="str">
        <f>+Key!$A$29</f>
        <v>Secondary</v>
      </c>
      <c r="AL3" s="482"/>
      <c r="AM3" s="482"/>
      <c r="AN3" s="482"/>
      <c r="AO3" s="482"/>
      <c r="AP3" s="482" t="s">
        <v>17</v>
      </c>
      <c r="AQ3" s="482"/>
      <c r="AR3" s="482"/>
      <c r="AS3" s="482"/>
      <c r="AT3" s="482"/>
      <c r="AU3" s="482" t="s">
        <v>18</v>
      </c>
      <c r="AV3" s="482"/>
      <c r="AW3" s="482"/>
      <c r="AX3" s="482"/>
      <c r="AY3" s="482"/>
      <c r="AZ3" s="482" t="str">
        <f>+Key!$A$24</f>
        <v>Total</v>
      </c>
      <c r="BA3" s="494"/>
      <c r="BB3" s="482"/>
      <c r="BC3" s="482" t="str">
        <f>+Key!$A$26</f>
        <v>Urban</v>
      </c>
      <c r="BD3" s="373"/>
      <c r="BE3" s="482"/>
      <c r="BF3" s="482" t="str">
        <f>+Key!$A$25</f>
        <v>Rural</v>
      </c>
      <c r="BG3" s="373"/>
      <c r="BH3" s="482"/>
      <c r="BI3" s="482" t="str">
        <f>+Key!$A$27</f>
        <v>Pre-primary</v>
      </c>
      <c r="BJ3" s="373"/>
      <c r="BK3" s="482"/>
      <c r="BL3" s="482" t="str">
        <f>+Key!$A$28</f>
        <v>Primary</v>
      </c>
      <c r="BM3" s="482"/>
      <c r="BN3" s="482"/>
      <c r="BO3" s="482" t="str">
        <f>+Key!$A$29</f>
        <v>Secondary</v>
      </c>
      <c r="BP3" s="372"/>
      <c r="BQ3" s="482"/>
    </row>
    <row r="4" spans="1:69" ht="148.80000000000001" x14ac:dyDescent="0.25">
      <c r="A4" s="495" t="s">
        <v>5</v>
      </c>
      <c r="B4" s="495" t="str">
        <f>HLOOKUP(Introduction!$G$4,nametranslations,88,FALSE)</f>
        <v>Type</v>
      </c>
      <c r="C4" s="495" t="s">
        <v>4</v>
      </c>
      <c r="D4" s="496" t="s">
        <v>25</v>
      </c>
      <c r="E4" s="497" t="s">
        <v>19</v>
      </c>
      <c r="F4" s="498" t="s">
        <v>93</v>
      </c>
      <c r="G4" s="496" t="s">
        <v>25</v>
      </c>
      <c r="H4" s="497" t="s">
        <v>19</v>
      </c>
      <c r="I4" s="498" t="s">
        <v>93</v>
      </c>
      <c r="J4" s="496" t="s">
        <v>25</v>
      </c>
      <c r="K4" s="497" t="s">
        <v>19</v>
      </c>
      <c r="L4" s="498" t="s">
        <v>93</v>
      </c>
      <c r="M4" s="496" t="s">
        <v>25</v>
      </c>
      <c r="N4" s="497" t="s">
        <v>19</v>
      </c>
      <c r="O4" s="498" t="s">
        <v>93</v>
      </c>
      <c r="P4" s="496" t="s">
        <v>25</v>
      </c>
      <c r="Q4" s="497" t="s">
        <v>19</v>
      </c>
      <c r="R4" s="498" t="s">
        <v>93</v>
      </c>
      <c r="S4" s="496" t="s">
        <v>25</v>
      </c>
      <c r="T4" s="497" t="s">
        <v>19</v>
      </c>
      <c r="U4" s="499" t="s">
        <v>93</v>
      </c>
      <c r="V4" s="500" t="s">
        <v>25</v>
      </c>
      <c r="W4" s="501" t="s">
        <v>19</v>
      </c>
      <c r="X4" s="501" t="s">
        <v>21</v>
      </c>
      <c r="Y4" s="501" t="s">
        <v>28</v>
      </c>
      <c r="Z4" s="502" t="s">
        <v>94</v>
      </c>
      <c r="AA4" s="500" t="s">
        <v>25</v>
      </c>
      <c r="AB4" s="501" t="s">
        <v>19</v>
      </c>
      <c r="AC4" s="501" t="s">
        <v>21</v>
      </c>
      <c r="AD4" s="501" t="s">
        <v>28</v>
      </c>
      <c r="AE4" s="502" t="s">
        <v>94</v>
      </c>
      <c r="AF4" s="500" t="s">
        <v>25</v>
      </c>
      <c r="AG4" s="501" t="s">
        <v>19</v>
      </c>
      <c r="AH4" s="501" t="s">
        <v>21</v>
      </c>
      <c r="AI4" s="501" t="s">
        <v>28</v>
      </c>
      <c r="AJ4" s="502" t="s">
        <v>94</v>
      </c>
      <c r="AK4" s="500" t="s">
        <v>25</v>
      </c>
      <c r="AL4" s="501" t="s">
        <v>19</v>
      </c>
      <c r="AM4" s="501" t="s">
        <v>21</v>
      </c>
      <c r="AN4" s="501" t="s">
        <v>28</v>
      </c>
      <c r="AO4" s="502" t="s">
        <v>94</v>
      </c>
      <c r="AP4" s="500" t="s">
        <v>25</v>
      </c>
      <c r="AQ4" s="501" t="s">
        <v>19</v>
      </c>
      <c r="AR4" s="501" t="s">
        <v>21</v>
      </c>
      <c r="AS4" s="501" t="s">
        <v>28</v>
      </c>
      <c r="AT4" s="502" t="s">
        <v>94</v>
      </c>
      <c r="AU4" s="500" t="s">
        <v>25</v>
      </c>
      <c r="AV4" s="501" t="s">
        <v>19</v>
      </c>
      <c r="AW4" s="501" t="s">
        <v>21</v>
      </c>
      <c r="AX4" s="501" t="s">
        <v>28</v>
      </c>
      <c r="AY4" s="503" t="s">
        <v>94</v>
      </c>
      <c r="AZ4" s="504" t="s">
        <v>25</v>
      </c>
      <c r="BA4" s="505" t="s">
        <v>112</v>
      </c>
      <c r="BB4" s="506" t="s">
        <v>114</v>
      </c>
      <c r="BC4" s="504" t="s">
        <v>25</v>
      </c>
      <c r="BD4" s="505" t="s">
        <v>112</v>
      </c>
      <c r="BE4" s="506" t="s">
        <v>114</v>
      </c>
      <c r="BF4" s="504" t="s">
        <v>25</v>
      </c>
      <c r="BG4" s="505" t="s">
        <v>112</v>
      </c>
      <c r="BH4" s="506" t="s">
        <v>114</v>
      </c>
      <c r="BI4" s="504" t="s">
        <v>25</v>
      </c>
      <c r="BJ4" s="505" t="s">
        <v>112</v>
      </c>
      <c r="BK4" s="506" t="s">
        <v>114</v>
      </c>
      <c r="BL4" s="504" t="s">
        <v>25</v>
      </c>
      <c r="BM4" s="505" t="s">
        <v>112</v>
      </c>
      <c r="BN4" s="506" t="s">
        <v>114</v>
      </c>
      <c r="BO4" s="504" t="s">
        <v>25</v>
      </c>
      <c r="BP4" s="505" t="s">
        <v>112</v>
      </c>
      <c r="BQ4" s="506" t="s">
        <v>114</v>
      </c>
    </row>
    <row r="5" spans="1:69" ht="43.2" hidden="1" x14ac:dyDescent="0.25">
      <c r="A5" s="495" t="s">
        <v>38</v>
      </c>
      <c r="B5" s="495" t="s">
        <v>39</v>
      </c>
      <c r="C5" s="495" t="s">
        <v>40</v>
      </c>
      <c r="D5" s="496" t="s">
        <v>106</v>
      </c>
      <c r="E5" s="497" t="s">
        <v>41</v>
      </c>
      <c r="F5" s="498" t="s">
        <v>144</v>
      </c>
      <c r="G5" s="496" t="s">
        <v>107</v>
      </c>
      <c r="H5" s="497" t="s">
        <v>42</v>
      </c>
      <c r="I5" s="498" t="s">
        <v>145</v>
      </c>
      <c r="J5" s="496" t="s">
        <v>108</v>
      </c>
      <c r="K5" s="497" t="s">
        <v>43</v>
      </c>
      <c r="L5" s="498" t="s">
        <v>146</v>
      </c>
      <c r="M5" s="496" t="s">
        <v>109</v>
      </c>
      <c r="N5" s="497" t="s">
        <v>77</v>
      </c>
      <c r="O5" s="498" t="s">
        <v>147</v>
      </c>
      <c r="P5" s="496" t="s">
        <v>110</v>
      </c>
      <c r="Q5" s="497" t="s">
        <v>78</v>
      </c>
      <c r="R5" s="498" t="s">
        <v>148</v>
      </c>
      <c r="S5" s="496" t="s">
        <v>111</v>
      </c>
      <c r="T5" s="497" t="s">
        <v>79</v>
      </c>
      <c r="U5" s="499" t="s">
        <v>149</v>
      </c>
      <c r="V5" s="500" t="s">
        <v>100</v>
      </c>
      <c r="W5" s="501" t="s">
        <v>44</v>
      </c>
      <c r="X5" s="507" t="s">
        <v>56</v>
      </c>
      <c r="Y5" s="507" t="s">
        <v>57</v>
      </c>
      <c r="Z5" s="502" t="s">
        <v>150</v>
      </c>
      <c r="AA5" s="500" t="s">
        <v>101</v>
      </c>
      <c r="AB5" s="501" t="s">
        <v>45</v>
      </c>
      <c r="AC5" s="507" t="s">
        <v>58</v>
      </c>
      <c r="AD5" s="507" t="s">
        <v>59</v>
      </c>
      <c r="AE5" s="502" t="s">
        <v>151</v>
      </c>
      <c r="AF5" s="500" t="s">
        <v>102</v>
      </c>
      <c r="AG5" s="501" t="s">
        <v>46</v>
      </c>
      <c r="AH5" s="507" t="s">
        <v>60</v>
      </c>
      <c r="AI5" s="507" t="s">
        <v>61</v>
      </c>
      <c r="AJ5" s="502" t="s">
        <v>152</v>
      </c>
      <c r="AK5" s="500" t="s">
        <v>103</v>
      </c>
      <c r="AL5" s="501" t="s">
        <v>62</v>
      </c>
      <c r="AM5" s="507" t="s">
        <v>63</v>
      </c>
      <c r="AN5" s="507" t="s">
        <v>64</v>
      </c>
      <c r="AO5" s="502" t="s">
        <v>153</v>
      </c>
      <c r="AP5" s="500" t="s">
        <v>104</v>
      </c>
      <c r="AQ5" s="501" t="s">
        <v>65</v>
      </c>
      <c r="AR5" s="507" t="s">
        <v>66</v>
      </c>
      <c r="AS5" s="507" t="s">
        <v>67</v>
      </c>
      <c r="AT5" s="502" t="s">
        <v>154</v>
      </c>
      <c r="AU5" s="500" t="s">
        <v>105</v>
      </c>
      <c r="AV5" s="501" t="s">
        <v>68</v>
      </c>
      <c r="AW5" s="507" t="s">
        <v>69</v>
      </c>
      <c r="AX5" s="507" t="s">
        <v>70</v>
      </c>
      <c r="AY5" s="503" t="s">
        <v>155</v>
      </c>
      <c r="AZ5" s="504" t="s">
        <v>71</v>
      </c>
      <c r="BA5" s="505" t="s">
        <v>86</v>
      </c>
      <c r="BB5" s="506" t="s">
        <v>156</v>
      </c>
      <c r="BC5" s="504" t="s">
        <v>76</v>
      </c>
      <c r="BD5" s="505" t="s">
        <v>87</v>
      </c>
      <c r="BE5" s="506" t="s">
        <v>157</v>
      </c>
      <c r="BF5" s="504" t="s">
        <v>75</v>
      </c>
      <c r="BG5" s="505" t="s">
        <v>88</v>
      </c>
      <c r="BH5" s="506" t="s">
        <v>158</v>
      </c>
      <c r="BI5" s="504" t="s">
        <v>74</v>
      </c>
      <c r="BJ5" s="505" t="s">
        <v>89</v>
      </c>
      <c r="BK5" s="506" t="s">
        <v>159</v>
      </c>
      <c r="BL5" s="504" t="s">
        <v>73</v>
      </c>
      <c r="BM5" s="505" t="s">
        <v>90</v>
      </c>
      <c r="BN5" s="506" t="s">
        <v>160</v>
      </c>
      <c r="BO5" s="504" t="s">
        <v>72</v>
      </c>
      <c r="BP5" s="505" t="s">
        <v>91</v>
      </c>
      <c r="BQ5" s="506" t="s">
        <v>161</v>
      </c>
    </row>
    <row r="6" spans="1:69" x14ac:dyDescent="0.25">
      <c r="A6" s="508" t="str">
        <f>+RIGHT('Data Summary'!A6,LEN('Data Summary'!A6)-9)</f>
        <v>SUR</v>
      </c>
      <c r="B6" s="482" t="str">
        <f>+IF(ISTEXT('Data Summary'!B6),'Data Summary'!B6,"")</f>
        <v>Survey</v>
      </c>
      <c r="C6" s="509">
        <f>+VALUE('Data Summary'!C6)</f>
        <v>2016</v>
      </c>
      <c r="D6" s="510" t="e">
        <f>+IF(AND(ISNUMBER('Water Data'!D4),'Data Summary'!BS6="Yes"),100-'Water Data'!D4,NA())</f>
        <v>#N/A</v>
      </c>
      <c r="E6" s="510" t="e">
        <f>+IF(AND(ISNUMBER('Water Data'!D6),'Data Summary'!BT6="Yes"),'Water Data'!D6,NA())</f>
        <v>#N/A</v>
      </c>
      <c r="F6" s="510" t="e">
        <f>+IF(AND(ISNUMBER('Water Data'!D9),'Data Summary'!BU6="Yes"),'Water Data'!D9,NA())</f>
        <v>#N/A</v>
      </c>
      <c r="G6" s="510" t="e">
        <f>+IF(AND(ISNUMBER('Water Data'!E4),'Data Summary'!BV6="Yes"),100-'Water Data'!E4,NA())</f>
        <v>#N/A</v>
      </c>
      <c r="H6" s="510" t="e">
        <f>+IF(AND(ISNUMBER('Water Data'!E6),'Data Summary'!BW6="Yes"),'Water Data'!E6,NA())</f>
        <v>#N/A</v>
      </c>
      <c r="I6" s="510" t="e">
        <f>+IF(AND(ISNUMBER('Water Data'!E9),'Data Summary'!BX6="Yes"),'Water Data'!E9,NA())</f>
        <v>#N/A</v>
      </c>
      <c r="J6" s="510" t="e">
        <f>+IF(AND(ISNUMBER('Water Data'!F4),'Data Summary'!BY6="Yes"),100-'Water Data'!F4,NA())</f>
        <v>#N/A</v>
      </c>
      <c r="K6" s="510" t="e">
        <f>+IF(AND(ISNUMBER('Water Data'!F6),'Data Summary'!BZ6="Yes"),'Water Data'!F6,NA())</f>
        <v>#N/A</v>
      </c>
      <c r="L6" s="510" t="e">
        <f>+IF(AND(ISNUMBER('Water Data'!F9),'Data Summary'!CA6="Yes"),'Water Data'!F9,NA())</f>
        <v>#N/A</v>
      </c>
      <c r="M6" s="510" t="e">
        <f>+IF(AND(ISNUMBER('Water Data'!G4),'Data Summary'!CB6="Yes"),100-'Water Data'!G4,NA())</f>
        <v>#N/A</v>
      </c>
      <c r="N6" s="510" t="e">
        <f>+IF(AND(ISNUMBER('Water Data'!G6),'Data Summary'!CC6="Yes"),'Water Data'!G6,NA())</f>
        <v>#N/A</v>
      </c>
      <c r="O6" s="510" t="e">
        <f>+IF(AND(ISNUMBER('Water Data'!G9),'Data Summary'!CD6="Yes"),'Water Data'!G9,NA())</f>
        <v>#N/A</v>
      </c>
      <c r="P6" s="510" t="e">
        <f>+IF(AND(ISNUMBER('Water Data'!H4),'Data Summary'!CE6="Yes"),100-'Water Data'!H4,NA())</f>
        <v>#N/A</v>
      </c>
      <c r="Q6" s="510" t="e">
        <f>+IF(AND(ISNUMBER('Water Data'!H6),'Data Summary'!CF6="Yes"),'Water Data'!H6,NA())</f>
        <v>#N/A</v>
      </c>
      <c r="R6" s="510" t="e">
        <f>+IF(AND(ISNUMBER('Water Data'!H9),'Data Summary'!CG6="Yes"),'Water Data'!H9,NA())</f>
        <v>#N/A</v>
      </c>
      <c r="S6" s="510" t="e">
        <f>+IF(AND(ISNUMBER('Water Data'!I4),'Data Summary'!CH6="Yes"),100-'Water Data'!I4,NA())</f>
        <v>#N/A</v>
      </c>
      <c r="T6" s="510" t="e">
        <f>+IF(AND(ISNUMBER('Water Data'!I6),'Data Summary'!CI6="Yes"),'Water Data'!I6,NA())</f>
        <v>#N/A</v>
      </c>
      <c r="U6" s="510" t="e">
        <f>+IF(AND(ISNUMBER('Water Data'!I9),'Data Summary'!CJ6="Yes"),'Water Data'!I9,NA())</f>
        <v>#N/A</v>
      </c>
      <c r="V6" s="511" t="e">
        <f>+IF(AND(ISNUMBER('Sanitation Data'!D4),'Data Summary'!CK6="Yes"),100-'Sanitation Data'!D4,NA())</f>
        <v>#N/A</v>
      </c>
      <c r="W6" s="511" t="e">
        <f>+IF(AND(ISNUMBER('Sanitation Data'!D6),'Data Summary'!CL6="Yes"),'Sanitation Data'!D6,NA())</f>
        <v>#N/A</v>
      </c>
      <c r="X6" s="511" t="e">
        <f>+IF(AND(ISNUMBER('Sanitation Data'!D10),'Data Summary'!CM6="Yes"),'Sanitation Data'!D10,NA())</f>
        <v>#N/A</v>
      </c>
      <c r="Y6" s="511" t="e">
        <f>+IF(AND(ISNUMBER('Sanitation Data'!D11),'Data Summary'!CN6="Yes"),'Sanitation Data'!D11,NA())</f>
        <v>#N/A</v>
      </c>
      <c r="Z6" s="511" t="e">
        <f>+IF(AND(ISNUMBER('Sanitation Data'!D12),'Data Summary'!CO6="Yes"),'Sanitation Data'!D12,NA())</f>
        <v>#N/A</v>
      </c>
      <c r="AA6" s="511" t="e">
        <f>+IF(AND(ISNUMBER('Sanitation Data'!E4),'Data Summary'!CP6="Yes"),100-'Sanitation Data'!E4,NA())</f>
        <v>#N/A</v>
      </c>
      <c r="AB6" s="511" t="e">
        <f>+IF(AND(ISNUMBER('Sanitation Data'!E6),'Data Summary'!CQ6="Yes"),'Sanitation Data'!E6,NA())</f>
        <v>#N/A</v>
      </c>
      <c r="AC6" s="511" t="e">
        <f>+IF(AND(ISNUMBER('Sanitation Data'!E10),'Data Summary'!CR6="Yes"),'Sanitation Data'!E10,NA())</f>
        <v>#N/A</v>
      </c>
      <c r="AD6" s="511" t="e">
        <f>+IF(AND(ISNUMBER('Sanitation Data'!E11),'Data Summary'!CS6="Yes"),'Sanitation Data'!E11,NA())</f>
        <v>#N/A</v>
      </c>
      <c r="AE6" s="511" t="e">
        <f>+IF(AND(ISNUMBER('Sanitation Data'!E12),'Data Summary'!CT6="Yes"),'Sanitation Data'!E12,NA())</f>
        <v>#N/A</v>
      </c>
      <c r="AF6" s="511" t="e">
        <f>+IF(AND(ISNUMBER('Sanitation Data'!F4),'Data Summary'!CU6="Yes"),100-'Sanitation Data'!F4,NA())</f>
        <v>#N/A</v>
      </c>
      <c r="AG6" s="511" t="e">
        <f>+IF(AND(ISNUMBER('Sanitation Data'!F6),'Data Summary'!CV6="Yes"),'Sanitation Data'!F6,NA())</f>
        <v>#N/A</v>
      </c>
      <c r="AH6" s="511" t="e">
        <f>+IF(AND(ISNUMBER('Sanitation Data'!F10),'Data Summary'!CW6="Yes"),'Sanitation Data'!F10,NA())</f>
        <v>#N/A</v>
      </c>
      <c r="AI6" s="511" t="e">
        <f>+IF(AND(ISNUMBER('Sanitation Data'!F11),'Data Summary'!CX6="Yes"),'Sanitation Data'!F11,NA())</f>
        <v>#N/A</v>
      </c>
      <c r="AJ6" s="511" t="e">
        <f>+IF(AND(ISNUMBER('Sanitation Data'!F12),'Data Summary'!CY6="Yes"),'Sanitation Data'!F12,NA())</f>
        <v>#N/A</v>
      </c>
      <c r="AK6" s="511" t="e">
        <f>+IF(AND(ISNUMBER('Sanitation Data'!G4),'Data Summary'!CZ6="Yes"),100-'Sanitation Data'!G4,NA())</f>
        <v>#N/A</v>
      </c>
      <c r="AL6" s="511" t="e">
        <f>+IF(AND(ISNUMBER('Sanitation Data'!G6),'Data Summary'!DA6="Yes"),'Sanitation Data'!G6,NA())</f>
        <v>#N/A</v>
      </c>
      <c r="AM6" s="511" t="e">
        <f>+IF(AND(ISNUMBER('Sanitation Data'!G10),'Data Summary'!DB6="Yes"),'Sanitation Data'!G10,NA())</f>
        <v>#N/A</v>
      </c>
      <c r="AN6" s="511" t="e">
        <f>+IF(AND(ISNUMBER('Sanitation Data'!G11),'Data Summary'!DC6="Yes"),'Sanitation Data'!G11,NA())</f>
        <v>#N/A</v>
      </c>
      <c r="AO6" s="511" t="e">
        <f>+IF(AND(ISNUMBER('Sanitation Data'!G12),'Data Summary'!DD6="Yes"),'Sanitation Data'!G12,NA())</f>
        <v>#N/A</v>
      </c>
      <c r="AP6" s="511" t="e">
        <f>+IF(AND(ISNUMBER('Sanitation Data'!H4),'Data Summary'!DE6="Yes"),100-'Sanitation Data'!H4,NA())</f>
        <v>#N/A</v>
      </c>
      <c r="AQ6" s="511" t="e">
        <f>+IF(AND(ISNUMBER('Sanitation Data'!H6),'Data Summary'!DF6="Yes"),'Sanitation Data'!H6,NA())</f>
        <v>#N/A</v>
      </c>
      <c r="AR6" s="511" t="e">
        <f>+IF(AND(ISNUMBER('Sanitation Data'!H10),'Data Summary'!DG6="Yes"),'Sanitation Data'!H10,NA())</f>
        <v>#N/A</v>
      </c>
      <c r="AS6" s="511" t="e">
        <f>+IF(AND(ISNUMBER('Sanitation Data'!H11),'Data Summary'!DH6="Yes"),'Sanitation Data'!H11,NA())</f>
        <v>#N/A</v>
      </c>
      <c r="AT6" s="511" t="e">
        <f>+IF(AND(ISNUMBER('Sanitation Data'!H12),'Data Summary'!DI6="Yes"),'Sanitation Data'!H12,NA())</f>
        <v>#N/A</v>
      </c>
      <c r="AU6" s="511" t="e">
        <f>+IF(AND(ISNUMBER('Sanitation Data'!I4),'Data Summary'!DJ6="Yes"),100-'Sanitation Data'!I4,NA())</f>
        <v>#N/A</v>
      </c>
      <c r="AV6" s="511" t="e">
        <f>+IF(AND(ISNUMBER('Sanitation Data'!I6),'Data Summary'!DK6="Yes"),'Sanitation Data'!I6,NA())</f>
        <v>#N/A</v>
      </c>
      <c r="AW6" s="511" t="e">
        <f>+IF(AND(ISNUMBER('Sanitation Data'!I10),'Data Summary'!DL6="Yes"),'Sanitation Data'!I10,NA())</f>
        <v>#N/A</v>
      </c>
      <c r="AX6" s="511" t="e">
        <f>+IF(AND(ISNUMBER('Sanitation Data'!I11),'Data Summary'!DM6="Yes"),'Sanitation Data'!I11,NA())</f>
        <v>#N/A</v>
      </c>
      <c r="AY6" s="511" t="e">
        <f>+IF(AND(ISNUMBER('Sanitation Data'!I12),'Data Summary'!DN6="Yes"),'Sanitation Data'!I12,NA())</f>
        <v>#N/A</v>
      </c>
      <c r="AZ6" s="512" t="e">
        <f>+IF(AND(ISNUMBER('Hygiene Data'!D5),'Data Summary'!DO6="Yes"),'Hygiene Data'!D5,NA())</f>
        <v>#N/A</v>
      </c>
      <c r="BA6" s="512" t="e">
        <f>+IF(AND(ISNUMBER('Hygiene Data'!D7),'Data Summary'!DP6="Yes"),'Hygiene Data'!D7,NA())</f>
        <v>#N/A</v>
      </c>
      <c r="BB6" s="512" t="e">
        <f>+IF(AND(ISNUMBER('Hygiene Data'!D9),'Data Summary'!DQ6="Yes"),'Hygiene Data'!D9,NA())</f>
        <v>#N/A</v>
      </c>
      <c r="BC6" s="512" t="e">
        <f>+IF(AND(ISNUMBER('Hygiene Data'!E5),'Data Summary'!DR6="Yes"),'Hygiene Data'!E5,NA())</f>
        <v>#N/A</v>
      </c>
      <c r="BD6" s="512" t="e">
        <f>+IF(AND(ISNUMBER('Hygiene Data'!E7),'Data Summary'!DS6="Yes"),'Hygiene Data'!E7,NA())</f>
        <v>#N/A</v>
      </c>
      <c r="BE6" s="512" t="e">
        <f>+IF(AND(ISNUMBER('Hygiene Data'!E9),'Data Summary'!DT6="Yes"),'Hygiene Data'!E9,NA())</f>
        <v>#N/A</v>
      </c>
      <c r="BF6" s="512" t="e">
        <f>+IF(AND(ISNUMBER('Hygiene Data'!F5),'Data Summary'!DU6="Yes"),'Hygiene Data'!F5,NA())</f>
        <v>#N/A</v>
      </c>
      <c r="BG6" s="512" t="e">
        <f>+IF(AND(ISNUMBER('Hygiene Data'!F7),'Data Summary'!DV6="Yes"),'Hygiene Data'!F7,NA())</f>
        <v>#N/A</v>
      </c>
      <c r="BH6" s="512" t="e">
        <f>+IF(AND(ISNUMBER('Hygiene Data'!F9),'Data Summary'!DW6="Yes"),'Hygiene Data'!F9,NA())</f>
        <v>#N/A</v>
      </c>
      <c r="BI6" s="512" t="e">
        <f>+IF(AND(ISNUMBER('Hygiene Data'!G5),'Data Summary'!DX6="Yes"),'Hygiene Data'!G5,NA())</f>
        <v>#N/A</v>
      </c>
      <c r="BJ6" s="512" t="e">
        <f>+IF(AND(ISNUMBER('Hygiene Data'!G7),'Data Summary'!DY6="Yes"),'Hygiene Data'!G7,NA())</f>
        <v>#N/A</v>
      </c>
      <c r="BK6" s="512" t="e">
        <f>+IF(AND(ISNUMBER('Hygiene Data'!G9),'Data Summary'!DZ6="Yes"),'Hygiene Data'!G9,NA())</f>
        <v>#N/A</v>
      </c>
      <c r="BL6" s="512" t="e">
        <f>+IF(AND(ISNUMBER('Hygiene Data'!H5),'Data Summary'!EA6="Yes"),'Hygiene Data'!H5,NA())</f>
        <v>#N/A</v>
      </c>
      <c r="BM6" s="512" t="e">
        <f>+IF(AND(ISNUMBER('Hygiene Data'!H7),'Data Summary'!EB6="Yes"),'Hygiene Data'!H7,NA())</f>
        <v>#N/A</v>
      </c>
      <c r="BN6" s="512" t="e">
        <f>+IF(AND(ISNUMBER('Hygiene Data'!H9),'Data Summary'!EC6="Yes"),'Hygiene Data'!H9,NA())</f>
        <v>#N/A</v>
      </c>
      <c r="BO6" s="512" t="e">
        <f>+IF(AND(ISNUMBER('Hygiene Data'!I5),'Data Summary'!ED6="Yes"),'Hygiene Data'!I5,NA())</f>
        <v>#N/A</v>
      </c>
      <c r="BP6" s="512" t="e">
        <f>+IF(AND(ISNUMBER('Hygiene Data'!I7),'Data Summary'!EE6="Yes"),'Hygiene Data'!I7,NA())</f>
        <v>#N/A</v>
      </c>
      <c r="BQ6" s="512" t="e">
        <f>+IF(AND(ISNUMBER('Hygiene Data'!I9),'Data Summary'!EF6="Yes"),'Hygiene Data'!I9,NA())</f>
        <v>#N/A</v>
      </c>
    </row>
    <row r="7" spans="1:69" x14ac:dyDescent="0.25">
      <c r="A7" s="508" t="str">
        <f ca="1">+RIGHT('Data Summary'!A7,LEN('Data Summary'!A7)-9)</f>
        <v>UIS</v>
      </c>
      <c r="B7" s="482" t="str">
        <f ca="1">+IF(ISTEXT('Data Summary'!B7),'Data Summary'!B7,"")</f>
        <v>Other</v>
      </c>
      <c r="C7" s="509">
        <f ca="1">+VALUE('Data Summary'!C7)</f>
        <v>2016</v>
      </c>
      <c r="D7" s="510" t="e">
        <f ca="1">+IF(AND(ISNUMBER(OFFSET('Water Data'!$D$4,0,10*ROW('Water Data'!D1))),'Data Summary'!BS7="Yes"),100-OFFSET('Water Data'!$D$4,0,10*ROW('Water Data'!D1)),NA())</f>
        <v>#N/A</v>
      </c>
      <c r="E7" s="510" t="e">
        <f ca="1">+IF(AND(ISNUMBER(OFFSET('Water Data'!$D$6,0,10*ROW('Water Data'!D1))),'Data Summary'!BT7="Yes"),OFFSET('Water Data'!$D$6,0,10*ROW('Water Data'!D1)),NA())</f>
        <v>#N/A</v>
      </c>
      <c r="F7" s="510">
        <f ca="1">+IF(AND(ISNUMBER(OFFSET('Water Data'!$D$9,0,10*ROW('Water Data'!D1))),'Data Summary'!BU7="Yes"),OFFSET('Water Data'!$D$9,0,10*ROW('Water Data'!D1)),NA())</f>
        <v>71.971488129704696</v>
      </c>
      <c r="G7" s="510" t="e">
        <f ca="1">+IF(AND(ISNUMBER(OFFSET('Water Data'!$E$4,0,10*ROW('Water Data'!E1))),'Data Summary'!BV7="Yes"),100-OFFSET('Water Data'!$E$4,0,10*ROW('Water Data'!E1)),NA())</f>
        <v>#N/A</v>
      </c>
      <c r="H7" s="510" t="e">
        <f ca="1">+IF(AND(ISNUMBER(OFFSET('Water Data'!$E$6,0,10*ROW('Water Data'!E1))),'Data Summary'!BW7="Yes"),OFFSET('Water Data'!$E$6,0,10*ROW('Water Data'!E1)),NA())</f>
        <v>#N/A</v>
      </c>
      <c r="I7" s="510" t="e">
        <f ca="1">+IF(AND(ISNUMBER(OFFSET('Water Data'!$E$9,0,10*ROW('Water Data'!E1))),'Data Summary'!BX7="Yes"),OFFSET('Water Data'!$E$9,0,10*ROW('Water Data'!E1)),NA())</f>
        <v>#N/A</v>
      </c>
      <c r="J7" s="510" t="e">
        <f ca="1">+IF(AND(ISNUMBER(OFFSET('Water Data'!$F$4,0,10*ROW('Water Data'!F1))),'Data Summary'!BY7="Yes"),100-OFFSET('Water Data'!$F$4,0,10*ROW('Water Data'!F1)),NA())</f>
        <v>#N/A</v>
      </c>
      <c r="K7" s="510" t="e">
        <f ca="1">+IF(AND(ISNUMBER(OFFSET('Water Data'!$F$6,0,10*ROW('Water Data'!F1))),'Data Summary'!BZ7="Yes"),OFFSET('Water Data'!$F$6,0,10*ROW('Water Data'!F1)),NA())</f>
        <v>#N/A</v>
      </c>
      <c r="L7" s="510" t="e">
        <f ca="1">+IF(AND(ISNUMBER(OFFSET('Water Data'!$F$9,0,10*ROW('Water Data'!F1))),'Data Summary'!CA7="Yes"),OFFSET('Water Data'!$F$9,0,10*ROW('Water Data'!F1)),NA())</f>
        <v>#N/A</v>
      </c>
      <c r="M7" s="510" t="e">
        <f ca="1">+IF(AND(ISNUMBER(OFFSET('Water Data'!$G$4,0,10*ROW('Water Data'!G1))),'Data Summary'!CB7="Yes"),100-OFFSET('Water Data'!$G$4,0,10*ROW('Water Data'!G1)),NA())</f>
        <v>#N/A</v>
      </c>
      <c r="N7" s="510" t="e">
        <f ca="1">+IF(AND(ISNUMBER(OFFSET('Water Data'!$G$6,0,10*ROW('Water Data'!G1))),'Data Summary'!CC7="Yes"),OFFSET('Water Data'!$G$6,0,10*ROW('Water Data'!G1)),NA())</f>
        <v>#N/A</v>
      </c>
      <c r="O7" s="510" t="e">
        <f ca="1">+IF(AND(ISNUMBER(OFFSET('Water Data'!$G$9,0,10*ROW('Water Data'!G1))),'Data Summary'!CD7="Yes"),OFFSET('Water Data'!$G$9,0,10*ROW('Water Data'!G1)),NA())</f>
        <v>#N/A</v>
      </c>
      <c r="P7" s="510" t="e">
        <f ca="1">+IF(AND(ISNUMBER(OFFSET('Water Data'!$H$4,0,10*ROW('Water Data'!H1))),'Data Summary'!CE7="Yes"),100-OFFSET('Water Data'!$H$4,0,10*ROW('Water Data'!H1)),NA())</f>
        <v>#N/A</v>
      </c>
      <c r="Q7" s="510" t="e">
        <f ca="1">+IF(AND(ISNUMBER(OFFSET('Water Data'!$H$6,0,10*ROW('Water Data'!H1))),'Data Summary'!CF7="Yes"),OFFSET('Water Data'!$H$6,0,10*ROW('Water Data'!H1)),NA())</f>
        <v>#N/A</v>
      </c>
      <c r="R7" s="510">
        <f ca="1">+IF(AND(ISNUMBER(OFFSET('Water Data'!$H$9,0,10*ROW('Water Data'!H1))),'Data Summary'!CG7="Yes"),OFFSET('Water Data'!$H$9,0,10*ROW('Water Data'!H1)),NA())</f>
        <v>63.404000000000003</v>
      </c>
      <c r="S7" s="510" t="e">
        <f ca="1">+IF(AND(ISNUMBER(OFFSET('Water Data'!$I$4,0,10*ROW('Water Data'!I1))),'Data Summary'!CH7="Yes"),100-OFFSET('Water Data'!$I$4,0,10*ROW('Water Data'!I1)),NA())</f>
        <v>#N/A</v>
      </c>
      <c r="T7" s="510" t="e">
        <f ca="1">+IF(AND(ISNUMBER(OFFSET('Water Data'!$I$6,0,10*ROW('Water Data'!I1))),'Data Summary'!CI7="Yes"),OFFSET('Water Data'!$I$6,0,10*ROW('Water Data'!I1)),NA())</f>
        <v>#N/A</v>
      </c>
      <c r="U7" s="510">
        <f ca="1">+IF(AND(ISNUMBER(OFFSET('Water Data'!$I$9,0,10*ROW('Water Data'!I1))),'Data Summary'!CJ7="Yes"),OFFSET('Water Data'!$I$9,0,10*ROW('Water Data'!I1)),NA())</f>
        <v>91.48</v>
      </c>
      <c r="V7" s="511" t="e">
        <f ca="1">+IF(AND(ISNUMBER(OFFSET('Sanitation Data'!$D$4,0,10*ROW('Sanitation Data'!D1))),'Data Summary'!CK7="Yes"),100-OFFSET('Sanitation Data'!$D$4,0,10*ROW('Sanitation Data'!D1)),NA())</f>
        <v>#N/A</v>
      </c>
      <c r="W7" s="511" t="e">
        <f ca="1">+IF(AND(ISNUMBER(OFFSET('Sanitation Data'!$D$6,0,10*ROW('Sanitation Data'!D1))),'Data Summary'!CL7="Yes"),OFFSET('Sanitation Data'!$D$6,0,10*ROW('Sanitation Data'!D1)),NA())</f>
        <v>#N/A</v>
      </c>
      <c r="X7" s="511" t="e">
        <f ca="1">+IF(AND(ISNUMBER(OFFSET('Sanitation Data'!$D$10,0,10*ROW('Sanitation Data'!D1))),'Data Summary'!CM7="Yes"),OFFSET('Sanitation Data'!$D$10,0,10*ROW('Sanitation Data'!D1)),NA())</f>
        <v>#N/A</v>
      </c>
      <c r="Y7" s="511" t="e">
        <f ca="1">+IF(AND(ISNUMBER(OFFSET('Sanitation Data'!$D$11,0,10*ROW('Sanitation Data'!D1))),'Data Summary'!CN7="Yes"),OFFSET('Sanitation Data'!$D$11,0,10*ROW('Sanitation Data'!D1)),NA())</f>
        <v>#N/A</v>
      </c>
      <c r="Z7" s="511">
        <f ca="1">+IF(AND(ISNUMBER(OFFSET('Sanitation Data'!$D$12,0,10*ROW('Sanitation Data'!D1))),'Data Summary'!CO7="Yes"),OFFSET('Sanitation Data'!$D$12,0,10*ROW('Sanitation Data'!D1)),NA())</f>
        <v>73.72849506658946</v>
      </c>
      <c r="AA7" s="511" t="e">
        <f ca="1">+IF(AND(ISNUMBER(OFFSET('Sanitation Data'!$E$4,0,10*ROW('Sanitation Data'!E1))),'Data Summary'!CP7="Yes"),100-OFFSET('Sanitation Data'!$E$4,0,10*ROW('Sanitation Data'!E1)),NA())</f>
        <v>#N/A</v>
      </c>
      <c r="AB7" s="511" t="e">
        <f ca="1">+IF(AND(ISNUMBER(OFFSET('Sanitation Data'!$E$6,0,10*ROW('Sanitation Data'!E1))),'Data Summary'!CQ7="Yes"),OFFSET('Sanitation Data'!$E$6,0,10*ROW('Sanitation Data'!E1)),NA())</f>
        <v>#N/A</v>
      </c>
      <c r="AC7" s="511" t="e">
        <f ca="1">+IF(AND(ISNUMBER(OFFSET('Sanitation Data'!$E$10,0,10*ROW('Sanitation Data'!E1))),'Data Summary'!CR7="Yes"),OFFSET('Sanitation Data'!$E$10,0,10*ROW('Sanitation Data'!E1)),NA())</f>
        <v>#N/A</v>
      </c>
      <c r="AD7" s="511" t="e">
        <f ca="1">+IF(AND(ISNUMBER(OFFSET('Sanitation Data'!$E$11,0,10*ROW('Sanitation Data'!E1))),'Data Summary'!CS7="Yes"),OFFSET('Sanitation Data'!$E$11,0,10*ROW('Sanitation Data'!E1)),NA())</f>
        <v>#N/A</v>
      </c>
      <c r="AE7" s="511" t="e">
        <f ca="1">+IF(AND(ISNUMBER(OFFSET('Sanitation Data'!$E$12,0,10*ROW('Sanitation Data'!E1))),'Data Summary'!CT7="Yes"),OFFSET('Sanitation Data'!$E$12,0,10*ROW('Sanitation Data'!E1)),NA())</f>
        <v>#N/A</v>
      </c>
      <c r="AF7" s="511" t="e">
        <f ca="1">+IF(AND(ISNUMBER(OFFSET('Sanitation Data'!$F$4,0,10*ROW('Sanitation Data'!F1))),'Data Summary'!CU7="Yes"),100-OFFSET('Sanitation Data'!$F$4,0,10*ROW('Sanitation Data'!F1)),NA())</f>
        <v>#N/A</v>
      </c>
      <c r="AG7" s="511" t="e">
        <f ca="1">+IF(AND(ISNUMBER(OFFSET('Sanitation Data'!$F$6,0,10*ROW('Sanitation Data'!F1))),'Data Summary'!CV7="Yes"),OFFSET('Sanitation Data'!$F$6,0,10*ROW('Sanitation Data'!F1)),NA())</f>
        <v>#N/A</v>
      </c>
      <c r="AH7" s="511" t="e">
        <f ca="1">+IF(AND(ISNUMBER(OFFSET('Sanitation Data'!$F$10,0,10*ROW('Sanitation Data'!F1))),'Data Summary'!CW7="Yes"),OFFSET('Sanitation Data'!$F$10,0,10*ROW('Sanitation Data'!F1)),NA())</f>
        <v>#N/A</v>
      </c>
      <c r="AI7" s="511" t="e">
        <f ca="1">+IF(AND(ISNUMBER(OFFSET('Sanitation Data'!$F$11,0,10*ROW('Sanitation Data'!F1))),'Data Summary'!CX7="Yes"),OFFSET('Sanitation Data'!$F$11,0,10*ROW('Sanitation Data'!F1)),NA())</f>
        <v>#N/A</v>
      </c>
      <c r="AJ7" s="511" t="e">
        <f ca="1">+IF(AND(ISNUMBER(OFFSET('Sanitation Data'!$F$12,0,10*ROW('Sanitation Data'!F1))),'Data Summary'!CY7="Yes"),OFFSET('Sanitation Data'!$F$12,0,10*ROW('Sanitation Data'!F1)),NA())</f>
        <v>#N/A</v>
      </c>
      <c r="AK7" s="511" t="e">
        <f ca="1">+IF(AND(ISNUMBER(OFFSET('Sanitation Data'!$G$4,0,10*ROW('Sanitation Data'!G1))),'Data Summary'!CZ7="Yes"),100-OFFSET('Sanitation Data'!$G$4,0,10*ROW('Sanitation Data'!G1)),NA())</f>
        <v>#N/A</v>
      </c>
      <c r="AL7" s="511" t="e">
        <f ca="1">+IF(AND(ISNUMBER(OFFSET('Sanitation Data'!$G$6,0,10*ROW('Sanitation Data'!G1))),'Data Summary'!DA7="Yes"),OFFSET('Sanitation Data'!$G$6,0,10*ROW('Sanitation Data'!G1)),NA())</f>
        <v>#N/A</v>
      </c>
      <c r="AM7" s="511" t="e">
        <f ca="1">+IF(AND(ISNUMBER(OFFSET('Sanitation Data'!$G$10,0,10*ROW('Sanitation Data'!G1))),'Data Summary'!DB7="Yes"),OFFSET('Sanitation Data'!$G$10,0,10*ROW('Sanitation Data'!G1)),NA())</f>
        <v>#N/A</v>
      </c>
      <c r="AN7" s="511" t="e">
        <f ca="1">+IF(AND(ISNUMBER(OFFSET('Sanitation Data'!$G$11,0,10*ROW('Sanitation Data'!G1))),'Data Summary'!DC7="Yes"),OFFSET('Sanitation Data'!$G$11,0,10*ROW('Sanitation Data'!G1)),NA())</f>
        <v>#N/A</v>
      </c>
      <c r="AO7" s="511" t="e">
        <f ca="1">+IF(AND(ISNUMBER(OFFSET('Sanitation Data'!$G$12,0,10*ROW('Sanitation Data'!G1))),'Data Summary'!DD7="Yes"),OFFSET('Sanitation Data'!$G$12,0,10*ROW('Sanitation Data'!G1)),NA())</f>
        <v>#N/A</v>
      </c>
      <c r="AP7" s="511" t="e">
        <f ca="1">+IF(AND(ISNUMBER(OFFSET('Sanitation Data'!$H$4,0,10*ROW('Sanitation Data'!H1))),'Data Summary'!DE7="Yes"),100-OFFSET('Sanitation Data'!$H$4,0,10*ROW('Sanitation Data'!H1)),NA())</f>
        <v>#N/A</v>
      </c>
      <c r="AQ7" s="511" t="e">
        <f ca="1">+IF(AND(ISNUMBER(OFFSET('Sanitation Data'!$H$6,0,10*ROW('Sanitation Data'!H1))),'Data Summary'!DF7="Yes"),OFFSET('Sanitation Data'!$H$6,0,10*ROW('Sanitation Data'!H1)),NA())</f>
        <v>#N/A</v>
      </c>
      <c r="AR7" s="511" t="e">
        <f ca="1">+IF(AND(ISNUMBER(OFFSET('Sanitation Data'!$H$10,0,10*ROW('Sanitation Data'!H1))),'Data Summary'!DG7="Yes"),OFFSET('Sanitation Data'!$H$10,0,10*ROW('Sanitation Data'!H1)),NA())</f>
        <v>#N/A</v>
      </c>
      <c r="AS7" s="511" t="e">
        <f ca="1">+IF(AND(ISNUMBER(OFFSET('Sanitation Data'!$H$11,0,10*ROW('Sanitation Data'!H1))),'Data Summary'!DH7="Yes"),OFFSET('Sanitation Data'!$H$11,0,10*ROW('Sanitation Data'!H1)),NA())</f>
        <v>#N/A</v>
      </c>
      <c r="AT7" s="511">
        <f ca="1">+IF(AND(ISNUMBER(OFFSET('Sanitation Data'!$H$12,0,10*ROW('Sanitation Data'!H1))),'Data Summary'!DI7="Yes"),OFFSET('Sanitation Data'!$H$12,0,10*ROW('Sanitation Data'!H1)),NA())</f>
        <v>65.642889999999994</v>
      </c>
      <c r="AU7" s="511" t="e">
        <f ca="1">+IF(AND(ISNUMBER(OFFSET('Sanitation Data'!$I$4,0,10*ROW('Sanitation Data'!I1))),'Data Summary'!DJ7="Yes"),100-OFFSET('Sanitation Data'!$I$4,0,10*ROW('Sanitation Data'!I1)),NA())</f>
        <v>#N/A</v>
      </c>
      <c r="AV7" s="511" t="e">
        <f ca="1">+IF(AND(ISNUMBER(OFFSET('Sanitation Data'!$I$6,0,10*ROW('Sanitation Data'!I1))),'Data Summary'!DK7="Yes"),OFFSET('Sanitation Data'!$I$6,0,10*ROW('Sanitation Data'!I1)),NA())</f>
        <v>#N/A</v>
      </c>
      <c r="AW7" s="511" t="e">
        <f ca="1">+IF(AND(ISNUMBER(OFFSET('Sanitation Data'!$I$10,0,10*ROW('Sanitation Data'!I1))),'Data Summary'!DL7="Yes"),OFFSET('Sanitation Data'!$I$10,0,10*ROW('Sanitation Data'!I1)),NA())</f>
        <v>#N/A</v>
      </c>
      <c r="AX7" s="511" t="e">
        <f ca="1">+IF(AND(ISNUMBER(OFFSET('Sanitation Data'!$I$11,0,10*ROW('Sanitation Data'!I1))),'Data Summary'!DM7="Yes"),OFFSET('Sanitation Data'!$I$11,0,10*ROW('Sanitation Data'!I1)),NA())</f>
        <v>#N/A</v>
      </c>
      <c r="AY7" s="511">
        <f ca="1">+IF(AND(ISNUMBER(OFFSET('Sanitation Data'!$I$12,0,10*ROW('Sanitation Data'!I1))),'Data Summary'!DN7="Yes"),OFFSET('Sanitation Data'!$I$12,0,10*ROW('Sanitation Data'!I1)),NA())</f>
        <v>92.139740000000003</v>
      </c>
      <c r="AZ7" s="512" t="e">
        <f ca="1">+IF(AND(ISNUMBER(OFFSET('Hygiene Data'!$D$5,0,10*ROW('Hygiene Data'!D1))),'Data Summary'!DO7="Yes"),OFFSET('Hygiene Data'!$D$5,0,10*ROW('Hygiene Data'!D1)),NA())</f>
        <v>#N/A</v>
      </c>
      <c r="BA7" s="512" t="e">
        <f ca="1">+IF(AND(ISNUMBER(OFFSET('Hygiene Data'!$D$7,0,10*ROW('Hygiene Data'!D1))),'Data Summary'!DP7="Yes"),OFFSET('Hygiene Data'!$D$7,0,10*ROW('Hygiene Data'!D1)),NA())</f>
        <v>#N/A</v>
      </c>
      <c r="BB7" s="512">
        <f ca="1">+IF(AND(ISNUMBER(OFFSET('Hygiene Data'!$D$9,0,10*ROW('Hygiene Data'!D1))),'Data Summary'!DQ7="Yes"),OFFSET('Hygiene Data'!$D$9,0,10*ROW('Hygiene Data'!D1)),NA())</f>
        <v>73.442963202084542</v>
      </c>
      <c r="BC7" s="512" t="e">
        <f ca="1">+IF(AND(ISNUMBER(OFFSET('Hygiene Data'!$E$5,0,10*ROW('Hygiene Data'!E1))),'Data Summary'!DR7="Yes"),OFFSET('Hygiene Data'!$E$5,0,10*ROW('Hygiene Data'!E1)),NA())</f>
        <v>#N/A</v>
      </c>
      <c r="BD7" s="512" t="e">
        <f ca="1">+IF(AND(ISNUMBER(OFFSET('Hygiene Data'!$E$7,0,10*ROW('Hygiene Data'!E1))),'Data Summary'!DS7="Yes"),OFFSET('Hygiene Data'!$E$7,0,10*ROW('Hygiene Data'!E1)),NA())</f>
        <v>#N/A</v>
      </c>
      <c r="BE7" s="512" t="e">
        <f ca="1">+IF(AND(ISNUMBER(OFFSET('Hygiene Data'!$E$9,0,10*ROW('Hygiene Data'!E1))),'Data Summary'!DT7="Yes"),OFFSET('Hygiene Data'!$E$9,0,10*ROW('Hygiene Data'!E1)),NA())</f>
        <v>#N/A</v>
      </c>
      <c r="BF7" s="512" t="e">
        <f ca="1">+IF(AND(ISNUMBER(OFFSET('Hygiene Data'!$F$5,0,10*ROW('Hygiene Data'!F1))),'Data Summary'!DU7="Yes"),OFFSET('Hygiene Data'!$F$5,0,10*ROW('Hygiene Data'!F1)),NA())</f>
        <v>#N/A</v>
      </c>
      <c r="BG7" s="512" t="e">
        <f ca="1">+IF(AND(ISNUMBER(OFFSET('Hygiene Data'!$F$7,0,10*ROW('Hygiene Data'!F1))),'Data Summary'!DV7="Yes"),OFFSET('Hygiene Data'!$F$7,0,10*ROW('Hygiene Data'!F1)),NA())</f>
        <v>#N/A</v>
      </c>
      <c r="BH7" s="512" t="e">
        <f ca="1">+IF(AND(ISNUMBER(OFFSET('Hygiene Data'!$F$9,0,10*ROW('Hygiene Data'!F1))),'Data Summary'!DW7="Yes"),OFFSET('Hygiene Data'!$F$9,0,10*ROW('Hygiene Data'!F1)),NA())</f>
        <v>#N/A</v>
      </c>
      <c r="BI7" s="512" t="e">
        <f ca="1">+IF(AND(ISNUMBER(OFFSET('Hygiene Data'!$G$5,0,10*ROW('Hygiene Data'!G1))),'Data Summary'!DX7="Yes"),OFFSET('Hygiene Data'!$G$5,0,10*ROW('Hygiene Data'!G1)),NA())</f>
        <v>#N/A</v>
      </c>
      <c r="BJ7" s="512" t="e">
        <f ca="1">+IF(AND(ISNUMBER(OFFSET('Hygiene Data'!$G$7,0,10*ROW('Hygiene Data'!G1))),'Data Summary'!DY7="Yes"),OFFSET('Hygiene Data'!$G$7,0,10*ROW('Hygiene Data'!G1)),NA())</f>
        <v>#N/A</v>
      </c>
      <c r="BK7" s="512" t="e">
        <f ca="1">+IF(AND(ISNUMBER(OFFSET('Hygiene Data'!$G$9,0,10*ROW('Hygiene Data'!G1))),'Data Summary'!DZ7="Yes"),OFFSET('Hygiene Data'!$G$9,0,10*ROW('Hygiene Data'!G1)),NA())</f>
        <v>#N/A</v>
      </c>
      <c r="BL7" s="512" t="e">
        <f ca="1">+IF(AND(ISNUMBER(OFFSET('Hygiene Data'!$H$5,0,10*ROW('Hygiene Data'!H1))),'Data Summary'!EA7="Yes"),OFFSET('Hygiene Data'!$H$5,0,10*ROW('Hygiene Data'!H1)),NA())</f>
        <v>#N/A</v>
      </c>
      <c r="BM7" s="512" t="e">
        <f ca="1">+IF(AND(ISNUMBER(OFFSET('Hygiene Data'!$H$7,0,10*ROW('Hygiene Data'!H1))),'Data Summary'!EB7="Yes"),OFFSET('Hygiene Data'!$H$7,0,10*ROW('Hygiene Data'!H1)),NA())</f>
        <v>#N/A</v>
      </c>
      <c r="BN7" s="512">
        <f ca="1">+IF(AND(ISNUMBER(OFFSET('Hygiene Data'!$H$9,0,10*ROW('Hygiene Data'!H1))),'Data Summary'!EC7="Yes"),OFFSET('Hygiene Data'!$H$9,0,10*ROW('Hygiene Data'!H1)),NA())</f>
        <v>65.903180000000006</v>
      </c>
      <c r="BO7" s="512" t="e">
        <f ca="1">+IF(AND(ISNUMBER(OFFSET('Hygiene Data'!$I$5,0,10*ROW('Hygiene Data'!I1))),'Data Summary'!ED7="Yes"),OFFSET('Hygiene Data'!$I$5,0,10*ROW('Hygiene Data'!I1)),NA())</f>
        <v>#N/A</v>
      </c>
      <c r="BP7" s="512" t="e">
        <f ca="1">+IF(AND(ISNUMBER(OFFSET('Hygiene Data'!$I$7,0,10*ROW('Hygiene Data'!I1))),'Data Summary'!EE7="Yes"),OFFSET('Hygiene Data'!$I$7,0,10*ROW('Hygiene Data'!I1)),NA())</f>
        <v>#N/A</v>
      </c>
      <c r="BQ7" s="512">
        <f ca="1">+IF(AND(ISNUMBER(OFFSET('Hygiene Data'!$I$9,0,10*ROW('Hygiene Data'!I1))),'Data Summary'!EF7="Yes"),OFFSET('Hygiene Data'!$I$9,0,10*ROW('Hygiene Data'!I1)),NA())</f>
        <v>90.611350000000002</v>
      </c>
    </row>
    <row r="8" spans="1:69" x14ac:dyDescent="0.25">
      <c r="A8" s="508" t="str">
        <f ca="1">+RIGHT('Data Summary'!A8,LEN('Data Summary'!A8)-9)</f>
        <v>PWH</v>
      </c>
      <c r="B8" s="482" t="str">
        <f ca="1">+IF(ISTEXT('Data Summary'!B8),'Data Summary'!B8,"")</f>
        <v>Other</v>
      </c>
      <c r="C8" s="509">
        <f ca="1">+VALUE('Data Summary'!C8)</f>
        <v>2017</v>
      </c>
      <c r="D8" s="510" t="e">
        <f ca="1">+IF(AND(ISNUMBER(OFFSET('Water Data'!$D$4,0,10*ROW('Water Data'!D2))),'Data Summary'!BS8="Yes"),100-OFFSET('Water Data'!$D$4,0,10*ROW('Water Data'!D2)),NA())</f>
        <v>#N/A</v>
      </c>
      <c r="E8" s="510" t="e">
        <f ca="1">+IF(AND(ISNUMBER(OFFSET('Water Data'!$D$6,0,10*ROW('Water Data'!D2))),'Data Summary'!BT8="Yes"),OFFSET('Water Data'!$D$6,0,10*ROW('Water Data'!D2)),NA())</f>
        <v>#N/A</v>
      </c>
      <c r="F8" s="510">
        <f ca="1">+IF(AND(ISNUMBER(OFFSET('Water Data'!$D$9,0,10*ROW('Water Data'!D2))),'Data Summary'!BU8="Yes"),OFFSET('Water Data'!$D$9,0,10*ROW('Water Data'!D2)),NA())</f>
        <v>52.2</v>
      </c>
      <c r="G8" s="510" t="e">
        <f ca="1">+IF(AND(ISNUMBER(OFFSET('Water Data'!$E$4,0,10*ROW('Water Data'!E2))),'Data Summary'!BV8="Yes"),100-OFFSET('Water Data'!$E$4,0,10*ROW('Water Data'!E2)),NA())</f>
        <v>#N/A</v>
      </c>
      <c r="H8" s="510" t="e">
        <f ca="1">+IF(AND(ISNUMBER(OFFSET('Water Data'!$E$6,0,10*ROW('Water Data'!E2))),'Data Summary'!BW8="Yes"),OFFSET('Water Data'!$E$6,0,10*ROW('Water Data'!E2)),NA())</f>
        <v>#N/A</v>
      </c>
      <c r="I8" s="510" t="e">
        <f ca="1">+IF(AND(ISNUMBER(OFFSET('Water Data'!$E$9,0,10*ROW('Water Data'!E2))),'Data Summary'!BX8="Yes"),OFFSET('Water Data'!$E$9,0,10*ROW('Water Data'!E2)),NA())</f>
        <v>#N/A</v>
      </c>
      <c r="J8" s="510" t="e">
        <f ca="1">+IF(AND(ISNUMBER(OFFSET('Water Data'!$F$4,0,10*ROW('Water Data'!F2))),'Data Summary'!BY8="Yes"),100-OFFSET('Water Data'!$F$4,0,10*ROW('Water Data'!F2)),NA())</f>
        <v>#N/A</v>
      </c>
      <c r="K8" s="510" t="e">
        <f ca="1">+IF(AND(ISNUMBER(OFFSET('Water Data'!$F$6,0,10*ROW('Water Data'!F2))),'Data Summary'!BZ8="Yes"),OFFSET('Water Data'!$F$6,0,10*ROW('Water Data'!F2)),NA())</f>
        <v>#N/A</v>
      </c>
      <c r="L8" s="510" t="e">
        <f ca="1">+IF(AND(ISNUMBER(OFFSET('Water Data'!$F$9,0,10*ROW('Water Data'!F2))),'Data Summary'!CA8="Yes"),OFFSET('Water Data'!$F$9,0,10*ROW('Water Data'!F2)),NA())</f>
        <v>#N/A</v>
      </c>
      <c r="M8" s="510" t="e">
        <f ca="1">+IF(AND(ISNUMBER(OFFSET('Water Data'!$G$4,0,10*ROW('Water Data'!G2))),'Data Summary'!CB8="Yes"),100-OFFSET('Water Data'!$G$4,0,10*ROW('Water Data'!G2)),NA())</f>
        <v>#N/A</v>
      </c>
      <c r="N8" s="510" t="e">
        <f ca="1">+IF(AND(ISNUMBER(OFFSET('Water Data'!$G$6,0,10*ROW('Water Data'!G2))),'Data Summary'!CC8="Yes"),OFFSET('Water Data'!$G$6,0,10*ROW('Water Data'!G2)),NA())</f>
        <v>#N/A</v>
      </c>
      <c r="O8" s="510" t="e">
        <f ca="1">+IF(AND(ISNUMBER(OFFSET('Water Data'!$G$9,0,10*ROW('Water Data'!G2))),'Data Summary'!CD8="Yes"),OFFSET('Water Data'!$G$9,0,10*ROW('Water Data'!G2)),NA())</f>
        <v>#N/A</v>
      </c>
      <c r="P8" s="510" t="e">
        <f ca="1">+IF(AND(ISNUMBER(OFFSET('Water Data'!$H$4,0,10*ROW('Water Data'!H2))),'Data Summary'!CE8="Yes"),100-OFFSET('Water Data'!$H$4,0,10*ROW('Water Data'!H2)),NA())</f>
        <v>#N/A</v>
      </c>
      <c r="Q8" s="510" t="e">
        <f ca="1">+IF(AND(ISNUMBER(OFFSET('Water Data'!$H$6,0,10*ROW('Water Data'!H2))),'Data Summary'!CF8="Yes"),OFFSET('Water Data'!$H$6,0,10*ROW('Water Data'!H2)),NA())</f>
        <v>#N/A</v>
      </c>
      <c r="R8" s="510" t="e">
        <f ca="1">+IF(AND(ISNUMBER(OFFSET('Water Data'!$H$9,0,10*ROW('Water Data'!H2))),'Data Summary'!CG8="Yes"),OFFSET('Water Data'!$H$9,0,10*ROW('Water Data'!H2)),NA())</f>
        <v>#N/A</v>
      </c>
      <c r="S8" s="510" t="e">
        <f ca="1">+IF(AND(ISNUMBER(OFFSET('Water Data'!$I$4,0,10*ROW('Water Data'!I2))),'Data Summary'!CH8="Yes"),100-OFFSET('Water Data'!$I$4,0,10*ROW('Water Data'!I2)),NA())</f>
        <v>#N/A</v>
      </c>
      <c r="T8" s="510" t="e">
        <f ca="1">+IF(AND(ISNUMBER(OFFSET('Water Data'!$I$6,0,10*ROW('Water Data'!I2))),'Data Summary'!CI8="Yes"),OFFSET('Water Data'!$I$6,0,10*ROW('Water Data'!I2)),NA())</f>
        <v>#N/A</v>
      </c>
      <c r="U8" s="510" t="e">
        <f ca="1">+IF(AND(ISNUMBER(OFFSET('Water Data'!$I$9,0,10*ROW('Water Data'!I2))),'Data Summary'!CJ8="Yes"),OFFSET('Water Data'!$I$9,0,10*ROW('Water Data'!I2)),NA())</f>
        <v>#N/A</v>
      </c>
      <c r="V8" s="511" t="e">
        <f ca="1">+IF(AND(ISNUMBER(OFFSET('Sanitation Data'!$D$4,0,10*ROW('Sanitation Data'!D2))),'Data Summary'!CK8="Yes"),100-OFFSET('Sanitation Data'!$D$4,0,10*ROW('Sanitation Data'!D2)),NA())</f>
        <v>#N/A</v>
      </c>
      <c r="W8" s="511" t="e">
        <f ca="1">+IF(AND(ISNUMBER(OFFSET('Sanitation Data'!$D$6,0,10*ROW('Sanitation Data'!D2))),'Data Summary'!CL8="Yes"),OFFSET('Sanitation Data'!$D$6,0,10*ROW('Sanitation Data'!D2)),NA())</f>
        <v>#N/A</v>
      </c>
      <c r="X8" s="511" t="e">
        <f ca="1">+IF(AND(ISNUMBER(OFFSET('Sanitation Data'!$D$10,0,10*ROW('Sanitation Data'!D2))),'Data Summary'!CM8="Yes"),OFFSET('Sanitation Data'!$D$10,0,10*ROW('Sanitation Data'!D2)),NA())</f>
        <v>#N/A</v>
      </c>
      <c r="Y8" s="511" t="e">
        <f ca="1">+IF(AND(ISNUMBER(OFFSET('Sanitation Data'!$D$11,0,10*ROW('Sanitation Data'!D2))),'Data Summary'!CN8="Yes"),OFFSET('Sanitation Data'!$D$11,0,10*ROW('Sanitation Data'!D2)),NA())</f>
        <v>#N/A</v>
      </c>
      <c r="Z8" s="511">
        <f ca="1">+IF(AND(ISNUMBER(OFFSET('Sanitation Data'!$D$12,0,10*ROW('Sanitation Data'!D2))),'Data Summary'!CO8="Yes"),OFFSET('Sanitation Data'!$D$12,0,10*ROW('Sanitation Data'!D2)),NA())</f>
        <v>70.8</v>
      </c>
      <c r="AA8" s="511" t="e">
        <f ca="1">+IF(AND(ISNUMBER(OFFSET('Sanitation Data'!$E$4,0,10*ROW('Sanitation Data'!E2))),'Data Summary'!CP8="Yes"),100-OFFSET('Sanitation Data'!$E$4,0,10*ROW('Sanitation Data'!E2)),NA())</f>
        <v>#N/A</v>
      </c>
      <c r="AB8" s="511" t="e">
        <f ca="1">+IF(AND(ISNUMBER(OFFSET('Sanitation Data'!$E$6,0,10*ROW('Sanitation Data'!E2))),'Data Summary'!CQ8="Yes"),OFFSET('Sanitation Data'!$E$6,0,10*ROW('Sanitation Data'!E2)),NA())</f>
        <v>#N/A</v>
      </c>
      <c r="AC8" s="511" t="e">
        <f ca="1">+IF(AND(ISNUMBER(OFFSET('Sanitation Data'!$E$10,0,10*ROW('Sanitation Data'!E2))),'Data Summary'!CR8="Yes"),OFFSET('Sanitation Data'!$E$10,0,10*ROW('Sanitation Data'!E2)),NA())</f>
        <v>#N/A</v>
      </c>
      <c r="AD8" s="511" t="e">
        <f ca="1">+IF(AND(ISNUMBER(OFFSET('Sanitation Data'!$E$11,0,10*ROW('Sanitation Data'!E2))),'Data Summary'!CS8="Yes"),OFFSET('Sanitation Data'!$E$11,0,10*ROW('Sanitation Data'!E2)),NA())</f>
        <v>#N/A</v>
      </c>
      <c r="AE8" s="511" t="e">
        <f ca="1">+IF(AND(ISNUMBER(OFFSET('Sanitation Data'!$E$12,0,10*ROW('Sanitation Data'!E2))),'Data Summary'!CT8="Yes"),OFFSET('Sanitation Data'!$E$12,0,10*ROW('Sanitation Data'!E2)),NA())</f>
        <v>#N/A</v>
      </c>
      <c r="AF8" s="511" t="e">
        <f ca="1">+IF(AND(ISNUMBER(OFFSET('Sanitation Data'!$F$4,0,10*ROW('Sanitation Data'!F2))),'Data Summary'!CU8="Yes"),100-OFFSET('Sanitation Data'!$F$4,0,10*ROW('Sanitation Data'!F2)),NA())</f>
        <v>#N/A</v>
      </c>
      <c r="AG8" s="511" t="e">
        <f ca="1">+IF(AND(ISNUMBER(OFFSET('Sanitation Data'!$F$6,0,10*ROW('Sanitation Data'!F2))),'Data Summary'!CV8="Yes"),OFFSET('Sanitation Data'!$F$6,0,10*ROW('Sanitation Data'!F2)),NA())</f>
        <v>#N/A</v>
      </c>
      <c r="AH8" s="511" t="e">
        <f ca="1">+IF(AND(ISNUMBER(OFFSET('Sanitation Data'!$F$10,0,10*ROW('Sanitation Data'!F2))),'Data Summary'!CW8="Yes"),OFFSET('Sanitation Data'!$F$10,0,10*ROW('Sanitation Data'!F2)),NA())</f>
        <v>#N/A</v>
      </c>
      <c r="AI8" s="511" t="e">
        <f ca="1">+IF(AND(ISNUMBER(OFFSET('Sanitation Data'!$F$11,0,10*ROW('Sanitation Data'!F2))),'Data Summary'!CX8="Yes"),OFFSET('Sanitation Data'!$F$11,0,10*ROW('Sanitation Data'!F2)),NA())</f>
        <v>#N/A</v>
      </c>
      <c r="AJ8" s="511" t="e">
        <f ca="1">+IF(AND(ISNUMBER(OFFSET('Sanitation Data'!$F$12,0,10*ROW('Sanitation Data'!F2))),'Data Summary'!CY8="Yes"),OFFSET('Sanitation Data'!$F$12,0,10*ROW('Sanitation Data'!F2)),NA())</f>
        <v>#N/A</v>
      </c>
      <c r="AK8" s="511" t="e">
        <f ca="1">+IF(AND(ISNUMBER(OFFSET('Sanitation Data'!$G$4,0,10*ROW('Sanitation Data'!G2))),'Data Summary'!CZ8="Yes"),100-OFFSET('Sanitation Data'!$G$4,0,10*ROW('Sanitation Data'!G2)),NA())</f>
        <v>#N/A</v>
      </c>
      <c r="AL8" s="511" t="e">
        <f ca="1">+IF(AND(ISNUMBER(OFFSET('Sanitation Data'!$G$6,0,10*ROW('Sanitation Data'!G2))),'Data Summary'!DA8="Yes"),OFFSET('Sanitation Data'!$G$6,0,10*ROW('Sanitation Data'!G2)),NA())</f>
        <v>#N/A</v>
      </c>
      <c r="AM8" s="511" t="e">
        <f ca="1">+IF(AND(ISNUMBER(OFFSET('Sanitation Data'!$G$10,0,10*ROW('Sanitation Data'!G2))),'Data Summary'!DB8="Yes"),OFFSET('Sanitation Data'!$G$10,0,10*ROW('Sanitation Data'!G2)),NA())</f>
        <v>#N/A</v>
      </c>
      <c r="AN8" s="511" t="e">
        <f ca="1">+IF(AND(ISNUMBER(OFFSET('Sanitation Data'!$G$11,0,10*ROW('Sanitation Data'!G2))),'Data Summary'!DC8="Yes"),OFFSET('Sanitation Data'!$G$11,0,10*ROW('Sanitation Data'!G2)),NA())</f>
        <v>#N/A</v>
      </c>
      <c r="AO8" s="511" t="e">
        <f ca="1">+IF(AND(ISNUMBER(OFFSET('Sanitation Data'!$G$12,0,10*ROW('Sanitation Data'!G2))),'Data Summary'!DD8="Yes"),OFFSET('Sanitation Data'!$G$12,0,10*ROW('Sanitation Data'!G2)),NA())</f>
        <v>#N/A</v>
      </c>
      <c r="AP8" s="511" t="e">
        <f ca="1">+IF(AND(ISNUMBER(OFFSET('Sanitation Data'!$H$4,0,10*ROW('Sanitation Data'!H2))),'Data Summary'!DE8="Yes"),100-OFFSET('Sanitation Data'!$H$4,0,10*ROW('Sanitation Data'!H2)),NA())</f>
        <v>#N/A</v>
      </c>
      <c r="AQ8" s="511" t="e">
        <f ca="1">+IF(AND(ISNUMBER(OFFSET('Sanitation Data'!$H$6,0,10*ROW('Sanitation Data'!H2))),'Data Summary'!DF8="Yes"),OFFSET('Sanitation Data'!$H$6,0,10*ROW('Sanitation Data'!H2)),NA())</f>
        <v>#N/A</v>
      </c>
      <c r="AR8" s="511" t="e">
        <f ca="1">+IF(AND(ISNUMBER(OFFSET('Sanitation Data'!$H$10,0,10*ROW('Sanitation Data'!H2))),'Data Summary'!DG8="Yes"),OFFSET('Sanitation Data'!$H$10,0,10*ROW('Sanitation Data'!H2)),NA())</f>
        <v>#N/A</v>
      </c>
      <c r="AS8" s="511" t="e">
        <f ca="1">+IF(AND(ISNUMBER(OFFSET('Sanitation Data'!$H$11,0,10*ROW('Sanitation Data'!H2))),'Data Summary'!DH8="Yes"),OFFSET('Sanitation Data'!$H$11,0,10*ROW('Sanitation Data'!H2)),NA())</f>
        <v>#N/A</v>
      </c>
      <c r="AT8" s="511" t="e">
        <f ca="1">+IF(AND(ISNUMBER(OFFSET('Sanitation Data'!$H$12,0,10*ROW('Sanitation Data'!H2))),'Data Summary'!DI8="Yes"),OFFSET('Sanitation Data'!$H$12,0,10*ROW('Sanitation Data'!H2)),NA())</f>
        <v>#N/A</v>
      </c>
      <c r="AU8" s="511" t="e">
        <f ca="1">+IF(AND(ISNUMBER(OFFSET('Sanitation Data'!$I$4,0,10*ROW('Sanitation Data'!I2))),'Data Summary'!DJ8="Yes"),100-OFFSET('Sanitation Data'!$I$4,0,10*ROW('Sanitation Data'!I2)),NA())</f>
        <v>#N/A</v>
      </c>
      <c r="AV8" s="511" t="e">
        <f ca="1">+IF(AND(ISNUMBER(OFFSET('Sanitation Data'!$I$6,0,10*ROW('Sanitation Data'!I2))),'Data Summary'!DK8="Yes"),OFFSET('Sanitation Data'!$I$6,0,10*ROW('Sanitation Data'!I2)),NA())</f>
        <v>#N/A</v>
      </c>
      <c r="AW8" s="511" t="e">
        <f ca="1">+IF(AND(ISNUMBER(OFFSET('Sanitation Data'!$I$10,0,10*ROW('Sanitation Data'!I2))),'Data Summary'!DL8="Yes"),OFFSET('Sanitation Data'!$I$10,0,10*ROW('Sanitation Data'!I2)),NA())</f>
        <v>#N/A</v>
      </c>
      <c r="AX8" s="511" t="e">
        <f ca="1">+IF(AND(ISNUMBER(OFFSET('Sanitation Data'!$I$11,0,10*ROW('Sanitation Data'!I2))),'Data Summary'!DM8="Yes"),OFFSET('Sanitation Data'!$I$11,0,10*ROW('Sanitation Data'!I2)),NA())</f>
        <v>#N/A</v>
      </c>
      <c r="AY8" s="511" t="e">
        <f ca="1">+IF(AND(ISNUMBER(OFFSET('Sanitation Data'!$I$12,0,10*ROW('Sanitation Data'!I2))),'Data Summary'!DN8="Yes"),OFFSET('Sanitation Data'!$I$12,0,10*ROW('Sanitation Data'!I2)),NA())</f>
        <v>#N/A</v>
      </c>
      <c r="AZ8" s="512" t="e">
        <f ca="1">+IF(AND(ISNUMBER(OFFSET('Hygiene Data'!$D$5,0,10*ROW('Hygiene Data'!D2))),'Data Summary'!DO8="Yes"),OFFSET('Hygiene Data'!$D$5,0,10*ROW('Hygiene Data'!D2)),NA())</f>
        <v>#N/A</v>
      </c>
      <c r="BA8" s="512" t="e">
        <f ca="1">+IF(AND(ISNUMBER(OFFSET('Hygiene Data'!$D$7,0,10*ROW('Hygiene Data'!D2))),'Data Summary'!DP8="Yes"),OFFSET('Hygiene Data'!$D$7,0,10*ROW('Hygiene Data'!D2)),NA())</f>
        <v>#N/A</v>
      </c>
      <c r="BB8" s="512">
        <f ca="1">+IF(AND(ISNUMBER(OFFSET('Hygiene Data'!$D$9,0,10*ROW('Hygiene Data'!D2))),'Data Summary'!DQ8="Yes"),OFFSET('Hygiene Data'!$D$9,0,10*ROW('Hygiene Data'!D2)),NA())</f>
        <v>61.9</v>
      </c>
      <c r="BC8" s="512" t="e">
        <f ca="1">+IF(AND(ISNUMBER(OFFSET('Hygiene Data'!$E$5,0,10*ROW('Hygiene Data'!E2))),'Data Summary'!DR8="Yes"),OFFSET('Hygiene Data'!$E$5,0,10*ROW('Hygiene Data'!E2)),NA())</f>
        <v>#N/A</v>
      </c>
      <c r="BD8" s="512" t="e">
        <f ca="1">+IF(AND(ISNUMBER(OFFSET('Hygiene Data'!$E$7,0,10*ROW('Hygiene Data'!E2))),'Data Summary'!DS8="Yes"),OFFSET('Hygiene Data'!$E$7,0,10*ROW('Hygiene Data'!E2)),NA())</f>
        <v>#N/A</v>
      </c>
      <c r="BE8" s="512" t="e">
        <f ca="1">+IF(AND(ISNUMBER(OFFSET('Hygiene Data'!$E$9,0,10*ROW('Hygiene Data'!E2))),'Data Summary'!DT8="Yes"),OFFSET('Hygiene Data'!$E$9,0,10*ROW('Hygiene Data'!E2)),NA())</f>
        <v>#N/A</v>
      </c>
      <c r="BF8" s="512" t="e">
        <f ca="1">+IF(AND(ISNUMBER(OFFSET('Hygiene Data'!$F$5,0,10*ROW('Hygiene Data'!F2))),'Data Summary'!DU8="Yes"),OFFSET('Hygiene Data'!$F$5,0,10*ROW('Hygiene Data'!F2)),NA())</f>
        <v>#N/A</v>
      </c>
      <c r="BG8" s="512" t="e">
        <f ca="1">+IF(AND(ISNUMBER(OFFSET('Hygiene Data'!$F$7,0,10*ROW('Hygiene Data'!F2))),'Data Summary'!DV8="Yes"),OFFSET('Hygiene Data'!$F$7,0,10*ROW('Hygiene Data'!F2)),NA())</f>
        <v>#N/A</v>
      </c>
      <c r="BH8" s="512" t="e">
        <f ca="1">+IF(AND(ISNUMBER(OFFSET('Hygiene Data'!$F$9,0,10*ROW('Hygiene Data'!F2))),'Data Summary'!DW8="Yes"),OFFSET('Hygiene Data'!$F$9,0,10*ROW('Hygiene Data'!F2)),NA())</f>
        <v>#N/A</v>
      </c>
      <c r="BI8" s="512" t="e">
        <f ca="1">+IF(AND(ISNUMBER(OFFSET('Hygiene Data'!$G$5,0,10*ROW('Hygiene Data'!G2))),'Data Summary'!DX8="Yes"),OFFSET('Hygiene Data'!$G$5,0,10*ROW('Hygiene Data'!G2)),NA())</f>
        <v>#N/A</v>
      </c>
      <c r="BJ8" s="512" t="e">
        <f ca="1">+IF(AND(ISNUMBER(OFFSET('Hygiene Data'!$G$7,0,10*ROW('Hygiene Data'!G2))),'Data Summary'!DY8="Yes"),OFFSET('Hygiene Data'!$G$7,0,10*ROW('Hygiene Data'!G2)),NA())</f>
        <v>#N/A</v>
      </c>
      <c r="BK8" s="512" t="e">
        <f ca="1">+IF(AND(ISNUMBER(OFFSET('Hygiene Data'!$G$9,0,10*ROW('Hygiene Data'!G2))),'Data Summary'!DZ8="Yes"),OFFSET('Hygiene Data'!$G$9,0,10*ROW('Hygiene Data'!G2)),NA())</f>
        <v>#N/A</v>
      </c>
      <c r="BL8" s="512" t="e">
        <f ca="1">+IF(AND(ISNUMBER(OFFSET('Hygiene Data'!$H$5,0,10*ROW('Hygiene Data'!H2))),'Data Summary'!EA8="Yes"),OFFSET('Hygiene Data'!$H$5,0,10*ROW('Hygiene Data'!H2)),NA())</f>
        <v>#N/A</v>
      </c>
      <c r="BM8" s="512" t="e">
        <f ca="1">+IF(AND(ISNUMBER(OFFSET('Hygiene Data'!$H$7,0,10*ROW('Hygiene Data'!H2))),'Data Summary'!EB8="Yes"),OFFSET('Hygiene Data'!$H$7,0,10*ROW('Hygiene Data'!H2)),NA())</f>
        <v>#N/A</v>
      </c>
      <c r="BN8" s="512" t="e">
        <f ca="1">+IF(AND(ISNUMBER(OFFSET('Hygiene Data'!$H$9,0,10*ROW('Hygiene Data'!H2))),'Data Summary'!EC8="Yes"),OFFSET('Hygiene Data'!$H$9,0,10*ROW('Hygiene Data'!H2)),NA())</f>
        <v>#N/A</v>
      </c>
      <c r="BO8" s="512" t="e">
        <f ca="1">+IF(AND(ISNUMBER(OFFSET('Hygiene Data'!$I$5,0,10*ROW('Hygiene Data'!I2))),'Data Summary'!ED8="Yes"),OFFSET('Hygiene Data'!$I$5,0,10*ROW('Hygiene Data'!I2)),NA())</f>
        <v>#N/A</v>
      </c>
      <c r="BP8" s="512" t="e">
        <f ca="1">+IF(AND(ISNUMBER(OFFSET('Hygiene Data'!$I$7,0,10*ROW('Hygiene Data'!I2))),'Data Summary'!EE8="Yes"),OFFSET('Hygiene Data'!$I$7,0,10*ROW('Hygiene Data'!I2)),NA())</f>
        <v>#N/A</v>
      </c>
      <c r="BQ8" s="512" t="e">
        <f ca="1">+IF(AND(ISNUMBER(OFFSET('Hygiene Data'!$I$9,0,10*ROW('Hygiene Data'!I2))),'Data Summary'!EF8="Yes"),OFFSET('Hygiene Data'!$I$9,0,10*ROW('Hygiene Data'!I2)),NA())</f>
        <v>#N/A</v>
      </c>
    </row>
    <row r="9" spans="1:69" x14ac:dyDescent="0.25">
      <c r="A9" s="508" t="str">
        <f ca="1">+RIGHT('Data Summary'!A9,LEN('Data Summary'!A9)-9)</f>
        <v>NPCD</v>
      </c>
      <c r="B9" s="482" t="str">
        <f ca="1">+IF(ISTEXT('Data Summary'!B9),'Data Summary'!B9,"")</f>
        <v>Survey</v>
      </c>
      <c r="C9" s="509">
        <f ca="1">+VALUE('Data Summary'!C9)</f>
        <v>2020</v>
      </c>
      <c r="D9" s="510" t="e">
        <f ca="1">+IF(AND(ISNUMBER(OFFSET('Water Data'!$D$4,0,10*ROW('Water Data'!D3))),'Data Summary'!BS9="Yes"),100-OFFSET('Water Data'!$D$4,0,10*ROW('Water Data'!D3)),NA())</f>
        <v>#N/A</v>
      </c>
      <c r="E9" s="510">
        <f ca="1">+IF(AND(ISNUMBER(OFFSET('Water Data'!$D$6,0,10*ROW('Water Data'!D3))),'Data Summary'!BT9="Yes"),OFFSET('Water Data'!$D$6,0,10*ROW('Water Data'!D3)),NA())</f>
        <v>97.5</v>
      </c>
      <c r="F9" s="510">
        <f ca="1">+IF(AND(ISNUMBER(OFFSET('Water Data'!$D$9,0,10*ROW('Water Data'!D3))),'Data Summary'!BU9="Yes"),OFFSET('Water Data'!$D$9,0,10*ROW('Water Data'!D3)),NA())</f>
        <v>96</v>
      </c>
      <c r="G9" s="510" t="e">
        <f ca="1">+IF(AND(ISNUMBER(OFFSET('Water Data'!$E$4,0,10*ROW('Water Data'!E3))),'Data Summary'!BV9="Yes"),100-OFFSET('Water Data'!$E$4,0,10*ROW('Water Data'!E3)),NA())</f>
        <v>#N/A</v>
      </c>
      <c r="H9" s="510" t="e">
        <f ca="1">+IF(AND(ISNUMBER(OFFSET('Water Data'!$E$6,0,10*ROW('Water Data'!E3))),'Data Summary'!BW9="Yes"),OFFSET('Water Data'!$E$6,0,10*ROW('Water Data'!E3)),NA())</f>
        <v>#N/A</v>
      </c>
      <c r="I9" s="510" t="e">
        <f ca="1">+IF(AND(ISNUMBER(OFFSET('Water Data'!$E$9,0,10*ROW('Water Data'!E3))),'Data Summary'!BX9="Yes"),OFFSET('Water Data'!$E$9,0,10*ROW('Water Data'!E3)),NA())</f>
        <v>#N/A</v>
      </c>
      <c r="J9" s="510" t="e">
        <f ca="1">+IF(AND(ISNUMBER(OFFSET('Water Data'!$F$4,0,10*ROW('Water Data'!F3))),'Data Summary'!BY9="Yes"),100-OFFSET('Water Data'!$F$4,0,10*ROW('Water Data'!F3)),NA())</f>
        <v>#N/A</v>
      </c>
      <c r="K9" s="510" t="e">
        <f ca="1">+IF(AND(ISNUMBER(OFFSET('Water Data'!$F$6,0,10*ROW('Water Data'!F3))),'Data Summary'!BZ9="Yes"),OFFSET('Water Data'!$F$6,0,10*ROW('Water Data'!F3)),NA())</f>
        <v>#N/A</v>
      </c>
      <c r="L9" s="510" t="e">
        <f ca="1">+IF(AND(ISNUMBER(OFFSET('Water Data'!$F$9,0,10*ROW('Water Data'!F3))),'Data Summary'!CA9="Yes"),OFFSET('Water Data'!$F$9,0,10*ROW('Water Data'!F3)),NA())</f>
        <v>#N/A</v>
      </c>
      <c r="M9" s="510" t="e">
        <f ca="1">+IF(AND(ISNUMBER(OFFSET('Water Data'!$G$4,0,10*ROW('Water Data'!G3))),'Data Summary'!CB9="Yes"),100-OFFSET('Water Data'!$G$4,0,10*ROW('Water Data'!G3)),NA())</f>
        <v>#N/A</v>
      </c>
      <c r="N9" s="510" t="e">
        <f ca="1">+IF(AND(ISNUMBER(OFFSET('Water Data'!$G$6,0,10*ROW('Water Data'!G3))),'Data Summary'!CC9="Yes"),OFFSET('Water Data'!$G$6,0,10*ROW('Water Data'!G3)),NA())</f>
        <v>#N/A</v>
      </c>
      <c r="O9" s="510" t="e">
        <f ca="1">+IF(AND(ISNUMBER(OFFSET('Water Data'!$G$9,0,10*ROW('Water Data'!G3))),'Data Summary'!CD9="Yes"),OFFSET('Water Data'!$G$9,0,10*ROW('Water Data'!G3)),NA())</f>
        <v>#N/A</v>
      </c>
      <c r="P9" s="510" t="e">
        <f ca="1">+IF(AND(ISNUMBER(OFFSET('Water Data'!$H$4,0,10*ROW('Water Data'!H3))),'Data Summary'!CE9="Yes"),100-OFFSET('Water Data'!$H$4,0,10*ROW('Water Data'!H3)),NA())</f>
        <v>#N/A</v>
      </c>
      <c r="Q9" s="510" t="e">
        <f ca="1">+IF(AND(ISNUMBER(OFFSET('Water Data'!$H$6,0,10*ROW('Water Data'!H3))),'Data Summary'!CF9="Yes"),OFFSET('Water Data'!$H$6,0,10*ROW('Water Data'!H3)),NA())</f>
        <v>#N/A</v>
      </c>
      <c r="R9" s="510" t="e">
        <f ca="1">+IF(AND(ISNUMBER(OFFSET('Water Data'!$H$9,0,10*ROW('Water Data'!H3))),'Data Summary'!CG9="Yes"),OFFSET('Water Data'!$H$9,0,10*ROW('Water Data'!H3)),NA())</f>
        <v>#N/A</v>
      </c>
      <c r="S9" s="510" t="e">
        <f ca="1">+IF(AND(ISNUMBER(OFFSET('Water Data'!$I$4,0,10*ROW('Water Data'!I3))),'Data Summary'!CH9="Yes"),100-OFFSET('Water Data'!$I$4,0,10*ROW('Water Data'!I3)),NA())</f>
        <v>#N/A</v>
      </c>
      <c r="T9" s="510" t="e">
        <f ca="1">+IF(AND(ISNUMBER(OFFSET('Water Data'!$I$6,0,10*ROW('Water Data'!I3))),'Data Summary'!CI9="Yes"),OFFSET('Water Data'!$I$6,0,10*ROW('Water Data'!I3)),NA())</f>
        <v>#N/A</v>
      </c>
      <c r="U9" s="510" t="e">
        <f ca="1">+IF(AND(ISNUMBER(OFFSET('Water Data'!$I$9,0,10*ROW('Water Data'!I3))),'Data Summary'!CJ9="Yes"),OFFSET('Water Data'!$I$9,0,10*ROW('Water Data'!I3)),NA())</f>
        <v>#N/A</v>
      </c>
      <c r="V9" s="511" t="e">
        <f ca="1">+IF(AND(ISNUMBER(OFFSET('Sanitation Data'!$D$4,0,10*ROW('Sanitation Data'!D3))),'Data Summary'!CK9="Yes"),100-OFFSET('Sanitation Data'!$D$4,0,10*ROW('Sanitation Data'!D3)),NA())</f>
        <v>#N/A</v>
      </c>
      <c r="W9" s="511">
        <f ca="1">+IF(AND(ISNUMBER(OFFSET('Sanitation Data'!$D$6,0,10*ROW('Sanitation Data'!D3))),'Data Summary'!CL9="Yes"),OFFSET('Sanitation Data'!$D$6,0,10*ROW('Sanitation Data'!D3)),NA())</f>
        <v>99</v>
      </c>
      <c r="X9" s="511" t="e">
        <f ca="1">+IF(AND(ISNUMBER(OFFSET('Sanitation Data'!$D$10,0,10*ROW('Sanitation Data'!D3))),'Data Summary'!CM9="Yes"),OFFSET('Sanitation Data'!$D$10,0,10*ROW('Sanitation Data'!D3)),NA())</f>
        <v>#N/A</v>
      </c>
      <c r="Y9" s="511" t="e">
        <f ca="1">+IF(AND(ISNUMBER(OFFSET('Sanitation Data'!$D$11,0,10*ROW('Sanitation Data'!D3))),'Data Summary'!CN9="Yes"),OFFSET('Sanitation Data'!$D$11,0,10*ROW('Sanitation Data'!D3)),NA())</f>
        <v>#N/A</v>
      </c>
      <c r="Z9" s="511">
        <f ca="1">+IF(AND(ISNUMBER(OFFSET('Sanitation Data'!$D$12,0,10*ROW('Sanitation Data'!D3))),'Data Summary'!CO9="Yes"),OFFSET('Sanitation Data'!$D$12,0,10*ROW('Sanitation Data'!D3)),NA())</f>
        <v>98</v>
      </c>
      <c r="AA9" s="511" t="e">
        <f ca="1">+IF(AND(ISNUMBER(OFFSET('Sanitation Data'!$E$4,0,10*ROW('Sanitation Data'!E3))),'Data Summary'!CP9="Yes"),100-OFFSET('Sanitation Data'!$E$4,0,10*ROW('Sanitation Data'!E3)),NA())</f>
        <v>#N/A</v>
      </c>
      <c r="AB9" s="511" t="e">
        <f ca="1">+IF(AND(ISNUMBER(OFFSET('Sanitation Data'!$E$6,0,10*ROW('Sanitation Data'!E3))),'Data Summary'!CQ9="Yes"),OFFSET('Sanitation Data'!$E$6,0,10*ROW('Sanitation Data'!E3)),NA())</f>
        <v>#N/A</v>
      </c>
      <c r="AC9" s="511" t="e">
        <f ca="1">+IF(AND(ISNUMBER(OFFSET('Sanitation Data'!$E$10,0,10*ROW('Sanitation Data'!E3))),'Data Summary'!CR9="Yes"),OFFSET('Sanitation Data'!$E$10,0,10*ROW('Sanitation Data'!E3)),NA())</f>
        <v>#N/A</v>
      </c>
      <c r="AD9" s="511" t="e">
        <f ca="1">+IF(AND(ISNUMBER(OFFSET('Sanitation Data'!$E$11,0,10*ROW('Sanitation Data'!E3))),'Data Summary'!CS9="Yes"),OFFSET('Sanitation Data'!$E$11,0,10*ROW('Sanitation Data'!E3)),NA())</f>
        <v>#N/A</v>
      </c>
      <c r="AE9" s="511" t="e">
        <f ca="1">+IF(AND(ISNUMBER(OFFSET('Sanitation Data'!$E$12,0,10*ROW('Sanitation Data'!E3))),'Data Summary'!CT9="Yes"),OFFSET('Sanitation Data'!$E$12,0,10*ROW('Sanitation Data'!E3)),NA())</f>
        <v>#N/A</v>
      </c>
      <c r="AF9" s="511" t="e">
        <f ca="1">+IF(AND(ISNUMBER(OFFSET('Sanitation Data'!$F$4,0,10*ROW('Sanitation Data'!F3))),'Data Summary'!CU9="Yes"),100-OFFSET('Sanitation Data'!$F$4,0,10*ROW('Sanitation Data'!F3)),NA())</f>
        <v>#N/A</v>
      </c>
      <c r="AG9" s="511" t="e">
        <f ca="1">+IF(AND(ISNUMBER(OFFSET('Sanitation Data'!$F$6,0,10*ROW('Sanitation Data'!F3))),'Data Summary'!CV9="Yes"),OFFSET('Sanitation Data'!$F$6,0,10*ROW('Sanitation Data'!F3)),NA())</f>
        <v>#N/A</v>
      </c>
      <c r="AH9" s="511" t="e">
        <f ca="1">+IF(AND(ISNUMBER(OFFSET('Sanitation Data'!$F$10,0,10*ROW('Sanitation Data'!F3))),'Data Summary'!CW9="Yes"),OFFSET('Sanitation Data'!$F$10,0,10*ROW('Sanitation Data'!F3)),NA())</f>
        <v>#N/A</v>
      </c>
      <c r="AI9" s="511" t="e">
        <f ca="1">+IF(AND(ISNUMBER(OFFSET('Sanitation Data'!$F$11,0,10*ROW('Sanitation Data'!F3))),'Data Summary'!CX9="Yes"),OFFSET('Sanitation Data'!$F$11,0,10*ROW('Sanitation Data'!F3)),NA())</f>
        <v>#N/A</v>
      </c>
      <c r="AJ9" s="511" t="e">
        <f ca="1">+IF(AND(ISNUMBER(OFFSET('Sanitation Data'!$F$12,0,10*ROW('Sanitation Data'!F3))),'Data Summary'!CY9="Yes"),OFFSET('Sanitation Data'!$F$12,0,10*ROW('Sanitation Data'!F3)),NA())</f>
        <v>#N/A</v>
      </c>
      <c r="AK9" s="511" t="e">
        <f ca="1">+IF(AND(ISNUMBER(OFFSET('Sanitation Data'!$G$4,0,10*ROW('Sanitation Data'!G3))),'Data Summary'!CZ9="Yes"),100-OFFSET('Sanitation Data'!$G$4,0,10*ROW('Sanitation Data'!G3)),NA())</f>
        <v>#N/A</v>
      </c>
      <c r="AL9" s="511" t="e">
        <f ca="1">+IF(AND(ISNUMBER(OFFSET('Sanitation Data'!$G$6,0,10*ROW('Sanitation Data'!G3))),'Data Summary'!DA9="Yes"),OFFSET('Sanitation Data'!$G$6,0,10*ROW('Sanitation Data'!G3)),NA())</f>
        <v>#N/A</v>
      </c>
      <c r="AM9" s="511" t="e">
        <f ca="1">+IF(AND(ISNUMBER(OFFSET('Sanitation Data'!$G$10,0,10*ROW('Sanitation Data'!G3))),'Data Summary'!DB9="Yes"),OFFSET('Sanitation Data'!$G$10,0,10*ROW('Sanitation Data'!G3)),NA())</f>
        <v>#N/A</v>
      </c>
      <c r="AN9" s="511" t="e">
        <f ca="1">+IF(AND(ISNUMBER(OFFSET('Sanitation Data'!$G$11,0,10*ROW('Sanitation Data'!G3))),'Data Summary'!DC9="Yes"),OFFSET('Sanitation Data'!$G$11,0,10*ROW('Sanitation Data'!G3)),NA())</f>
        <v>#N/A</v>
      </c>
      <c r="AO9" s="511" t="e">
        <f ca="1">+IF(AND(ISNUMBER(OFFSET('Sanitation Data'!$G$12,0,10*ROW('Sanitation Data'!G3))),'Data Summary'!DD9="Yes"),OFFSET('Sanitation Data'!$G$12,0,10*ROW('Sanitation Data'!G3)),NA())</f>
        <v>#N/A</v>
      </c>
      <c r="AP9" s="511" t="e">
        <f ca="1">+IF(AND(ISNUMBER(OFFSET('Sanitation Data'!$H$4,0,10*ROW('Sanitation Data'!H3))),'Data Summary'!DE9="Yes"),100-OFFSET('Sanitation Data'!$H$4,0,10*ROW('Sanitation Data'!H3)),NA())</f>
        <v>#N/A</v>
      </c>
      <c r="AQ9" s="511" t="e">
        <f ca="1">+IF(AND(ISNUMBER(OFFSET('Sanitation Data'!$H$6,0,10*ROW('Sanitation Data'!H3))),'Data Summary'!DF9="Yes"),OFFSET('Sanitation Data'!$H$6,0,10*ROW('Sanitation Data'!H3)),NA())</f>
        <v>#N/A</v>
      </c>
      <c r="AR9" s="511" t="e">
        <f ca="1">+IF(AND(ISNUMBER(OFFSET('Sanitation Data'!$H$10,0,10*ROW('Sanitation Data'!H3))),'Data Summary'!DG9="Yes"),OFFSET('Sanitation Data'!$H$10,0,10*ROW('Sanitation Data'!H3)),NA())</f>
        <v>#N/A</v>
      </c>
      <c r="AS9" s="511" t="e">
        <f ca="1">+IF(AND(ISNUMBER(OFFSET('Sanitation Data'!$H$11,0,10*ROW('Sanitation Data'!H3))),'Data Summary'!DH9="Yes"),OFFSET('Sanitation Data'!$H$11,0,10*ROW('Sanitation Data'!H3)),NA())</f>
        <v>#N/A</v>
      </c>
      <c r="AT9" s="511" t="e">
        <f ca="1">+IF(AND(ISNUMBER(OFFSET('Sanitation Data'!$H$12,0,10*ROW('Sanitation Data'!H3))),'Data Summary'!DI9="Yes"),OFFSET('Sanitation Data'!$H$12,0,10*ROW('Sanitation Data'!H3)),NA())</f>
        <v>#N/A</v>
      </c>
      <c r="AU9" s="511" t="e">
        <f ca="1">+IF(AND(ISNUMBER(OFFSET('Sanitation Data'!$I$4,0,10*ROW('Sanitation Data'!I3))),'Data Summary'!DJ9="Yes"),100-OFFSET('Sanitation Data'!$I$4,0,10*ROW('Sanitation Data'!I3)),NA())</f>
        <v>#N/A</v>
      </c>
      <c r="AV9" s="511" t="e">
        <f ca="1">+IF(AND(ISNUMBER(OFFSET('Sanitation Data'!$I$6,0,10*ROW('Sanitation Data'!I3))),'Data Summary'!DK9="Yes"),OFFSET('Sanitation Data'!$I$6,0,10*ROW('Sanitation Data'!I3)),NA())</f>
        <v>#N/A</v>
      </c>
      <c r="AW9" s="511" t="e">
        <f ca="1">+IF(AND(ISNUMBER(OFFSET('Sanitation Data'!$I$10,0,10*ROW('Sanitation Data'!I3))),'Data Summary'!DL9="Yes"),OFFSET('Sanitation Data'!$I$10,0,10*ROW('Sanitation Data'!I3)),NA())</f>
        <v>#N/A</v>
      </c>
      <c r="AX9" s="511" t="e">
        <f ca="1">+IF(AND(ISNUMBER(OFFSET('Sanitation Data'!$I$11,0,10*ROW('Sanitation Data'!I3))),'Data Summary'!DM9="Yes"),OFFSET('Sanitation Data'!$I$11,0,10*ROW('Sanitation Data'!I3)),NA())</f>
        <v>#N/A</v>
      </c>
      <c r="AY9" s="511" t="e">
        <f ca="1">+IF(AND(ISNUMBER(OFFSET('Sanitation Data'!$I$12,0,10*ROW('Sanitation Data'!I3))),'Data Summary'!DN9="Yes"),OFFSET('Sanitation Data'!$I$12,0,10*ROW('Sanitation Data'!I3)),NA())</f>
        <v>#N/A</v>
      </c>
      <c r="AZ9" s="512" t="e">
        <f ca="1">+IF(AND(ISNUMBER(OFFSET('Hygiene Data'!$D$5,0,10*ROW('Hygiene Data'!D3))),'Data Summary'!DO9="Yes"),OFFSET('Hygiene Data'!$D$5,0,10*ROW('Hygiene Data'!D3)),NA())</f>
        <v>#N/A</v>
      </c>
      <c r="BA9" s="512">
        <f ca="1">+IF(AND(ISNUMBER(OFFSET('Hygiene Data'!$D$7,0,10*ROW('Hygiene Data'!D3))),'Data Summary'!DP9="Yes"),OFFSET('Hygiene Data'!$D$7,0,10*ROW('Hygiene Data'!D3)),NA())</f>
        <v>98.4</v>
      </c>
      <c r="BB9" s="512">
        <f ca="1">+IF(AND(ISNUMBER(OFFSET('Hygiene Data'!$D$9,0,10*ROW('Hygiene Data'!D3))),'Data Summary'!DQ9="Yes"),OFFSET('Hygiene Data'!$D$9,0,10*ROW('Hygiene Data'!D3)),NA())</f>
        <v>97.3</v>
      </c>
      <c r="BC9" s="512" t="e">
        <f ca="1">+IF(AND(ISNUMBER(OFFSET('Hygiene Data'!$E$5,0,10*ROW('Hygiene Data'!E3))),'Data Summary'!DR9="Yes"),OFFSET('Hygiene Data'!$E$5,0,10*ROW('Hygiene Data'!E3)),NA())</f>
        <v>#N/A</v>
      </c>
      <c r="BD9" s="512" t="e">
        <f ca="1">+IF(AND(ISNUMBER(OFFSET('Hygiene Data'!$E$7,0,10*ROW('Hygiene Data'!E3))),'Data Summary'!DS9="Yes"),OFFSET('Hygiene Data'!$E$7,0,10*ROW('Hygiene Data'!E3)),NA())</f>
        <v>#N/A</v>
      </c>
      <c r="BE9" s="512" t="e">
        <f ca="1">+IF(AND(ISNUMBER(OFFSET('Hygiene Data'!$E$9,0,10*ROW('Hygiene Data'!E3))),'Data Summary'!DT9="Yes"),OFFSET('Hygiene Data'!$E$9,0,10*ROW('Hygiene Data'!E3)),NA())</f>
        <v>#N/A</v>
      </c>
      <c r="BF9" s="512" t="e">
        <f ca="1">+IF(AND(ISNUMBER(OFFSET('Hygiene Data'!$F$5,0,10*ROW('Hygiene Data'!F3))),'Data Summary'!DU9="Yes"),OFFSET('Hygiene Data'!$F$5,0,10*ROW('Hygiene Data'!F3)),NA())</f>
        <v>#N/A</v>
      </c>
      <c r="BG9" s="512" t="e">
        <f ca="1">+IF(AND(ISNUMBER(OFFSET('Hygiene Data'!$F$7,0,10*ROW('Hygiene Data'!F3))),'Data Summary'!DV9="Yes"),OFFSET('Hygiene Data'!$F$7,0,10*ROW('Hygiene Data'!F3)),NA())</f>
        <v>#N/A</v>
      </c>
      <c r="BH9" s="512" t="e">
        <f ca="1">+IF(AND(ISNUMBER(OFFSET('Hygiene Data'!$F$9,0,10*ROW('Hygiene Data'!F3))),'Data Summary'!DW9="Yes"),OFFSET('Hygiene Data'!$F$9,0,10*ROW('Hygiene Data'!F3)),NA())</f>
        <v>#N/A</v>
      </c>
      <c r="BI9" s="512" t="e">
        <f ca="1">+IF(AND(ISNUMBER(OFFSET('Hygiene Data'!$G$5,0,10*ROW('Hygiene Data'!G3))),'Data Summary'!DX9="Yes"),OFFSET('Hygiene Data'!$G$5,0,10*ROW('Hygiene Data'!G3)),NA())</f>
        <v>#N/A</v>
      </c>
      <c r="BJ9" s="512" t="e">
        <f ca="1">+IF(AND(ISNUMBER(OFFSET('Hygiene Data'!$G$7,0,10*ROW('Hygiene Data'!G3))),'Data Summary'!DY9="Yes"),OFFSET('Hygiene Data'!$G$7,0,10*ROW('Hygiene Data'!G3)),NA())</f>
        <v>#N/A</v>
      </c>
      <c r="BK9" s="512" t="e">
        <f ca="1">+IF(AND(ISNUMBER(OFFSET('Hygiene Data'!$G$9,0,10*ROW('Hygiene Data'!G3))),'Data Summary'!DZ9="Yes"),OFFSET('Hygiene Data'!$G$9,0,10*ROW('Hygiene Data'!G3)),NA())</f>
        <v>#N/A</v>
      </c>
      <c r="BL9" s="512" t="e">
        <f ca="1">+IF(AND(ISNUMBER(OFFSET('Hygiene Data'!$H$5,0,10*ROW('Hygiene Data'!H3))),'Data Summary'!EA9="Yes"),OFFSET('Hygiene Data'!$H$5,0,10*ROW('Hygiene Data'!H3)),NA())</f>
        <v>#N/A</v>
      </c>
      <c r="BM9" s="512" t="e">
        <f ca="1">+IF(AND(ISNUMBER(OFFSET('Hygiene Data'!$H$7,0,10*ROW('Hygiene Data'!H3))),'Data Summary'!EB9="Yes"),OFFSET('Hygiene Data'!$H$7,0,10*ROW('Hygiene Data'!H3)),NA())</f>
        <v>#N/A</v>
      </c>
      <c r="BN9" s="512" t="e">
        <f ca="1">+IF(AND(ISNUMBER(OFFSET('Hygiene Data'!$H$9,0,10*ROW('Hygiene Data'!H3))),'Data Summary'!EC9="Yes"),OFFSET('Hygiene Data'!$H$9,0,10*ROW('Hygiene Data'!H3)),NA())</f>
        <v>#N/A</v>
      </c>
      <c r="BO9" s="512" t="e">
        <f ca="1">+IF(AND(ISNUMBER(OFFSET('Hygiene Data'!$I$5,0,10*ROW('Hygiene Data'!I3))),'Data Summary'!ED9="Yes"),OFFSET('Hygiene Data'!$I$5,0,10*ROW('Hygiene Data'!I3)),NA())</f>
        <v>#N/A</v>
      </c>
      <c r="BP9" s="512" t="e">
        <f ca="1">+IF(AND(ISNUMBER(OFFSET('Hygiene Data'!$I$7,0,10*ROW('Hygiene Data'!I3))),'Data Summary'!EE9="Yes"),OFFSET('Hygiene Data'!$I$7,0,10*ROW('Hygiene Data'!I3)),NA())</f>
        <v>#N/A</v>
      </c>
      <c r="BQ9" s="512" t="e">
        <f ca="1">+IF(AND(ISNUMBER(OFFSET('Hygiene Data'!$I$9,0,10*ROW('Hygiene Data'!I3))),'Data Summary'!EF9="Yes"),OFFSET('Hygiene Data'!$I$9,0,10*ROW('Hygiene Data'!I3)),NA())</f>
        <v>#N/A</v>
      </c>
    </row>
    <row r="10" spans="1:69" x14ac:dyDescent="0.25">
      <c r="A10" s="508" t="str">
        <f ca="1">+RIGHT('Data Summary'!A10,LEN('Data Summary'!A10)-9)</f>
        <v>PWH</v>
      </c>
      <c r="B10" s="482" t="str">
        <f ca="1">+IF(ISTEXT('Data Summary'!B10),'Data Summary'!B10,"")</f>
        <v>Other</v>
      </c>
      <c r="C10" s="509">
        <f ca="1">+VALUE('Data Summary'!C10)</f>
        <v>2021</v>
      </c>
      <c r="D10" s="510" t="e">
        <f ca="1">+IF(AND(ISNUMBER(OFFSET('Water Data'!$D$4,0,10*ROW('Water Data'!D4))),'Data Summary'!BS10="Yes"),100-OFFSET('Water Data'!$D$4,0,10*ROW('Water Data'!D4)),NA())</f>
        <v>#N/A</v>
      </c>
      <c r="E10" s="510" t="e">
        <f ca="1">+IF(AND(ISNUMBER(OFFSET('Water Data'!$D$6,0,10*ROW('Water Data'!D4))),'Data Summary'!BT10="Yes"),OFFSET('Water Data'!$D$6,0,10*ROW('Water Data'!D4)),NA())</f>
        <v>#N/A</v>
      </c>
      <c r="F10" s="510">
        <f ca="1">+IF(AND(ISNUMBER(OFFSET('Water Data'!$D$9,0,10*ROW('Water Data'!D4))),'Data Summary'!BU10="Yes"),OFFSET('Water Data'!$D$9,0,10*ROW('Water Data'!D4)),NA())</f>
        <v>96</v>
      </c>
      <c r="G10" s="510" t="e">
        <f ca="1">+IF(AND(ISNUMBER(OFFSET('Water Data'!$E$4,0,10*ROW('Water Data'!E4))),'Data Summary'!BV10="Yes"),100-OFFSET('Water Data'!$E$4,0,10*ROW('Water Data'!E4)),NA())</f>
        <v>#N/A</v>
      </c>
      <c r="H10" s="510" t="e">
        <f ca="1">+IF(AND(ISNUMBER(OFFSET('Water Data'!$E$6,0,10*ROW('Water Data'!E4))),'Data Summary'!BW10="Yes"),OFFSET('Water Data'!$E$6,0,10*ROW('Water Data'!E4)),NA())</f>
        <v>#N/A</v>
      </c>
      <c r="I10" s="510" t="e">
        <f ca="1">+IF(AND(ISNUMBER(OFFSET('Water Data'!$E$9,0,10*ROW('Water Data'!E4))),'Data Summary'!BX10="Yes"),OFFSET('Water Data'!$E$9,0,10*ROW('Water Data'!E4)),NA())</f>
        <v>#N/A</v>
      </c>
      <c r="J10" s="510" t="e">
        <f ca="1">+IF(AND(ISNUMBER(OFFSET('Water Data'!$F$4,0,10*ROW('Water Data'!F4))),'Data Summary'!BY10="Yes"),100-OFFSET('Water Data'!$F$4,0,10*ROW('Water Data'!F4)),NA())</f>
        <v>#N/A</v>
      </c>
      <c r="K10" s="510" t="e">
        <f ca="1">+IF(AND(ISNUMBER(OFFSET('Water Data'!$F$6,0,10*ROW('Water Data'!F4))),'Data Summary'!BZ10="Yes"),OFFSET('Water Data'!$F$6,0,10*ROW('Water Data'!F4)),NA())</f>
        <v>#N/A</v>
      </c>
      <c r="L10" s="510" t="e">
        <f ca="1">+IF(AND(ISNUMBER(OFFSET('Water Data'!$F$9,0,10*ROW('Water Data'!F4))),'Data Summary'!CA10="Yes"),OFFSET('Water Data'!$F$9,0,10*ROW('Water Data'!F4)),NA())</f>
        <v>#N/A</v>
      </c>
      <c r="M10" s="510" t="e">
        <f ca="1">+IF(AND(ISNUMBER(OFFSET('Water Data'!$G$4,0,10*ROW('Water Data'!G4))),'Data Summary'!CB10="Yes"),100-OFFSET('Water Data'!$G$4,0,10*ROW('Water Data'!G4)),NA())</f>
        <v>#N/A</v>
      </c>
      <c r="N10" s="510" t="e">
        <f ca="1">+IF(AND(ISNUMBER(OFFSET('Water Data'!$G$6,0,10*ROW('Water Data'!G4))),'Data Summary'!CC10="Yes"),OFFSET('Water Data'!$G$6,0,10*ROW('Water Data'!G4)),NA())</f>
        <v>#N/A</v>
      </c>
      <c r="O10" s="510" t="e">
        <f ca="1">+IF(AND(ISNUMBER(OFFSET('Water Data'!$G$9,0,10*ROW('Water Data'!G4))),'Data Summary'!CD10="Yes"),OFFSET('Water Data'!$G$9,0,10*ROW('Water Data'!G4)),NA())</f>
        <v>#N/A</v>
      </c>
      <c r="P10" s="510" t="e">
        <f ca="1">+IF(AND(ISNUMBER(OFFSET('Water Data'!$H$4,0,10*ROW('Water Data'!H4))),'Data Summary'!CE10="Yes"),100-OFFSET('Water Data'!$H$4,0,10*ROW('Water Data'!H4)),NA())</f>
        <v>#N/A</v>
      </c>
      <c r="Q10" s="510" t="e">
        <f ca="1">+IF(AND(ISNUMBER(OFFSET('Water Data'!$H$6,0,10*ROW('Water Data'!H4))),'Data Summary'!CF10="Yes"),OFFSET('Water Data'!$H$6,0,10*ROW('Water Data'!H4)),NA())</f>
        <v>#N/A</v>
      </c>
      <c r="R10" s="510" t="e">
        <f ca="1">+IF(AND(ISNUMBER(OFFSET('Water Data'!$H$9,0,10*ROW('Water Data'!H4))),'Data Summary'!CG10="Yes"),OFFSET('Water Data'!$H$9,0,10*ROW('Water Data'!H4)),NA())</f>
        <v>#N/A</v>
      </c>
      <c r="S10" s="510" t="e">
        <f ca="1">+IF(AND(ISNUMBER(OFFSET('Water Data'!$I$4,0,10*ROW('Water Data'!I4))),'Data Summary'!CH10="Yes"),100-OFFSET('Water Data'!$I$4,0,10*ROW('Water Data'!I4)),NA())</f>
        <v>#N/A</v>
      </c>
      <c r="T10" s="510" t="e">
        <f ca="1">+IF(AND(ISNUMBER(OFFSET('Water Data'!$I$6,0,10*ROW('Water Data'!I4))),'Data Summary'!CI10="Yes"),OFFSET('Water Data'!$I$6,0,10*ROW('Water Data'!I4)),NA())</f>
        <v>#N/A</v>
      </c>
      <c r="U10" s="510" t="e">
        <f ca="1">+IF(AND(ISNUMBER(OFFSET('Water Data'!$I$9,0,10*ROW('Water Data'!I4))),'Data Summary'!CJ10="Yes"),OFFSET('Water Data'!$I$9,0,10*ROW('Water Data'!I4)),NA())</f>
        <v>#N/A</v>
      </c>
      <c r="V10" s="511" t="e">
        <f ca="1">+IF(AND(ISNUMBER(OFFSET('Sanitation Data'!$D$4,0,10*ROW('Sanitation Data'!D4))),'Data Summary'!CK10="Yes"),100-OFFSET('Sanitation Data'!$D$4,0,10*ROW('Sanitation Data'!D4)),NA())</f>
        <v>#N/A</v>
      </c>
      <c r="W10" s="511" t="e">
        <f ca="1">+IF(AND(ISNUMBER(OFFSET('Sanitation Data'!$D$6,0,10*ROW('Sanitation Data'!D4))),'Data Summary'!CL10="Yes"),OFFSET('Sanitation Data'!$D$6,0,10*ROW('Sanitation Data'!D4)),NA())</f>
        <v>#N/A</v>
      </c>
      <c r="X10" s="511" t="e">
        <f ca="1">+IF(AND(ISNUMBER(OFFSET('Sanitation Data'!$D$10,0,10*ROW('Sanitation Data'!D4))),'Data Summary'!CM10="Yes"),OFFSET('Sanitation Data'!$D$10,0,10*ROW('Sanitation Data'!D4)),NA())</f>
        <v>#N/A</v>
      </c>
      <c r="Y10" s="511" t="e">
        <f ca="1">+IF(AND(ISNUMBER(OFFSET('Sanitation Data'!$D$11,0,10*ROW('Sanitation Data'!D4))),'Data Summary'!CN10="Yes"),OFFSET('Sanitation Data'!$D$11,0,10*ROW('Sanitation Data'!D4)),NA())</f>
        <v>#N/A</v>
      </c>
      <c r="Z10" s="511">
        <f ca="1">+IF(AND(ISNUMBER(OFFSET('Sanitation Data'!$D$12,0,10*ROW('Sanitation Data'!D4))),'Data Summary'!CO10="Yes"),OFFSET('Sanitation Data'!$D$12,0,10*ROW('Sanitation Data'!D4)),NA())</f>
        <v>98</v>
      </c>
      <c r="AA10" s="511" t="e">
        <f ca="1">+IF(AND(ISNUMBER(OFFSET('Sanitation Data'!$E$4,0,10*ROW('Sanitation Data'!E4))),'Data Summary'!CP10="Yes"),100-OFFSET('Sanitation Data'!$E$4,0,10*ROW('Sanitation Data'!E4)),NA())</f>
        <v>#N/A</v>
      </c>
      <c r="AB10" s="511" t="e">
        <f ca="1">+IF(AND(ISNUMBER(OFFSET('Sanitation Data'!$E$6,0,10*ROW('Sanitation Data'!E4))),'Data Summary'!CQ10="Yes"),OFFSET('Sanitation Data'!$E$6,0,10*ROW('Sanitation Data'!E4)),NA())</f>
        <v>#N/A</v>
      </c>
      <c r="AC10" s="511" t="e">
        <f ca="1">+IF(AND(ISNUMBER(OFFSET('Sanitation Data'!$E$10,0,10*ROW('Sanitation Data'!E4))),'Data Summary'!CR10="Yes"),OFFSET('Sanitation Data'!$E$10,0,10*ROW('Sanitation Data'!E4)),NA())</f>
        <v>#N/A</v>
      </c>
      <c r="AD10" s="511" t="e">
        <f ca="1">+IF(AND(ISNUMBER(OFFSET('Sanitation Data'!$E$11,0,10*ROW('Sanitation Data'!E4))),'Data Summary'!CS10="Yes"),OFFSET('Sanitation Data'!$E$11,0,10*ROW('Sanitation Data'!E4)),NA())</f>
        <v>#N/A</v>
      </c>
      <c r="AE10" s="511" t="e">
        <f ca="1">+IF(AND(ISNUMBER(OFFSET('Sanitation Data'!$E$12,0,10*ROW('Sanitation Data'!E4))),'Data Summary'!CT10="Yes"),OFFSET('Sanitation Data'!$E$12,0,10*ROW('Sanitation Data'!E4)),NA())</f>
        <v>#N/A</v>
      </c>
      <c r="AF10" s="511" t="e">
        <f ca="1">+IF(AND(ISNUMBER(OFFSET('Sanitation Data'!$F$4,0,10*ROW('Sanitation Data'!F4))),'Data Summary'!CU10="Yes"),100-OFFSET('Sanitation Data'!$F$4,0,10*ROW('Sanitation Data'!F4)),NA())</f>
        <v>#N/A</v>
      </c>
      <c r="AG10" s="511" t="e">
        <f ca="1">+IF(AND(ISNUMBER(OFFSET('Sanitation Data'!$F$6,0,10*ROW('Sanitation Data'!F4))),'Data Summary'!CV10="Yes"),OFFSET('Sanitation Data'!$F$6,0,10*ROW('Sanitation Data'!F4)),NA())</f>
        <v>#N/A</v>
      </c>
      <c r="AH10" s="511" t="e">
        <f ca="1">+IF(AND(ISNUMBER(OFFSET('Sanitation Data'!$F$10,0,10*ROW('Sanitation Data'!F4))),'Data Summary'!CW10="Yes"),OFFSET('Sanitation Data'!$F$10,0,10*ROW('Sanitation Data'!F4)),NA())</f>
        <v>#N/A</v>
      </c>
      <c r="AI10" s="511" t="e">
        <f ca="1">+IF(AND(ISNUMBER(OFFSET('Sanitation Data'!$F$11,0,10*ROW('Sanitation Data'!F4))),'Data Summary'!CX10="Yes"),OFFSET('Sanitation Data'!$F$11,0,10*ROW('Sanitation Data'!F4)),NA())</f>
        <v>#N/A</v>
      </c>
      <c r="AJ10" s="511" t="e">
        <f ca="1">+IF(AND(ISNUMBER(OFFSET('Sanitation Data'!$F$12,0,10*ROW('Sanitation Data'!F4))),'Data Summary'!CY10="Yes"),OFFSET('Sanitation Data'!$F$12,0,10*ROW('Sanitation Data'!F4)),NA())</f>
        <v>#N/A</v>
      </c>
      <c r="AK10" s="511" t="e">
        <f ca="1">+IF(AND(ISNUMBER(OFFSET('Sanitation Data'!$G$4,0,10*ROW('Sanitation Data'!G4))),'Data Summary'!CZ10="Yes"),100-OFFSET('Sanitation Data'!$G$4,0,10*ROW('Sanitation Data'!G4)),NA())</f>
        <v>#N/A</v>
      </c>
      <c r="AL10" s="511" t="e">
        <f ca="1">+IF(AND(ISNUMBER(OFFSET('Sanitation Data'!$G$6,0,10*ROW('Sanitation Data'!G4))),'Data Summary'!DA10="Yes"),OFFSET('Sanitation Data'!$G$6,0,10*ROW('Sanitation Data'!G4)),NA())</f>
        <v>#N/A</v>
      </c>
      <c r="AM10" s="511" t="e">
        <f ca="1">+IF(AND(ISNUMBER(OFFSET('Sanitation Data'!$G$10,0,10*ROW('Sanitation Data'!G4))),'Data Summary'!DB10="Yes"),OFFSET('Sanitation Data'!$G$10,0,10*ROW('Sanitation Data'!G4)),NA())</f>
        <v>#N/A</v>
      </c>
      <c r="AN10" s="511" t="e">
        <f ca="1">+IF(AND(ISNUMBER(OFFSET('Sanitation Data'!$G$11,0,10*ROW('Sanitation Data'!G4))),'Data Summary'!DC10="Yes"),OFFSET('Sanitation Data'!$G$11,0,10*ROW('Sanitation Data'!G4)),NA())</f>
        <v>#N/A</v>
      </c>
      <c r="AO10" s="511" t="e">
        <f ca="1">+IF(AND(ISNUMBER(OFFSET('Sanitation Data'!$G$12,0,10*ROW('Sanitation Data'!G4))),'Data Summary'!DD10="Yes"),OFFSET('Sanitation Data'!$G$12,0,10*ROW('Sanitation Data'!G4)),NA())</f>
        <v>#N/A</v>
      </c>
      <c r="AP10" s="511" t="e">
        <f ca="1">+IF(AND(ISNUMBER(OFFSET('Sanitation Data'!$H$4,0,10*ROW('Sanitation Data'!H4))),'Data Summary'!DE10="Yes"),100-OFFSET('Sanitation Data'!$H$4,0,10*ROW('Sanitation Data'!H4)),NA())</f>
        <v>#N/A</v>
      </c>
      <c r="AQ10" s="511" t="e">
        <f ca="1">+IF(AND(ISNUMBER(OFFSET('Sanitation Data'!$H$6,0,10*ROW('Sanitation Data'!H4))),'Data Summary'!DF10="Yes"),OFFSET('Sanitation Data'!$H$6,0,10*ROW('Sanitation Data'!H4)),NA())</f>
        <v>#N/A</v>
      </c>
      <c r="AR10" s="511" t="e">
        <f ca="1">+IF(AND(ISNUMBER(OFFSET('Sanitation Data'!$H$10,0,10*ROW('Sanitation Data'!H4))),'Data Summary'!DG10="Yes"),OFFSET('Sanitation Data'!$H$10,0,10*ROW('Sanitation Data'!H4)),NA())</f>
        <v>#N/A</v>
      </c>
      <c r="AS10" s="511" t="e">
        <f ca="1">+IF(AND(ISNUMBER(OFFSET('Sanitation Data'!$H$11,0,10*ROW('Sanitation Data'!H4))),'Data Summary'!DH10="Yes"),OFFSET('Sanitation Data'!$H$11,0,10*ROW('Sanitation Data'!H4)),NA())</f>
        <v>#N/A</v>
      </c>
      <c r="AT10" s="511" t="e">
        <f ca="1">+IF(AND(ISNUMBER(OFFSET('Sanitation Data'!$H$12,0,10*ROW('Sanitation Data'!H4))),'Data Summary'!DI10="Yes"),OFFSET('Sanitation Data'!$H$12,0,10*ROW('Sanitation Data'!H4)),NA())</f>
        <v>#N/A</v>
      </c>
      <c r="AU10" s="511" t="e">
        <f ca="1">+IF(AND(ISNUMBER(OFFSET('Sanitation Data'!$I$4,0,10*ROW('Sanitation Data'!I4))),'Data Summary'!DJ10="Yes"),100-OFFSET('Sanitation Data'!$I$4,0,10*ROW('Sanitation Data'!I4)),NA())</f>
        <v>#N/A</v>
      </c>
      <c r="AV10" s="511" t="e">
        <f ca="1">+IF(AND(ISNUMBER(OFFSET('Sanitation Data'!$I$6,0,10*ROW('Sanitation Data'!I4))),'Data Summary'!DK10="Yes"),OFFSET('Sanitation Data'!$I$6,0,10*ROW('Sanitation Data'!I4)),NA())</f>
        <v>#N/A</v>
      </c>
      <c r="AW10" s="511" t="e">
        <f ca="1">+IF(AND(ISNUMBER(OFFSET('Sanitation Data'!$I$10,0,10*ROW('Sanitation Data'!I4))),'Data Summary'!DL10="Yes"),OFFSET('Sanitation Data'!$I$10,0,10*ROW('Sanitation Data'!I4)),NA())</f>
        <v>#N/A</v>
      </c>
      <c r="AX10" s="511" t="e">
        <f ca="1">+IF(AND(ISNUMBER(OFFSET('Sanitation Data'!$I$11,0,10*ROW('Sanitation Data'!I4))),'Data Summary'!DM10="Yes"),OFFSET('Sanitation Data'!$I$11,0,10*ROW('Sanitation Data'!I4)),NA())</f>
        <v>#N/A</v>
      </c>
      <c r="AY10" s="511" t="e">
        <f ca="1">+IF(AND(ISNUMBER(OFFSET('Sanitation Data'!$I$12,0,10*ROW('Sanitation Data'!I4))),'Data Summary'!DN10="Yes"),OFFSET('Sanitation Data'!$I$12,0,10*ROW('Sanitation Data'!I4)),NA())</f>
        <v>#N/A</v>
      </c>
      <c r="AZ10" s="512" t="e">
        <f ca="1">+IF(AND(ISNUMBER(OFFSET('Hygiene Data'!$D$5,0,10*ROW('Hygiene Data'!D4))),'Data Summary'!DO10="Yes"),OFFSET('Hygiene Data'!$D$5,0,10*ROW('Hygiene Data'!D4)),NA())</f>
        <v>#N/A</v>
      </c>
      <c r="BA10" s="512" t="e">
        <f ca="1">+IF(AND(ISNUMBER(OFFSET('Hygiene Data'!$D$7,0,10*ROW('Hygiene Data'!D4))),'Data Summary'!DP10="Yes"),OFFSET('Hygiene Data'!$D$7,0,10*ROW('Hygiene Data'!D4)),NA())</f>
        <v>#N/A</v>
      </c>
      <c r="BB10" s="512">
        <f ca="1">+IF(AND(ISNUMBER(OFFSET('Hygiene Data'!$D$9,0,10*ROW('Hygiene Data'!D4))),'Data Summary'!DQ10="Yes"),OFFSET('Hygiene Data'!$D$9,0,10*ROW('Hygiene Data'!D4)),NA())</f>
        <v>46</v>
      </c>
      <c r="BC10" s="512" t="e">
        <f ca="1">+IF(AND(ISNUMBER(OFFSET('Hygiene Data'!$E$5,0,10*ROW('Hygiene Data'!E4))),'Data Summary'!DR10="Yes"),OFFSET('Hygiene Data'!$E$5,0,10*ROW('Hygiene Data'!E4)),NA())</f>
        <v>#N/A</v>
      </c>
      <c r="BD10" s="512" t="e">
        <f ca="1">+IF(AND(ISNUMBER(OFFSET('Hygiene Data'!$E$7,0,10*ROW('Hygiene Data'!E4))),'Data Summary'!DS10="Yes"),OFFSET('Hygiene Data'!$E$7,0,10*ROW('Hygiene Data'!E4)),NA())</f>
        <v>#N/A</v>
      </c>
      <c r="BE10" s="512" t="e">
        <f ca="1">+IF(AND(ISNUMBER(OFFSET('Hygiene Data'!$E$9,0,10*ROW('Hygiene Data'!E4))),'Data Summary'!DT10="Yes"),OFFSET('Hygiene Data'!$E$9,0,10*ROW('Hygiene Data'!E4)),NA())</f>
        <v>#N/A</v>
      </c>
      <c r="BF10" s="512" t="e">
        <f ca="1">+IF(AND(ISNUMBER(OFFSET('Hygiene Data'!$F$5,0,10*ROW('Hygiene Data'!F4))),'Data Summary'!DU10="Yes"),OFFSET('Hygiene Data'!$F$5,0,10*ROW('Hygiene Data'!F4)),NA())</f>
        <v>#N/A</v>
      </c>
      <c r="BG10" s="512" t="e">
        <f ca="1">+IF(AND(ISNUMBER(OFFSET('Hygiene Data'!$F$7,0,10*ROW('Hygiene Data'!F4))),'Data Summary'!DV10="Yes"),OFFSET('Hygiene Data'!$F$7,0,10*ROW('Hygiene Data'!F4)),NA())</f>
        <v>#N/A</v>
      </c>
      <c r="BH10" s="512" t="e">
        <f ca="1">+IF(AND(ISNUMBER(OFFSET('Hygiene Data'!$F$9,0,10*ROW('Hygiene Data'!F4))),'Data Summary'!DW10="Yes"),OFFSET('Hygiene Data'!$F$9,0,10*ROW('Hygiene Data'!F4)),NA())</f>
        <v>#N/A</v>
      </c>
      <c r="BI10" s="512" t="e">
        <f ca="1">+IF(AND(ISNUMBER(OFFSET('Hygiene Data'!$G$5,0,10*ROW('Hygiene Data'!G4))),'Data Summary'!DX10="Yes"),OFFSET('Hygiene Data'!$G$5,0,10*ROW('Hygiene Data'!G4)),NA())</f>
        <v>#N/A</v>
      </c>
      <c r="BJ10" s="512" t="e">
        <f ca="1">+IF(AND(ISNUMBER(OFFSET('Hygiene Data'!$G$7,0,10*ROW('Hygiene Data'!G4))),'Data Summary'!DY10="Yes"),OFFSET('Hygiene Data'!$G$7,0,10*ROW('Hygiene Data'!G4)),NA())</f>
        <v>#N/A</v>
      </c>
      <c r="BK10" s="512" t="e">
        <f ca="1">+IF(AND(ISNUMBER(OFFSET('Hygiene Data'!$G$9,0,10*ROW('Hygiene Data'!G4))),'Data Summary'!DZ10="Yes"),OFFSET('Hygiene Data'!$G$9,0,10*ROW('Hygiene Data'!G4)),NA())</f>
        <v>#N/A</v>
      </c>
      <c r="BL10" s="512" t="e">
        <f ca="1">+IF(AND(ISNUMBER(OFFSET('Hygiene Data'!$H$5,0,10*ROW('Hygiene Data'!H4))),'Data Summary'!EA10="Yes"),OFFSET('Hygiene Data'!$H$5,0,10*ROW('Hygiene Data'!H4)),NA())</f>
        <v>#N/A</v>
      </c>
      <c r="BM10" s="512" t="e">
        <f ca="1">+IF(AND(ISNUMBER(OFFSET('Hygiene Data'!$H$7,0,10*ROW('Hygiene Data'!H4))),'Data Summary'!EB10="Yes"),OFFSET('Hygiene Data'!$H$7,0,10*ROW('Hygiene Data'!H4)),NA())</f>
        <v>#N/A</v>
      </c>
      <c r="BN10" s="512" t="e">
        <f ca="1">+IF(AND(ISNUMBER(OFFSET('Hygiene Data'!$H$9,0,10*ROW('Hygiene Data'!H4))),'Data Summary'!EC10="Yes"),OFFSET('Hygiene Data'!$H$9,0,10*ROW('Hygiene Data'!H4)),NA())</f>
        <v>#N/A</v>
      </c>
      <c r="BO10" s="512" t="e">
        <f ca="1">+IF(AND(ISNUMBER(OFFSET('Hygiene Data'!$I$5,0,10*ROW('Hygiene Data'!I4))),'Data Summary'!ED10="Yes"),OFFSET('Hygiene Data'!$I$5,0,10*ROW('Hygiene Data'!I4)),NA())</f>
        <v>#N/A</v>
      </c>
      <c r="BP10" s="512" t="e">
        <f ca="1">+IF(AND(ISNUMBER(OFFSET('Hygiene Data'!$I$7,0,10*ROW('Hygiene Data'!I4))),'Data Summary'!EE10="Yes"),OFFSET('Hygiene Data'!$I$7,0,10*ROW('Hygiene Data'!I4)),NA())</f>
        <v>#N/A</v>
      </c>
      <c r="BQ10" s="512" t="e">
        <f ca="1">+IF(AND(ISNUMBER(OFFSET('Hygiene Data'!$I$9,0,10*ROW('Hygiene Data'!I4))),'Data Summary'!EF10="Yes"),OFFSET('Hygiene Data'!$I$9,0,10*ROW('Hygiene Data'!I4)),NA())</f>
        <v>#N/A</v>
      </c>
    </row>
    <row r="11" spans="1:69" x14ac:dyDescent="0.25">
      <c r="A11" s="508" t="str">
        <f ca="1">+RIGHT('Data Summary'!A11,LEN('Data Summary'!A11)-9)</f>
        <v>SUR</v>
      </c>
      <c r="B11" s="482" t="str">
        <f ca="1">+IF(ISTEXT('Data Summary'!B11),'Data Summary'!B11,"")</f>
        <v>Survey</v>
      </c>
      <c r="C11" s="509">
        <f ca="1">+VALUE('Data Summary'!C11)</f>
        <v>2022</v>
      </c>
      <c r="D11" s="510" t="e">
        <f ca="1">+IF(AND(ISNUMBER(OFFSET('Water Data'!$D$4,0,10*ROW('Water Data'!D5))),'Data Summary'!BS11="Yes"),100-OFFSET('Water Data'!$D$4,0,10*ROW('Water Data'!D5)),NA())</f>
        <v>#N/A</v>
      </c>
      <c r="E11" s="510" t="e">
        <f ca="1">+IF(AND(ISNUMBER(OFFSET('Water Data'!$D$6,0,10*ROW('Water Data'!D5))),'Data Summary'!BT11="Yes"),OFFSET('Water Data'!$D$6,0,10*ROW('Water Data'!D5)),NA())</f>
        <v>#N/A</v>
      </c>
      <c r="F11" s="510" t="e">
        <f ca="1">+IF(AND(ISNUMBER(OFFSET('Water Data'!$D$9,0,10*ROW('Water Data'!D5))),'Data Summary'!BU11="Yes"),OFFSET('Water Data'!$D$9,0,10*ROW('Water Data'!D5)),NA())</f>
        <v>#N/A</v>
      </c>
      <c r="G11" s="510" t="e">
        <f ca="1">+IF(AND(ISNUMBER(OFFSET('Water Data'!$E$4,0,10*ROW('Water Data'!E5))),'Data Summary'!BV11="Yes"),100-OFFSET('Water Data'!$E$4,0,10*ROW('Water Data'!E5)),NA())</f>
        <v>#N/A</v>
      </c>
      <c r="H11" s="510" t="e">
        <f ca="1">+IF(AND(ISNUMBER(OFFSET('Water Data'!$E$6,0,10*ROW('Water Data'!E5))),'Data Summary'!BW11="Yes"),OFFSET('Water Data'!$E$6,0,10*ROW('Water Data'!E5)),NA())</f>
        <v>#N/A</v>
      </c>
      <c r="I11" s="510" t="e">
        <f ca="1">+IF(AND(ISNUMBER(OFFSET('Water Data'!$E$9,0,10*ROW('Water Data'!E5))),'Data Summary'!BX11="Yes"),OFFSET('Water Data'!$E$9,0,10*ROW('Water Data'!E5)),NA())</f>
        <v>#N/A</v>
      </c>
      <c r="J11" s="510" t="e">
        <f ca="1">+IF(AND(ISNUMBER(OFFSET('Water Data'!$F$4,0,10*ROW('Water Data'!F5))),'Data Summary'!BY11="Yes"),100-OFFSET('Water Data'!$F$4,0,10*ROW('Water Data'!F5)),NA())</f>
        <v>#N/A</v>
      </c>
      <c r="K11" s="510" t="e">
        <f ca="1">+IF(AND(ISNUMBER(OFFSET('Water Data'!$F$6,0,10*ROW('Water Data'!F5))),'Data Summary'!BZ11="Yes"),OFFSET('Water Data'!$F$6,0,10*ROW('Water Data'!F5)),NA())</f>
        <v>#N/A</v>
      </c>
      <c r="L11" s="510" t="e">
        <f ca="1">+IF(AND(ISNUMBER(OFFSET('Water Data'!$F$9,0,10*ROW('Water Data'!F5))),'Data Summary'!CA11="Yes"),OFFSET('Water Data'!$F$9,0,10*ROW('Water Data'!F5)),NA())</f>
        <v>#N/A</v>
      </c>
      <c r="M11" s="510" t="e">
        <f ca="1">+IF(AND(ISNUMBER(OFFSET('Water Data'!$G$4,0,10*ROW('Water Data'!G5))),'Data Summary'!CB11="Yes"),100-OFFSET('Water Data'!$G$4,0,10*ROW('Water Data'!G5)),NA())</f>
        <v>#N/A</v>
      </c>
      <c r="N11" s="510" t="e">
        <f ca="1">+IF(AND(ISNUMBER(OFFSET('Water Data'!$G$6,0,10*ROW('Water Data'!G5))),'Data Summary'!CC11="Yes"),OFFSET('Water Data'!$G$6,0,10*ROW('Water Data'!G5)),NA())</f>
        <v>#N/A</v>
      </c>
      <c r="O11" s="510" t="e">
        <f ca="1">+IF(AND(ISNUMBER(OFFSET('Water Data'!$G$9,0,10*ROW('Water Data'!G5))),'Data Summary'!CD11="Yes"),OFFSET('Water Data'!$G$9,0,10*ROW('Water Data'!G5)),NA())</f>
        <v>#N/A</v>
      </c>
      <c r="P11" s="510" t="e">
        <f ca="1">+IF(AND(ISNUMBER(OFFSET('Water Data'!$H$4,0,10*ROW('Water Data'!H5))),'Data Summary'!CE11="Yes"),100-OFFSET('Water Data'!$H$4,0,10*ROW('Water Data'!H5)),NA())</f>
        <v>#N/A</v>
      </c>
      <c r="Q11" s="510" t="e">
        <f ca="1">+IF(AND(ISNUMBER(OFFSET('Water Data'!$H$6,0,10*ROW('Water Data'!H5))),'Data Summary'!CF11="Yes"),OFFSET('Water Data'!$H$6,0,10*ROW('Water Data'!H5)),NA())</f>
        <v>#N/A</v>
      </c>
      <c r="R11" s="510" t="e">
        <f ca="1">+IF(AND(ISNUMBER(OFFSET('Water Data'!$H$9,0,10*ROW('Water Data'!H5))),'Data Summary'!CG11="Yes"),OFFSET('Water Data'!$H$9,0,10*ROW('Water Data'!H5)),NA())</f>
        <v>#N/A</v>
      </c>
      <c r="S11" s="510" t="e">
        <f ca="1">+IF(AND(ISNUMBER(OFFSET('Water Data'!$I$4,0,10*ROW('Water Data'!I5))),'Data Summary'!CH11="Yes"),100-OFFSET('Water Data'!$I$4,0,10*ROW('Water Data'!I5)),NA())</f>
        <v>#N/A</v>
      </c>
      <c r="T11" s="510" t="e">
        <f ca="1">+IF(AND(ISNUMBER(OFFSET('Water Data'!$I$6,0,10*ROW('Water Data'!I5))),'Data Summary'!CI11="Yes"),OFFSET('Water Data'!$I$6,0,10*ROW('Water Data'!I5)),NA())</f>
        <v>#N/A</v>
      </c>
      <c r="U11" s="510" t="e">
        <f ca="1">+IF(AND(ISNUMBER(OFFSET('Water Data'!$I$9,0,10*ROW('Water Data'!I5))),'Data Summary'!CJ11="Yes"),OFFSET('Water Data'!$I$9,0,10*ROW('Water Data'!I5)),NA())</f>
        <v>#N/A</v>
      </c>
      <c r="V11" s="511">
        <f ca="1">+IF(AND(ISNUMBER(OFFSET('Sanitation Data'!$D$4,0,10*ROW('Sanitation Data'!D5))),'Data Summary'!CK11="Yes"),100-OFFSET('Sanitation Data'!$D$4,0,10*ROW('Sanitation Data'!D5)),NA())</f>
        <v>100</v>
      </c>
      <c r="W11" s="511">
        <f ca="1">+IF(AND(ISNUMBER(OFFSET('Sanitation Data'!$D$6,0,10*ROW('Sanitation Data'!D5))),'Data Summary'!CL11="Yes"),OFFSET('Sanitation Data'!$D$6,0,10*ROW('Sanitation Data'!D5)),NA())</f>
        <v>98.484848484848484</v>
      </c>
      <c r="X11" s="511">
        <f ca="1">+IF(AND(ISNUMBER(OFFSET('Sanitation Data'!$D$10,0,10*ROW('Sanitation Data'!D5))),'Data Summary'!CM11="Yes"),OFFSET('Sanitation Data'!$D$10,0,10*ROW('Sanitation Data'!D5)),NA())</f>
        <v>96.61363636363636</v>
      </c>
      <c r="Y11" s="511">
        <f ca="1">+IF(AND(ISNUMBER(OFFSET('Sanitation Data'!$D$11,0,10*ROW('Sanitation Data'!D5))),'Data Summary'!CN11="Yes"),OFFSET('Sanitation Data'!$D$11,0,10*ROW('Sanitation Data'!D5)),NA())</f>
        <v>83.562901744719923</v>
      </c>
      <c r="Z11" s="511">
        <f ca="1">+IF(AND(ISNUMBER(OFFSET('Sanitation Data'!$D$12,0,10*ROW('Sanitation Data'!D5))),'Data Summary'!CO11="Yes"),OFFSET('Sanitation Data'!$D$12,0,10*ROW('Sanitation Data'!D5)),NA())</f>
        <v>81.975206611570243</v>
      </c>
      <c r="AA11" s="511" t="e">
        <f ca="1">+IF(AND(ISNUMBER(OFFSET('Sanitation Data'!$E$4,0,10*ROW('Sanitation Data'!E5))),'Data Summary'!CP11="Yes"),100-OFFSET('Sanitation Data'!$E$4,0,10*ROW('Sanitation Data'!E5)),NA())</f>
        <v>#N/A</v>
      </c>
      <c r="AB11" s="511" t="e">
        <f ca="1">+IF(AND(ISNUMBER(OFFSET('Sanitation Data'!$E$6,0,10*ROW('Sanitation Data'!E5))),'Data Summary'!CQ11="Yes"),OFFSET('Sanitation Data'!$E$6,0,10*ROW('Sanitation Data'!E5)),NA())</f>
        <v>#N/A</v>
      </c>
      <c r="AC11" s="511" t="e">
        <f ca="1">+IF(AND(ISNUMBER(OFFSET('Sanitation Data'!$E$10,0,10*ROW('Sanitation Data'!E5))),'Data Summary'!CR11="Yes"),OFFSET('Sanitation Data'!$E$10,0,10*ROW('Sanitation Data'!E5)),NA())</f>
        <v>#N/A</v>
      </c>
      <c r="AD11" s="511" t="e">
        <f ca="1">+IF(AND(ISNUMBER(OFFSET('Sanitation Data'!$E$11,0,10*ROW('Sanitation Data'!E5))),'Data Summary'!CS11="Yes"),OFFSET('Sanitation Data'!$E$11,0,10*ROW('Sanitation Data'!E5)),NA())</f>
        <v>#N/A</v>
      </c>
      <c r="AE11" s="511" t="e">
        <f ca="1">+IF(AND(ISNUMBER(OFFSET('Sanitation Data'!$E$12,0,10*ROW('Sanitation Data'!E5))),'Data Summary'!CT11="Yes"),OFFSET('Sanitation Data'!$E$12,0,10*ROW('Sanitation Data'!E5)),NA())</f>
        <v>#N/A</v>
      </c>
      <c r="AF11" s="511" t="e">
        <f ca="1">+IF(AND(ISNUMBER(OFFSET('Sanitation Data'!$F$4,0,10*ROW('Sanitation Data'!F5))),'Data Summary'!CU11="Yes"),100-OFFSET('Sanitation Data'!$F$4,0,10*ROW('Sanitation Data'!F5)),NA())</f>
        <v>#N/A</v>
      </c>
      <c r="AG11" s="511" t="e">
        <f ca="1">+IF(AND(ISNUMBER(OFFSET('Sanitation Data'!$F$6,0,10*ROW('Sanitation Data'!F5))),'Data Summary'!CV11="Yes"),OFFSET('Sanitation Data'!$F$6,0,10*ROW('Sanitation Data'!F5)),NA())</f>
        <v>#N/A</v>
      </c>
      <c r="AH11" s="511" t="e">
        <f ca="1">+IF(AND(ISNUMBER(OFFSET('Sanitation Data'!$F$10,0,10*ROW('Sanitation Data'!F5))),'Data Summary'!CW11="Yes"),OFFSET('Sanitation Data'!$F$10,0,10*ROW('Sanitation Data'!F5)),NA())</f>
        <v>#N/A</v>
      </c>
      <c r="AI11" s="511" t="e">
        <f ca="1">+IF(AND(ISNUMBER(OFFSET('Sanitation Data'!$F$11,0,10*ROW('Sanitation Data'!F5))),'Data Summary'!CX11="Yes"),OFFSET('Sanitation Data'!$F$11,0,10*ROW('Sanitation Data'!F5)),NA())</f>
        <v>#N/A</v>
      </c>
      <c r="AJ11" s="511" t="e">
        <f ca="1">+IF(AND(ISNUMBER(OFFSET('Sanitation Data'!$F$12,0,10*ROW('Sanitation Data'!F5))),'Data Summary'!CY11="Yes"),OFFSET('Sanitation Data'!$F$12,0,10*ROW('Sanitation Data'!F5)),NA())</f>
        <v>#N/A</v>
      </c>
      <c r="AK11" s="511" t="e">
        <f ca="1">+IF(AND(ISNUMBER(OFFSET('Sanitation Data'!$G$4,0,10*ROW('Sanitation Data'!G5))),'Data Summary'!CZ11="Yes"),100-OFFSET('Sanitation Data'!$G$4,0,10*ROW('Sanitation Data'!G5)),NA())</f>
        <v>#N/A</v>
      </c>
      <c r="AL11" s="511" t="e">
        <f ca="1">+IF(AND(ISNUMBER(OFFSET('Sanitation Data'!$G$6,0,10*ROW('Sanitation Data'!G5))),'Data Summary'!DA11="Yes"),OFFSET('Sanitation Data'!$G$6,0,10*ROW('Sanitation Data'!G5)),NA())</f>
        <v>#N/A</v>
      </c>
      <c r="AM11" s="511" t="e">
        <f ca="1">+IF(AND(ISNUMBER(OFFSET('Sanitation Data'!$G$10,0,10*ROW('Sanitation Data'!G5))),'Data Summary'!DB11="Yes"),OFFSET('Sanitation Data'!$G$10,0,10*ROW('Sanitation Data'!G5)),NA())</f>
        <v>#N/A</v>
      </c>
      <c r="AN11" s="511" t="e">
        <f ca="1">+IF(AND(ISNUMBER(OFFSET('Sanitation Data'!$G$11,0,10*ROW('Sanitation Data'!G5))),'Data Summary'!DC11="Yes"),OFFSET('Sanitation Data'!$G$11,0,10*ROW('Sanitation Data'!G5)),NA())</f>
        <v>#N/A</v>
      </c>
      <c r="AO11" s="511" t="e">
        <f ca="1">+IF(AND(ISNUMBER(OFFSET('Sanitation Data'!$G$12,0,10*ROW('Sanitation Data'!G5))),'Data Summary'!DD11="Yes"),OFFSET('Sanitation Data'!$G$12,0,10*ROW('Sanitation Data'!G5)),NA())</f>
        <v>#N/A</v>
      </c>
      <c r="AP11" s="511" t="e">
        <f ca="1">+IF(AND(ISNUMBER(OFFSET('Sanitation Data'!$H$4,0,10*ROW('Sanitation Data'!H5))),'Data Summary'!DE11="Yes"),100-OFFSET('Sanitation Data'!$H$4,0,10*ROW('Sanitation Data'!H5)),NA())</f>
        <v>#N/A</v>
      </c>
      <c r="AQ11" s="511" t="e">
        <f ca="1">+IF(AND(ISNUMBER(OFFSET('Sanitation Data'!$H$6,0,10*ROW('Sanitation Data'!H5))),'Data Summary'!DF11="Yes"),OFFSET('Sanitation Data'!$H$6,0,10*ROW('Sanitation Data'!H5)),NA())</f>
        <v>#N/A</v>
      </c>
      <c r="AR11" s="511" t="e">
        <f ca="1">+IF(AND(ISNUMBER(OFFSET('Sanitation Data'!$H$10,0,10*ROW('Sanitation Data'!H5))),'Data Summary'!DG11="Yes"),OFFSET('Sanitation Data'!$H$10,0,10*ROW('Sanitation Data'!H5)),NA())</f>
        <v>#N/A</v>
      </c>
      <c r="AS11" s="511" t="e">
        <f ca="1">+IF(AND(ISNUMBER(OFFSET('Sanitation Data'!$H$11,0,10*ROW('Sanitation Data'!H5))),'Data Summary'!DH11="Yes"),OFFSET('Sanitation Data'!$H$11,0,10*ROW('Sanitation Data'!H5)),NA())</f>
        <v>#N/A</v>
      </c>
      <c r="AT11" s="511" t="e">
        <f ca="1">+IF(AND(ISNUMBER(OFFSET('Sanitation Data'!$H$12,0,10*ROW('Sanitation Data'!H5))),'Data Summary'!DI11="Yes"),OFFSET('Sanitation Data'!$H$12,0,10*ROW('Sanitation Data'!H5)),NA())</f>
        <v>#N/A</v>
      </c>
      <c r="AU11" s="511" t="e">
        <f ca="1">+IF(AND(ISNUMBER(OFFSET('Sanitation Data'!$I$4,0,10*ROW('Sanitation Data'!I5))),'Data Summary'!DJ11="Yes"),100-OFFSET('Sanitation Data'!$I$4,0,10*ROW('Sanitation Data'!I5)),NA())</f>
        <v>#N/A</v>
      </c>
      <c r="AV11" s="511" t="e">
        <f ca="1">+IF(AND(ISNUMBER(OFFSET('Sanitation Data'!$I$6,0,10*ROW('Sanitation Data'!I5))),'Data Summary'!DK11="Yes"),OFFSET('Sanitation Data'!$I$6,0,10*ROW('Sanitation Data'!I5)),NA())</f>
        <v>#N/A</v>
      </c>
      <c r="AW11" s="511" t="e">
        <f ca="1">+IF(AND(ISNUMBER(OFFSET('Sanitation Data'!$I$10,0,10*ROW('Sanitation Data'!I5))),'Data Summary'!DL11="Yes"),OFFSET('Sanitation Data'!$I$10,0,10*ROW('Sanitation Data'!I5)),NA())</f>
        <v>#N/A</v>
      </c>
      <c r="AX11" s="511" t="e">
        <f ca="1">+IF(AND(ISNUMBER(OFFSET('Sanitation Data'!$I$11,0,10*ROW('Sanitation Data'!I5))),'Data Summary'!DM11="Yes"),OFFSET('Sanitation Data'!$I$11,0,10*ROW('Sanitation Data'!I5)),NA())</f>
        <v>#N/A</v>
      </c>
      <c r="AY11" s="511" t="e">
        <f ca="1">+IF(AND(ISNUMBER(OFFSET('Sanitation Data'!$I$12,0,10*ROW('Sanitation Data'!I5))),'Data Summary'!DN11="Yes"),OFFSET('Sanitation Data'!$I$12,0,10*ROW('Sanitation Data'!I5)),NA())</f>
        <v>#N/A</v>
      </c>
      <c r="AZ11" s="512" t="e">
        <f ca="1">+IF(AND(ISNUMBER(OFFSET('Hygiene Data'!$D$5,0,10*ROW('Hygiene Data'!D5))),'Data Summary'!DO11="Yes"),OFFSET('Hygiene Data'!$D$5,0,10*ROW('Hygiene Data'!D5)),NA())</f>
        <v>#N/A</v>
      </c>
      <c r="BA11" s="512" t="e">
        <f ca="1">+IF(AND(ISNUMBER(OFFSET('Hygiene Data'!$D$7,0,10*ROW('Hygiene Data'!D5))),'Data Summary'!DP11="Yes"),OFFSET('Hygiene Data'!$D$7,0,10*ROW('Hygiene Data'!D5)),NA())</f>
        <v>#N/A</v>
      </c>
      <c r="BB11" s="512" t="e">
        <f ca="1">+IF(AND(ISNUMBER(OFFSET('Hygiene Data'!$D$9,0,10*ROW('Hygiene Data'!D5))),'Data Summary'!DQ11="Yes"),OFFSET('Hygiene Data'!$D$9,0,10*ROW('Hygiene Data'!D5)),NA())</f>
        <v>#N/A</v>
      </c>
      <c r="BC11" s="512" t="e">
        <f ca="1">+IF(AND(ISNUMBER(OFFSET('Hygiene Data'!$E$5,0,10*ROW('Hygiene Data'!E5))),'Data Summary'!DR11="Yes"),OFFSET('Hygiene Data'!$E$5,0,10*ROW('Hygiene Data'!E5)),NA())</f>
        <v>#N/A</v>
      </c>
      <c r="BD11" s="512" t="e">
        <f ca="1">+IF(AND(ISNUMBER(OFFSET('Hygiene Data'!$E$7,0,10*ROW('Hygiene Data'!E5))),'Data Summary'!DS11="Yes"),OFFSET('Hygiene Data'!$E$7,0,10*ROW('Hygiene Data'!E5)),NA())</f>
        <v>#N/A</v>
      </c>
      <c r="BE11" s="512" t="e">
        <f ca="1">+IF(AND(ISNUMBER(OFFSET('Hygiene Data'!$E$9,0,10*ROW('Hygiene Data'!E5))),'Data Summary'!DT11="Yes"),OFFSET('Hygiene Data'!$E$9,0,10*ROW('Hygiene Data'!E5)),NA())</f>
        <v>#N/A</v>
      </c>
      <c r="BF11" s="512" t="e">
        <f ca="1">+IF(AND(ISNUMBER(OFFSET('Hygiene Data'!$F$5,0,10*ROW('Hygiene Data'!F5))),'Data Summary'!DU11="Yes"),OFFSET('Hygiene Data'!$F$5,0,10*ROW('Hygiene Data'!F5)),NA())</f>
        <v>#N/A</v>
      </c>
      <c r="BG11" s="512" t="e">
        <f ca="1">+IF(AND(ISNUMBER(OFFSET('Hygiene Data'!$F$7,0,10*ROW('Hygiene Data'!F5))),'Data Summary'!DV11="Yes"),OFFSET('Hygiene Data'!$F$7,0,10*ROW('Hygiene Data'!F5)),NA())</f>
        <v>#N/A</v>
      </c>
      <c r="BH11" s="512" t="e">
        <f ca="1">+IF(AND(ISNUMBER(OFFSET('Hygiene Data'!$F$9,0,10*ROW('Hygiene Data'!F5))),'Data Summary'!DW11="Yes"),OFFSET('Hygiene Data'!$F$9,0,10*ROW('Hygiene Data'!F5)),NA())</f>
        <v>#N/A</v>
      </c>
      <c r="BI11" s="512" t="e">
        <f ca="1">+IF(AND(ISNUMBER(OFFSET('Hygiene Data'!$G$5,0,10*ROW('Hygiene Data'!G5))),'Data Summary'!DX11="Yes"),OFFSET('Hygiene Data'!$G$5,0,10*ROW('Hygiene Data'!G5)),NA())</f>
        <v>#N/A</v>
      </c>
      <c r="BJ11" s="512" t="e">
        <f ca="1">+IF(AND(ISNUMBER(OFFSET('Hygiene Data'!$G$7,0,10*ROW('Hygiene Data'!G5))),'Data Summary'!DY11="Yes"),OFFSET('Hygiene Data'!$G$7,0,10*ROW('Hygiene Data'!G5)),NA())</f>
        <v>#N/A</v>
      </c>
      <c r="BK11" s="512" t="e">
        <f ca="1">+IF(AND(ISNUMBER(OFFSET('Hygiene Data'!$G$9,0,10*ROW('Hygiene Data'!G5))),'Data Summary'!DZ11="Yes"),OFFSET('Hygiene Data'!$G$9,0,10*ROW('Hygiene Data'!G5)),NA())</f>
        <v>#N/A</v>
      </c>
      <c r="BL11" s="512" t="e">
        <f ca="1">+IF(AND(ISNUMBER(OFFSET('Hygiene Data'!$H$5,0,10*ROW('Hygiene Data'!H5))),'Data Summary'!EA11="Yes"),OFFSET('Hygiene Data'!$H$5,0,10*ROW('Hygiene Data'!H5)),NA())</f>
        <v>#N/A</v>
      </c>
      <c r="BM11" s="512" t="e">
        <f ca="1">+IF(AND(ISNUMBER(OFFSET('Hygiene Data'!$H$7,0,10*ROW('Hygiene Data'!H5))),'Data Summary'!EB11="Yes"),OFFSET('Hygiene Data'!$H$7,0,10*ROW('Hygiene Data'!H5)),NA())</f>
        <v>#N/A</v>
      </c>
      <c r="BN11" s="512" t="e">
        <f ca="1">+IF(AND(ISNUMBER(OFFSET('Hygiene Data'!$H$9,0,10*ROW('Hygiene Data'!H5))),'Data Summary'!EC11="Yes"),OFFSET('Hygiene Data'!$H$9,0,10*ROW('Hygiene Data'!H5)),NA())</f>
        <v>#N/A</v>
      </c>
      <c r="BO11" s="512" t="e">
        <f ca="1">+IF(AND(ISNUMBER(OFFSET('Hygiene Data'!$I$5,0,10*ROW('Hygiene Data'!I5))),'Data Summary'!ED11="Yes"),OFFSET('Hygiene Data'!$I$5,0,10*ROW('Hygiene Data'!I5)),NA())</f>
        <v>#N/A</v>
      </c>
      <c r="BP11" s="512" t="e">
        <f ca="1">+IF(AND(ISNUMBER(OFFSET('Hygiene Data'!$I$7,0,10*ROW('Hygiene Data'!I5))),'Data Summary'!EE11="Yes"),OFFSET('Hygiene Data'!$I$7,0,10*ROW('Hygiene Data'!I5)),NA())</f>
        <v>#N/A</v>
      </c>
      <c r="BQ11" s="512" t="e">
        <f ca="1">+IF(AND(ISNUMBER(OFFSET('Hygiene Data'!$I$9,0,10*ROW('Hygiene Data'!I5))),'Data Summary'!EF11="Yes"),OFFSET('Hygiene Data'!$I$9,0,10*ROW('Hygiene Data'!I5)),NA())</f>
        <v>#N/A</v>
      </c>
    </row>
    <row r="12" spans="1:69" x14ac:dyDescent="0.25">
      <c r="A12" s="508" t="str">
        <f ca="1">+RIGHT('Data Summary'!A12,LEN('Data Summary'!A12)-9)</f>
        <v>NPCD</v>
      </c>
      <c r="B12" s="482" t="str">
        <f ca="1">+IF(ISTEXT('Data Summary'!B12),'Data Summary'!B12,"")</f>
        <v>Survey</v>
      </c>
      <c r="C12" s="509">
        <f ca="1">+VALUE('Data Summary'!C12)</f>
        <v>2022</v>
      </c>
      <c r="D12" s="510" t="e">
        <f ca="1">+IF(AND(ISNUMBER(OFFSET('Water Data'!$D$4,0,10*ROW('Water Data'!D6))),'Data Summary'!BS12="Yes"),100-OFFSET('Water Data'!$D$4,0,10*ROW('Water Data'!D6)),NA())</f>
        <v>#N/A</v>
      </c>
      <c r="E12" s="510">
        <f ca="1">+IF(AND(ISNUMBER(OFFSET('Water Data'!$D$6,0,10*ROW('Water Data'!D6))),'Data Summary'!BT12="Yes"),OFFSET('Water Data'!$D$6,0,10*ROW('Water Data'!D6)),NA())</f>
        <v>99.4</v>
      </c>
      <c r="F12" s="510">
        <f ca="1">+IF(AND(ISNUMBER(OFFSET('Water Data'!$D$9,0,10*ROW('Water Data'!D6))),'Data Summary'!BU12="Yes"),OFFSET('Water Data'!$D$9,0,10*ROW('Water Data'!D6)),NA())</f>
        <v>98.9</v>
      </c>
      <c r="G12" s="510" t="e">
        <f ca="1">+IF(AND(ISNUMBER(OFFSET('Water Data'!$E$4,0,10*ROW('Water Data'!E6))),'Data Summary'!BV12="Yes"),100-OFFSET('Water Data'!$E$4,0,10*ROW('Water Data'!E6)),NA())</f>
        <v>#N/A</v>
      </c>
      <c r="H12" s="510" t="e">
        <f ca="1">+IF(AND(ISNUMBER(OFFSET('Water Data'!$E$6,0,10*ROW('Water Data'!E6))),'Data Summary'!BW12="Yes"),OFFSET('Water Data'!$E$6,0,10*ROW('Water Data'!E6)),NA())</f>
        <v>#N/A</v>
      </c>
      <c r="I12" s="510" t="e">
        <f ca="1">+IF(AND(ISNUMBER(OFFSET('Water Data'!$E$9,0,10*ROW('Water Data'!E6))),'Data Summary'!BX12="Yes"),OFFSET('Water Data'!$E$9,0,10*ROW('Water Data'!E6)),NA())</f>
        <v>#N/A</v>
      </c>
      <c r="J12" s="510" t="e">
        <f ca="1">+IF(AND(ISNUMBER(OFFSET('Water Data'!$F$4,0,10*ROW('Water Data'!F6))),'Data Summary'!BY12="Yes"),100-OFFSET('Water Data'!$F$4,0,10*ROW('Water Data'!F6)),NA())</f>
        <v>#N/A</v>
      </c>
      <c r="K12" s="510" t="e">
        <f ca="1">+IF(AND(ISNUMBER(OFFSET('Water Data'!$F$6,0,10*ROW('Water Data'!F6))),'Data Summary'!BZ12="Yes"),OFFSET('Water Data'!$F$6,0,10*ROW('Water Data'!F6)),NA())</f>
        <v>#N/A</v>
      </c>
      <c r="L12" s="510" t="e">
        <f ca="1">+IF(AND(ISNUMBER(OFFSET('Water Data'!$F$9,0,10*ROW('Water Data'!F6))),'Data Summary'!CA12="Yes"),OFFSET('Water Data'!$F$9,0,10*ROW('Water Data'!F6)),NA())</f>
        <v>#N/A</v>
      </c>
      <c r="M12" s="510" t="e">
        <f ca="1">+IF(AND(ISNUMBER(OFFSET('Water Data'!$G$4,0,10*ROW('Water Data'!G6))),'Data Summary'!CB12="Yes"),100-OFFSET('Water Data'!$G$4,0,10*ROW('Water Data'!G6)),NA())</f>
        <v>#N/A</v>
      </c>
      <c r="N12" s="510" t="e">
        <f ca="1">+IF(AND(ISNUMBER(OFFSET('Water Data'!$G$6,0,10*ROW('Water Data'!G6))),'Data Summary'!CC12="Yes"),OFFSET('Water Data'!$G$6,0,10*ROW('Water Data'!G6)),NA())</f>
        <v>#N/A</v>
      </c>
      <c r="O12" s="510" t="e">
        <f ca="1">+IF(AND(ISNUMBER(OFFSET('Water Data'!$G$9,0,10*ROW('Water Data'!G6))),'Data Summary'!CD12="Yes"),OFFSET('Water Data'!$G$9,0,10*ROW('Water Data'!G6)),NA())</f>
        <v>#N/A</v>
      </c>
      <c r="P12" s="510" t="e">
        <f ca="1">+IF(AND(ISNUMBER(OFFSET('Water Data'!$H$4,0,10*ROW('Water Data'!H6))),'Data Summary'!CE12="Yes"),100-OFFSET('Water Data'!$H$4,0,10*ROW('Water Data'!H6)),NA())</f>
        <v>#N/A</v>
      </c>
      <c r="Q12" s="510" t="e">
        <f ca="1">+IF(AND(ISNUMBER(OFFSET('Water Data'!$H$6,0,10*ROW('Water Data'!H6))),'Data Summary'!CF12="Yes"),OFFSET('Water Data'!$H$6,0,10*ROW('Water Data'!H6)),NA())</f>
        <v>#N/A</v>
      </c>
      <c r="R12" s="510" t="e">
        <f ca="1">+IF(AND(ISNUMBER(OFFSET('Water Data'!$H$9,0,10*ROW('Water Data'!H6))),'Data Summary'!CG12="Yes"),OFFSET('Water Data'!$H$9,0,10*ROW('Water Data'!H6)),NA())</f>
        <v>#N/A</v>
      </c>
      <c r="S12" s="510" t="e">
        <f ca="1">+IF(AND(ISNUMBER(OFFSET('Water Data'!$I$4,0,10*ROW('Water Data'!I6))),'Data Summary'!CH12="Yes"),100-OFFSET('Water Data'!$I$4,0,10*ROW('Water Data'!I6)),NA())</f>
        <v>#N/A</v>
      </c>
      <c r="T12" s="510" t="e">
        <f ca="1">+IF(AND(ISNUMBER(OFFSET('Water Data'!$I$6,0,10*ROW('Water Data'!I6))),'Data Summary'!CI12="Yes"),OFFSET('Water Data'!$I$6,0,10*ROW('Water Data'!I6)),NA())</f>
        <v>#N/A</v>
      </c>
      <c r="U12" s="510" t="e">
        <f ca="1">+IF(AND(ISNUMBER(OFFSET('Water Data'!$I$9,0,10*ROW('Water Data'!I6))),'Data Summary'!CJ12="Yes"),OFFSET('Water Data'!$I$9,0,10*ROW('Water Data'!I6)),NA())</f>
        <v>#N/A</v>
      </c>
      <c r="V12" s="511" t="e">
        <f ca="1">+IF(AND(ISNUMBER(OFFSET('Sanitation Data'!$D$4,0,10*ROW('Sanitation Data'!D6))),'Data Summary'!CK12="Yes"),100-OFFSET('Sanitation Data'!$D$4,0,10*ROW('Sanitation Data'!D6)),NA())</f>
        <v>#N/A</v>
      </c>
      <c r="W12" s="511">
        <f ca="1">+IF(AND(ISNUMBER(OFFSET('Sanitation Data'!$D$6,0,10*ROW('Sanitation Data'!D6))),'Data Summary'!CL12="Yes"),OFFSET('Sanitation Data'!$D$6,0,10*ROW('Sanitation Data'!D6)),NA())</f>
        <v>99</v>
      </c>
      <c r="X12" s="511" t="e">
        <f ca="1">+IF(AND(ISNUMBER(OFFSET('Sanitation Data'!$D$10,0,10*ROW('Sanitation Data'!D6))),'Data Summary'!CM12="Yes"),OFFSET('Sanitation Data'!$D$10,0,10*ROW('Sanitation Data'!D6)),NA())</f>
        <v>#N/A</v>
      </c>
      <c r="Y12" s="511" t="e">
        <f ca="1">+IF(AND(ISNUMBER(OFFSET('Sanitation Data'!$D$11,0,10*ROW('Sanitation Data'!D6))),'Data Summary'!CN12="Yes"),OFFSET('Sanitation Data'!$D$11,0,10*ROW('Sanitation Data'!D6)),NA())</f>
        <v>#N/A</v>
      </c>
      <c r="Z12" s="511">
        <f ca="1">+IF(AND(ISNUMBER(OFFSET('Sanitation Data'!$D$12,0,10*ROW('Sanitation Data'!D6))),'Data Summary'!CO12="Yes"),OFFSET('Sanitation Data'!$D$12,0,10*ROW('Sanitation Data'!D6)),NA())</f>
        <v>97.6</v>
      </c>
      <c r="AA12" s="511" t="e">
        <f ca="1">+IF(AND(ISNUMBER(OFFSET('Sanitation Data'!$E$4,0,10*ROW('Sanitation Data'!E6))),'Data Summary'!CP12="Yes"),100-OFFSET('Sanitation Data'!$E$4,0,10*ROW('Sanitation Data'!E6)),NA())</f>
        <v>#N/A</v>
      </c>
      <c r="AB12" s="511" t="e">
        <f ca="1">+IF(AND(ISNUMBER(OFFSET('Sanitation Data'!$E$6,0,10*ROW('Sanitation Data'!E6))),'Data Summary'!CQ12="Yes"),OFFSET('Sanitation Data'!$E$6,0,10*ROW('Sanitation Data'!E6)),NA())</f>
        <v>#N/A</v>
      </c>
      <c r="AC12" s="511" t="e">
        <f ca="1">+IF(AND(ISNUMBER(OFFSET('Sanitation Data'!$E$10,0,10*ROW('Sanitation Data'!E6))),'Data Summary'!CR12="Yes"),OFFSET('Sanitation Data'!$E$10,0,10*ROW('Sanitation Data'!E6)),NA())</f>
        <v>#N/A</v>
      </c>
      <c r="AD12" s="511" t="e">
        <f ca="1">+IF(AND(ISNUMBER(OFFSET('Sanitation Data'!$E$11,0,10*ROW('Sanitation Data'!E6))),'Data Summary'!CS12="Yes"),OFFSET('Sanitation Data'!$E$11,0,10*ROW('Sanitation Data'!E6)),NA())</f>
        <v>#N/A</v>
      </c>
      <c r="AE12" s="511" t="e">
        <f ca="1">+IF(AND(ISNUMBER(OFFSET('Sanitation Data'!$E$12,0,10*ROW('Sanitation Data'!E6))),'Data Summary'!CT12="Yes"),OFFSET('Sanitation Data'!$E$12,0,10*ROW('Sanitation Data'!E6)),NA())</f>
        <v>#N/A</v>
      </c>
      <c r="AF12" s="511" t="e">
        <f ca="1">+IF(AND(ISNUMBER(OFFSET('Sanitation Data'!$F$4,0,10*ROW('Sanitation Data'!F6))),'Data Summary'!CU12="Yes"),100-OFFSET('Sanitation Data'!$F$4,0,10*ROW('Sanitation Data'!F6)),NA())</f>
        <v>#N/A</v>
      </c>
      <c r="AG12" s="511" t="e">
        <f ca="1">+IF(AND(ISNUMBER(OFFSET('Sanitation Data'!$F$6,0,10*ROW('Sanitation Data'!F6))),'Data Summary'!CV12="Yes"),OFFSET('Sanitation Data'!$F$6,0,10*ROW('Sanitation Data'!F6)),NA())</f>
        <v>#N/A</v>
      </c>
      <c r="AH12" s="511" t="e">
        <f ca="1">+IF(AND(ISNUMBER(OFFSET('Sanitation Data'!$F$10,0,10*ROW('Sanitation Data'!F6))),'Data Summary'!CW12="Yes"),OFFSET('Sanitation Data'!$F$10,0,10*ROW('Sanitation Data'!F6)),NA())</f>
        <v>#N/A</v>
      </c>
      <c r="AI12" s="511" t="e">
        <f ca="1">+IF(AND(ISNUMBER(OFFSET('Sanitation Data'!$F$11,0,10*ROW('Sanitation Data'!F6))),'Data Summary'!CX12="Yes"),OFFSET('Sanitation Data'!$F$11,0,10*ROW('Sanitation Data'!F6)),NA())</f>
        <v>#N/A</v>
      </c>
      <c r="AJ12" s="511" t="e">
        <f ca="1">+IF(AND(ISNUMBER(OFFSET('Sanitation Data'!$F$12,0,10*ROW('Sanitation Data'!F6))),'Data Summary'!CY12="Yes"),OFFSET('Sanitation Data'!$F$12,0,10*ROW('Sanitation Data'!F6)),NA())</f>
        <v>#N/A</v>
      </c>
      <c r="AK12" s="511" t="e">
        <f ca="1">+IF(AND(ISNUMBER(OFFSET('Sanitation Data'!$G$4,0,10*ROW('Sanitation Data'!G6))),'Data Summary'!CZ12="Yes"),100-OFFSET('Sanitation Data'!$G$4,0,10*ROW('Sanitation Data'!G6)),NA())</f>
        <v>#N/A</v>
      </c>
      <c r="AL12" s="511" t="e">
        <f ca="1">+IF(AND(ISNUMBER(OFFSET('Sanitation Data'!$G$6,0,10*ROW('Sanitation Data'!G6))),'Data Summary'!DA12="Yes"),OFFSET('Sanitation Data'!$G$6,0,10*ROW('Sanitation Data'!G6)),NA())</f>
        <v>#N/A</v>
      </c>
      <c r="AM12" s="511" t="e">
        <f ca="1">+IF(AND(ISNUMBER(OFFSET('Sanitation Data'!$G$10,0,10*ROW('Sanitation Data'!G6))),'Data Summary'!DB12="Yes"),OFFSET('Sanitation Data'!$G$10,0,10*ROW('Sanitation Data'!G6)),NA())</f>
        <v>#N/A</v>
      </c>
      <c r="AN12" s="511" t="e">
        <f ca="1">+IF(AND(ISNUMBER(OFFSET('Sanitation Data'!$G$11,0,10*ROW('Sanitation Data'!G6))),'Data Summary'!DC12="Yes"),OFFSET('Sanitation Data'!$G$11,0,10*ROW('Sanitation Data'!G6)),NA())</f>
        <v>#N/A</v>
      </c>
      <c r="AO12" s="511" t="e">
        <f ca="1">+IF(AND(ISNUMBER(OFFSET('Sanitation Data'!$G$12,0,10*ROW('Sanitation Data'!G6))),'Data Summary'!DD12="Yes"),OFFSET('Sanitation Data'!$G$12,0,10*ROW('Sanitation Data'!G6)),NA())</f>
        <v>#N/A</v>
      </c>
      <c r="AP12" s="511" t="e">
        <f ca="1">+IF(AND(ISNUMBER(OFFSET('Sanitation Data'!$H$4,0,10*ROW('Sanitation Data'!H6))),'Data Summary'!DE12="Yes"),100-OFFSET('Sanitation Data'!$H$4,0,10*ROW('Sanitation Data'!H6)),NA())</f>
        <v>#N/A</v>
      </c>
      <c r="AQ12" s="511" t="e">
        <f ca="1">+IF(AND(ISNUMBER(OFFSET('Sanitation Data'!$H$6,0,10*ROW('Sanitation Data'!H6))),'Data Summary'!DF12="Yes"),OFFSET('Sanitation Data'!$H$6,0,10*ROW('Sanitation Data'!H6)),NA())</f>
        <v>#N/A</v>
      </c>
      <c r="AR12" s="511" t="e">
        <f ca="1">+IF(AND(ISNUMBER(OFFSET('Sanitation Data'!$H$10,0,10*ROW('Sanitation Data'!H6))),'Data Summary'!DG12="Yes"),OFFSET('Sanitation Data'!$H$10,0,10*ROW('Sanitation Data'!H6)),NA())</f>
        <v>#N/A</v>
      </c>
      <c r="AS12" s="511" t="e">
        <f ca="1">+IF(AND(ISNUMBER(OFFSET('Sanitation Data'!$H$11,0,10*ROW('Sanitation Data'!H6))),'Data Summary'!DH12="Yes"),OFFSET('Sanitation Data'!$H$11,0,10*ROW('Sanitation Data'!H6)),NA())</f>
        <v>#N/A</v>
      </c>
      <c r="AT12" s="511" t="e">
        <f ca="1">+IF(AND(ISNUMBER(OFFSET('Sanitation Data'!$H$12,0,10*ROW('Sanitation Data'!H6))),'Data Summary'!DI12="Yes"),OFFSET('Sanitation Data'!$H$12,0,10*ROW('Sanitation Data'!H6)),NA())</f>
        <v>#N/A</v>
      </c>
      <c r="AU12" s="511" t="e">
        <f ca="1">+IF(AND(ISNUMBER(OFFSET('Sanitation Data'!$I$4,0,10*ROW('Sanitation Data'!I6))),'Data Summary'!DJ12="Yes"),100-OFFSET('Sanitation Data'!$I$4,0,10*ROW('Sanitation Data'!I6)),NA())</f>
        <v>#N/A</v>
      </c>
      <c r="AV12" s="511" t="e">
        <f ca="1">+IF(AND(ISNUMBER(OFFSET('Sanitation Data'!$I$6,0,10*ROW('Sanitation Data'!I6))),'Data Summary'!DK12="Yes"),OFFSET('Sanitation Data'!$I$6,0,10*ROW('Sanitation Data'!I6)),NA())</f>
        <v>#N/A</v>
      </c>
      <c r="AW12" s="511" t="e">
        <f ca="1">+IF(AND(ISNUMBER(OFFSET('Sanitation Data'!$I$10,0,10*ROW('Sanitation Data'!I6))),'Data Summary'!DL12="Yes"),OFFSET('Sanitation Data'!$I$10,0,10*ROW('Sanitation Data'!I6)),NA())</f>
        <v>#N/A</v>
      </c>
      <c r="AX12" s="511" t="e">
        <f ca="1">+IF(AND(ISNUMBER(OFFSET('Sanitation Data'!$I$11,0,10*ROW('Sanitation Data'!I6))),'Data Summary'!DM12="Yes"),OFFSET('Sanitation Data'!$I$11,0,10*ROW('Sanitation Data'!I6)),NA())</f>
        <v>#N/A</v>
      </c>
      <c r="AY12" s="511" t="e">
        <f ca="1">+IF(AND(ISNUMBER(OFFSET('Sanitation Data'!$I$12,0,10*ROW('Sanitation Data'!I6))),'Data Summary'!DN12="Yes"),OFFSET('Sanitation Data'!$I$12,0,10*ROW('Sanitation Data'!I6)),NA())</f>
        <v>#N/A</v>
      </c>
      <c r="AZ12" s="512" t="e">
        <f ca="1">+IF(AND(ISNUMBER(OFFSET('Hygiene Data'!$D$5,0,10*ROW('Hygiene Data'!D6))),'Data Summary'!DO12="Yes"),OFFSET('Hygiene Data'!$D$5,0,10*ROW('Hygiene Data'!D6)),NA())</f>
        <v>#N/A</v>
      </c>
      <c r="BA12" s="512">
        <f ca="1">+IF(AND(ISNUMBER(OFFSET('Hygiene Data'!$D$7,0,10*ROW('Hygiene Data'!D6))),'Data Summary'!DP12="Yes"),OFFSET('Hygiene Data'!$D$7,0,10*ROW('Hygiene Data'!D6)),NA())</f>
        <v>99.5</v>
      </c>
      <c r="BB12" s="512">
        <f ca="1">+IF(AND(ISNUMBER(OFFSET('Hygiene Data'!$D$9,0,10*ROW('Hygiene Data'!D6))),'Data Summary'!DQ12="Yes"),OFFSET('Hygiene Data'!$D$9,0,10*ROW('Hygiene Data'!D6)),NA())</f>
        <v>98.6</v>
      </c>
      <c r="BC12" s="512" t="e">
        <f ca="1">+IF(AND(ISNUMBER(OFFSET('Hygiene Data'!$E$5,0,10*ROW('Hygiene Data'!E6))),'Data Summary'!DR12="Yes"),OFFSET('Hygiene Data'!$E$5,0,10*ROW('Hygiene Data'!E6)),NA())</f>
        <v>#N/A</v>
      </c>
      <c r="BD12" s="512" t="e">
        <f ca="1">+IF(AND(ISNUMBER(OFFSET('Hygiene Data'!$E$7,0,10*ROW('Hygiene Data'!E6))),'Data Summary'!DS12="Yes"),OFFSET('Hygiene Data'!$E$7,0,10*ROW('Hygiene Data'!E6)),NA())</f>
        <v>#N/A</v>
      </c>
      <c r="BE12" s="512" t="e">
        <f ca="1">+IF(AND(ISNUMBER(OFFSET('Hygiene Data'!$E$9,0,10*ROW('Hygiene Data'!E6))),'Data Summary'!DT12="Yes"),OFFSET('Hygiene Data'!$E$9,0,10*ROW('Hygiene Data'!E6)),NA())</f>
        <v>#N/A</v>
      </c>
      <c r="BF12" s="512" t="e">
        <f ca="1">+IF(AND(ISNUMBER(OFFSET('Hygiene Data'!$F$5,0,10*ROW('Hygiene Data'!F6))),'Data Summary'!DU12="Yes"),OFFSET('Hygiene Data'!$F$5,0,10*ROW('Hygiene Data'!F6)),NA())</f>
        <v>#N/A</v>
      </c>
      <c r="BG12" s="512" t="e">
        <f ca="1">+IF(AND(ISNUMBER(OFFSET('Hygiene Data'!$F$7,0,10*ROW('Hygiene Data'!F6))),'Data Summary'!DV12="Yes"),OFFSET('Hygiene Data'!$F$7,0,10*ROW('Hygiene Data'!F6)),NA())</f>
        <v>#N/A</v>
      </c>
      <c r="BH12" s="512" t="e">
        <f ca="1">+IF(AND(ISNUMBER(OFFSET('Hygiene Data'!$F$9,0,10*ROW('Hygiene Data'!F6))),'Data Summary'!DW12="Yes"),OFFSET('Hygiene Data'!$F$9,0,10*ROW('Hygiene Data'!F6)),NA())</f>
        <v>#N/A</v>
      </c>
      <c r="BI12" s="512" t="e">
        <f ca="1">+IF(AND(ISNUMBER(OFFSET('Hygiene Data'!$G$5,0,10*ROW('Hygiene Data'!G6))),'Data Summary'!DX12="Yes"),OFFSET('Hygiene Data'!$G$5,0,10*ROW('Hygiene Data'!G6)),NA())</f>
        <v>#N/A</v>
      </c>
      <c r="BJ12" s="512" t="e">
        <f ca="1">+IF(AND(ISNUMBER(OFFSET('Hygiene Data'!$G$7,0,10*ROW('Hygiene Data'!G6))),'Data Summary'!DY12="Yes"),OFFSET('Hygiene Data'!$G$7,0,10*ROW('Hygiene Data'!G6)),NA())</f>
        <v>#N/A</v>
      </c>
      <c r="BK12" s="512" t="e">
        <f ca="1">+IF(AND(ISNUMBER(OFFSET('Hygiene Data'!$G$9,0,10*ROW('Hygiene Data'!G6))),'Data Summary'!DZ12="Yes"),OFFSET('Hygiene Data'!$G$9,0,10*ROW('Hygiene Data'!G6)),NA())</f>
        <v>#N/A</v>
      </c>
      <c r="BL12" s="512" t="e">
        <f ca="1">+IF(AND(ISNUMBER(OFFSET('Hygiene Data'!$H$5,0,10*ROW('Hygiene Data'!H6))),'Data Summary'!EA12="Yes"),OFFSET('Hygiene Data'!$H$5,0,10*ROW('Hygiene Data'!H6)),NA())</f>
        <v>#N/A</v>
      </c>
      <c r="BM12" s="512" t="e">
        <f ca="1">+IF(AND(ISNUMBER(OFFSET('Hygiene Data'!$H$7,0,10*ROW('Hygiene Data'!H6))),'Data Summary'!EB12="Yes"),OFFSET('Hygiene Data'!$H$7,0,10*ROW('Hygiene Data'!H6)),NA())</f>
        <v>#N/A</v>
      </c>
      <c r="BN12" s="512" t="e">
        <f ca="1">+IF(AND(ISNUMBER(OFFSET('Hygiene Data'!$H$9,0,10*ROW('Hygiene Data'!H6))),'Data Summary'!EC12="Yes"),OFFSET('Hygiene Data'!$H$9,0,10*ROW('Hygiene Data'!H6)),NA())</f>
        <v>#N/A</v>
      </c>
      <c r="BO12" s="512" t="e">
        <f ca="1">+IF(AND(ISNUMBER(OFFSET('Hygiene Data'!$I$5,0,10*ROW('Hygiene Data'!I6))),'Data Summary'!ED12="Yes"),OFFSET('Hygiene Data'!$I$5,0,10*ROW('Hygiene Data'!I6)),NA())</f>
        <v>#N/A</v>
      </c>
      <c r="BP12" s="512" t="e">
        <f ca="1">+IF(AND(ISNUMBER(OFFSET('Hygiene Data'!$I$7,0,10*ROW('Hygiene Data'!I6))),'Data Summary'!EE12="Yes"),OFFSET('Hygiene Data'!$I$7,0,10*ROW('Hygiene Data'!I6)),NA())</f>
        <v>#N/A</v>
      </c>
      <c r="BQ12" s="512" t="e">
        <f ca="1">+IF(AND(ISNUMBER(OFFSET('Hygiene Data'!$I$9,0,10*ROW('Hygiene Data'!I6))),'Data Summary'!EF12="Yes"),OFFSET('Hygiene Data'!$I$9,0,10*ROW('Hygiene Data'!I6)),NA())</f>
        <v>#N/A</v>
      </c>
    </row>
    <row r="13" spans="1:69" x14ac:dyDescent="0.25">
      <c r="A13" s="508" t="str">
        <f ca="1">+RIGHT('Data Summary'!A13,LEN('Data Summary'!A13)-9)</f>
        <v>PWH</v>
      </c>
      <c r="B13" s="482" t="str">
        <f ca="1">+IF(ISTEXT('Data Summary'!B13),'Data Summary'!B13,"")</f>
        <v>Other</v>
      </c>
      <c r="C13" s="509">
        <f ca="1">+VALUE('Data Summary'!C13)</f>
        <v>2024</v>
      </c>
      <c r="D13" s="510" t="e">
        <f ca="1">+IF(AND(ISNUMBER(OFFSET('Water Data'!$D$4,0,10*ROW('Water Data'!D7))),'Data Summary'!BS13="Yes"),100-OFFSET('Water Data'!$D$4,0,10*ROW('Water Data'!D7)),NA())</f>
        <v>#N/A</v>
      </c>
      <c r="E13" s="510" t="e">
        <f ca="1">+IF(AND(ISNUMBER(OFFSET('Water Data'!$D$6,0,10*ROW('Water Data'!D7))),'Data Summary'!BT13="Yes"),OFFSET('Water Data'!$D$6,0,10*ROW('Water Data'!D7)),NA())</f>
        <v>#N/A</v>
      </c>
      <c r="F13" s="510">
        <f ca="1">+IF(AND(ISNUMBER(OFFSET('Water Data'!$D$9,0,10*ROW('Water Data'!D7))),'Data Summary'!BU13="Yes"),OFFSET('Water Data'!$D$9,0,10*ROW('Water Data'!D7)),NA())</f>
        <v>98.9</v>
      </c>
      <c r="G13" s="510" t="e">
        <f ca="1">+IF(AND(ISNUMBER(OFFSET('Water Data'!$E$4,0,10*ROW('Water Data'!E7))),'Data Summary'!BV13="Yes"),100-OFFSET('Water Data'!$E$4,0,10*ROW('Water Data'!E7)),NA())</f>
        <v>#N/A</v>
      </c>
      <c r="H13" s="510" t="e">
        <f ca="1">+IF(AND(ISNUMBER(OFFSET('Water Data'!$E$6,0,10*ROW('Water Data'!E7))),'Data Summary'!BW13="Yes"),OFFSET('Water Data'!$E$6,0,10*ROW('Water Data'!E7)),NA())</f>
        <v>#N/A</v>
      </c>
      <c r="I13" s="510" t="e">
        <f ca="1">+IF(AND(ISNUMBER(OFFSET('Water Data'!$E$9,0,10*ROW('Water Data'!E7))),'Data Summary'!BX13="Yes"),OFFSET('Water Data'!$E$9,0,10*ROW('Water Data'!E7)),NA())</f>
        <v>#N/A</v>
      </c>
      <c r="J13" s="510" t="e">
        <f ca="1">+IF(AND(ISNUMBER(OFFSET('Water Data'!$F$4,0,10*ROW('Water Data'!F7))),'Data Summary'!BY13="Yes"),100-OFFSET('Water Data'!$F$4,0,10*ROW('Water Data'!F7)),NA())</f>
        <v>#N/A</v>
      </c>
      <c r="K13" s="510" t="e">
        <f ca="1">+IF(AND(ISNUMBER(OFFSET('Water Data'!$F$6,0,10*ROW('Water Data'!F7))),'Data Summary'!BZ13="Yes"),OFFSET('Water Data'!$F$6,0,10*ROW('Water Data'!F7)),NA())</f>
        <v>#N/A</v>
      </c>
      <c r="L13" s="510" t="e">
        <f ca="1">+IF(AND(ISNUMBER(OFFSET('Water Data'!$F$9,0,10*ROW('Water Data'!F7))),'Data Summary'!CA13="Yes"),OFFSET('Water Data'!$F$9,0,10*ROW('Water Data'!F7)),NA())</f>
        <v>#N/A</v>
      </c>
      <c r="M13" s="510" t="e">
        <f ca="1">+IF(AND(ISNUMBER(OFFSET('Water Data'!$G$4,0,10*ROW('Water Data'!G7))),'Data Summary'!CB13="Yes"),100-OFFSET('Water Data'!$G$4,0,10*ROW('Water Data'!G7)),NA())</f>
        <v>#N/A</v>
      </c>
      <c r="N13" s="510" t="e">
        <f ca="1">+IF(AND(ISNUMBER(OFFSET('Water Data'!$G$6,0,10*ROW('Water Data'!G7))),'Data Summary'!CC13="Yes"),OFFSET('Water Data'!$G$6,0,10*ROW('Water Data'!G7)),NA())</f>
        <v>#N/A</v>
      </c>
      <c r="O13" s="510" t="e">
        <f ca="1">+IF(AND(ISNUMBER(OFFSET('Water Data'!$G$9,0,10*ROW('Water Data'!G7))),'Data Summary'!CD13="Yes"),OFFSET('Water Data'!$G$9,0,10*ROW('Water Data'!G7)),NA())</f>
        <v>#N/A</v>
      </c>
      <c r="P13" s="510" t="e">
        <f ca="1">+IF(AND(ISNUMBER(OFFSET('Water Data'!$H$4,0,10*ROW('Water Data'!H7))),'Data Summary'!CE13="Yes"),100-OFFSET('Water Data'!$H$4,0,10*ROW('Water Data'!H7)),NA())</f>
        <v>#N/A</v>
      </c>
      <c r="Q13" s="510" t="e">
        <f ca="1">+IF(AND(ISNUMBER(OFFSET('Water Data'!$H$6,0,10*ROW('Water Data'!H7))),'Data Summary'!CF13="Yes"),OFFSET('Water Data'!$H$6,0,10*ROW('Water Data'!H7)),NA())</f>
        <v>#N/A</v>
      </c>
      <c r="R13" s="510" t="e">
        <f ca="1">+IF(AND(ISNUMBER(OFFSET('Water Data'!$H$9,0,10*ROW('Water Data'!H7))),'Data Summary'!CG13="Yes"),OFFSET('Water Data'!$H$9,0,10*ROW('Water Data'!H7)),NA())</f>
        <v>#N/A</v>
      </c>
      <c r="S13" s="510" t="e">
        <f ca="1">+IF(AND(ISNUMBER(OFFSET('Water Data'!$I$4,0,10*ROW('Water Data'!I7))),'Data Summary'!CH13="Yes"),100-OFFSET('Water Data'!$I$4,0,10*ROW('Water Data'!I7)),NA())</f>
        <v>#N/A</v>
      </c>
      <c r="T13" s="510" t="e">
        <f ca="1">+IF(AND(ISNUMBER(OFFSET('Water Data'!$I$6,0,10*ROW('Water Data'!I7))),'Data Summary'!CI13="Yes"),OFFSET('Water Data'!$I$6,0,10*ROW('Water Data'!I7)),NA())</f>
        <v>#N/A</v>
      </c>
      <c r="U13" s="510" t="e">
        <f ca="1">+IF(AND(ISNUMBER(OFFSET('Water Data'!$I$9,0,10*ROW('Water Data'!I7))),'Data Summary'!CJ13="Yes"),OFFSET('Water Data'!$I$9,0,10*ROW('Water Data'!I7)),NA())</f>
        <v>#N/A</v>
      </c>
      <c r="V13" s="511" t="e">
        <f ca="1">+IF(AND(ISNUMBER(OFFSET('Sanitation Data'!$D$4,0,10*ROW('Sanitation Data'!D7))),'Data Summary'!CK13="Yes"),100-OFFSET('Sanitation Data'!$D$4,0,10*ROW('Sanitation Data'!D7)),NA())</f>
        <v>#N/A</v>
      </c>
      <c r="W13" s="511" t="e">
        <f ca="1">+IF(AND(ISNUMBER(OFFSET('Sanitation Data'!$D$6,0,10*ROW('Sanitation Data'!D7))),'Data Summary'!CL13="Yes"),OFFSET('Sanitation Data'!$D$6,0,10*ROW('Sanitation Data'!D7)),NA())</f>
        <v>#N/A</v>
      </c>
      <c r="X13" s="511" t="e">
        <f ca="1">+IF(AND(ISNUMBER(OFFSET('Sanitation Data'!$D$10,0,10*ROW('Sanitation Data'!D7))),'Data Summary'!CM13="Yes"),OFFSET('Sanitation Data'!$D$10,0,10*ROW('Sanitation Data'!D7)),NA())</f>
        <v>#N/A</v>
      </c>
      <c r="Y13" s="511" t="e">
        <f ca="1">+IF(AND(ISNUMBER(OFFSET('Sanitation Data'!$D$11,0,10*ROW('Sanitation Data'!D7))),'Data Summary'!CN13="Yes"),OFFSET('Sanitation Data'!$D$11,0,10*ROW('Sanitation Data'!D7)),NA())</f>
        <v>#N/A</v>
      </c>
      <c r="Z13" s="511">
        <f ca="1">+IF(AND(ISNUMBER(OFFSET('Sanitation Data'!$D$12,0,10*ROW('Sanitation Data'!D7))),'Data Summary'!CO13="Yes"),OFFSET('Sanitation Data'!$D$12,0,10*ROW('Sanitation Data'!D7)),NA())</f>
        <v>97.6</v>
      </c>
      <c r="AA13" s="511" t="e">
        <f ca="1">+IF(AND(ISNUMBER(OFFSET('Sanitation Data'!$E$4,0,10*ROW('Sanitation Data'!E7))),'Data Summary'!CP13="Yes"),100-OFFSET('Sanitation Data'!$E$4,0,10*ROW('Sanitation Data'!E7)),NA())</f>
        <v>#N/A</v>
      </c>
      <c r="AB13" s="511" t="e">
        <f ca="1">+IF(AND(ISNUMBER(OFFSET('Sanitation Data'!$E$6,0,10*ROW('Sanitation Data'!E7))),'Data Summary'!CQ13="Yes"),OFFSET('Sanitation Data'!$E$6,0,10*ROW('Sanitation Data'!E7)),NA())</f>
        <v>#N/A</v>
      </c>
      <c r="AC13" s="511" t="e">
        <f ca="1">+IF(AND(ISNUMBER(OFFSET('Sanitation Data'!$E$10,0,10*ROW('Sanitation Data'!E7))),'Data Summary'!CR13="Yes"),OFFSET('Sanitation Data'!$E$10,0,10*ROW('Sanitation Data'!E7)),NA())</f>
        <v>#N/A</v>
      </c>
      <c r="AD13" s="511" t="e">
        <f ca="1">+IF(AND(ISNUMBER(OFFSET('Sanitation Data'!$E$11,0,10*ROW('Sanitation Data'!E7))),'Data Summary'!CS13="Yes"),OFFSET('Sanitation Data'!$E$11,0,10*ROW('Sanitation Data'!E7)),NA())</f>
        <v>#N/A</v>
      </c>
      <c r="AE13" s="511" t="e">
        <f ca="1">+IF(AND(ISNUMBER(OFFSET('Sanitation Data'!$E$12,0,10*ROW('Sanitation Data'!E7))),'Data Summary'!CT13="Yes"),OFFSET('Sanitation Data'!$E$12,0,10*ROW('Sanitation Data'!E7)),NA())</f>
        <v>#N/A</v>
      </c>
      <c r="AF13" s="511" t="e">
        <f ca="1">+IF(AND(ISNUMBER(OFFSET('Sanitation Data'!$F$4,0,10*ROW('Sanitation Data'!F7))),'Data Summary'!CU13="Yes"),100-OFFSET('Sanitation Data'!$F$4,0,10*ROW('Sanitation Data'!F7)),NA())</f>
        <v>#N/A</v>
      </c>
      <c r="AG13" s="511" t="e">
        <f ca="1">+IF(AND(ISNUMBER(OFFSET('Sanitation Data'!$F$6,0,10*ROW('Sanitation Data'!F7))),'Data Summary'!CV13="Yes"),OFFSET('Sanitation Data'!$F$6,0,10*ROW('Sanitation Data'!F7)),NA())</f>
        <v>#N/A</v>
      </c>
      <c r="AH13" s="511" t="e">
        <f ca="1">+IF(AND(ISNUMBER(OFFSET('Sanitation Data'!$F$10,0,10*ROW('Sanitation Data'!F7))),'Data Summary'!CW13="Yes"),OFFSET('Sanitation Data'!$F$10,0,10*ROW('Sanitation Data'!F7)),NA())</f>
        <v>#N/A</v>
      </c>
      <c r="AI13" s="511" t="e">
        <f ca="1">+IF(AND(ISNUMBER(OFFSET('Sanitation Data'!$F$11,0,10*ROW('Sanitation Data'!F7))),'Data Summary'!CX13="Yes"),OFFSET('Sanitation Data'!$F$11,0,10*ROW('Sanitation Data'!F7)),NA())</f>
        <v>#N/A</v>
      </c>
      <c r="AJ13" s="511" t="e">
        <f ca="1">+IF(AND(ISNUMBER(OFFSET('Sanitation Data'!$F$12,0,10*ROW('Sanitation Data'!F7))),'Data Summary'!CY13="Yes"),OFFSET('Sanitation Data'!$F$12,0,10*ROW('Sanitation Data'!F7)),NA())</f>
        <v>#N/A</v>
      </c>
      <c r="AK13" s="511" t="e">
        <f ca="1">+IF(AND(ISNUMBER(OFFSET('Sanitation Data'!$G$4,0,10*ROW('Sanitation Data'!G7))),'Data Summary'!CZ13="Yes"),100-OFFSET('Sanitation Data'!$G$4,0,10*ROW('Sanitation Data'!G7)),NA())</f>
        <v>#N/A</v>
      </c>
      <c r="AL13" s="511" t="e">
        <f ca="1">+IF(AND(ISNUMBER(OFFSET('Sanitation Data'!$G$6,0,10*ROW('Sanitation Data'!G7))),'Data Summary'!DA13="Yes"),OFFSET('Sanitation Data'!$G$6,0,10*ROW('Sanitation Data'!G7)),NA())</f>
        <v>#N/A</v>
      </c>
      <c r="AM13" s="511" t="e">
        <f ca="1">+IF(AND(ISNUMBER(OFFSET('Sanitation Data'!$G$10,0,10*ROW('Sanitation Data'!G7))),'Data Summary'!DB13="Yes"),OFFSET('Sanitation Data'!$G$10,0,10*ROW('Sanitation Data'!G7)),NA())</f>
        <v>#N/A</v>
      </c>
      <c r="AN13" s="511" t="e">
        <f ca="1">+IF(AND(ISNUMBER(OFFSET('Sanitation Data'!$G$11,0,10*ROW('Sanitation Data'!G7))),'Data Summary'!DC13="Yes"),OFFSET('Sanitation Data'!$G$11,0,10*ROW('Sanitation Data'!G7)),NA())</f>
        <v>#N/A</v>
      </c>
      <c r="AO13" s="511" t="e">
        <f ca="1">+IF(AND(ISNUMBER(OFFSET('Sanitation Data'!$G$12,0,10*ROW('Sanitation Data'!G7))),'Data Summary'!DD13="Yes"),OFFSET('Sanitation Data'!$G$12,0,10*ROW('Sanitation Data'!G7)),NA())</f>
        <v>#N/A</v>
      </c>
      <c r="AP13" s="511" t="e">
        <f ca="1">+IF(AND(ISNUMBER(OFFSET('Sanitation Data'!$H$4,0,10*ROW('Sanitation Data'!H7))),'Data Summary'!DE13="Yes"),100-OFFSET('Sanitation Data'!$H$4,0,10*ROW('Sanitation Data'!H7)),NA())</f>
        <v>#N/A</v>
      </c>
      <c r="AQ13" s="511" t="e">
        <f ca="1">+IF(AND(ISNUMBER(OFFSET('Sanitation Data'!$H$6,0,10*ROW('Sanitation Data'!H7))),'Data Summary'!DF13="Yes"),OFFSET('Sanitation Data'!$H$6,0,10*ROW('Sanitation Data'!H7)),NA())</f>
        <v>#N/A</v>
      </c>
      <c r="AR13" s="511" t="e">
        <f ca="1">+IF(AND(ISNUMBER(OFFSET('Sanitation Data'!$H$10,0,10*ROW('Sanitation Data'!H7))),'Data Summary'!DG13="Yes"),OFFSET('Sanitation Data'!$H$10,0,10*ROW('Sanitation Data'!H7)),NA())</f>
        <v>#N/A</v>
      </c>
      <c r="AS13" s="511" t="e">
        <f ca="1">+IF(AND(ISNUMBER(OFFSET('Sanitation Data'!$H$11,0,10*ROW('Sanitation Data'!H7))),'Data Summary'!DH13="Yes"),OFFSET('Sanitation Data'!$H$11,0,10*ROW('Sanitation Data'!H7)),NA())</f>
        <v>#N/A</v>
      </c>
      <c r="AT13" s="511" t="e">
        <f ca="1">+IF(AND(ISNUMBER(OFFSET('Sanitation Data'!$H$12,0,10*ROW('Sanitation Data'!H7))),'Data Summary'!DI13="Yes"),OFFSET('Sanitation Data'!$H$12,0,10*ROW('Sanitation Data'!H7)),NA())</f>
        <v>#N/A</v>
      </c>
      <c r="AU13" s="511" t="e">
        <f ca="1">+IF(AND(ISNUMBER(OFFSET('Sanitation Data'!$I$4,0,10*ROW('Sanitation Data'!I7))),'Data Summary'!DJ13="Yes"),100-OFFSET('Sanitation Data'!$I$4,0,10*ROW('Sanitation Data'!I7)),NA())</f>
        <v>#N/A</v>
      </c>
      <c r="AV13" s="511" t="e">
        <f ca="1">+IF(AND(ISNUMBER(OFFSET('Sanitation Data'!$I$6,0,10*ROW('Sanitation Data'!I7))),'Data Summary'!DK13="Yes"),OFFSET('Sanitation Data'!$I$6,0,10*ROW('Sanitation Data'!I7)),NA())</f>
        <v>#N/A</v>
      </c>
      <c r="AW13" s="511" t="e">
        <f ca="1">+IF(AND(ISNUMBER(OFFSET('Sanitation Data'!$I$10,0,10*ROW('Sanitation Data'!I7))),'Data Summary'!DL13="Yes"),OFFSET('Sanitation Data'!$I$10,0,10*ROW('Sanitation Data'!I7)),NA())</f>
        <v>#N/A</v>
      </c>
      <c r="AX13" s="511" t="e">
        <f ca="1">+IF(AND(ISNUMBER(OFFSET('Sanitation Data'!$I$11,0,10*ROW('Sanitation Data'!I7))),'Data Summary'!DM13="Yes"),OFFSET('Sanitation Data'!$I$11,0,10*ROW('Sanitation Data'!I7)),NA())</f>
        <v>#N/A</v>
      </c>
      <c r="AY13" s="511" t="e">
        <f ca="1">+IF(AND(ISNUMBER(OFFSET('Sanitation Data'!$I$12,0,10*ROW('Sanitation Data'!I7))),'Data Summary'!DN13="Yes"),OFFSET('Sanitation Data'!$I$12,0,10*ROW('Sanitation Data'!I7)),NA())</f>
        <v>#N/A</v>
      </c>
      <c r="AZ13" s="512" t="e">
        <f ca="1">+IF(AND(ISNUMBER(OFFSET('Hygiene Data'!$D$5,0,10*ROW('Hygiene Data'!D7))),'Data Summary'!DO13="Yes"),OFFSET('Hygiene Data'!$D$5,0,10*ROW('Hygiene Data'!D7)),NA())</f>
        <v>#N/A</v>
      </c>
      <c r="BA13" s="512" t="e">
        <f ca="1">+IF(AND(ISNUMBER(OFFSET('Hygiene Data'!$D$7,0,10*ROW('Hygiene Data'!D7))),'Data Summary'!DP13="Yes"),OFFSET('Hygiene Data'!$D$7,0,10*ROW('Hygiene Data'!D7)),NA())</f>
        <v>#N/A</v>
      </c>
      <c r="BB13" s="512">
        <f ca="1">+IF(AND(ISNUMBER(OFFSET('Hygiene Data'!$D$9,0,10*ROW('Hygiene Data'!D7))),'Data Summary'!DQ13="Yes"),OFFSET('Hygiene Data'!$D$9,0,10*ROW('Hygiene Data'!D7)),NA())</f>
        <v>98.6</v>
      </c>
      <c r="BC13" s="512" t="e">
        <f ca="1">+IF(AND(ISNUMBER(OFFSET('Hygiene Data'!$E$5,0,10*ROW('Hygiene Data'!E7))),'Data Summary'!DR13="Yes"),OFFSET('Hygiene Data'!$E$5,0,10*ROW('Hygiene Data'!E7)),NA())</f>
        <v>#N/A</v>
      </c>
      <c r="BD13" s="512" t="e">
        <f ca="1">+IF(AND(ISNUMBER(OFFSET('Hygiene Data'!$E$7,0,10*ROW('Hygiene Data'!E7))),'Data Summary'!DS13="Yes"),OFFSET('Hygiene Data'!$E$7,0,10*ROW('Hygiene Data'!E7)),NA())</f>
        <v>#N/A</v>
      </c>
      <c r="BE13" s="512" t="e">
        <f ca="1">+IF(AND(ISNUMBER(OFFSET('Hygiene Data'!$E$9,0,10*ROW('Hygiene Data'!E7))),'Data Summary'!DT13="Yes"),OFFSET('Hygiene Data'!$E$9,0,10*ROW('Hygiene Data'!E7)),NA())</f>
        <v>#N/A</v>
      </c>
      <c r="BF13" s="512" t="e">
        <f ca="1">+IF(AND(ISNUMBER(OFFSET('Hygiene Data'!$F$5,0,10*ROW('Hygiene Data'!F7))),'Data Summary'!DU13="Yes"),OFFSET('Hygiene Data'!$F$5,0,10*ROW('Hygiene Data'!F7)),NA())</f>
        <v>#N/A</v>
      </c>
      <c r="BG13" s="512" t="e">
        <f ca="1">+IF(AND(ISNUMBER(OFFSET('Hygiene Data'!$F$7,0,10*ROW('Hygiene Data'!F7))),'Data Summary'!DV13="Yes"),OFFSET('Hygiene Data'!$F$7,0,10*ROW('Hygiene Data'!F7)),NA())</f>
        <v>#N/A</v>
      </c>
      <c r="BH13" s="512" t="e">
        <f ca="1">+IF(AND(ISNUMBER(OFFSET('Hygiene Data'!$F$9,0,10*ROW('Hygiene Data'!F7))),'Data Summary'!DW13="Yes"),OFFSET('Hygiene Data'!$F$9,0,10*ROW('Hygiene Data'!F7)),NA())</f>
        <v>#N/A</v>
      </c>
      <c r="BI13" s="512" t="e">
        <f ca="1">+IF(AND(ISNUMBER(OFFSET('Hygiene Data'!$G$5,0,10*ROW('Hygiene Data'!G7))),'Data Summary'!DX13="Yes"),OFFSET('Hygiene Data'!$G$5,0,10*ROW('Hygiene Data'!G7)),NA())</f>
        <v>#N/A</v>
      </c>
      <c r="BJ13" s="512" t="e">
        <f ca="1">+IF(AND(ISNUMBER(OFFSET('Hygiene Data'!$G$7,0,10*ROW('Hygiene Data'!G7))),'Data Summary'!DY13="Yes"),OFFSET('Hygiene Data'!$G$7,0,10*ROW('Hygiene Data'!G7)),NA())</f>
        <v>#N/A</v>
      </c>
      <c r="BK13" s="512" t="e">
        <f ca="1">+IF(AND(ISNUMBER(OFFSET('Hygiene Data'!$G$9,0,10*ROW('Hygiene Data'!G7))),'Data Summary'!DZ13="Yes"),OFFSET('Hygiene Data'!$G$9,0,10*ROW('Hygiene Data'!G7)),NA())</f>
        <v>#N/A</v>
      </c>
      <c r="BL13" s="512" t="e">
        <f ca="1">+IF(AND(ISNUMBER(OFFSET('Hygiene Data'!$H$5,0,10*ROW('Hygiene Data'!H7))),'Data Summary'!EA13="Yes"),OFFSET('Hygiene Data'!$H$5,0,10*ROW('Hygiene Data'!H7)),NA())</f>
        <v>#N/A</v>
      </c>
      <c r="BM13" s="512" t="e">
        <f ca="1">+IF(AND(ISNUMBER(OFFSET('Hygiene Data'!$H$7,0,10*ROW('Hygiene Data'!H7))),'Data Summary'!EB13="Yes"),OFFSET('Hygiene Data'!$H$7,0,10*ROW('Hygiene Data'!H7)),NA())</f>
        <v>#N/A</v>
      </c>
      <c r="BN13" s="512" t="e">
        <f ca="1">+IF(AND(ISNUMBER(OFFSET('Hygiene Data'!$H$9,0,10*ROW('Hygiene Data'!H7))),'Data Summary'!EC13="Yes"),OFFSET('Hygiene Data'!$H$9,0,10*ROW('Hygiene Data'!H7)),NA())</f>
        <v>#N/A</v>
      </c>
      <c r="BO13" s="512" t="e">
        <f ca="1">+IF(AND(ISNUMBER(OFFSET('Hygiene Data'!$I$5,0,10*ROW('Hygiene Data'!I7))),'Data Summary'!ED13="Yes"),OFFSET('Hygiene Data'!$I$5,0,10*ROW('Hygiene Data'!I7)),NA())</f>
        <v>#N/A</v>
      </c>
      <c r="BP13" s="512" t="e">
        <f ca="1">+IF(AND(ISNUMBER(OFFSET('Hygiene Data'!$I$7,0,10*ROW('Hygiene Data'!I7))),'Data Summary'!EE13="Yes"),OFFSET('Hygiene Data'!$I$7,0,10*ROW('Hygiene Data'!I7)),NA())</f>
        <v>#N/A</v>
      </c>
      <c r="BQ13" s="512" t="e">
        <f ca="1">+IF(AND(ISNUMBER(OFFSET('Hygiene Data'!$I$9,0,10*ROW('Hygiene Data'!I7))),'Data Summary'!EF13="Yes"),OFFSET('Hygiene Data'!$I$9,0,10*ROW('Hygiene Data'!I7)),NA())</f>
        <v>#N/A</v>
      </c>
    </row>
    <row r="14" spans="1:69" x14ac:dyDescent="0.25">
      <c r="A14" s="508" t="e">
        <f ca="1">+RIGHT('Data Summary'!A14,LEN('Data Summary'!A14)-9)</f>
        <v>#VALUE!</v>
      </c>
      <c r="B14" s="482" t="str">
        <f ca="1">+IF(ISTEXT('Data Summary'!B14),'Data Summary'!B14,"")</f>
        <v/>
      </c>
      <c r="C14" s="509" t="e">
        <f ca="1">+VALUE('Data Summary'!C14)</f>
        <v>#VALUE!</v>
      </c>
      <c r="D14" s="510" t="e">
        <f ca="1">+IF(AND(ISNUMBER(OFFSET('Water Data'!$D$4,0,10*ROW('Water Data'!D8))),'Data Summary'!BS14="Yes"),100-OFFSET('Water Data'!$D$4,0,10*ROW('Water Data'!D8)),NA())</f>
        <v>#N/A</v>
      </c>
      <c r="E14" s="510" t="e">
        <f ca="1">+IF(AND(ISNUMBER(OFFSET('Water Data'!$D$6,0,10*ROW('Water Data'!D8))),'Data Summary'!BT14="Yes"),OFFSET('Water Data'!$D$6,0,10*ROW('Water Data'!D8)),NA())</f>
        <v>#N/A</v>
      </c>
      <c r="F14" s="510" t="e">
        <f ca="1">+IF(AND(ISNUMBER(OFFSET('Water Data'!$D$9,0,10*ROW('Water Data'!D8))),'Data Summary'!BU14="Yes"),OFFSET('Water Data'!$D$9,0,10*ROW('Water Data'!D8)),NA())</f>
        <v>#N/A</v>
      </c>
      <c r="G14" s="510" t="e">
        <f ca="1">+IF(AND(ISNUMBER(OFFSET('Water Data'!$E$4,0,10*ROW('Water Data'!E8))),'Data Summary'!BV14="Yes"),100-OFFSET('Water Data'!$E$4,0,10*ROW('Water Data'!E8)),NA())</f>
        <v>#N/A</v>
      </c>
      <c r="H14" s="510" t="e">
        <f ca="1">+IF(AND(ISNUMBER(OFFSET('Water Data'!$E$6,0,10*ROW('Water Data'!E8))),'Data Summary'!BW14="Yes"),OFFSET('Water Data'!$E$6,0,10*ROW('Water Data'!E8)),NA())</f>
        <v>#N/A</v>
      </c>
      <c r="I14" s="510" t="e">
        <f ca="1">+IF(AND(ISNUMBER(OFFSET('Water Data'!$E$9,0,10*ROW('Water Data'!E8))),'Data Summary'!BX14="Yes"),OFFSET('Water Data'!$E$9,0,10*ROW('Water Data'!E8)),NA())</f>
        <v>#N/A</v>
      </c>
      <c r="J14" s="510" t="e">
        <f ca="1">+IF(AND(ISNUMBER(OFFSET('Water Data'!$F$4,0,10*ROW('Water Data'!F8))),'Data Summary'!BY14="Yes"),100-OFFSET('Water Data'!$F$4,0,10*ROW('Water Data'!F8)),NA())</f>
        <v>#N/A</v>
      </c>
      <c r="K14" s="510" t="e">
        <f ca="1">+IF(AND(ISNUMBER(OFFSET('Water Data'!$F$6,0,10*ROW('Water Data'!F8))),'Data Summary'!BZ14="Yes"),OFFSET('Water Data'!$F$6,0,10*ROW('Water Data'!F8)),NA())</f>
        <v>#N/A</v>
      </c>
      <c r="L14" s="510" t="e">
        <f ca="1">+IF(AND(ISNUMBER(OFFSET('Water Data'!$F$9,0,10*ROW('Water Data'!F8))),'Data Summary'!CA14="Yes"),OFFSET('Water Data'!$F$9,0,10*ROW('Water Data'!F8)),NA())</f>
        <v>#N/A</v>
      </c>
      <c r="M14" s="510" t="e">
        <f ca="1">+IF(AND(ISNUMBER(OFFSET('Water Data'!$G$4,0,10*ROW('Water Data'!G8))),'Data Summary'!CB14="Yes"),100-OFFSET('Water Data'!$G$4,0,10*ROW('Water Data'!G8)),NA())</f>
        <v>#N/A</v>
      </c>
      <c r="N14" s="510" t="e">
        <f ca="1">+IF(AND(ISNUMBER(OFFSET('Water Data'!$G$6,0,10*ROW('Water Data'!G8))),'Data Summary'!CC14="Yes"),OFFSET('Water Data'!$G$6,0,10*ROW('Water Data'!G8)),NA())</f>
        <v>#N/A</v>
      </c>
      <c r="O14" s="510" t="e">
        <f ca="1">+IF(AND(ISNUMBER(OFFSET('Water Data'!$G$9,0,10*ROW('Water Data'!G8))),'Data Summary'!CD14="Yes"),OFFSET('Water Data'!$G$9,0,10*ROW('Water Data'!G8)),NA())</f>
        <v>#N/A</v>
      </c>
      <c r="P14" s="510" t="e">
        <f ca="1">+IF(AND(ISNUMBER(OFFSET('Water Data'!$H$4,0,10*ROW('Water Data'!H8))),'Data Summary'!CE14="Yes"),100-OFFSET('Water Data'!$H$4,0,10*ROW('Water Data'!H8)),NA())</f>
        <v>#N/A</v>
      </c>
      <c r="Q14" s="510" t="e">
        <f ca="1">+IF(AND(ISNUMBER(OFFSET('Water Data'!$H$6,0,10*ROW('Water Data'!H8))),'Data Summary'!CF14="Yes"),OFFSET('Water Data'!$H$6,0,10*ROW('Water Data'!H8)),NA())</f>
        <v>#N/A</v>
      </c>
      <c r="R14" s="510" t="e">
        <f ca="1">+IF(AND(ISNUMBER(OFFSET('Water Data'!$H$9,0,10*ROW('Water Data'!H8))),'Data Summary'!CG14="Yes"),OFFSET('Water Data'!$H$9,0,10*ROW('Water Data'!H8)),NA())</f>
        <v>#N/A</v>
      </c>
      <c r="S14" s="510" t="e">
        <f ca="1">+IF(AND(ISNUMBER(OFFSET('Water Data'!$I$4,0,10*ROW('Water Data'!I8))),'Data Summary'!CH14="Yes"),100-OFFSET('Water Data'!$I$4,0,10*ROW('Water Data'!I8)),NA())</f>
        <v>#N/A</v>
      </c>
      <c r="T14" s="510" t="e">
        <f ca="1">+IF(AND(ISNUMBER(OFFSET('Water Data'!$I$6,0,10*ROW('Water Data'!I8))),'Data Summary'!CI14="Yes"),OFFSET('Water Data'!$I$6,0,10*ROW('Water Data'!I8)),NA())</f>
        <v>#N/A</v>
      </c>
      <c r="U14" s="510" t="e">
        <f ca="1">+IF(AND(ISNUMBER(OFFSET('Water Data'!$I$9,0,10*ROW('Water Data'!I8))),'Data Summary'!CJ14="Yes"),OFFSET('Water Data'!$I$9,0,10*ROW('Water Data'!I8)),NA())</f>
        <v>#N/A</v>
      </c>
      <c r="V14" s="511" t="e">
        <f ca="1">+IF(AND(ISNUMBER(OFFSET('Sanitation Data'!$D$4,0,10*ROW('Sanitation Data'!D8))),'Data Summary'!CK14="Yes"),100-OFFSET('Sanitation Data'!$D$4,0,10*ROW('Sanitation Data'!D8)),NA())</f>
        <v>#N/A</v>
      </c>
      <c r="W14" s="511" t="e">
        <f ca="1">+IF(AND(ISNUMBER(OFFSET('Sanitation Data'!$D$6,0,10*ROW('Sanitation Data'!D8))),'Data Summary'!CL14="Yes"),OFFSET('Sanitation Data'!$D$6,0,10*ROW('Sanitation Data'!D8)),NA())</f>
        <v>#N/A</v>
      </c>
      <c r="X14" s="511" t="e">
        <f ca="1">+IF(AND(ISNUMBER(OFFSET('Sanitation Data'!$D$10,0,10*ROW('Sanitation Data'!D8))),'Data Summary'!CM14="Yes"),OFFSET('Sanitation Data'!$D$10,0,10*ROW('Sanitation Data'!D8)),NA())</f>
        <v>#N/A</v>
      </c>
      <c r="Y14" s="511" t="e">
        <f ca="1">+IF(AND(ISNUMBER(OFFSET('Sanitation Data'!$D$11,0,10*ROW('Sanitation Data'!D8))),'Data Summary'!CN14="Yes"),OFFSET('Sanitation Data'!$D$11,0,10*ROW('Sanitation Data'!D8)),NA())</f>
        <v>#N/A</v>
      </c>
      <c r="Z14" s="511" t="e">
        <f ca="1">+IF(AND(ISNUMBER(OFFSET('Sanitation Data'!$D$12,0,10*ROW('Sanitation Data'!D8))),'Data Summary'!CO14="Yes"),OFFSET('Sanitation Data'!$D$12,0,10*ROW('Sanitation Data'!D8)),NA())</f>
        <v>#N/A</v>
      </c>
      <c r="AA14" s="511" t="e">
        <f ca="1">+IF(AND(ISNUMBER(OFFSET('Sanitation Data'!$E$4,0,10*ROW('Sanitation Data'!E8))),'Data Summary'!CP14="Yes"),100-OFFSET('Sanitation Data'!$E$4,0,10*ROW('Sanitation Data'!E8)),NA())</f>
        <v>#N/A</v>
      </c>
      <c r="AB14" s="511" t="e">
        <f ca="1">+IF(AND(ISNUMBER(OFFSET('Sanitation Data'!$E$6,0,10*ROW('Sanitation Data'!E8))),'Data Summary'!CQ14="Yes"),OFFSET('Sanitation Data'!$E$6,0,10*ROW('Sanitation Data'!E8)),NA())</f>
        <v>#N/A</v>
      </c>
      <c r="AC14" s="511" t="e">
        <f ca="1">+IF(AND(ISNUMBER(OFFSET('Sanitation Data'!$E$10,0,10*ROW('Sanitation Data'!E8))),'Data Summary'!CR14="Yes"),OFFSET('Sanitation Data'!$E$10,0,10*ROW('Sanitation Data'!E8)),NA())</f>
        <v>#N/A</v>
      </c>
      <c r="AD14" s="511" t="e">
        <f ca="1">+IF(AND(ISNUMBER(OFFSET('Sanitation Data'!$E$11,0,10*ROW('Sanitation Data'!E8))),'Data Summary'!CS14="Yes"),OFFSET('Sanitation Data'!$E$11,0,10*ROW('Sanitation Data'!E8)),NA())</f>
        <v>#N/A</v>
      </c>
      <c r="AE14" s="511" t="e">
        <f ca="1">+IF(AND(ISNUMBER(OFFSET('Sanitation Data'!$E$12,0,10*ROW('Sanitation Data'!E8))),'Data Summary'!CT14="Yes"),OFFSET('Sanitation Data'!$E$12,0,10*ROW('Sanitation Data'!E8)),NA())</f>
        <v>#N/A</v>
      </c>
      <c r="AF14" s="511" t="e">
        <f ca="1">+IF(AND(ISNUMBER(OFFSET('Sanitation Data'!$F$4,0,10*ROW('Sanitation Data'!F8))),'Data Summary'!CU14="Yes"),100-OFFSET('Sanitation Data'!$F$4,0,10*ROW('Sanitation Data'!F8)),NA())</f>
        <v>#N/A</v>
      </c>
      <c r="AG14" s="511" t="e">
        <f ca="1">+IF(AND(ISNUMBER(OFFSET('Sanitation Data'!$F$6,0,10*ROW('Sanitation Data'!F8))),'Data Summary'!CV14="Yes"),OFFSET('Sanitation Data'!$F$6,0,10*ROW('Sanitation Data'!F8)),NA())</f>
        <v>#N/A</v>
      </c>
      <c r="AH14" s="511" t="e">
        <f ca="1">+IF(AND(ISNUMBER(OFFSET('Sanitation Data'!$F$10,0,10*ROW('Sanitation Data'!F8))),'Data Summary'!CW14="Yes"),OFFSET('Sanitation Data'!$F$10,0,10*ROW('Sanitation Data'!F8)),NA())</f>
        <v>#N/A</v>
      </c>
      <c r="AI14" s="511" t="e">
        <f ca="1">+IF(AND(ISNUMBER(OFFSET('Sanitation Data'!$F$11,0,10*ROW('Sanitation Data'!F8))),'Data Summary'!CX14="Yes"),OFFSET('Sanitation Data'!$F$11,0,10*ROW('Sanitation Data'!F8)),NA())</f>
        <v>#N/A</v>
      </c>
      <c r="AJ14" s="511" t="e">
        <f ca="1">+IF(AND(ISNUMBER(OFFSET('Sanitation Data'!$F$12,0,10*ROW('Sanitation Data'!F8))),'Data Summary'!CY14="Yes"),OFFSET('Sanitation Data'!$F$12,0,10*ROW('Sanitation Data'!F8)),NA())</f>
        <v>#N/A</v>
      </c>
      <c r="AK14" s="511" t="e">
        <f ca="1">+IF(AND(ISNUMBER(OFFSET('Sanitation Data'!$G$4,0,10*ROW('Sanitation Data'!G8))),'Data Summary'!CZ14="Yes"),100-OFFSET('Sanitation Data'!$G$4,0,10*ROW('Sanitation Data'!G8)),NA())</f>
        <v>#N/A</v>
      </c>
      <c r="AL14" s="511" t="e">
        <f ca="1">+IF(AND(ISNUMBER(OFFSET('Sanitation Data'!$G$6,0,10*ROW('Sanitation Data'!G8))),'Data Summary'!DA14="Yes"),OFFSET('Sanitation Data'!$G$6,0,10*ROW('Sanitation Data'!G8)),NA())</f>
        <v>#N/A</v>
      </c>
      <c r="AM14" s="511" t="e">
        <f ca="1">+IF(AND(ISNUMBER(OFFSET('Sanitation Data'!$G$10,0,10*ROW('Sanitation Data'!G8))),'Data Summary'!DB14="Yes"),OFFSET('Sanitation Data'!$G$10,0,10*ROW('Sanitation Data'!G8)),NA())</f>
        <v>#N/A</v>
      </c>
      <c r="AN14" s="511" t="e">
        <f ca="1">+IF(AND(ISNUMBER(OFFSET('Sanitation Data'!$G$11,0,10*ROW('Sanitation Data'!G8))),'Data Summary'!DC14="Yes"),OFFSET('Sanitation Data'!$G$11,0,10*ROW('Sanitation Data'!G8)),NA())</f>
        <v>#N/A</v>
      </c>
      <c r="AO14" s="511" t="e">
        <f ca="1">+IF(AND(ISNUMBER(OFFSET('Sanitation Data'!$G$12,0,10*ROW('Sanitation Data'!G8))),'Data Summary'!DD14="Yes"),OFFSET('Sanitation Data'!$G$12,0,10*ROW('Sanitation Data'!G8)),NA())</f>
        <v>#N/A</v>
      </c>
      <c r="AP14" s="511" t="e">
        <f ca="1">+IF(AND(ISNUMBER(OFFSET('Sanitation Data'!$H$4,0,10*ROW('Sanitation Data'!H8))),'Data Summary'!DE14="Yes"),100-OFFSET('Sanitation Data'!$H$4,0,10*ROW('Sanitation Data'!H8)),NA())</f>
        <v>#N/A</v>
      </c>
      <c r="AQ14" s="511" t="e">
        <f ca="1">+IF(AND(ISNUMBER(OFFSET('Sanitation Data'!$H$6,0,10*ROW('Sanitation Data'!H8))),'Data Summary'!DF14="Yes"),OFFSET('Sanitation Data'!$H$6,0,10*ROW('Sanitation Data'!H8)),NA())</f>
        <v>#N/A</v>
      </c>
      <c r="AR14" s="511" t="e">
        <f ca="1">+IF(AND(ISNUMBER(OFFSET('Sanitation Data'!$H$10,0,10*ROW('Sanitation Data'!H8))),'Data Summary'!DG14="Yes"),OFFSET('Sanitation Data'!$H$10,0,10*ROW('Sanitation Data'!H8)),NA())</f>
        <v>#N/A</v>
      </c>
      <c r="AS14" s="511" t="e">
        <f ca="1">+IF(AND(ISNUMBER(OFFSET('Sanitation Data'!$H$11,0,10*ROW('Sanitation Data'!H8))),'Data Summary'!DH14="Yes"),OFFSET('Sanitation Data'!$H$11,0,10*ROW('Sanitation Data'!H8)),NA())</f>
        <v>#N/A</v>
      </c>
      <c r="AT14" s="511" t="e">
        <f ca="1">+IF(AND(ISNUMBER(OFFSET('Sanitation Data'!$H$12,0,10*ROW('Sanitation Data'!H8))),'Data Summary'!DI14="Yes"),OFFSET('Sanitation Data'!$H$12,0,10*ROW('Sanitation Data'!H8)),NA())</f>
        <v>#N/A</v>
      </c>
      <c r="AU14" s="511" t="e">
        <f ca="1">+IF(AND(ISNUMBER(OFFSET('Sanitation Data'!$I$4,0,10*ROW('Sanitation Data'!I8))),'Data Summary'!DJ14="Yes"),100-OFFSET('Sanitation Data'!$I$4,0,10*ROW('Sanitation Data'!I8)),NA())</f>
        <v>#N/A</v>
      </c>
      <c r="AV14" s="511" t="e">
        <f ca="1">+IF(AND(ISNUMBER(OFFSET('Sanitation Data'!$I$6,0,10*ROW('Sanitation Data'!I8))),'Data Summary'!DK14="Yes"),OFFSET('Sanitation Data'!$I$6,0,10*ROW('Sanitation Data'!I8)),NA())</f>
        <v>#N/A</v>
      </c>
      <c r="AW14" s="511" t="e">
        <f ca="1">+IF(AND(ISNUMBER(OFFSET('Sanitation Data'!$I$10,0,10*ROW('Sanitation Data'!I8))),'Data Summary'!DL14="Yes"),OFFSET('Sanitation Data'!$I$10,0,10*ROW('Sanitation Data'!I8)),NA())</f>
        <v>#N/A</v>
      </c>
      <c r="AX14" s="511" t="e">
        <f ca="1">+IF(AND(ISNUMBER(OFFSET('Sanitation Data'!$I$11,0,10*ROW('Sanitation Data'!I8))),'Data Summary'!DM14="Yes"),OFFSET('Sanitation Data'!$I$11,0,10*ROW('Sanitation Data'!I8)),NA())</f>
        <v>#N/A</v>
      </c>
      <c r="AY14" s="511" t="e">
        <f ca="1">+IF(AND(ISNUMBER(OFFSET('Sanitation Data'!$I$12,0,10*ROW('Sanitation Data'!I8))),'Data Summary'!DN14="Yes"),OFFSET('Sanitation Data'!$I$12,0,10*ROW('Sanitation Data'!I8)),NA())</f>
        <v>#N/A</v>
      </c>
      <c r="AZ14" s="512" t="e">
        <f ca="1">+IF(AND(ISNUMBER(OFFSET('Hygiene Data'!$D$5,0,10*ROW('Hygiene Data'!D8))),'Data Summary'!DO14="Yes"),OFFSET('Hygiene Data'!$D$5,0,10*ROW('Hygiene Data'!D8)),NA())</f>
        <v>#N/A</v>
      </c>
      <c r="BA14" s="512" t="e">
        <f ca="1">+IF(AND(ISNUMBER(OFFSET('Hygiene Data'!$D$7,0,10*ROW('Hygiene Data'!D8))),'Data Summary'!DP14="Yes"),OFFSET('Hygiene Data'!$D$7,0,10*ROW('Hygiene Data'!D8)),NA())</f>
        <v>#N/A</v>
      </c>
      <c r="BB14" s="512" t="e">
        <f ca="1">+IF(AND(ISNUMBER(OFFSET('Hygiene Data'!$D$9,0,10*ROW('Hygiene Data'!D8))),'Data Summary'!DQ14="Yes"),OFFSET('Hygiene Data'!$D$9,0,10*ROW('Hygiene Data'!D8)),NA())</f>
        <v>#N/A</v>
      </c>
      <c r="BC14" s="512" t="e">
        <f ca="1">+IF(AND(ISNUMBER(OFFSET('Hygiene Data'!$E$5,0,10*ROW('Hygiene Data'!E8))),'Data Summary'!DR14="Yes"),OFFSET('Hygiene Data'!$E$5,0,10*ROW('Hygiene Data'!E8)),NA())</f>
        <v>#N/A</v>
      </c>
      <c r="BD14" s="512" t="e">
        <f ca="1">+IF(AND(ISNUMBER(OFFSET('Hygiene Data'!$E$7,0,10*ROW('Hygiene Data'!E8))),'Data Summary'!DS14="Yes"),OFFSET('Hygiene Data'!$E$7,0,10*ROW('Hygiene Data'!E8)),NA())</f>
        <v>#N/A</v>
      </c>
      <c r="BE14" s="512" t="e">
        <f ca="1">+IF(AND(ISNUMBER(OFFSET('Hygiene Data'!$E$9,0,10*ROW('Hygiene Data'!E8))),'Data Summary'!DT14="Yes"),OFFSET('Hygiene Data'!$E$9,0,10*ROW('Hygiene Data'!E8)),NA())</f>
        <v>#N/A</v>
      </c>
      <c r="BF14" s="512" t="e">
        <f ca="1">+IF(AND(ISNUMBER(OFFSET('Hygiene Data'!$F$5,0,10*ROW('Hygiene Data'!F8))),'Data Summary'!DU14="Yes"),OFFSET('Hygiene Data'!$F$5,0,10*ROW('Hygiene Data'!F8)),NA())</f>
        <v>#N/A</v>
      </c>
      <c r="BG14" s="512" t="e">
        <f ca="1">+IF(AND(ISNUMBER(OFFSET('Hygiene Data'!$F$7,0,10*ROW('Hygiene Data'!F8))),'Data Summary'!DV14="Yes"),OFFSET('Hygiene Data'!$F$7,0,10*ROW('Hygiene Data'!F8)),NA())</f>
        <v>#N/A</v>
      </c>
      <c r="BH14" s="512" t="e">
        <f ca="1">+IF(AND(ISNUMBER(OFFSET('Hygiene Data'!$F$9,0,10*ROW('Hygiene Data'!F8))),'Data Summary'!DW14="Yes"),OFFSET('Hygiene Data'!$F$9,0,10*ROW('Hygiene Data'!F8)),NA())</f>
        <v>#N/A</v>
      </c>
      <c r="BI14" s="512" t="e">
        <f ca="1">+IF(AND(ISNUMBER(OFFSET('Hygiene Data'!$G$5,0,10*ROW('Hygiene Data'!G8))),'Data Summary'!DX14="Yes"),OFFSET('Hygiene Data'!$G$5,0,10*ROW('Hygiene Data'!G8)),NA())</f>
        <v>#N/A</v>
      </c>
      <c r="BJ14" s="512" t="e">
        <f ca="1">+IF(AND(ISNUMBER(OFFSET('Hygiene Data'!$G$7,0,10*ROW('Hygiene Data'!G8))),'Data Summary'!DY14="Yes"),OFFSET('Hygiene Data'!$G$7,0,10*ROW('Hygiene Data'!G8)),NA())</f>
        <v>#N/A</v>
      </c>
      <c r="BK14" s="512" t="e">
        <f ca="1">+IF(AND(ISNUMBER(OFFSET('Hygiene Data'!$G$9,0,10*ROW('Hygiene Data'!G8))),'Data Summary'!DZ14="Yes"),OFFSET('Hygiene Data'!$G$9,0,10*ROW('Hygiene Data'!G8)),NA())</f>
        <v>#N/A</v>
      </c>
      <c r="BL14" s="512" t="e">
        <f ca="1">+IF(AND(ISNUMBER(OFFSET('Hygiene Data'!$H$5,0,10*ROW('Hygiene Data'!H8))),'Data Summary'!EA14="Yes"),OFFSET('Hygiene Data'!$H$5,0,10*ROW('Hygiene Data'!H8)),NA())</f>
        <v>#N/A</v>
      </c>
      <c r="BM14" s="512" t="e">
        <f ca="1">+IF(AND(ISNUMBER(OFFSET('Hygiene Data'!$H$7,0,10*ROW('Hygiene Data'!H8))),'Data Summary'!EB14="Yes"),OFFSET('Hygiene Data'!$H$7,0,10*ROW('Hygiene Data'!H8)),NA())</f>
        <v>#N/A</v>
      </c>
      <c r="BN14" s="512" t="e">
        <f ca="1">+IF(AND(ISNUMBER(OFFSET('Hygiene Data'!$H$9,0,10*ROW('Hygiene Data'!H8))),'Data Summary'!EC14="Yes"),OFFSET('Hygiene Data'!$H$9,0,10*ROW('Hygiene Data'!H8)),NA())</f>
        <v>#N/A</v>
      </c>
      <c r="BO14" s="512" t="e">
        <f ca="1">+IF(AND(ISNUMBER(OFFSET('Hygiene Data'!$I$5,0,10*ROW('Hygiene Data'!I8))),'Data Summary'!ED14="Yes"),OFFSET('Hygiene Data'!$I$5,0,10*ROW('Hygiene Data'!I8)),NA())</f>
        <v>#N/A</v>
      </c>
      <c r="BP14" s="512" t="e">
        <f ca="1">+IF(AND(ISNUMBER(OFFSET('Hygiene Data'!$I$7,0,10*ROW('Hygiene Data'!I8))),'Data Summary'!EE14="Yes"),OFFSET('Hygiene Data'!$I$7,0,10*ROW('Hygiene Data'!I8)),NA())</f>
        <v>#N/A</v>
      </c>
      <c r="BQ14" s="512" t="e">
        <f ca="1">+IF(AND(ISNUMBER(OFFSET('Hygiene Data'!$I$9,0,10*ROW('Hygiene Data'!I8))),'Data Summary'!EF14="Yes"),OFFSET('Hygiene Data'!$I$9,0,10*ROW('Hygiene Data'!I8)),NA())</f>
        <v>#N/A</v>
      </c>
    </row>
    <row r="15" spans="1:69" x14ac:dyDescent="0.25">
      <c r="A15" s="508" t="e">
        <f ca="1">+RIGHT('Data Summary'!A15,LEN('Data Summary'!A15)-9)</f>
        <v>#VALUE!</v>
      </c>
      <c r="B15" s="482" t="str">
        <f ca="1">+IF(ISTEXT('Data Summary'!B15),'Data Summary'!B15,"")</f>
        <v/>
      </c>
      <c r="C15" s="509" t="e">
        <f ca="1">+VALUE('Data Summary'!C15)</f>
        <v>#VALUE!</v>
      </c>
      <c r="D15" s="510" t="e">
        <f ca="1">+IF(AND(ISNUMBER(OFFSET('Water Data'!$D$4,0,10*ROW('Water Data'!D9))),'Data Summary'!BS15="Yes"),100-OFFSET('Water Data'!$D$4,0,10*ROW('Water Data'!D9)),NA())</f>
        <v>#N/A</v>
      </c>
      <c r="E15" s="510" t="e">
        <f ca="1">+IF(AND(ISNUMBER(OFFSET('Water Data'!$D$6,0,10*ROW('Water Data'!D9))),'Data Summary'!BT15="Yes"),OFFSET('Water Data'!$D$6,0,10*ROW('Water Data'!D9)),NA())</f>
        <v>#N/A</v>
      </c>
      <c r="F15" s="510" t="e">
        <f ca="1">+IF(AND(ISNUMBER(OFFSET('Water Data'!$D$9,0,10*ROW('Water Data'!D9))),'Data Summary'!BU15="Yes"),OFFSET('Water Data'!$D$9,0,10*ROW('Water Data'!D9)),NA())</f>
        <v>#N/A</v>
      </c>
      <c r="G15" s="510" t="e">
        <f ca="1">+IF(AND(ISNUMBER(OFFSET('Water Data'!$E$4,0,10*ROW('Water Data'!E9))),'Data Summary'!BV15="Yes"),100-OFFSET('Water Data'!$E$4,0,10*ROW('Water Data'!E9)),NA())</f>
        <v>#N/A</v>
      </c>
      <c r="H15" s="510" t="e">
        <f ca="1">+IF(AND(ISNUMBER(OFFSET('Water Data'!$E$6,0,10*ROW('Water Data'!E9))),'Data Summary'!BW15="Yes"),OFFSET('Water Data'!$E$6,0,10*ROW('Water Data'!E9)),NA())</f>
        <v>#N/A</v>
      </c>
      <c r="I15" s="510" t="e">
        <f ca="1">+IF(AND(ISNUMBER(OFFSET('Water Data'!$E$9,0,10*ROW('Water Data'!E9))),'Data Summary'!BX15="Yes"),OFFSET('Water Data'!$E$9,0,10*ROW('Water Data'!E9)),NA())</f>
        <v>#N/A</v>
      </c>
      <c r="J15" s="510" t="e">
        <f ca="1">+IF(AND(ISNUMBER(OFFSET('Water Data'!$F$4,0,10*ROW('Water Data'!F9))),'Data Summary'!BY15="Yes"),100-OFFSET('Water Data'!$F$4,0,10*ROW('Water Data'!F9)),NA())</f>
        <v>#N/A</v>
      </c>
      <c r="K15" s="510" t="e">
        <f ca="1">+IF(AND(ISNUMBER(OFFSET('Water Data'!$F$6,0,10*ROW('Water Data'!F9))),'Data Summary'!BZ15="Yes"),OFFSET('Water Data'!$F$6,0,10*ROW('Water Data'!F9)),NA())</f>
        <v>#N/A</v>
      </c>
      <c r="L15" s="510" t="e">
        <f ca="1">+IF(AND(ISNUMBER(OFFSET('Water Data'!$F$9,0,10*ROW('Water Data'!F9))),'Data Summary'!CA15="Yes"),OFFSET('Water Data'!$F$9,0,10*ROW('Water Data'!F9)),NA())</f>
        <v>#N/A</v>
      </c>
      <c r="M15" s="510" t="e">
        <f ca="1">+IF(AND(ISNUMBER(OFFSET('Water Data'!$G$4,0,10*ROW('Water Data'!G9))),'Data Summary'!CB15="Yes"),100-OFFSET('Water Data'!$G$4,0,10*ROW('Water Data'!G9)),NA())</f>
        <v>#N/A</v>
      </c>
      <c r="N15" s="510" t="e">
        <f ca="1">+IF(AND(ISNUMBER(OFFSET('Water Data'!$G$6,0,10*ROW('Water Data'!G9))),'Data Summary'!CC15="Yes"),OFFSET('Water Data'!$G$6,0,10*ROW('Water Data'!G9)),NA())</f>
        <v>#N/A</v>
      </c>
      <c r="O15" s="510" t="e">
        <f ca="1">+IF(AND(ISNUMBER(OFFSET('Water Data'!$G$9,0,10*ROW('Water Data'!G9))),'Data Summary'!CD15="Yes"),OFFSET('Water Data'!$G$9,0,10*ROW('Water Data'!G9)),NA())</f>
        <v>#N/A</v>
      </c>
      <c r="P15" s="510" t="e">
        <f ca="1">+IF(AND(ISNUMBER(OFFSET('Water Data'!$H$4,0,10*ROW('Water Data'!H9))),'Data Summary'!CE15="Yes"),100-OFFSET('Water Data'!$H$4,0,10*ROW('Water Data'!H9)),NA())</f>
        <v>#N/A</v>
      </c>
      <c r="Q15" s="510" t="e">
        <f ca="1">+IF(AND(ISNUMBER(OFFSET('Water Data'!$H$6,0,10*ROW('Water Data'!H9))),'Data Summary'!CF15="Yes"),OFFSET('Water Data'!$H$6,0,10*ROW('Water Data'!H9)),NA())</f>
        <v>#N/A</v>
      </c>
      <c r="R15" s="510" t="e">
        <f ca="1">+IF(AND(ISNUMBER(OFFSET('Water Data'!$H$9,0,10*ROW('Water Data'!H9))),'Data Summary'!CG15="Yes"),OFFSET('Water Data'!$H$9,0,10*ROW('Water Data'!H9)),NA())</f>
        <v>#N/A</v>
      </c>
      <c r="S15" s="510" t="e">
        <f ca="1">+IF(AND(ISNUMBER(OFFSET('Water Data'!$I$4,0,10*ROW('Water Data'!I9))),'Data Summary'!CH15="Yes"),100-OFFSET('Water Data'!$I$4,0,10*ROW('Water Data'!I9)),NA())</f>
        <v>#N/A</v>
      </c>
      <c r="T15" s="510" t="e">
        <f ca="1">+IF(AND(ISNUMBER(OFFSET('Water Data'!$I$6,0,10*ROW('Water Data'!I9))),'Data Summary'!CI15="Yes"),OFFSET('Water Data'!$I$6,0,10*ROW('Water Data'!I9)),NA())</f>
        <v>#N/A</v>
      </c>
      <c r="U15" s="510" t="e">
        <f ca="1">+IF(AND(ISNUMBER(OFFSET('Water Data'!$I$9,0,10*ROW('Water Data'!I9))),'Data Summary'!CJ15="Yes"),OFFSET('Water Data'!$I$9,0,10*ROW('Water Data'!I9)),NA())</f>
        <v>#N/A</v>
      </c>
      <c r="V15" s="511" t="e">
        <f ca="1">+IF(AND(ISNUMBER(OFFSET('Sanitation Data'!$D$4,0,10*ROW('Sanitation Data'!D9))),'Data Summary'!CK15="Yes"),100-OFFSET('Sanitation Data'!$D$4,0,10*ROW('Sanitation Data'!D9)),NA())</f>
        <v>#N/A</v>
      </c>
      <c r="W15" s="511" t="e">
        <f ca="1">+IF(AND(ISNUMBER(OFFSET('Sanitation Data'!$D$6,0,10*ROW('Sanitation Data'!D9))),'Data Summary'!CL15="Yes"),OFFSET('Sanitation Data'!$D$6,0,10*ROW('Sanitation Data'!D9)),NA())</f>
        <v>#N/A</v>
      </c>
      <c r="X15" s="511" t="e">
        <f ca="1">+IF(AND(ISNUMBER(OFFSET('Sanitation Data'!$D$10,0,10*ROW('Sanitation Data'!D9))),'Data Summary'!CM15="Yes"),OFFSET('Sanitation Data'!$D$10,0,10*ROW('Sanitation Data'!D9)),NA())</f>
        <v>#N/A</v>
      </c>
      <c r="Y15" s="511" t="e">
        <f ca="1">+IF(AND(ISNUMBER(OFFSET('Sanitation Data'!$D$11,0,10*ROW('Sanitation Data'!D9))),'Data Summary'!CN15="Yes"),OFFSET('Sanitation Data'!$D$11,0,10*ROW('Sanitation Data'!D9)),NA())</f>
        <v>#N/A</v>
      </c>
      <c r="Z15" s="511" t="e">
        <f ca="1">+IF(AND(ISNUMBER(OFFSET('Sanitation Data'!$D$12,0,10*ROW('Sanitation Data'!D9))),'Data Summary'!CO15="Yes"),OFFSET('Sanitation Data'!$D$12,0,10*ROW('Sanitation Data'!D9)),NA())</f>
        <v>#N/A</v>
      </c>
      <c r="AA15" s="511" t="e">
        <f ca="1">+IF(AND(ISNUMBER(OFFSET('Sanitation Data'!$E$4,0,10*ROW('Sanitation Data'!E9))),'Data Summary'!CP15="Yes"),100-OFFSET('Sanitation Data'!$E$4,0,10*ROW('Sanitation Data'!E9)),NA())</f>
        <v>#N/A</v>
      </c>
      <c r="AB15" s="511" t="e">
        <f ca="1">+IF(AND(ISNUMBER(OFFSET('Sanitation Data'!$E$6,0,10*ROW('Sanitation Data'!E9))),'Data Summary'!CQ15="Yes"),OFFSET('Sanitation Data'!$E$6,0,10*ROW('Sanitation Data'!E9)),NA())</f>
        <v>#N/A</v>
      </c>
      <c r="AC15" s="511" t="e">
        <f ca="1">+IF(AND(ISNUMBER(OFFSET('Sanitation Data'!$E$10,0,10*ROW('Sanitation Data'!E9))),'Data Summary'!CR15="Yes"),OFFSET('Sanitation Data'!$E$10,0,10*ROW('Sanitation Data'!E9)),NA())</f>
        <v>#N/A</v>
      </c>
      <c r="AD15" s="511" t="e">
        <f ca="1">+IF(AND(ISNUMBER(OFFSET('Sanitation Data'!$E$11,0,10*ROW('Sanitation Data'!E9))),'Data Summary'!CS15="Yes"),OFFSET('Sanitation Data'!$E$11,0,10*ROW('Sanitation Data'!E9)),NA())</f>
        <v>#N/A</v>
      </c>
      <c r="AE15" s="511" t="e">
        <f ca="1">+IF(AND(ISNUMBER(OFFSET('Sanitation Data'!$E$12,0,10*ROW('Sanitation Data'!E9))),'Data Summary'!CT15="Yes"),OFFSET('Sanitation Data'!$E$12,0,10*ROW('Sanitation Data'!E9)),NA())</f>
        <v>#N/A</v>
      </c>
      <c r="AF15" s="511" t="e">
        <f ca="1">+IF(AND(ISNUMBER(OFFSET('Sanitation Data'!$F$4,0,10*ROW('Sanitation Data'!F9))),'Data Summary'!CU15="Yes"),100-OFFSET('Sanitation Data'!$F$4,0,10*ROW('Sanitation Data'!F9)),NA())</f>
        <v>#N/A</v>
      </c>
      <c r="AG15" s="511" t="e">
        <f ca="1">+IF(AND(ISNUMBER(OFFSET('Sanitation Data'!$F$6,0,10*ROW('Sanitation Data'!F9))),'Data Summary'!CV15="Yes"),OFFSET('Sanitation Data'!$F$6,0,10*ROW('Sanitation Data'!F9)),NA())</f>
        <v>#N/A</v>
      </c>
      <c r="AH15" s="511" t="e">
        <f ca="1">+IF(AND(ISNUMBER(OFFSET('Sanitation Data'!$F$10,0,10*ROW('Sanitation Data'!F9))),'Data Summary'!CW15="Yes"),OFFSET('Sanitation Data'!$F$10,0,10*ROW('Sanitation Data'!F9)),NA())</f>
        <v>#N/A</v>
      </c>
      <c r="AI15" s="511" t="e">
        <f ca="1">+IF(AND(ISNUMBER(OFFSET('Sanitation Data'!$F$11,0,10*ROW('Sanitation Data'!F9))),'Data Summary'!CX15="Yes"),OFFSET('Sanitation Data'!$F$11,0,10*ROW('Sanitation Data'!F9)),NA())</f>
        <v>#N/A</v>
      </c>
      <c r="AJ15" s="511" t="e">
        <f ca="1">+IF(AND(ISNUMBER(OFFSET('Sanitation Data'!$F$12,0,10*ROW('Sanitation Data'!F9))),'Data Summary'!CY15="Yes"),OFFSET('Sanitation Data'!$F$12,0,10*ROW('Sanitation Data'!F9)),NA())</f>
        <v>#N/A</v>
      </c>
      <c r="AK15" s="511" t="e">
        <f ca="1">+IF(AND(ISNUMBER(OFFSET('Sanitation Data'!$G$4,0,10*ROW('Sanitation Data'!G9))),'Data Summary'!CZ15="Yes"),100-OFFSET('Sanitation Data'!$G$4,0,10*ROW('Sanitation Data'!G9)),NA())</f>
        <v>#N/A</v>
      </c>
      <c r="AL15" s="511" t="e">
        <f ca="1">+IF(AND(ISNUMBER(OFFSET('Sanitation Data'!$G$6,0,10*ROW('Sanitation Data'!G9))),'Data Summary'!DA15="Yes"),OFFSET('Sanitation Data'!$G$6,0,10*ROW('Sanitation Data'!G9)),NA())</f>
        <v>#N/A</v>
      </c>
      <c r="AM15" s="511" t="e">
        <f ca="1">+IF(AND(ISNUMBER(OFFSET('Sanitation Data'!$G$10,0,10*ROW('Sanitation Data'!G9))),'Data Summary'!DB15="Yes"),OFFSET('Sanitation Data'!$G$10,0,10*ROW('Sanitation Data'!G9)),NA())</f>
        <v>#N/A</v>
      </c>
      <c r="AN15" s="511" t="e">
        <f ca="1">+IF(AND(ISNUMBER(OFFSET('Sanitation Data'!$G$11,0,10*ROW('Sanitation Data'!G9))),'Data Summary'!DC15="Yes"),OFFSET('Sanitation Data'!$G$11,0,10*ROW('Sanitation Data'!G9)),NA())</f>
        <v>#N/A</v>
      </c>
      <c r="AO15" s="511" t="e">
        <f ca="1">+IF(AND(ISNUMBER(OFFSET('Sanitation Data'!$G$12,0,10*ROW('Sanitation Data'!G9))),'Data Summary'!DD15="Yes"),OFFSET('Sanitation Data'!$G$12,0,10*ROW('Sanitation Data'!G9)),NA())</f>
        <v>#N/A</v>
      </c>
      <c r="AP15" s="511" t="e">
        <f ca="1">+IF(AND(ISNUMBER(OFFSET('Sanitation Data'!$H$4,0,10*ROW('Sanitation Data'!H9))),'Data Summary'!DE15="Yes"),100-OFFSET('Sanitation Data'!$H$4,0,10*ROW('Sanitation Data'!H9)),NA())</f>
        <v>#N/A</v>
      </c>
      <c r="AQ15" s="511" t="e">
        <f ca="1">+IF(AND(ISNUMBER(OFFSET('Sanitation Data'!$H$6,0,10*ROW('Sanitation Data'!H9))),'Data Summary'!DF15="Yes"),OFFSET('Sanitation Data'!$H$6,0,10*ROW('Sanitation Data'!H9)),NA())</f>
        <v>#N/A</v>
      </c>
      <c r="AR15" s="511" t="e">
        <f ca="1">+IF(AND(ISNUMBER(OFFSET('Sanitation Data'!$H$10,0,10*ROW('Sanitation Data'!H9))),'Data Summary'!DG15="Yes"),OFFSET('Sanitation Data'!$H$10,0,10*ROW('Sanitation Data'!H9)),NA())</f>
        <v>#N/A</v>
      </c>
      <c r="AS15" s="511" t="e">
        <f ca="1">+IF(AND(ISNUMBER(OFFSET('Sanitation Data'!$H$11,0,10*ROW('Sanitation Data'!H9))),'Data Summary'!DH15="Yes"),OFFSET('Sanitation Data'!$H$11,0,10*ROW('Sanitation Data'!H9)),NA())</f>
        <v>#N/A</v>
      </c>
      <c r="AT15" s="511" t="e">
        <f ca="1">+IF(AND(ISNUMBER(OFFSET('Sanitation Data'!$H$12,0,10*ROW('Sanitation Data'!H9))),'Data Summary'!DI15="Yes"),OFFSET('Sanitation Data'!$H$12,0,10*ROW('Sanitation Data'!H9)),NA())</f>
        <v>#N/A</v>
      </c>
      <c r="AU15" s="511" t="e">
        <f ca="1">+IF(AND(ISNUMBER(OFFSET('Sanitation Data'!$I$4,0,10*ROW('Sanitation Data'!I9))),'Data Summary'!DJ15="Yes"),100-OFFSET('Sanitation Data'!$I$4,0,10*ROW('Sanitation Data'!I9)),NA())</f>
        <v>#N/A</v>
      </c>
      <c r="AV15" s="511" t="e">
        <f ca="1">+IF(AND(ISNUMBER(OFFSET('Sanitation Data'!$I$6,0,10*ROW('Sanitation Data'!I9))),'Data Summary'!DK15="Yes"),OFFSET('Sanitation Data'!$I$6,0,10*ROW('Sanitation Data'!I9)),NA())</f>
        <v>#N/A</v>
      </c>
      <c r="AW15" s="511" t="e">
        <f ca="1">+IF(AND(ISNUMBER(OFFSET('Sanitation Data'!$I$10,0,10*ROW('Sanitation Data'!I9))),'Data Summary'!DL15="Yes"),OFFSET('Sanitation Data'!$I$10,0,10*ROW('Sanitation Data'!I9)),NA())</f>
        <v>#N/A</v>
      </c>
      <c r="AX15" s="511" t="e">
        <f ca="1">+IF(AND(ISNUMBER(OFFSET('Sanitation Data'!$I$11,0,10*ROW('Sanitation Data'!I9))),'Data Summary'!DM15="Yes"),OFFSET('Sanitation Data'!$I$11,0,10*ROW('Sanitation Data'!I9)),NA())</f>
        <v>#N/A</v>
      </c>
      <c r="AY15" s="511" t="e">
        <f ca="1">+IF(AND(ISNUMBER(OFFSET('Sanitation Data'!$I$12,0,10*ROW('Sanitation Data'!I9))),'Data Summary'!DN15="Yes"),OFFSET('Sanitation Data'!$I$12,0,10*ROW('Sanitation Data'!I9)),NA())</f>
        <v>#N/A</v>
      </c>
      <c r="AZ15" s="512" t="e">
        <f ca="1">+IF(AND(ISNUMBER(OFFSET('Hygiene Data'!$D$5,0,10*ROW('Hygiene Data'!D9))),'Data Summary'!DO15="Yes"),OFFSET('Hygiene Data'!$D$5,0,10*ROW('Hygiene Data'!D9)),NA())</f>
        <v>#N/A</v>
      </c>
      <c r="BA15" s="512" t="e">
        <f ca="1">+IF(AND(ISNUMBER(OFFSET('Hygiene Data'!$D$7,0,10*ROW('Hygiene Data'!D9))),'Data Summary'!DP15="Yes"),OFFSET('Hygiene Data'!$D$7,0,10*ROW('Hygiene Data'!D9)),NA())</f>
        <v>#N/A</v>
      </c>
      <c r="BB15" s="512" t="e">
        <f ca="1">+IF(AND(ISNUMBER(OFFSET('Hygiene Data'!$D$9,0,10*ROW('Hygiene Data'!D9))),'Data Summary'!DQ15="Yes"),OFFSET('Hygiene Data'!$D$9,0,10*ROW('Hygiene Data'!D9)),NA())</f>
        <v>#N/A</v>
      </c>
      <c r="BC15" s="512" t="e">
        <f ca="1">+IF(AND(ISNUMBER(OFFSET('Hygiene Data'!$E$5,0,10*ROW('Hygiene Data'!E9))),'Data Summary'!DR15="Yes"),OFFSET('Hygiene Data'!$E$5,0,10*ROW('Hygiene Data'!E9)),NA())</f>
        <v>#N/A</v>
      </c>
      <c r="BD15" s="512" t="e">
        <f ca="1">+IF(AND(ISNUMBER(OFFSET('Hygiene Data'!$E$7,0,10*ROW('Hygiene Data'!E9))),'Data Summary'!DS15="Yes"),OFFSET('Hygiene Data'!$E$7,0,10*ROW('Hygiene Data'!E9)),NA())</f>
        <v>#N/A</v>
      </c>
      <c r="BE15" s="512" t="e">
        <f ca="1">+IF(AND(ISNUMBER(OFFSET('Hygiene Data'!$E$9,0,10*ROW('Hygiene Data'!E9))),'Data Summary'!DT15="Yes"),OFFSET('Hygiene Data'!$E$9,0,10*ROW('Hygiene Data'!E9)),NA())</f>
        <v>#N/A</v>
      </c>
      <c r="BF15" s="512" t="e">
        <f ca="1">+IF(AND(ISNUMBER(OFFSET('Hygiene Data'!$F$5,0,10*ROW('Hygiene Data'!F9))),'Data Summary'!DU15="Yes"),OFFSET('Hygiene Data'!$F$5,0,10*ROW('Hygiene Data'!F9)),NA())</f>
        <v>#N/A</v>
      </c>
      <c r="BG15" s="512" t="e">
        <f ca="1">+IF(AND(ISNUMBER(OFFSET('Hygiene Data'!$F$7,0,10*ROW('Hygiene Data'!F9))),'Data Summary'!DV15="Yes"),OFFSET('Hygiene Data'!$F$7,0,10*ROW('Hygiene Data'!F9)),NA())</f>
        <v>#N/A</v>
      </c>
      <c r="BH15" s="512" t="e">
        <f ca="1">+IF(AND(ISNUMBER(OFFSET('Hygiene Data'!$F$9,0,10*ROW('Hygiene Data'!F9))),'Data Summary'!DW15="Yes"),OFFSET('Hygiene Data'!$F$9,0,10*ROW('Hygiene Data'!F9)),NA())</f>
        <v>#N/A</v>
      </c>
      <c r="BI15" s="512" t="e">
        <f ca="1">+IF(AND(ISNUMBER(OFFSET('Hygiene Data'!$G$5,0,10*ROW('Hygiene Data'!G9))),'Data Summary'!DX15="Yes"),OFFSET('Hygiene Data'!$G$5,0,10*ROW('Hygiene Data'!G9)),NA())</f>
        <v>#N/A</v>
      </c>
      <c r="BJ15" s="512" t="e">
        <f ca="1">+IF(AND(ISNUMBER(OFFSET('Hygiene Data'!$G$7,0,10*ROW('Hygiene Data'!G9))),'Data Summary'!DY15="Yes"),OFFSET('Hygiene Data'!$G$7,0,10*ROW('Hygiene Data'!G9)),NA())</f>
        <v>#N/A</v>
      </c>
      <c r="BK15" s="512" t="e">
        <f ca="1">+IF(AND(ISNUMBER(OFFSET('Hygiene Data'!$G$9,0,10*ROW('Hygiene Data'!G9))),'Data Summary'!DZ15="Yes"),OFFSET('Hygiene Data'!$G$9,0,10*ROW('Hygiene Data'!G9)),NA())</f>
        <v>#N/A</v>
      </c>
      <c r="BL15" s="512" t="e">
        <f ca="1">+IF(AND(ISNUMBER(OFFSET('Hygiene Data'!$H$5,0,10*ROW('Hygiene Data'!H9))),'Data Summary'!EA15="Yes"),OFFSET('Hygiene Data'!$H$5,0,10*ROW('Hygiene Data'!H9)),NA())</f>
        <v>#N/A</v>
      </c>
      <c r="BM15" s="512" t="e">
        <f ca="1">+IF(AND(ISNUMBER(OFFSET('Hygiene Data'!$H$7,0,10*ROW('Hygiene Data'!H9))),'Data Summary'!EB15="Yes"),OFFSET('Hygiene Data'!$H$7,0,10*ROW('Hygiene Data'!H9)),NA())</f>
        <v>#N/A</v>
      </c>
      <c r="BN15" s="512" t="e">
        <f ca="1">+IF(AND(ISNUMBER(OFFSET('Hygiene Data'!$H$9,0,10*ROW('Hygiene Data'!H9))),'Data Summary'!EC15="Yes"),OFFSET('Hygiene Data'!$H$9,0,10*ROW('Hygiene Data'!H9)),NA())</f>
        <v>#N/A</v>
      </c>
      <c r="BO15" s="512" t="e">
        <f ca="1">+IF(AND(ISNUMBER(OFFSET('Hygiene Data'!$I$5,0,10*ROW('Hygiene Data'!I9))),'Data Summary'!ED15="Yes"),OFFSET('Hygiene Data'!$I$5,0,10*ROW('Hygiene Data'!I9)),NA())</f>
        <v>#N/A</v>
      </c>
      <c r="BP15" s="512" t="e">
        <f ca="1">+IF(AND(ISNUMBER(OFFSET('Hygiene Data'!$I$7,0,10*ROW('Hygiene Data'!I9))),'Data Summary'!EE15="Yes"),OFFSET('Hygiene Data'!$I$7,0,10*ROW('Hygiene Data'!I9)),NA())</f>
        <v>#N/A</v>
      </c>
      <c r="BQ15" s="512" t="e">
        <f ca="1">+IF(AND(ISNUMBER(OFFSET('Hygiene Data'!$I$9,0,10*ROW('Hygiene Data'!I9))),'Data Summary'!EF15="Yes"),OFFSET('Hygiene Data'!$I$9,0,10*ROW('Hygiene Data'!I9)),NA())</f>
        <v>#N/A</v>
      </c>
    </row>
    <row r="16" spans="1:69" x14ac:dyDescent="0.25">
      <c r="A16" s="508" t="e">
        <f ca="1">+RIGHT('Data Summary'!A16,LEN('Data Summary'!A16)-9)</f>
        <v>#VALUE!</v>
      </c>
      <c r="B16" s="482" t="str">
        <f ca="1">+IF(ISTEXT('Data Summary'!B16),'Data Summary'!B16,"")</f>
        <v/>
      </c>
      <c r="C16" s="509" t="e">
        <f ca="1">+VALUE('Data Summary'!C16)</f>
        <v>#VALUE!</v>
      </c>
      <c r="D16" s="510" t="e">
        <f ca="1">+IF(AND(ISNUMBER(OFFSET('Water Data'!$D$4,0,10*ROW('Water Data'!D10))),'Data Summary'!BS16="Yes"),100-OFFSET('Water Data'!$D$4,0,10*ROW('Water Data'!D10)),NA())</f>
        <v>#N/A</v>
      </c>
      <c r="E16" s="510" t="e">
        <f ca="1">+IF(AND(ISNUMBER(OFFSET('Water Data'!$D$6,0,10*ROW('Water Data'!D10))),'Data Summary'!BT16="Yes"),OFFSET('Water Data'!$D$6,0,10*ROW('Water Data'!D10)),NA())</f>
        <v>#N/A</v>
      </c>
      <c r="F16" s="510" t="e">
        <f ca="1">+IF(AND(ISNUMBER(OFFSET('Water Data'!$D$9,0,10*ROW('Water Data'!D10))),'Data Summary'!BU16="Yes"),OFFSET('Water Data'!$D$9,0,10*ROW('Water Data'!D10)),NA())</f>
        <v>#N/A</v>
      </c>
      <c r="G16" s="510" t="e">
        <f ca="1">+IF(AND(ISNUMBER(OFFSET('Water Data'!$E$4,0,10*ROW('Water Data'!E10))),'Data Summary'!BV16="Yes"),100-OFFSET('Water Data'!$E$4,0,10*ROW('Water Data'!E10)),NA())</f>
        <v>#N/A</v>
      </c>
      <c r="H16" s="510" t="e">
        <f ca="1">+IF(AND(ISNUMBER(OFFSET('Water Data'!$E$6,0,10*ROW('Water Data'!E10))),'Data Summary'!BW16="Yes"),OFFSET('Water Data'!$E$6,0,10*ROW('Water Data'!E10)),NA())</f>
        <v>#N/A</v>
      </c>
      <c r="I16" s="510" t="e">
        <f ca="1">+IF(AND(ISNUMBER(OFFSET('Water Data'!$E$9,0,10*ROW('Water Data'!E10))),'Data Summary'!BX16="Yes"),OFFSET('Water Data'!$E$9,0,10*ROW('Water Data'!E10)),NA())</f>
        <v>#N/A</v>
      </c>
      <c r="J16" s="510" t="e">
        <f ca="1">+IF(AND(ISNUMBER(OFFSET('Water Data'!$F$4,0,10*ROW('Water Data'!F10))),'Data Summary'!BY16="Yes"),100-OFFSET('Water Data'!$F$4,0,10*ROW('Water Data'!F10)),NA())</f>
        <v>#N/A</v>
      </c>
      <c r="K16" s="510" t="e">
        <f ca="1">+IF(AND(ISNUMBER(OFFSET('Water Data'!$F$6,0,10*ROW('Water Data'!F10))),'Data Summary'!BZ16="Yes"),OFFSET('Water Data'!$F$6,0,10*ROW('Water Data'!F10)),NA())</f>
        <v>#N/A</v>
      </c>
      <c r="L16" s="510" t="e">
        <f ca="1">+IF(AND(ISNUMBER(OFFSET('Water Data'!$F$9,0,10*ROW('Water Data'!F10))),'Data Summary'!CA16="Yes"),OFFSET('Water Data'!$F$9,0,10*ROW('Water Data'!F10)),NA())</f>
        <v>#N/A</v>
      </c>
      <c r="M16" s="510" t="e">
        <f ca="1">+IF(AND(ISNUMBER(OFFSET('Water Data'!$G$4,0,10*ROW('Water Data'!G10))),'Data Summary'!CB16="Yes"),100-OFFSET('Water Data'!$G$4,0,10*ROW('Water Data'!G10)),NA())</f>
        <v>#N/A</v>
      </c>
      <c r="N16" s="510" t="e">
        <f ca="1">+IF(AND(ISNUMBER(OFFSET('Water Data'!$G$6,0,10*ROW('Water Data'!G10))),'Data Summary'!CC16="Yes"),OFFSET('Water Data'!$G$6,0,10*ROW('Water Data'!G10)),NA())</f>
        <v>#N/A</v>
      </c>
      <c r="O16" s="510" t="e">
        <f ca="1">+IF(AND(ISNUMBER(OFFSET('Water Data'!$G$9,0,10*ROW('Water Data'!G10))),'Data Summary'!CD16="Yes"),OFFSET('Water Data'!$G$9,0,10*ROW('Water Data'!G10)),NA())</f>
        <v>#N/A</v>
      </c>
      <c r="P16" s="510" t="e">
        <f ca="1">+IF(AND(ISNUMBER(OFFSET('Water Data'!$H$4,0,10*ROW('Water Data'!H10))),'Data Summary'!CE16="Yes"),100-OFFSET('Water Data'!$H$4,0,10*ROW('Water Data'!H10)),NA())</f>
        <v>#N/A</v>
      </c>
      <c r="Q16" s="510" t="e">
        <f ca="1">+IF(AND(ISNUMBER(OFFSET('Water Data'!$H$6,0,10*ROW('Water Data'!H10))),'Data Summary'!CF16="Yes"),OFFSET('Water Data'!$H$6,0,10*ROW('Water Data'!H10)),NA())</f>
        <v>#N/A</v>
      </c>
      <c r="R16" s="510" t="e">
        <f ca="1">+IF(AND(ISNUMBER(OFFSET('Water Data'!$H$9,0,10*ROW('Water Data'!H10))),'Data Summary'!CG16="Yes"),OFFSET('Water Data'!$H$9,0,10*ROW('Water Data'!H10)),NA())</f>
        <v>#N/A</v>
      </c>
      <c r="S16" s="510" t="e">
        <f ca="1">+IF(AND(ISNUMBER(OFFSET('Water Data'!$I$4,0,10*ROW('Water Data'!I10))),'Data Summary'!CH16="Yes"),100-OFFSET('Water Data'!$I$4,0,10*ROW('Water Data'!I10)),NA())</f>
        <v>#N/A</v>
      </c>
      <c r="T16" s="510" t="e">
        <f ca="1">+IF(AND(ISNUMBER(OFFSET('Water Data'!$I$6,0,10*ROW('Water Data'!I10))),'Data Summary'!CI16="Yes"),OFFSET('Water Data'!$I$6,0,10*ROW('Water Data'!I10)),NA())</f>
        <v>#N/A</v>
      </c>
      <c r="U16" s="510" t="e">
        <f ca="1">+IF(AND(ISNUMBER(OFFSET('Water Data'!$I$9,0,10*ROW('Water Data'!I10))),'Data Summary'!CJ16="Yes"),OFFSET('Water Data'!$I$9,0,10*ROW('Water Data'!I10)),NA())</f>
        <v>#N/A</v>
      </c>
      <c r="V16" s="511" t="e">
        <f ca="1">+IF(AND(ISNUMBER(OFFSET('Sanitation Data'!$D$4,0,10*ROW('Sanitation Data'!D10))),'Data Summary'!CK16="Yes"),100-OFFSET('Sanitation Data'!$D$4,0,10*ROW('Sanitation Data'!D10)),NA())</f>
        <v>#N/A</v>
      </c>
      <c r="W16" s="511" t="e">
        <f ca="1">+IF(AND(ISNUMBER(OFFSET('Sanitation Data'!$D$6,0,10*ROW('Sanitation Data'!D10))),'Data Summary'!CL16="Yes"),OFFSET('Sanitation Data'!$D$6,0,10*ROW('Sanitation Data'!D10)),NA())</f>
        <v>#N/A</v>
      </c>
      <c r="X16" s="511" t="e">
        <f ca="1">+IF(AND(ISNUMBER(OFFSET('Sanitation Data'!$D$10,0,10*ROW('Sanitation Data'!D10))),'Data Summary'!CM16="Yes"),OFFSET('Sanitation Data'!$D$10,0,10*ROW('Sanitation Data'!D10)),NA())</f>
        <v>#N/A</v>
      </c>
      <c r="Y16" s="511" t="e">
        <f ca="1">+IF(AND(ISNUMBER(OFFSET('Sanitation Data'!$D$11,0,10*ROW('Sanitation Data'!D10))),'Data Summary'!CN16="Yes"),OFFSET('Sanitation Data'!$D$11,0,10*ROW('Sanitation Data'!D10)),NA())</f>
        <v>#N/A</v>
      </c>
      <c r="Z16" s="511" t="e">
        <f ca="1">+IF(AND(ISNUMBER(OFFSET('Sanitation Data'!$D$12,0,10*ROW('Sanitation Data'!D10))),'Data Summary'!CO16="Yes"),OFFSET('Sanitation Data'!$D$12,0,10*ROW('Sanitation Data'!D10)),NA())</f>
        <v>#N/A</v>
      </c>
      <c r="AA16" s="511" t="e">
        <f ca="1">+IF(AND(ISNUMBER(OFFSET('Sanitation Data'!$E$4,0,10*ROW('Sanitation Data'!E10))),'Data Summary'!CP16="Yes"),100-OFFSET('Sanitation Data'!$E$4,0,10*ROW('Sanitation Data'!E10)),NA())</f>
        <v>#N/A</v>
      </c>
      <c r="AB16" s="511" t="e">
        <f ca="1">+IF(AND(ISNUMBER(OFFSET('Sanitation Data'!$E$6,0,10*ROW('Sanitation Data'!E10))),'Data Summary'!CQ16="Yes"),OFFSET('Sanitation Data'!$E$6,0,10*ROW('Sanitation Data'!E10)),NA())</f>
        <v>#N/A</v>
      </c>
      <c r="AC16" s="511" t="e">
        <f ca="1">+IF(AND(ISNUMBER(OFFSET('Sanitation Data'!$E$10,0,10*ROW('Sanitation Data'!E10))),'Data Summary'!CR16="Yes"),OFFSET('Sanitation Data'!$E$10,0,10*ROW('Sanitation Data'!E10)),NA())</f>
        <v>#N/A</v>
      </c>
      <c r="AD16" s="511" t="e">
        <f ca="1">+IF(AND(ISNUMBER(OFFSET('Sanitation Data'!$E$11,0,10*ROW('Sanitation Data'!E10))),'Data Summary'!CS16="Yes"),OFFSET('Sanitation Data'!$E$11,0,10*ROW('Sanitation Data'!E10)),NA())</f>
        <v>#N/A</v>
      </c>
      <c r="AE16" s="511" t="e">
        <f ca="1">+IF(AND(ISNUMBER(OFFSET('Sanitation Data'!$E$12,0,10*ROW('Sanitation Data'!E10))),'Data Summary'!CT16="Yes"),OFFSET('Sanitation Data'!$E$12,0,10*ROW('Sanitation Data'!E10)),NA())</f>
        <v>#N/A</v>
      </c>
      <c r="AF16" s="511" t="e">
        <f ca="1">+IF(AND(ISNUMBER(OFFSET('Sanitation Data'!$F$4,0,10*ROW('Sanitation Data'!F10))),'Data Summary'!CU16="Yes"),100-OFFSET('Sanitation Data'!$F$4,0,10*ROW('Sanitation Data'!F10)),NA())</f>
        <v>#N/A</v>
      </c>
      <c r="AG16" s="511" t="e">
        <f ca="1">+IF(AND(ISNUMBER(OFFSET('Sanitation Data'!$F$6,0,10*ROW('Sanitation Data'!F10))),'Data Summary'!CV16="Yes"),OFFSET('Sanitation Data'!$F$6,0,10*ROW('Sanitation Data'!F10)),NA())</f>
        <v>#N/A</v>
      </c>
      <c r="AH16" s="511" t="e">
        <f ca="1">+IF(AND(ISNUMBER(OFFSET('Sanitation Data'!$F$10,0,10*ROW('Sanitation Data'!F10))),'Data Summary'!CW16="Yes"),OFFSET('Sanitation Data'!$F$10,0,10*ROW('Sanitation Data'!F10)),NA())</f>
        <v>#N/A</v>
      </c>
      <c r="AI16" s="511" t="e">
        <f ca="1">+IF(AND(ISNUMBER(OFFSET('Sanitation Data'!$F$11,0,10*ROW('Sanitation Data'!F10))),'Data Summary'!CX16="Yes"),OFFSET('Sanitation Data'!$F$11,0,10*ROW('Sanitation Data'!F10)),NA())</f>
        <v>#N/A</v>
      </c>
      <c r="AJ16" s="511" t="e">
        <f ca="1">+IF(AND(ISNUMBER(OFFSET('Sanitation Data'!$F$12,0,10*ROW('Sanitation Data'!F10))),'Data Summary'!CY16="Yes"),OFFSET('Sanitation Data'!$F$12,0,10*ROW('Sanitation Data'!F10)),NA())</f>
        <v>#N/A</v>
      </c>
      <c r="AK16" s="511" t="e">
        <f ca="1">+IF(AND(ISNUMBER(OFFSET('Sanitation Data'!$G$4,0,10*ROW('Sanitation Data'!G10))),'Data Summary'!CZ16="Yes"),100-OFFSET('Sanitation Data'!$G$4,0,10*ROW('Sanitation Data'!G10)),NA())</f>
        <v>#N/A</v>
      </c>
      <c r="AL16" s="511" t="e">
        <f ca="1">+IF(AND(ISNUMBER(OFFSET('Sanitation Data'!$G$6,0,10*ROW('Sanitation Data'!G10))),'Data Summary'!DA16="Yes"),OFFSET('Sanitation Data'!$G$6,0,10*ROW('Sanitation Data'!G10)),NA())</f>
        <v>#N/A</v>
      </c>
      <c r="AM16" s="511" t="e">
        <f ca="1">+IF(AND(ISNUMBER(OFFSET('Sanitation Data'!$G$10,0,10*ROW('Sanitation Data'!G10))),'Data Summary'!DB16="Yes"),OFFSET('Sanitation Data'!$G$10,0,10*ROW('Sanitation Data'!G10)),NA())</f>
        <v>#N/A</v>
      </c>
      <c r="AN16" s="511" t="e">
        <f ca="1">+IF(AND(ISNUMBER(OFFSET('Sanitation Data'!$G$11,0,10*ROW('Sanitation Data'!G10))),'Data Summary'!DC16="Yes"),OFFSET('Sanitation Data'!$G$11,0,10*ROW('Sanitation Data'!G10)),NA())</f>
        <v>#N/A</v>
      </c>
      <c r="AO16" s="511" t="e">
        <f ca="1">+IF(AND(ISNUMBER(OFFSET('Sanitation Data'!$G$12,0,10*ROW('Sanitation Data'!G10))),'Data Summary'!DD16="Yes"),OFFSET('Sanitation Data'!$G$12,0,10*ROW('Sanitation Data'!G10)),NA())</f>
        <v>#N/A</v>
      </c>
      <c r="AP16" s="511" t="e">
        <f ca="1">+IF(AND(ISNUMBER(OFFSET('Sanitation Data'!$H$4,0,10*ROW('Sanitation Data'!H10))),'Data Summary'!DE16="Yes"),100-OFFSET('Sanitation Data'!$H$4,0,10*ROW('Sanitation Data'!H10)),NA())</f>
        <v>#N/A</v>
      </c>
      <c r="AQ16" s="511" t="e">
        <f ca="1">+IF(AND(ISNUMBER(OFFSET('Sanitation Data'!$H$6,0,10*ROW('Sanitation Data'!H10))),'Data Summary'!DF16="Yes"),OFFSET('Sanitation Data'!$H$6,0,10*ROW('Sanitation Data'!H10)),NA())</f>
        <v>#N/A</v>
      </c>
      <c r="AR16" s="511" t="e">
        <f ca="1">+IF(AND(ISNUMBER(OFFSET('Sanitation Data'!$H$10,0,10*ROW('Sanitation Data'!H10))),'Data Summary'!DG16="Yes"),OFFSET('Sanitation Data'!$H$10,0,10*ROW('Sanitation Data'!H10)),NA())</f>
        <v>#N/A</v>
      </c>
      <c r="AS16" s="511" t="e">
        <f ca="1">+IF(AND(ISNUMBER(OFFSET('Sanitation Data'!$H$11,0,10*ROW('Sanitation Data'!H10))),'Data Summary'!DH16="Yes"),OFFSET('Sanitation Data'!$H$11,0,10*ROW('Sanitation Data'!H10)),NA())</f>
        <v>#N/A</v>
      </c>
      <c r="AT16" s="511" t="e">
        <f ca="1">+IF(AND(ISNUMBER(OFFSET('Sanitation Data'!$H$12,0,10*ROW('Sanitation Data'!H10))),'Data Summary'!DI16="Yes"),OFFSET('Sanitation Data'!$H$12,0,10*ROW('Sanitation Data'!H10)),NA())</f>
        <v>#N/A</v>
      </c>
      <c r="AU16" s="511" t="e">
        <f ca="1">+IF(AND(ISNUMBER(OFFSET('Sanitation Data'!$I$4,0,10*ROW('Sanitation Data'!I10))),'Data Summary'!DJ16="Yes"),100-OFFSET('Sanitation Data'!$I$4,0,10*ROW('Sanitation Data'!I10)),NA())</f>
        <v>#N/A</v>
      </c>
      <c r="AV16" s="511" t="e">
        <f ca="1">+IF(AND(ISNUMBER(OFFSET('Sanitation Data'!$I$6,0,10*ROW('Sanitation Data'!I10))),'Data Summary'!DK16="Yes"),OFFSET('Sanitation Data'!$I$6,0,10*ROW('Sanitation Data'!I10)),NA())</f>
        <v>#N/A</v>
      </c>
      <c r="AW16" s="511" t="e">
        <f ca="1">+IF(AND(ISNUMBER(OFFSET('Sanitation Data'!$I$10,0,10*ROW('Sanitation Data'!I10))),'Data Summary'!DL16="Yes"),OFFSET('Sanitation Data'!$I$10,0,10*ROW('Sanitation Data'!I10)),NA())</f>
        <v>#N/A</v>
      </c>
      <c r="AX16" s="511" t="e">
        <f ca="1">+IF(AND(ISNUMBER(OFFSET('Sanitation Data'!$I$11,0,10*ROW('Sanitation Data'!I10))),'Data Summary'!DM16="Yes"),OFFSET('Sanitation Data'!$I$11,0,10*ROW('Sanitation Data'!I10)),NA())</f>
        <v>#N/A</v>
      </c>
      <c r="AY16" s="511" t="e">
        <f ca="1">+IF(AND(ISNUMBER(OFFSET('Sanitation Data'!$I$12,0,10*ROW('Sanitation Data'!I10))),'Data Summary'!DN16="Yes"),OFFSET('Sanitation Data'!$I$12,0,10*ROW('Sanitation Data'!I10)),NA())</f>
        <v>#N/A</v>
      </c>
      <c r="AZ16" s="512" t="e">
        <f ca="1">+IF(AND(ISNUMBER(OFFSET('Hygiene Data'!$D$5,0,10*ROW('Hygiene Data'!D10))),'Data Summary'!DO16="Yes"),OFFSET('Hygiene Data'!$D$5,0,10*ROW('Hygiene Data'!D10)),NA())</f>
        <v>#N/A</v>
      </c>
      <c r="BA16" s="512" t="e">
        <f ca="1">+IF(AND(ISNUMBER(OFFSET('Hygiene Data'!$D$7,0,10*ROW('Hygiene Data'!D10))),'Data Summary'!DP16="Yes"),OFFSET('Hygiene Data'!$D$7,0,10*ROW('Hygiene Data'!D10)),NA())</f>
        <v>#N/A</v>
      </c>
      <c r="BB16" s="512" t="e">
        <f ca="1">+IF(AND(ISNUMBER(OFFSET('Hygiene Data'!$D$9,0,10*ROW('Hygiene Data'!D10))),'Data Summary'!DQ16="Yes"),OFFSET('Hygiene Data'!$D$9,0,10*ROW('Hygiene Data'!D10)),NA())</f>
        <v>#N/A</v>
      </c>
      <c r="BC16" s="512" t="e">
        <f ca="1">+IF(AND(ISNUMBER(OFFSET('Hygiene Data'!$E$5,0,10*ROW('Hygiene Data'!E10))),'Data Summary'!DR16="Yes"),OFFSET('Hygiene Data'!$E$5,0,10*ROW('Hygiene Data'!E10)),NA())</f>
        <v>#N/A</v>
      </c>
      <c r="BD16" s="512" t="e">
        <f ca="1">+IF(AND(ISNUMBER(OFFSET('Hygiene Data'!$E$7,0,10*ROW('Hygiene Data'!E10))),'Data Summary'!DS16="Yes"),OFFSET('Hygiene Data'!$E$7,0,10*ROW('Hygiene Data'!E10)),NA())</f>
        <v>#N/A</v>
      </c>
      <c r="BE16" s="512" t="e">
        <f ca="1">+IF(AND(ISNUMBER(OFFSET('Hygiene Data'!$E$9,0,10*ROW('Hygiene Data'!E10))),'Data Summary'!DT16="Yes"),OFFSET('Hygiene Data'!$E$9,0,10*ROW('Hygiene Data'!E10)),NA())</f>
        <v>#N/A</v>
      </c>
      <c r="BF16" s="512" t="e">
        <f ca="1">+IF(AND(ISNUMBER(OFFSET('Hygiene Data'!$F$5,0,10*ROW('Hygiene Data'!F10))),'Data Summary'!DU16="Yes"),OFFSET('Hygiene Data'!$F$5,0,10*ROW('Hygiene Data'!F10)),NA())</f>
        <v>#N/A</v>
      </c>
      <c r="BG16" s="512" t="e">
        <f ca="1">+IF(AND(ISNUMBER(OFFSET('Hygiene Data'!$F$7,0,10*ROW('Hygiene Data'!F10))),'Data Summary'!DV16="Yes"),OFFSET('Hygiene Data'!$F$7,0,10*ROW('Hygiene Data'!F10)),NA())</f>
        <v>#N/A</v>
      </c>
      <c r="BH16" s="512" t="e">
        <f ca="1">+IF(AND(ISNUMBER(OFFSET('Hygiene Data'!$F$9,0,10*ROW('Hygiene Data'!F10))),'Data Summary'!DW16="Yes"),OFFSET('Hygiene Data'!$F$9,0,10*ROW('Hygiene Data'!F10)),NA())</f>
        <v>#N/A</v>
      </c>
      <c r="BI16" s="512" t="e">
        <f ca="1">+IF(AND(ISNUMBER(OFFSET('Hygiene Data'!$G$5,0,10*ROW('Hygiene Data'!G10))),'Data Summary'!DX16="Yes"),OFFSET('Hygiene Data'!$G$5,0,10*ROW('Hygiene Data'!G10)),NA())</f>
        <v>#N/A</v>
      </c>
      <c r="BJ16" s="512" t="e">
        <f ca="1">+IF(AND(ISNUMBER(OFFSET('Hygiene Data'!$G$7,0,10*ROW('Hygiene Data'!G10))),'Data Summary'!DY16="Yes"),OFFSET('Hygiene Data'!$G$7,0,10*ROW('Hygiene Data'!G10)),NA())</f>
        <v>#N/A</v>
      </c>
      <c r="BK16" s="512" t="e">
        <f ca="1">+IF(AND(ISNUMBER(OFFSET('Hygiene Data'!$G$9,0,10*ROW('Hygiene Data'!G10))),'Data Summary'!DZ16="Yes"),OFFSET('Hygiene Data'!$G$9,0,10*ROW('Hygiene Data'!G10)),NA())</f>
        <v>#N/A</v>
      </c>
      <c r="BL16" s="512" t="e">
        <f ca="1">+IF(AND(ISNUMBER(OFFSET('Hygiene Data'!$H$5,0,10*ROW('Hygiene Data'!H10))),'Data Summary'!EA16="Yes"),OFFSET('Hygiene Data'!$H$5,0,10*ROW('Hygiene Data'!H10)),NA())</f>
        <v>#N/A</v>
      </c>
      <c r="BM16" s="512" t="e">
        <f ca="1">+IF(AND(ISNUMBER(OFFSET('Hygiene Data'!$H$7,0,10*ROW('Hygiene Data'!H10))),'Data Summary'!EB16="Yes"),OFFSET('Hygiene Data'!$H$7,0,10*ROW('Hygiene Data'!H10)),NA())</f>
        <v>#N/A</v>
      </c>
      <c r="BN16" s="512" t="e">
        <f ca="1">+IF(AND(ISNUMBER(OFFSET('Hygiene Data'!$H$9,0,10*ROW('Hygiene Data'!H10))),'Data Summary'!EC16="Yes"),OFFSET('Hygiene Data'!$H$9,0,10*ROW('Hygiene Data'!H10)),NA())</f>
        <v>#N/A</v>
      </c>
      <c r="BO16" s="512" t="e">
        <f ca="1">+IF(AND(ISNUMBER(OFFSET('Hygiene Data'!$I$5,0,10*ROW('Hygiene Data'!I10))),'Data Summary'!ED16="Yes"),OFFSET('Hygiene Data'!$I$5,0,10*ROW('Hygiene Data'!I10)),NA())</f>
        <v>#N/A</v>
      </c>
      <c r="BP16" s="512" t="e">
        <f ca="1">+IF(AND(ISNUMBER(OFFSET('Hygiene Data'!$I$7,0,10*ROW('Hygiene Data'!I10))),'Data Summary'!EE16="Yes"),OFFSET('Hygiene Data'!$I$7,0,10*ROW('Hygiene Data'!I10)),NA())</f>
        <v>#N/A</v>
      </c>
      <c r="BQ16" s="512" t="e">
        <f ca="1">+IF(AND(ISNUMBER(OFFSET('Hygiene Data'!$I$9,0,10*ROW('Hygiene Data'!I10))),'Data Summary'!EF16="Yes"),OFFSET('Hygiene Data'!$I$9,0,10*ROW('Hygiene Data'!I10)),NA())</f>
        <v>#N/A</v>
      </c>
    </row>
    <row r="17" spans="1:69" x14ac:dyDescent="0.25">
      <c r="A17" s="508" t="e">
        <f ca="1">+RIGHT('Data Summary'!A17,LEN('Data Summary'!A17)-9)</f>
        <v>#VALUE!</v>
      </c>
      <c r="B17" s="482" t="str">
        <f ca="1">+IF(ISTEXT('Data Summary'!B17),'Data Summary'!B17,"")</f>
        <v/>
      </c>
      <c r="C17" s="509" t="e">
        <f ca="1">+VALUE('Data Summary'!C17)</f>
        <v>#VALUE!</v>
      </c>
      <c r="D17" s="510" t="e">
        <f ca="1">+IF(AND(ISNUMBER(OFFSET('Water Data'!$D$4,0,10*ROW('Water Data'!D11))),'Data Summary'!BS17="Yes"),100-OFFSET('Water Data'!$D$4,0,10*ROW('Water Data'!D11)),NA())</f>
        <v>#N/A</v>
      </c>
      <c r="E17" s="510" t="e">
        <f ca="1">+IF(AND(ISNUMBER(OFFSET('Water Data'!$D$6,0,10*ROW('Water Data'!D11))),'Data Summary'!BT17="Yes"),OFFSET('Water Data'!$D$6,0,10*ROW('Water Data'!D11)),NA())</f>
        <v>#N/A</v>
      </c>
      <c r="F17" s="510" t="e">
        <f ca="1">+IF(AND(ISNUMBER(OFFSET('Water Data'!$D$9,0,10*ROW('Water Data'!D11))),'Data Summary'!BU17="Yes"),OFFSET('Water Data'!$D$9,0,10*ROW('Water Data'!D11)),NA())</f>
        <v>#N/A</v>
      </c>
      <c r="G17" s="510" t="e">
        <f ca="1">+IF(AND(ISNUMBER(OFFSET('Water Data'!$E$4,0,10*ROW('Water Data'!E11))),'Data Summary'!BV17="Yes"),100-OFFSET('Water Data'!$E$4,0,10*ROW('Water Data'!E11)),NA())</f>
        <v>#N/A</v>
      </c>
      <c r="H17" s="510" t="e">
        <f ca="1">+IF(AND(ISNUMBER(OFFSET('Water Data'!$E$6,0,10*ROW('Water Data'!E11))),'Data Summary'!BW17="Yes"),OFFSET('Water Data'!$E$6,0,10*ROW('Water Data'!E11)),NA())</f>
        <v>#N/A</v>
      </c>
      <c r="I17" s="510" t="e">
        <f ca="1">+IF(AND(ISNUMBER(OFFSET('Water Data'!$E$9,0,10*ROW('Water Data'!E11))),'Data Summary'!BX17="Yes"),OFFSET('Water Data'!$E$9,0,10*ROW('Water Data'!E11)),NA())</f>
        <v>#N/A</v>
      </c>
      <c r="J17" s="510" t="e">
        <f ca="1">+IF(AND(ISNUMBER(OFFSET('Water Data'!$F$4,0,10*ROW('Water Data'!F11))),'Data Summary'!BY17="Yes"),100-OFFSET('Water Data'!$F$4,0,10*ROW('Water Data'!F11)),NA())</f>
        <v>#N/A</v>
      </c>
      <c r="K17" s="510" t="e">
        <f ca="1">+IF(AND(ISNUMBER(OFFSET('Water Data'!$F$6,0,10*ROW('Water Data'!F11))),'Data Summary'!BZ17="Yes"),OFFSET('Water Data'!$F$6,0,10*ROW('Water Data'!F11)),NA())</f>
        <v>#N/A</v>
      </c>
      <c r="L17" s="510" t="e">
        <f ca="1">+IF(AND(ISNUMBER(OFFSET('Water Data'!$F$9,0,10*ROW('Water Data'!F11))),'Data Summary'!CA17="Yes"),OFFSET('Water Data'!$F$9,0,10*ROW('Water Data'!F11)),NA())</f>
        <v>#N/A</v>
      </c>
      <c r="M17" s="510" t="e">
        <f ca="1">+IF(AND(ISNUMBER(OFFSET('Water Data'!$G$4,0,10*ROW('Water Data'!G11))),'Data Summary'!CB17="Yes"),100-OFFSET('Water Data'!$G$4,0,10*ROW('Water Data'!G11)),NA())</f>
        <v>#N/A</v>
      </c>
      <c r="N17" s="510" t="e">
        <f ca="1">+IF(AND(ISNUMBER(OFFSET('Water Data'!$G$6,0,10*ROW('Water Data'!G11))),'Data Summary'!CC17="Yes"),OFFSET('Water Data'!$G$6,0,10*ROW('Water Data'!G11)),NA())</f>
        <v>#N/A</v>
      </c>
      <c r="O17" s="510" t="e">
        <f ca="1">+IF(AND(ISNUMBER(OFFSET('Water Data'!$G$9,0,10*ROW('Water Data'!G11))),'Data Summary'!CD17="Yes"),OFFSET('Water Data'!$G$9,0,10*ROW('Water Data'!G11)),NA())</f>
        <v>#N/A</v>
      </c>
      <c r="P17" s="510" t="e">
        <f ca="1">+IF(AND(ISNUMBER(OFFSET('Water Data'!$H$4,0,10*ROW('Water Data'!H11))),'Data Summary'!CE17="Yes"),100-OFFSET('Water Data'!$H$4,0,10*ROW('Water Data'!H11)),NA())</f>
        <v>#N/A</v>
      </c>
      <c r="Q17" s="510" t="e">
        <f ca="1">+IF(AND(ISNUMBER(OFFSET('Water Data'!$H$6,0,10*ROW('Water Data'!H11))),'Data Summary'!CF17="Yes"),OFFSET('Water Data'!$H$6,0,10*ROW('Water Data'!H11)),NA())</f>
        <v>#N/A</v>
      </c>
      <c r="R17" s="510" t="e">
        <f ca="1">+IF(AND(ISNUMBER(OFFSET('Water Data'!$H$9,0,10*ROW('Water Data'!H11))),'Data Summary'!CG17="Yes"),OFFSET('Water Data'!$H$9,0,10*ROW('Water Data'!H11)),NA())</f>
        <v>#N/A</v>
      </c>
      <c r="S17" s="510" t="e">
        <f ca="1">+IF(AND(ISNUMBER(OFFSET('Water Data'!$I$4,0,10*ROW('Water Data'!I11))),'Data Summary'!CH17="Yes"),100-OFFSET('Water Data'!$I$4,0,10*ROW('Water Data'!I11)),NA())</f>
        <v>#N/A</v>
      </c>
      <c r="T17" s="510" t="e">
        <f ca="1">+IF(AND(ISNUMBER(OFFSET('Water Data'!$I$6,0,10*ROW('Water Data'!I11))),'Data Summary'!CI17="Yes"),OFFSET('Water Data'!$I$6,0,10*ROW('Water Data'!I11)),NA())</f>
        <v>#N/A</v>
      </c>
      <c r="U17" s="510" t="e">
        <f ca="1">+IF(AND(ISNUMBER(OFFSET('Water Data'!$I$9,0,10*ROW('Water Data'!I11))),'Data Summary'!CJ17="Yes"),OFFSET('Water Data'!$I$9,0,10*ROW('Water Data'!I11)),NA())</f>
        <v>#N/A</v>
      </c>
      <c r="V17" s="511" t="e">
        <f ca="1">+IF(AND(ISNUMBER(OFFSET('Sanitation Data'!$D$4,0,10*ROW('Sanitation Data'!D11))),'Data Summary'!CK17="Yes"),100-OFFSET('Sanitation Data'!$D$4,0,10*ROW('Sanitation Data'!D11)),NA())</f>
        <v>#N/A</v>
      </c>
      <c r="W17" s="511" t="e">
        <f ca="1">+IF(AND(ISNUMBER(OFFSET('Sanitation Data'!$D$6,0,10*ROW('Sanitation Data'!D11))),'Data Summary'!CL17="Yes"),OFFSET('Sanitation Data'!$D$6,0,10*ROW('Sanitation Data'!D11)),NA())</f>
        <v>#N/A</v>
      </c>
      <c r="X17" s="511" t="e">
        <f ca="1">+IF(AND(ISNUMBER(OFFSET('Sanitation Data'!$D$10,0,10*ROW('Sanitation Data'!D11))),'Data Summary'!CM17="Yes"),OFFSET('Sanitation Data'!$D$10,0,10*ROW('Sanitation Data'!D11)),NA())</f>
        <v>#N/A</v>
      </c>
      <c r="Y17" s="511" t="e">
        <f ca="1">+IF(AND(ISNUMBER(OFFSET('Sanitation Data'!$D$11,0,10*ROW('Sanitation Data'!D11))),'Data Summary'!CN17="Yes"),OFFSET('Sanitation Data'!$D$11,0,10*ROW('Sanitation Data'!D11)),NA())</f>
        <v>#N/A</v>
      </c>
      <c r="Z17" s="511" t="e">
        <f ca="1">+IF(AND(ISNUMBER(OFFSET('Sanitation Data'!$D$12,0,10*ROW('Sanitation Data'!D11))),'Data Summary'!CO17="Yes"),OFFSET('Sanitation Data'!$D$12,0,10*ROW('Sanitation Data'!D11)),NA())</f>
        <v>#N/A</v>
      </c>
      <c r="AA17" s="511" t="e">
        <f ca="1">+IF(AND(ISNUMBER(OFFSET('Sanitation Data'!$E$4,0,10*ROW('Sanitation Data'!E11))),'Data Summary'!CP17="Yes"),100-OFFSET('Sanitation Data'!$E$4,0,10*ROW('Sanitation Data'!E11)),NA())</f>
        <v>#N/A</v>
      </c>
      <c r="AB17" s="511" t="e">
        <f ca="1">+IF(AND(ISNUMBER(OFFSET('Sanitation Data'!$E$6,0,10*ROW('Sanitation Data'!E11))),'Data Summary'!CQ17="Yes"),OFFSET('Sanitation Data'!$E$6,0,10*ROW('Sanitation Data'!E11)),NA())</f>
        <v>#N/A</v>
      </c>
      <c r="AC17" s="511" t="e">
        <f ca="1">+IF(AND(ISNUMBER(OFFSET('Sanitation Data'!$E$10,0,10*ROW('Sanitation Data'!E11))),'Data Summary'!CR17="Yes"),OFFSET('Sanitation Data'!$E$10,0,10*ROW('Sanitation Data'!E11)),NA())</f>
        <v>#N/A</v>
      </c>
      <c r="AD17" s="511" t="e">
        <f ca="1">+IF(AND(ISNUMBER(OFFSET('Sanitation Data'!$E$11,0,10*ROW('Sanitation Data'!E11))),'Data Summary'!CS17="Yes"),OFFSET('Sanitation Data'!$E$11,0,10*ROW('Sanitation Data'!E11)),NA())</f>
        <v>#N/A</v>
      </c>
      <c r="AE17" s="511" t="e">
        <f ca="1">+IF(AND(ISNUMBER(OFFSET('Sanitation Data'!$E$12,0,10*ROW('Sanitation Data'!E11))),'Data Summary'!CT17="Yes"),OFFSET('Sanitation Data'!$E$12,0,10*ROW('Sanitation Data'!E11)),NA())</f>
        <v>#N/A</v>
      </c>
      <c r="AF17" s="511" t="e">
        <f ca="1">+IF(AND(ISNUMBER(OFFSET('Sanitation Data'!$F$4,0,10*ROW('Sanitation Data'!F11))),'Data Summary'!CU17="Yes"),100-OFFSET('Sanitation Data'!$F$4,0,10*ROW('Sanitation Data'!F11)),NA())</f>
        <v>#N/A</v>
      </c>
      <c r="AG17" s="511" t="e">
        <f ca="1">+IF(AND(ISNUMBER(OFFSET('Sanitation Data'!$F$6,0,10*ROW('Sanitation Data'!F11))),'Data Summary'!CV17="Yes"),OFFSET('Sanitation Data'!$F$6,0,10*ROW('Sanitation Data'!F11)),NA())</f>
        <v>#N/A</v>
      </c>
      <c r="AH17" s="511" t="e">
        <f ca="1">+IF(AND(ISNUMBER(OFFSET('Sanitation Data'!$F$10,0,10*ROW('Sanitation Data'!F11))),'Data Summary'!CW17="Yes"),OFFSET('Sanitation Data'!$F$10,0,10*ROW('Sanitation Data'!F11)),NA())</f>
        <v>#N/A</v>
      </c>
      <c r="AI17" s="511" t="e">
        <f ca="1">+IF(AND(ISNUMBER(OFFSET('Sanitation Data'!$F$11,0,10*ROW('Sanitation Data'!F11))),'Data Summary'!CX17="Yes"),OFFSET('Sanitation Data'!$F$11,0,10*ROW('Sanitation Data'!F11)),NA())</f>
        <v>#N/A</v>
      </c>
      <c r="AJ17" s="511" t="e">
        <f ca="1">+IF(AND(ISNUMBER(OFFSET('Sanitation Data'!$F$12,0,10*ROW('Sanitation Data'!F11))),'Data Summary'!CY17="Yes"),OFFSET('Sanitation Data'!$F$12,0,10*ROW('Sanitation Data'!F11)),NA())</f>
        <v>#N/A</v>
      </c>
      <c r="AK17" s="511" t="e">
        <f ca="1">+IF(AND(ISNUMBER(OFFSET('Sanitation Data'!$G$4,0,10*ROW('Sanitation Data'!G11))),'Data Summary'!CZ17="Yes"),100-OFFSET('Sanitation Data'!$G$4,0,10*ROW('Sanitation Data'!G11)),NA())</f>
        <v>#N/A</v>
      </c>
      <c r="AL17" s="511" t="e">
        <f ca="1">+IF(AND(ISNUMBER(OFFSET('Sanitation Data'!$G$6,0,10*ROW('Sanitation Data'!G11))),'Data Summary'!DA17="Yes"),OFFSET('Sanitation Data'!$G$6,0,10*ROW('Sanitation Data'!G11)),NA())</f>
        <v>#N/A</v>
      </c>
      <c r="AM17" s="511" t="e">
        <f ca="1">+IF(AND(ISNUMBER(OFFSET('Sanitation Data'!$G$10,0,10*ROW('Sanitation Data'!G11))),'Data Summary'!DB17="Yes"),OFFSET('Sanitation Data'!$G$10,0,10*ROW('Sanitation Data'!G11)),NA())</f>
        <v>#N/A</v>
      </c>
      <c r="AN17" s="511" t="e">
        <f ca="1">+IF(AND(ISNUMBER(OFFSET('Sanitation Data'!$G$11,0,10*ROW('Sanitation Data'!G11))),'Data Summary'!DC17="Yes"),OFFSET('Sanitation Data'!$G$11,0,10*ROW('Sanitation Data'!G11)),NA())</f>
        <v>#N/A</v>
      </c>
      <c r="AO17" s="511" t="e">
        <f ca="1">+IF(AND(ISNUMBER(OFFSET('Sanitation Data'!$G$12,0,10*ROW('Sanitation Data'!G11))),'Data Summary'!DD17="Yes"),OFFSET('Sanitation Data'!$G$12,0,10*ROW('Sanitation Data'!G11)),NA())</f>
        <v>#N/A</v>
      </c>
      <c r="AP17" s="511" t="e">
        <f ca="1">+IF(AND(ISNUMBER(OFFSET('Sanitation Data'!$H$4,0,10*ROW('Sanitation Data'!H11))),'Data Summary'!DE17="Yes"),100-OFFSET('Sanitation Data'!$H$4,0,10*ROW('Sanitation Data'!H11)),NA())</f>
        <v>#N/A</v>
      </c>
      <c r="AQ17" s="511" t="e">
        <f ca="1">+IF(AND(ISNUMBER(OFFSET('Sanitation Data'!$H$6,0,10*ROW('Sanitation Data'!H11))),'Data Summary'!DF17="Yes"),OFFSET('Sanitation Data'!$H$6,0,10*ROW('Sanitation Data'!H11)),NA())</f>
        <v>#N/A</v>
      </c>
      <c r="AR17" s="511" t="e">
        <f ca="1">+IF(AND(ISNUMBER(OFFSET('Sanitation Data'!$H$10,0,10*ROW('Sanitation Data'!H11))),'Data Summary'!DG17="Yes"),OFFSET('Sanitation Data'!$H$10,0,10*ROW('Sanitation Data'!H11)),NA())</f>
        <v>#N/A</v>
      </c>
      <c r="AS17" s="511" t="e">
        <f ca="1">+IF(AND(ISNUMBER(OFFSET('Sanitation Data'!$H$11,0,10*ROW('Sanitation Data'!H11))),'Data Summary'!DH17="Yes"),OFFSET('Sanitation Data'!$H$11,0,10*ROW('Sanitation Data'!H11)),NA())</f>
        <v>#N/A</v>
      </c>
      <c r="AT17" s="511" t="e">
        <f ca="1">+IF(AND(ISNUMBER(OFFSET('Sanitation Data'!$H$12,0,10*ROW('Sanitation Data'!H11))),'Data Summary'!DI17="Yes"),OFFSET('Sanitation Data'!$H$12,0,10*ROW('Sanitation Data'!H11)),NA())</f>
        <v>#N/A</v>
      </c>
      <c r="AU17" s="511" t="e">
        <f ca="1">+IF(AND(ISNUMBER(OFFSET('Sanitation Data'!$I$4,0,10*ROW('Sanitation Data'!I11))),'Data Summary'!DJ17="Yes"),100-OFFSET('Sanitation Data'!$I$4,0,10*ROW('Sanitation Data'!I11)),NA())</f>
        <v>#N/A</v>
      </c>
      <c r="AV17" s="511" t="e">
        <f ca="1">+IF(AND(ISNUMBER(OFFSET('Sanitation Data'!$I$6,0,10*ROW('Sanitation Data'!I11))),'Data Summary'!DK17="Yes"),OFFSET('Sanitation Data'!$I$6,0,10*ROW('Sanitation Data'!I11)),NA())</f>
        <v>#N/A</v>
      </c>
      <c r="AW17" s="511" t="e">
        <f ca="1">+IF(AND(ISNUMBER(OFFSET('Sanitation Data'!$I$10,0,10*ROW('Sanitation Data'!I11))),'Data Summary'!DL17="Yes"),OFFSET('Sanitation Data'!$I$10,0,10*ROW('Sanitation Data'!I11)),NA())</f>
        <v>#N/A</v>
      </c>
      <c r="AX17" s="511" t="e">
        <f ca="1">+IF(AND(ISNUMBER(OFFSET('Sanitation Data'!$I$11,0,10*ROW('Sanitation Data'!I11))),'Data Summary'!DM17="Yes"),OFFSET('Sanitation Data'!$I$11,0,10*ROW('Sanitation Data'!I11)),NA())</f>
        <v>#N/A</v>
      </c>
      <c r="AY17" s="511" t="e">
        <f ca="1">+IF(AND(ISNUMBER(OFFSET('Sanitation Data'!$I$12,0,10*ROW('Sanitation Data'!I11))),'Data Summary'!DN17="Yes"),OFFSET('Sanitation Data'!$I$12,0,10*ROW('Sanitation Data'!I11)),NA())</f>
        <v>#N/A</v>
      </c>
      <c r="AZ17" s="512" t="e">
        <f ca="1">+IF(AND(ISNUMBER(OFFSET('Hygiene Data'!$D$5,0,10*ROW('Hygiene Data'!D11))),'Data Summary'!DO17="Yes"),OFFSET('Hygiene Data'!$D$5,0,10*ROW('Hygiene Data'!D11)),NA())</f>
        <v>#N/A</v>
      </c>
      <c r="BA17" s="512" t="e">
        <f ca="1">+IF(AND(ISNUMBER(OFFSET('Hygiene Data'!$D$7,0,10*ROW('Hygiene Data'!D11))),'Data Summary'!DP17="Yes"),OFFSET('Hygiene Data'!$D$7,0,10*ROW('Hygiene Data'!D11)),NA())</f>
        <v>#N/A</v>
      </c>
      <c r="BB17" s="512" t="e">
        <f ca="1">+IF(AND(ISNUMBER(OFFSET('Hygiene Data'!$D$9,0,10*ROW('Hygiene Data'!D11))),'Data Summary'!DQ17="Yes"),OFFSET('Hygiene Data'!$D$9,0,10*ROW('Hygiene Data'!D11)),NA())</f>
        <v>#N/A</v>
      </c>
      <c r="BC17" s="512" t="e">
        <f ca="1">+IF(AND(ISNUMBER(OFFSET('Hygiene Data'!$E$5,0,10*ROW('Hygiene Data'!E11))),'Data Summary'!DR17="Yes"),OFFSET('Hygiene Data'!$E$5,0,10*ROW('Hygiene Data'!E11)),NA())</f>
        <v>#N/A</v>
      </c>
      <c r="BD17" s="512" t="e">
        <f ca="1">+IF(AND(ISNUMBER(OFFSET('Hygiene Data'!$E$7,0,10*ROW('Hygiene Data'!E11))),'Data Summary'!DS17="Yes"),OFFSET('Hygiene Data'!$E$7,0,10*ROW('Hygiene Data'!E11)),NA())</f>
        <v>#N/A</v>
      </c>
      <c r="BE17" s="512" t="e">
        <f ca="1">+IF(AND(ISNUMBER(OFFSET('Hygiene Data'!$E$9,0,10*ROW('Hygiene Data'!E11))),'Data Summary'!DT17="Yes"),OFFSET('Hygiene Data'!$E$9,0,10*ROW('Hygiene Data'!E11)),NA())</f>
        <v>#N/A</v>
      </c>
      <c r="BF17" s="512" t="e">
        <f ca="1">+IF(AND(ISNUMBER(OFFSET('Hygiene Data'!$F$5,0,10*ROW('Hygiene Data'!F11))),'Data Summary'!DU17="Yes"),OFFSET('Hygiene Data'!$F$5,0,10*ROW('Hygiene Data'!F11)),NA())</f>
        <v>#N/A</v>
      </c>
      <c r="BG17" s="512" t="e">
        <f ca="1">+IF(AND(ISNUMBER(OFFSET('Hygiene Data'!$F$7,0,10*ROW('Hygiene Data'!F11))),'Data Summary'!DV17="Yes"),OFFSET('Hygiene Data'!$F$7,0,10*ROW('Hygiene Data'!F11)),NA())</f>
        <v>#N/A</v>
      </c>
      <c r="BH17" s="512" t="e">
        <f ca="1">+IF(AND(ISNUMBER(OFFSET('Hygiene Data'!$F$9,0,10*ROW('Hygiene Data'!F11))),'Data Summary'!DW17="Yes"),OFFSET('Hygiene Data'!$F$9,0,10*ROW('Hygiene Data'!F11)),NA())</f>
        <v>#N/A</v>
      </c>
      <c r="BI17" s="512" t="e">
        <f ca="1">+IF(AND(ISNUMBER(OFFSET('Hygiene Data'!$G$5,0,10*ROW('Hygiene Data'!G11))),'Data Summary'!DX17="Yes"),OFFSET('Hygiene Data'!$G$5,0,10*ROW('Hygiene Data'!G11)),NA())</f>
        <v>#N/A</v>
      </c>
      <c r="BJ17" s="512" t="e">
        <f ca="1">+IF(AND(ISNUMBER(OFFSET('Hygiene Data'!$G$7,0,10*ROW('Hygiene Data'!G11))),'Data Summary'!DY17="Yes"),OFFSET('Hygiene Data'!$G$7,0,10*ROW('Hygiene Data'!G11)),NA())</f>
        <v>#N/A</v>
      </c>
      <c r="BK17" s="512" t="e">
        <f ca="1">+IF(AND(ISNUMBER(OFFSET('Hygiene Data'!$G$9,0,10*ROW('Hygiene Data'!G11))),'Data Summary'!DZ17="Yes"),OFFSET('Hygiene Data'!$G$9,0,10*ROW('Hygiene Data'!G11)),NA())</f>
        <v>#N/A</v>
      </c>
      <c r="BL17" s="512" t="e">
        <f ca="1">+IF(AND(ISNUMBER(OFFSET('Hygiene Data'!$H$5,0,10*ROW('Hygiene Data'!H11))),'Data Summary'!EA17="Yes"),OFFSET('Hygiene Data'!$H$5,0,10*ROW('Hygiene Data'!H11)),NA())</f>
        <v>#N/A</v>
      </c>
      <c r="BM17" s="512" t="e">
        <f ca="1">+IF(AND(ISNUMBER(OFFSET('Hygiene Data'!$H$7,0,10*ROW('Hygiene Data'!H11))),'Data Summary'!EB17="Yes"),OFFSET('Hygiene Data'!$H$7,0,10*ROW('Hygiene Data'!H11)),NA())</f>
        <v>#N/A</v>
      </c>
      <c r="BN17" s="512" t="e">
        <f ca="1">+IF(AND(ISNUMBER(OFFSET('Hygiene Data'!$H$9,0,10*ROW('Hygiene Data'!H11))),'Data Summary'!EC17="Yes"),OFFSET('Hygiene Data'!$H$9,0,10*ROW('Hygiene Data'!H11)),NA())</f>
        <v>#N/A</v>
      </c>
      <c r="BO17" s="512" t="e">
        <f ca="1">+IF(AND(ISNUMBER(OFFSET('Hygiene Data'!$I$5,0,10*ROW('Hygiene Data'!I11))),'Data Summary'!ED17="Yes"),OFFSET('Hygiene Data'!$I$5,0,10*ROW('Hygiene Data'!I11)),NA())</f>
        <v>#N/A</v>
      </c>
      <c r="BP17" s="512" t="e">
        <f ca="1">+IF(AND(ISNUMBER(OFFSET('Hygiene Data'!$I$7,0,10*ROW('Hygiene Data'!I11))),'Data Summary'!EE17="Yes"),OFFSET('Hygiene Data'!$I$7,0,10*ROW('Hygiene Data'!I11)),NA())</f>
        <v>#N/A</v>
      </c>
      <c r="BQ17" s="512" t="e">
        <f ca="1">+IF(AND(ISNUMBER(OFFSET('Hygiene Data'!$I$9,0,10*ROW('Hygiene Data'!I11))),'Data Summary'!EF17="Yes"),OFFSET('Hygiene Data'!$I$9,0,10*ROW('Hygiene Data'!I11)),NA())</f>
        <v>#N/A</v>
      </c>
    </row>
    <row r="18" spans="1:69" x14ac:dyDescent="0.25">
      <c r="A18" s="508" t="e">
        <f ca="1">+RIGHT('Data Summary'!A18,LEN('Data Summary'!A18)-9)</f>
        <v>#VALUE!</v>
      </c>
      <c r="B18" s="482" t="str">
        <f ca="1">+IF(ISTEXT('Data Summary'!B18),'Data Summary'!B18,"")</f>
        <v/>
      </c>
      <c r="C18" s="509" t="e">
        <f ca="1">+VALUE('Data Summary'!C18)</f>
        <v>#VALUE!</v>
      </c>
      <c r="D18" s="510" t="e">
        <f ca="1">+IF(AND(ISNUMBER(OFFSET('Water Data'!$D$4,0,10*ROW('Water Data'!D12))),'Data Summary'!BS18="Yes"),100-OFFSET('Water Data'!$D$4,0,10*ROW('Water Data'!D12)),NA())</f>
        <v>#N/A</v>
      </c>
      <c r="E18" s="510" t="e">
        <f ca="1">+IF(AND(ISNUMBER(OFFSET('Water Data'!$D$6,0,10*ROW('Water Data'!D12))),'Data Summary'!BT18="Yes"),OFFSET('Water Data'!$D$6,0,10*ROW('Water Data'!D12)),NA())</f>
        <v>#N/A</v>
      </c>
      <c r="F18" s="510" t="e">
        <f ca="1">+IF(AND(ISNUMBER(OFFSET('Water Data'!$D$9,0,10*ROW('Water Data'!D12))),'Data Summary'!BU18="Yes"),OFFSET('Water Data'!$D$9,0,10*ROW('Water Data'!D12)),NA())</f>
        <v>#N/A</v>
      </c>
      <c r="G18" s="510" t="e">
        <f ca="1">+IF(AND(ISNUMBER(OFFSET('Water Data'!$E$4,0,10*ROW('Water Data'!E12))),'Data Summary'!BV18="Yes"),100-OFFSET('Water Data'!$E$4,0,10*ROW('Water Data'!E12)),NA())</f>
        <v>#N/A</v>
      </c>
      <c r="H18" s="510" t="e">
        <f ca="1">+IF(AND(ISNUMBER(OFFSET('Water Data'!$E$6,0,10*ROW('Water Data'!E12))),'Data Summary'!BW18="Yes"),OFFSET('Water Data'!$E$6,0,10*ROW('Water Data'!E12)),NA())</f>
        <v>#N/A</v>
      </c>
      <c r="I18" s="510" t="e">
        <f ca="1">+IF(AND(ISNUMBER(OFFSET('Water Data'!$E$9,0,10*ROW('Water Data'!E12))),'Data Summary'!BX18="Yes"),OFFSET('Water Data'!$E$9,0,10*ROW('Water Data'!E12)),NA())</f>
        <v>#N/A</v>
      </c>
      <c r="J18" s="510" t="e">
        <f ca="1">+IF(AND(ISNUMBER(OFFSET('Water Data'!$F$4,0,10*ROW('Water Data'!F12))),'Data Summary'!BY18="Yes"),100-OFFSET('Water Data'!$F$4,0,10*ROW('Water Data'!F12)),NA())</f>
        <v>#N/A</v>
      </c>
      <c r="K18" s="510" t="e">
        <f ca="1">+IF(AND(ISNUMBER(OFFSET('Water Data'!$F$6,0,10*ROW('Water Data'!F12))),'Data Summary'!BZ18="Yes"),OFFSET('Water Data'!$F$6,0,10*ROW('Water Data'!F12)),NA())</f>
        <v>#N/A</v>
      </c>
      <c r="L18" s="510" t="e">
        <f ca="1">+IF(AND(ISNUMBER(OFFSET('Water Data'!$F$9,0,10*ROW('Water Data'!F12))),'Data Summary'!CA18="Yes"),OFFSET('Water Data'!$F$9,0,10*ROW('Water Data'!F12)),NA())</f>
        <v>#N/A</v>
      </c>
      <c r="M18" s="510" t="e">
        <f ca="1">+IF(AND(ISNUMBER(OFFSET('Water Data'!$G$4,0,10*ROW('Water Data'!G12))),'Data Summary'!CB18="Yes"),100-OFFSET('Water Data'!$G$4,0,10*ROW('Water Data'!G12)),NA())</f>
        <v>#N/A</v>
      </c>
      <c r="N18" s="510" t="e">
        <f ca="1">+IF(AND(ISNUMBER(OFFSET('Water Data'!$G$6,0,10*ROW('Water Data'!G12))),'Data Summary'!CC18="Yes"),OFFSET('Water Data'!$G$6,0,10*ROW('Water Data'!G12)),NA())</f>
        <v>#N/A</v>
      </c>
      <c r="O18" s="510" t="e">
        <f ca="1">+IF(AND(ISNUMBER(OFFSET('Water Data'!$G$9,0,10*ROW('Water Data'!G12))),'Data Summary'!CD18="Yes"),OFFSET('Water Data'!$G$9,0,10*ROW('Water Data'!G12)),NA())</f>
        <v>#N/A</v>
      </c>
      <c r="P18" s="510" t="e">
        <f ca="1">+IF(AND(ISNUMBER(OFFSET('Water Data'!$H$4,0,10*ROW('Water Data'!H12))),'Data Summary'!CE18="Yes"),100-OFFSET('Water Data'!$H$4,0,10*ROW('Water Data'!H12)),NA())</f>
        <v>#N/A</v>
      </c>
      <c r="Q18" s="510" t="e">
        <f ca="1">+IF(AND(ISNUMBER(OFFSET('Water Data'!$H$6,0,10*ROW('Water Data'!H12))),'Data Summary'!CF18="Yes"),OFFSET('Water Data'!$H$6,0,10*ROW('Water Data'!H12)),NA())</f>
        <v>#N/A</v>
      </c>
      <c r="R18" s="510" t="e">
        <f ca="1">+IF(AND(ISNUMBER(OFFSET('Water Data'!$H$9,0,10*ROW('Water Data'!H12))),'Data Summary'!CG18="Yes"),OFFSET('Water Data'!$H$9,0,10*ROW('Water Data'!H12)),NA())</f>
        <v>#N/A</v>
      </c>
      <c r="S18" s="510" t="e">
        <f ca="1">+IF(AND(ISNUMBER(OFFSET('Water Data'!$I$4,0,10*ROW('Water Data'!I12))),'Data Summary'!CH18="Yes"),100-OFFSET('Water Data'!$I$4,0,10*ROW('Water Data'!I12)),NA())</f>
        <v>#N/A</v>
      </c>
      <c r="T18" s="510" t="e">
        <f ca="1">+IF(AND(ISNUMBER(OFFSET('Water Data'!$I$6,0,10*ROW('Water Data'!I12))),'Data Summary'!CI18="Yes"),OFFSET('Water Data'!$I$6,0,10*ROW('Water Data'!I12)),NA())</f>
        <v>#N/A</v>
      </c>
      <c r="U18" s="510" t="e">
        <f ca="1">+IF(AND(ISNUMBER(OFFSET('Water Data'!$I$9,0,10*ROW('Water Data'!I12))),'Data Summary'!CJ18="Yes"),OFFSET('Water Data'!$I$9,0,10*ROW('Water Data'!I12)),NA())</f>
        <v>#N/A</v>
      </c>
      <c r="V18" s="511" t="e">
        <f ca="1">+IF(AND(ISNUMBER(OFFSET('Sanitation Data'!$D$4,0,10*ROW('Sanitation Data'!D12))),'Data Summary'!CK18="Yes"),100-OFFSET('Sanitation Data'!$D$4,0,10*ROW('Sanitation Data'!D12)),NA())</f>
        <v>#N/A</v>
      </c>
      <c r="W18" s="511" t="e">
        <f ca="1">+IF(AND(ISNUMBER(OFFSET('Sanitation Data'!$D$6,0,10*ROW('Sanitation Data'!D12))),'Data Summary'!CL18="Yes"),OFFSET('Sanitation Data'!$D$6,0,10*ROW('Sanitation Data'!D12)),NA())</f>
        <v>#N/A</v>
      </c>
      <c r="X18" s="511" t="e">
        <f ca="1">+IF(AND(ISNUMBER(OFFSET('Sanitation Data'!$D$10,0,10*ROW('Sanitation Data'!D12))),'Data Summary'!CM18="Yes"),OFFSET('Sanitation Data'!$D$10,0,10*ROW('Sanitation Data'!D12)),NA())</f>
        <v>#N/A</v>
      </c>
      <c r="Y18" s="511" t="e">
        <f ca="1">+IF(AND(ISNUMBER(OFFSET('Sanitation Data'!$D$11,0,10*ROW('Sanitation Data'!D12))),'Data Summary'!CN18="Yes"),OFFSET('Sanitation Data'!$D$11,0,10*ROW('Sanitation Data'!D12)),NA())</f>
        <v>#N/A</v>
      </c>
      <c r="Z18" s="511" t="e">
        <f ca="1">+IF(AND(ISNUMBER(OFFSET('Sanitation Data'!$D$12,0,10*ROW('Sanitation Data'!D12))),'Data Summary'!CO18="Yes"),OFFSET('Sanitation Data'!$D$12,0,10*ROW('Sanitation Data'!D12)),NA())</f>
        <v>#N/A</v>
      </c>
      <c r="AA18" s="511" t="e">
        <f ca="1">+IF(AND(ISNUMBER(OFFSET('Sanitation Data'!$E$4,0,10*ROW('Sanitation Data'!E12))),'Data Summary'!CP18="Yes"),100-OFFSET('Sanitation Data'!$E$4,0,10*ROW('Sanitation Data'!E12)),NA())</f>
        <v>#N/A</v>
      </c>
      <c r="AB18" s="511" t="e">
        <f ca="1">+IF(AND(ISNUMBER(OFFSET('Sanitation Data'!$E$6,0,10*ROW('Sanitation Data'!E12))),'Data Summary'!CQ18="Yes"),OFFSET('Sanitation Data'!$E$6,0,10*ROW('Sanitation Data'!E12)),NA())</f>
        <v>#N/A</v>
      </c>
      <c r="AC18" s="511" t="e">
        <f ca="1">+IF(AND(ISNUMBER(OFFSET('Sanitation Data'!$E$10,0,10*ROW('Sanitation Data'!E12))),'Data Summary'!CR18="Yes"),OFFSET('Sanitation Data'!$E$10,0,10*ROW('Sanitation Data'!E12)),NA())</f>
        <v>#N/A</v>
      </c>
      <c r="AD18" s="511" t="e">
        <f ca="1">+IF(AND(ISNUMBER(OFFSET('Sanitation Data'!$E$11,0,10*ROW('Sanitation Data'!E12))),'Data Summary'!CS18="Yes"),OFFSET('Sanitation Data'!$E$11,0,10*ROW('Sanitation Data'!E12)),NA())</f>
        <v>#N/A</v>
      </c>
      <c r="AE18" s="511" t="e">
        <f ca="1">+IF(AND(ISNUMBER(OFFSET('Sanitation Data'!$E$12,0,10*ROW('Sanitation Data'!E12))),'Data Summary'!CT18="Yes"),OFFSET('Sanitation Data'!$E$12,0,10*ROW('Sanitation Data'!E12)),NA())</f>
        <v>#N/A</v>
      </c>
      <c r="AF18" s="511" t="e">
        <f ca="1">+IF(AND(ISNUMBER(OFFSET('Sanitation Data'!$F$4,0,10*ROW('Sanitation Data'!F12))),'Data Summary'!CU18="Yes"),100-OFFSET('Sanitation Data'!$F$4,0,10*ROW('Sanitation Data'!F12)),NA())</f>
        <v>#N/A</v>
      </c>
      <c r="AG18" s="511" t="e">
        <f ca="1">+IF(AND(ISNUMBER(OFFSET('Sanitation Data'!$F$6,0,10*ROW('Sanitation Data'!F12))),'Data Summary'!CV18="Yes"),OFFSET('Sanitation Data'!$F$6,0,10*ROW('Sanitation Data'!F12)),NA())</f>
        <v>#N/A</v>
      </c>
      <c r="AH18" s="511" t="e">
        <f ca="1">+IF(AND(ISNUMBER(OFFSET('Sanitation Data'!$F$10,0,10*ROW('Sanitation Data'!F12))),'Data Summary'!CW18="Yes"),OFFSET('Sanitation Data'!$F$10,0,10*ROW('Sanitation Data'!F12)),NA())</f>
        <v>#N/A</v>
      </c>
      <c r="AI18" s="511" t="e">
        <f ca="1">+IF(AND(ISNUMBER(OFFSET('Sanitation Data'!$F$11,0,10*ROW('Sanitation Data'!F12))),'Data Summary'!CX18="Yes"),OFFSET('Sanitation Data'!$F$11,0,10*ROW('Sanitation Data'!F12)),NA())</f>
        <v>#N/A</v>
      </c>
      <c r="AJ18" s="511" t="e">
        <f ca="1">+IF(AND(ISNUMBER(OFFSET('Sanitation Data'!$F$12,0,10*ROW('Sanitation Data'!F12))),'Data Summary'!CY18="Yes"),OFFSET('Sanitation Data'!$F$12,0,10*ROW('Sanitation Data'!F12)),NA())</f>
        <v>#N/A</v>
      </c>
      <c r="AK18" s="511" t="e">
        <f ca="1">+IF(AND(ISNUMBER(OFFSET('Sanitation Data'!$G$4,0,10*ROW('Sanitation Data'!G12))),'Data Summary'!CZ18="Yes"),100-OFFSET('Sanitation Data'!$G$4,0,10*ROW('Sanitation Data'!G12)),NA())</f>
        <v>#N/A</v>
      </c>
      <c r="AL18" s="511" t="e">
        <f ca="1">+IF(AND(ISNUMBER(OFFSET('Sanitation Data'!$G$6,0,10*ROW('Sanitation Data'!G12))),'Data Summary'!DA18="Yes"),OFFSET('Sanitation Data'!$G$6,0,10*ROW('Sanitation Data'!G12)),NA())</f>
        <v>#N/A</v>
      </c>
      <c r="AM18" s="511" t="e">
        <f ca="1">+IF(AND(ISNUMBER(OFFSET('Sanitation Data'!$G$10,0,10*ROW('Sanitation Data'!G12))),'Data Summary'!DB18="Yes"),OFFSET('Sanitation Data'!$G$10,0,10*ROW('Sanitation Data'!G12)),NA())</f>
        <v>#N/A</v>
      </c>
      <c r="AN18" s="511" t="e">
        <f ca="1">+IF(AND(ISNUMBER(OFFSET('Sanitation Data'!$G$11,0,10*ROW('Sanitation Data'!G12))),'Data Summary'!DC18="Yes"),OFFSET('Sanitation Data'!$G$11,0,10*ROW('Sanitation Data'!G12)),NA())</f>
        <v>#N/A</v>
      </c>
      <c r="AO18" s="511" t="e">
        <f ca="1">+IF(AND(ISNUMBER(OFFSET('Sanitation Data'!$G$12,0,10*ROW('Sanitation Data'!G12))),'Data Summary'!DD18="Yes"),OFFSET('Sanitation Data'!$G$12,0,10*ROW('Sanitation Data'!G12)),NA())</f>
        <v>#N/A</v>
      </c>
      <c r="AP18" s="511" t="e">
        <f ca="1">+IF(AND(ISNUMBER(OFFSET('Sanitation Data'!$H$4,0,10*ROW('Sanitation Data'!H12))),'Data Summary'!DE18="Yes"),100-OFFSET('Sanitation Data'!$H$4,0,10*ROW('Sanitation Data'!H12)),NA())</f>
        <v>#N/A</v>
      </c>
      <c r="AQ18" s="511" t="e">
        <f ca="1">+IF(AND(ISNUMBER(OFFSET('Sanitation Data'!$H$6,0,10*ROW('Sanitation Data'!H12))),'Data Summary'!DF18="Yes"),OFFSET('Sanitation Data'!$H$6,0,10*ROW('Sanitation Data'!H12)),NA())</f>
        <v>#N/A</v>
      </c>
      <c r="AR18" s="511" t="e">
        <f ca="1">+IF(AND(ISNUMBER(OFFSET('Sanitation Data'!$H$10,0,10*ROW('Sanitation Data'!H12))),'Data Summary'!DG18="Yes"),OFFSET('Sanitation Data'!$H$10,0,10*ROW('Sanitation Data'!H12)),NA())</f>
        <v>#N/A</v>
      </c>
      <c r="AS18" s="511" t="e">
        <f ca="1">+IF(AND(ISNUMBER(OFFSET('Sanitation Data'!$H$11,0,10*ROW('Sanitation Data'!H12))),'Data Summary'!DH18="Yes"),OFFSET('Sanitation Data'!$H$11,0,10*ROW('Sanitation Data'!H12)),NA())</f>
        <v>#N/A</v>
      </c>
      <c r="AT18" s="511" t="e">
        <f ca="1">+IF(AND(ISNUMBER(OFFSET('Sanitation Data'!$H$12,0,10*ROW('Sanitation Data'!H12))),'Data Summary'!DI18="Yes"),OFFSET('Sanitation Data'!$H$12,0,10*ROW('Sanitation Data'!H12)),NA())</f>
        <v>#N/A</v>
      </c>
      <c r="AU18" s="511" t="e">
        <f ca="1">+IF(AND(ISNUMBER(OFFSET('Sanitation Data'!$I$4,0,10*ROW('Sanitation Data'!I12))),'Data Summary'!DJ18="Yes"),100-OFFSET('Sanitation Data'!$I$4,0,10*ROW('Sanitation Data'!I12)),NA())</f>
        <v>#N/A</v>
      </c>
      <c r="AV18" s="511" t="e">
        <f ca="1">+IF(AND(ISNUMBER(OFFSET('Sanitation Data'!$I$6,0,10*ROW('Sanitation Data'!I12))),'Data Summary'!DK18="Yes"),OFFSET('Sanitation Data'!$I$6,0,10*ROW('Sanitation Data'!I12)),NA())</f>
        <v>#N/A</v>
      </c>
      <c r="AW18" s="511" t="e">
        <f ca="1">+IF(AND(ISNUMBER(OFFSET('Sanitation Data'!$I$10,0,10*ROW('Sanitation Data'!I12))),'Data Summary'!DL18="Yes"),OFFSET('Sanitation Data'!$I$10,0,10*ROW('Sanitation Data'!I12)),NA())</f>
        <v>#N/A</v>
      </c>
      <c r="AX18" s="511" t="e">
        <f ca="1">+IF(AND(ISNUMBER(OFFSET('Sanitation Data'!$I$11,0,10*ROW('Sanitation Data'!I12))),'Data Summary'!DM18="Yes"),OFFSET('Sanitation Data'!$I$11,0,10*ROW('Sanitation Data'!I12)),NA())</f>
        <v>#N/A</v>
      </c>
      <c r="AY18" s="511" t="e">
        <f ca="1">+IF(AND(ISNUMBER(OFFSET('Sanitation Data'!$I$12,0,10*ROW('Sanitation Data'!I12))),'Data Summary'!DN18="Yes"),OFFSET('Sanitation Data'!$I$12,0,10*ROW('Sanitation Data'!I12)),NA())</f>
        <v>#N/A</v>
      </c>
      <c r="AZ18" s="512" t="e">
        <f ca="1">+IF(AND(ISNUMBER(OFFSET('Hygiene Data'!$D$5,0,10*ROW('Hygiene Data'!D12))),'Data Summary'!DO18="Yes"),OFFSET('Hygiene Data'!$D$5,0,10*ROW('Hygiene Data'!D12)),NA())</f>
        <v>#N/A</v>
      </c>
      <c r="BA18" s="512" t="e">
        <f ca="1">+IF(AND(ISNUMBER(OFFSET('Hygiene Data'!$D$7,0,10*ROW('Hygiene Data'!D12))),'Data Summary'!DP18="Yes"),OFFSET('Hygiene Data'!$D$7,0,10*ROW('Hygiene Data'!D12)),NA())</f>
        <v>#N/A</v>
      </c>
      <c r="BB18" s="512" t="e">
        <f ca="1">+IF(AND(ISNUMBER(OFFSET('Hygiene Data'!$D$9,0,10*ROW('Hygiene Data'!D12))),'Data Summary'!DQ18="Yes"),OFFSET('Hygiene Data'!$D$9,0,10*ROW('Hygiene Data'!D12)),NA())</f>
        <v>#N/A</v>
      </c>
      <c r="BC18" s="512" t="e">
        <f ca="1">+IF(AND(ISNUMBER(OFFSET('Hygiene Data'!$E$5,0,10*ROW('Hygiene Data'!E12))),'Data Summary'!DR18="Yes"),OFFSET('Hygiene Data'!$E$5,0,10*ROW('Hygiene Data'!E12)),NA())</f>
        <v>#N/A</v>
      </c>
      <c r="BD18" s="512" t="e">
        <f ca="1">+IF(AND(ISNUMBER(OFFSET('Hygiene Data'!$E$7,0,10*ROW('Hygiene Data'!E12))),'Data Summary'!DS18="Yes"),OFFSET('Hygiene Data'!$E$7,0,10*ROW('Hygiene Data'!E12)),NA())</f>
        <v>#N/A</v>
      </c>
      <c r="BE18" s="512" t="e">
        <f ca="1">+IF(AND(ISNUMBER(OFFSET('Hygiene Data'!$E$9,0,10*ROW('Hygiene Data'!E12))),'Data Summary'!DT18="Yes"),OFFSET('Hygiene Data'!$E$9,0,10*ROW('Hygiene Data'!E12)),NA())</f>
        <v>#N/A</v>
      </c>
      <c r="BF18" s="512" t="e">
        <f ca="1">+IF(AND(ISNUMBER(OFFSET('Hygiene Data'!$F$5,0,10*ROW('Hygiene Data'!F12))),'Data Summary'!DU18="Yes"),OFFSET('Hygiene Data'!$F$5,0,10*ROW('Hygiene Data'!F12)),NA())</f>
        <v>#N/A</v>
      </c>
      <c r="BG18" s="512" t="e">
        <f ca="1">+IF(AND(ISNUMBER(OFFSET('Hygiene Data'!$F$7,0,10*ROW('Hygiene Data'!F12))),'Data Summary'!DV18="Yes"),OFFSET('Hygiene Data'!$F$7,0,10*ROW('Hygiene Data'!F12)),NA())</f>
        <v>#N/A</v>
      </c>
      <c r="BH18" s="512" t="e">
        <f ca="1">+IF(AND(ISNUMBER(OFFSET('Hygiene Data'!$F$9,0,10*ROW('Hygiene Data'!F12))),'Data Summary'!DW18="Yes"),OFFSET('Hygiene Data'!$F$9,0,10*ROW('Hygiene Data'!F12)),NA())</f>
        <v>#N/A</v>
      </c>
      <c r="BI18" s="512" t="e">
        <f ca="1">+IF(AND(ISNUMBER(OFFSET('Hygiene Data'!$G$5,0,10*ROW('Hygiene Data'!G12))),'Data Summary'!DX18="Yes"),OFFSET('Hygiene Data'!$G$5,0,10*ROW('Hygiene Data'!G12)),NA())</f>
        <v>#N/A</v>
      </c>
      <c r="BJ18" s="512" t="e">
        <f ca="1">+IF(AND(ISNUMBER(OFFSET('Hygiene Data'!$G$7,0,10*ROW('Hygiene Data'!G12))),'Data Summary'!DY18="Yes"),OFFSET('Hygiene Data'!$G$7,0,10*ROW('Hygiene Data'!G12)),NA())</f>
        <v>#N/A</v>
      </c>
      <c r="BK18" s="512" t="e">
        <f ca="1">+IF(AND(ISNUMBER(OFFSET('Hygiene Data'!$G$9,0,10*ROW('Hygiene Data'!G12))),'Data Summary'!DZ18="Yes"),OFFSET('Hygiene Data'!$G$9,0,10*ROW('Hygiene Data'!G12)),NA())</f>
        <v>#N/A</v>
      </c>
      <c r="BL18" s="512" t="e">
        <f ca="1">+IF(AND(ISNUMBER(OFFSET('Hygiene Data'!$H$5,0,10*ROW('Hygiene Data'!H12))),'Data Summary'!EA18="Yes"),OFFSET('Hygiene Data'!$H$5,0,10*ROW('Hygiene Data'!H12)),NA())</f>
        <v>#N/A</v>
      </c>
      <c r="BM18" s="512" t="e">
        <f ca="1">+IF(AND(ISNUMBER(OFFSET('Hygiene Data'!$H$7,0,10*ROW('Hygiene Data'!H12))),'Data Summary'!EB18="Yes"),OFFSET('Hygiene Data'!$H$7,0,10*ROW('Hygiene Data'!H12)),NA())</f>
        <v>#N/A</v>
      </c>
      <c r="BN18" s="512" t="e">
        <f ca="1">+IF(AND(ISNUMBER(OFFSET('Hygiene Data'!$H$9,0,10*ROW('Hygiene Data'!H12))),'Data Summary'!EC18="Yes"),OFFSET('Hygiene Data'!$H$9,0,10*ROW('Hygiene Data'!H12)),NA())</f>
        <v>#N/A</v>
      </c>
      <c r="BO18" s="512" t="e">
        <f ca="1">+IF(AND(ISNUMBER(OFFSET('Hygiene Data'!$I$5,0,10*ROW('Hygiene Data'!I12))),'Data Summary'!ED18="Yes"),OFFSET('Hygiene Data'!$I$5,0,10*ROW('Hygiene Data'!I12)),NA())</f>
        <v>#N/A</v>
      </c>
      <c r="BP18" s="512" t="e">
        <f ca="1">+IF(AND(ISNUMBER(OFFSET('Hygiene Data'!$I$7,0,10*ROW('Hygiene Data'!I12))),'Data Summary'!EE18="Yes"),OFFSET('Hygiene Data'!$I$7,0,10*ROW('Hygiene Data'!I12)),NA())</f>
        <v>#N/A</v>
      </c>
      <c r="BQ18" s="512" t="e">
        <f ca="1">+IF(AND(ISNUMBER(OFFSET('Hygiene Data'!$I$9,0,10*ROW('Hygiene Data'!I12))),'Data Summary'!EF18="Yes"),OFFSET('Hygiene Data'!$I$9,0,10*ROW('Hygiene Data'!I12)),NA())</f>
        <v>#N/A</v>
      </c>
    </row>
    <row r="19" spans="1:69" x14ac:dyDescent="0.25">
      <c r="A19" s="508" t="e">
        <f ca="1">+RIGHT('Data Summary'!A19,LEN('Data Summary'!A19)-9)</f>
        <v>#VALUE!</v>
      </c>
      <c r="B19" s="482" t="str">
        <f ca="1">+IF(ISTEXT('Data Summary'!B19),'Data Summary'!B19,"")</f>
        <v/>
      </c>
      <c r="C19" s="509" t="e">
        <f ca="1">+VALUE('Data Summary'!C19)</f>
        <v>#VALUE!</v>
      </c>
      <c r="D19" s="510" t="e">
        <f ca="1">+IF(AND(ISNUMBER(OFFSET('Water Data'!$D$4,0,10*ROW('Water Data'!D13))),'Data Summary'!BS19="Yes"),100-OFFSET('Water Data'!$D$4,0,10*ROW('Water Data'!D13)),NA())</f>
        <v>#N/A</v>
      </c>
      <c r="E19" s="510" t="e">
        <f ca="1">+IF(AND(ISNUMBER(OFFSET('Water Data'!$D$6,0,10*ROW('Water Data'!D13))),'Data Summary'!BT19="Yes"),OFFSET('Water Data'!$D$6,0,10*ROW('Water Data'!D13)),NA())</f>
        <v>#N/A</v>
      </c>
      <c r="F19" s="510" t="e">
        <f ca="1">+IF(AND(ISNUMBER(OFFSET('Water Data'!$D$9,0,10*ROW('Water Data'!D13))),'Data Summary'!BU19="Yes"),OFFSET('Water Data'!$D$9,0,10*ROW('Water Data'!D13)),NA())</f>
        <v>#N/A</v>
      </c>
      <c r="G19" s="510" t="e">
        <f ca="1">+IF(AND(ISNUMBER(OFFSET('Water Data'!$E$4,0,10*ROW('Water Data'!E13))),'Data Summary'!BV19="Yes"),100-OFFSET('Water Data'!$E$4,0,10*ROW('Water Data'!E13)),NA())</f>
        <v>#N/A</v>
      </c>
      <c r="H19" s="510" t="e">
        <f ca="1">+IF(AND(ISNUMBER(OFFSET('Water Data'!$E$6,0,10*ROW('Water Data'!E13))),'Data Summary'!BW19="Yes"),OFFSET('Water Data'!$E$6,0,10*ROW('Water Data'!E13)),NA())</f>
        <v>#N/A</v>
      </c>
      <c r="I19" s="510" t="e">
        <f ca="1">+IF(AND(ISNUMBER(OFFSET('Water Data'!$E$9,0,10*ROW('Water Data'!E13))),'Data Summary'!BX19="Yes"),OFFSET('Water Data'!$E$9,0,10*ROW('Water Data'!E13)),NA())</f>
        <v>#N/A</v>
      </c>
      <c r="J19" s="510" t="e">
        <f ca="1">+IF(AND(ISNUMBER(OFFSET('Water Data'!$F$4,0,10*ROW('Water Data'!F13))),'Data Summary'!BY19="Yes"),100-OFFSET('Water Data'!$F$4,0,10*ROW('Water Data'!F13)),NA())</f>
        <v>#N/A</v>
      </c>
      <c r="K19" s="510" t="e">
        <f ca="1">+IF(AND(ISNUMBER(OFFSET('Water Data'!$F$6,0,10*ROW('Water Data'!F13))),'Data Summary'!BZ19="Yes"),OFFSET('Water Data'!$F$6,0,10*ROW('Water Data'!F13)),NA())</f>
        <v>#N/A</v>
      </c>
      <c r="L19" s="510" t="e">
        <f ca="1">+IF(AND(ISNUMBER(OFFSET('Water Data'!$F$9,0,10*ROW('Water Data'!F13))),'Data Summary'!CA19="Yes"),OFFSET('Water Data'!$F$9,0,10*ROW('Water Data'!F13)),NA())</f>
        <v>#N/A</v>
      </c>
      <c r="M19" s="510" t="e">
        <f ca="1">+IF(AND(ISNUMBER(OFFSET('Water Data'!$G$4,0,10*ROW('Water Data'!G13))),'Data Summary'!CB19="Yes"),100-OFFSET('Water Data'!$G$4,0,10*ROW('Water Data'!G13)),NA())</f>
        <v>#N/A</v>
      </c>
      <c r="N19" s="510" t="e">
        <f ca="1">+IF(AND(ISNUMBER(OFFSET('Water Data'!$G$6,0,10*ROW('Water Data'!G13))),'Data Summary'!CC19="Yes"),OFFSET('Water Data'!$G$6,0,10*ROW('Water Data'!G13)),NA())</f>
        <v>#N/A</v>
      </c>
      <c r="O19" s="510" t="e">
        <f ca="1">+IF(AND(ISNUMBER(OFFSET('Water Data'!$G$9,0,10*ROW('Water Data'!G13))),'Data Summary'!CD19="Yes"),OFFSET('Water Data'!$G$9,0,10*ROW('Water Data'!G13)),NA())</f>
        <v>#N/A</v>
      </c>
      <c r="P19" s="510" t="e">
        <f ca="1">+IF(AND(ISNUMBER(OFFSET('Water Data'!$H$4,0,10*ROW('Water Data'!H13))),'Data Summary'!CE19="Yes"),100-OFFSET('Water Data'!$H$4,0,10*ROW('Water Data'!H13)),NA())</f>
        <v>#N/A</v>
      </c>
      <c r="Q19" s="510" t="e">
        <f ca="1">+IF(AND(ISNUMBER(OFFSET('Water Data'!$H$6,0,10*ROW('Water Data'!H13))),'Data Summary'!CF19="Yes"),OFFSET('Water Data'!$H$6,0,10*ROW('Water Data'!H13)),NA())</f>
        <v>#N/A</v>
      </c>
      <c r="R19" s="510" t="e">
        <f ca="1">+IF(AND(ISNUMBER(OFFSET('Water Data'!$H$9,0,10*ROW('Water Data'!H13))),'Data Summary'!CG19="Yes"),OFFSET('Water Data'!$H$9,0,10*ROW('Water Data'!H13)),NA())</f>
        <v>#N/A</v>
      </c>
      <c r="S19" s="510" t="e">
        <f ca="1">+IF(AND(ISNUMBER(OFFSET('Water Data'!$I$4,0,10*ROW('Water Data'!I13))),'Data Summary'!CH19="Yes"),100-OFFSET('Water Data'!$I$4,0,10*ROW('Water Data'!I13)),NA())</f>
        <v>#N/A</v>
      </c>
      <c r="T19" s="510" t="e">
        <f ca="1">+IF(AND(ISNUMBER(OFFSET('Water Data'!$I$6,0,10*ROW('Water Data'!I13))),'Data Summary'!CI19="Yes"),OFFSET('Water Data'!$I$6,0,10*ROW('Water Data'!I13)),NA())</f>
        <v>#N/A</v>
      </c>
      <c r="U19" s="510" t="e">
        <f ca="1">+IF(AND(ISNUMBER(OFFSET('Water Data'!$I$9,0,10*ROW('Water Data'!I13))),'Data Summary'!CJ19="Yes"),OFFSET('Water Data'!$I$9,0,10*ROW('Water Data'!I13)),NA())</f>
        <v>#N/A</v>
      </c>
      <c r="V19" s="511" t="e">
        <f ca="1">+IF(AND(ISNUMBER(OFFSET('Sanitation Data'!$D$4,0,10*ROW('Sanitation Data'!D13))),'Data Summary'!CK19="Yes"),100-OFFSET('Sanitation Data'!$D$4,0,10*ROW('Sanitation Data'!D13)),NA())</f>
        <v>#N/A</v>
      </c>
      <c r="W19" s="511" t="e">
        <f ca="1">+IF(AND(ISNUMBER(OFFSET('Sanitation Data'!$D$6,0,10*ROW('Sanitation Data'!D13))),'Data Summary'!CL19="Yes"),OFFSET('Sanitation Data'!$D$6,0,10*ROW('Sanitation Data'!D13)),NA())</f>
        <v>#N/A</v>
      </c>
      <c r="X19" s="511" t="e">
        <f ca="1">+IF(AND(ISNUMBER(OFFSET('Sanitation Data'!$D$10,0,10*ROW('Sanitation Data'!D13))),'Data Summary'!CM19="Yes"),OFFSET('Sanitation Data'!$D$10,0,10*ROW('Sanitation Data'!D13)),NA())</f>
        <v>#N/A</v>
      </c>
      <c r="Y19" s="511" t="e">
        <f ca="1">+IF(AND(ISNUMBER(OFFSET('Sanitation Data'!$D$11,0,10*ROW('Sanitation Data'!D13))),'Data Summary'!CN19="Yes"),OFFSET('Sanitation Data'!$D$11,0,10*ROW('Sanitation Data'!D13)),NA())</f>
        <v>#N/A</v>
      </c>
      <c r="Z19" s="511" t="e">
        <f ca="1">+IF(AND(ISNUMBER(OFFSET('Sanitation Data'!$D$12,0,10*ROW('Sanitation Data'!D13))),'Data Summary'!CO19="Yes"),OFFSET('Sanitation Data'!$D$12,0,10*ROW('Sanitation Data'!D13)),NA())</f>
        <v>#N/A</v>
      </c>
      <c r="AA19" s="511" t="e">
        <f ca="1">+IF(AND(ISNUMBER(OFFSET('Sanitation Data'!$E$4,0,10*ROW('Sanitation Data'!E13))),'Data Summary'!CP19="Yes"),100-OFFSET('Sanitation Data'!$E$4,0,10*ROW('Sanitation Data'!E13)),NA())</f>
        <v>#N/A</v>
      </c>
      <c r="AB19" s="511" t="e">
        <f ca="1">+IF(AND(ISNUMBER(OFFSET('Sanitation Data'!$E$6,0,10*ROW('Sanitation Data'!E13))),'Data Summary'!CQ19="Yes"),OFFSET('Sanitation Data'!$E$6,0,10*ROW('Sanitation Data'!E13)),NA())</f>
        <v>#N/A</v>
      </c>
      <c r="AC19" s="511" t="e">
        <f ca="1">+IF(AND(ISNUMBER(OFFSET('Sanitation Data'!$E$10,0,10*ROW('Sanitation Data'!E13))),'Data Summary'!CR19="Yes"),OFFSET('Sanitation Data'!$E$10,0,10*ROW('Sanitation Data'!E13)),NA())</f>
        <v>#N/A</v>
      </c>
      <c r="AD19" s="511" t="e">
        <f ca="1">+IF(AND(ISNUMBER(OFFSET('Sanitation Data'!$E$11,0,10*ROW('Sanitation Data'!E13))),'Data Summary'!CS19="Yes"),OFFSET('Sanitation Data'!$E$11,0,10*ROW('Sanitation Data'!E13)),NA())</f>
        <v>#N/A</v>
      </c>
      <c r="AE19" s="511" t="e">
        <f ca="1">+IF(AND(ISNUMBER(OFFSET('Sanitation Data'!$E$12,0,10*ROW('Sanitation Data'!E13))),'Data Summary'!CT19="Yes"),OFFSET('Sanitation Data'!$E$12,0,10*ROW('Sanitation Data'!E13)),NA())</f>
        <v>#N/A</v>
      </c>
      <c r="AF19" s="511" t="e">
        <f ca="1">+IF(AND(ISNUMBER(OFFSET('Sanitation Data'!$F$4,0,10*ROW('Sanitation Data'!F13))),'Data Summary'!CU19="Yes"),100-OFFSET('Sanitation Data'!$F$4,0,10*ROW('Sanitation Data'!F13)),NA())</f>
        <v>#N/A</v>
      </c>
      <c r="AG19" s="511" t="e">
        <f ca="1">+IF(AND(ISNUMBER(OFFSET('Sanitation Data'!$F$6,0,10*ROW('Sanitation Data'!F13))),'Data Summary'!CV19="Yes"),OFFSET('Sanitation Data'!$F$6,0,10*ROW('Sanitation Data'!F13)),NA())</f>
        <v>#N/A</v>
      </c>
      <c r="AH19" s="511" t="e">
        <f ca="1">+IF(AND(ISNUMBER(OFFSET('Sanitation Data'!$F$10,0,10*ROW('Sanitation Data'!F13))),'Data Summary'!CW19="Yes"),OFFSET('Sanitation Data'!$F$10,0,10*ROW('Sanitation Data'!F13)),NA())</f>
        <v>#N/A</v>
      </c>
      <c r="AI19" s="511" t="e">
        <f ca="1">+IF(AND(ISNUMBER(OFFSET('Sanitation Data'!$F$11,0,10*ROW('Sanitation Data'!F13))),'Data Summary'!CX19="Yes"),OFFSET('Sanitation Data'!$F$11,0,10*ROW('Sanitation Data'!F13)),NA())</f>
        <v>#N/A</v>
      </c>
      <c r="AJ19" s="511" t="e">
        <f ca="1">+IF(AND(ISNUMBER(OFFSET('Sanitation Data'!$F$12,0,10*ROW('Sanitation Data'!F13))),'Data Summary'!CY19="Yes"),OFFSET('Sanitation Data'!$F$12,0,10*ROW('Sanitation Data'!F13)),NA())</f>
        <v>#N/A</v>
      </c>
      <c r="AK19" s="511" t="e">
        <f ca="1">+IF(AND(ISNUMBER(OFFSET('Sanitation Data'!$G$4,0,10*ROW('Sanitation Data'!G13))),'Data Summary'!CZ19="Yes"),100-OFFSET('Sanitation Data'!$G$4,0,10*ROW('Sanitation Data'!G13)),NA())</f>
        <v>#N/A</v>
      </c>
      <c r="AL19" s="511" t="e">
        <f ca="1">+IF(AND(ISNUMBER(OFFSET('Sanitation Data'!$G$6,0,10*ROW('Sanitation Data'!G13))),'Data Summary'!DA19="Yes"),OFFSET('Sanitation Data'!$G$6,0,10*ROW('Sanitation Data'!G13)),NA())</f>
        <v>#N/A</v>
      </c>
      <c r="AM19" s="511" t="e">
        <f ca="1">+IF(AND(ISNUMBER(OFFSET('Sanitation Data'!$G$10,0,10*ROW('Sanitation Data'!G13))),'Data Summary'!DB19="Yes"),OFFSET('Sanitation Data'!$G$10,0,10*ROW('Sanitation Data'!G13)),NA())</f>
        <v>#N/A</v>
      </c>
      <c r="AN19" s="511" t="e">
        <f ca="1">+IF(AND(ISNUMBER(OFFSET('Sanitation Data'!$G$11,0,10*ROW('Sanitation Data'!G13))),'Data Summary'!DC19="Yes"),OFFSET('Sanitation Data'!$G$11,0,10*ROW('Sanitation Data'!G13)),NA())</f>
        <v>#N/A</v>
      </c>
      <c r="AO19" s="511" t="e">
        <f ca="1">+IF(AND(ISNUMBER(OFFSET('Sanitation Data'!$G$12,0,10*ROW('Sanitation Data'!G13))),'Data Summary'!DD19="Yes"),OFFSET('Sanitation Data'!$G$12,0,10*ROW('Sanitation Data'!G13)),NA())</f>
        <v>#N/A</v>
      </c>
      <c r="AP19" s="511" t="e">
        <f ca="1">+IF(AND(ISNUMBER(OFFSET('Sanitation Data'!$H$4,0,10*ROW('Sanitation Data'!H13))),'Data Summary'!DE19="Yes"),100-OFFSET('Sanitation Data'!$H$4,0,10*ROW('Sanitation Data'!H13)),NA())</f>
        <v>#N/A</v>
      </c>
      <c r="AQ19" s="511" t="e">
        <f ca="1">+IF(AND(ISNUMBER(OFFSET('Sanitation Data'!$H$6,0,10*ROW('Sanitation Data'!H13))),'Data Summary'!DF19="Yes"),OFFSET('Sanitation Data'!$H$6,0,10*ROW('Sanitation Data'!H13)),NA())</f>
        <v>#N/A</v>
      </c>
      <c r="AR19" s="511" t="e">
        <f ca="1">+IF(AND(ISNUMBER(OFFSET('Sanitation Data'!$H$10,0,10*ROW('Sanitation Data'!H13))),'Data Summary'!DG19="Yes"),OFFSET('Sanitation Data'!$H$10,0,10*ROW('Sanitation Data'!H13)),NA())</f>
        <v>#N/A</v>
      </c>
      <c r="AS19" s="511" t="e">
        <f ca="1">+IF(AND(ISNUMBER(OFFSET('Sanitation Data'!$H$11,0,10*ROW('Sanitation Data'!H13))),'Data Summary'!DH19="Yes"),OFFSET('Sanitation Data'!$H$11,0,10*ROW('Sanitation Data'!H13)),NA())</f>
        <v>#N/A</v>
      </c>
      <c r="AT19" s="511" t="e">
        <f ca="1">+IF(AND(ISNUMBER(OFFSET('Sanitation Data'!$H$12,0,10*ROW('Sanitation Data'!H13))),'Data Summary'!DI19="Yes"),OFFSET('Sanitation Data'!$H$12,0,10*ROW('Sanitation Data'!H13)),NA())</f>
        <v>#N/A</v>
      </c>
      <c r="AU19" s="511" t="e">
        <f ca="1">+IF(AND(ISNUMBER(OFFSET('Sanitation Data'!$I$4,0,10*ROW('Sanitation Data'!I13))),'Data Summary'!DJ19="Yes"),100-OFFSET('Sanitation Data'!$I$4,0,10*ROW('Sanitation Data'!I13)),NA())</f>
        <v>#N/A</v>
      </c>
      <c r="AV19" s="511" t="e">
        <f ca="1">+IF(AND(ISNUMBER(OFFSET('Sanitation Data'!$I$6,0,10*ROW('Sanitation Data'!I13))),'Data Summary'!DK19="Yes"),OFFSET('Sanitation Data'!$I$6,0,10*ROW('Sanitation Data'!I13)),NA())</f>
        <v>#N/A</v>
      </c>
      <c r="AW19" s="511" t="e">
        <f ca="1">+IF(AND(ISNUMBER(OFFSET('Sanitation Data'!$I$10,0,10*ROW('Sanitation Data'!I13))),'Data Summary'!DL19="Yes"),OFFSET('Sanitation Data'!$I$10,0,10*ROW('Sanitation Data'!I13)),NA())</f>
        <v>#N/A</v>
      </c>
      <c r="AX19" s="511" t="e">
        <f ca="1">+IF(AND(ISNUMBER(OFFSET('Sanitation Data'!$I$11,0,10*ROW('Sanitation Data'!I13))),'Data Summary'!DM19="Yes"),OFFSET('Sanitation Data'!$I$11,0,10*ROW('Sanitation Data'!I13)),NA())</f>
        <v>#N/A</v>
      </c>
      <c r="AY19" s="511" t="e">
        <f ca="1">+IF(AND(ISNUMBER(OFFSET('Sanitation Data'!$I$12,0,10*ROW('Sanitation Data'!I13))),'Data Summary'!DN19="Yes"),OFFSET('Sanitation Data'!$I$12,0,10*ROW('Sanitation Data'!I13)),NA())</f>
        <v>#N/A</v>
      </c>
      <c r="AZ19" s="512" t="e">
        <f ca="1">+IF(AND(ISNUMBER(OFFSET('Hygiene Data'!$D$5,0,10*ROW('Hygiene Data'!D13))),'Data Summary'!DO19="Yes"),OFFSET('Hygiene Data'!$D$5,0,10*ROW('Hygiene Data'!D13)),NA())</f>
        <v>#N/A</v>
      </c>
      <c r="BA19" s="512" t="e">
        <f ca="1">+IF(AND(ISNUMBER(OFFSET('Hygiene Data'!$D$7,0,10*ROW('Hygiene Data'!D13))),'Data Summary'!DP19="Yes"),OFFSET('Hygiene Data'!$D$7,0,10*ROW('Hygiene Data'!D13)),NA())</f>
        <v>#N/A</v>
      </c>
      <c r="BB19" s="512" t="e">
        <f ca="1">+IF(AND(ISNUMBER(OFFSET('Hygiene Data'!$D$9,0,10*ROW('Hygiene Data'!D13))),'Data Summary'!DQ19="Yes"),OFFSET('Hygiene Data'!$D$9,0,10*ROW('Hygiene Data'!D13)),NA())</f>
        <v>#N/A</v>
      </c>
      <c r="BC19" s="512" t="e">
        <f ca="1">+IF(AND(ISNUMBER(OFFSET('Hygiene Data'!$E$5,0,10*ROW('Hygiene Data'!E13))),'Data Summary'!DR19="Yes"),OFFSET('Hygiene Data'!$E$5,0,10*ROW('Hygiene Data'!E13)),NA())</f>
        <v>#N/A</v>
      </c>
      <c r="BD19" s="512" t="e">
        <f ca="1">+IF(AND(ISNUMBER(OFFSET('Hygiene Data'!$E$7,0,10*ROW('Hygiene Data'!E13))),'Data Summary'!DS19="Yes"),OFFSET('Hygiene Data'!$E$7,0,10*ROW('Hygiene Data'!E13)),NA())</f>
        <v>#N/A</v>
      </c>
      <c r="BE19" s="512" t="e">
        <f ca="1">+IF(AND(ISNUMBER(OFFSET('Hygiene Data'!$E$9,0,10*ROW('Hygiene Data'!E13))),'Data Summary'!DT19="Yes"),OFFSET('Hygiene Data'!$E$9,0,10*ROW('Hygiene Data'!E13)),NA())</f>
        <v>#N/A</v>
      </c>
      <c r="BF19" s="512" t="e">
        <f ca="1">+IF(AND(ISNUMBER(OFFSET('Hygiene Data'!$F$5,0,10*ROW('Hygiene Data'!F13))),'Data Summary'!DU19="Yes"),OFFSET('Hygiene Data'!$F$5,0,10*ROW('Hygiene Data'!F13)),NA())</f>
        <v>#N/A</v>
      </c>
      <c r="BG19" s="512" t="e">
        <f ca="1">+IF(AND(ISNUMBER(OFFSET('Hygiene Data'!$F$7,0,10*ROW('Hygiene Data'!F13))),'Data Summary'!DV19="Yes"),OFFSET('Hygiene Data'!$F$7,0,10*ROW('Hygiene Data'!F13)),NA())</f>
        <v>#N/A</v>
      </c>
      <c r="BH19" s="512" t="e">
        <f ca="1">+IF(AND(ISNUMBER(OFFSET('Hygiene Data'!$F$9,0,10*ROW('Hygiene Data'!F13))),'Data Summary'!DW19="Yes"),OFFSET('Hygiene Data'!$F$9,0,10*ROW('Hygiene Data'!F13)),NA())</f>
        <v>#N/A</v>
      </c>
      <c r="BI19" s="512" t="e">
        <f ca="1">+IF(AND(ISNUMBER(OFFSET('Hygiene Data'!$G$5,0,10*ROW('Hygiene Data'!G13))),'Data Summary'!DX19="Yes"),OFFSET('Hygiene Data'!$G$5,0,10*ROW('Hygiene Data'!G13)),NA())</f>
        <v>#N/A</v>
      </c>
      <c r="BJ19" s="512" t="e">
        <f ca="1">+IF(AND(ISNUMBER(OFFSET('Hygiene Data'!$G$7,0,10*ROW('Hygiene Data'!G13))),'Data Summary'!DY19="Yes"),OFFSET('Hygiene Data'!$G$7,0,10*ROW('Hygiene Data'!G13)),NA())</f>
        <v>#N/A</v>
      </c>
      <c r="BK19" s="512" t="e">
        <f ca="1">+IF(AND(ISNUMBER(OFFSET('Hygiene Data'!$G$9,0,10*ROW('Hygiene Data'!G13))),'Data Summary'!DZ19="Yes"),OFFSET('Hygiene Data'!$G$9,0,10*ROW('Hygiene Data'!G13)),NA())</f>
        <v>#N/A</v>
      </c>
      <c r="BL19" s="512" t="e">
        <f ca="1">+IF(AND(ISNUMBER(OFFSET('Hygiene Data'!$H$5,0,10*ROW('Hygiene Data'!H13))),'Data Summary'!EA19="Yes"),OFFSET('Hygiene Data'!$H$5,0,10*ROW('Hygiene Data'!H13)),NA())</f>
        <v>#N/A</v>
      </c>
      <c r="BM19" s="512" t="e">
        <f ca="1">+IF(AND(ISNUMBER(OFFSET('Hygiene Data'!$H$7,0,10*ROW('Hygiene Data'!H13))),'Data Summary'!EB19="Yes"),OFFSET('Hygiene Data'!$H$7,0,10*ROW('Hygiene Data'!H13)),NA())</f>
        <v>#N/A</v>
      </c>
      <c r="BN19" s="512" t="e">
        <f ca="1">+IF(AND(ISNUMBER(OFFSET('Hygiene Data'!$H$9,0,10*ROW('Hygiene Data'!H13))),'Data Summary'!EC19="Yes"),OFFSET('Hygiene Data'!$H$9,0,10*ROW('Hygiene Data'!H13)),NA())</f>
        <v>#N/A</v>
      </c>
      <c r="BO19" s="512" t="e">
        <f ca="1">+IF(AND(ISNUMBER(OFFSET('Hygiene Data'!$I$5,0,10*ROW('Hygiene Data'!I13))),'Data Summary'!ED19="Yes"),OFFSET('Hygiene Data'!$I$5,0,10*ROW('Hygiene Data'!I13)),NA())</f>
        <v>#N/A</v>
      </c>
      <c r="BP19" s="512" t="e">
        <f ca="1">+IF(AND(ISNUMBER(OFFSET('Hygiene Data'!$I$7,0,10*ROW('Hygiene Data'!I13))),'Data Summary'!EE19="Yes"),OFFSET('Hygiene Data'!$I$7,0,10*ROW('Hygiene Data'!I13)),NA())</f>
        <v>#N/A</v>
      </c>
      <c r="BQ19" s="512" t="e">
        <f ca="1">+IF(AND(ISNUMBER(OFFSET('Hygiene Data'!$I$9,0,10*ROW('Hygiene Data'!I13))),'Data Summary'!EF19="Yes"),OFFSET('Hygiene Data'!$I$9,0,10*ROW('Hygiene Data'!I13)),NA())</f>
        <v>#N/A</v>
      </c>
    </row>
    <row r="20" spans="1:69" x14ac:dyDescent="0.25">
      <c r="A20" s="508" t="e">
        <f ca="1">+RIGHT('Data Summary'!A20,LEN('Data Summary'!A20)-9)</f>
        <v>#VALUE!</v>
      </c>
      <c r="B20" s="482" t="str">
        <f ca="1">+IF(ISTEXT('Data Summary'!B20),'Data Summary'!B20,"")</f>
        <v/>
      </c>
      <c r="C20" s="509" t="e">
        <f ca="1">+VALUE('Data Summary'!C20)</f>
        <v>#VALUE!</v>
      </c>
      <c r="D20" s="510" t="e">
        <f ca="1">+IF(AND(ISNUMBER(OFFSET('Water Data'!$D$4,0,10*ROW('Water Data'!D14))),'Data Summary'!BS20="Yes"),100-OFFSET('Water Data'!$D$4,0,10*ROW('Water Data'!D14)),NA())</f>
        <v>#N/A</v>
      </c>
      <c r="E20" s="510" t="e">
        <f ca="1">+IF(AND(ISNUMBER(OFFSET('Water Data'!$D$6,0,10*ROW('Water Data'!D14))),'Data Summary'!BT20="Yes"),OFFSET('Water Data'!$D$6,0,10*ROW('Water Data'!D14)),NA())</f>
        <v>#N/A</v>
      </c>
      <c r="F20" s="510" t="e">
        <f ca="1">+IF(AND(ISNUMBER(OFFSET('Water Data'!$D$9,0,10*ROW('Water Data'!D14))),'Data Summary'!BU20="Yes"),OFFSET('Water Data'!$D$9,0,10*ROW('Water Data'!D14)),NA())</f>
        <v>#N/A</v>
      </c>
      <c r="G20" s="510" t="e">
        <f ca="1">+IF(AND(ISNUMBER(OFFSET('Water Data'!$E$4,0,10*ROW('Water Data'!E14))),'Data Summary'!BV20="Yes"),100-OFFSET('Water Data'!$E$4,0,10*ROW('Water Data'!E14)),NA())</f>
        <v>#N/A</v>
      </c>
      <c r="H20" s="510" t="e">
        <f ca="1">+IF(AND(ISNUMBER(OFFSET('Water Data'!$E$6,0,10*ROW('Water Data'!E14))),'Data Summary'!BW20="Yes"),OFFSET('Water Data'!$E$6,0,10*ROW('Water Data'!E14)),NA())</f>
        <v>#N/A</v>
      </c>
      <c r="I20" s="510" t="e">
        <f ca="1">+IF(AND(ISNUMBER(OFFSET('Water Data'!$E$9,0,10*ROW('Water Data'!E14))),'Data Summary'!BX20="Yes"),OFFSET('Water Data'!$E$9,0,10*ROW('Water Data'!E14)),NA())</f>
        <v>#N/A</v>
      </c>
      <c r="J20" s="510" t="e">
        <f ca="1">+IF(AND(ISNUMBER(OFFSET('Water Data'!$F$4,0,10*ROW('Water Data'!F14))),'Data Summary'!BY20="Yes"),100-OFFSET('Water Data'!$F$4,0,10*ROW('Water Data'!F14)),NA())</f>
        <v>#N/A</v>
      </c>
      <c r="K20" s="510" t="e">
        <f ca="1">+IF(AND(ISNUMBER(OFFSET('Water Data'!$F$6,0,10*ROW('Water Data'!F14))),'Data Summary'!BZ20="Yes"),OFFSET('Water Data'!$F$6,0,10*ROW('Water Data'!F14)),NA())</f>
        <v>#N/A</v>
      </c>
      <c r="L20" s="510" t="e">
        <f ca="1">+IF(AND(ISNUMBER(OFFSET('Water Data'!$F$9,0,10*ROW('Water Data'!F14))),'Data Summary'!CA20="Yes"),OFFSET('Water Data'!$F$9,0,10*ROW('Water Data'!F14)),NA())</f>
        <v>#N/A</v>
      </c>
      <c r="M20" s="510" t="e">
        <f ca="1">+IF(AND(ISNUMBER(OFFSET('Water Data'!$G$4,0,10*ROW('Water Data'!G14))),'Data Summary'!CB20="Yes"),100-OFFSET('Water Data'!$G$4,0,10*ROW('Water Data'!G14)),NA())</f>
        <v>#N/A</v>
      </c>
      <c r="N20" s="510" t="e">
        <f ca="1">+IF(AND(ISNUMBER(OFFSET('Water Data'!$G$6,0,10*ROW('Water Data'!G14))),'Data Summary'!CC20="Yes"),OFFSET('Water Data'!$G$6,0,10*ROW('Water Data'!G14)),NA())</f>
        <v>#N/A</v>
      </c>
      <c r="O20" s="510" t="e">
        <f ca="1">+IF(AND(ISNUMBER(OFFSET('Water Data'!$G$9,0,10*ROW('Water Data'!G14))),'Data Summary'!CD20="Yes"),OFFSET('Water Data'!$G$9,0,10*ROW('Water Data'!G14)),NA())</f>
        <v>#N/A</v>
      </c>
      <c r="P20" s="510" t="e">
        <f ca="1">+IF(AND(ISNUMBER(OFFSET('Water Data'!$H$4,0,10*ROW('Water Data'!H14))),'Data Summary'!CE20="Yes"),100-OFFSET('Water Data'!$H$4,0,10*ROW('Water Data'!H14)),NA())</f>
        <v>#N/A</v>
      </c>
      <c r="Q20" s="510" t="e">
        <f ca="1">+IF(AND(ISNUMBER(OFFSET('Water Data'!$H$6,0,10*ROW('Water Data'!H14))),'Data Summary'!CF20="Yes"),OFFSET('Water Data'!$H$6,0,10*ROW('Water Data'!H14)),NA())</f>
        <v>#N/A</v>
      </c>
      <c r="R20" s="510" t="e">
        <f ca="1">+IF(AND(ISNUMBER(OFFSET('Water Data'!$H$9,0,10*ROW('Water Data'!H14))),'Data Summary'!CG20="Yes"),OFFSET('Water Data'!$H$9,0,10*ROW('Water Data'!H14)),NA())</f>
        <v>#N/A</v>
      </c>
      <c r="S20" s="510" t="e">
        <f ca="1">+IF(AND(ISNUMBER(OFFSET('Water Data'!$I$4,0,10*ROW('Water Data'!I14))),'Data Summary'!CH20="Yes"),100-OFFSET('Water Data'!$I$4,0,10*ROW('Water Data'!I14)),NA())</f>
        <v>#N/A</v>
      </c>
      <c r="T20" s="510" t="e">
        <f ca="1">+IF(AND(ISNUMBER(OFFSET('Water Data'!$I$6,0,10*ROW('Water Data'!I14))),'Data Summary'!CI20="Yes"),OFFSET('Water Data'!$I$6,0,10*ROW('Water Data'!I14)),NA())</f>
        <v>#N/A</v>
      </c>
      <c r="U20" s="510" t="e">
        <f ca="1">+IF(AND(ISNUMBER(OFFSET('Water Data'!$I$9,0,10*ROW('Water Data'!I14))),'Data Summary'!CJ20="Yes"),OFFSET('Water Data'!$I$9,0,10*ROW('Water Data'!I14)),NA())</f>
        <v>#N/A</v>
      </c>
      <c r="V20" s="511" t="e">
        <f ca="1">+IF(AND(ISNUMBER(OFFSET('Sanitation Data'!$D$4,0,10*ROW('Sanitation Data'!D14))),'Data Summary'!CK20="Yes"),100-OFFSET('Sanitation Data'!$D$4,0,10*ROW('Sanitation Data'!D14)),NA())</f>
        <v>#N/A</v>
      </c>
      <c r="W20" s="511" t="e">
        <f ca="1">+IF(AND(ISNUMBER(OFFSET('Sanitation Data'!$D$6,0,10*ROW('Sanitation Data'!D14))),'Data Summary'!CL20="Yes"),OFFSET('Sanitation Data'!$D$6,0,10*ROW('Sanitation Data'!D14)),NA())</f>
        <v>#N/A</v>
      </c>
      <c r="X20" s="511" t="e">
        <f ca="1">+IF(AND(ISNUMBER(OFFSET('Sanitation Data'!$D$10,0,10*ROW('Sanitation Data'!D14))),'Data Summary'!CM20="Yes"),OFFSET('Sanitation Data'!$D$10,0,10*ROW('Sanitation Data'!D14)),NA())</f>
        <v>#N/A</v>
      </c>
      <c r="Y20" s="511" t="e">
        <f ca="1">+IF(AND(ISNUMBER(OFFSET('Sanitation Data'!$D$11,0,10*ROW('Sanitation Data'!D14))),'Data Summary'!CN20="Yes"),OFFSET('Sanitation Data'!$D$11,0,10*ROW('Sanitation Data'!D14)),NA())</f>
        <v>#N/A</v>
      </c>
      <c r="Z20" s="511" t="e">
        <f ca="1">+IF(AND(ISNUMBER(OFFSET('Sanitation Data'!$D$12,0,10*ROW('Sanitation Data'!D14))),'Data Summary'!CO20="Yes"),OFFSET('Sanitation Data'!$D$12,0,10*ROW('Sanitation Data'!D14)),NA())</f>
        <v>#N/A</v>
      </c>
      <c r="AA20" s="511" t="e">
        <f ca="1">+IF(AND(ISNUMBER(OFFSET('Sanitation Data'!$E$4,0,10*ROW('Sanitation Data'!E14))),'Data Summary'!CP20="Yes"),100-OFFSET('Sanitation Data'!$E$4,0,10*ROW('Sanitation Data'!E14)),NA())</f>
        <v>#N/A</v>
      </c>
      <c r="AB20" s="511" t="e">
        <f ca="1">+IF(AND(ISNUMBER(OFFSET('Sanitation Data'!$E$6,0,10*ROW('Sanitation Data'!E14))),'Data Summary'!CQ20="Yes"),OFFSET('Sanitation Data'!$E$6,0,10*ROW('Sanitation Data'!E14)),NA())</f>
        <v>#N/A</v>
      </c>
      <c r="AC20" s="511" t="e">
        <f ca="1">+IF(AND(ISNUMBER(OFFSET('Sanitation Data'!$E$10,0,10*ROW('Sanitation Data'!E14))),'Data Summary'!CR20="Yes"),OFFSET('Sanitation Data'!$E$10,0,10*ROW('Sanitation Data'!E14)),NA())</f>
        <v>#N/A</v>
      </c>
      <c r="AD20" s="511" t="e">
        <f ca="1">+IF(AND(ISNUMBER(OFFSET('Sanitation Data'!$E$11,0,10*ROW('Sanitation Data'!E14))),'Data Summary'!CS20="Yes"),OFFSET('Sanitation Data'!$E$11,0,10*ROW('Sanitation Data'!E14)),NA())</f>
        <v>#N/A</v>
      </c>
      <c r="AE20" s="511" t="e">
        <f ca="1">+IF(AND(ISNUMBER(OFFSET('Sanitation Data'!$E$12,0,10*ROW('Sanitation Data'!E14))),'Data Summary'!CT20="Yes"),OFFSET('Sanitation Data'!$E$12,0,10*ROW('Sanitation Data'!E14)),NA())</f>
        <v>#N/A</v>
      </c>
      <c r="AF20" s="511" t="e">
        <f ca="1">+IF(AND(ISNUMBER(OFFSET('Sanitation Data'!$F$4,0,10*ROW('Sanitation Data'!F14))),'Data Summary'!CU20="Yes"),100-OFFSET('Sanitation Data'!$F$4,0,10*ROW('Sanitation Data'!F14)),NA())</f>
        <v>#N/A</v>
      </c>
      <c r="AG20" s="511" t="e">
        <f ca="1">+IF(AND(ISNUMBER(OFFSET('Sanitation Data'!$F$6,0,10*ROW('Sanitation Data'!F14))),'Data Summary'!CV20="Yes"),OFFSET('Sanitation Data'!$F$6,0,10*ROW('Sanitation Data'!F14)),NA())</f>
        <v>#N/A</v>
      </c>
      <c r="AH20" s="511" t="e">
        <f ca="1">+IF(AND(ISNUMBER(OFFSET('Sanitation Data'!$F$10,0,10*ROW('Sanitation Data'!F14))),'Data Summary'!CW20="Yes"),OFFSET('Sanitation Data'!$F$10,0,10*ROW('Sanitation Data'!F14)),NA())</f>
        <v>#N/A</v>
      </c>
      <c r="AI20" s="511" t="e">
        <f ca="1">+IF(AND(ISNUMBER(OFFSET('Sanitation Data'!$F$11,0,10*ROW('Sanitation Data'!F14))),'Data Summary'!CX20="Yes"),OFFSET('Sanitation Data'!$F$11,0,10*ROW('Sanitation Data'!F14)),NA())</f>
        <v>#N/A</v>
      </c>
      <c r="AJ20" s="511" t="e">
        <f ca="1">+IF(AND(ISNUMBER(OFFSET('Sanitation Data'!$F$12,0,10*ROW('Sanitation Data'!F14))),'Data Summary'!CY20="Yes"),OFFSET('Sanitation Data'!$F$12,0,10*ROW('Sanitation Data'!F14)),NA())</f>
        <v>#N/A</v>
      </c>
      <c r="AK20" s="511" t="e">
        <f ca="1">+IF(AND(ISNUMBER(OFFSET('Sanitation Data'!$G$4,0,10*ROW('Sanitation Data'!G14))),'Data Summary'!CZ20="Yes"),100-OFFSET('Sanitation Data'!$G$4,0,10*ROW('Sanitation Data'!G14)),NA())</f>
        <v>#N/A</v>
      </c>
      <c r="AL20" s="511" t="e">
        <f ca="1">+IF(AND(ISNUMBER(OFFSET('Sanitation Data'!$G$6,0,10*ROW('Sanitation Data'!G14))),'Data Summary'!DA20="Yes"),OFFSET('Sanitation Data'!$G$6,0,10*ROW('Sanitation Data'!G14)),NA())</f>
        <v>#N/A</v>
      </c>
      <c r="AM20" s="511" t="e">
        <f ca="1">+IF(AND(ISNUMBER(OFFSET('Sanitation Data'!$G$10,0,10*ROW('Sanitation Data'!G14))),'Data Summary'!DB20="Yes"),OFFSET('Sanitation Data'!$G$10,0,10*ROW('Sanitation Data'!G14)),NA())</f>
        <v>#N/A</v>
      </c>
      <c r="AN20" s="511" t="e">
        <f ca="1">+IF(AND(ISNUMBER(OFFSET('Sanitation Data'!$G$11,0,10*ROW('Sanitation Data'!G14))),'Data Summary'!DC20="Yes"),OFFSET('Sanitation Data'!$G$11,0,10*ROW('Sanitation Data'!G14)),NA())</f>
        <v>#N/A</v>
      </c>
      <c r="AO20" s="511" t="e">
        <f ca="1">+IF(AND(ISNUMBER(OFFSET('Sanitation Data'!$G$12,0,10*ROW('Sanitation Data'!G14))),'Data Summary'!DD20="Yes"),OFFSET('Sanitation Data'!$G$12,0,10*ROW('Sanitation Data'!G14)),NA())</f>
        <v>#N/A</v>
      </c>
      <c r="AP20" s="511" t="e">
        <f ca="1">+IF(AND(ISNUMBER(OFFSET('Sanitation Data'!$H$4,0,10*ROW('Sanitation Data'!H14))),'Data Summary'!DE20="Yes"),100-OFFSET('Sanitation Data'!$H$4,0,10*ROW('Sanitation Data'!H14)),NA())</f>
        <v>#N/A</v>
      </c>
      <c r="AQ20" s="511" t="e">
        <f ca="1">+IF(AND(ISNUMBER(OFFSET('Sanitation Data'!$H$6,0,10*ROW('Sanitation Data'!H14))),'Data Summary'!DF20="Yes"),OFFSET('Sanitation Data'!$H$6,0,10*ROW('Sanitation Data'!H14)),NA())</f>
        <v>#N/A</v>
      </c>
      <c r="AR20" s="511" t="e">
        <f ca="1">+IF(AND(ISNUMBER(OFFSET('Sanitation Data'!$H$10,0,10*ROW('Sanitation Data'!H14))),'Data Summary'!DG20="Yes"),OFFSET('Sanitation Data'!$H$10,0,10*ROW('Sanitation Data'!H14)),NA())</f>
        <v>#N/A</v>
      </c>
      <c r="AS20" s="511" t="e">
        <f ca="1">+IF(AND(ISNUMBER(OFFSET('Sanitation Data'!$H$11,0,10*ROW('Sanitation Data'!H14))),'Data Summary'!DH20="Yes"),OFFSET('Sanitation Data'!$H$11,0,10*ROW('Sanitation Data'!H14)),NA())</f>
        <v>#N/A</v>
      </c>
      <c r="AT20" s="511" t="e">
        <f ca="1">+IF(AND(ISNUMBER(OFFSET('Sanitation Data'!$H$12,0,10*ROW('Sanitation Data'!H14))),'Data Summary'!DI20="Yes"),OFFSET('Sanitation Data'!$H$12,0,10*ROW('Sanitation Data'!H14)),NA())</f>
        <v>#N/A</v>
      </c>
      <c r="AU20" s="511" t="e">
        <f ca="1">+IF(AND(ISNUMBER(OFFSET('Sanitation Data'!$I$4,0,10*ROW('Sanitation Data'!I14))),'Data Summary'!DJ20="Yes"),100-OFFSET('Sanitation Data'!$I$4,0,10*ROW('Sanitation Data'!I14)),NA())</f>
        <v>#N/A</v>
      </c>
      <c r="AV20" s="511" t="e">
        <f ca="1">+IF(AND(ISNUMBER(OFFSET('Sanitation Data'!$I$6,0,10*ROW('Sanitation Data'!I14))),'Data Summary'!DK20="Yes"),OFFSET('Sanitation Data'!$I$6,0,10*ROW('Sanitation Data'!I14)),NA())</f>
        <v>#N/A</v>
      </c>
      <c r="AW20" s="511" t="e">
        <f ca="1">+IF(AND(ISNUMBER(OFFSET('Sanitation Data'!$I$10,0,10*ROW('Sanitation Data'!I14))),'Data Summary'!DL20="Yes"),OFFSET('Sanitation Data'!$I$10,0,10*ROW('Sanitation Data'!I14)),NA())</f>
        <v>#N/A</v>
      </c>
      <c r="AX20" s="511" t="e">
        <f ca="1">+IF(AND(ISNUMBER(OFFSET('Sanitation Data'!$I$11,0,10*ROW('Sanitation Data'!I14))),'Data Summary'!DM20="Yes"),OFFSET('Sanitation Data'!$I$11,0,10*ROW('Sanitation Data'!I14)),NA())</f>
        <v>#N/A</v>
      </c>
      <c r="AY20" s="511" t="e">
        <f ca="1">+IF(AND(ISNUMBER(OFFSET('Sanitation Data'!$I$12,0,10*ROW('Sanitation Data'!I14))),'Data Summary'!DN20="Yes"),OFFSET('Sanitation Data'!$I$12,0,10*ROW('Sanitation Data'!I14)),NA())</f>
        <v>#N/A</v>
      </c>
      <c r="AZ20" s="512" t="e">
        <f ca="1">+IF(AND(ISNUMBER(OFFSET('Hygiene Data'!$D$5,0,10*ROW('Hygiene Data'!D14))),'Data Summary'!DO20="Yes"),OFFSET('Hygiene Data'!$D$5,0,10*ROW('Hygiene Data'!D14)),NA())</f>
        <v>#N/A</v>
      </c>
      <c r="BA20" s="512" t="e">
        <f ca="1">+IF(AND(ISNUMBER(OFFSET('Hygiene Data'!$D$7,0,10*ROW('Hygiene Data'!D14))),'Data Summary'!DP20="Yes"),OFFSET('Hygiene Data'!$D$7,0,10*ROW('Hygiene Data'!D14)),NA())</f>
        <v>#N/A</v>
      </c>
      <c r="BB20" s="512" t="e">
        <f ca="1">+IF(AND(ISNUMBER(OFFSET('Hygiene Data'!$D$9,0,10*ROW('Hygiene Data'!D14))),'Data Summary'!DQ20="Yes"),OFFSET('Hygiene Data'!$D$9,0,10*ROW('Hygiene Data'!D14)),NA())</f>
        <v>#N/A</v>
      </c>
      <c r="BC20" s="512" t="e">
        <f ca="1">+IF(AND(ISNUMBER(OFFSET('Hygiene Data'!$E$5,0,10*ROW('Hygiene Data'!E14))),'Data Summary'!DR20="Yes"),OFFSET('Hygiene Data'!$E$5,0,10*ROW('Hygiene Data'!E14)),NA())</f>
        <v>#N/A</v>
      </c>
      <c r="BD20" s="512" t="e">
        <f ca="1">+IF(AND(ISNUMBER(OFFSET('Hygiene Data'!$E$7,0,10*ROW('Hygiene Data'!E14))),'Data Summary'!DS20="Yes"),OFFSET('Hygiene Data'!$E$7,0,10*ROW('Hygiene Data'!E14)),NA())</f>
        <v>#N/A</v>
      </c>
      <c r="BE20" s="512" t="e">
        <f ca="1">+IF(AND(ISNUMBER(OFFSET('Hygiene Data'!$E$9,0,10*ROW('Hygiene Data'!E14))),'Data Summary'!DT20="Yes"),OFFSET('Hygiene Data'!$E$9,0,10*ROW('Hygiene Data'!E14)),NA())</f>
        <v>#N/A</v>
      </c>
      <c r="BF20" s="512" t="e">
        <f ca="1">+IF(AND(ISNUMBER(OFFSET('Hygiene Data'!$F$5,0,10*ROW('Hygiene Data'!F14))),'Data Summary'!DU20="Yes"),OFFSET('Hygiene Data'!$F$5,0,10*ROW('Hygiene Data'!F14)),NA())</f>
        <v>#N/A</v>
      </c>
      <c r="BG20" s="512" t="e">
        <f ca="1">+IF(AND(ISNUMBER(OFFSET('Hygiene Data'!$F$7,0,10*ROW('Hygiene Data'!F14))),'Data Summary'!DV20="Yes"),OFFSET('Hygiene Data'!$F$7,0,10*ROW('Hygiene Data'!F14)),NA())</f>
        <v>#N/A</v>
      </c>
      <c r="BH20" s="512" t="e">
        <f ca="1">+IF(AND(ISNUMBER(OFFSET('Hygiene Data'!$F$9,0,10*ROW('Hygiene Data'!F14))),'Data Summary'!DW20="Yes"),OFFSET('Hygiene Data'!$F$9,0,10*ROW('Hygiene Data'!F14)),NA())</f>
        <v>#N/A</v>
      </c>
      <c r="BI20" s="512" t="e">
        <f ca="1">+IF(AND(ISNUMBER(OFFSET('Hygiene Data'!$G$5,0,10*ROW('Hygiene Data'!G14))),'Data Summary'!DX20="Yes"),OFFSET('Hygiene Data'!$G$5,0,10*ROW('Hygiene Data'!G14)),NA())</f>
        <v>#N/A</v>
      </c>
      <c r="BJ20" s="512" t="e">
        <f ca="1">+IF(AND(ISNUMBER(OFFSET('Hygiene Data'!$G$7,0,10*ROW('Hygiene Data'!G14))),'Data Summary'!DY20="Yes"),OFFSET('Hygiene Data'!$G$7,0,10*ROW('Hygiene Data'!G14)),NA())</f>
        <v>#N/A</v>
      </c>
      <c r="BK20" s="512" t="e">
        <f ca="1">+IF(AND(ISNUMBER(OFFSET('Hygiene Data'!$G$9,0,10*ROW('Hygiene Data'!G14))),'Data Summary'!DZ20="Yes"),OFFSET('Hygiene Data'!$G$9,0,10*ROW('Hygiene Data'!G14)),NA())</f>
        <v>#N/A</v>
      </c>
      <c r="BL20" s="512" t="e">
        <f ca="1">+IF(AND(ISNUMBER(OFFSET('Hygiene Data'!$H$5,0,10*ROW('Hygiene Data'!H14))),'Data Summary'!EA20="Yes"),OFFSET('Hygiene Data'!$H$5,0,10*ROW('Hygiene Data'!H14)),NA())</f>
        <v>#N/A</v>
      </c>
      <c r="BM20" s="512" t="e">
        <f ca="1">+IF(AND(ISNUMBER(OFFSET('Hygiene Data'!$H$7,0,10*ROW('Hygiene Data'!H14))),'Data Summary'!EB20="Yes"),OFFSET('Hygiene Data'!$H$7,0,10*ROW('Hygiene Data'!H14)),NA())</f>
        <v>#N/A</v>
      </c>
      <c r="BN20" s="512" t="e">
        <f ca="1">+IF(AND(ISNUMBER(OFFSET('Hygiene Data'!$H$9,0,10*ROW('Hygiene Data'!H14))),'Data Summary'!EC20="Yes"),OFFSET('Hygiene Data'!$H$9,0,10*ROW('Hygiene Data'!H14)),NA())</f>
        <v>#N/A</v>
      </c>
      <c r="BO20" s="512" t="e">
        <f ca="1">+IF(AND(ISNUMBER(OFFSET('Hygiene Data'!$I$5,0,10*ROW('Hygiene Data'!I14))),'Data Summary'!ED20="Yes"),OFFSET('Hygiene Data'!$I$5,0,10*ROW('Hygiene Data'!I14)),NA())</f>
        <v>#N/A</v>
      </c>
      <c r="BP20" s="512" t="e">
        <f ca="1">+IF(AND(ISNUMBER(OFFSET('Hygiene Data'!$I$7,0,10*ROW('Hygiene Data'!I14))),'Data Summary'!EE20="Yes"),OFFSET('Hygiene Data'!$I$7,0,10*ROW('Hygiene Data'!I14)),NA())</f>
        <v>#N/A</v>
      </c>
      <c r="BQ20" s="512" t="e">
        <f ca="1">+IF(AND(ISNUMBER(OFFSET('Hygiene Data'!$I$9,0,10*ROW('Hygiene Data'!I14))),'Data Summary'!EF20="Yes"),OFFSET('Hygiene Data'!$I$9,0,10*ROW('Hygiene Data'!I14)),NA())</f>
        <v>#N/A</v>
      </c>
    </row>
    <row r="21" spans="1:69" x14ac:dyDescent="0.25">
      <c r="A21" s="508" t="e">
        <f ca="1">+RIGHT('Data Summary'!A21,LEN('Data Summary'!A21)-9)</f>
        <v>#VALUE!</v>
      </c>
      <c r="B21" s="482" t="str">
        <f ca="1">+IF(ISTEXT('Data Summary'!B21),'Data Summary'!B21,"")</f>
        <v/>
      </c>
      <c r="C21" s="509" t="e">
        <f ca="1">+VALUE('Data Summary'!C21)</f>
        <v>#VALUE!</v>
      </c>
      <c r="D21" s="510" t="e">
        <f ca="1">+IF(AND(ISNUMBER(OFFSET('Water Data'!$D$4,0,10*ROW('Water Data'!D15))),'Data Summary'!BS21="Yes"),100-OFFSET('Water Data'!$D$4,0,10*ROW('Water Data'!D15)),NA())</f>
        <v>#N/A</v>
      </c>
      <c r="E21" s="510" t="e">
        <f ca="1">+IF(AND(ISNUMBER(OFFSET('Water Data'!$D$6,0,10*ROW('Water Data'!D15))),'Data Summary'!BT21="Yes"),OFFSET('Water Data'!$D$6,0,10*ROW('Water Data'!D15)),NA())</f>
        <v>#N/A</v>
      </c>
      <c r="F21" s="510" t="e">
        <f ca="1">+IF(AND(ISNUMBER(OFFSET('Water Data'!$D$9,0,10*ROW('Water Data'!D15))),'Data Summary'!BU21="Yes"),OFFSET('Water Data'!$D$9,0,10*ROW('Water Data'!D15)),NA())</f>
        <v>#N/A</v>
      </c>
      <c r="G21" s="510" t="e">
        <f ca="1">+IF(AND(ISNUMBER(OFFSET('Water Data'!$E$4,0,10*ROW('Water Data'!E15))),'Data Summary'!BV21="Yes"),100-OFFSET('Water Data'!$E$4,0,10*ROW('Water Data'!E15)),NA())</f>
        <v>#N/A</v>
      </c>
      <c r="H21" s="510" t="e">
        <f ca="1">+IF(AND(ISNUMBER(OFFSET('Water Data'!$E$6,0,10*ROW('Water Data'!E15))),'Data Summary'!BW21="Yes"),OFFSET('Water Data'!$E$6,0,10*ROW('Water Data'!E15)),NA())</f>
        <v>#N/A</v>
      </c>
      <c r="I21" s="510" t="e">
        <f ca="1">+IF(AND(ISNUMBER(OFFSET('Water Data'!$E$9,0,10*ROW('Water Data'!E15))),'Data Summary'!BX21="Yes"),OFFSET('Water Data'!$E$9,0,10*ROW('Water Data'!E15)),NA())</f>
        <v>#N/A</v>
      </c>
      <c r="J21" s="510" t="e">
        <f ca="1">+IF(AND(ISNUMBER(OFFSET('Water Data'!$F$4,0,10*ROW('Water Data'!F15))),'Data Summary'!BY21="Yes"),100-OFFSET('Water Data'!$F$4,0,10*ROW('Water Data'!F15)),NA())</f>
        <v>#N/A</v>
      </c>
      <c r="K21" s="510" t="e">
        <f ca="1">+IF(AND(ISNUMBER(OFFSET('Water Data'!$F$6,0,10*ROW('Water Data'!F15))),'Data Summary'!BZ21="Yes"),OFFSET('Water Data'!$F$6,0,10*ROW('Water Data'!F15)),NA())</f>
        <v>#N/A</v>
      </c>
      <c r="L21" s="510" t="e">
        <f ca="1">+IF(AND(ISNUMBER(OFFSET('Water Data'!$F$9,0,10*ROW('Water Data'!F15))),'Data Summary'!CA21="Yes"),OFFSET('Water Data'!$F$9,0,10*ROW('Water Data'!F15)),NA())</f>
        <v>#N/A</v>
      </c>
      <c r="M21" s="510" t="e">
        <f ca="1">+IF(AND(ISNUMBER(OFFSET('Water Data'!$G$4,0,10*ROW('Water Data'!G15))),'Data Summary'!CB21="Yes"),100-OFFSET('Water Data'!$G$4,0,10*ROW('Water Data'!G15)),NA())</f>
        <v>#N/A</v>
      </c>
      <c r="N21" s="510" t="e">
        <f ca="1">+IF(AND(ISNUMBER(OFFSET('Water Data'!$G$6,0,10*ROW('Water Data'!G15))),'Data Summary'!CC21="Yes"),OFFSET('Water Data'!$G$6,0,10*ROW('Water Data'!G15)),NA())</f>
        <v>#N/A</v>
      </c>
      <c r="O21" s="510" t="e">
        <f ca="1">+IF(AND(ISNUMBER(OFFSET('Water Data'!$G$9,0,10*ROW('Water Data'!G15))),'Data Summary'!CD21="Yes"),OFFSET('Water Data'!$G$9,0,10*ROW('Water Data'!G15)),NA())</f>
        <v>#N/A</v>
      </c>
      <c r="P21" s="510" t="e">
        <f ca="1">+IF(AND(ISNUMBER(OFFSET('Water Data'!$H$4,0,10*ROW('Water Data'!H15))),'Data Summary'!CE21="Yes"),100-OFFSET('Water Data'!$H$4,0,10*ROW('Water Data'!H15)),NA())</f>
        <v>#N/A</v>
      </c>
      <c r="Q21" s="510" t="e">
        <f ca="1">+IF(AND(ISNUMBER(OFFSET('Water Data'!$H$6,0,10*ROW('Water Data'!H15))),'Data Summary'!CF21="Yes"),OFFSET('Water Data'!$H$6,0,10*ROW('Water Data'!H15)),NA())</f>
        <v>#N/A</v>
      </c>
      <c r="R21" s="510" t="e">
        <f ca="1">+IF(AND(ISNUMBER(OFFSET('Water Data'!$H$9,0,10*ROW('Water Data'!H15))),'Data Summary'!CG21="Yes"),OFFSET('Water Data'!$H$9,0,10*ROW('Water Data'!H15)),NA())</f>
        <v>#N/A</v>
      </c>
      <c r="S21" s="510" t="e">
        <f ca="1">+IF(AND(ISNUMBER(OFFSET('Water Data'!$I$4,0,10*ROW('Water Data'!I15))),'Data Summary'!CH21="Yes"),100-OFFSET('Water Data'!$I$4,0,10*ROW('Water Data'!I15)),NA())</f>
        <v>#N/A</v>
      </c>
      <c r="T21" s="510" t="e">
        <f ca="1">+IF(AND(ISNUMBER(OFFSET('Water Data'!$I$6,0,10*ROW('Water Data'!I15))),'Data Summary'!CI21="Yes"),OFFSET('Water Data'!$I$6,0,10*ROW('Water Data'!I15)),NA())</f>
        <v>#N/A</v>
      </c>
      <c r="U21" s="510" t="e">
        <f ca="1">+IF(AND(ISNUMBER(OFFSET('Water Data'!$I$9,0,10*ROW('Water Data'!I15))),'Data Summary'!CJ21="Yes"),OFFSET('Water Data'!$I$9,0,10*ROW('Water Data'!I15)),NA())</f>
        <v>#N/A</v>
      </c>
      <c r="V21" s="511" t="e">
        <f ca="1">+IF(AND(ISNUMBER(OFFSET('Sanitation Data'!$D$4,0,10*ROW('Sanitation Data'!D15))),'Data Summary'!CK21="Yes"),100-OFFSET('Sanitation Data'!$D$4,0,10*ROW('Sanitation Data'!D15)),NA())</f>
        <v>#N/A</v>
      </c>
      <c r="W21" s="511" t="e">
        <f ca="1">+IF(AND(ISNUMBER(OFFSET('Sanitation Data'!$D$6,0,10*ROW('Sanitation Data'!D15))),'Data Summary'!CL21="Yes"),OFFSET('Sanitation Data'!$D$6,0,10*ROW('Sanitation Data'!D15)),NA())</f>
        <v>#N/A</v>
      </c>
      <c r="X21" s="511" t="e">
        <f ca="1">+IF(AND(ISNUMBER(OFFSET('Sanitation Data'!$D$10,0,10*ROW('Sanitation Data'!D15))),'Data Summary'!CM21="Yes"),OFFSET('Sanitation Data'!$D$10,0,10*ROW('Sanitation Data'!D15)),NA())</f>
        <v>#N/A</v>
      </c>
      <c r="Y21" s="511" t="e">
        <f ca="1">+IF(AND(ISNUMBER(OFFSET('Sanitation Data'!$D$11,0,10*ROW('Sanitation Data'!D15))),'Data Summary'!CN21="Yes"),OFFSET('Sanitation Data'!$D$11,0,10*ROW('Sanitation Data'!D15)),NA())</f>
        <v>#N/A</v>
      </c>
      <c r="Z21" s="511" t="e">
        <f ca="1">+IF(AND(ISNUMBER(OFFSET('Sanitation Data'!$D$12,0,10*ROW('Sanitation Data'!D15))),'Data Summary'!CO21="Yes"),OFFSET('Sanitation Data'!$D$12,0,10*ROW('Sanitation Data'!D15)),NA())</f>
        <v>#N/A</v>
      </c>
      <c r="AA21" s="511" t="e">
        <f ca="1">+IF(AND(ISNUMBER(OFFSET('Sanitation Data'!$E$4,0,10*ROW('Sanitation Data'!E15))),'Data Summary'!CP21="Yes"),100-OFFSET('Sanitation Data'!$E$4,0,10*ROW('Sanitation Data'!E15)),NA())</f>
        <v>#N/A</v>
      </c>
      <c r="AB21" s="511" t="e">
        <f ca="1">+IF(AND(ISNUMBER(OFFSET('Sanitation Data'!$E$6,0,10*ROW('Sanitation Data'!E15))),'Data Summary'!CQ21="Yes"),OFFSET('Sanitation Data'!$E$6,0,10*ROW('Sanitation Data'!E15)),NA())</f>
        <v>#N/A</v>
      </c>
      <c r="AC21" s="511" t="e">
        <f ca="1">+IF(AND(ISNUMBER(OFFSET('Sanitation Data'!$E$10,0,10*ROW('Sanitation Data'!E15))),'Data Summary'!CR21="Yes"),OFFSET('Sanitation Data'!$E$10,0,10*ROW('Sanitation Data'!E15)),NA())</f>
        <v>#N/A</v>
      </c>
      <c r="AD21" s="511" t="e">
        <f ca="1">+IF(AND(ISNUMBER(OFFSET('Sanitation Data'!$E$11,0,10*ROW('Sanitation Data'!E15))),'Data Summary'!CS21="Yes"),OFFSET('Sanitation Data'!$E$11,0,10*ROW('Sanitation Data'!E15)),NA())</f>
        <v>#N/A</v>
      </c>
      <c r="AE21" s="511" t="e">
        <f ca="1">+IF(AND(ISNUMBER(OFFSET('Sanitation Data'!$E$12,0,10*ROW('Sanitation Data'!E15))),'Data Summary'!CT21="Yes"),OFFSET('Sanitation Data'!$E$12,0,10*ROW('Sanitation Data'!E15)),NA())</f>
        <v>#N/A</v>
      </c>
      <c r="AF21" s="511" t="e">
        <f ca="1">+IF(AND(ISNUMBER(OFFSET('Sanitation Data'!$F$4,0,10*ROW('Sanitation Data'!F15))),'Data Summary'!CU21="Yes"),100-OFFSET('Sanitation Data'!$F$4,0,10*ROW('Sanitation Data'!F15)),NA())</f>
        <v>#N/A</v>
      </c>
      <c r="AG21" s="511" t="e">
        <f ca="1">+IF(AND(ISNUMBER(OFFSET('Sanitation Data'!$F$6,0,10*ROW('Sanitation Data'!F15))),'Data Summary'!CV21="Yes"),OFFSET('Sanitation Data'!$F$6,0,10*ROW('Sanitation Data'!F15)),NA())</f>
        <v>#N/A</v>
      </c>
      <c r="AH21" s="511" t="e">
        <f ca="1">+IF(AND(ISNUMBER(OFFSET('Sanitation Data'!$F$10,0,10*ROW('Sanitation Data'!F15))),'Data Summary'!CW21="Yes"),OFFSET('Sanitation Data'!$F$10,0,10*ROW('Sanitation Data'!F15)),NA())</f>
        <v>#N/A</v>
      </c>
      <c r="AI21" s="511" t="e">
        <f ca="1">+IF(AND(ISNUMBER(OFFSET('Sanitation Data'!$F$11,0,10*ROW('Sanitation Data'!F15))),'Data Summary'!CX21="Yes"),OFFSET('Sanitation Data'!$F$11,0,10*ROW('Sanitation Data'!F15)),NA())</f>
        <v>#N/A</v>
      </c>
      <c r="AJ21" s="511" t="e">
        <f ca="1">+IF(AND(ISNUMBER(OFFSET('Sanitation Data'!$F$12,0,10*ROW('Sanitation Data'!F15))),'Data Summary'!CY21="Yes"),OFFSET('Sanitation Data'!$F$12,0,10*ROW('Sanitation Data'!F15)),NA())</f>
        <v>#N/A</v>
      </c>
      <c r="AK21" s="511" t="e">
        <f ca="1">+IF(AND(ISNUMBER(OFFSET('Sanitation Data'!$G$4,0,10*ROW('Sanitation Data'!G15))),'Data Summary'!CZ21="Yes"),100-OFFSET('Sanitation Data'!$G$4,0,10*ROW('Sanitation Data'!G15)),NA())</f>
        <v>#N/A</v>
      </c>
      <c r="AL21" s="511" t="e">
        <f ca="1">+IF(AND(ISNUMBER(OFFSET('Sanitation Data'!$G$6,0,10*ROW('Sanitation Data'!G15))),'Data Summary'!DA21="Yes"),OFFSET('Sanitation Data'!$G$6,0,10*ROW('Sanitation Data'!G15)),NA())</f>
        <v>#N/A</v>
      </c>
      <c r="AM21" s="511" t="e">
        <f ca="1">+IF(AND(ISNUMBER(OFFSET('Sanitation Data'!$G$10,0,10*ROW('Sanitation Data'!G15))),'Data Summary'!DB21="Yes"),OFFSET('Sanitation Data'!$G$10,0,10*ROW('Sanitation Data'!G15)),NA())</f>
        <v>#N/A</v>
      </c>
      <c r="AN21" s="511" t="e">
        <f ca="1">+IF(AND(ISNUMBER(OFFSET('Sanitation Data'!$G$11,0,10*ROW('Sanitation Data'!G15))),'Data Summary'!DC21="Yes"),OFFSET('Sanitation Data'!$G$11,0,10*ROW('Sanitation Data'!G15)),NA())</f>
        <v>#N/A</v>
      </c>
      <c r="AO21" s="511" t="e">
        <f ca="1">+IF(AND(ISNUMBER(OFFSET('Sanitation Data'!$G$12,0,10*ROW('Sanitation Data'!G15))),'Data Summary'!DD21="Yes"),OFFSET('Sanitation Data'!$G$12,0,10*ROW('Sanitation Data'!G15)),NA())</f>
        <v>#N/A</v>
      </c>
      <c r="AP21" s="511" t="e">
        <f ca="1">+IF(AND(ISNUMBER(OFFSET('Sanitation Data'!$H$4,0,10*ROW('Sanitation Data'!H15))),'Data Summary'!DE21="Yes"),100-OFFSET('Sanitation Data'!$H$4,0,10*ROW('Sanitation Data'!H15)),NA())</f>
        <v>#N/A</v>
      </c>
      <c r="AQ21" s="511" t="e">
        <f ca="1">+IF(AND(ISNUMBER(OFFSET('Sanitation Data'!$H$6,0,10*ROW('Sanitation Data'!H15))),'Data Summary'!DF21="Yes"),OFFSET('Sanitation Data'!$H$6,0,10*ROW('Sanitation Data'!H15)),NA())</f>
        <v>#N/A</v>
      </c>
      <c r="AR21" s="511" t="e">
        <f ca="1">+IF(AND(ISNUMBER(OFFSET('Sanitation Data'!$H$10,0,10*ROW('Sanitation Data'!H15))),'Data Summary'!DG21="Yes"),OFFSET('Sanitation Data'!$H$10,0,10*ROW('Sanitation Data'!H15)),NA())</f>
        <v>#N/A</v>
      </c>
      <c r="AS21" s="511" t="e">
        <f ca="1">+IF(AND(ISNUMBER(OFFSET('Sanitation Data'!$H$11,0,10*ROW('Sanitation Data'!H15))),'Data Summary'!DH21="Yes"),OFFSET('Sanitation Data'!$H$11,0,10*ROW('Sanitation Data'!H15)),NA())</f>
        <v>#N/A</v>
      </c>
      <c r="AT21" s="511" t="e">
        <f ca="1">+IF(AND(ISNUMBER(OFFSET('Sanitation Data'!$H$12,0,10*ROW('Sanitation Data'!H15))),'Data Summary'!DI21="Yes"),OFFSET('Sanitation Data'!$H$12,0,10*ROW('Sanitation Data'!H15)),NA())</f>
        <v>#N/A</v>
      </c>
      <c r="AU21" s="511" t="e">
        <f ca="1">+IF(AND(ISNUMBER(OFFSET('Sanitation Data'!$I$4,0,10*ROW('Sanitation Data'!I15))),'Data Summary'!DJ21="Yes"),100-OFFSET('Sanitation Data'!$I$4,0,10*ROW('Sanitation Data'!I15)),NA())</f>
        <v>#N/A</v>
      </c>
      <c r="AV21" s="511" t="e">
        <f ca="1">+IF(AND(ISNUMBER(OFFSET('Sanitation Data'!$I$6,0,10*ROW('Sanitation Data'!I15))),'Data Summary'!DK21="Yes"),OFFSET('Sanitation Data'!$I$6,0,10*ROW('Sanitation Data'!I15)),NA())</f>
        <v>#N/A</v>
      </c>
      <c r="AW21" s="511" t="e">
        <f ca="1">+IF(AND(ISNUMBER(OFFSET('Sanitation Data'!$I$10,0,10*ROW('Sanitation Data'!I15))),'Data Summary'!DL21="Yes"),OFFSET('Sanitation Data'!$I$10,0,10*ROW('Sanitation Data'!I15)),NA())</f>
        <v>#N/A</v>
      </c>
      <c r="AX21" s="511" t="e">
        <f ca="1">+IF(AND(ISNUMBER(OFFSET('Sanitation Data'!$I$11,0,10*ROW('Sanitation Data'!I15))),'Data Summary'!DM21="Yes"),OFFSET('Sanitation Data'!$I$11,0,10*ROW('Sanitation Data'!I15)),NA())</f>
        <v>#N/A</v>
      </c>
      <c r="AY21" s="511" t="e">
        <f ca="1">+IF(AND(ISNUMBER(OFFSET('Sanitation Data'!$I$12,0,10*ROW('Sanitation Data'!I15))),'Data Summary'!DN21="Yes"),OFFSET('Sanitation Data'!$I$12,0,10*ROW('Sanitation Data'!I15)),NA())</f>
        <v>#N/A</v>
      </c>
      <c r="AZ21" s="512" t="e">
        <f ca="1">+IF(AND(ISNUMBER(OFFSET('Hygiene Data'!$D$5,0,10*ROW('Hygiene Data'!D15))),'Data Summary'!DO21="Yes"),OFFSET('Hygiene Data'!$D$5,0,10*ROW('Hygiene Data'!D15)),NA())</f>
        <v>#N/A</v>
      </c>
      <c r="BA21" s="512" t="e">
        <f ca="1">+IF(AND(ISNUMBER(OFFSET('Hygiene Data'!$D$7,0,10*ROW('Hygiene Data'!D15))),'Data Summary'!DP21="Yes"),OFFSET('Hygiene Data'!$D$7,0,10*ROW('Hygiene Data'!D15)),NA())</f>
        <v>#N/A</v>
      </c>
      <c r="BB21" s="512" t="e">
        <f ca="1">+IF(AND(ISNUMBER(OFFSET('Hygiene Data'!$D$9,0,10*ROW('Hygiene Data'!D15))),'Data Summary'!DQ21="Yes"),OFFSET('Hygiene Data'!$D$9,0,10*ROW('Hygiene Data'!D15)),NA())</f>
        <v>#N/A</v>
      </c>
      <c r="BC21" s="512" t="e">
        <f ca="1">+IF(AND(ISNUMBER(OFFSET('Hygiene Data'!$E$5,0,10*ROW('Hygiene Data'!E15))),'Data Summary'!DR21="Yes"),OFFSET('Hygiene Data'!$E$5,0,10*ROW('Hygiene Data'!E15)),NA())</f>
        <v>#N/A</v>
      </c>
      <c r="BD21" s="512" t="e">
        <f ca="1">+IF(AND(ISNUMBER(OFFSET('Hygiene Data'!$E$7,0,10*ROW('Hygiene Data'!E15))),'Data Summary'!DS21="Yes"),OFFSET('Hygiene Data'!$E$7,0,10*ROW('Hygiene Data'!E15)),NA())</f>
        <v>#N/A</v>
      </c>
      <c r="BE21" s="512" t="e">
        <f ca="1">+IF(AND(ISNUMBER(OFFSET('Hygiene Data'!$E$9,0,10*ROW('Hygiene Data'!E15))),'Data Summary'!DT21="Yes"),OFFSET('Hygiene Data'!$E$9,0,10*ROW('Hygiene Data'!E15)),NA())</f>
        <v>#N/A</v>
      </c>
      <c r="BF21" s="512" t="e">
        <f ca="1">+IF(AND(ISNUMBER(OFFSET('Hygiene Data'!$F$5,0,10*ROW('Hygiene Data'!F15))),'Data Summary'!DU21="Yes"),OFFSET('Hygiene Data'!$F$5,0,10*ROW('Hygiene Data'!F15)),NA())</f>
        <v>#N/A</v>
      </c>
      <c r="BG21" s="512" t="e">
        <f ca="1">+IF(AND(ISNUMBER(OFFSET('Hygiene Data'!$F$7,0,10*ROW('Hygiene Data'!F15))),'Data Summary'!DV21="Yes"),OFFSET('Hygiene Data'!$F$7,0,10*ROW('Hygiene Data'!F15)),NA())</f>
        <v>#N/A</v>
      </c>
      <c r="BH21" s="512" t="e">
        <f ca="1">+IF(AND(ISNUMBER(OFFSET('Hygiene Data'!$F$9,0,10*ROW('Hygiene Data'!F15))),'Data Summary'!DW21="Yes"),OFFSET('Hygiene Data'!$F$9,0,10*ROW('Hygiene Data'!F15)),NA())</f>
        <v>#N/A</v>
      </c>
      <c r="BI21" s="512" t="e">
        <f ca="1">+IF(AND(ISNUMBER(OFFSET('Hygiene Data'!$G$5,0,10*ROW('Hygiene Data'!G15))),'Data Summary'!DX21="Yes"),OFFSET('Hygiene Data'!$G$5,0,10*ROW('Hygiene Data'!G15)),NA())</f>
        <v>#N/A</v>
      </c>
      <c r="BJ21" s="512" t="e">
        <f ca="1">+IF(AND(ISNUMBER(OFFSET('Hygiene Data'!$G$7,0,10*ROW('Hygiene Data'!G15))),'Data Summary'!DY21="Yes"),OFFSET('Hygiene Data'!$G$7,0,10*ROW('Hygiene Data'!G15)),NA())</f>
        <v>#N/A</v>
      </c>
      <c r="BK21" s="512" t="e">
        <f ca="1">+IF(AND(ISNUMBER(OFFSET('Hygiene Data'!$G$9,0,10*ROW('Hygiene Data'!G15))),'Data Summary'!DZ21="Yes"),OFFSET('Hygiene Data'!$G$9,0,10*ROW('Hygiene Data'!G15)),NA())</f>
        <v>#N/A</v>
      </c>
      <c r="BL21" s="512" t="e">
        <f ca="1">+IF(AND(ISNUMBER(OFFSET('Hygiene Data'!$H$5,0,10*ROW('Hygiene Data'!H15))),'Data Summary'!EA21="Yes"),OFFSET('Hygiene Data'!$H$5,0,10*ROW('Hygiene Data'!H15)),NA())</f>
        <v>#N/A</v>
      </c>
      <c r="BM21" s="512" t="e">
        <f ca="1">+IF(AND(ISNUMBER(OFFSET('Hygiene Data'!$H$7,0,10*ROW('Hygiene Data'!H15))),'Data Summary'!EB21="Yes"),OFFSET('Hygiene Data'!$H$7,0,10*ROW('Hygiene Data'!H15)),NA())</f>
        <v>#N/A</v>
      </c>
      <c r="BN21" s="512" t="e">
        <f ca="1">+IF(AND(ISNUMBER(OFFSET('Hygiene Data'!$H$9,0,10*ROW('Hygiene Data'!H15))),'Data Summary'!EC21="Yes"),OFFSET('Hygiene Data'!$H$9,0,10*ROW('Hygiene Data'!H15)),NA())</f>
        <v>#N/A</v>
      </c>
      <c r="BO21" s="512" t="e">
        <f ca="1">+IF(AND(ISNUMBER(OFFSET('Hygiene Data'!$I$5,0,10*ROW('Hygiene Data'!I15))),'Data Summary'!ED21="Yes"),OFFSET('Hygiene Data'!$I$5,0,10*ROW('Hygiene Data'!I15)),NA())</f>
        <v>#N/A</v>
      </c>
      <c r="BP21" s="512" t="e">
        <f ca="1">+IF(AND(ISNUMBER(OFFSET('Hygiene Data'!$I$7,0,10*ROW('Hygiene Data'!I15))),'Data Summary'!EE21="Yes"),OFFSET('Hygiene Data'!$I$7,0,10*ROW('Hygiene Data'!I15)),NA())</f>
        <v>#N/A</v>
      </c>
      <c r="BQ21" s="512" t="e">
        <f ca="1">+IF(AND(ISNUMBER(OFFSET('Hygiene Data'!$I$9,0,10*ROW('Hygiene Data'!I15))),'Data Summary'!EF21="Yes"),OFFSET('Hygiene Data'!$I$9,0,10*ROW('Hygiene Data'!I15)),NA())</f>
        <v>#N/A</v>
      </c>
    </row>
    <row r="22" spans="1:69" x14ac:dyDescent="0.25">
      <c r="A22" s="508" t="e">
        <f ca="1">+RIGHT('Data Summary'!A22,LEN('Data Summary'!A22)-9)</f>
        <v>#VALUE!</v>
      </c>
      <c r="B22" s="482" t="str">
        <f ca="1">+IF(ISTEXT('Data Summary'!B22),'Data Summary'!B22,"")</f>
        <v/>
      </c>
      <c r="C22" s="509" t="e">
        <f ca="1">+VALUE('Data Summary'!C22)</f>
        <v>#VALUE!</v>
      </c>
      <c r="D22" s="510" t="e">
        <f ca="1">+IF(AND(ISNUMBER(OFFSET('Water Data'!$D$4,0,10*ROW('Water Data'!D16))),'Data Summary'!BS22="Yes"),100-OFFSET('Water Data'!$D$4,0,10*ROW('Water Data'!D16)),NA())</f>
        <v>#N/A</v>
      </c>
      <c r="E22" s="510" t="e">
        <f ca="1">+IF(AND(ISNUMBER(OFFSET('Water Data'!$D$6,0,10*ROW('Water Data'!D16))),'Data Summary'!BT22="Yes"),OFFSET('Water Data'!$D$6,0,10*ROW('Water Data'!D16)),NA())</f>
        <v>#N/A</v>
      </c>
      <c r="F22" s="510" t="e">
        <f ca="1">+IF(AND(ISNUMBER(OFFSET('Water Data'!$D$9,0,10*ROW('Water Data'!D16))),'Data Summary'!BU22="Yes"),OFFSET('Water Data'!$D$9,0,10*ROW('Water Data'!D16)),NA())</f>
        <v>#N/A</v>
      </c>
      <c r="G22" s="510" t="e">
        <f ca="1">+IF(AND(ISNUMBER(OFFSET('Water Data'!$E$4,0,10*ROW('Water Data'!E16))),'Data Summary'!BV22="Yes"),100-OFFSET('Water Data'!$E$4,0,10*ROW('Water Data'!E16)),NA())</f>
        <v>#N/A</v>
      </c>
      <c r="H22" s="510" t="e">
        <f ca="1">+IF(AND(ISNUMBER(OFFSET('Water Data'!$E$6,0,10*ROW('Water Data'!E16))),'Data Summary'!BW22="Yes"),OFFSET('Water Data'!$E$6,0,10*ROW('Water Data'!E16)),NA())</f>
        <v>#N/A</v>
      </c>
      <c r="I22" s="510" t="e">
        <f ca="1">+IF(AND(ISNUMBER(OFFSET('Water Data'!$E$9,0,10*ROW('Water Data'!E16))),'Data Summary'!BX22="Yes"),OFFSET('Water Data'!$E$9,0,10*ROW('Water Data'!E16)),NA())</f>
        <v>#N/A</v>
      </c>
      <c r="J22" s="510" t="e">
        <f ca="1">+IF(AND(ISNUMBER(OFFSET('Water Data'!$F$4,0,10*ROW('Water Data'!F16))),'Data Summary'!BY22="Yes"),100-OFFSET('Water Data'!$F$4,0,10*ROW('Water Data'!F16)),NA())</f>
        <v>#N/A</v>
      </c>
      <c r="K22" s="510" t="e">
        <f ca="1">+IF(AND(ISNUMBER(OFFSET('Water Data'!$F$6,0,10*ROW('Water Data'!F16))),'Data Summary'!BZ22="Yes"),OFFSET('Water Data'!$F$6,0,10*ROW('Water Data'!F16)),NA())</f>
        <v>#N/A</v>
      </c>
      <c r="L22" s="510" t="e">
        <f ca="1">+IF(AND(ISNUMBER(OFFSET('Water Data'!$F$9,0,10*ROW('Water Data'!F16))),'Data Summary'!CA22="Yes"),OFFSET('Water Data'!$F$9,0,10*ROW('Water Data'!F16)),NA())</f>
        <v>#N/A</v>
      </c>
      <c r="M22" s="510" t="e">
        <f ca="1">+IF(AND(ISNUMBER(OFFSET('Water Data'!$G$4,0,10*ROW('Water Data'!G16))),'Data Summary'!CB22="Yes"),100-OFFSET('Water Data'!$G$4,0,10*ROW('Water Data'!G16)),NA())</f>
        <v>#N/A</v>
      </c>
      <c r="N22" s="510" t="e">
        <f ca="1">+IF(AND(ISNUMBER(OFFSET('Water Data'!$G$6,0,10*ROW('Water Data'!G16))),'Data Summary'!CC22="Yes"),OFFSET('Water Data'!$G$6,0,10*ROW('Water Data'!G16)),NA())</f>
        <v>#N/A</v>
      </c>
      <c r="O22" s="510" t="e">
        <f ca="1">+IF(AND(ISNUMBER(OFFSET('Water Data'!$G$9,0,10*ROW('Water Data'!G16))),'Data Summary'!CD22="Yes"),OFFSET('Water Data'!$G$9,0,10*ROW('Water Data'!G16)),NA())</f>
        <v>#N/A</v>
      </c>
      <c r="P22" s="510" t="e">
        <f ca="1">+IF(AND(ISNUMBER(OFFSET('Water Data'!$H$4,0,10*ROW('Water Data'!H16))),'Data Summary'!CE22="Yes"),100-OFFSET('Water Data'!$H$4,0,10*ROW('Water Data'!H16)),NA())</f>
        <v>#N/A</v>
      </c>
      <c r="Q22" s="510" t="e">
        <f ca="1">+IF(AND(ISNUMBER(OFFSET('Water Data'!$H$6,0,10*ROW('Water Data'!H16))),'Data Summary'!CF22="Yes"),OFFSET('Water Data'!$H$6,0,10*ROW('Water Data'!H16)),NA())</f>
        <v>#N/A</v>
      </c>
      <c r="R22" s="510" t="e">
        <f ca="1">+IF(AND(ISNUMBER(OFFSET('Water Data'!$H$9,0,10*ROW('Water Data'!H16))),'Data Summary'!CG22="Yes"),OFFSET('Water Data'!$H$9,0,10*ROW('Water Data'!H16)),NA())</f>
        <v>#N/A</v>
      </c>
      <c r="S22" s="510" t="e">
        <f ca="1">+IF(AND(ISNUMBER(OFFSET('Water Data'!$I$4,0,10*ROW('Water Data'!I16))),'Data Summary'!CH22="Yes"),100-OFFSET('Water Data'!$I$4,0,10*ROW('Water Data'!I16)),NA())</f>
        <v>#N/A</v>
      </c>
      <c r="T22" s="510" t="e">
        <f ca="1">+IF(AND(ISNUMBER(OFFSET('Water Data'!$I$6,0,10*ROW('Water Data'!I16))),'Data Summary'!CI22="Yes"),OFFSET('Water Data'!$I$6,0,10*ROW('Water Data'!I16)),NA())</f>
        <v>#N/A</v>
      </c>
      <c r="U22" s="510" t="e">
        <f ca="1">+IF(AND(ISNUMBER(OFFSET('Water Data'!$I$9,0,10*ROW('Water Data'!I16))),'Data Summary'!CJ22="Yes"),OFFSET('Water Data'!$I$9,0,10*ROW('Water Data'!I16)),NA())</f>
        <v>#N/A</v>
      </c>
      <c r="V22" s="511" t="e">
        <f ca="1">+IF(AND(ISNUMBER(OFFSET('Sanitation Data'!$D$4,0,10*ROW('Sanitation Data'!D16))),'Data Summary'!CK22="Yes"),100-OFFSET('Sanitation Data'!$D$4,0,10*ROW('Sanitation Data'!D16)),NA())</f>
        <v>#N/A</v>
      </c>
      <c r="W22" s="511" t="e">
        <f ca="1">+IF(AND(ISNUMBER(OFFSET('Sanitation Data'!$D$6,0,10*ROW('Sanitation Data'!D16))),'Data Summary'!CL22="Yes"),OFFSET('Sanitation Data'!$D$6,0,10*ROW('Sanitation Data'!D16)),NA())</f>
        <v>#N/A</v>
      </c>
      <c r="X22" s="511" t="e">
        <f ca="1">+IF(AND(ISNUMBER(OFFSET('Sanitation Data'!$D$10,0,10*ROW('Sanitation Data'!D16))),'Data Summary'!CM22="Yes"),OFFSET('Sanitation Data'!$D$10,0,10*ROW('Sanitation Data'!D16)),NA())</f>
        <v>#N/A</v>
      </c>
      <c r="Y22" s="511" t="e">
        <f ca="1">+IF(AND(ISNUMBER(OFFSET('Sanitation Data'!$D$11,0,10*ROW('Sanitation Data'!D16))),'Data Summary'!CN22="Yes"),OFFSET('Sanitation Data'!$D$11,0,10*ROW('Sanitation Data'!D16)),NA())</f>
        <v>#N/A</v>
      </c>
      <c r="Z22" s="511" t="e">
        <f ca="1">+IF(AND(ISNUMBER(OFFSET('Sanitation Data'!$D$12,0,10*ROW('Sanitation Data'!D16))),'Data Summary'!CO22="Yes"),OFFSET('Sanitation Data'!$D$12,0,10*ROW('Sanitation Data'!D16)),NA())</f>
        <v>#N/A</v>
      </c>
      <c r="AA22" s="511" t="e">
        <f ca="1">+IF(AND(ISNUMBER(OFFSET('Sanitation Data'!$E$4,0,10*ROW('Sanitation Data'!E16))),'Data Summary'!CP22="Yes"),100-OFFSET('Sanitation Data'!$E$4,0,10*ROW('Sanitation Data'!E16)),NA())</f>
        <v>#N/A</v>
      </c>
      <c r="AB22" s="511" t="e">
        <f ca="1">+IF(AND(ISNUMBER(OFFSET('Sanitation Data'!$E$6,0,10*ROW('Sanitation Data'!E16))),'Data Summary'!CQ22="Yes"),OFFSET('Sanitation Data'!$E$6,0,10*ROW('Sanitation Data'!E16)),NA())</f>
        <v>#N/A</v>
      </c>
      <c r="AC22" s="511" t="e">
        <f ca="1">+IF(AND(ISNUMBER(OFFSET('Sanitation Data'!$E$10,0,10*ROW('Sanitation Data'!E16))),'Data Summary'!CR22="Yes"),OFFSET('Sanitation Data'!$E$10,0,10*ROW('Sanitation Data'!E16)),NA())</f>
        <v>#N/A</v>
      </c>
      <c r="AD22" s="511" t="e">
        <f ca="1">+IF(AND(ISNUMBER(OFFSET('Sanitation Data'!$E$11,0,10*ROW('Sanitation Data'!E16))),'Data Summary'!CS22="Yes"),OFFSET('Sanitation Data'!$E$11,0,10*ROW('Sanitation Data'!E16)),NA())</f>
        <v>#N/A</v>
      </c>
      <c r="AE22" s="511" t="e">
        <f ca="1">+IF(AND(ISNUMBER(OFFSET('Sanitation Data'!$E$12,0,10*ROW('Sanitation Data'!E16))),'Data Summary'!CT22="Yes"),OFFSET('Sanitation Data'!$E$12,0,10*ROW('Sanitation Data'!E16)),NA())</f>
        <v>#N/A</v>
      </c>
      <c r="AF22" s="511" t="e">
        <f ca="1">+IF(AND(ISNUMBER(OFFSET('Sanitation Data'!$F$4,0,10*ROW('Sanitation Data'!F16))),'Data Summary'!CU22="Yes"),100-OFFSET('Sanitation Data'!$F$4,0,10*ROW('Sanitation Data'!F16)),NA())</f>
        <v>#N/A</v>
      </c>
      <c r="AG22" s="511" t="e">
        <f ca="1">+IF(AND(ISNUMBER(OFFSET('Sanitation Data'!$F$6,0,10*ROW('Sanitation Data'!F16))),'Data Summary'!CV22="Yes"),OFFSET('Sanitation Data'!$F$6,0,10*ROW('Sanitation Data'!F16)),NA())</f>
        <v>#N/A</v>
      </c>
      <c r="AH22" s="511" t="e">
        <f ca="1">+IF(AND(ISNUMBER(OFFSET('Sanitation Data'!$F$10,0,10*ROW('Sanitation Data'!F16))),'Data Summary'!CW22="Yes"),OFFSET('Sanitation Data'!$F$10,0,10*ROW('Sanitation Data'!F16)),NA())</f>
        <v>#N/A</v>
      </c>
      <c r="AI22" s="511" t="e">
        <f ca="1">+IF(AND(ISNUMBER(OFFSET('Sanitation Data'!$F$11,0,10*ROW('Sanitation Data'!F16))),'Data Summary'!CX22="Yes"),OFFSET('Sanitation Data'!$F$11,0,10*ROW('Sanitation Data'!F16)),NA())</f>
        <v>#N/A</v>
      </c>
      <c r="AJ22" s="511" t="e">
        <f ca="1">+IF(AND(ISNUMBER(OFFSET('Sanitation Data'!$F$12,0,10*ROW('Sanitation Data'!F16))),'Data Summary'!CY22="Yes"),OFFSET('Sanitation Data'!$F$12,0,10*ROW('Sanitation Data'!F16)),NA())</f>
        <v>#N/A</v>
      </c>
      <c r="AK22" s="511" t="e">
        <f ca="1">+IF(AND(ISNUMBER(OFFSET('Sanitation Data'!$G$4,0,10*ROW('Sanitation Data'!G16))),'Data Summary'!CZ22="Yes"),100-OFFSET('Sanitation Data'!$G$4,0,10*ROW('Sanitation Data'!G16)),NA())</f>
        <v>#N/A</v>
      </c>
      <c r="AL22" s="511" t="e">
        <f ca="1">+IF(AND(ISNUMBER(OFFSET('Sanitation Data'!$G$6,0,10*ROW('Sanitation Data'!G16))),'Data Summary'!DA22="Yes"),OFFSET('Sanitation Data'!$G$6,0,10*ROW('Sanitation Data'!G16)),NA())</f>
        <v>#N/A</v>
      </c>
      <c r="AM22" s="511" t="e">
        <f ca="1">+IF(AND(ISNUMBER(OFFSET('Sanitation Data'!$G$10,0,10*ROW('Sanitation Data'!G16))),'Data Summary'!DB22="Yes"),OFFSET('Sanitation Data'!$G$10,0,10*ROW('Sanitation Data'!G16)),NA())</f>
        <v>#N/A</v>
      </c>
      <c r="AN22" s="511" t="e">
        <f ca="1">+IF(AND(ISNUMBER(OFFSET('Sanitation Data'!$G$11,0,10*ROW('Sanitation Data'!G16))),'Data Summary'!DC22="Yes"),OFFSET('Sanitation Data'!$G$11,0,10*ROW('Sanitation Data'!G16)),NA())</f>
        <v>#N/A</v>
      </c>
      <c r="AO22" s="511" t="e">
        <f ca="1">+IF(AND(ISNUMBER(OFFSET('Sanitation Data'!$G$12,0,10*ROW('Sanitation Data'!G16))),'Data Summary'!DD22="Yes"),OFFSET('Sanitation Data'!$G$12,0,10*ROW('Sanitation Data'!G16)),NA())</f>
        <v>#N/A</v>
      </c>
      <c r="AP22" s="511" t="e">
        <f ca="1">+IF(AND(ISNUMBER(OFFSET('Sanitation Data'!$H$4,0,10*ROW('Sanitation Data'!H16))),'Data Summary'!DE22="Yes"),100-OFFSET('Sanitation Data'!$H$4,0,10*ROW('Sanitation Data'!H16)),NA())</f>
        <v>#N/A</v>
      </c>
      <c r="AQ22" s="511" t="e">
        <f ca="1">+IF(AND(ISNUMBER(OFFSET('Sanitation Data'!$H$6,0,10*ROW('Sanitation Data'!H16))),'Data Summary'!DF22="Yes"),OFFSET('Sanitation Data'!$H$6,0,10*ROW('Sanitation Data'!H16)),NA())</f>
        <v>#N/A</v>
      </c>
      <c r="AR22" s="511" t="e">
        <f ca="1">+IF(AND(ISNUMBER(OFFSET('Sanitation Data'!$H$10,0,10*ROW('Sanitation Data'!H16))),'Data Summary'!DG22="Yes"),OFFSET('Sanitation Data'!$H$10,0,10*ROW('Sanitation Data'!H16)),NA())</f>
        <v>#N/A</v>
      </c>
      <c r="AS22" s="511" t="e">
        <f ca="1">+IF(AND(ISNUMBER(OFFSET('Sanitation Data'!$H$11,0,10*ROW('Sanitation Data'!H16))),'Data Summary'!DH22="Yes"),OFFSET('Sanitation Data'!$H$11,0,10*ROW('Sanitation Data'!H16)),NA())</f>
        <v>#N/A</v>
      </c>
      <c r="AT22" s="511" t="e">
        <f ca="1">+IF(AND(ISNUMBER(OFFSET('Sanitation Data'!$H$12,0,10*ROW('Sanitation Data'!H16))),'Data Summary'!DI22="Yes"),OFFSET('Sanitation Data'!$H$12,0,10*ROW('Sanitation Data'!H16)),NA())</f>
        <v>#N/A</v>
      </c>
      <c r="AU22" s="511" t="e">
        <f ca="1">+IF(AND(ISNUMBER(OFFSET('Sanitation Data'!$I$4,0,10*ROW('Sanitation Data'!I16))),'Data Summary'!DJ22="Yes"),100-OFFSET('Sanitation Data'!$I$4,0,10*ROW('Sanitation Data'!I16)),NA())</f>
        <v>#N/A</v>
      </c>
      <c r="AV22" s="511" t="e">
        <f ca="1">+IF(AND(ISNUMBER(OFFSET('Sanitation Data'!$I$6,0,10*ROW('Sanitation Data'!I16))),'Data Summary'!DK22="Yes"),OFFSET('Sanitation Data'!$I$6,0,10*ROW('Sanitation Data'!I16)),NA())</f>
        <v>#N/A</v>
      </c>
      <c r="AW22" s="511" t="e">
        <f ca="1">+IF(AND(ISNUMBER(OFFSET('Sanitation Data'!$I$10,0,10*ROW('Sanitation Data'!I16))),'Data Summary'!DL22="Yes"),OFFSET('Sanitation Data'!$I$10,0,10*ROW('Sanitation Data'!I16)),NA())</f>
        <v>#N/A</v>
      </c>
      <c r="AX22" s="511" t="e">
        <f ca="1">+IF(AND(ISNUMBER(OFFSET('Sanitation Data'!$I$11,0,10*ROW('Sanitation Data'!I16))),'Data Summary'!DM22="Yes"),OFFSET('Sanitation Data'!$I$11,0,10*ROW('Sanitation Data'!I16)),NA())</f>
        <v>#N/A</v>
      </c>
      <c r="AY22" s="511" t="e">
        <f ca="1">+IF(AND(ISNUMBER(OFFSET('Sanitation Data'!$I$12,0,10*ROW('Sanitation Data'!I16))),'Data Summary'!DN22="Yes"),OFFSET('Sanitation Data'!$I$12,0,10*ROW('Sanitation Data'!I16)),NA())</f>
        <v>#N/A</v>
      </c>
      <c r="AZ22" s="512" t="e">
        <f ca="1">+IF(AND(ISNUMBER(OFFSET('Hygiene Data'!$D$5,0,10*ROW('Hygiene Data'!D16))),'Data Summary'!DO22="Yes"),OFFSET('Hygiene Data'!$D$5,0,10*ROW('Hygiene Data'!D16)),NA())</f>
        <v>#N/A</v>
      </c>
      <c r="BA22" s="512" t="e">
        <f ca="1">+IF(AND(ISNUMBER(OFFSET('Hygiene Data'!$D$7,0,10*ROW('Hygiene Data'!D16))),'Data Summary'!DP22="Yes"),OFFSET('Hygiene Data'!$D$7,0,10*ROW('Hygiene Data'!D16)),NA())</f>
        <v>#N/A</v>
      </c>
      <c r="BB22" s="512" t="e">
        <f ca="1">+IF(AND(ISNUMBER(OFFSET('Hygiene Data'!$D$9,0,10*ROW('Hygiene Data'!D16))),'Data Summary'!DQ22="Yes"),OFFSET('Hygiene Data'!$D$9,0,10*ROW('Hygiene Data'!D16)),NA())</f>
        <v>#N/A</v>
      </c>
      <c r="BC22" s="512" t="e">
        <f ca="1">+IF(AND(ISNUMBER(OFFSET('Hygiene Data'!$E$5,0,10*ROW('Hygiene Data'!E16))),'Data Summary'!DR22="Yes"),OFFSET('Hygiene Data'!$E$5,0,10*ROW('Hygiene Data'!E16)),NA())</f>
        <v>#N/A</v>
      </c>
      <c r="BD22" s="512" t="e">
        <f ca="1">+IF(AND(ISNUMBER(OFFSET('Hygiene Data'!$E$7,0,10*ROW('Hygiene Data'!E16))),'Data Summary'!DS22="Yes"),OFFSET('Hygiene Data'!$E$7,0,10*ROW('Hygiene Data'!E16)),NA())</f>
        <v>#N/A</v>
      </c>
      <c r="BE22" s="512" t="e">
        <f ca="1">+IF(AND(ISNUMBER(OFFSET('Hygiene Data'!$E$9,0,10*ROW('Hygiene Data'!E16))),'Data Summary'!DT22="Yes"),OFFSET('Hygiene Data'!$E$9,0,10*ROW('Hygiene Data'!E16)),NA())</f>
        <v>#N/A</v>
      </c>
      <c r="BF22" s="512" t="e">
        <f ca="1">+IF(AND(ISNUMBER(OFFSET('Hygiene Data'!$F$5,0,10*ROW('Hygiene Data'!F16))),'Data Summary'!DU22="Yes"),OFFSET('Hygiene Data'!$F$5,0,10*ROW('Hygiene Data'!F16)),NA())</f>
        <v>#N/A</v>
      </c>
      <c r="BG22" s="512" t="e">
        <f ca="1">+IF(AND(ISNUMBER(OFFSET('Hygiene Data'!$F$7,0,10*ROW('Hygiene Data'!F16))),'Data Summary'!DV22="Yes"),OFFSET('Hygiene Data'!$F$7,0,10*ROW('Hygiene Data'!F16)),NA())</f>
        <v>#N/A</v>
      </c>
      <c r="BH22" s="512" t="e">
        <f ca="1">+IF(AND(ISNUMBER(OFFSET('Hygiene Data'!$F$9,0,10*ROW('Hygiene Data'!F16))),'Data Summary'!DW22="Yes"),OFFSET('Hygiene Data'!$F$9,0,10*ROW('Hygiene Data'!F16)),NA())</f>
        <v>#N/A</v>
      </c>
      <c r="BI22" s="512" t="e">
        <f ca="1">+IF(AND(ISNUMBER(OFFSET('Hygiene Data'!$G$5,0,10*ROW('Hygiene Data'!G16))),'Data Summary'!DX22="Yes"),OFFSET('Hygiene Data'!$G$5,0,10*ROW('Hygiene Data'!G16)),NA())</f>
        <v>#N/A</v>
      </c>
      <c r="BJ22" s="512" t="e">
        <f ca="1">+IF(AND(ISNUMBER(OFFSET('Hygiene Data'!$G$7,0,10*ROW('Hygiene Data'!G16))),'Data Summary'!DY22="Yes"),OFFSET('Hygiene Data'!$G$7,0,10*ROW('Hygiene Data'!G16)),NA())</f>
        <v>#N/A</v>
      </c>
      <c r="BK22" s="512" t="e">
        <f ca="1">+IF(AND(ISNUMBER(OFFSET('Hygiene Data'!$G$9,0,10*ROW('Hygiene Data'!G16))),'Data Summary'!DZ22="Yes"),OFFSET('Hygiene Data'!$G$9,0,10*ROW('Hygiene Data'!G16)),NA())</f>
        <v>#N/A</v>
      </c>
      <c r="BL22" s="512" t="e">
        <f ca="1">+IF(AND(ISNUMBER(OFFSET('Hygiene Data'!$H$5,0,10*ROW('Hygiene Data'!H16))),'Data Summary'!EA22="Yes"),OFFSET('Hygiene Data'!$H$5,0,10*ROW('Hygiene Data'!H16)),NA())</f>
        <v>#N/A</v>
      </c>
      <c r="BM22" s="512" t="e">
        <f ca="1">+IF(AND(ISNUMBER(OFFSET('Hygiene Data'!$H$7,0,10*ROW('Hygiene Data'!H16))),'Data Summary'!EB22="Yes"),OFFSET('Hygiene Data'!$H$7,0,10*ROW('Hygiene Data'!H16)),NA())</f>
        <v>#N/A</v>
      </c>
      <c r="BN22" s="512" t="e">
        <f ca="1">+IF(AND(ISNUMBER(OFFSET('Hygiene Data'!$H$9,0,10*ROW('Hygiene Data'!H16))),'Data Summary'!EC22="Yes"),OFFSET('Hygiene Data'!$H$9,0,10*ROW('Hygiene Data'!H16)),NA())</f>
        <v>#N/A</v>
      </c>
      <c r="BO22" s="512" t="e">
        <f ca="1">+IF(AND(ISNUMBER(OFFSET('Hygiene Data'!$I$5,0,10*ROW('Hygiene Data'!I16))),'Data Summary'!ED22="Yes"),OFFSET('Hygiene Data'!$I$5,0,10*ROW('Hygiene Data'!I16)),NA())</f>
        <v>#N/A</v>
      </c>
      <c r="BP22" s="512" t="e">
        <f ca="1">+IF(AND(ISNUMBER(OFFSET('Hygiene Data'!$I$7,0,10*ROW('Hygiene Data'!I16))),'Data Summary'!EE22="Yes"),OFFSET('Hygiene Data'!$I$7,0,10*ROW('Hygiene Data'!I16)),NA())</f>
        <v>#N/A</v>
      </c>
      <c r="BQ22" s="512" t="e">
        <f ca="1">+IF(AND(ISNUMBER(OFFSET('Hygiene Data'!$I$9,0,10*ROW('Hygiene Data'!I16))),'Data Summary'!EF22="Yes"),OFFSET('Hygiene Data'!$I$9,0,10*ROW('Hygiene Data'!I16)),NA())</f>
        <v>#N/A</v>
      </c>
    </row>
    <row r="23" spans="1:69" x14ac:dyDescent="0.25">
      <c r="A23" s="508" t="e">
        <f ca="1">+RIGHT('Data Summary'!A23,LEN('Data Summary'!A23)-9)</f>
        <v>#VALUE!</v>
      </c>
      <c r="B23" s="482" t="str">
        <f ca="1">+IF(ISTEXT('Data Summary'!B23),'Data Summary'!B23,"")</f>
        <v/>
      </c>
      <c r="C23" s="509" t="e">
        <f ca="1">+VALUE('Data Summary'!C23)</f>
        <v>#VALUE!</v>
      </c>
      <c r="D23" s="510" t="e">
        <f ca="1">+IF(AND(ISNUMBER(OFFSET('Water Data'!$D$4,0,10*ROW('Water Data'!D17))),'Data Summary'!BS23="Yes"),100-OFFSET('Water Data'!$D$4,0,10*ROW('Water Data'!D17)),NA())</f>
        <v>#N/A</v>
      </c>
      <c r="E23" s="510" t="e">
        <f ca="1">+IF(AND(ISNUMBER(OFFSET('Water Data'!$D$6,0,10*ROW('Water Data'!D17))),'Data Summary'!BT23="Yes"),OFFSET('Water Data'!$D$6,0,10*ROW('Water Data'!D17)),NA())</f>
        <v>#N/A</v>
      </c>
      <c r="F23" s="510" t="e">
        <f ca="1">+IF(AND(ISNUMBER(OFFSET('Water Data'!$D$9,0,10*ROW('Water Data'!D17))),'Data Summary'!BU23="Yes"),OFFSET('Water Data'!$D$9,0,10*ROW('Water Data'!D17)),NA())</f>
        <v>#N/A</v>
      </c>
      <c r="G23" s="510" t="e">
        <f ca="1">+IF(AND(ISNUMBER(OFFSET('Water Data'!$E$4,0,10*ROW('Water Data'!E17))),'Data Summary'!BV23="Yes"),100-OFFSET('Water Data'!$E$4,0,10*ROW('Water Data'!E17)),NA())</f>
        <v>#N/A</v>
      </c>
      <c r="H23" s="510" t="e">
        <f ca="1">+IF(AND(ISNUMBER(OFFSET('Water Data'!$E$6,0,10*ROW('Water Data'!E17))),'Data Summary'!BW23="Yes"),OFFSET('Water Data'!$E$6,0,10*ROW('Water Data'!E17)),NA())</f>
        <v>#N/A</v>
      </c>
      <c r="I23" s="510" t="e">
        <f ca="1">+IF(AND(ISNUMBER(OFFSET('Water Data'!$E$9,0,10*ROW('Water Data'!E17))),'Data Summary'!BX23="Yes"),OFFSET('Water Data'!$E$9,0,10*ROW('Water Data'!E17)),NA())</f>
        <v>#N/A</v>
      </c>
      <c r="J23" s="510" t="e">
        <f ca="1">+IF(AND(ISNUMBER(OFFSET('Water Data'!$F$4,0,10*ROW('Water Data'!F17))),'Data Summary'!BY23="Yes"),100-OFFSET('Water Data'!$F$4,0,10*ROW('Water Data'!F17)),NA())</f>
        <v>#N/A</v>
      </c>
      <c r="K23" s="510" t="e">
        <f ca="1">+IF(AND(ISNUMBER(OFFSET('Water Data'!$F$6,0,10*ROW('Water Data'!F17))),'Data Summary'!BZ23="Yes"),OFFSET('Water Data'!$F$6,0,10*ROW('Water Data'!F17)),NA())</f>
        <v>#N/A</v>
      </c>
      <c r="L23" s="510" t="e">
        <f ca="1">+IF(AND(ISNUMBER(OFFSET('Water Data'!$F$9,0,10*ROW('Water Data'!F17))),'Data Summary'!CA23="Yes"),OFFSET('Water Data'!$F$9,0,10*ROW('Water Data'!F17)),NA())</f>
        <v>#N/A</v>
      </c>
      <c r="M23" s="510" t="e">
        <f ca="1">+IF(AND(ISNUMBER(OFFSET('Water Data'!$G$4,0,10*ROW('Water Data'!G17))),'Data Summary'!CB23="Yes"),100-OFFSET('Water Data'!$G$4,0,10*ROW('Water Data'!G17)),NA())</f>
        <v>#N/A</v>
      </c>
      <c r="N23" s="510" t="e">
        <f ca="1">+IF(AND(ISNUMBER(OFFSET('Water Data'!$G$6,0,10*ROW('Water Data'!G17))),'Data Summary'!CC23="Yes"),OFFSET('Water Data'!$G$6,0,10*ROW('Water Data'!G17)),NA())</f>
        <v>#N/A</v>
      </c>
      <c r="O23" s="510" t="e">
        <f ca="1">+IF(AND(ISNUMBER(OFFSET('Water Data'!$G$9,0,10*ROW('Water Data'!G17))),'Data Summary'!CD23="Yes"),OFFSET('Water Data'!$G$9,0,10*ROW('Water Data'!G17)),NA())</f>
        <v>#N/A</v>
      </c>
      <c r="P23" s="510" t="e">
        <f ca="1">+IF(AND(ISNUMBER(OFFSET('Water Data'!$H$4,0,10*ROW('Water Data'!H17))),'Data Summary'!CE23="Yes"),100-OFFSET('Water Data'!$H$4,0,10*ROW('Water Data'!H17)),NA())</f>
        <v>#N/A</v>
      </c>
      <c r="Q23" s="510" t="e">
        <f ca="1">+IF(AND(ISNUMBER(OFFSET('Water Data'!$H$6,0,10*ROW('Water Data'!H17))),'Data Summary'!CF23="Yes"),OFFSET('Water Data'!$H$6,0,10*ROW('Water Data'!H17)),NA())</f>
        <v>#N/A</v>
      </c>
      <c r="R23" s="510" t="e">
        <f ca="1">+IF(AND(ISNUMBER(OFFSET('Water Data'!$H$9,0,10*ROW('Water Data'!H17))),'Data Summary'!CG23="Yes"),OFFSET('Water Data'!$H$9,0,10*ROW('Water Data'!H17)),NA())</f>
        <v>#N/A</v>
      </c>
      <c r="S23" s="510" t="e">
        <f ca="1">+IF(AND(ISNUMBER(OFFSET('Water Data'!$I$4,0,10*ROW('Water Data'!I17))),'Data Summary'!CH23="Yes"),100-OFFSET('Water Data'!$I$4,0,10*ROW('Water Data'!I17)),NA())</f>
        <v>#N/A</v>
      </c>
      <c r="T23" s="510" t="e">
        <f ca="1">+IF(AND(ISNUMBER(OFFSET('Water Data'!$I$6,0,10*ROW('Water Data'!I17))),'Data Summary'!CI23="Yes"),OFFSET('Water Data'!$I$6,0,10*ROW('Water Data'!I17)),NA())</f>
        <v>#N/A</v>
      </c>
      <c r="U23" s="510" t="e">
        <f ca="1">+IF(AND(ISNUMBER(OFFSET('Water Data'!$I$9,0,10*ROW('Water Data'!I17))),'Data Summary'!CJ23="Yes"),OFFSET('Water Data'!$I$9,0,10*ROW('Water Data'!I17)),NA())</f>
        <v>#N/A</v>
      </c>
      <c r="V23" s="511" t="e">
        <f ca="1">+IF(AND(ISNUMBER(OFFSET('Sanitation Data'!$D$4,0,10*ROW('Sanitation Data'!D17))),'Data Summary'!CK23="Yes"),100-OFFSET('Sanitation Data'!$D$4,0,10*ROW('Sanitation Data'!D17)),NA())</f>
        <v>#N/A</v>
      </c>
      <c r="W23" s="511" t="e">
        <f ca="1">+IF(AND(ISNUMBER(OFFSET('Sanitation Data'!$D$6,0,10*ROW('Sanitation Data'!D17))),'Data Summary'!CL23="Yes"),OFFSET('Sanitation Data'!$D$6,0,10*ROW('Sanitation Data'!D17)),NA())</f>
        <v>#N/A</v>
      </c>
      <c r="X23" s="511" t="e">
        <f ca="1">+IF(AND(ISNUMBER(OFFSET('Sanitation Data'!$D$10,0,10*ROW('Sanitation Data'!D17))),'Data Summary'!CM23="Yes"),OFFSET('Sanitation Data'!$D$10,0,10*ROW('Sanitation Data'!D17)),NA())</f>
        <v>#N/A</v>
      </c>
      <c r="Y23" s="511" t="e">
        <f ca="1">+IF(AND(ISNUMBER(OFFSET('Sanitation Data'!$D$11,0,10*ROW('Sanitation Data'!D17))),'Data Summary'!CN23="Yes"),OFFSET('Sanitation Data'!$D$11,0,10*ROW('Sanitation Data'!D17)),NA())</f>
        <v>#N/A</v>
      </c>
      <c r="Z23" s="511" t="e">
        <f ca="1">+IF(AND(ISNUMBER(OFFSET('Sanitation Data'!$D$12,0,10*ROW('Sanitation Data'!D17))),'Data Summary'!CO23="Yes"),OFFSET('Sanitation Data'!$D$12,0,10*ROW('Sanitation Data'!D17)),NA())</f>
        <v>#N/A</v>
      </c>
      <c r="AA23" s="511" t="e">
        <f ca="1">+IF(AND(ISNUMBER(OFFSET('Sanitation Data'!$E$4,0,10*ROW('Sanitation Data'!E17))),'Data Summary'!CP23="Yes"),100-OFFSET('Sanitation Data'!$E$4,0,10*ROW('Sanitation Data'!E17)),NA())</f>
        <v>#N/A</v>
      </c>
      <c r="AB23" s="511" t="e">
        <f ca="1">+IF(AND(ISNUMBER(OFFSET('Sanitation Data'!$E$6,0,10*ROW('Sanitation Data'!E17))),'Data Summary'!CQ23="Yes"),OFFSET('Sanitation Data'!$E$6,0,10*ROW('Sanitation Data'!E17)),NA())</f>
        <v>#N/A</v>
      </c>
      <c r="AC23" s="511" t="e">
        <f ca="1">+IF(AND(ISNUMBER(OFFSET('Sanitation Data'!$E$10,0,10*ROW('Sanitation Data'!E17))),'Data Summary'!CR23="Yes"),OFFSET('Sanitation Data'!$E$10,0,10*ROW('Sanitation Data'!E17)),NA())</f>
        <v>#N/A</v>
      </c>
      <c r="AD23" s="511" t="e">
        <f ca="1">+IF(AND(ISNUMBER(OFFSET('Sanitation Data'!$E$11,0,10*ROW('Sanitation Data'!E17))),'Data Summary'!CS23="Yes"),OFFSET('Sanitation Data'!$E$11,0,10*ROW('Sanitation Data'!E17)),NA())</f>
        <v>#N/A</v>
      </c>
      <c r="AE23" s="511" t="e">
        <f ca="1">+IF(AND(ISNUMBER(OFFSET('Sanitation Data'!$E$12,0,10*ROW('Sanitation Data'!E17))),'Data Summary'!CT23="Yes"),OFFSET('Sanitation Data'!$E$12,0,10*ROW('Sanitation Data'!E17)),NA())</f>
        <v>#N/A</v>
      </c>
      <c r="AF23" s="511" t="e">
        <f ca="1">+IF(AND(ISNUMBER(OFFSET('Sanitation Data'!$F$4,0,10*ROW('Sanitation Data'!F17))),'Data Summary'!CU23="Yes"),100-OFFSET('Sanitation Data'!$F$4,0,10*ROW('Sanitation Data'!F17)),NA())</f>
        <v>#N/A</v>
      </c>
      <c r="AG23" s="511" t="e">
        <f ca="1">+IF(AND(ISNUMBER(OFFSET('Sanitation Data'!$F$6,0,10*ROW('Sanitation Data'!F17))),'Data Summary'!CV23="Yes"),OFFSET('Sanitation Data'!$F$6,0,10*ROW('Sanitation Data'!F17)),NA())</f>
        <v>#N/A</v>
      </c>
      <c r="AH23" s="511" t="e">
        <f ca="1">+IF(AND(ISNUMBER(OFFSET('Sanitation Data'!$F$10,0,10*ROW('Sanitation Data'!F17))),'Data Summary'!CW23="Yes"),OFFSET('Sanitation Data'!$F$10,0,10*ROW('Sanitation Data'!F17)),NA())</f>
        <v>#N/A</v>
      </c>
      <c r="AI23" s="511" t="e">
        <f ca="1">+IF(AND(ISNUMBER(OFFSET('Sanitation Data'!$F$11,0,10*ROW('Sanitation Data'!F17))),'Data Summary'!CX23="Yes"),OFFSET('Sanitation Data'!$F$11,0,10*ROW('Sanitation Data'!F17)),NA())</f>
        <v>#N/A</v>
      </c>
      <c r="AJ23" s="511" t="e">
        <f ca="1">+IF(AND(ISNUMBER(OFFSET('Sanitation Data'!$F$12,0,10*ROW('Sanitation Data'!F17))),'Data Summary'!CY23="Yes"),OFFSET('Sanitation Data'!$F$12,0,10*ROW('Sanitation Data'!F17)),NA())</f>
        <v>#N/A</v>
      </c>
      <c r="AK23" s="511" t="e">
        <f ca="1">+IF(AND(ISNUMBER(OFFSET('Sanitation Data'!$G$4,0,10*ROW('Sanitation Data'!G17))),'Data Summary'!CZ23="Yes"),100-OFFSET('Sanitation Data'!$G$4,0,10*ROW('Sanitation Data'!G17)),NA())</f>
        <v>#N/A</v>
      </c>
      <c r="AL23" s="511" t="e">
        <f ca="1">+IF(AND(ISNUMBER(OFFSET('Sanitation Data'!$G$6,0,10*ROW('Sanitation Data'!G17))),'Data Summary'!DA23="Yes"),OFFSET('Sanitation Data'!$G$6,0,10*ROW('Sanitation Data'!G17)),NA())</f>
        <v>#N/A</v>
      </c>
      <c r="AM23" s="511" t="e">
        <f ca="1">+IF(AND(ISNUMBER(OFFSET('Sanitation Data'!$G$10,0,10*ROW('Sanitation Data'!G17))),'Data Summary'!DB23="Yes"),OFFSET('Sanitation Data'!$G$10,0,10*ROW('Sanitation Data'!G17)),NA())</f>
        <v>#N/A</v>
      </c>
      <c r="AN23" s="511" t="e">
        <f ca="1">+IF(AND(ISNUMBER(OFFSET('Sanitation Data'!$G$11,0,10*ROW('Sanitation Data'!G17))),'Data Summary'!DC23="Yes"),OFFSET('Sanitation Data'!$G$11,0,10*ROW('Sanitation Data'!G17)),NA())</f>
        <v>#N/A</v>
      </c>
      <c r="AO23" s="511" t="e">
        <f ca="1">+IF(AND(ISNUMBER(OFFSET('Sanitation Data'!$G$12,0,10*ROW('Sanitation Data'!G17))),'Data Summary'!DD23="Yes"),OFFSET('Sanitation Data'!$G$12,0,10*ROW('Sanitation Data'!G17)),NA())</f>
        <v>#N/A</v>
      </c>
      <c r="AP23" s="511" t="e">
        <f ca="1">+IF(AND(ISNUMBER(OFFSET('Sanitation Data'!$H$4,0,10*ROW('Sanitation Data'!H17))),'Data Summary'!DE23="Yes"),100-OFFSET('Sanitation Data'!$H$4,0,10*ROW('Sanitation Data'!H17)),NA())</f>
        <v>#N/A</v>
      </c>
      <c r="AQ23" s="511" t="e">
        <f ca="1">+IF(AND(ISNUMBER(OFFSET('Sanitation Data'!$H$6,0,10*ROW('Sanitation Data'!H17))),'Data Summary'!DF23="Yes"),OFFSET('Sanitation Data'!$H$6,0,10*ROW('Sanitation Data'!H17)),NA())</f>
        <v>#N/A</v>
      </c>
      <c r="AR23" s="511" t="e">
        <f ca="1">+IF(AND(ISNUMBER(OFFSET('Sanitation Data'!$H$10,0,10*ROW('Sanitation Data'!H17))),'Data Summary'!DG23="Yes"),OFFSET('Sanitation Data'!$H$10,0,10*ROW('Sanitation Data'!H17)),NA())</f>
        <v>#N/A</v>
      </c>
      <c r="AS23" s="511" t="e">
        <f ca="1">+IF(AND(ISNUMBER(OFFSET('Sanitation Data'!$H$11,0,10*ROW('Sanitation Data'!H17))),'Data Summary'!DH23="Yes"),OFFSET('Sanitation Data'!$H$11,0,10*ROW('Sanitation Data'!H17)),NA())</f>
        <v>#N/A</v>
      </c>
      <c r="AT23" s="511" t="e">
        <f ca="1">+IF(AND(ISNUMBER(OFFSET('Sanitation Data'!$H$12,0,10*ROW('Sanitation Data'!H17))),'Data Summary'!DI23="Yes"),OFFSET('Sanitation Data'!$H$12,0,10*ROW('Sanitation Data'!H17)),NA())</f>
        <v>#N/A</v>
      </c>
      <c r="AU23" s="511" t="e">
        <f ca="1">+IF(AND(ISNUMBER(OFFSET('Sanitation Data'!$I$4,0,10*ROW('Sanitation Data'!I17))),'Data Summary'!DJ23="Yes"),100-OFFSET('Sanitation Data'!$I$4,0,10*ROW('Sanitation Data'!I17)),NA())</f>
        <v>#N/A</v>
      </c>
      <c r="AV23" s="511" t="e">
        <f ca="1">+IF(AND(ISNUMBER(OFFSET('Sanitation Data'!$I$6,0,10*ROW('Sanitation Data'!I17))),'Data Summary'!DK23="Yes"),OFFSET('Sanitation Data'!$I$6,0,10*ROW('Sanitation Data'!I17)),NA())</f>
        <v>#N/A</v>
      </c>
      <c r="AW23" s="511" t="e">
        <f ca="1">+IF(AND(ISNUMBER(OFFSET('Sanitation Data'!$I$10,0,10*ROW('Sanitation Data'!I17))),'Data Summary'!DL23="Yes"),OFFSET('Sanitation Data'!$I$10,0,10*ROW('Sanitation Data'!I17)),NA())</f>
        <v>#N/A</v>
      </c>
      <c r="AX23" s="511" t="e">
        <f ca="1">+IF(AND(ISNUMBER(OFFSET('Sanitation Data'!$I$11,0,10*ROW('Sanitation Data'!I17))),'Data Summary'!DM23="Yes"),OFFSET('Sanitation Data'!$I$11,0,10*ROW('Sanitation Data'!I17)),NA())</f>
        <v>#N/A</v>
      </c>
      <c r="AY23" s="511" t="e">
        <f ca="1">+IF(AND(ISNUMBER(OFFSET('Sanitation Data'!$I$12,0,10*ROW('Sanitation Data'!I17))),'Data Summary'!DN23="Yes"),OFFSET('Sanitation Data'!$I$12,0,10*ROW('Sanitation Data'!I17)),NA())</f>
        <v>#N/A</v>
      </c>
      <c r="AZ23" s="512" t="e">
        <f ca="1">+IF(AND(ISNUMBER(OFFSET('Hygiene Data'!$D$5,0,10*ROW('Hygiene Data'!D17))),'Data Summary'!DO23="Yes"),OFFSET('Hygiene Data'!$D$5,0,10*ROW('Hygiene Data'!D17)),NA())</f>
        <v>#N/A</v>
      </c>
      <c r="BA23" s="512" t="e">
        <f ca="1">+IF(AND(ISNUMBER(OFFSET('Hygiene Data'!$D$7,0,10*ROW('Hygiene Data'!D17))),'Data Summary'!DP23="Yes"),OFFSET('Hygiene Data'!$D$7,0,10*ROW('Hygiene Data'!D17)),NA())</f>
        <v>#N/A</v>
      </c>
      <c r="BB23" s="512" t="e">
        <f ca="1">+IF(AND(ISNUMBER(OFFSET('Hygiene Data'!$D$9,0,10*ROW('Hygiene Data'!D17))),'Data Summary'!DQ23="Yes"),OFFSET('Hygiene Data'!$D$9,0,10*ROW('Hygiene Data'!D17)),NA())</f>
        <v>#N/A</v>
      </c>
      <c r="BC23" s="512" t="e">
        <f ca="1">+IF(AND(ISNUMBER(OFFSET('Hygiene Data'!$E$5,0,10*ROW('Hygiene Data'!E17))),'Data Summary'!DR23="Yes"),OFFSET('Hygiene Data'!$E$5,0,10*ROW('Hygiene Data'!E17)),NA())</f>
        <v>#N/A</v>
      </c>
      <c r="BD23" s="512" t="e">
        <f ca="1">+IF(AND(ISNUMBER(OFFSET('Hygiene Data'!$E$7,0,10*ROW('Hygiene Data'!E17))),'Data Summary'!DS23="Yes"),OFFSET('Hygiene Data'!$E$7,0,10*ROW('Hygiene Data'!E17)),NA())</f>
        <v>#N/A</v>
      </c>
      <c r="BE23" s="512" t="e">
        <f ca="1">+IF(AND(ISNUMBER(OFFSET('Hygiene Data'!$E$9,0,10*ROW('Hygiene Data'!E17))),'Data Summary'!DT23="Yes"),OFFSET('Hygiene Data'!$E$9,0,10*ROW('Hygiene Data'!E17)),NA())</f>
        <v>#N/A</v>
      </c>
      <c r="BF23" s="512" t="e">
        <f ca="1">+IF(AND(ISNUMBER(OFFSET('Hygiene Data'!$F$5,0,10*ROW('Hygiene Data'!F17))),'Data Summary'!DU23="Yes"),OFFSET('Hygiene Data'!$F$5,0,10*ROW('Hygiene Data'!F17)),NA())</f>
        <v>#N/A</v>
      </c>
      <c r="BG23" s="512" t="e">
        <f ca="1">+IF(AND(ISNUMBER(OFFSET('Hygiene Data'!$F$7,0,10*ROW('Hygiene Data'!F17))),'Data Summary'!DV23="Yes"),OFFSET('Hygiene Data'!$F$7,0,10*ROW('Hygiene Data'!F17)),NA())</f>
        <v>#N/A</v>
      </c>
      <c r="BH23" s="512" t="e">
        <f ca="1">+IF(AND(ISNUMBER(OFFSET('Hygiene Data'!$F$9,0,10*ROW('Hygiene Data'!F17))),'Data Summary'!DW23="Yes"),OFFSET('Hygiene Data'!$F$9,0,10*ROW('Hygiene Data'!F17)),NA())</f>
        <v>#N/A</v>
      </c>
      <c r="BI23" s="512" t="e">
        <f ca="1">+IF(AND(ISNUMBER(OFFSET('Hygiene Data'!$G$5,0,10*ROW('Hygiene Data'!G17))),'Data Summary'!DX23="Yes"),OFFSET('Hygiene Data'!$G$5,0,10*ROW('Hygiene Data'!G17)),NA())</f>
        <v>#N/A</v>
      </c>
      <c r="BJ23" s="512" t="e">
        <f ca="1">+IF(AND(ISNUMBER(OFFSET('Hygiene Data'!$G$7,0,10*ROW('Hygiene Data'!G17))),'Data Summary'!DY23="Yes"),OFFSET('Hygiene Data'!$G$7,0,10*ROW('Hygiene Data'!G17)),NA())</f>
        <v>#N/A</v>
      </c>
      <c r="BK23" s="512" t="e">
        <f ca="1">+IF(AND(ISNUMBER(OFFSET('Hygiene Data'!$G$9,0,10*ROW('Hygiene Data'!G17))),'Data Summary'!DZ23="Yes"),OFFSET('Hygiene Data'!$G$9,0,10*ROW('Hygiene Data'!G17)),NA())</f>
        <v>#N/A</v>
      </c>
      <c r="BL23" s="512" t="e">
        <f ca="1">+IF(AND(ISNUMBER(OFFSET('Hygiene Data'!$H$5,0,10*ROW('Hygiene Data'!H17))),'Data Summary'!EA23="Yes"),OFFSET('Hygiene Data'!$H$5,0,10*ROW('Hygiene Data'!H17)),NA())</f>
        <v>#N/A</v>
      </c>
      <c r="BM23" s="512" t="e">
        <f ca="1">+IF(AND(ISNUMBER(OFFSET('Hygiene Data'!$H$7,0,10*ROW('Hygiene Data'!H17))),'Data Summary'!EB23="Yes"),OFFSET('Hygiene Data'!$H$7,0,10*ROW('Hygiene Data'!H17)),NA())</f>
        <v>#N/A</v>
      </c>
      <c r="BN23" s="512" t="e">
        <f ca="1">+IF(AND(ISNUMBER(OFFSET('Hygiene Data'!$H$9,0,10*ROW('Hygiene Data'!H17))),'Data Summary'!EC23="Yes"),OFFSET('Hygiene Data'!$H$9,0,10*ROW('Hygiene Data'!H17)),NA())</f>
        <v>#N/A</v>
      </c>
      <c r="BO23" s="512" t="e">
        <f ca="1">+IF(AND(ISNUMBER(OFFSET('Hygiene Data'!$I$5,0,10*ROW('Hygiene Data'!I17))),'Data Summary'!ED23="Yes"),OFFSET('Hygiene Data'!$I$5,0,10*ROW('Hygiene Data'!I17)),NA())</f>
        <v>#N/A</v>
      </c>
      <c r="BP23" s="512" t="e">
        <f ca="1">+IF(AND(ISNUMBER(OFFSET('Hygiene Data'!$I$7,0,10*ROW('Hygiene Data'!I17))),'Data Summary'!EE23="Yes"),OFFSET('Hygiene Data'!$I$7,0,10*ROW('Hygiene Data'!I17)),NA())</f>
        <v>#N/A</v>
      </c>
      <c r="BQ23" s="512" t="e">
        <f ca="1">+IF(AND(ISNUMBER(OFFSET('Hygiene Data'!$I$9,0,10*ROW('Hygiene Data'!I17))),'Data Summary'!EF23="Yes"),OFFSET('Hygiene Data'!$I$9,0,10*ROW('Hygiene Data'!I17)),NA())</f>
        <v>#N/A</v>
      </c>
    </row>
    <row r="24" spans="1:69" x14ac:dyDescent="0.25">
      <c r="A24" s="508" t="e">
        <f ca="1">+RIGHT('Data Summary'!A24,LEN('Data Summary'!A24)-9)</f>
        <v>#VALUE!</v>
      </c>
      <c r="B24" s="482" t="str">
        <f ca="1">+IF(ISTEXT('Data Summary'!B24),'Data Summary'!B24,"")</f>
        <v/>
      </c>
      <c r="C24" s="509" t="e">
        <f ca="1">+VALUE('Data Summary'!C24)</f>
        <v>#VALUE!</v>
      </c>
      <c r="D24" s="510" t="e">
        <f ca="1">+IF(AND(ISNUMBER(OFFSET('Water Data'!$D$4,0,10*ROW('Water Data'!D18))),'Data Summary'!BS24="Yes"),100-OFFSET('Water Data'!$D$4,0,10*ROW('Water Data'!D18)),NA())</f>
        <v>#N/A</v>
      </c>
      <c r="E24" s="510" t="e">
        <f ca="1">+IF(AND(ISNUMBER(OFFSET('Water Data'!$D$6,0,10*ROW('Water Data'!D18))),'Data Summary'!BT24="Yes"),OFFSET('Water Data'!$D$6,0,10*ROW('Water Data'!D18)),NA())</f>
        <v>#N/A</v>
      </c>
      <c r="F24" s="510" t="e">
        <f ca="1">+IF(AND(ISNUMBER(OFFSET('Water Data'!$D$9,0,10*ROW('Water Data'!D18))),'Data Summary'!BU24="Yes"),OFFSET('Water Data'!$D$9,0,10*ROW('Water Data'!D18)),NA())</f>
        <v>#N/A</v>
      </c>
      <c r="G24" s="510" t="e">
        <f ca="1">+IF(AND(ISNUMBER(OFFSET('Water Data'!$E$4,0,10*ROW('Water Data'!E18))),'Data Summary'!BV24="Yes"),100-OFFSET('Water Data'!$E$4,0,10*ROW('Water Data'!E18)),NA())</f>
        <v>#N/A</v>
      </c>
      <c r="H24" s="510" t="e">
        <f ca="1">+IF(AND(ISNUMBER(OFFSET('Water Data'!$E$6,0,10*ROW('Water Data'!E18))),'Data Summary'!BW24="Yes"),OFFSET('Water Data'!$E$6,0,10*ROW('Water Data'!E18)),NA())</f>
        <v>#N/A</v>
      </c>
      <c r="I24" s="510" t="e">
        <f ca="1">+IF(AND(ISNUMBER(OFFSET('Water Data'!$E$9,0,10*ROW('Water Data'!E18))),'Data Summary'!BX24="Yes"),OFFSET('Water Data'!$E$9,0,10*ROW('Water Data'!E18)),NA())</f>
        <v>#N/A</v>
      </c>
      <c r="J24" s="510" t="e">
        <f ca="1">+IF(AND(ISNUMBER(OFFSET('Water Data'!$F$4,0,10*ROW('Water Data'!F18))),'Data Summary'!BY24="Yes"),100-OFFSET('Water Data'!$F$4,0,10*ROW('Water Data'!F18)),NA())</f>
        <v>#N/A</v>
      </c>
      <c r="K24" s="510" t="e">
        <f ca="1">+IF(AND(ISNUMBER(OFFSET('Water Data'!$F$6,0,10*ROW('Water Data'!F18))),'Data Summary'!BZ24="Yes"),OFFSET('Water Data'!$F$6,0,10*ROW('Water Data'!F18)),NA())</f>
        <v>#N/A</v>
      </c>
      <c r="L24" s="510" t="e">
        <f ca="1">+IF(AND(ISNUMBER(OFFSET('Water Data'!$F$9,0,10*ROW('Water Data'!F18))),'Data Summary'!CA24="Yes"),OFFSET('Water Data'!$F$9,0,10*ROW('Water Data'!F18)),NA())</f>
        <v>#N/A</v>
      </c>
      <c r="M24" s="510" t="e">
        <f ca="1">+IF(AND(ISNUMBER(OFFSET('Water Data'!$G$4,0,10*ROW('Water Data'!G18))),'Data Summary'!CB24="Yes"),100-OFFSET('Water Data'!$G$4,0,10*ROW('Water Data'!G18)),NA())</f>
        <v>#N/A</v>
      </c>
      <c r="N24" s="510" t="e">
        <f ca="1">+IF(AND(ISNUMBER(OFFSET('Water Data'!$G$6,0,10*ROW('Water Data'!G18))),'Data Summary'!CC24="Yes"),OFFSET('Water Data'!$G$6,0,10*ROW('Water Data'!G18)),NA())</f>
        <v>#N/A</v>
      </c>
      <c r="O24" s="510" t="e">
        <f ca="1">+IF(AND(ISNUMBER(OFFSET('Water Data'!$G$9,0,10*ROW('Water Data'!G18))),'Data Summary'!CD24="Yes"),OFFSET('Water Data'!$G$9,0,10*ROW('Water Data'!G18)),NA())</f>
        <v>#N/A</v>
      </c>
      <c r="P24" s="510" t="e">
        <f ca="1">+IF(AND(ISNUMBER(OFFSET('Water Data'!$H$4,0,10*ROW('Water Data'!H18))),'Data Summary'!CE24="Yes"),100-OFFSET('Water Data'!$H$4,0,10*ROW('Water Data'!H18)),NA())</f>
        <v>#N/A</v>
      </c>
      <c r="Q24" s="510" t="e">
        <f ca="1">+IF(AND(ISNUMBER(OFFSET('Water Data'!$H$6,0,10*ROW('Water Data'!H18))),'Data Summary'!CF24="Yes"),OFFSET('Water Data'!$H$6,0,10*ROW('Water Data'!H18)),NA())</f>
        <v>#N/A</v>
      </c>
      <c r="R24" s="510" t="e">
        <f ca="1">+IF(AND(ISNUMBER(OFFSET('Water Data'!$H$9,0,10*ROW('Water Data'!H18))),'Data Summary'!CG24="Yes"),OFFSET('Water Data'!$H$9,0,10*ROW('Water Data'!H18)),NA())</f>
        <v>#N/A</v>
      </c>
      <c r="S24" s="510" t="e">
        <f ca="1">+IF(AND(ISNUMBER(OFFSET('Water Data'!$I$4,0,10*ROW('Water Data'!I18))),'Data Summary'!CH24="Yes"),100-OFFSET('Water Data'!$I$4,0,10*ROW('Water Data'!I18)),NA())</f>
        <v>#N/A</v>
      </c>
      <c r="T24" s="510" t="e">
        <f ca="1">+IF(AND(ISNUMBER(OFFSET('Water Data'!$I$6,0,10*ROW('Water Data'!I18))),'Data Summary'!CI24="Yes"),OFFSET('Water Data'!$I$6,0,10*ROW('Water Data'!I18)),NA())</f>
        <v>#N/A</v>
      </c>
      <c r="U24" s="510" t="e">
        <f ca="1">+IF(AND(ISNUMBER(OFFSET('Water Data'!$I$9,0,10*ROW('Water Data'!I18))),'Data Summary'!CJ24="Yes"),OFFSET('Water Data'!$I$9,0,10*ROW('Water Data'!I18)),NA())</f>
        <v>#N/A</v>
      </c>
      <c r="V24" s="511" t="e">
        <f ca="1">+IF(AND(ISNUMBER(OFFSET('Sanitation Data'!$D$4,0,10*ROW('Sanitation Data'!D18))),'Data Summary'!CK24="Yes"),100-OFFSET('Sanitation Data'!$D$4,0,10*ROW('Sanitation Data'!D18)),NA())</f>
        <v>#N/A</v>
      </c>
      <c r="W24" s="511" t="e">
        <f ca="1">+IF(AND(ISNUMBER(OFFSET('Sanitation Data'!$D$6,0,10*ROW('Sanitation Data'!D18))),'Data Summary'!CL24="Yes"),OFFSET('Sanitation Data'!$D$6,0,10*ROW('Sanitation Data'!D18)),NA())</f>
        <v>#N/A</v>
      </c>
      <c r="X24" s="511" t="e">
        <f ca="1">+IF(AND(ISNUMBER(OFFSET('Sanitation Data'!$D$10,0,10*ROW('Sanitation Data'!D18))),'Data Summary'!CM24="Yes"),OFFSET('Sanitation Data'!$D$10,0,10*ROW('Sanitation Data'!D18)),NA())</f>
        <v>#N/A</v>
      </c>
      <c r="Y24" s="511" t="e">
        <f ca="1">+IF(AND(ISNUMBER(OFFSET('Sanitation Data'!$D$11,0,10*ROW('Sanitation Data'!D18))),'Data Summary'!CN24="Yes"),OFFSET('Sanitation Data'!$D$11,0,10*ROW('Sanitation Data'!D18)),NA())</f>
        <v>#N/A</v>
      </c>
      <c r="Z24" s="511" t="e">
        <f ca="1">+IF(AND(ISNUMBER(OFFSET('Sanitation Data'!$D$12,0,10*ROW('Sanitation Data'!D18))),'Data Summary'!CO24="Yes"),OFFSET('Sanitation Data'!$D$12,0,10*ROW('Sanitation Data'!D18)),NA())</f>
        <v>#N/A</v>
      </c>
      <c r="AA24" s="511" t="e">
        <f ca="1">+IF(AND(ISNUMBER(OFFSET('Sanitation Data'!$E$4,0,10*ROW('Sanitation Data'!E18))),'Data Summary'!CP24="Yes"),100-OFFSET('Sanitation Data'!$E$4,0,10*ROW('Sanitation Data'!E18)),NA())</f>
        <v>#N/A</v>
      </c>
      <c r="AB24" s="511" t="e">
        <f ca="1">+IF(AND(ISNUMBER(OFFSET('Sanitation Data'!$E$6,0,10*ROW('Sanitation Data'!E18))),'Data Summary'!CQ24="Yes"),OFFSET('Sanitation Data'!$E$6,0,10*ROW('Sanitation Data'!E18)),NA())</f>
        <v>#N/A</v>
      </c>
      <c r="AC24" s="511" t="e">
        <f ca="1">+IF(AND(ISNUMBER(OFFSET('Sanitation Data'!$E$10,0,10*ROW('Sanitation Data'!E18))),'Data Summary'!CR24="Yes"),OFFSET('Sanitation Data'!$E$10,0,10*ROW('Sanitation Data'!E18)),NA())</f>
        <v>#N/A</v>
      </c>
      <c r="AD24" s="511" t="e">
        <f ca="1">+IF(AND(ISNUMBER(OFFSET('Sanitation Data'!$E$11,0,10*ROW('Sanitation Data'!E18))),'Data Summary'!CS24="Yes"),OFFSET('Sanitation Data'!$E$11,0,10*ROW('Sanitation Data'!E18)),NA())</f>
        <v>#N/A</v>
      </c>
      <c r="AE24" s="511" t="e">
        <f ca="1">+IF(AND(ISNUMBER(OFFSET('Sanitation Data'!$E$12,0,10*ROW('Sanitation Data'!E18))),'Data Summary'!CT24="Yes"),OFFSET('Sanitation Data'!$E$12,0,10*ROW('Sanitation Data'!E18)),NA())</f>
        <v>#N/A</v>
      </c>
      <c r="AF24" s="511" t="e">
        <f ca="1">+IF(AND(ISNUMBER(OFFSET('Sanitation Data'!$F$4,0,10*ROW('Sanitation Data'!F18))),'Data Summary'!CU24="Yes"),100-OFFSET('Sanitation Data'!$F$4,0,10*ROW('Sanitation Data'!F18)),NA())</f>
        <v>#N/A</v>
      </c>
      <c r="AG24" s="511" t="e">
        <f ca="1">+IF(AND(ISNUMBER(OFFSET('Sanitation Data'!$F$6,0,10*ROW('Sanitation Data'!F18))),'Data Summary'!CV24="Yes"),OFFSET('Sanitation Data'!$F$6,0,10*ROW('Sanitation Data'!F18)),NA())</f>
        <v>#N/A</v>
      </c>
      <c r="AH24" s="511" t="e">
        <f ca="1">+IF(AND(ISNUMBER(OFFSET('Sanitation Data'!$F$10,0,10*ROW('Sanitation Data'!F18))),'Data Summary'!CW24="Yes"),OFFSET('Sanitation Data'!$F$10,0,10*ROW('Sanitation Data'!F18)),NA())</f>
        <v>#N/A</v>
      </c>
      <c r="AI24" s="511" t="e">
        <f ca="1">+IF(AND(ISNUMBER(OFFSET('Sanitation Data'!$F$11,0,10*ROW('Sanitation Data'!F18))),'Data Summary'!CX24="Yes"),OFFSET('Sanitation Data'!$F$11,0,10*ROW('Sanitation Data'!F18)),NA())</f>
        <v>#N/A</v>
      </c>
      <c r="AJ24" s="511" t="e">
        <f ca="1">+IF(AND(ISNUMBER(OFFSET('Sanitation Data'!$F$12,0,10*ROW('Sanitation Data'!F18))),'Data Summary'!CY24="Yes"),OFFSET('Sanitation Data'!$F$12,0,10*ROW('Sanitation Data'!F18)),NA())</f>
        <v>#N/A</v>
      </c>
      <c r="AK24" s="511" t="e">
        <f ca="1">+IF(AND(ISNUMBER(OFFSET('Sanitation Data'!$G$4,0,10*ROW('Sanitation Data'!G18))),'Data Summary'!CZ24="Yes"),100-OFFSET('Sanitation Data'!$G$4,0,10*ROW('Sanitation Data'!G18)),NA())</f>
        <v>#N/A</v>
      </c>
      <c r="AL24" s="511" t="e">
        <f ca="1">+IF(AND(ISNUMBER(OFFSET('Sanitation Data'!$G$6,0,10*ROW('Sanitation Data'!G18))),'Data Summary'!DA24="Yes"),OFFSET('Sanitation Data'!$G$6,0,10*ROW('Sanitation Data'!G18)),NA())</f>
        <v>#N/A</v>
      </c>
      <c r="AM24" s="511" t="e">
        <f ca="1">+IF(AND(ISNUMBER(OFFSET('Sanitation Data'!$G$10,0,10*ROW('Sanitation Data'!G18))),'Data Summary'!DB24="Yes"),OFFSET('Sanitation Data'!$G$10,0,10*ROW('Sanitation Data'!G18)),NA())</f>
        <v>#N/A</v>
      </c>
      <c r="AN24" s="511" t="e">
        <f ca="1">+IF(AND(ISNUMBER(OFFSET('Sanitation Data'!$G$11,0,10*ROW('Sanitation Data'!G18))),'Data Summary'!DC24="Yes"),OFFSET('Sanitation Data'!$G$11,0,10*ROW('Sanitation Data'!G18)),NA())</f>
        <v>#N/A</v>
      </c>
      <c r="AO24" s="511" t="e">
        <f ca="1">+IF(AND(ISNUMBER(OFFSET('Sanitation Data'!$G$12,0,10*ROW('Sanitation Data'!G18))),'Data Summary'!DD24="Yes"),OFFSET('Sanitation Data'!$G$12,0,10*ROW('Sanitation Data'!G18)),NA())</f>
        <v>#N/A</v>
      </c>
      <c r="AP24" s="511" t="e">
        <f ca="1">+IF(AND(ISNUMBER(OFFSET('Sanitation Data'!$H$4,0,10*ROW('Sanitation Data'!H18))),'Data Summary'!DE24="Yes"),100-OFFSET('Sanitation Data'!$H$4,0,10*ROW('Sanitation Data'!H18)),NA())</f>
        <v>#N/A</v>
      </c>
      <c r="AQ24" s="511" t="e">
        <f ca="1">+IF(AND(ISNUMBER(OFFSET('Sanitation Data'!$H$6,0,10*ROW('Sanitation Data'!H18))),'Data Summary'!DF24="Yes"),OFFSET('Sanitation Data'!$H$6,0,10*ROW('Sanitation Data'!H18)),NA())</f>
        <v>#N/A</v>
      </c>
      <c r="AR24" s="511" t="e">
        <f ca="1">+IF(AND(ISNUMBER(OFFSET('Sanitation Data'!$H$10,0,10*ROW('Sanitation Data'!H18))),'Data Summary'!DG24="Yes"),OFFSET('Sanitation Data'!$H$10,0,10*ROW('Sanitation Data'!H18)),NA())</f>
        <v>#N/A</v>
      </c>
      <c r="AS24" s="511" t="e">
        <f ca="1">+IF(AND(ISNUMBER(OFFSET('Sanitation Data'!$H$11,0,10*ROW('Sanitation Data'!H18))),'Data Summary'!DH24="Yes"),OFFSET('Sanitation Data'!$H$11,0,10*ROW('Sanitation Data'!H18)),NA())</f>
        <v>#N/A</v>
      </c>
      <c r="AT24" s="511" t="e">
        <f ca="1">+IF(AND(ISNUMBER(OFFSET('Sanitation Data'!$H$12,0,10*ROW('Sanitation Data'!H18))),'Data Summary'!DI24="Yes"),OFFSET('Sanitation Data'!$H$12,0,10*ROW('Sanitation Data'!H18)),NA())</f>
        <v>#N/A</v>
      </c>
      <c r="AU24" s="511" t="e">
        <f ca="1">+IF(AND(ISNUMBER(OFFSET('Sanitation Data'!$I$4,0,10*ROW('Sanitation Data'!I18))),'Data Summary'!DJ24="Yes"),100-OFFSET('Sanitation Data'!$I$4,0,10*ROW('Sanitation Data'!I18)),NA())</f>
        <v>#N/A</v>
      </c>
      <c r="AV24" s="511" t="e">
        <f ca="1">+IF(AND(ISNUMBER(OFFSET('Sanitation Data'!$I$6,0,10*ROW('Sanitation Data'!I18))),'Data Summary'!DK24="Yes"),OFFSET('Sanitation Data'!$I$6,0,10*ROW('Sanitation Data'!I18)),NA())</f>
        <v>#N/A</v>
      </c>
      <c r="AW24" s="511" t="e">
        <f ca="1">+IF(AND(ISNUMBER(OFFSET('Sanitation Data'!$I$10,0,10*ROW('Sanitation Data'!I18))),'Data Summary'!DL24="Yes"),OFFSET('Sanitation Data'!$I$10,0,10*ROW('Sanitation Data'!I18)),NA())</f>
        <v>#N/A</v>
      </c>
      <c r="AX24" s="511" t="e">
        <f ca="1">+IF(AND(ISNUMBER(OFFSET('Sanitation Data'!$I$11,0,10*ROW('Sanitation Data'!I18))),'Data Summary'!DM24="Yes"),OFFSET('Sanitation Data'!$I$11,0,10*ROW('Sanitation Data'!I18)),NA())</f>
        <v>#N/A</v>
      </c>
      <c r="AY24" s="511" t="e">
        <f ca="1">+IF(AND(ISNUMBER(OFFSET('Sanitation Data'!$I$12,0,10*ROW('Sanitation Data'!I18))),'Data Summary'!DN24="Yes"),OFFSET('Sanitation Data'!$I$12,0,10*ROW('Sanitation Data'!I18)),NA())</f>
        <v>#N/A</v>
      </c>
      <c r="AZ24" s="512" t="e">
        <f ca="1">+IF(AND(ISNUMBER(OFFSET('Hygiene Data'!$D$5,0,10*ROW('Hygiene Data'!D18))),'Data Summary'!DO24="Yes"),OFFSET('Hygiene Data'!$D$5,0,10*ROW('Hygiene Data'!D18)),NA())</f>
        <v>#N/A</v>
      </c>
      <c r="BA24" s="512" t="e">
        <f ca="1">+IF(AND(ISNUMBER(OFFSET('Hygiene Data'!$D$7,0,10*ROW('Hygiene Data'!D18))),'Data Summary'!DP24="Yes"),OFFSET('Hygiene Data'!$D$7,0,10*ROW('Hygiene Data'!D18)),NA())</f>
        <v>#N/A</v>
      </c>
      <c r="BB24" s="512" t="e">
        <f ca="1">+IF(AND(ISNUMBER(OFFSET('Hygiene Data'!$D$9,0,10*ROW('Hygiene Data'!D18))),'Data Summary'!DQ24="Yes"),OFFSET('Hygiene Data'!$D$9,0,10*ROW('Hygiene Data'!D18)),NA())</f>
        <v>#N/A</v>
      </c>
      <c r="BC24" s="512" t="e">
        <f ca="1">+IF(AND(ISNUMBER(OFFSET('Hygiene Data'!$E$5,0,10*ROW('Hygiene Data'!E18))),'Data Summary'!DR24="Yes"),OFFSET('Hygiene Data'!$E$5,0,10*ROW('Hygiene Data'!E18)),NA())</f>
        <v>#N/A</v>
      </c>
      <c r="BD24" s="512" t="e">
        <f ca="1">+IF(AND(ISNUMBER(OFFSET('Hygiene Data'!$E$7,0,10*ROW('Hygiene Data'!E18))),'Data Summary'!DS24="Yes"),OFFSET('Hygiene Data'!$E$7,0,10*ROW('Hygiene Data'!E18)),NA())</f>
        <v>#N/A</v>
      </c>
      <c r="BE24" s="512" t="e">
        <f ca="1">+IF(AND(ISNUMBER(OFFSET('Hygiene Data'!$E$9,0,10*ROW('Hygiene Data'!E18))),'Data Summary'!DT24="Yes"),OFFSET('Hygiene Data'!$E$9,0,10*ROW('Hygiene Data'!E18)),NA())</f>
        <v>#N/A</v>
      </c>
      <c r="BF24" s="512" t="e">
        <f ca="1">+IF(AND(ISNUMBER(OFFSET('Hygiene Data'!$F$5,0,10*ROW('Hygiene Data'!F18))),'Data Summary'!DU24="Yes"),OFFSET('Hygiene Data'!$F$5,0,10*ROW('Hygiene Data'!F18)),NA())</f>
        <v>#N/A</v>
      </c>
      <c r="BG24" s="512" t="e">
        <f ca="1">+IF(AND(ISNUMBER(OFFSET('Hygiene Data'!$F$7,0,10*ROW('Hygiene Data'!F18))),'Data Summary'!DV24="Yes"),OFFSET('Hygiene Data'!$F$7,0,10*ROW('Hygiene Data'!F18)),NA())</f>
        <v>#N/A</v>
      </c>
      <c r="BH24" s="512" t="e">
        <f ca="1">+IF(AND(ISNUMBER(OFFSET('Hygiene Data'!$F$9,0,10*ROW('Hygiene Data'!F18))),'Data Summary'!DW24="Yes"),OFFSET('Hygiene Data'!$F$9,0,10*ROW('Hygiene Data'!F18)),NA())</f>
        <v>#N/A</v>
      </c>
      <c r="BI24" s="512" t="e">
        <f ca="1">+IF(AND(ISNUMBER(OFFSET('Hygiene Data'!$G$5,0,10*ROW('Hygiene Data'!G18))),'Data Summary'!DX24="Yes"),OFFSET('Hygiene Data'!$G$5,0,10*ROW('Hygiene Data'!G18)),NA())</f>
        <v>#N/A</v>
      </c>
      <c r="BJ24" s="512" t="e">
        <f ca="1">+IF(AND(ISNUMBER(OFFSET('Hygiene Data'!$G$7,0,10*ROW('Hygiene Data'!G18))),'Data Summary'!DY24="Yes"),OFFSET('Hygiene Data'!$G$7,0,10*ROW('Hygiene Data'!G18)),NA())</f>
        <v>#N/A</v>
      </c>
      <c r="BK24" s="512" t="e">
        <f ca="1">+IF(AND(ISNUMBER(OFFSET('Hygiene Data'!$G$9,0,10*ROW('Hygiene Data'!G18))),'Data Summary'!DZ24="Yes"),OFFSET('Hygiene Data'!$G$9,0,10*ROW('Hygiene Data'!G18)),NA())</f>
        <v>#N/A</v>
      </c>
      <c r="BL24" s="512" t="e">
        <f ca="1">+IF(AND(ISNUMBER(OFFSET('Hygiene Data'!$H$5,0,10*ROW('Hygiene Data'!H18))),'Data Summary'!EA24="Yes"),OFFSET('Hygiene Data'!$H$5,0,10*ROW('Hygiene Data'!H18)),NA())</f>
        <v>#N/A</v>
      </c>
      <c r="BM24" s="512" t="e">
        <f ca="1">+IF(AND(ISNUMBER(OFFSET('Hygiene Data'!$H$7,0,10*ROW('Hygiene Data'!H18))),'Data Summary'!EB24="Yes"),OFFSET('Hygiene Data'!$H$7,0,10*ROW('Hygiene Data'!H18)),NA())</f>
        <v>#N/A</v>
      </c>
      <c r="BN24" s="512" t="e">
        <f ca="1">+IF(AND(ISNUMBER(OFFSET('Hygiene Data'!$H$9,0,10*ROW('Hygiene Data'!H18))),'Data Summary'!EC24="Yes"),OFFSET('Hygiene Data'!$H$9,0,10*ROW('Hygiene Data'!H18)),NA())</f>
        <v>#N/A</v>
      </c>
      <c r="BO24" s="512" t="e">
        <f ca="1">+IF(AND(ISNUMBER(OFFSET('Hygiene Data'!$I$5,0,10*ROW('Hygiene Data'!I18))),'Data Summary'!ED24="Yes"),OFFSET('Hygiene Data'!$I$5,0,10*ROW('Hygiene Data'!I18)),NA())</f>
        <v>#N/A</v>
      </c>
      <c r="BP24" s="512" t="e">
        <f ca="1">+IF(AND(ISNUMBER(OFFSET('Hygiene Data'!$I$7,0,10*ROW('Hygiene Data'!I18))),'Data Summary'!EE24="Yes"),OFFSET('Hygiene Data'!$I$7,0,10*ROW('Hygiene Data'!I18)),NA())</f>
        <v>#N/A</v>
      </c>
      <c r="BQ24" s="512" t="e">
        <f ca="1">+IF(AND(ISNUMBER(OFFSET('Hygiene Data'!$I$9,0,10*ROW('Hygiene Data'!I18))),'Data Summary'!EF24="Yes"),OFFSET('Hygiene Data'!$I$9,0,10*ROW('Hygiene Data'!I18)),NA())</f>
        <v>#N/A</v>
      </c>
    </row>
    <row r="25" spans="1:69" x14ac:dyDescent="0.25">
      <c r="A25" s="508" t="e">
        <f ca="1">+RIGHT('Data Summary'!A25,LEN('Data Summary'!A25)-9)</f>
        <v>#VALUE!</v>
      </c>
      <c r="B25" s="482" t="str">
        <f ca="1">+IF(ISTEXT('Data Summary'!B25),'Data Summary'!B25,"")</f>
        <v/>
      </c>
      <c r="C25" s="509" t="e">
        <f ca="1">+VALUE('Data Summary'!C25)</f>
        <v>#VALUE!</v>
      </c>
      <c r="D25" s="510" t="e">
        <f ca="1">+IF(AND(ISNUMBER(OFFSET('Water Data'!$D$4,0,10*ROW('Water Data'!D19))),'Data Summary'!BS25="Yes"),100-OFFSET('Water Data'!$D$4,0,10*ROW('Water Data'!D19)),NA())</f>
        <v>#N/A</v>
      </c>
      <c r="E25" s="510" t="e">
        <f ca="1">+IF(AND(ISNUMBER(OFFSET('Water Data'!$D$6,0,10*ROW('Water Data'!D19))),'Data Summary'!BT25="Yes"),OFFSET('Water Data'!$D$6,0,10*ROW('Water Data'!D19)),NA())</f>
        <v>#N/A</v>
      </c>
      <c r="F25" s="510" t="e">
        <f ca="1">+IF(AND(ISNUMBER(OFFSET('Water Data'!$D$9,0,10*ROW('Water Data'!D19))),'Data Summary'!BU25="Yes"),OFFSET('Water Data'!$D$9,0,10*ROW('Water Data'!D19)),NA())</f>
        <v>#N/A</v>
      </c>
      <c r="G25" s="510" t="e">
        <f ca="1">+IF(AND(ISNUMBER(OFFSET('Water Data'!$E$4,0,10*ROW('Water Data'!E19))),'Data Summary'!BV25="Yes"),100-OFFSET('Water Data'!$E$4,0,10*ROW('Water Data'!E19)),NA())</f>
        <v>#N/A</v>
      </c>
      <c r="H25" s="510" t="e">
        <f ca="1">+IF(AND(ISNUMBER(OFFSET('Water Data'!$E$6,0,10*ROW('Water Data'!E19))),'Data Summary'!BW25="Yes"),OFFSET('Water Data'!$E$6,0,10*ROW('Water Data'!E19)),NA())</f>
        <v>#N/A</v>
      </c>
      <c r="I25" s="510" t="e">
        <f ca="1">+IF(AND(ISNUMBER(OFFSET('Water Data'!$E$9,0,10*ROW('Water Data'!E19))),'Data Summary'!BX25="Yes"),OFFSET('Water Data'!$E$9,0,10*ROW('Water Data'!E19)),NA())</f>
        <v>#N/A</v>
      </c>
      <c r="J25" s="510" t="e">
        <f ca="1">+IF(AND(ISNUMBER(OFFSET('Water Data'!$F$4,0,10*ROW('Water Data'!F19))),'Data Summary'!BY25="Yes"),100-OFFSET('Water Data'!$F$4,0,10*ROW('Water Data'!F19)),NA())</f>
        <v>#N/A</v>
      </c>
      <c r="K25" s="510" t="e">
        <f ca="1">+IF(AND(ISNUMBER(OFFSET('Water Data'!$F$6,0,10*ROW('Water Data'!F19))),'Data Summary'!BZ25="Yes"),OFFSET('Water Data'!$F$6,0,10*ROW('Water Data'!F19)),NA())</f>
        <v>#N/A</v>
      </c>
      <c r="L25" s="510" t="e">
        <f ca="1">+IF(AND(ISNUMBER(OFFSET('Water Data'!$F$9,0,10*ROW('Water Data'!F19))),'Data Summary'!CA25="Yes"),OFFSET('Water Data'!$F$9,0,10*ROW('Water Data'!F19)),NA())</f>
        <v>#N/A</v>
      </c>
      <c r="M25" s="510" t="e">
        <f ca="1">+IF(AND(ISNUMBER(OFFSET('Water Data'!$G$4,0,10*ROW('Water Data'!G19))),'Data Summary'!CB25="Yes"),100-OFFSET('Water Data'!$G$4,0,10*ROW('Water Data'!G19)),NA())</f>
        <v>#N/A</v>
      </c>
      <c r="N25" s="510" t="e">
        <f ca="1">+IF(AND(ISNUMBER(OFFSET('Water Data'!$G$6,0,10*ROW('Water Data'!G19))),'Data Summary'!CC25="Yes"),OFFSET('Water Data'!$G$6,0,10*ROW('Water Data'!G19)),NA())</f>
        <v>#N/A</v>
      </c>
      <c r="O25" s="510" t="e">
        <f ca="1">+IF(AND(ISNUMBER(OFFSET('Water Data'!$G$9,0,10*ROW('Water Data'!G19))),'Data Summary'!CD25="Yes"),OFFSET('Water Data'!$G$9,0,10*ROW('Water Data'!G19)),NA())</f>
        <v>#N/A</v>
      </c>
      <c r="P25" s="510" t="e">
        <f ca="1">+IF(AND(ISNUMBER(OFFSET('Water Data'!$H$4,0,10*ROW('Water Data'!H19))),'Data Summary'!CE25="Yes"),100-OFFSET('Water Data'!$H$4,0,10*ROW('Water Data'!H19)),NA())</f>
        <v>#N/A</v>
      </c>
      <c r="Q25" s="510" t="e">
        <f ca="1">+IF(AND(ISNUMBER(OFFSET('Water Data'!$H$6,0,10*ROW('Water Data'!H19))),'Data Summary'!CF25="Yes"),OFFSET('Water Data'!$H$6,0,10*ROW('Water Data'!H19)),NA())</f>
        <v>#N/A</v>
      </c>
      <c r="R25" s="510" t="e">
        <f ca="1">+IF(AND(ISNUMBER(OFFSET('Water Data'!$H$9,0,10*ROW('Water Data'!H19))),'Data Summary'!CG25="Yes"),OFFSET('Water Data'!$H$9,0,10*ROW('Water Data'!H19)),NA())</f>
        <v>#N/A</v>
      </c>
      <c r="S25" s="510" t="e">
        <f ca="1">+IF(AND(ISNUMBER(OFFSET('Water Data'!$I$4,0,10*ROW('Water Data'!I19))),'Data Summary'!CH25="Yes"),100-OFFSET('Water Data'!$I$4,0,10*ROW('Water Data'!I19)),NA())</f>
        <v>#N/A</v>
      </c>
      <c r="T25" s="510" t="e">
        <f ca="1">+IF(AND(ISNUMBER(OFFSET('Water Data'!$I$6,0,10*ROW('Water Data'!I19))),'Data Summary'!CI25="Yes"),OFFSET('Water Data'!$I$6,0,10*ROW('Water Data'!I19)),NA())</f>
        <v>#N/A</v>
      </c>
      <c r="U25" s="510" t="e">
        <f ca="1">+IF(AND(ISNUMBER(OFFSET('Water Data'!$I$9,0,10*ROW('Water Data'!I19))),'Data Summary'!CJ25="Yes"),OFFSET('Water Data'!$I$9,0,10*ROW('Water Data'!I19)),NA())</f>
        <v>#N/A</v>
      </c>
      <c r="V25" s="511" t="e">
        <f ca="1">+IF(AND(ISNUMBER(OFFSET('Sanitation Data'!$D$4,0,10*ROW('Sanitation Data'!D19))),'Data Summary'!CK25="Yes"),100-OFFSET('Sanitation Data'!$D$4,0,10*ROW('Sanitation Data'!D19)),NA())</f>
        <v>#N/A</v>
      </c>
      <c r="W25" s="511" t="e">
        <f ca="1">+IF(AND(ISNUMBER(OFFSET('Sanitation Data'!$D$6,0,10*ROW('Sanitation Data'!D19))),'Data Summary'!CL25="Yes"),OFFSET('Sanitation Data'!$D$6,0,10*ROW('Sanitation Data'!D19)),NA())</f>
        <v>#N/A</v>
      </c>
      <c r="X25" s="511" t="e">
        <f ca="1">+IF(AND(ISNUMBER(OFFSET('Sanitation Data'!$D$10,0,10*ROW('Sanitation Data'!D19))),'Data Summary'!CM25="Yes"),OFFSET('Sanitation Data'!$D$10,0,10*ROW('Sanitation Data'!D19)),NA())</f>
        <v>#N/A</v>
      </c>
      <c r="Y25" s="511" t="e">
        <f ca="1">+IF(AND(ISNUMBER(OFFSET('Sanitation Data'!$D$11,0,10*ROW('Sanitation Data'!D19))),'Data Summary'!CN25="Yes"),OFFSET('Sanitation Data'!$D$11,0,10*ROW('Sanitation Data'!D19)),NA())</f>
        <v>#N/A</v>
      </c>
      <c r="Z25" s="511" t="e">
        <f ca="1">+IF(AND(ISNUMBER(OFFSET('Sanitation Data'!$D$12,0,10*ROW('Sanitation Data'!D19))),'Data Summary'!CO25="Yes"),OFFSET('Sanitation Data'!$D$12,0,10*ROW('Sanitation Data'!D19)),NA())</f>
        <v>#N/A</v>
      </c>
      <c r="AA25" s="511" t="e">
        <f ca="1">+IF(AND(ISNUMBER(OFFSET('Sanitation Data'!$E$4,0,10*ROW('Sanitation Data'!E19))),'Data Summary'!CP25="Yes"),100-OFFSET('Sanitation Data'!$E$4,0,10*ROW('Sanitation Data'!E19)),NA())</f>
        <v>#N/A</v>
      </c>
      <c r="AB25" s="511" t="e">
        <f ca="1">+IF(AND(ISNUMBER(OFFSET('Sanitation Data'!$E$6,0,10*ROW('Sanitation Data'!E19))),'Data Summary'!CQ25="Yes"),OFFSET('Sanitation Data'!$E$6,0,10*ROW('Sanitation Data'!E19)),NA())</f>
        <v>#N/A</v>
      </c>
      <c r="AC25" s="511" t="e">
        <f ca="1">+IF(AND(ISNUMBER(OFFSET('Sanitation Data'!$E$10,0,10*ROW('Sanitation Data'!E19))),'Data Summary'!CR25="Yes"),OFFSET('Sanitation Data'!$E$10,0,10*ROW('Sanitation Data'!E19)),NA())</f>
        <v>#N/A</v>
      </c>
      <c r="AD25" s="511" t="e">
        <f ca="1">+IF(AND(ISNUMBER(OFFSET('Sanitation Data'!$E$11,0,10*ROW('Sanitation Data'!E19))),'Data Summary'!CS25="Yes"),OFFSET('Sanitation Data'!$E$11,0,10*ROW('Sanitation Data'!E19)),NA())</f>
        <v>#N/A</v>
      </c>
      <c r="AE25" s="511" t="e">
        <f ca="1">+IF(AND(ISNUMBER(OFFSET('Sanitation Data'!$E$12,0,10*ROW('Sanitation Data'!E19))),'Data Summary'!CT25="Yes"),OFFSET('Sanitation Data'!$E$12,0,10*ROW('Sanitation Data'!E19)),NA())</f>
        <v>#N/A</v>
      </c>
      <c r="AF25" s="511" t="e">
        <f ca="1">+IF(AND(ISNUMBER(OFFSET('Sanitation Data'!$F$4,0,10*ROW('Sanitation Data'!F19))),'Data Summary'!CU25="Yes"),100-OFFSET('Sanitation Data'!$F$4,0,10*ROW('Sanitation Data'!F19)),NA())</f>
        <v>#N/A</v>
      </c>
      <c r="AG25" s="511" t="e">
        <f ca="1">+IF(AND(ISNUMBER(OFFSET('Sanitation Data'!$F$6,0,10*ROW('Sanitation Data'!F19))),'Data Summary'!CV25="Yes"),OFFSET('Sanitation Data'!$F$6,0,10*ROW('Sanitation Data'!F19)),NA())</f>
        <v>#N/A</v>
      </c>
      <c r="AH25" s="511" t="e">
        <f ca="1">+IF(AND(ISNUMBER(OFFSET('Sanitation Data'!$F$10,0,10*ROW('Sanitation Data'!F19))),'Data Summary'!CW25="Yes"),OFFSET('Sanitation Data'!$F$10,0,10*ROW('Sanitation Data'!F19)),NA())</f>
        <v>#N/A</v>
      </c>
      <c r="AI25" s="511" t="e">
        <f ca="1">+IF(AND(ISNUMBER(OFFSET('Sanitation Data'!$F$11,0,10*ROW('Sanitation Data'!F19))),'Data Summary'!CX25="Yes"),OFFSET('Sanitation Data'!$F$11,0,10*ROW('Sanitation Data'!F19)),NA())</f>
        <v>#N/A</v>
      </c>
      <c r="AJ25" s="511" t="e">
        <f ca="1">+IF(AND(ISNUMBER(OFFSET('Sanitation Data'!$F$12,0,10*ROW('Sanitation Data'!F19))),'Data Summary'!CY25="Yes"),OFFSET('Sanitation Data'!$F$12,0,10*ROW('Sanitation Data'!F19)),NA())</f>
        <v>#N/A</v>
      </c>
      <c r="AK25" s="511" t="e">
        <f ca="1">+IF(AND(ISNUMBER(OFFSET('Sanitation Data'!$G$4,0,10*ROW('Sanitation Data'!G19))),'Data Summary'!CZ25="Yes"),100-OFFSET('Sanitation Data'!$G$4,0,10*ROW('Sanitation Data'!G19)),NA())</f>
        <v>#N/A</v>
      </c>
      <c r="AL25" s="511" t="e">
        <f ca="1">+IF(AND(ISNUMBER(OFFSET('Sanitation Data'!$G$6,0,10*ROW('Sanitation Data'!G19))),'Data Summary'!DA25="Yes"),OFFSET('Sanitation Data'!$G$6,0,10*ROW('Sanitation Data'!G19)),NA())</f>
        <v>#N/A</v>
      </c>
      <c r="AM25" s="511" t="e">
        <f ca="1">+IF(AND(ISNUMBER(OFFSET('Sanitation Data'!$G$10,0,10*ROW('Sanitation Data'!G19))),'Data Summary'!DB25="Yes"),OFFSET('Sanitation Data'!$G$10,0,10*ROW('Sanitation Data'!G19)),NA())</f>
        <v>#N/A</v>
      </c>
      <c r="AN25" s="511" t="e">
        <f ca="1">+IF(AND(ISNUMBER(OFFSET('Sanitation Data'!$G$11,0,10*ROW('Sanitation Data'!G19))),'Data Summary'!DC25="Yes"),OFFSET('Sanitation Data'!$G$11,0,10*ROW('Sanitation Data'!G19)),NA())</f>
        <v>#N/A</v>
      </c>
      <c r="AO25" s="511" t="e">
        <f ca="1">+IF(AND(ISNUMBER(OFFSET('Sanitation Data'!$G$12,0,10*ROW('Sanitation Data'!G19))),'Data Summary'!DD25="Yes"),OFFSET('Sanitation Data'!$G$12,0,10*ROW('Sanitation Data'!G19)),NA())</f>
        <v>#N/A</v>
      </c>
      <c r="AP25" s="511" t="e">
        <f ca="1">+IF(AND(ISNUMBER(OFFSET('Sanitation Data'!$H$4,0,10*ROW('Sanitation Data'!H19))),'Data Summary'!DE25="Yes"),100-OFFSET('Sanitation Data'!$H$4,0,10*ROW('Sanitation Data'!H19)),NA())</f>
        <v>#N/A</v>
      </c>
      <c r="AQ25" s="511" t="e">
        <f ca="1">+IF(AND(ISNUMBER(OFFSET('Sanitation Data'!$H$6,0,10*ROW('Sanitation Data'!H19))),'Data Summary'!DF25="Yes"),OFFSET('Sanitation Data'!$H$6,0,10*ROW('Sanitation Data'!H19)),NA())</f>
        <v>#N/A</v>
      </c>
      <c r="AR25" s="511" t="e">
        <f ca="1">+IF(AND(ISNUMBER(OFFSET('Sanitation Data'!$H$10,0,10*ROW('Sanitation Data'!H19))),'Data Summary'!DG25="Yes"),OFFSET('Sanitation Data'!$H$10,0,10*ROW('Sanitation Data'!H19)),NA())</f>
        <v>#N/A</v>
      </c>
      <c r="AS25" s="511" t="e">
        <f ca="1">+IF(AND(ISNUMBER(OFFSET('Sanitation Data'!$H$11,0,10*ROW('Sanitation Data'!H19))),'Data Summary'!DH25="Yes"),OFFSET('Sanitation Data'!$H$11,0,10*ROW('Sanitation Data'!H19)),NA())</f>
        <v>#N/A</v>
      </c>
      <c r="AT25" s="511" t="e">
        <f ca="1">+IF(AND(ISNUMBER(OFFSET('Sanitation Data'!$H$12,0,10*ROW('Sanitation Data'!H19))),'Data Summary'!DI25="Yes"),OFFSET('Sanitation Data'!$H$12,0,10*ROW('Sanitation Data'!H19)),NA())</f>
        <v>#N/A</v>
      </c>
      <c r="AU25" s="511" t="e">
        <f ca="1">+IF(AND(ISNUMBER(OFFSET('Sanitation Data'!$I$4,0,10*ROW('Sanitation Data'!I19))),'Data Summary'!DJ25="Yes"),100-OFFSET('Sanitation Data'!$I$4,0,10*ROW('Sanitation Data'!I19)),NA())</f>
        <v>#N/A</v>
      </c>
      <c r="AV25" s="511" t="e">
        <f ca="1">+IF(AND(ISNUMBER(OFFSET('Sanitation Data'!$I$6,0,10*ROW('Sanitation Data'!I19))),'Data Summary'!DK25="Yes"),OFFSET('Sanitation Data'!$I$6,0,10*ROW('Sanitation Data'!I19)),NA())</f>
        <v>#N/A</v>
      </c>
      <c r="AW25" s="511" t="e">
        <f ca="1">+IF(AND(ISNUMBER(OFFSET('Sanitation Data'!$I$10,0,10*ROW('Sanitation Data'!I19))),'Data Summary'!DL25="Yes"),OFFSET('Sanitation Data'!$I$10,0,10*ROW('Sanitation Data'!I19)),NA())</f>
        <v>#N/A</v>
      </c>
      <c r="AX25" s="511" t="e">
        <f ca="1">+IF(AND(ISNUMBER(OFFSET('Sanitation Data'!$I$11,0,10*ROW('Sanitation Data'!I19))),'Data Summary'!DM25="Yes"),OFFSET('Sanitation Data'!$I$11,0,10*ROW('Sanitation Data'!I19)),NA())</f>
        <v>#N/A</v>
      </c>
      <c r="AY25" s="511" t="e">
        <f ca="1">+IF(AND(ISNUMBER(OFFSET('Sanitation Data'!$I$12,0,10*ROW('Sanitation Data'!I19))),'Data Summary'!DN25="Yes"),OFFSET('Sanitation Data'!$I$12,0,10*ROW('Sanitation Data'!I19)),NA())</f>
        <v>#N/A</v>
      </c>
      <c r="AZ25" s="512" t="e">
        <f ca="1">+IF(AND(ISNUMBER(OFFSET('Hygiene Data'!$D$5,0,10*ROW('Hygiene Data'!D19))),'Data Summary'!DO25="Yes"),OFFSET('Hygiene Data'!$D$5,0,10*ROW('Hygiene Data'!D19)),NA())</f>
        <v>#N/A</v>
      </c>
      <c r="BA25" s="512" t="e">
        <f ca="1">+IF(AND(ISNUMBER(OFFSET('Hygiene Data'!$D$7,0,10*ROW('Hygiene Data'!D19))),'Data Summary'!DP25="Yes"),OFFSET('Hygiene Data'!$D$7,0,10*ROW('Hygiene Data'!D19)),NA())</f>
        <v>#N/A</v>
      </c>
      <c r="BB25" s="512" t="e">
        <f ca="1">+IF(AND(ISNUMBER(OFFSET('Hygiene Data'!$D$9,0,10*ROW('Hygiene Data'!D19))),'Data Summary'!DQ25="Yes"),OFFSET('Hygiene Data'!$D$9,0,10*ROW('Hygiene Data'!D19)),NA())</f>
        <v>#N/A</v>
      </c>
      <c r="BC25" s="512" t="e">
        <f ca="1">+IF(AND(ISNUMBER(OFFSET('Hygiene Data'!$E$5,0,10*ROW('Hygiene Data'!E19))),'Data Summary'!DR25="Yes"),OFFSET('Hygiene Data'!$E$5,0,10*ROW('Hygiene Data'!E19)),NA())</f>
        <v>#N/A</v>
      </c>
      <c r="BD25" s="512" t="e">
        <f ca="1">+IF(AND(ISNUMBER(OFFSET('Hygiene Data'!$E$7,0,10*ROW('Hygiene Data'!E19))),'Data Summary'!DS25="Yes"),OFFSET('Hygiene Data'!$E$7,0,10*ROW('Hygiene Data'!E19)),NA())</f>
        <v>#N/A</v>
      </c>
      <c r="BE25" s="512" t="e">
        <f ca="1">+IF(AND(ISNUMBER(OFFSET('Hygiene Data'!$E$9,0,10*ROW('Hygiene Data'!E19))),'Data Summary'!DT25="Yes"),OFFSET('Hygiene Data'!$E$9,0,10*ROW('Hygiene Data'!E19)),NA())</f>
        <v>#N/A</v>
      </c>
      <c r="BF25" s="512" t="e">
        <f ca="1">+IF(AND(ISNUMBER(OFFSET('Hygiene Data'!$F$5,0,10*ROW('Hygiene Data'!F19))),'Data Summary'!DU25="Yes"),OFFSET('Hygiene Data'!$F$5,0,10*ROW('Hygiene Data'!F19)),NA())</f>
        <v>#N/A</v>
      </c>
      <c r="BG25" s="512" t="e">
        <f ca="1">+IF(AND(ISNUMBER(OFFSET('Hygiene Data'!$F$7,0,10*ROW('Hygiene Data'!F19))),'Data Summary'!DV25="Yes"),OFFSET('Hygiene Data'!$F$7,0,10*ROW('Hygiene Data'!F19)),NA())</f>
        <v>#N/A</v>
      </c>
      <c r="BH25" s="512" t="e">
        <f ca="1">+IF(AND(ISNUMBER(OFFSET('Hygiene Data'!$F$9,0,10*ROW('Hygiene Data'!F19))),'Data Summary'!DW25="Yes"),OFFSET('Hygiene Data'!$F$9,0,10*ROW('Hygiene Data'!F19)),NA())</f>
        <v>#N/A</v>
      </c>
      <c r="BI25" s="512" t="e">
        <f ca="1">+IF(AND(ISNUMBER(OFFSET('Hygiene Data'!$G$5,0,10*ROW('Hygiene Data'!G19))),'Data Summary'!DX25="Yes"),OFFSET('Hygiene Data'!$G$5,0,10*ROW('Hygiene Data'!G19)),NA())</f>
        <v>#N/A</v>
      </c>
      <c r="BJ25" s="512" t="e">
        <f ca="1">+IF(AND(ISNUMBER(OFFSET('Hygiene Data'!$G$7,0,10*ROW('Hygiene Data'!G19))),'Data Summary'!DY25="Yes"),OFFSET('Hygiene Data'!$G$7,0,10*ROW('Hygiene Data'!G19)),NA())</f>
        <v>#N/A</v>
      </c>
      <c r="BK25" s="512" t="e">
        <f ca="1">+IF(AND(ISNUMBER(OFFSET('Hygiene Data'!$G$9,0,10*ROW('Hygiene Data'!G19))),'Data Summary'!DZ25="Yes"),OFFSET('Hygiene Data'!$G$9,0,10*ROW('Hygiene Data'!G19)),NA())</f>
        <v>#N/A</v>
      </c>
      <c r="BL25" s="512" t="e">
        <f ca="1">+IF(AND(ISNUMBER(OFFSET('Hygiene Data'!$H$5,0,10*ROW('Hygiene Data'!H19))),'Data Summary'!EA25="Yes"),OFFSET('Hygiene Data'!$H$5,0,10*ROW('Hygiene Data'!H19)),NA())</f>
        <v>#N/A</v>
      </c>
      <c r="BM25" s="512" t="e">
        <f ca="1">+IF(AND(ISNUMBER(OFFSET('Hygiene Data'!$H$7,0,10*ROW('Hygiene Data'!H19))),'Data Summary'!EB25="Yes"),OFFSET('Hygiene Data'!$H$7,0,10*ROW('Hygiene Data'!H19)),NA())</f>
        <v>#N/A</v>
      </c>
      <c r="BN25" s="512" t="e">
        <f ca="1">+IF(AND(ISNUMBER(OFFSET('Hygiene Data'!$H$9,0,10*ROW('Hygiene Data'!H19))),'Data Summary'!EC25="Yes"),OFFSET('Hygiene Data'!$H$9,0,10*ROW('Hygiene Data'!H19)),NA())</f>
        <v>#N/A</v>
      </c>
      <c r="BO25" s="512" t="e">
        <f ca="1">+IF(AND(ISNUMBER(OFFSET('Hygiene Data'!$I$5,0,10*ROW('Hygiene Data'!I19))),'Data Summary'!ED25="Yes"),OFFSET('Hygiene Data'!$I$5,0,10*ROW('Hygiene Data'!I19)),NA())</f>
        <v>#N/A</v>
      </c>
      <c r="BP25" s="512" t="e">
        <f ca="1">+IF(AND(ISNUMBER(OFFSET('Hygiene Data'!$I$7,0,10*ROW('Hygiene Data'!I19))),'Data Summary'!EE25="Yes"),OFFSET('Hygiene Data'!$I$7,0,10*ROW('Hygiene Data'!I19)),NA())</f>
        <v>#N/A</v>
      </c>
      <c r="BQ25" s="512" t="e">
        <f ca="1">+IF(AND(ISNUMBER(OFFSET('Hygiene Data'!$I$9,0,10*ROW('Hygiene Data'!I19))),'Data Summary'!EF25="Yes"),OFFSET('Hygiene Data'!$I$9,0,10*ROW('Hygiene Data'!I19)),NA())</f>
        <v>#N/A</v>
      </c>
    </row>
    <row r="26" spans="1:69" x14ac:dyDescent="0.25">
      <c r="A26" s="508" t="e">
        <f ca="1">+RIGHT('Data Summary'!A26,LEN('Data Summary'!A26)-9)</f>
        <v>#VALUE!</v>
      </c>
      <c r="B26" s="482" t="str">
        <f ca="1">+IF(ISTEXT('Data Summary'!B26),'Data Summary'!B26,"")</f>
        <v/>
      </c>
      <c r="C26" s="509" t="e">
        <f ca="1">+VALUE('Data Summary'!C26)</f>
        <v>#VALUE!</v>
      </c>
      <c r="D26" s="510" t="e">
        <f ca="1">+IF(AND(ISNUMBER(OFFSET('Water Data'!$D$4,0,10*ROW('Water Data'!D20))),'Data Summary'!BS26="Yes"),100-OFFSET('Water Data'!$D$4,0,10*ROW('Water Data'!D20)),NA())</f>
        <v>#N/A</v>
      </c>
      <c r="E26" s="510" t="e">
        <f ca="1">+IF(AND(ISNUMBER(OFFSET('Water Data'!$D$6,0,10*ROW('Water Data'!D20))),'Data Summary'!BT26="Yes"),OFFSET('Water Data'!$D$6,0,10*ROW('Water Data'!D20)),NA())</f>
        <v>#N/A</v>
      </c>
      <c r="F26" s="510" t="e">
        <f ca="1">+IF(AND(ISNUMBER(OFFSET('Water Data'!$D$9,0,10*ROW('Water Data'!D20))),'Data Summary'!BU26="Yes"),OFFSET('Water Data'!$D$9,0,10*ROW('Water Data'!D20)),NA())</f>
        <v>#N/A</v>
      </c>
      <c r="G26" s="510" t="e">
        <f ca="1">+IF(AND(ISNUMBER(OFFSET('Water Data'!$E$4,0,10*ROW('Water Data'!E20))),'Data Summary'!BV26="Yes"),100-OFFSET('Water Data'!$E$4,0,10*ROW('Water Data'!E20)),NA())</f>
        <v>#N/A</v>
      </c>
      <c r="H26" s="510" t="e">
        <f ca="1">+IF(AND(ISNUMBER(OFFSET('Water Data'!$E$6,0,10*ROW('Water Data'!E20))),'Data Summary'!BW26="Yes"),OFFSET('Water Data'!$E$6,0,10*ROW('Water Data'!E20)),NA())</f>
        <v>#N/A</v>
      </c>
      <c r="I26" s="510" t="e">
        <f ca="1">+IF(AND(ISNUMBER(OFFSET('Water Data'!$E$9,0,10*ROW('Water Data'!E20))),'Data Summary'!BX26="Yes"),OFFSET('Water Data'!$E$9,0,10*ROW('Water Data'!E20)),NA())</f>
        <v>#N/A</v>
      </c>
      <c r="J26" s="510" t="e">
        <f ca="1">+IF(AND(ISNUMBER(OFFSET('Water Data'!$F$4,0,10*ROW('Water Data'!F20))),'Data Summary'!BY26="Yes"),100-OFFSET('Water Data'!$F$4,0,10*ROW('Water Data'!F20)),NA())</f>
        <v>#N/A</v>
      </c>
      <c r="K26" s="510" t="e">
        <f ca="1">+IF(AND(ISNUMBER(OFFSET('Water Data'!$F$6,0,10*ROW('Water Data'!F20))),'Data Summary'!BZ26="Yes"),OFFSET('Water Data'!$F$6,0,10*ROW('Water Data'!F20)),NA())</f>
        <v>#N/A</v>
      </c>
      <c r="L26" s="510" t="e">
        <f ca="1">+IF(AND(ISNUMBER(OFFSET('Water Data'!$F$9,0,10*ROW('Water Data'!F20))),'Data Summary'!CA26="Yes"),OFFSET('Water Data'!$F$9,0,10*ROW('Water Data'!F20)),NA())</f>
        <v>#N/A</v>
      </c>
      <c r="M26" s="510" t="e">
        <f ca="1">+IF(AND(ISNUMBER(OFFSET('Water Data'!$G$4,0,10*ROW('Water Data'!G20))),'Data Summary'!CB26="Yes"),100-OFFSET('Water Data'!$G$4,0,10*ROW('Water Data'!G20)),NA())</f>
        <v>#N/A</v>
      </c>
      <c r="N26" s="510" t="e">
        <f ca="1">+IF(AND(ISNUMBER(OFFSET('Water Data'!$G$6,0,10*ROW('Water Data'!G20))),'Data Summary'!CC26="Yes"),OFFSET('Water Data'!$G$6,0,10*ROW('Water Data'!G20)),NA())</f>
        <v>#N/A</v>
      </c>
      <c r="O26" s="510" t="e">
        <f ca="1">+IF(AND(ISNUMBER(OFFSET('Water Data'!$G$9,0,10*ROW('Water Data'!G20))),'Data Summary'!CD26="Yes"),OFFSET('Water Data'!$G$9,0,10*ROW('Water Data'!G20)),NA())</f>
        <v>#N/A</v>
      </c>
      <c r="P26" s="510" t="e">
        <f ca="1">+IF(AND(ISNUMBER(OFFSET('Water Data'!$H$4,0,10*ROW('Water Data'!H20))),'Data Summary'!CE26="Yes"),100-OFFSET('Water Data'!$H$4,0,10*ROW('Water Data'!H20)),NA())</f>
        <v>#N/A</v>
      </c>
      <c r="Q26" s="510" t="e">
        <f ca="1">+IF(AND(ISNUMBER(OFFSET('Water Data'!$H$6,0,10*ROW('Water Data'!H20))),'Data Summary'!CF26="Yes"),OFFSET('Water Data'!$H$6,0,10*ROW('Water Data'!H20)),NA())</f>
        <v>#N/A</v>
      </c>
      <c r="R26" s="510" t="e">
        <f ca="1">+IF(AND(ISNUMBER(OFFSET('Water Data'!$H$9,0,10*ROW('Water Data'!H20))),'Data Summary'!CG26="Yes"),OFFSET('Water Data'!$H$9,0,10*ROW('Water Data'!H20)),NA())</f>
        <v>#N/A</v>
      </c>
      <c r="S26" s="510" t="e">
        <f ca="1">+IF(AND(ISNUMBER(OFFSET('Water Data'!$I$4,0,10*ROW('Water Data'!I20))),'Data Summary'!CH26="Yes"),100-OFFSET('Water Data'!$I$4,0,10*ROW('Water Data'!I20)),NA())</f>
        <v>#N/A</v>
      </c>
      <c r="T26" s="510" t="e">
        <f ca="1">+IF(AND(ISNUMBER(OFFSET('Water Data'!$I$6,0,10*ROW('Water Data'!I20))),'Data Summary'!CI26="Yes"),OFFSET('Water Data'!$I$6,0,10*ROW('Water Data'!I20)),NA())</f>
        <v>#N/A</v>
      </c>
      <c r="U26" s="510" t="e">
        <f ca="1">+IF(AND(ISNUMBER(OFFSET('Water Data'!$I$9,0,10*ROW('Water Data'!I20))),'Data Summary'!CJ26="Yes"),OFFSET('Water Data'!$I$9,0,10*ROW('Water Data'!I20)),NA())</f>
        <v>#N/A</v>
      </c>
      <c r="V26" s="511" t="e">
        <f ca="1">+IF(AND(ISNUMBER(OFFSET('Sanitation Data'!$D$4,0,10*ROW('Sanitation Data'!D20))),'Data Summary'!CK26="Yes"),100-OFFSET('Sanitation Data'!$D$4,0,10*ROW('Sanitation Data'!D20)),NA())</f>
        <v>#N/A</v>
      </c>
      <c r="W26" s="511" t="e">
        <f ca="1">+IF(AND(ISNUMBER(OFFSET('Sanitation Data'!$D$6,0,10*ROW('Sanitation Data'!D20))),'Data Summary'!CL26="Yes"),OFFSET('Sanitation Data'!$D$6,0,10*ROW('Sanitation Data'!D20)),NA())</f>
        <v>#N/A</v>
      </c>
      <c r="X26" s="511" t="e">
        <f ca="1">+IF(AND(ISNUMBER(OFFSET('Sanitation Data'!$D$10,0,10*ROW('Sanitation Data'!D20))),'Data Summary'!CM26="Yes"),OFFSET('Sanitation Data'!$D$10,0,10*ROW('Sanitation Data'!D20)),NA())</f>
        <v>#N/A</v>
      </c>
      <c r="Y26" s="511" t="e">
        <f ca="1">+IF(AND(ISNUMBER(OFFSET('Sanitation Data'!$D$11,0,10*ROW('Sanitation Data'!D20))),'Data Summary'!CN26="Yes"),OFFSET('Sanitation Data'!$D$11,0,10*ROW('Sanitation Data'!D20)),NA())</f>
        <v>#N/A</v>
      </c>
      <c r="Z26" s="511" t="e">
        <f ca="1">+IF(AND(ISNUMBER(OFFSET('Sanitation Data'!$D$12,0,10*ROW('Sanitation Data'!D20))),'Data Summary'!CO26="Yes"),OFFSET('Sanitation Data'!$D$12,0,10*ROW('Sanitation Data'!D20)),NA())</f>
        <v>#N/A</v>
      </c>
      <c r="AA26" s="511" t="e">
        <f ca="1">+IF(AND(ISNUMBER(OFFSET('Sanitation Data'!$E$4,0,10*ROW('Sanitation Data'!E20))),'Data Summary'!CP26="Yes"),100-OFFSET('Sanitation Data'!$E$4,0,10*ROW('Sanitation Data'!E20)),NA())</f>
        <v>#N/A</v>
      </c>
      <c r="AB26" s="511" t="e">
        <f ca="1">+IF(AND(ISNUMBER(OFFSET('Sanitation Data'!$E$6,0,10*ROW('Sanitation Data'!E20))),'Data Summary'!CQ26="Yes"),OFFSET('Sanitation Data'!$E$6,0,10*ROW('Sanitation Data'!E20)),NA())</f>
        <v>#N/A</v>
      </c>
      <c r="AC26" s="511" t="e">
        <f ca="1">+IF(AND(ISNUMBER(OFFSET('Sanitation Data'!$E$10,0,10*ROW('Sanitation Data'!E20))),'Data Summary'!CR26="Yes"),OFFSET('Sanitation Data'!$E$10,0,10*ROW('Sanitation Data'!E20)),NA())</f>
        <v>#N/A</v>
      </c>
      <c r="AD26" s="511" t="e">
        <f ca="1">+IF(AND(ISNUMBER(OFFSET('Sanitation Data'!$E$11,0,10*ROW('Sanitation Data'!E20))),'Data Summary'!CS26="Yes"),OFFSET('Sanitation Data'!$E$11,0,10*ROW('Sanitation Data'!E20)),NA())</f>
        <v>#N/A</v>
      </c>
      <c r="AE26" s="511" t="e">
        <f ca="1">+IF(AND(ISNUMBER(OFFSET('Sanitation Data'!$E$12,0,10*ROW('Sanitation Data'!E20))),'Data Summary'!CT26="Yes"),OFFSET('Sanitation Data'!$E$12,0,10*ROW('Sanitation Data'!E20)),NA())</f>
        <v>#N/A</v>
      </c>
      <c r="AF26" s="511" t="e">
        <f ca="1">+IF(AND(ISNUMBER(OFFSET('Sanitation Data'!$F$4,0,10*ROW('Sanitation Data'!F20))),'Data Summary'!CU26="Yes"),100-OFFSET('Sanitation Data'!$F$4,0,10*ROW('Sanitation Data'!F20)),NA())</f>
        <v>#N/A</v>
      </c>
      <c r="AG26" s="511" t="e">
        <f ca="1">+IF(AND(ISNUMBER(OFFSET('Sanitation Data'!$F$6,0,10*ROW('Sanitation Data'!F20))),'Data Summary'!CV26="Yes"),OFFSET('Sanitation Data'!$F$6,0,10*ROW('Sanitation Data'!F20)),NA())</f>
        <v>#N/A</v>
      </c>
      <c r="AH26" s="511" t="e">
        <f ca="1">+IF(AND(ISNUMBER(OFFSET('Sanitation Data'!$F$10,0,10*ROW('Sanitation Data'!F20))),'Data Summary'!CW26="Yes"),OFFSET('Sanitation Data'!$F$10,0,10*ROW('Sanitation Data'!F20)),NA())</f>
        <v>#N/A</v>
      </c>
      <c r="AI26" s="511" t="e">
        <f ca="1">+IF(AND(ISNUMBER(OFFSET('Sanitation Data'!$F$11,0,10*ROW('Sanitation Data'!F20))),'Data Summary'!CX26="Yes"),OFFSET('Sanitation Data'!$F$11,0,10*ROW('Sanitation Data'!F20)),NA())</f>
        <v>#N/A</v>
      </c>
      <c r="AJ26" s="511" t="e">
        <f ca="1">+IF(AND(ISNUMBER(OFFSET('Sanitation Data'!$F$12,0,10*ROW('Sanitation Data'!F20))),'Data Summary'!CY26="Yes"),OFFSET('Sanitation Data'!$F$12,0,10*ROW('Sanitation Data'!F20)),NA())</f>
        <v>#N/A</v>
      </c>
      <c r="AK26" s="511" t="e">
        <f ca="1">+IF(AND(ISNUMBER(OFFSET('Sanitation Data'!$G$4,0,10*ROW('Sanitation Data'!G20))),'Data Summary'!CZ26="Yes"),100-OFFSET('Sanitation Data'!$G$4,0,10*ROW('Sanitation Data'!G20)),NA())</f>
        <v>#N/A</v>
      </c>
      <c r="AL26" s="511" t="e">
        <f ca="1">+IF(AND(ISNUMBER(OFFSET('Sanitation Data'!$G$6,0,10*ROW('Sanitation Data'!G20))),'Data Summary'!DA26="Yes"),OFFSET('Sanitation Data'!$G$6,0,10*ROW('Sanitation Data'!G20)),NA())</f>
        <v>#N/A</v>
      </c>
      <c r="AM26" s="511" t="e">
        <f ca="1">+IF(AND(ISNUMBER(OFFSET('Sanitation Data'!$G$10,0,10*ROW('Sanitation Data'!G20))),'Data Summary'!DB26="Yes"),OFFSET('Sanitation Data'!$G$10,0,10*ROW('Sanitation Data'!G20)),NA())</f>
        <v>#N/A</v>
      </c>
      <c r="AN26" s="511" t="e">
        <f ca="1">+IF(AND(ISNUMBER(OFFSET('Sanitation Data'!$G$11,0,10*ROW('Sanitation Data'!G20))),'Data Summary'!DC26="Yes"),OFFSET('Sanitation Data'!$G$11,0,10*ROW('Sanitation Data'!G20)),NA())</f>
        <v>#N/A</v>
      </c>
      <c r="AO26" s="511" t="e">
        <f ca="1">+IF(AND(ISNUMBER(OFFSET('Sanitation Data'!$G$12,0,10*ROW('Sanitation Data'!G20))),'Data Summary'!DD26="Yes"),OFFSET('Sanitation Data'!$G$12,0,10*ROW('Sanitation Data'!G20)),NA())</f>
        <v>#N/A</v>
      </c>
      <c r="AP26" s="511" t="e">
        <f ca="1">+IF(AND(ISNUMBER(OFFSET('Sanitation Data'!$H$4,0,10*ROW('Sanitation Data'!H20))),'Data Summary'!DE26="Yes"),100-OFFSET('Sanitation Data'!$H$4,0,10*ROW('Sanitation Data'!H20)),NA())</f>
        <v>#N/A</v>
      </c>
      <c r="AQ26" s="511" t="e">
        <f ca="1">+IF(AND(ISNUMBER(OFFSET('Sanitation Data'!$H$6,0,10*ROW('Sanitation Data'!H20))),'Data Summary'!DF26="Yes"),OFFSET('Sanitation Data'!$H$6,0,10*ROW('Sanitation Data'!H20)),NA())</f>
        <v>#N/A</v>
      </c>
      <c r="AR26" s="511" t="e">
        <f ca="1">+IF(AND(ISNUMBER(OFFSET('Sanitation Data'!$H$10,0,10*ROW('Sanitation Data'!H20))),'Data Summary'!DG26="Yes"),OFFSET('Sanitation Data'!$H$10,0,10*ROW('Sanitation Data'!H20)),NA())</f>
        <v>#N/A</v>
      </c>
      <c r="AS26" s="511" t="e">
        <f ca="1">+IF(AND(ISNUMBER(OFFSET('Sanitation Data'!$H$11,0,10*ROW('Sanitation Data'!H20))),'Data Summary'!DH26="Yes"),OFFSET('Sanitation Data'!$H$11,0,10*ROW('Sanitation Data'!H20)),NA())</f>
        <v>#N/A</v>
      </c>
      <c r="AT26" s="511" t="e">
        <f ca="1">+IF(AND(ISNUMBER(OFFSET('Sanitation Data'!$H$12,0,10*ROW('Sanitation Data'!H20))),'Data Summary'!DI26="Yes"),OFFSET('Sanitation Data'!$H$12,0,10*ROW('Sanitation Data'!H20)),NA())</f>
        <v>#N/A</v>
      </c>
      <c r="AU26" s="511" t="e">
        <f ca="1">+IF(AND(ISNUMBER(OFFSET('Sanitation Data'!$I$4,0,10*ROW('Sanitation Data'!I20))),'Data Summary'!DJ26="Yes"),100-OFFSET('Sanitation Data'!$I$4,0,10*ROW('Sanitation Data'!I20)),NA())</f>
        <v>#N/A</v>
      </c>
      <c r="AV26" s="511" t="e">
        <f ca="1">+IF(AND(ISNUMBER(OFFSET('Sanitation Data'!$I$6,0,10*ROW('Sanitation Data'!I20))),'Data Summary'!DK26="Yes"),OFFSET('Sanitation Data'!$I$6,0,10*ROW('Sanitation Data'!I20)),NA())</f>
        <v>#N/A</v>
      </c>
      <c r="AW26" s="511" t="e">
        <f ca="1">+IF(AND(ISNUMBER(OFFSET('Sanitation Data'!$I$10,0,10*ROW('Sanitation Data'!I20))),'Data Summary'!DL26="Yes"),OFFSET('Sanitation Data'!$I$10,0,10*ROW('Sanitation Data'!I20)),NA())</f>
        <v>#N/A</v>
      </c>
      <c r="AX26" s="511" t="e">
        <f ca="1">+IF(AND(ISNUMBER(OFFSET('Sanitation Data'!$I$11,0,10*ROW('Sanitation Data'!I20))),'Data Summary'!DM26="Yes"),OFFSET('Sanitation Data'!$I$11,0,10*ROW('Sanitation Data'!I20)),NA())</f>
        <v>#N/A</v>
      </c>
      <c r="AY26" s="511" t="e">
        <f ca="1">+IF(AND(ISNUMBER(OFFSET('Sanitation Data'!$I$12,0,10*ROW('Sanitation Data'!I20))),'Data Summary'!DN26="Yes"),OFFSET('Sanitation Data'!$I$12,0,10*ROW('Sanitation Data'!I20)),NA())</f>
        <v>#N/A</v>
      </c>
      <c r="AZ26" s="512" t="e">
        <f ca="1">+IF(AND(ISNUMBER(OFFSET('Hygiene Data'!$D$5,0,10*ROW('Hygiene Data'!D20))),'Data Summary'!DO26="Yes"),OFFSET('Hygiene Data'!$D$5,0,10*ROW('Hygiene Data'!D20)),NA())</f>
        <v>#N/A</v>
      </c>
      <c r="BA26" s="512" t="e">
        <f ca="1">+IF(AND(ISNUMBER(OFFSET('Hygiene Data'!$D$7,0,10*ROW('Hygiene Data'!D20))),'Data Summary'!DP26="Yes"),OFFSET('Hygiene Data'!$D$7,0,10*ROW('Hygiene Data'!D20)),NA())</f>
        <v>#N/A</v>
      </c>
      <c r="BB26" s="512" t="e">
        <f ca="1">+IF(AND(ISNUMBER(OFFSET('Hygiene Data'!$D$9,0,10*ROW('Hygiene Data'!D20))),'Data Summary'!DQ26="Yes"),OFFSET('Hygiene Data'!$D$9,0,10*ROW('Hygiene Data'!D20)),NA())</f>
        <v>#N/A</v>
      </c>
      <c r="BC26" s="512" t="e">
        <f ca="1">+IF(AND(ISNUMBER(OFFSET('Hygiene Data'!$E$5,0,10*ROW('Hygiene Data'!E20))),'Data Summary'!DR26="Yes"),OFFSET('Hygiene Data'!$E$5,0,10*ROW('Hygiene Data'!E20)),NA())</f>
        <v>#N/A</v>
      </c>
      <c r="BD26" s="512" t="e">
        <f ca="1">+IF(AND(ISNUMBER(OFFSET('Hygiene Data'!$E$7,0,10*ROW('Hygiene Data'!E20))),'Data Summary'!DS26="Yes"),OFFSET('Hygiene Data'!$E$7,0,10*ROW('Hygiene Data'!E20)),NA())</f>
        <v>#N/A</v>
      </c>
      <c r="BE26" s="512" t="e">
        <f ca="1">+IF(AND(ISNUMBER(OFFSET('Hygiene Data'!$E$9,0,10*ROW('Hygiene Data'!E20))),'Data Summary'!DT26="Yes"),OFFSET('Hygiene Data'!$E$9,0,10*ROW('Hygiene Data'!E20)),NA())</f>
        <v>#N/A</v>
      </c>
      <c r="BF26" s="512" t="e">
        <f ca="1">+IF(AND(ISNUMBER(OFFSET('Hygiene Data'!$F$5,0,10*ROW('Hygiene Data'!F20))),'Data Summary'!DU26="Yes"),OFFSET('Hygiene Data'!$F$5,0,10*ROW('Hygiene Data'!F20)),NA())</f>
        <v>#N/A</v>
      </c>
      <c r="BG26" s="512" t="e">
        <f ca="1">+IF(AND(ISNUMBER(OFFSET('Hygiene Data'!$F$7,0,10*ROW('Hygiene Data'!F20))),'Data Summary'!DV26="Yes"),OFFSET('Hygiene Data'!$F$7,0,10*ROW('Hygiene Data'!F20)),NA())</f>
        <v>#N/A</v>
      </c>
      <c r="BH26" s="512" t="e">
        <f ca="1">+IF(AND(ISNUMBER(OFFSET('Hygiene Data'!$F$9,0,10*ROW('Hygiene Data'!F20))),'Data Summary'!DW26="Yes"),OFFSET('Hygiene Data'!$F$9,0,10*ROW('Hygiene Data'!F20)),NA())</f>
        <v>#N/A</v>
      </c>
      <c r="BI26" s="512" t="e">
        <f ca="1">+IF(AND(ISNUMBER(OFFSET('Hygiene Data'!$G$5,0,10*ROW('Hygiene Data'!G20))),'Data Summary'!DX26="Yes"),OFFSET('Hygiene Data'!$G$5,0,10*ROW('Hygiene Data'!G20)),NA())</f>
        <v>#N/A</v>
      </c>
      <c r="BJ26" s="512" t="e">
        <f ca="1">+IF(AND(ISNUMBER(OFFSET('Hygiene Data'!$G$7,0,10*ROW('Hygiene Data'!G20))),'Data Summary'!DY26="Yes"),OFFSET('Hygiene Data'!$G$7,0,10*ROW('Hygiene Data'!G20)),NA())</f>
        <v>#N/A</v>
      </c>
      <c r="BK26" s="512" t="e">
        <f ca="1">+IF(AND(ISNUMBER(OFFSET('Hygiene Data'!$G$9,0,10*ROW('Hygiene Data'!G20))),'Data Summary'!DZ26="Yes"),OFFSET('Hygiene Data'!$G$9,0,10*ROW('Hygiene Data'!G20)),NA())</f>
        <v>#N/A</v>
      </c>
      <c r="BL26" s="512" t="e">
        <f ca="1">+IF(AND(ISNUMBER(OFFSET('Hygiene Data'!$H$5,0,10*ROW('Hygiene Data'!H20))),'Data Summary'!EA26="Yes"),OFFSET('Hygiene Data'!$H$5,0,10*ROW('Hygiene Data'!H20)),NA())</f>
        <v>#N/A</v>
      </c>
      <c r="BM26" s="512" t="e">
        <f ca="1">+IF(AND(ISNUMBER(OFFSET('Hygiene Data'!$H$7,0,10*ROW('Hygiene Data'!H20))),'Data Summary'!EB26="Yes"),OFFSET('Hygiene Data'!$H$7,0,10*ROW('Hygiene Data'!H20)),NA())</f>
        <v>#N/A</v>
      </c>
      <c r="BN26" s="512" t="e">
        <f ca="1">+IF(AND(ISNUMBER(OFFSET('Hygiene Data'!$H$9,0,10*ROW('Hygiene Data'!H20))),'Data Summary'!EC26="Yes"),OFFSET('Hygiene Data'!$H$9,0,10*ROW('Hygiene Data'!H20)),NA())</f>
        <v>#N/A</v>
      </c>
      <c r="BO26" s="512" t="e">
        <f ca="1">+IF(AND(ISNUMBER(OFFSET('Hygiene Data'!$I$5,0,10*ROW('Hygiene Data'!I20))),'Data Summary'!ED26="Yes"),OFFSET('Hygiene Data'!$I$5,0,10*ROW('Hygiene Data'!I20)),NA())</f>
        <v>#N/A</v>
      </c>
      <c r="BP26" s="512" t="e">
        <f ca="1">+IF(AND(ISNUMBER(OFFSET('Hygiene Data'!$I$7,0,10*ROW('Hygiene Data'!I20))),'Data Summary'!EE26="Yes"),OFFSET('Hygiene Data'!$I$7,0,10*ROW('Hygiene Data'!I20)),NA())</f>
        <v>#N/A</v>
      </c>
      <c r="BQ26" s="512" t="e">
        <f ca="1">+IF(AND(ISNUMBER(OFFSET('Hygiene Data'!$I$9,0,10*ROW('Hygiene Data'!I20))),'Data Summary'!EF26="Yes"),OFFSET('Hygiene Data'!$I$9,0,10*ROW('Hygiene Data'!I20)),NA())</f>
        <v>#N/A</v>
      </c>
    </row>
    <row r="27" spans="1:69" x14ac:dyDescent="0.25">
      <c r="A27" s="508" t="e">
        <f ca="1">+RIGHT('Data Summary'!A27,LEN('Data Summary'!A27)-9)</f>
        <v>#VALUE!</v>
      </c>
      <c r="B27" s="482" t="str">
        <f ca="1">+IF(ISTEXT('Data Summary'!B27),'Data Summary'!B27,"")</f>
        <v/>
      </c>
      <c r="C27" s="509" t="e">
        <f ca="1">+VALUE('Data Summary'!C27)</f>
        <v>#VALUE!</v>
      </c>
      <c r="D27" s="510" t="e">
        <f ca="1">+IF(AND(ISNUMBER(OFFSET('Water Data'!$D$4,0,10*ROW('Water Data'!D21))),'Data Summary'!BS27="Yes"),100-OFFSET('Water Data'!$D$4,0,10*ROW('Water Data'!D21)),NA())</f>
        <v>#N/A</v>
      </c>
      <c r="E27" s="510" t="e">
        <f ca="1">+IF(AND(ISNUMBER(OFFSET('Water Data'!$D$6,0,10*ROW('Water Data'!D21))),'Data Summary'!BT27="Yes"),OFFSET('Water Data'!$D$6,0,10*ROW('Water Data'!D21)),NA())</f>
        <v>#N/A</v>
      </c>
      <c r="F27" s="510" t="e">
        <f ca="1">+IF(AND(ISNUMBER(OFFSET('Water Data'!$D$9,0,10*ROW('Water Data'!D21))),'Data Summary'!BU27="Yes"),OFFSET('Water Data'!$D$9,0,10*ROW('Water Data'!D21)),NA())</f>
        <v>#N/A</v>
      </c>
      <c r="G27" s="510" t="e">
        <f ca="1">+IF(AND(ISNUMBER(OFFSET('Water Data'!$E$4,0,10*ROW('Water Data'!E21))),'Data Summary'!BV27="Yes"),100-OFFSET('Water Data'!$E$4,0,10*ROW('Water Data'!E21)),NA())</f>
        <v>#N/A</v>
      </c>
      <c r="H27" s="510" t="e">
        <f ca="1">+IF(AND(ISNUMBER(OFFSET('Water Data'!$E$6,0,10*ROW('Water Data'!E21))),'Data Summary'!BW27="Yes"),OFFSET('Water Data'!$E$6,0,10*ROW('Water Data'!E21)),NA())</f>
        <v>#N/A</v>
      </c>
      <c r="I27" s="510" t="e">
        <f ca="1">+IF(AND(ISNUMBER(OFFSET('Water Data'!$E$9,0,10*ROW('Water Data'!E21))),'Data Summary'!BX27="Yes"),OFFSET('Water Data'!$E$9,0,10*ROW('Water Data'!E21)),NA())</f>
        <v>#N/A</v>
      </c>
      <c r="J27" s="510" t="e">
        <f ca="1">+IF(AND(ISNUMBER(OFFSET('Water Data'!$F$4,0,10*ROW('Water Data'!F21))),'Data Summary'!BY27="Yes"),100-OFFSET('Water Data'!$F$4,0,10*ROW('Water Data'!F21)),NA())</f>
        <v>#N/A</v>
      </c>
      <c r="K27" s="510" t="e">
        <f ca="1">+IF(AND(ISNUMBER(OFFSET('Water Data'!$F$6,0,10*ROW('Water Data'!F21))),'Data Summary'!BZ27="Yes"),OFFSET('Water Data'!$F$6,0,10*ROW('Water Data'!F21)),NA())</f>
        <v>#N/A</v>
      </c>
      <c r="L27" s="510" t="e">
        <f ca="1">+IF(AND(ISNUMBER(OFFSET('Water Data'!$F$9,0,10*ROW('Water Data'!F21))),'Data Summary'!CA27="Yes"),OFFSET('Water Data'!$F$9,0,10*ROW('Water Data'!F21)),NA())</f>
        <v>#N/A</v>
      </c>
      <c r="M27" s="510" t="e">
        <f ca="1">+IF(AND(ISNUMBER(OFFSET('Water Data'!$G$4,0,10*ROW('Water Data'!G21))),'Data Summary'!CB27="Yes"),100-OFFSET('Water Data'!$G$4,0,10*ROW('Water Data'!G21)),NA())</f>
        <v>#N/A</v>
      </c>
      <c r="N27" s="510" t="e">
        <f ca="1">+IF(AND(ISNUMBER(OFFSET('Water Data'!$G$6,0,10*ROW('Water Data'!G21))),'Data Summary'!CC27="Yes"),OFFSET('Water Data'!$G$6,0,10*ROW('Water Data'!G21)),NA())</f>
        <v>#N/A</v>
      </c>
      <c r="O27" s="510" t="e">
        <f ca="1">+IF(AND(ISNUMBER(OFFSET('Water Data'!$G$9,0,10*ROW('Water Data'!G21))),'Data Summary'!CD27="Yes"),OFFSET('Water Data'!$G$9,0,10*ROW('Water Data'!G21)),NA())</f>
        <v>#N/A</v>
      </c>
      <c r="P27" s="510" t="e">
        <f ca="1">+IF(AND(ISNUMBER(OFFSET('Water Data'!$H$4,0,10*ROW('Water Data'!H21))),'Data Summary'!CE27="Yes"),100-OFFSET('Water Data'!$H$4,0,10*ROW('Water Data'!H21)),NA())</f>
        <v>#N/A</v>
      </c>
      <c r="Q27" s="510" t="e">
        <f ca="1">+IF(AND(ISNUMBER(OFFSET('Water Data'!$H$6,0,10*ROW('Water Data'!H21))),'Data Summary'!CF27="Yes"),OFFSET('Water Data'!$H$6,0,10*ROW('Water Data'!H21)),NA())</f>
        <v>#N/A</v>
      </c>
      <c r="R27" s="510" t="e">
        <f ca="1">+IF(AND(ISNUMBER(OFFSET('Water Data'!$H$9,0,10*ROW('Water Data'!H21))),'Data Summary'!CG27="Yes"),OFFSET('Water Data'!$H$9,0,10*ROW('Water Data'!H21)),NA())</f>
        <v>#N/A</v>
      </c>
      <c r="S27" s="510" t="e">
        <f ca="1">+IF(AND(ISNUMBER(OFFSET('Water Data'!$I$4,0,10*ROW('Water Data'!I21))),'Data Summary'!CH27="Yes"),100-OFFSET('Water Data'!$I$4,0,10*ROW('Water Data'!I21)),NA())</f>
        <v>#N/A</v>
      </c>
      <c r="T27" s="510" t="e">
        <f ca="1">+IF(AND(ISNUMBER(OFFSET('Water Data'!$I$6,0,10*ROW('Water Data'!I21))),'Data Summary'!CI27="Yes"),OFFSET('Water Data'!$I$6,0,10*ROW('Water Data'!I21)),NA())</f>
        <v>#N/A</v>
      </c>
      <c r="U27" s="510" t="e">
        <f ca="1">+IF(AND(ISNUMBER(OFFSET('Water Data'!$I$9,0,10*ROW('Water Data'!I21))),'Data Summary'!CJ27="Yes"),OFFSET('Water Data'!$I$9,0,10*ROW('Water Data'!I21)),NA())</f>
        <v>#N/A</v>
      </c>
      <c r="V27" s="511" t="e">
        <f ca="1">+IF(AND(ISNUMBER(OFFSET('Sanitation Data'!$D$4,0,10*ROW('Sanitation Data'!D21))),'Data Summary'!CK27="Yes"),100-OFFSET('Sanitation Data'!$D$4,0,10*ROW('Sanitation Data'!D21)),NA())</f>
        <v>#N/A</v>
      </c>
      <c r="W27" s="511" t="e">
        <f ca="1">+IF(AND(ISNUMBER(OFFSET('Sanitation Data'!$D$6,0,10*ROW('Sanitation Data'!D21))),'Data Summary'!CL27="Yes"),OFFSET('Sanitation Data'!$D$6,0,10*ROW('Sanitation Data'!D21)),NA())</f>
        <v>#N/A</v>
      </c>
      <c r="X27" s="511" t="e">
        <f ca="1">+IF(AND(ISNUMBER(OFFSET('Sanitation Data'!$D$10,0,10*ROW('Sanitation Data'!D21))),'Data Summary'!CM27="Yes"),OFFSET('Sanitation Data'!$D$10,0,10*ROW('Sanitation Data'!D21)),NA())</f>
        <v>#N/A</v>
      </c>
      <c r="Y27" s="511" t="e">
        <f ca="1">+IF(AND(ISNUMBER(OFFSET('Sanitation Data'!$D$11,0,10*ROW('Sanitation Data'!D21))),'Data Summary'!CN27="Yes"),OFFSET('Sanitation Data'!$D$11,0,10*ROW('Sanitation Data'!D21)),NA())</f>
        <v>#N/A</v>
      </c>
      <c r="Z27" s="511" t="e">
        <f ca="1">+IF(AND(ISNUMBER(OFFSET('Sanitation Data'!$D$12,0,10*ROW('Sanitation Data'!D21))),'Data Summary'!CO27="Yes"),OFFSET('Sanitation Data'!$D$12,0,10*ROW('Sanitation Data'!D21)),NA())</f>
        <v>#N/A</v>
      </c>
      <c r="AA27" s="511" t="e">
        <f ca="1">+IF(AND(ISNUMBER(OFFSET('Sanitation Data'!$E$4,0,10*ROW('Sanitation Data'!E21))),'Data Summary'!CP27="Yes"),100-OFFSET('Sanitation Data'!$E$4,0,10*ROW('Sanitation Data'!E21)),NA())</f>
        <v>#N/A</v>
      </c>
      <c r="AB27" s="511" t="e">
        <f ca="1">+IF(AND(ISNUMBER(OFFSET('Sanitation Data'!$E$6,0,10*ROW('Sanitation Data'!E21))),'Data Summary'!CQ27="Yes"),OFFSET('Sanitation Data'!$E$6,0,10*ROW('Sanitation Data'!E21)),NA())</f>
        <v>#N/A</v>
      </c>
      <c r="AC27" s="511" t="e">
        <f ca="1">+IF(AND(ISNUMBER(OFFSET('Sanitation Data'!$E$10,0,10*ROW('Sanitation Data'!E21))),'Data Summary'!CR27="Yes"),OFFSET('Sanitation Data'!$E$10,0,10*ROW('Sanitation Data'!E21)),NA())</f>
        <v>#N/A</v>
      </c>
      <c r="AD27" s="511" t="e">
        <f ca="1">+IF(AND(ISNUMBER(OFFSET('Sanitation Data'!$E$11,0,10*ROW('Sanitation Data'!E21))),'Data Summary'!CS27="Yes"),OFFSET('Sanitation Data'!$E$11,0,10*ROW('Sanitation Data'!E21)),NA())</f>
        <v>#N/A</v>
      </c>
      <c r="AE27" s="511" t="e">
        <f ca="1">+IF(AND(ISNUMBER(OFFSET('Sanitation Data'!$E$12,0,10*ROW('Sanitation Data'!E21))),'Data Summary'!CT27="Yes"),OFFSET('Sanitation Data'!$E$12,0,10*ROW('Sanitation Data'!E21)),NA())</f>
        <v>#N/A</v>
      </c>
      <c r="AF27" s="511" t="e">
        <f ca="1">+IF(AND(ISNUMBER(OFFSET('Sanitation Data'!$F$4,0,10*ROW('Sanitation Data'!F21))),'Data Summary'!CU27="Yes"),100-OFFSET('Sanitation Data'!$F$4,0,10*ROW('Sanitation Data'!F21)),NA())</f>
        <v>#N/A</v>
      </c>
      <c r="AG27" s="511" t="e">
        <f ca="1">+IF(AND(ISNUMBER(OFFSET('Sanitation Data'!$F$6,0,10*ROW('Sanitation Data'!F21))),'Data Summary'!CV27="Yes"),OFFSET('Sanitation Data'!$F$6,0,10*ROW('Sanitation Data'!F21)),NA())</f>
        <v>#N/A</v>
      </c>
      <c r="AH27" s="511" t="e">
        <f ca="1">+IF(AND(ISNUMBER(OFFSET('Sanitation Data'!$F$10,0,10*ROW('Sanitation Data'!F21))),'Data Summary'!CW27="Yes"),OFFSET('Sanitation Data'!$F$10,0,10*ROW('Sanitation Data'!F21)),NA())</f>
        <v>#N/A</v>
      </c>
      <c r="AI27" s="511" t="e">
        <f ca="1">+IF(AND(ISNUMBER(OFFSET('Sanitation Data'!$F$11,0,10*ROW('Sanitation Data'!F21))),'Data Summary'!CX27="Yes"),OFFSET('Sanitation Data'!$F$11,0,10*ROW('Sanitation Data'!F21)),NA())</f>
        <v>#N/A</v>
      </c>
      <c r="AJ27" s="511" t="e">
        <f ca="1">+IF(AND(ISNUMBER(OFFSET('Sanitation Data'!$F$12,0,10*ROW('Sanitation Data'!F21))),'Data Summary'!CY27="Yes"),OFFSET('Sanitation Data'!$F$12,0,10*ROW('Sanitation Data'!F21)),NA())</f>
        <v>#N/A</v>
      </c>
      <c r="AK27" s="511" t="e">
        <f ca="1">+IF(AND(ISNUMBER(OFFSET('Sanitation Data'!$G$4,0,10*ROW('Sanitation Data'!G21))),'Data Summary'!CZ27="Yes"),100-OFFSET('Sanitation Data'!$G$4,0,10*ROW('Sanitation Data'!G21)),NA())</f>
        <v>#N/A</v>
      </c>
      <c r="AL27" s="511" t="e">
        <f ca="1">+IF(AND(ISNUMBER(OFFSET('Sanitation Data'!$G$6,0,10*ROW('Sanitation Data'!G21))),'Data Summary'!DA27="Yes"),OFFSET('Sanitation Data'!$G$6,0,10*ROW('Sanitation Data'!G21)),NA())</f>
        <v>#N/A</v>
      </c>
      <c r="AM27" s="511" t="e">
        <f ca="1">+IF(AND(ISNUMBER(OFFSET('Sanitation Data'!$G$10,0,10*ROW('Sanitation Data'!G21))),'Data Summary'!DB27="Yes"),OFFSET('Sanitation Data'!$G$10,0,10*ROW('Sanitation Data'!G21)),NA())</f>
        <v>#N/A</v>
      </c>
      <c r="AN27" s="511" t="e">
        <f ca="1">+IF(AND(ISNUMBER(OFFSET('Sanitation Data'!$G$11,0,10*ROW('Sanitation Data'!G21))),'Data Summary'!DC27="Yes"),OFFSET('Sanitation Data'!$G$11,0,10*ROW('Sanitation Data'!G21)),NA())</f>
        <v>#N/A</v>
      </c>
      <c r="AO27" s="511" t="e">
        <f ca="1">+IF(AND(ISNUMBER(OFFSET('Sanitation Data'!$G$12,0,10*ROW('Sanitation Data'!G21))),'Data Summary'!DD27="Yes"),OFFSET('Sanitation Data'!$G$12,0,10*ROW('Sanitation Data'!G21)),NA())</f>
        <v>#N/A</v>
      </c>
      <c r="AP27" s="511" t="e">
        <f ca="1">+IF(AND(ISNUMBER(OFFSET('Sanitation Data'!$H$4,0,10*ROW('Sanitation Data'!H21))),'Data Summary'!DE27="Yes"),100-OFFSET('Sanitation Data'!$H$4,0,10*ROW('Sanitation Data'!H21)),NA())</f>
        <v>#N/A</v>
      </c>
      <c r="AQ27" s="511" t="e">
        <f ca="1">+IF(AND(ISNUMBER(OFFSET('Sanitation Data'!$H$6,0,10*ROW('Sanitation Data'!H21))),'Data Summary'!DF27="Yes"),OFFSET('Sanitation Data'!$H$6,0,10*ROW('Sanitation Data'!H21)),NA())</f>
        <v>#N/A</v>
      </c>
      <c r="AR27" s="511" t="e">
        <f ca="1">+IF(AND(ISNUMBER(OFFSET('Sanitation Data'!$H$10,0,10*ROW('Sanitation Data'!H21))),'Data Summary'!DG27="Yes"),OFFSET('Sanitation Data'!$H$10,0,10*ROW('Sanitation Data'!H21)),NA())</f>
        <v>#N/A</v>
      </c>
      <c r="AS27" s="511" t="e">
        <f ca="1">+IF(AND(ISNUMBER(OFFSET('Sanitation Data'!$H$11,0,10*ROW('Sanitation Data'!H21))),'Data Summary'!DH27="Yes"),OFFSET('Sanitation Data'!$H$11,0,10*ROW('Sanitation Data'!H21)),NA())</f>
        <v>#N/A</v>
      </c>
      <c r="AT27" s="511" t="e">
        <f ca="1">+IF(AND(ISNUMBER(OFFSET('Sanitation Data'!$H$12,0,10*ROW('Sanitation Data'!H21))),'Data Summary'!DI27="Yes"),OFFSET('Sanitation Data'!$H$12,0,10*ROW('Sanitation Data'!H21)),NA())</f>
        <v>#N/A</v>
      </c>
      <c r="AU27" s="511" t="e">
        <f ca="1">+IF(AND(ISNUMBER(OFFSET('Sanitation Data'!$I$4,0,10*ROW('Sanitation Data'!I21))),'Data Summary'!DJ27="Yes"),100-OFFSET('Sanitation Data'!$I$4,0,10*ROW('Sanitation Data'!I21)),NA())</f>
        <v>#N/A</v>
      </c>
      <c r="AV27" s="511" t="e">
        <f ca="1">+IF(AND(ISNUMBER(OFFSET('Sanitation Data'!$I$6,0,10*ROW('Sanitation Data'!I21))),'Data Summary'!DK27="Yes"),OFFSET('Sanitation Data'!$I$6,0,10*ROW('Sanitation Data'!I21)),NA())</f>
        <v>#N/A</v>
      </c>
      <c r="AW27" s="511" t="e">
        <f ca="1">+IF(AND(ISNUMBER(OFFSET('Sanitation Data'!$I$10,0,10*ROW('Sanitation Data'!I21))),'Data Summary'!DL27="Yes"),OFFSET('Sanitation Data'!$I$10,0,10*ROW('Sanitation Data'!I21)),NA())</f>
        <v>#N/A</v>
      </c>
      <c r="AX27" s="511" t="e">
        <f ca="1">+IF(AND(ISNUMBER(OFFSET('Sanitation Data'!$I$11,0,10*ROW('Sanitation Data'!I21))),'Data Summary'!DM27="Yes"),OFFSET('Sanitation Data'!$I$11,0,10*ROW('Sanitation Data'!I21)),NA())</f>
        <v>#N/A</v>
      </c>
      <c r="AY27" s="511" t="e">
        <f ca="1">+IF(AND(ISNUMBER(OFFSET('Sanitation Data'!$I$12,0,10*ROW('Sanitation Data'!I21))),'Data Summary'!DN27="Yes"),OFFSET('Sanitation Data'!$I$12,0,10*ROW('Sanitation Data'!I21)),NA())</f>
        <v>#N/A</v>
      </c>
      <c r="AZ27" s="512" t="e">
        <f ca="1">+IF(AND(ISNUMBER(OFFSET('Hygiene Data'!$D$5,0,10*ROW('Hygiene Data'!D21))),'Data Summary'!DO27="Yes"),OFFSET('Hygiene Data'!$D$5,0,10*ROW('Hygiene Data'!D21)),NA())</f>
        <v>#N/A</v>
      </c>
      <c r="BA27" s="512" t="e">
        <f ca="1">+IF(AND(ISNUMBER(OFFSET('Hygiene Data'!$D$7,0,10*ROW('Hygiene Data'!D21))),'Data Summary'!DP27="Yes"),OFFSET('Hygiene Data'!$D$7,0,10*ROW('Hygiene Data'!D21)),NA())</f>
        <v>#N/A</v>
      </c>
      <c r="BB27" s="512" t="e">
        <f ca="1">+IF(AND(ISNUMBER(OFFSET('Hygiene Data'!$D$9,0,10*ROW('Hygiene Data'!D21))),'Data Summary'!DQ27="Yes"),OFFSET('Hygiene Data'!$D$9,0,10*ROW('Hygiene Data'!D21)),NA())</f>
        <v>#N/A</v>
      </c>
      <c r="BC27" s="512" t="e">
        <f ca="1">+IF(AND(ISNUMBER(OFFSET('Hygiene Data'!$E$5,0,10*ROW('Hygiene Data'!E21))),'Data Summary'!DR27="Yes"),OFFSET('Hygiene Data'!$E$5,0,10*ROW('Hygiene Data'!E21)),NA())</f>
        <v>#N/A</v>
      </c>
      <c r="BD27" s="512" t="e">
        <f ca="1">+IF(AND(ISNUMBER(OFFSET('Hygiene Data'!$E$7,0,10*ROW('Hygiene Data'!E21))),'Data Summary'!DS27="Yes"),OFFSET('Hygiene Data'!$E$7,0,10*ROW('Hygiene Data'!E21)),NA())</f>
        <v>#N/A</v>
      </c>
      <c r="BE27" s="512" t="e">
        <f ca="1">+IF(AND(ISNUMBER(OFFSET('Hygiene Data'!$E$9,0,10*ROW('Hygiene Data'!E21))),'Data Summary'!DT27="Yes"),OFFSET('Hygiene Data'!$E$9,0,10*ROW('Hygiene Data'!E21)),NA())</f>
        <v>#N/A</v>
      </c>
      <c r="BF27" s="512" t="e">
        <f ca="1">+IF(AND(ISNUMBER(OFFSET('Hygiene Data'!$F$5,0,10*ROW('Hygiene Data'!F21))),'Data Summary'!DU27="Yes"),OFFSET('Hygiene Data'!$F$5,0,10*ROW('Hygiene Data'!F21)),NA())</f>
        <v>#N/A</v>
      </c>
      <c r="BG27" s="512" t="e">
        <f ca="1">+IF(AND(ISNUMBER(OFFSET('Hygiene Data'!$F$7,0,10*ROW('Hygiene Data'!F21))),'Data Summary'!DV27="Yes"),OFFSET('Hygiene Data'!$F$7,0,10*ROW('Hygiene Data'!F21)),NA())</f>
        <v>#N/A</v>
      </c>
      <c r="BH27" s="512" t="e">
        <f ca="1">+IF(AND(ISNUMBER(OFFSET('Hygiene Data'!$F$9,0,10*ROW('Hygiene Data'!F21))),'Data Summary'!DW27="Yes"),OFFSET('Hygiene Data'!$F$9,0,10*ROW('Hygiene Data'!F21)),NA())</f>
        <v>#N/A</v>
      </c>
      <c r="BI27" s="512" t="e">
        <f ca="1">+IF(AND(ISNUMBER(OFFSET('Hygiene Data'!$G$5,0,10*ROW('Hygiene Data'!G21))),'Data Summary'!DX27="Yes"),OFFSET('Hygiene Data'!$G$5,0,10*ROW('Hygiene Data'!G21)),NA())</f>
        <v>#N/A</v>
      </c>
      <c r="BJ27" s="512" t="e">
        <f ca="1">+IF(AND(ISNUMBER(OFFSET('Hygiene Data'!$G$7,0,10*ROW('Hygiene Data'!G21))),'Data Summary'!DY27="Yes"),OFFSET('Hygiene Data'!$G$7,0,10*ROW('Hygiene Data'!G21)),NA())</f>
        <v>#N/A</v>
      </c>
      <c r="BK27" s="512" t="e">
        <f ca="1">+IF(AND(ISNUMBER(OFFSET('Hygiene Data'!$G$9,0,10*ROW('Hygiene Data'!G21))),'Data Summary'!DZ27="Yes"),OFFSET('Hygiene Data'!$G$9,0,10*ROW('Hygiene Data'!G21)),NA())</f>
        <v>#N/A</v>
      </c>
      <c r="BL27" s="512" t="e">
        <f ca="1">+IF(AND(ISNUMBER(OFFSET('Hygiene Data'!$H$5,0,10*ROW('Hygiene Data'!H21))),'Data Summary'!EA27="Yes"),OFFSET('Hygiene Data'!$H$5,0,10*ROW('Hygiene Data'!H21)),NA())</f>
        <v>#N/A</v>
      </c>
      <c r="BM27" s="512" t="e">
        <f ca="1">+IF(AND(ISNUMBER(OFFSET('Hygiene Data'!$H$7,0,10*ROW('Hygiene Data'!H21))),'Data Summary'!EB27="Yes"),OFFSET('Hygiene Data'!$H$7,0,10*ROW('Hygiene Data'!H21)),NA())</f>
        <v>#N/A</v>
      </c>
      <c r="BN27" s="512" t="e">
        <f ca="1">+IF(AND(ISNUMBER(OFFSET('Hygiene Data'!$H$9,0,10*ROW('Hygiene Data'!H21))),'Data Summary'!EC27="Yes"),OFFSET('Hygiene Data'!$H$9,0,10*ROW('Hygiene Data'!H21)),NA())</f>
        <v>#N/A</v>
      </c>
      <c r="BO27" s="512" t="e">
        <f ca="1">+IF(AND(ISNUMBER(OFFSET('Hygiene Data'!$I$5,0,10*ROW('Hygiene Data'!I21))),'Data Summary'!ED27="Yes"),OFFSET('Hygiene Data'!$I$5,0,10*ROW('Hygiene Data'!I21)),NA())</f>
        <v>#N/A</v>
      </c>
      <c r="BP27" s="512" t="e">
        <f ca="1">+IF(AND(ISNUMBER(OFFSET('Hygiene Data'!$I$7,0,10*ROW('Hygiene Data'!I21))),'Data Summary'!EE27="Yes"),OFFSET('Hygiene Data'!$I$7,0,10*ROW('Hygiene Data'!I21)),NA())</f>
        <v>#N/A</v>
      </c>
      <c r="BQ27" s="512" t="e">
        <f ca="1">+IF(AND(ISNUMBER(OFFSET('Hygiene Data'!$I$9,0,10*ROW('Hygiene Data'!I21))),'Data Summary'!EF27="Yes"),OFFSET('Hygiene Data'!$I$9,0,10*ROW('Hygiene Data'!I21)),NA())</f>
        <v>#N/A</v>
      </c>
    </row>
    <row r="28" spans="1:69" x14ac:dyDescent="0.25">
      <c r="A28" s="508" t="e">
        <f ca="1">+RIGHT('Data Summary'!A28,LEN('Data Summary'!A28)-9)</f>
        <v>#VALUE!</v>
      </c>
      <c r="B28" s="482" t="str">
        <f ca="1">+IF(ISTEXT('Data Summary'!B28),'Data Summary'!B28,"")</f>
        <v/>
      </c>
      <c r="C28" s="509" t="e">
        <f ca="1">+VALUE('Data Summary'!C28)</f>
        <v>#VALUE!</v>
      </c>
      <c r="D28" s="510" t="e">
        <f ca="1">+IF(AND(ISNUMBER(OFFSET('Water Data'!$D$4,0,10*ROW('Water Data'!D22))),'Data Summary'!BS28="Yes"),100-OFFSET('Water Data'!$D$4,0,10*ROW('Water Data'!D22)),NA())</f>
        <v>#N/A</v>
      </c>
      <c r="E28" s="510" t="e">
        <f ca="1">+IF(AND(ISNUMBER(OFFSET('Water Data'!$D$6,0,10*ROW('Water Data'!D22))),'Data Summary'!BT28="Yes"),OFFSET('Water Data'!$D$6,0,10*ROW('Water Data'!D22)),NA())</f>
        <v>#N/A</v>
      </c>
      <c r="F28" s="510" t="e">
        <f ca="1">+IF(AND(ISNUMBER(OFFSET('Water Data'!$D$9,0,10*ROW('Water Data'!D22))),'Data Summary'!BU28="Yes"),OFFSET('Water Data'!$D$9,0,10*ROW('Water Data'!D22)),NA())</f>
        <v>#N/A</v>
      </c>
      <c r="G28" s="510" t="e">
        <f ca="1">+IF(AND(ISNUMBER(OFFSET('Water Data'!$E$4,0,10*ROW('Water Data'!E22))),'Data Summary'!BV28="Yes"),100-OFFSET('Water Data'!$E$4,0,10*ROW('Water Data'!E22)),NA())</f>
        <v>#N/A</v>
      </c>
      <c r="H28" s="510" t="e">
        <f ca="1">+IF(AND(ISNUMBER(OFFSET('Water Data'!$E$6,0,10*ROW('Water Data'!E22))),'Data Summary'!BW28="Yes"),OFFSET('Water Data'!$E$6,0,10*ROW('Water Data'!E22)),NA())</f>
        <v>#N/A</v>
      </c>
      <c r="I28" s="510" t="e">
        <f ca="1">+IF(AND(ISNUMBER(OFFSET('Water Data'!$E$9,0,10*ROW('Water Data'!E22))),'Data Summary'!BX28="Yes"),OFFSET('Water Data'!$E$9,0,10*ROW('Water Data'!E22)),NA())</f>
        <v>#N/A</v>
      </c>
      <c r="J28" s="510" t="e">
        <f ca="1">+IF(AND(ISNUMBER(OFFSET('Water Data'!$F$4,0,10*ROW('Water Data'!F22))),'Data Summary'!BY28="Yes"),100-OFFSET('Water Data'!$F$4,0,10*ROW('Water Data'!F22)),NA())</f>
        <v>#N/A</v>
      </c>
      <c r="K28" s="510" t="e">
        <f ca="1">+IF(AND(ISNUMBER(OFFSET('Water Data'!$F$6,0,10*ROW('Water Data'!F22))),'Data Summary'!BZ28="Yes"),OFFSET('Water Data'!$F$6,0,10*ROW('Water Data'!F22)),NA())</f>
        <v>#N/A</v>
      </c>
      <c r="L28" s="510" t="e">
        <f ca="1">+IF(AND(ISNUMBER(OFFSET('Water Data'!$F$9,0,10*ROW('Water Data'!F22))),'Data Summary'!CA28="Yes"),OFFSET('Water Data'!$F$9,0,10*ROW('Water Data'!F22)),NA())</f>
        <v>#N/A</v>
      </c>
      <c r="M28" s="510" t="e">
        <f ca="1">+IF(AND(ISNUMBER(OFFSET('Water Data'!$G$4,0,10*ROW('Water Data'!G22))),'Data Summary'!CB28="Yes"),100-OFFSET('Water Data'!$G$4,0,10*ROW('Water Data'!G22)),NA())</f>
        <v>#N/A</v>
      </c>
      <c r="N28" s="510" t="e">
        <f ca="1">+IF(AND(ISNUMBER(OFFSET('Water Data'!$G$6,0,10*ROW('Water Data'!G22))),'Data Summary'!CC28="Yes"),OFFSET('Water Data'!$G$6,0,10*ROW('Water Data'!G22)),NA())</f>
        <v>#N/A</v>
      </c>
      <c r="O28" s="510" t="e">
        <f ca="1">+IF(AND(ISNUMBER(OFFSET('Water Data'!$G$9,0,10*ROW('Water Data'!G22))),'Data Summary'!CD28="Yes"),OFFSET('Water Data'!$G$9,0,10*ROW('Water Data'!G22)),NA())</f>
        <v>#N/A</v>
      </c>
      <c r="P28" s="510" t="e">
        <f ca="1">+IF(AND(ISNUMBER(OFFSET('Water Data'!$H$4,0,10*ROW('Water Data'!H22))),'Data Summary'!CE28="Yes"),100-OFFSET('Water Data'!$H$4,0,10*ROW('Water Data'!H22)),NA())</f>
        <v>#N/A</v>
      </c>
      <c r="Q28" s="510" t="e">
        <f ca="1">+IF(AND(ISNUMBER(OFFSET('Water Data'!$H$6,0,10*ROW('Water Data'!H22))),'Data Summary'!CF28="Yes"),OFFSET('Water Data'!$H$6,0,10*ROW('Water Data'!H22)),NA())</f>
        <v>#N/A</v>
      </c>
      <c r="R28" s="510" t="e">
        <f ca="1">+IF(AND(ISNUMBER(OFFSET('Water Data'!$H$9,0,10*ROW('Water Data'!H22))),'Data Summary'!CG28="Yes"),OFFSET('Water Data'!$H$9,0,10*ROW('Water Data'!H22)),NA())</f>
        <v>#N/A</v>
      </c>
      <c r="S28" s="510" t="e">
        <f ca="1">+IF(AND(ISNUMBER(OFFSET('Water Data'!$I$4,0,10*ROW('Water Data'!I22))),'Data Summary'!CH28="Yes"),100-OFFSET('Water Data'!$I$4,0,10*ROW('Water Data'!I22)),NA())</f>
        <v>#N/A</v>
      </c>
      <c r="T28" s="510" t="e">
        <f ca="1">+IF(AND(ISNUMBER(OFFSET('Water Data'!$I$6,0,10*ROW('Water Data'!I22))),'Data Summary'!CI28="Yes"),OFFSET('Water Data'!$I$6,0,10*ROW('Water Data'!I22)),NA())</f>
        <v>#N/A</v>
      </c>
      <c r="U28" s="510" t="e">
        <f ca="1">+IF(AND(ISNUMBER(OFFSET('Water Data'!$I$9,0,10*ROW('Water Data'!I22))),'Data Summary'!CJ28="Yes"),OFFSET('Water Data'!$I$9,0,10*ROW('Water Data'!I22)),NA())</f>
        <v>#N/A</v>
      </c>
      <c r="V28" s="511" t="e">
        <f ca="1">+IF(AND(ISNUMBER(OFFSET('Sanitation Data'!$D$4,0,10*ROW('Sanitation Data'!D22))),'Data Summary'!CK28="Yes"),100-OFFSET('Sanitation Data'!$D$4,0,10*ROW('Sanitation Data'!D22)),NA())</f>
        <v>#N/A</v>
      </c>
      <c r="W28" s="511" t="e">
        <f ca="1">+IF(AND(ISNUMBER(OFFSET('Sanitation Data'!$D$6,0,10*ROW('Sanitation Data'!D22))),'Data Summary'!CL28="Yes"),OFFSET('Sanitation Data'!$D$6,0,10*ROW('Sanitation Data'!D22)),NA())</f>
        <v>#N/A</v>
      </c>
      <c r="X28" s="511" t="e">
        <f ca="1">+IF(AND(ISNUMBER(OFFSET('Sanitation Data'!$D$10,0,10*ROW('Sanitation Data'!D22))),'Data Summary'!CM28="Yes"),OFFSET('Sanitation Data'!$D$10,0,10*ROW('Sanitation Data'!D22)),NA())</f>
        <v>#N/A</v>
      </c>
      <c r="Y28" s="511" t="e">
        <f ca="1">+IF(AND(ISNUMBER(OFFSET('Sanitation Data'!$D$11,0,10*ROW('Sanitation Data'!D22))),'Data Summary'!CN28="Yes"),OFFSET('Sanitation Data'!$D$11,0,10*ROW('Sanitation Data'!D22)),NA())</f>
        <v>#N/A</v>
      </c>
      <c r="Z28" s="511" t="e">
        <f ca="1">+IF(AND(ISNUMBER(OFFSET('Sanitation Data'!$D$12,0,10*ROW('Sanitation Data'!D22))),'Data Summary'!CO28="Yes"),OFFSET('Sanitation Data'!$D$12,0,10*ROW('Sanitation Data'!D22)),NA())</f>
        <v>#N/A</v>
      </c>
      <c r="AA28" s="511" t="e">
        <f ca="1">+IF(AND(ISNUMBER(OFFSET('Sanitation Data'!$E$4,0,10*ROW('Sanitation Data'!E22))),'Data Summary'!CP28="Yes"),100-OFFSET('Sanitation Data'!$E$4,0,10*ROW('Sanitation Data'!E22)),NA())</f>
        <v>#N/A</v>
      </c>
      <c r="AB28" s="511" t="e">
        <f ca="1">+IF(AND(ISNUMBER(OFFSET('Sanitation Data'!$E$6,0,10*ROW('Sanitation Data'!E22))),'Data Summary'!CQ28="Yes"),OFFSET('Sanitation Data'!$E$6,0,10*ROW('Sanitation Data'!E22)),NA())</f>
        <v>#N/A</v>
      </c>
      <c r="AC28" s="511" t="e">
        <f ca="1">+IF(AND(ISNUMBER(OFFSET('Sanitation Data'!$E$10,0,10*ROW('Sanitation Data'!E22))),'Data Summary'!CR28="Yes"),OFFSET('Sanitation Data'!$E$10,0,10*ROW('Sanitation Data'!E22)),NA())</f>
        <v>#N/A</v>
      </c>
      <c r="AD28" s="511" t="e">
        <f ca="1">+IF(AND(ISNUMBER(OFFSET('Sanitation Data'!$E$11,0,10*ROW('Sanitation Data'!E22))),'Data Summary'!CS28="Yes"),OFFSET('Sanitation Data'!$E$11,0,10*ROW('Sanitation Data'!E22)),NA())</f>
        <v>#N/A</v>
      </c>
      <c r="AE28" s="511" t="e">
        <f ca="1">+IF(AND(ISNUMBER(OFFSET('Sanitation Data'!$E$12,0,10*ROW('Sanitation Data'!E22))),'Data Summary'!CT28="Yes"),OFFSET('Sanitation Data'!$E$12,0,10*ROW('Sanitation Data'!E22)),NA())</f>
        <v>#N/A</v>
      </c>
      <c r="AF28" s="511" t="e">
        <f ca="1">+IF(AND(ISNUMBER(OFFSET('Sanitation Data'!$F$4,0,10*ROW('Sanitation Data'!F22))),'Data Summary'!CU28="Yes"),100-OFFSET('Sanitation Data'!$F$4,0,10*ROW('Sanitation Data'!F22)),NA())</f>
        <v>#N/A</v>
      </c>
      <c r="AG28" s="511" t="e">
        <f ca="1">+IF(AND(ISNUMBER(OFFSET('Sanitation Data'!$F$6,0,10*ROW('Sanitation Data'!F22))),'Data Summary'!CV28="Yes"),OFFSET('Sanitation Data'!$F$6,0,10*ROW('Sanitation Data'!F22)),NA())</f>
        <v>#N/A</v>
      </c>
      <c r="AH28" s="511" t="e">
        <f ca="1">+IF(AND(ISNUMBER(OFFSET('Sanitation Data'!$F$10,0,10*ROW('Sanitation Data'!F22))),'Data Summary'!CW28="Yes"),OFFSET('Sanitation Data'!$F$10,0,10*ROW('Sanitation Data'!F22)),NA())</f>
        <v>#N/A</v>
      </c>
      <c r="AI28" s="511" t="e">
        <f ca="1">+IF(AND(ISNUMBER(OFFSET('Sanitation Data'!$F$11,0,10*ROW('Sanitation Data'!F22))),'Data Summary'!CX28="Yes"),OFFSET('Sanitation Data'!$F$11,0,10*ROW('Sanitation Data'!F22)),NA())</f>
        <v>#N/A</v>
      </c>
      <c r="AJ28" s="511" t="e">
        <f ca="1">+IF(AND(ISNUMBER(OFFSET('Sanitation Data'!$F$12,0,10*ROW('Sanitation Data'!F22))),'Data Summary'!CY28="Yes"),OFFSET('Sanitation Data'!$F$12,0,10*ROW('Sanitation Data'!F22)),NA())</f>
        <v>#N/A</v>
      </c>
      <c r="AK28" s="511" t="e">
        <f ca="1">+IF(AND(ISNUMBER(OFFSET('Sanitation Data'!$G$4,0,10*ROW('Sanitation Data'!G22))),'Data Summary'!CZ28="Yes"),100-OFFSET('Sanitation Data'!$G$4,0,10*ROW('Sanitation Data'!G22)),NA())</f>
        <v>#N/A</v>
      </c>
      <c r="AL28" s="511" t="e">
        <f ca="1">+IF(AND(ISNUMBER(OFFSET('Sanitation Data'!$G$6,0,10*ROW('Sanitation Data'!G22))),'Data Summary'!DA28="Yes"),OFFSET('Sanitation Data'!$G$6,0,10*ROW('Sanitation Data'!G22)),NA())</f>
        <v>#N/A</v>
      </c>
      <c r="AM28" s="511" t="e">
        <f ca="1">+IF(AND(ISNUMBER(OFFSET('Sanitation Data'!$G$10,0,10*ROW('Sanitation Data'!G22))),'Data Summary'!DB28="Yes"),OFFSET('Sanitation Data'!$G$10,0,10*ROW('Sanitation Data'!G22)),NA())</f>
        <v>#N/A</v>
      </c>
      <c r="AN28" s="511" t="e">
        <f ca="1">+IF(AND(ISNUMBER(OFFSET('Sanitation Data'!$G$11,0,10*ROW('Sanitation Data'!G22))),'Data Summary'!DC28="Yes"),OFFSET('Sanitation Data'!$G$11,0,10*ROW('Sanitation Data'!G22)),NA())</f>
        <v>#N/A</v>
      </c>
      <c r="AO28" s="511" t="e">
        <f ca="1">+IF(AND(ISNUMBER(OFFSET('Sanitation Data'!$G$12,0,10*ROW('Sanitation Data'!G22))),'Data Summary'!DD28="Yes"),OFFSET('Sanitation Data'!$G$12,0,10*ROW('Sanitation Data'!G22)),NA())</f>
        <v>#N/A</v>
      </c>
      <c r="AP28" s="511" t="e">
        <f ca="1">+IF(AND(ISNUMBER(OFFSET('Sanitation Data'!$H$4,0,10*ROW('Sanitation Data'!H22))),'Data Summary'!DE28="Yes"),100-OFFSET('Sanitation Data'!$H$4,0,10*ROW('Sanitation Data'!H22)),NA())</f>
        <v>#N/A</v>
      </c>
      <c r="AQ28" s="511" t="e">
        <f ca="1">+IF(AND(ISNUMBER(OFFSET('Sanitation Data'!$H$6,0,10*ROW('Sanitation Data'!H22))),'Data Summary'!DF28="Yes"),OFFSET('Sanitation Data'!$H$6,0,10*ROW('Sanitation Data'!H22)),NA())</f>
        <v>#N/A</v>
      </c>
      <c r="AR28" s="511" t="e">
        <f ca="1">+IF(AND(ISNUMBER(OFFSET('Sanitation Data'!$H$10,0,10*ROW('Sanitation Data'!H22))),'Data Summary'!DG28="Yes"),OFFSET('Sanitation Data'!$H$10,0,10*ROW('Sanitation Data'!H22)),NA())</f>
        <v>#N/A</v>
      </c>
      <c r="AS28" s="511" t="e">
        <f ca="1">+IF(AND(ISNUMBER(OFFSET('Sanitation Data'!$H$11,0,10*ROW('Sanitation Data'!H22))),'Data Summary'!DH28="Yes"),OFFSET('Sanitation Data'!$H$11,0,10*ROW('Sanitation Data'!H22)),NA())</f>
        <v>#N/A</v>
      </c>
      <c r="AT28" s="511" t="e">
        <f ca="1">+IF(AND(ISNUMBER(OFFSET('Sanitation Data'!$H$12,0,10*ROW('Sanitation Data'!H22))),'Data Summary'!DI28="Yes"),OFFSET('Sanitation Data'!$H$12,0,10*ROW('Sanitation Data'!H22)),NA())</f>
        <v>#N/A</v>
      </c>
      <c r="AU28" s="511" t="e">
        <f ca="1">+IF(AND(ISNUMBER(OFFSET('Sanitation Data'!$I$4,0,10*ROW('Sanitation Data'!I22))),'Data Summary'!DJ28="Yes"),100-OFFSET('Sanitation Data'!$I$4,0,10*ROW('Sanitation Data'!I22)),NA())</f>
        <v>#N/A</v>
      </c>
      <c r="AV28" s="511" t="e">
        <f ca="1">+IF(AND(ISNUMBER(OFFSET('Sanitation Data'!$I$6,0,10*ROW('Sanitation Data'!I22))),'Data Summary'!DK28="Yes"),OFFSET('Sanitation Data'!$I$6,0,10*ROW('Sanitation Data'!I22)),NA())</f>
        <v>#N/A</v>
      </c>
      <c r="AW28" s="511" t="e">
        <f ca="1">+IF(AND(ISNUMBER(OFFSET('Sanitation Data'!$I$10,0,10*ROW('Sanitation Data'!I22))),'Data Summary'!DL28="Yes"),OFFSET('Sanitation Data'!$I$10,0,10*ROW('Sanitation Data'!I22)),NA())</f>
        <v>#N/A</v>
      </c>
      <c r="AX28" s="511" t="e">
        <f ca="1">+IF(AND(ISNUMBER(OFFSET('Sanitation Data'!$I$11,0,10*ROW('Sanitation Data'!I22))),'Data Summary'!DM28="Yes"),OFFSET('Sanitation Data'!$I$11,0,10*ROW('Sanitation Data'!I22)),NA())</f>
        <v>#N/A</v>
      </c>
      <c r="AY28" s="511" t="e">
        <f ca="1">+IF(AND(ISNUMBER(OFFSET('Sanitation Data'!$I$12,0,10*ROW('Sanitation Data'!I22))),'Data Summary'!DN28="Yes"),OFFSET('Sanitation Data'!$I$12,0,10*ROW('Sanitation Data'!I22)),NA())</f>
        <v>#N/A</v>
      </c>
      <c r="AZ28" s="512" t="e">
        <f ca="1">+IF(AND(ISNUMBER(OFFSET('Hygiene Data'!$D$5,0,10*ROW('Hygiene Data'!D22))),'Data Summary'!DO28="Yes"),OFFSET('Hygiene Data'!$D$5,0,10*ROW('Hygiene Data'!D22)),NA())</f>
        <v>#N/A</v>
      </c>
      <c r="BA28" s="512" t="e">
        <f ca="1">+IF(AND(ISNUMBER(OFFSET('Hygiene Data'!$D$7,0,10*ROW('Hygiene Data'!D22))),'Data Summary'!DP28="Yes"),OFFSET('Hygiene Data'!$D$7,0,10*ROW('Hygiene Data'!D22)),NA())</f>
        <v>#N/A</v>
      </c>
      <c r="BB28" s="512" t="e">
        <f ca="1">+IF(AND(ISNUMBER(OFFSET('Hygiene Data'!$D$9,0,10*ROW('Hygiene Data'!D22))),'Data Summary'!DQ28="Yes"),OFFSET('Hygiene Data'!$D$9,0,10*ROW('Hygiene Data'!D22)),NA())</f>
        <v>#N/A</v>
      </c>
      <c r="BC28" s="512" t="e">
        <f ca="1">+IF(AND(ISNUMBER(OFFSET('Hygiene Data'!$E$5,0,10*ROW('Hygiene Data'!E22))),'Data Summary'!DR28="Yes"),OFFSET('Hygiene Data'!$E$5,0,10*ROW('Hygiene Data'!E22)),NA())</f>
        <v>#N/A</v>
      </c>
      <c r="BD28" s="512" t="e">
        <f ca="1">+IF(AND(ISNUMBER(OFFSET('Hygiene Data'!$E$7,0,10*ROW('Hygiene Data'!E22))),'Data Summary'!DS28="Yes"),OFFSET('Hygiene Data'!$E$7,0,10*ROW('Hygiene Data'!E22)),NA())</f>
        <v>#N/A</v>
      </c>
      <c r="BE28" s="512" t="e">
        <f ca="1">+IF(AND(ISNUMBER(OFFSET('Hygiene Data'!$E$9,0,10*ROW('Hygiene Data'!E22))),'Data Summary'!DT28="Yes"),OFFSET('Hygiene Data'!$E$9,0,10*ROW('Hygiene Data'!E22)),NA())</f>
        <v>#N/A</v>
      </c>
      <c r="BF28" s="512" t="e">
        <f ca="1">+IF(AND(ISNUMBER(OFFSET('Hygiene Data'!$F$5,0,10*ROW('Hygiene Data'!F22))),'Data Summary'!DU28="Yes"),OFFSET('Hygiene Data'!$F$5,0,10*ROW('Hygiene Data'!F22)),NA())</f>
        <v>#N/A</v>
      </c>
      <c r="BG28" s="512" t="e">
        <f ca="1">+IF(AND(ISNUMBER(OFFSET('Hygiene Data'!$F$7,0,10*ROW('Hygiene Data'!F22))),'Data Summary'!DV28="Yes"),OFFSET('Hygiene Data'!$F$7,0,10*ROW('Hygiene Data'!F22)),NA())</f>
        <v>#N/A</v>
      </c>
      <c r="BH28" s="512" t="e">
        <f ca="1">+IF(AND(ISNUMBER(OFFSET('Hygiene Data'!$F$9,0,10*ROW('Hygiene Data'!F22))),'Data Summary'!DW28="Yes"),OFFSET('Hygiene Data'!$F$9,0,10*ROW('Hygiene Data'!F22)),NA())</f>
        <v>#N/A</v>
      </c>
      <c r="BI28" s="512" t="e">
        <f ca="1">+IF(AND(ISNUMBER(OFFSET('Hygiene Data'!$G$5,0,10*ROW('Hygiene Data'!G22))),'Data Summary'!DX28="Yes"),OFFSET('Hygiene Data'!$G$5,0,10*ROW('Hygiene Data'!G22)),NA())</f>
        <v>#N/A</v>
      </c>
      <c r="BJ28" s="512" t="e">
        <f ca="1">+IF(AND(ISNUMBER(OFFSET('Hygiene Data'!$G$7,0,10*ROW('Hygiene Data'!G22))),'Data Summary'!DY28="Yes"),OFFSET('Hygiene Data'!$G$7,0,10*ROW('Hygiene Data'!G22)),NA())</f>
        <v>#N/A</v>
      </c>
      <c r="BK28" s="512" t="e">
        <f ca="1">+IF(AND(ISNUMBER(OFFSET('Hygiene Data'!$G$9,0,10*ROW('Hygiene Data'!G22))),'Data Summary'!DZ28="Yes"),OFFSET('Hygiene Data'!$G$9,0,10*ROW('Hygiene Data'!G22)),NA())</f>
        <v>#N/A</v>
      </c>
      <c r="BL28" s="512" t="e">
        <f ca="1">+IF(AND(ISNUMBER(OFFSET('Hygiene Data'!$H$5,0,10*ROW('Hygiene Data'!H22))),'Data Summary'!EA28="Yes"),OFFSET('Hygiene Data'!$H$5,0,10*ROW('Hygiene Data'!H22)),NA())</f>
        <v>#N/A</v>
      </c>
      <c r="BM28" s="512" t="e">
        <f ca="1">+IF(AND(ISNUMBER(OFFSET('Hygiene Data'!$H$7,0,10*ROW('Hygiene Data'!H22))),'Data Summary'!EB28="Yes"),OFFSET('Hygiene Data'!$H$7,0,10*ROW('Hygiene Data'!H22)),NA())</f>
        <v>#N/A</v>
      </c>
      <c r="BN28" s="512" t="e">
        <f ca="1">+IF(AND(ISNUMBER(OFFSET('Hygiene Data'!$H$9,0,10*ROW('Hygiene Data'!H22))),'Data Summary'!EC28="Yes"),OFFSET('Hygiene Data'!$H$9,0,10*ROW('Hygiene Data'!H22)),NA())</f>
        <v>#N/A</v>
      </c>
      <c r="BO28" s="512" t="e">
        <f ca="1">+IF(AND(ISNUMBER(OFFSET('Hygiene Data'!$I$5,0,10*ROW('Hygiene Data'!I22))),'Data Summary'!ED28="Yes"),OFFSET('Hygiene Data'!$I$5,0,10*ROW('Hygiene Data'!I22)),NA())</f>
        <v>#N/A</v>
      </c>
      <c r="BP28" s="512" t="e">
        <f ca="1">+IF(AND(ISNUMBER(OFFSET('Hygiene Data'!$I$7,0,10*ROW('Hygiene Data'!I22))),'Data Summary'!EE28="Yes"),OFFSET('Hygiene Data'!$I$7,0,10*ROW('Hygiene Data'!I22)),NA())</f>
        <v>#N/A</v>
      </c>
      <c r="BQ28" s="512" t="e">
        <f ca="1">+IF(AND(ISNUMBER(OFFSET('Hygiene Data'!$I$9,0,10*ROW('Hygiene Data'!I22))),'Data Summary'!EF28="Yes"),OFFSET('Hygiene Data'!$I$9,0,10*ROW('Hygiene Data'!I22)),NA())</f>
        <v>#N/A</v>
      </c>
    </row>
    <row r="29" spans="1:69" x14ac:dyDescent="0.25">
      <c r="A29" s="508" t="e">
        <f ca="1">+RIGHT('Data Summary'!A29,LEN('Data Summary'!A29)-9)</f>
        <v>#VALUE!</v>
      </c>
      <c r="B29" s="482" t="str">
        <f ca="1">+IF(ISTEXT('Data Summary'!B29),'Data Summary'!B29,"")</f>
        <v/>
      </c>
      <c r="C29" s="509" t="e">
        <f ca="1">+VALUE('Data Summary'!C29)</f>
        <v>#VALUE!</v>
      </c>
      <c r="D29" s="510" t="e">
        <f ca="1">+IF(AND(ISNUMBER(OFFSET('Water Data'!$D$4,0,10*ROW('Water Data'!D23))),'Data Summary'!BS29="Yes"),100-OFFSET('Water Data'!$D$4,0,10*ROW('Water Data'!D23)),NA())</f>
        <v>#N/A</v>
      </c>
      <c r="E29" s="510" t="e">
        <f ca="1">+IF(AND(ISNUMBER(OFFSET('Water Data'!$D$6,0,10*ROW('Water Data'!D23))),'Data Summary'!BT29="Yes"),OFFSET('Water Data'!$D$6,0,10*ROW('Water Data'!D23)),NA())</f>
        <v>#N/A</v>
      </c>
      <c r="F29" s="510" t="e">
        <f ca="1">+IF(AND(ISNUMBER(OFFSET('Water Data'!$D$9,0,10*ROW('Water Data'!D23))),'Data Summary'!BU29="Yes"),OFFSET('Water Data'!$D$9,0,10*ROW('Water Data'!D23)),NA())</f>
        <v>#N/A</v>
      </c>
      <c r="G29" s="510" t="e">
        <f ca="1">+IF(AND(ISNUMBER(OFFSET('Water Data'!$E$4,0,10*ROW('Water Data'!E23))),'Data Summary'!BV29="Yes"),100-OFFSET('Water Data'!$E$4,0,10*ROW('Water Data'!E23)),NA())</f>
        <v>#N/A</v>
      </c>
      <c r="H29" s="510" t="e">
        <f ca="1">+IF(AND(ISNUMBER(OFFSET('Water Data'!$E$6,0,10*ROW('Water Data'!E23))),'Data Summary'!BW29="Yes"),OFFSET('Water Data'!$E$6,0,10*ROW('Water Data'!E23)),NA())</f>
        <v>#N/A</v>
      </c>
      <c r="I29" s="510" t="e">
        <f ca="1">+IF(AND(ISNUMBER(OFFSET('Water Data'!$E$9,0,10*ROW('Water Data'!E23))),'Data Summary'!BX29="Yes"),OFFSET('Water Data'!$E$9,0,10*ROW('Water Data'!E23)),NA())</f>
        <v>#N/A</v>
      </c>
      <c r="J29" s="510" t="e">
        <f ca="1">+IF(AND(ISNUMBER(OFFSET('Water Data'!$F$4,0,10*ROW('Water Data'!F23))),'Data Summary'!BY29="Yes"),100-OFFSET('Water Data'!$F$4,0,10*ROW('Water Data'!F23)),NA())</f>
        <v>#N/A</v>
      </c>
      <c r="K29" s="510" t="e">
        <f ca="1">+IF(AND(ISNUMBER(OFFSET('Water Data'!$F$6,0,10*ROW('Water Data'!F23))),'Data Summary'!BZ29="Yes"),OFFSET('Water Data'!$F$6,0,10*ROW('Water Data'!F23)),NA())</f>
        <v>#N/A</v>
      </c>
      <c r="L29" s="510" t="e">
        <f ca="1">+IF(AND(ISNUMBER(OFFSET('Water Data'!$F$9,0,10*ROW('Water Data'!F23))),'Data Summary'!CA29="Yes"),OFFSET('Water Data'!$F$9,0,10*ROW('Water Data'!F23)),NA())</f>
        <v>#N/A</v>
      </c>
      <c r="M29" s="510" t="e">
        <f ca="1">+IF(AND(ISNUMBER(OFFSET('Water Data'!$G$4,0,10*ROW('Water Data'!G23))),'Data Summary'!CB29="Yes"),100-OFFSET('Water Data'!$G$4,0,10*ROW('Water Data'!G23)),NA())</f>
        <v>#N/A</v>
      </c>
      <c r="N29" s="510" t="e">
        <f ca="1">+IF(AND(ISNUMBER(OFFSET('Water Data'!$G$6,0,10*ROW('Water Data'!G23))),'Data Summary'!CC29="Yes"),OFFSET('Water Data'!$G$6,0,10*ROW('Water Data'!G23)),NA())</f>
        <v>#N/A</v>
      </c>
      <c r="O29" s="510" t="e">
        <f ca="1">+IF(AND(ISNUMBER(OFFSET('Water Data'!$G$9,0,10*ROW('Water Data'!G23))),'Data Summary'!CD29="Yes"),OFFSET('Water Data'!$G$9,0,10*ROW('Water Data'!G23)),NA())</f>
        <v>#N/A</v>
      </c>
      <c r="P29" s="510" t="e">
        <f ca="1">+IF(AND(ISNUMBER(OFFSET('Water Data'!$H$4,0,10*ROW('Water Data'!H23))),'Data Summary'!CE29="Yes"),100-OFFSET('Water Data'!$H$4,0,10*ROW('Water Data'!H23)),NA())</f>
        <v>#N/A</v>
      </c>
      <c r="Q29" s="510" t="e">
        <f ca="1">+IF(AND(ISNUMBER(OFFSET('Water Data'!$H$6,0,10*ROW('Water Data'!H23))),'Data Summary'!CF29="Yes"),OFFSET('Water Data'!$H$6,0,10*ROW('Water Data'!H23)),NA())</f>
        <v>#N/A</v>
      </c>
      <c r="R29" s="510" t="e">
        <f ca="1">+IF(AND(ISNUMBER(OFFSET('Water Data'!$H$9,0,10*ROW('Water Data'!H23))),'Data Summary'!CG29="Yes"),OFFSET('Water Data'!$H$9,0,10*ROW('Water Data'!H23)),NA())</f>
        <v>#N/A</v>
      </c>
      <c r="S29" s="510" t="e">
        <f ca="1">+IF(AND(ISNUMBER(OFFSET('Water Data'!$I$4,0,10*ROW('Water Data'!I23))),'Data Summary'!CH29="Yes"),100-OFFSET('Water Data'!$I$4,0,10*ROW('Water Data'!I23)),NA())</f>
        <v>#N/A</v>
      </c>
      <c r="T29" s="510" t="e">
        <f ca="1">+IF(AND(ISNUMBER(OFFSET('Water Data'!$I$6,0,10*ROW('Water Data'!I23))),'Data Summary'!CI29="Yes"),OFFSET('Water Data'!$I$6,0,10*ROW('Water Data'!I23)),NA())</f>
        <v>#N/A</v>
      </c>
      <c r="U29" s="510" t="e">
        <f ca="1">+IF(AND(ISNUMBER(OFFSET('Water Data'!$I$9,0,10*ROW('Water Data'!I23))),'Data Summary'!CJ29="Yes"),OFFSET('Water Data'!$I$9,0,10*ROW('Water Data'!I23)),NA())</f>
        <v>#N/A</v>
      </c>
      <c r="V29" s="511" t="e">
        <f ca="1">+IF(AND(ISNUMBER(OFFSET('Sanitation Data'!$D$4,0,10*ROW('Sanitation Data'!D23))),'Data Summary'!CK29="Yes"),100-OFFSET('Sanitation Data'!$D$4,0,10*ROW('Sanitation Data'!D23)),NA())</f>
        <v>#N/A</v>
      </c>
      <c r="W29" s="511" t="e">
        <f ca="1">+IF(AND(ISNUMBER(OFFSET('Sanitation Data'!$D$6,0,10*ROW('Sanitation Data'!D23))),'Data Summary'!CL29="Yes"),OFFSET('Sanitation Data'!$D$6,0,10*ROW('Sanitation Data'!D23)),NA())</f>
        <v>#N/A</v>
      </c>
      <c r="X29" s="511" t="e">
        <f ca="1">+IF(AND(ISNUMBER(OFFSET('Sanitation Data'!$D$10,0,10*ROW('Sanitation Data'!D23))),'Data Summary'!CM29="Yes"),OFFSET('Sanitation Data'!$D$10,0,10*ROW('Sanitation Data'!D23)),NA())</f>
        <v>#N/A</v>
      </c>
      <c r="Y29" s="511" t="e">
        <f ca="1">+IF(AND(ISNUMBER(OFFSET('Sanitation Data'!$D$11,0,10*ROW('Sanitation Data'!D23))),'Data Summary'!CN29="Yes"),OFFSET('Sanitation Data'!$D$11,0,10*ROW('Sanitation Data'!D23)),NA())</f>
        <v>#N/A</v>
      </c>
      <c r="Z29" s="511" t="e">
        <f ca="1">+IF(AND(ISNUMBER(OFFSET('Sanitation Data'!$D$12,0,10*ROW('Sanitation Data'!D23))),'Data Summary'!CO29="Yes"),OFFSET('Sanitation Data'!$D$12,0,10*ROW('Sanitation Data'!D23)),NA())</f>
        <v>#N/A</v>
      </c>
      <c r="AA29" s="511" t="e">
        <f ca="1">+IF(AND(ISNUMBER(OFFSET('Sanitation Data'!$E$4,0,10*ROW('Sanitation Data'!E23))),'Data Summary'!CP29="Yes"),100-OFFSET('Sanitation Data'!$E$4,0,10*ROW('Sanitation Data'!E23)),NA())</f>
        <v>#N/A</v>
      </c>
      <c r="AB29" s="511" t="e">
        <f ca="1">+IF(AND(ISNUMBER(OFFSET('Sanitation Data'!$E$6,0,10*ROW('Sanitation Data'!E23))),'Data Summary'!CQ29="Yes"),OFFSET('Sanitation Data'!$E$6,0,10*ROW('Sanitation Data'!E23)),NA())</f>
        <v>#N/A</v>
      </c>
      <c r="AC29" s="511" t="e">
        <f ca="1">+IF(AND(ISNUMBER(OFFSET('Sanitation Data'!$E$10,0,10*ROW('Sanitation Data'!E23))),'Data Summary'!CR29="Yes"),OFFSET('Sanitation Data'!$E$10,0,10*ROW('Sanitation Data'!E23)),NA())</f>
        <v>#N/A</v>
      </c>
      <c r="AD29" s="511" t="e">
        <f ca="1">+IF(AND(ISNUMBER(OFFSET('Sanitation Data'!$E$11,0,10*ROW('Sanitation Data'!E23))),'Data Summary'!CS29="Yes"),OFFSET('Sanitation Data'!$E$11,0,10*ROW('Sanitation Data'!E23)),NA())</f>
        <v>#N/A</v>
      </c>
      <c r="AE29" s="511" t="e">
        <f ca="1">+IF(AND(ISNUMBER(OFFSET('Sanitation Data'!$E$12,0,10*ROW('Sanitation Data'!E23))),'Data Summary'!CT29="Yes"),OFFSET('Sanitation Data'!$E$12,0,10*ROW('Sanitation Data'!E23)),NA())</f>
        <v>#N/A</v>
      </c>
      <c r="AF29" s="511" t="e">
        <f ca="1">+IF(AND(ISNUMBER(OFFSET('Sanitation Data'!$F$4,0,10*ROW('Sanitation Data'!F23))),'Data Summary'!CU29="Yes"),100-OFFSET('Sanitation Data'!$F$4,0,10*ROW('Sanitation Data'!F23)),NA())</f>
        <v>#N/A</v>
      </c>
      <c r="AG29" s="511" t="e">
        <f ca="1">+IF(AND(ISNUMBER(OFFSET('Sanitation Data'!$F$6,0,10*ROW('Sanitation Data'!F23))),'Data Summary'!CV29="Yes"),OFFSET('Sanitation Data'!$F$6,0,10*ROW('Sanitation Data'!F23)),NA())</f>
        <v>#N/A</v>
      </c>
      <c r="AH29" s="511" t="e">
        <f ca="1">+IF(AND(ISNUMBER(OFFSET('Sanitation Data'!$F$10,0,10*ROW('Sanitation Data'!F23))),'Data Summary'!CW29="Yes"),OFFSET('Sanitation Data'!$F$10,0,10*ROW('Sanitation Data'!F23)),NA())</f>
        <v>#N/A</v>
      </c>
      <c r="AI29" s="511" t="e">
        <f ca="1">+IF(AND(ISNUMBER(OFFSET('Sanitation Data'!$F$11,0,10*ROW('Sanitation Data'!F23))),'Data Summary'!CX29="Yes"),OFFSET('Sanitation Data'!$F$11,0,10*ROW('Sanitation Data'!F23)),NA())</f>
        <v>#N/A</v>
      </c>
      <c r="AJ29" s="511" t="e">
        <f ca="1">+IF(AND(ISNUMBER(OFFSET('Sanitation Data'!$F$12,0,10*ROW('Sanitation Data'!F23))),'Data Summary'!CY29="Yes"),OFFSET('Sanitation Data'!$F$12,0,10*ROW('Sanitation Data'!F23)),NA())</f>
        <v>#N/A</v>
      </c>
      <c r="AK29" s="511" t="e">
        <f ca="1">+IF(AND(ISNUMBER(OFFSET('Sanitation Data'!$G$4,0,10*ROW('Sanitation Data'!G23))),'Data Summary'!CZ29="Yes"),100-OFFSET('Sanitation Data'!$G$4,0,10*ROW('Sanitation Data'!G23)),NA())</f>
        <v>#N/A</v>
      </c>
      <c r="AL29" s="511" t="e">
        <f ca="1">+IF(AND(ISNUMBER(OFFSET('Sanitation Data'!$G$6,0,10*ROW('Sanitation Data'!G23))),'Data Summary'!DA29="Yes"),OFFSET('Sanitation Data'!$G$6,0,10*ROW('Sanitation Data'!G23)),NA())</f>
        <v>#N/A</v>
      </c>
      <c r="AM29" s="511" t="e">
        <f ca="1">+IF(AND(ISNUMBER(OFFSET('Sanitation Data'!$G$10,0,10*ROW('Sanitation Data'!G23))),'Data Summary'!DB29="Yes"),OFFSET('Sanitation Data'!$G$10,0,10*ROW('Sanitation Data'!G23)),NA())</f>
        <v>#N/A</v>
      </c>
      <c r="AN29" s="511" t="e">
        <f ca="1">+IF(AND(ISNUMBER(OFFSET('Sanitation Data'!$G$11,0,10*ROW('Sanitation Data'!G23))),'Data Summary'!DC29="Yes"),OFFSET('Sanitation Data'!$G$11,0,10*ROW('Sanitation Data'!G23)),NA())</f>
        <v>#N/A</v>
      </c>
      <c r="AO29" s="511" t="e">
        <f ca="1">+IF(AND(ISNUMBER(OFFSET('Sanitation Data'!$G$12,0,10*ROW('Sanitation Data'!G23))),'Data Summary'!DD29="Yes"),OFFSET('Sanitation Data'!$G$12,0,10*ROW('Sanitation Data'!G23)),NA())</f>
        <v>#N/A</v>
      </c>
      <c r="AP29" s="511" t="e">
        <f ca="1">+IF(AND(ISNUMBER(OFFSET('Sanitation Data'!$H$4,0,10*ROW('Sanitation Data'!H23))),'Data Summary'!DE29="Yes"),100-OFFSET('Sanitation Data'!$H$4,0,10*ROW('Sanitation Data'!H23)),NA())</f>
        <v>#N/A</v>
      </c>
      <c r="AQ29" s="511" t="e">
        <f ca="1">+IF(AND(ISNUMBER(OFFSET('Sanitation Data'!$H$6,0,10*ROW('Sanitation Data'!H23))),'Data Summary'!DF29="Yes"),OFFSET('Sanitation Data'!$H$6,0,10*ROW('Sanitation Data'!H23)),NA())</f>
        <v>#N/A</v>
      </c>
      <c r="AR29" s="511" t="e">
        <f ca="1">+IF(AND(ISNUMBER(OFFSET('Sanitation Data'!$H$10,0,10*ROW('Sanitation Data'!H23))),'Data Summary'!DG29="Yes"),OFFSET('Sanitation Data'!$H$10,0,10*ROW('Sanitation Data'!H23)),NA())</f>
        <v>#N/A</v>
      </c>
      <c r="AS29" s="511" t="e">
        <f ca="1">+IF(AND(ISNUMBER(OFFSET('Sanitation Data'!$H$11,0,10*ROW('Sanitation Data'!H23))),'Data Summary'!DH29="Yes"),OFFSET('Sanitation Data'!$H$11,0,10*ROW('Sanitation Data'!H23)),NA())</f>
        <v>#N/A</v>
      </c>
      <c r="AT29" s="511" t="e">
        <f ca="1">+IF(AND(ISNUMBER(OFFSET('Sanitation Data'!$H$12,0,10*ROW('Sanitation Data'!H23))),'Data Summary'!DI29="Yes"),OFFSET('Sanitation Data'!$H$12,0,10*ROW('Sanitation Data'!H23)),NA())</f>
        <v>#N/A</v>
      </c>
      <c r="AU29" s="511" t="e">
        <f ca="1">+IF(AND(ISNUMBER(OFFSET('Sanitation Data'!$I$4,0,10*ROW('Sanitation Data'!I23))),'Data Summary'!DJ29="Yes"),100-OFFSET('Sanitation Data'!$I$4,0,10*ROW('Sanitation Data'!I23)),NA())</f>
        <v>#N/A</v>
      </c>
      <c r="AV29" s="511" t="e">
        <f ca="1">+IF(AND(ISNUMBER(OFFSET('Sanitation Data'!$I$6,0,10*ROW('Sanitation Data'!I23))),'Data Summary'!DK29="Yes"),OFFSET('Sanitation Data'!$I$6,0,10*ROW('Sanitation Data'!I23)),NA())</f>
        <v>#N/A</v>
      </c>
      <c r="AW29" s="511" t="e">
        <f ca="1">+IF(AND(ISNUMBER(OFFSET('Sanitation Data'!$I$10,0,10*ROW('Sanitation Data'!I23))),'Data Summary'!DL29="Yes"),OFFSET('Sanitation Data'!$I$10,0,10*ROW('Sanitation Data'!I23)),NA())</f>
        <v>#N/A</v>
      </c>
      <c r="AX29" s="511" t="e">
        <f ca="1">+IF(AND(ISNUMBER(OFFSET('Sanitation Data'!$I$11,0,10*ROW('Sanitation Data'!I23))),'Data Summary'!DM29="Yes"),OFFSET('Sanitation Data'!$I$11,0,10*ROW('Sanitation Data'!I23)),NA())</f>
        <v>#N/A</v>
      </c>
      <c r="AY29" s="511" t="e">
        <f ca="1">+IF(AND(ISNUMBER(OFFSET('Sanitation Data'!$I$12,0,10*ROW('Sanitation Data'!I23))),'Data Summary'!DN29="Yes"),OFFSET('Sanitation Data'!$I$12,0,10*ROW('Sanitation Data'!I23)),NA())</f>
        <v>#N/A</v>
      </c>
      <c r="AZ29" s="512" t="e">
        <f ca="1">+IF(AND(ISNUMBER(OFFSET('Hygiene Data'!$D$5,0,10*ROW('Hygiene Data'!D23))),'Data Summary'!DO29="Yes"),OFFSET('Hygiene Data'!$D$5,0,10*ROW('Hygiene Data'!D23)),NA())</f>
        <v>#N/A</v>
      </c>
      <c r="BA29" s="512" t="e">
        <f ca="1">+IF(AND(ISNUMBER(OFFSET('Hygiene Data'!$D$7,0,10*ROW('Hygiene Data'!D23))),'Data Summary'!DP29="Yes"),OFFSET('Hygiene Data'!$D$7,0,10*ROW('Hygiene Data'!D23)),NA())</f>
        <v>#N/A</v>
      </c>
      <c r="BB29" s="512" t="e">
        <f ca="1">+IF(AND(ISNUMBER(OFFSET('Hygiene Data'!$D$9,0,10*ROW('Hygiene Data'!D23))),'Data Summary'!DQ29="Yes"),OFFSET('Hygiene Data'!$D$9,0,10*ROW('Hygiene Data'!D23)),NA())</f>
        <v>#N/A</v>
      </c>
      <c r="BC29" s="512" t="e">
        <f ca="1">+IF(AND(ISNUMBER(OFFSET('Hygiene Data'!$E$5,0,10*ROW('Hygiene Data'!E23))),'Data Summary'!DR29="Yes"),OFFSET('Hygiene Data'!$E$5,0,10*ROW('Hygiene Data'!E23)),NA())</f>
        <v>#N/A</v>
      </c>
      <c r="BD29" s="512" t="e">
        <f ca="1">+IF(AND(ISNUMBER(OFFSET('Hygiene Data'!$E$7,0,10*ROW('Hygiene Data'!E23))),'Data Summary'!DS29="Yes"),OFFSET('Hygiene Data'!$E$7,0,10*ROW('Hygiene Data'!E23)),NA())</f>
        <v>#N/A</v>
      </c>
      <c r="BE29" s="512" t="e">
        <f ca="1">+IF(AND(ISNUMBER(OFFSET('Hygiene Data'!$E$9,0,10*ROW('Hygiene Data'!E23))),'Data Summary'!DT29="Yes"),OFFSET('Hygiene Data'!$E$9,0,10*ROW('Hygiene Data'!E23)),NA())</f>
        <v>#N/A</v>
      </c>
      <c r="BF29" s="512" t="e">
        <f ca="1">+IF(AND(ISNUMBER(OFFSET('Hygiene Data'!$F$5,0,10*ROW('Hygiene Data'!F23))),'Data Summary'!DU29="Yes"),OFFSET('Hygiene Data'!$F$5,0,10*ROW('Hygiene Data'!F23)),NA())</f>
        <v>#N/A</v>
      </c>
      <c r="BG29" s="512" t="e">
        <f ca="1">+IF(AND(ISNUMBER(OFFSET('Hygiene Data'!$F$7,0,10*ROW('Hygiene Data'!F23))),'Data Summary'!DV29="Yes"),OFFSET('Hygiene Data'!$F$7,0,10*ROW('Hygiene Data'!F23)),NA())</f>
        <v>#N/A</v>
      </c>
      <c r="BH29" s="512" t="e">
        <f ca="1">+IF(AND(ISNUMBER(OFFSET('Hygiene Data'!$F$9,0,10*ROW('Hygiene Data'!F23))),'Data Summary'!DW29="Yes"),OFFSET('Hygiene Data'!$F$9,0,10*ROW('Hygiene Data'!F23)),NA())</f>
        <v>#N/A</v>
      </c>
      <c r="BI29" s="512" t="e">
        <f ca="1">+IF(AND(ISNUMBER(OFFSET('Hygiene Data'!$G$5,0,10*ROW('Hygiene Data'!G23))),'Data Summary'!DX29="Yes"),OFFSET('Hygiene Data'!$G$5,0,10*ROW('Hygiene Data'!G23)),NA())</f>
        <v>#N/A</v>
      </c>
      <c r="BJ29" s="512" t="e">
        <f ca="1">+IF(AND(ISNUMBER(OFFSET('Hygiene Data'!$G$7,0,10*ROW('Hygiene Data'!G23))),'Data Summary'!DY29="Yes"),OFFSET('Hygiene Data'!$G$7,0,10*ROW('Hygiene Data'!G23)),NA())</f>
        <v>#N/A</v>
      </c>
      <c r="BK29" s="512" t="e">
        <f ca="1">+IF(AND(ISNUMBER(OFFSET('Hygiene Data'!$G$9,0,10*ROW('Hygiene Data'!G23))),'Data Summary'!DZ29="Yes"),OFFSET('Hygiene Data'!$G$9,0,10*ROW('Hygiene Data'!G23)),NA())</f>
        <v>#N/A</v>
      </c>
      <c r="BL29" s="512" t="e">
        <f ca="1">+IF(AND(ISNUMBER(OFFSET('Hygiene Data'!$H$5,0,10*ROW('Hygiene Data'!H23))),'Data Summary'!EA29="Yes"),OFFSET('Hygiene Data'!$H$5,0,10*ROW('Hygiene Data'!H23)),NA())</f>
        <v>#N/A</v>
      </c>
      <c r="BM29" s="512" t="e">
        <f ca="1">+IF(AND(ISNUMBER(OFFSET('Hygiene Data'!$H$7,0,10*ROW('Hygiene Data'!H23))),'Data Summary'!EB29="Yes"),OFFSET('Hygiene Data'!$H$7,0,10*ROW('Hygiene Data'!H23)),NA())</f>
        <v>#N/A</v>
      </c>
      <c r="BN29" s="512" t="e">
        <f ca="1">+IF(AND(ISNUMBER(OFFSET('Hygiene Data'!$H$9,0,10*ROW('Hygiene Data'!H23))),'Data Summary'!EC29="Yes"),OFFSET('Hygiene Data'!$H$9,0,10*ROW('Hygiene Data'!H23)),NA())</f>
        <v>#N/A</v>
      </c>
      <c r="BO29" s="512" t="e">
        <f ca="1">+IF(AND(ISNUMBER(OFFSET('Hygiene Data'!$I$5,0,10*ROW('Hygiene Data'!I23))),'Data Summary'!ED29="Yes"),OFFSET('Hygiene Data'!$I$5,0,10*ROW('Hygiene Data'!I23)),NA())</f>
        <v>#N/A</v>
      </c>
      <c r="BP29" s="512" t="e">
        <f ca="1">+IF(AND(ISNUMBER(OFFSET('Hygiene Data'!$I$7,0,10*ROW('Hygiene Data'!I23))),'Data Summary'!EE29="Yes"),OFFSET('Hygiene Data'!$I$7,0,10*ROW('Hygiene Data'!I23)),NA())</f>
        <v>#N/A</v>
      </c>
      <c r="BQ29" s="512" t="e">
        <f ca="1">+IF(AND(ISNUMBER(OFFSET('Hygiene Data'!$I$9,0,10*ROW('Hygiene Data'!I23))),'Data Summary'!EF29="Yes"),OFFSET('Hygiene Data'!$I$9,0,10*ROW('Hygiene Data'!I23)),NA())</f>
        <v>#N/A</v>
      </c>
    </row>
    <row r="30" spans="1:69" x14ac:dyDescent="0.25">
      <c r="A30" s="508" t="e">
        <f ca="1">+RIGHT('Data Summary'!A30,LEN('Data Summary'!A30)-9)</f>
        <v>#VALUE!</v>
      </c>
      <c r="B30" s="482" t="str">
        <f ca="1">+IF(ISTEXT('Data Summary'!B30),'Data Summary'!B30,"")</f>
        <v/>
      </c>
      <c r="C30" s="509" t="e">
        <f ca="1">+VALUE('Data Summary'!C30)</f>
        <v>#VALUE!</v>
      </c>
      <c r="D30" s="510" t="e">
        <f ca="1">+IF(AND(ISNUMBER(OFFSET('Water Data'!$D$4,0,10*ROW('Water Data'!D24))),'Data Summary'!BS30="Yes"),100-OFFSET('Water Data'!$D$4,0,10*ROW('Water Data'!D24)),NA())</f>
        <v>#N/A</v>
      </c>
      <c r="E30" s="510" t="e">
        <f ca="1">+IF(AND(ISNUMBER(OFFSET('Water Data'!$D$6,0,10*ROW('Water Data'!D24))),'Data Summary'!BT30="Yes"),OFFSET('Water Data'!$D$6,0,10*ROW('Water Data'!D24)),NA())</f>
        <v>#N/A</v>
      </c>
      <c r="F30" s="510" t="e">
        <f ca="1">+IF(AND(ISNUMBER(OFFSET('Water Data'!$D$9,0,10*ROW('Water Data'!D24))),'Data Summary'!BU30="Yes"),OFFSET('Water Data'!$D$9,0,10*ROW('Water Data'!D24)),NA())</f>
        <v>#N/A</v>
      </c>
      <c r="G30" s="510" t="e">
        <f ca="1">+IF(AND(ISNUMBER(OFFSET('Water Data'!$E$4,0,10*ROW('Water Data'!E24))),'Data Summary'!BV30="Yes"),100-OFFSET('Water Data'!$E$4,0,10*ROW('Water Data'!E24)),NA())</f>
        <v>#N/A</v>
      </c>
      <c r="H30" s="510" t="e">
        <f ca="1">+IF(AND(ISNUMBER(OFFSET('Water Data'!$E$6,0,10*ROW('Water Data'!E24))),'Data Summary'!BW30="Yes"),OFFSET('Water Data'!$E$6,0,10*ROW('Water Data'!E24)),NA())</f>
        <v>#N/A</v>
      </c>
      <c r="I30" s="510" t="e">
        <f ca="1">+IF(AND(ISNUMBER(OFFSET('Water Data'!$E$9,0,10*ROW('Water Data'!E24))),'Data Summary'!BX30="Yes"),OFFSET('Water Data'!$E$9,0,10*ROW('Water Data'!E24)),NA())</f>
        <v>#N/A</v>
      </c>
      <c r="J30" s="510" t="e">
        <f ca="1">+IF(AND(ISNUMBER(OFFSET('Water Data'!$F$4,0,10*ROW('Water Data'!F24))),'Data Summary'!BY30="Yes"),100-OFFSET('Water Data'!$F$4,0,10*ROW('Water Data'!F24)),NA())</f>
        <v>#N/A</v>
      </c>
      <c r="K30" s="510" t="e">
        <f ca="1">+IF(AND(ISNUMBER(OFFSET('Water Data'!$F$6,0,10*ROW('Water Data'!F24))),'Data Summary'!BZ30="Yes"),OFFSET('Water Data'!$F$6,0,10*ROW('Water Data'!F24)),NA())</f>
        <v>#N/A</v>
      </c>
      <c r="L30" s="510" t="e">
        <f ca="1">+IF(AND(ISNUMBER(OFFSET('Water Data'!$F$9,0,10*ROW('Water Data'!F24))),'Data Summary'!CA30="Yes"),OFFSET('Water Data'!$F$9,0,10*ROW('Water Data'!F24)),NA())</f>
        <v>#N/A</v>
      </c>
      <c r="M30" s="510" t="e">
        <f ca="1">+IF(AND(ISNUMBER(OFFSET('Water Data'!$G$4,0,10*ROW('Water Data'!G24))),'Data Summary'!CB30="Yes"),100-OFFSET('Water Data'!$G$4,0,10*ROW('Water Data'!G24)),NA())</f>
        <v>#N/A</v>
      </c>
      <c r="N30" s="510" t="e">
        <f ca="1">+IF(AND(ISNUMBER(OFFSET('Water Data'!$G$6,0,10*ROW('Water Data'!G24))),'Data Summary'!CC30="Yes"),OFFSET('Water Data'!$G$6,0,10*ROW('Water Data'!G24)),NA())</f>
        <v>#N/A</v>
      </c>
      <c r="O30" s="510" t="e">
        <f ca="1">+IF(AND(ISNUMBER(OFFSET('Water Data'!$G$9,0,10*ROW('Water Data'!G24))),'Data Summary'!CD30="Yes"),OFFSET('Water Data'!$G$9,0,10*ROW('Water Data'!G24)),NA())</f>
        <v>#N/A</v>
      </c>
      <c r="P30" s="510" t="e">
        <f ca="1">+IF(AND(ISNUMBER(OFFSET('Water Data'!$H$4,0,10*ROW('Water Data'!H24))),'Data Summary'!CE30="Yes"),100-OFFSET('Water Data'!$H$4,0,10*ROW('Water Data'!H24)),NA())</f>
        <v>#N/A</v>
      </c>
      <c r="Q30" s="510" t="e">
        <f ca="1">+IF(AND(ISNUMBER(OFFSET('Water Data'!$H$6,0,10*ROW('Water Data'!H24))),'Data Summary'!CF30="Yes"),OFFSET('Water Data'!$H$6,0,10*ROW('Water Data'!H24)),NA())</f>
        <v>#N/A</v>
      </c>
      <c r="R30" s="510" t="e">
        <f ca="1">+IF(AND(ISNUMBER(OFFSET('Water Data'!$H$9,0,10*ROW('Water Data'!H24))),'Data Summary'!CG30="Yes"),OFFSET('Water Data'!$H$9,0,10*ROW('Water Data'!H24)),NA())</f>
        <v>#N/A</v>
      </c>
      <c r="S30" s="510" t="e">
        <f ca="1">+IF(AND(ISNUMBER(OFFSET('Water Data'!$I$4,0,10*ROW('Water Data'!I24))),'Data Summary'!CH30="Yes"),100-OFFSET('Water Data'!$I$4,0,10*ROW('Water Data'!I24)),NA())</f>
        <v>#N/A</v>
      </c>
      <c r="T30" s="510" t="e">
        <f ca="1">+IF(AND(ISNUMBER(OFFSET('Water Data'!$I$6,0,10*ROW('Water Data'!I24))),'Data Summary'!CI30="Yes"),OFFSET('Water Data'!$I$6,0,10*ROW('Water Data'!I24)),NA())</f>
        <v>#N/A</v>
      </c>
      <c r="U30" s="510" t="e">
        <f ca="1">+IF(AND(ISNUMBER(OFFSET('Water Data'!$I$9,0,10*ROW('Water Data'!I24))),'Data Summary'!CJ30="Yes"),OFFSET('Water Data'!$I$9,0,10*ROW('Water Data'!I24)),NA())</f>
        <v>#N/A</v>
      </c>
      <c r="V30" s="511" t="e">
        <f ca="1">+IF(AND(ISNUMBER(OFFSET('Sanitation Data'!$D$4,0,10*ROW('Sanitation Data'!D24))),'Data Summary'!CK30="Yes"),100-OFFSET('Sanitation Data'!$D$4,0,10*ROW('Sanitation Data'!D24)),NA())</f>
        <v>#N/A</v>
      </c>
      <c r="W30" s="511" t="e">
        <f ca="1">+IF(AND(ISNUMBER(OFFSET('Sanitation Data'!$D$6,0,10*ROW('Sanitation Data'!D24))),'Data Summary'!CL30="Yes"),OFFSET('Sanitation Data'!$D$6,0,10*ROW('Sanitation Data'!D24)),NA())</f>
        <v>#N/A</v>
      </c>
      <c r="X30" s="511" t="e">
        <f ca="1">+IF(AND(ISNUMBER(OFFSET('Sanitation Data'!$D$10,0,10*ROW('Sanitation Data'!D24))),'Data Summary'!CM30="Yes"),OFFSET('Sanitation Data'!$D$10,0,10*ROW('Sanitation Data'!D24)),NA())</f>
        <v>#N/A</v>
      </c>
      <c r="Y30" s="511" t="e">
        <f ca="1">+IF(AND(ISNUMBER(OFFSET('Sanitation Data'!$D$11,0,10*ROW('Sanitation Data'!D24))),'Data Summary'!CN30="Yes"),OFFSET('Sanitation Data'!$D$11,0,10*ROW('Sanitation Data'!D24)),NA())</f>
        <v>#N/A</v>
      </c>
      <c r="Z30" s="511" t="e">
        <f ca="1">+IF(AND(ISNUMBER(OFFSET('Sanitation Data'!$D$12,0,10*ROW('Sanitation Data'!D24))),'Data Summary'!CO30="Yes"),OFFSET('Sanitation Data'!$D$12,0,10*ROW('Sanitation Data'!D24)),NA())</f>
        <v>#N/A</v>
      </c>
      <c r="AA30" s="511" t="e">
        <f ca="1">+IF(AND(ISNUMBER(OFFSET('Sanitation Data'!$E$4,0,10*ROW('Sanitation Data'!E24))),'Data Summary'!CP30="Yes"),100-OFFSET('Sanitation Data'!$E$4,0,10*ROW('Sanitation Data'!E24)),NA())</f>
        <v>#N/A</v>
      </c>
      <c r="AB30" s="511" t="e">
        <f ca="1">+IF(AND(ISNUMBER(OFFSET('Sanitation Data'!$E$6,0,10*ROW('Sanitation Data'!E24))),'Data Summary'!CQ30="Yes"),OFFSET('Sanitation Data'!$E$6,0,10*ROW('Sanitation Data'!E24)),NA())</f>
        <v>#N/A</v>
      </c>
      <c r="AC30" s="511" t="e">
        <f ca="1">+IF(AND(ISNUMBER(OFFSET('Sanitation Data'!$E$10,0,10*ROW('Sanitation Data'!E24))),'Data Summary'!CR30="Yes"),OFFSET('Sanitation Data'!$E$10,0,10*ROW('Sanitation Data'!E24)),NA())</f>
        <v>#N/A</v>
      </c>
      <c r="AD30" s="511" t="e">
        <f ca="1">+IF(AND(ISNUMBER(OFFSET('Sanitation Data'!$E$11,0,10*ROW('Sanitation Data'!E24))),'Data Summary'!CS30="Yes"),OFFSET('Sanitation Data'!$E$11,0,10*ROW('Sanitation Data'!E24)),NA())</f>
        <v>#N/A</v>
      </c>
      <c r="AE30" s="511" t="e">
        <f ca="1">+IF(AND(ISNUMBER(OFFSET('Sanitation Data'!$E$12,0,10*ROW('Sanitation Data'!E24))),'Data Summary'!CT30="Yes"),OFFSET('Sanitation Data'!$E$12,0,10*ROW('Sanitation Data'!E24)),NA())</f>
        <v>#N/A</v>
      </c>
      <c r="AF30" s="511" t="e">
        <f ca="1">+IF(AND(ISNUMBER(OFFSET('Sanitation Data'!$F$4,0,10*ROW('Sanitation Data'!F24))),'Data Summary'!CU30="Yes"),100-OFFSET('Sanitation Data'!$F$4,0,10*ROW('Sanitation Data'!F24)),NA())</f>
        <v>#N/A</v>
      </c>
      <c r="AG30" s="511" t="e">
        <f ca="1">+IF(AND(ISNUMBER(OFFSET('Sanitation Data'!$F$6,0,10*ROW('Sanitation Data'!F24))),'Data Summary'!CV30="Yes"),OFFSET('Sanitation Data'!$F$6,0,10*ROW('Sanitation Data'!F24)),NA())</f>
        <v>#N/A</v>
      </c>
      <c r="AH30" s="511" t="e">
        <f ca="1">+IF(AND(ISNUMBER(OFFSET('Sanitation Data'!$F$10,0,10*ROW('Sanitation Data'!F24))),'Data Summary'!CW30="Yes"),OFFSET('Sanitation Data'!$F$10,0,10*ROW('Sanitation Data'!F24)),NA())</f>
        <v>#N/A</v>
      </c>
      <c r="AI30" s="511" t="e">
        <f ca="1">+IF(AND(ISNUMBER(OFFSET('Sanitation Data'!$F$11,0,10*ROW('Sanitation Data'!F24))),'Data Summary'!CX30="Yes"),OFFSET('Sanitation Data'!$F$11,0,10*ROW('Sanitation Data'!F24)),NA())</f>
        <v>#N/A</v>
      </c>
      <c r="AJ30" s="511" t="e">
        <f ca="1">+IF(AND(ISNUMBER(OFFSET('Sanitation Data'!$F$12,0,10*ROW('Sanitation Data'!F24))),'Data Summary'!CY30="Yes"),OFFSET('Sanitation Data'!$F$12,0,10*ROW('Sanitation Data'!F24)),NA())</f>
        <v>#N/A</v>
      </c>
      <c r="AK30" s="511" t="e">
        <f ca="1">+IF(AND(ISNUMBER(OFFSET('Sanitation Data'!$G$4,0,10*ROW('Sanitation Data'!G24))),'Data Summary'!CZ30="Yes"),100-OFFSET('Sanitation Data'!$G$4,0,10*ROW('Sanitation Data'!G24)),NA())</f>
        <v>#N/A</v>
      </c>
      <c r="AL30" s="511" t="e">
        <f ca="1">+IF(AND(ISNUMBER(OFFSET('Sanitation Data'!$G$6,0,10*ROW('Sanitation Data'!G24))),'Data Summary'!DA30="Yes"),OFFSET('Sanitation Data'!$G$6,0,10*ROW('Sanitation Data'!G24)),NA())</f>
        <v>#N/A</v>
      </c>
      <c r="AM30" s="511" t="e">
        <f ca="1">+IF(AND(ISNUMBER(OFFSET('Sanitation Data'!$G$10,0,10*ROW('Sanitation Data'!G24))),'Data Summary'!DB30="Yes"),OFFSET('Sanitation Data'!$G$10,0,10*ROW('Sanitation Data'!G24)),NA())</f>
        <v>#N/A</v>
      </c>
      <c r="AN30" s="511" t="e">
        <f ca="1">+IF(AND(ISNUMBER(OFFSET('Sanitation Data'!$G$11,0,10*ROW('Sanitation Data'!G24))),'Data Summary'!DC30="Yes"),OFFSET('Sanitation Data'!$G$11,0,10*ROW('Sanitation Data'!G24)),NA())</f>
        <v>#N/A</v>
      </c>
      <c r="AO30" s="511" t="e">
        <f ca="1">+IF(AND(ISNUMBER(OFFSET('Sanitation Data'!$G$12,0,10*ROW('Sanitation Data'!G24))),'Data Summary'!DD30="Yes"),OFFSET('Sanitation Data'!$G$12,0,10*ROW('Sanitation Data'!G24)),NA())</f>
        <v>#N/A</v>
      </c>
      <c r="AP30" s="511" t="e">
        <f ca="1">+IF(AND(ISNUMBER(OFFSET('Sanitation Data'!$H$4,0,10*ROW('Sanitation Data'!H24))),'Data Summary'!DE30="Yes"),100-OFFSET('Sanitation Data'!$H$4,0,10*ROW('Sanitation Data'!H24)),NA())</f>
        <v>#N/A</v>
      </c>
      <c r="AQ30" s="511" t="e">
        <f ca="1">+IF(AND(ISNUMBER(OFFSET('Sanitation Data'!$H$6,0,10*ROW('Sanitation Data'!H24))),'Data Summary'!DF30="Yes"),OFFSET('Sanitation Data'!$H$6,0,10*ROW('Sanitation Data'!H24)),NA())</f>
        <v>#N/A</v>
      </c>
      <c r="AR30" s="511" t="e">
        <f ca="1">+IF(AND(ISNUMBER(OFFSET('Sanitation Data'!$H$10,0,10*ROW('Sanitation Data'!H24))),'Data Summary'!DG30="Yes"),OFFSET('Sanitation Data'!$H$10,0,10*ROW('Sanitation Data'!H24)),NA())</f>
        <v>#N/A</v>
      </c>
      <c r="AS30" s="511" t="e">
        <f ca="1">+IF(AND(ISNUMBER(OFFSET('Sanitation Data'!$H$11,0,10*ROW('Sanitation Data'!H24))),'Data Summary'!DH30="Yes"),OFFSET('Sanitation Data'!$H$11,0,10*ROW('Sanitation Data'!H24)),NA())</f>
        <v>#N/A</v>
      </c>
      <c r="AT30" s="511" t="e">
        <f ca="1">+IF(AND(ISNUMBER(OFFSET('Sanitation Data'!$H$12,0,10*ROW('Sanitation Data'!H24))),'Data Summary'!DI30="Yes"),OFFSET('Sanitation Data'!$H$12,0,10*ROW('Sanitation Data'!H24)),NA())</f>
        <v>#N/A</v>
      </c>
      <c r="AU30" s="511" t="e">
        <f ca="1">+IF(AND(ISNUMBER(OFFSET('Sanitation Data'!$I$4,0,10*ROW('Sanitation Data'!I24))),'Data Summary'!DJ30="Yes"),100-OFFSET('Sanitation Data'!$I$4,0,10*ROW('Sanitation Data'!I24)),NA())</f>
        <v>#N/A</v>
      </c>
      <c r="AV30" s="511" t="e">
        <f ca="1">+IF(AND(ISNUMBER(OFFSET('Sanitation Data'!$I$6,0,10*ROW('Sanitation Data'!I24))),'Data Summary'!DK30="Yes"),OFFSET('Sanitation Data'!$I$6,0,10*ROW('Sanitation Data'!I24)),NA())</f>
        <v>#N/A</v>
      </c>
      <c r="AW30" s="511" t="e">
        <f ca="1">+IF(AND(ISNUMBER(OFFSET('Sanitation Data'!$I$10,0,10*ROW('Sanitation Data'!I24))),'Data Summary'!DL30="Yes"),OFFSET('Sanitation Data'!$I$10,0,10*ROW('Sanitation Data'!I24)),NA())</f>
        <v>#N/A</v>
      </c>
      <c r="AX30" s="511" t="e">
        <f ca="1">+IF(AND(ISNUMBER(OFFSET('Sanitation Data'!$I$11,0,10*ROW('Sanitation Data'!I24))),'Data Summary'!DM30="Yes"),OFFSET('Sanitation Data'!$I$11,0,10*ROW('Sanitation Data'!I24)),NA())</f>
        <v>#N/A</v>
      </c>
      <c r="AY30" s="511" t="e">
        <f ca="1">+IF(AND(ISNUMBER(OFFSET('Sanitation Data'!$I$12,0,10*ROW('Sanitation Data'!I24))),'Data Summary'!DN30="Yes"),OFFSET('Sanitation Data'!$I$12,0,10*ROW('Sanitation Data'!I24)),NA())</f>
        <v>#N/A</v>
      </c>
      <c r="AZ30" s="512" t="e">
        <f ca="1">+IF(AND(ISNUMBER(OFFSET('Hygiene Data'!$D$5,0,10*ROW('Hygiene Data'!D24))),'Data Summary'!DO30="Yes"),OFFSET('Hygiene Data'!$D$5,0,10*ROW('Hygiene Data'!D24)),NA())</f>
        <v>#N/A</v>
      </c>
      <c r="BA30" s="512" t="e">
        <f ca="1">+IF(AND(ISNUMBER(OFFSET('Hygiene Data'!$D$7,0,10*ROW('Hygiene Data'!D24))),'Data Summary'!DP30="Yes"),OFFSET('Hygiene Data'!$D$7,0,10*ROW('Hygiene Data'!D24)),NA())</f>
        <v>#N/A</v>
      </c>
      <c r="BB30" s="512" t="e">
        <f ca="1">+IF(AND(ISNUMBER(OFFSET('Hygiene Data'!$D$9,0,10*ROW('Hygiene Data'!D24))),'Data Summary'!DQ30="Yes"),OFFSET('Hygiene Data'!$D$9,0,10*ROW('Hygiene Data'!D24)),NA())</f>
        <v>#N/A</v>
      </c>
      <c r="BC30" s="512" t="e">
        <f ca="1">+IF(AND(ISNUMBER(OFFSET('Hygiene Data'!$E$5,0,10*ROW('Hygiene Data'!E24))),'Data Summary'!DR30="Yes"),OFFSET('Hygiene Data'!$E$5,0,10*ROW('Hygiene Data'!E24)),NA())</f>
        <v>#N/A</v>
      </c>
      <c r="BD30" s="512" t="e">
        <f ca="1">+IF(AND(ISNUMBER(OFFSET('Hygiene Data'!$E$7,0,10*ROW('Hygiene Data'!E24))),'Data Summary'!DS30="Yes"),OFFSET('Hygiene Data'!$E$7,0,10*ROW('Hygiene Data'!E24)),NA())</f>
        <v>#N/A</v>
      </c>
      <c r="BE30" s="512" t="e">
        <f ca="1">+IF(AND(ISNUMBER(OFFSET('Hygiene Data'!$E$9,0,10*ROW('Hygiene Data'!E24))),'Data Summary'!DT30="Yes"),OFFSET('Hygiene Data'!$E$9,0,10*ROW('Hygiene Data'!E24)),NA())</f>
        <v>#N/A</v>
      </c>
      <c r="BF30" s="512" t="e">
        <f ca="1">+IF(AND(ISNUMBER(OFFSET('Hygiene Data'!$F$5,0,10*ROW('Hygiene Data'!F24))),'Data Summary'!DU30="Yes"),OFFSET('Hygiene Data'!$F$5,0,10*ROW('Hygiene Data'!F24)),NA())</f>
        <v>#N/A</v>
      </c>
      <c r="BG30" s="512" t="e">
        <f ca="1">+IF(AND(ISNUMBER(OFFSET('Hygiene Data'!$F$7,0,10*ROW('Hygiene Data'!F24))),'Data Summary'!DV30="Yes"),OFFSET('Hygiene Data'!$F$7,0,10*ROW('Hygiene Data'!F24)),NA())</f>
        <v>#N/A</v>
      </c>
      <c r="BH30" s="512" t="e">
        <f ca="1">+IF(AND(ISNUMBER(OFFSET('Hygiene Data'!$F$9,0,10*ROW('Hygiene Data'!F24))),'Data Summary'!DW30="Yes"),OFFSET('Hygiene Data'!$F$9,0,10*ROW('Hygiene Data'!F24)),NA())</f>
        <v>#N/A</v>
      </c>
      <c r="BI30" s="512" t="e">
        <f ca="1">+IF(AND(ISNUMBER(OFFSET('Hygiene Data'!$G$5,0,10*ROW('Hygiene Data'!G24))),'Data Summary'!DX30="Yes"),OFFSET('Hygiene Data'!$G$5,0,10*ROW('Hygiene Data'!G24)),NA())</f>
        <v>#N/A</v>
      </c>
      <c r="BJ30" s="512" t="e">
        <f ca="1">+IF(AND(ISNUMBER(OFFSET('Hygiene Data'!$G$7,0,10*ROW('Hygiene Data'!G24))),'Data Summary'!DY30="Yes"),OFFSET('Hygiene Data'!$G$7,0,10*ROW('Hygiene Data'!G24)),NA())</f>
        <v>#N/A</v>
      </c>
      <c r="BK30" s="512" t="e">
        <f ca="1">+IF(AND(ISNUMBER(OFFSET('Hygiene Data'!$G$9,0,10*ROW('Hygiene Data'!G24))),'Data Summary'!DZ30="Yes"),OFFSET('Hygiene Data'!$G$9,0,10*ROW('Hygiene Data'!G24)),NA())</f>
        <v>#N/A</v>
      </c>
      <c r="BL30" s="512" t="e">
        <f ca="1">+IF(AND(ISNUMBER(OFFSET('Hygiene Data'!$H$5,0,10*ROW('Hygiene Data'!H24))),'Data Summary'!EA30="Yes"),OFFSET('Hygiene Data'!$H$5,0,10*ROW('Hygiene Data'!H24)),NA())</f>
        <v>#N/A</v>
      </c>
      <c r="BM30" s="512" t="e">
        <f ca="1">+IF(AND(ISNUMBER(OFFSET('Hygiene Data'!$H$7,0,10*ROW('Hygiene Data'!H24))),'Data Summary'!EB30="Yes"),OFFSET('Hygiene Data'!$H$7,0,10*ROW('Hygiene Data'!H24)),NA())</f>
        <v>#N/A</v>
      </c>
      <c r="BN30" s="512" t="e">
        <f ca="1">+IF(AND(ISNUMBER(OFFSET('Hygiene Data'!$H$9,0,10*ROW('Hygiene Data'!H24))),'Data Summary'!EC30="Yes"),OFFSET('Hygiene Data'!$H$9,0,10*ROW('Hygiene Data'!H24)),NA())</f>
        <v>#N/A</v>
      </c>
      <c r="BO30" s="512" t="e">
        <f ca="1">+IF(AND(ISNUMBER(OFFSET('Hygiene Data'!$I$5,0,10*ROW('Hygiene Data'!I24))),'Data Summary'!ED30="Yes"),OFFSET('Hygiene Data'!$I$5,0,10*ROW('Hygiene Data'!I24)),NA())</f>
        <v>#N/A</v>
      </c>
      <c r="BP30" s="512" t="e">
        <f ca="1">+IF(AND(ISNUMBER(OFFSET('Hygiene Data'!$I$7,0,10*ROW('Hygiene Data'!I24))),'Data Summary'!EE30="Yes"),OFFSET('Hygiene Data'!$I$7,0,10*ROW('Hygiene Data'!I24)),NA())</f>
        <v>#N/A</v>
      </c>
      <c r="BQ30" s="512" t="e">
        <f ca="1">+IF(AND(ISNUMBER(OFFSET('Hygiene Data'!$I$9,0,10*ROW('Hygiene Data'!I24))),'Data Summary'!EF30="Yes"),OFFSET('Hygiene Data'!$I$9,0,10*ROW('Hygiene Data'!I24)),NA())</f>
        <v>#N/A</v>
      </c>
    </row>
    <row r="31" spans="1:69" x14ac:dyDescent="0.25">
      <c r="A31" s="508" t="e">
        <f ca="1">+RIGHT('Data Summary'!A31,LEN('Data Summary'!A31)-9)</f>
        <v>#VALUE!</v>
      </c>
      <c r="B31" s="482" t="str">
        <f ca="1">+IF(ISTEXT('Data Summary'!B31),'Data Summary'!B31,"")</f>
        <v/>
      </c>
      <c r="C31" s="509" t="e">
        <f ca="1">+VALUE('Data Summary'!C31)</f>
        <v>#VALUE!</v>
      </c>
      <c r="D31" s="510" t="e">
        <f ca="1">+IF(AND(ISNUMBER(OFFSET('Water Data'!$D$4,0,10*ROW('Water Data'!D25))),'Data Summary'!BS31="Yes"),100-OFFSET('Water Data'!$D$4,0,10*ROW('Water Data'!D25)),NA())</f>
        <v>#N/A</v>
      </c>
      <c r="E31" s="510" t="e">
        <f ca="1">+IF(AND(ISNUMBER(OFFSET('Water Data'!$D$6,0,10*ROW('Water Data'!D25))),'Data Summary'!BT31="Yes"),OFFSET('Water Data'!$D$6,0,10*ROW('Water Data'!D25)),NA())</f>
        <v>#N/A</v>
      </c>
      <c r="F31" s="510" t="e">
        <f ca="1">+IF(AND(ISNUMBER(OFFSET('Water Data'!$D$9,0,10*ROW('Water Data'!D25))),'Data Summary'!BU31="Yes"),OFFSET('Water Data'!$D$9,0,10*ROW('Water Data'!D25)),NA())</f>
        <v>#N/A</v>
      </c>
      <c r="G31" s="510" t="e">
        <f ca="1">+IF(AND(ISNUMBER(OFFSET('Water Data'!$E$4,0,10*ROW('Water Data'!E25))),'Data Summary'!BV31="Yes"),100-OFFSET('Water Data'!$E$4,0,10*ROW('Water Data'!E25)),NA())</f>
        <v>#N/A</v>
      </c>
      <c r="H31" s="510" t="e">
        <f ca="1">+IF(AND(ISNUMBER(OFFSET('Water Data'!$E$6,0,10*ROW('Water Data'!E25))),'Data Summary'!BW31="Yes"),OFFSET('Water Data'!$E$6,0,10*ROW('Water Data'!E25)),NA())</f>
        <v>#N/A</v>
      </c>
      <c r="I31" s="510" t="e">
        <f ca="1">+IF(AND(ISNUMBER(OFFSET('Water Data'!$E$9,0,10*ROW('Water Data'!E25))),'Data Summary'!BX31="Yes"),OFFSET('Water Data'!$E$9,0,10*ROW('Water Data'!E25)),NA())</f>
        <v>#N/A</v>
      </c>
      <c r="J31" s="510" t="e">
        <f ca="1">+IF(AND(ISNUMBER(OFFSET('Water Data'!$F$4,0,10*ROW('Water Data'!F25))),'Data Summary'!BY31="Yes"),100-OFFSET('Water Data'!$F$4,0,10*ROW('Water Data'!F25)),NA())</f>
        <v>#N/A</v>
      </c>
      <c r="K31" s="510" t="e">
        <f ca="1">+IF(AND(ISNUMBER(OFFSET('Water Data'!$F$6,0,10*ROW('Water Data'!F25))),'Data Summary'!BZ31="Yes"),OFFSET('Water Data'!$F$6,0,10*ROW('Water Data'!F25)),NA())</f>
        <v>#N/A</v>
      </c>
      <c r="L31" s="510" t="e">
        <f ca="1">+IF(AND(ISNUMBER(OFFSET('Water Data'!$F$9,0,10*ROW('Water Data'!F25))),'Data Summary'!CA31="Yes"),OFFSET('Water Data'!$F$9,0,10*ROW('Water Data'!F25)),NA())</f>
        <v>#N/A</v>
      </c>
      <c r="M31" s="510" t="e">
        <f ca="1">+IF(AND(ISNUMBER(OFFSET('Water Data'!$G$4,0,10*ROW('Water Data'!G25))),'Data Summary'!CB31="Yes"),100-OFFSET('Water Data'!$G$4,0,10*ROW('Water Data'!G25)),NA())</f>
        <v>#N/A</v>
      </c>
      <c r="N31" s="510" t="e">
        <f ca="1">+IF(AND(ISNUMBER(OFFSET('Water Data'!$G$6,0,10*ROW('Water Data'!G25))),'Data Summary'!CC31="Yes"),OFFSET('Water Data'!$G$6,0,10*ROW('Water Data'!G25)),NA())</f>
        <v>#N/A</v>
      </c>
      <c r="O31" s="510" t="e">
        <f ca="1">+IF(AND(ISNUMBER(OFFSET('Water Data'!$G$9,0,10*ROW('Water Data'!G25))),'Data Summary'!CD31="Yes"),OFFSET('Water Data'!$G$9,0,10*ROW('Water Data'!G25)),NA())</f>
        <v>#N/A</v>
      </c>
      <c r="P31" s="510" t="e">
        <f ca="1">+IF(AND(ISNUMBER(OFFSET('Water Data'!$H$4,0,10*ROW('Water Data'!H25))),'Data Summary'!CE31="Yes"),100-OFFSET('Water Data'!$H$4,0,10*ROW('Water Data'!H25)),NA())</f>
        <v>#N/A</v>
      </c>
      <c r="Q31" s="510" t="e">
        <f ca="1">+IF(AND(ISNUMBER(OFFSET('Water Data'!$H$6,0,10*ROW('Water Data'!H25))),'Data Summary'!CF31="Yes"),OFFSET('Water Data'!$H$6,0,10*ROW('Water Data'!H25)),NA())</f>
        <v>#N/A</v>
      </c>
      <c r="R31" s="510" t="e">
        <f ca="1">+IF(AND(ISNUMBER(OFFSET('Water Data'!$H$9,0,10*ROW('Water Data'!H25))),'Data Summary'!CG31="Yes"),OFFSET('Water Data'!$H$9,0,10*ROW('Water Data'!H25)),NA())</f>
        <v>#N/A</v>
      </c>
      <c r="S31" s="510" t="e">
        <f ca="1">+IF(AND(ISNUMBER(OFFSET('Water Data'!$I$4,0,10*ROW('Water Data'!I25))),'Data Summary'!CH31="Yes"),100-OFFSET('Water Data'!$I$4,0,10*ROW('Water Data'!I25)),NA())</f>
        <v>#N/A</v>
      </c>
      <c r="T31" s="510" t="e">
        <f ca="1">+IF(AND(ISNUMBER(OFFSET('Water Data'!$I$6,0,10*ROW('Water Data'!I25))),'Data Summary'!CI31="Yes"),OFFSET('Water Data'!$I$6,0,10*ROW('Water Data'!I25)),NA())</f>
        <v>#N/A</v>
      </c>
      <c r="U31" s="510" t="e">
        <f ca="1">+IF(AND(ISNUMBER(OFFSET('Water Data'!$I$9,0,10*ROW('Water Data'!I25))),'Data Summary'!CJ31="Yes"),OFFSET('Water Data'!$I$9,0,10*ROW('Water Data'!I25)),NA())</f>
        <v>#N/A</v>
      </c>
      <c r="V31" s="511" t="e">
        <f ca="1">+IF(AND(ISNUMBER(OFFSET('Sanitation Data'!$D$4,0,10*ROW('Sanitation Data'!D25))),'Data Summary'!CK31="Yes"),100-OFFSET('Sanitation Data'!$D$4,0,10*ROW('Sanitation Data'!D25)),NA())</f>
        <v>#N/A</v>
      </c>
      <c r="W31" s="511" t="e">
        <f ca="1">+IF(AND(ISNUMBER(OFFSET('Sanitation Data'!$D$6,0,10*ROW('Sanitation Data'!D25))),'Data Summary'!CL31="Yes"),OFFSET('Sanitation Data'!$D$6,0,10*ROW('Sanitation Data'!D25)),NA())</f>
        <v>#N/A</v>
      </c>
      <c r="X31" s="511" t="e">
        <f ca="1">+IF(AND(ISNUMBER(OFFSET('Sanitation Data'!$D$10,0,10*ROW('Sanitation Data'!D25))),'Data Summary'!CM31="Yes"),OFFSET('Sanitation Data'!$D$10,0,10*ROW('Sanitation Data'!D25)),NA())</f>
        <v>#N/A</v>
      </c>
      <c r="Y31" s="511" t="e">
        <f ca="1">+IF(AND(ISNUMBER(OFFSET('Sanitation Data'!$D$11,0,10*ROW('Sanitation Data'!D25))),'Data Summary'!CN31="Yes"),OFFSET('Sanitation Data'!$D$11,0,10*ROW('Sanitation Data'!D25)),NA())</f>
        <v>#N/A</v>
      </c>
      <c r="Z31" s="511" t="e">
        <f ca="1">+IF(AND(ISNUMBER(OFFSET('Sanitation Data'!$D$12,0,10*ROW('Sanitation Data'!D25))),'Data Summary'!CO31="Yes"),OFFSET('Sanitation Data'!$D$12,0,10*ROW('Sanitation Data'!D25)),NA())</f>
        <v>#N/A</v>
      </c>
      <c r="AA31" s="511" t="e">
        <f ca="1">+IF(AND(ISNUMBER(OFFSET('Sanitation Data'!$E$4,0,10*ROW('Sanitation Data'!E25))),'Data Summary'!CP31="Yes"),100-OFFSET('Sanitation Data'!$E$4,0,10*ROW('Sanitation Data'!E25)),NA())</f>
        <v>#N/A</v>
      </c>
      <c r="AB31" s="511" t="e">
        <f ca="1">+IF(AND(ISNUMBER(OFFSET('Sanitation Data'!$E$6,0,10*ROW('Sanitation Data'!E25))),'Data Summary'!CQ31="Yes"),OFFSET('Sanitation Data'!$E$6,0,10*ROW('Sanitation Data'!E25)),NA())</f>
        <v>#N/A</v>
      </c>
      <c r="AC31" s="511" t="e">
        <f ca="1">+IF(AND(ISNUMBER(OFFSET('Sanitation Data'!$E$10,0,10*ROW('Sanitation Data'!E25))),'Data Summary'!CR31="Yes"),OFFSET('Sanitation Data'!$E$10,0,10*ROW('Sanitation Data'!E25)),NA())</f>
        <v>#N/A</v>
      </c>
      <c r="AD31" s="511" t="e">
        <f ca="1">+IF(AND(ISNUMBER(OFFSET('Sanitation Data'!$E$11,0,10*ROW('Sanitation Data'!E25))),'Data Summary'!CS31="Yes"),OFFSET('Sanitation Data'!$E$11,0,10*ROW('Sanitation Data'!E25)),NA())</f>
        <v>#N/A</v>
      </c>
      <c r="AE31" s="511" t="e">
        <f ca="1">+IF(AND(ISNUMBER(OFFSET('Sanitation Data'!$E$12,0,10*ROW('Sanitation Data'!E25))),'Data Summary'!CT31="Yes"),OFFSET('Sanitation Data'!$E$12,0,10*ROW('Sanitation Data'!E25)),NA())</f>
        <v>#N/A</v>
      </c>
      <c r="AF31" s="511" t="e">
        <f ca="1">+IF(AND(ISNUMBER(OFFSET('Sanitation Data'!$F$4,0,10*ROW('Sanitation Data'!F25))),'Data Summary'!CU31="Yes"),100-OFFSET('Sanitation Data'!$F$4,0,10*ROW('Sanitation Data'!F25)),NA())</f>
        <v>#N/A</v>
      </c>
      <c r="AG31" s="511" t="e">
        <f ca="1">+IF(AND(ISNUMBER(OFFSET('Sanitation Data'!$F$6,0,10*ROW('Sanitation Data'!F25))),'Data Summary'!CV31="Yes"),OFFSET('Sanitation Data'!$F$6,0,10*ROW('Sanitation Data'!F25)),NA())</f>
        <v>#N/A</v>
      </c>
      <c r="AH31" s="511" t="e">
        <f ca="1">+IF(AND(ISNUMBER(OFFSET('Sanitation Data'!$F$10,0,10*ROW('Sanitation Data'!F25))),'Data Summary'!CW31="Yes"),OFFSET('Sanitation Data'!$F$10,0,10*ROW('Sanitation Data'!F25)),NA())</f>
        <v>#N/A</v>
      </c>
      <c r="AI31" s="511" t="e">
        <f ca="1">+IF(AND(ISNUMBER(OFFSET('Sanitation Data'!$F$11,0,10*ROW('Sanitation Data'!F25))),'Data Summary'!CX31="Yes"),OFFSET('Sanitation Data'!$F$11,0,10*ROW('Sanitation Data'!F25)),NA())</f>
        <v>#N/A</v>
      </c>
      <c r="AJ31" s="511" t="e">
        <f ca="1">+IF(AND(ISNUMBER(OFFSET('Sanitation Data'!$F$12,0,10*ROW('Sanitation Data'!F25))),'Data Summary'!CY31="Yes"),OFFSET('Sanitation Data'!$F$12,0,10*ROW('Sanitation Data'!F25)),NA())</f>
        <v>#N/A</v>
      </c>
      <c r="AK31" s="511" t="e">
        <f ca="1">+IF(AND(ISNUMBER(OFFSET('Sanitation Data'!$G$4,0,10*ROW('Sanitation Data'!G25))),'Data Summary'!CZ31="Yes"),100-OFFSET('Sanitation Data'!$G$4,0,10*ROW('Sanitation Data'!G25)),NA())</f>
        <v>#N/A</v>
      </c>
      <c r="AL31" s="511" t="e">
        <f ca="1">+IF(AND(ISNUMBER(OFFSET('Sanitation Data'!$G$6,0,10*ROW('Sanitation Data'!G25))),'Data Summary'!DA31="Yes"),OFFSET('Sanitation Data'!$G$6,0,10*ROW('Sanitation Data'!G25)),NA())</f>
        <v>#N/A</v>
      </c>
      <c r="AM31" s="511" t="e">
        <f ca="1">+IF(AND(ISNUMBER(OFFSET('Sanitation Data'!$G$10,0,10*ROW('Sanitation Data'!G25))),'Data Summary'!DB31="Yes"),OFFSET('Sanitation Data'!$G$10,0,10*ROW('Sanitation Data'!G25)),NA())</f>
        <v>#N/A</v>
      </c>
      <c r="AN31" s="511" t="e">
        <f ca="1">+IF(AND(ISNUMBER(OFFSET('Sanitation Data'!$G$11,0,10*ROW('Sanitation Data'!G25))),'Data Summary'!DC31="Yes"),OFFSET('Sanitation Data'!$G$11,0,10*ROW('Sanitation Data'!G25)),NA())</f>
        <v>#N/A</v>
      </c>
      <c r="AO31" s="511" t="e">
        <f ca="1">+IF(AND(ISNUMBER(OFFSET('Sanitation Data'!$G$12,0,10*ROW('Sanitation Data'!G25))),'Data Summary'!DD31="Yes"),OFFSET('Sanitation Data'!$G$12,0,10*ROW('Sanitation Data'!G25)),NA())</f>
        <v>#N/A</v>
      </c>
      <c r="AP31" s="511" t="e">
        <f ca="1">+IF(AND(ISNUMBER(OFFSET('Sanitation Data'!$H$4,0,10*ROW('Sanitation Data'!H25))),'Data Summary'!DE31="Yes"),100-OFFSET('Sanitation Data'!$H$4,0,10*ROW('Sanitation Data'!H25)),NA())</f>
        <v>#N/A</v>
      </c>
      <c r="AQ31" s="511" t="e">
        <f ca="1">+IF(AND(ISNUMBER(OFFSET('Sanitation Data'!$H$6,0,10*ROW('Sanitation Data'!H25))),'Data Summary'!DF31="Yes"),OFFSET('Sanitation Data'!$H$6,0,10*ROW('Sanitation Data'!H25)),NA())</f>
        <v>#N/A</v>
      </c>
      <c r="AR31" s="511" t="e">
        <f ca="1">+IF(AND(ISNUMBER(OFFSET('Sanitation Data'!$H$10,0,10*ROW('Sanitation Data'!H25))),'Data Summary'!DG31="Yes"),OFFSET('Sanitation Data'!$H$10,0,10*ROW('Sanitation Data'!H25)),NA())</f>
        <v>#N/A</v>
      </c>
      <c r="AS31" s="511" t="e">
        <f ca="1">+IF(AND(ISNUMBER(OFFSET('Sanitation Data'!$H$11,0,10*ROW('Sanitation Data'!H25))),'Data Summary'!DH31="Yes"),OFFSET('Sanitation Data'!$H$11,0,10*ROW('Sanitation Data'!H25)),NA())</f>
        <v>#N/A</v>
      </c>
      <c r="AT31" s="511" t="e">
        <f ca="1">+IF(AND(ISNUMBER(OFFSET('Sanitation Data'!$H$12,0,10*ROW('Sanitation Data'!H25))),'Data Summary'!DI31="Yes"),OFFSET('Sanitation Data'!$H$12,0,10*ROW('Sanitation Data'!H25)),NA())</f>
        <v>#N/A</v>
      </c>
      <c r="AU31" s="511" t="e">
        <f ca="1">+IF(AND(ISNUMBER(OFFSET('Sanitation Data'!$I$4,0,10*ROW('Sanitation Data'!I25))),'Data Summary'!DJ31="Yes"),100-OFFSET('Sanitation Data'!$I$4,0,10*ROW('Sanitation Data'!I25)),NA())</f>
        <v>#N/A</v>
      </c>
      <c r="AV31" s="511" t="e">
        <f ca="1">+IF(AND(ISNUMBER(OFFSET('Sanitation Data'!$I$6,0,10*ROW('Sanitation Data'!I25))),'Data Summary'!DK31="Yes"),OFFSET('Sanitation Data'!$I$6,0,10*ROW('Sanitation Data'!I25)),NA())</f>
        <v>#N/A</v>
      </c>
      <c r="AW31" s="511" t="e">
        <f ca="1">+IF(AND(ISNUMBER(OFFSET('Sanitation Data'!$I$10,0,10*ROW('Sanitation Data'!I25))),'Data Summary'!DL31="Yes"),OFFSET('Sanitation Data'!$I$10,0,10*ROW('Sanitation Data'!I25)),NA())</f>
        <v>#N/A</v>
      </c>
      <c r="AX31" s="511" t="e">
        <f ca="1">+IF(AND(ISNUMBER(OFFSET('Sanitation Data'!$I$11,0,10*ROW('Sanitation Data'!I25))),'Data Summary'!DM31="Yes"),OFFSET('Sanitation Data'!$I$11,0,10*ROW('Sanitation Data'!I25)),NA())</f>
        <v>#N/A</v>
      </c>
      <c r="AY31" s="511" t="e">
        <f ca="1">+IF(AND(ISNUMBER(OFFSET('Sanitation Data'!$I$12,0,10*ROW('Sanitation Data'!I25))),'Data Summary'!DN31="Yes"),OFFSET('Sanitation Data'!$I$12,0,10*ROW('Sanitation Data'!I25)),NA())</f>
        <v>#N/A</v>
      </c>
      <c r="AZ31" s="512" t="e">
        <f ca="1">+IF(AND(ISNUMBER(OFFSET('Hygiene Data'!$D$5,0,10*ROW('Hygiene Data'!D25))),'Data Summary'!DO31="Yes"),OFFSET('Hygiene Data'!$D$5,0,10*ROW('Hygiene Data'!D25)),NA())</f>
        <v>#N/A</v>
      </c>
      <c r="BA31" s="512" t="e">
        <f ca="1">+IF(AND(ISNUMBER(OFFSET('Hygiene Data'!$D$7,0,10*ROW('Hygiene Data'!D25))),'Data Summary'!DP31="Yes"),OFFSET('Hygiene Data'!$D$7,0,10*ROW('Hygiene Data'!D25)),NA())</f>
        <v>#N/A</v>
      </c>
      <c r="BB31" s="512" t="e">
        <f ca="1">+IF(AND(ISNUMBER(OFFSET('Hygiene Data'!$D$9,0,10*ROW('Hygiene Data'!D25))),'Data Summary'!DQ31="Yes"),OFFSET('Hygiene Data'!$D$9,0,10*ROW('Hygiene Data'!D25)),NA())</f>
        <v>#N/A</v>
      </c>
      <c r="BC31" s="512" t="e">
        <f ca="1">+IF(AND(ISNUMBER(OFFSET('Hygiene Data'!$E$5,0,10*ROW('Hygiene Data'!E25))),'Data Summary'!DR31="Yes"),OFFSET('Hygiene Data'!$E$5,0,10*ROW('Hygiene Data'!E25)),NA())</f>
        <v>#N/A</v>
      </c>
      <c r="BD31" s="512" t="e">
        <f ca="1">+IF(AND(ISNUMBER(OFFSET('Hygiene Data'!$E$7,0,10*ROW('Hygiene Data'!E25))),'Data Summary'!DS31="Yes"),OFFSET('Hygiene Data'!$E$7,0,10*ROW('Hygiene Data'!E25)),NA())</f>
        <v>#N/A</v>
      </c>
      <c r="BE31" s="512" t="e">
        <f ca="1">+IF(AND(ISNUMBER(OFFSET('Hygiene Data'!$E$9,0,10*ROW('Hygiene Data'!E25))),'Data Summary'!DT31="Yes"),OFFSET('Hygiene Data'!$E$9,0,10*ROW('Hygiene Data'!E25)),NA())</f>
        <v>#N/A</v>
      </c>
      <c r="BF31" s="512" t="e">
        <f ca="1">+IF(AND(ISNUMBER(OFFSET('Hygiene Data'!$F$5,0,10*ROW('Hygiene Data'!F25))),'Data Summary'!DU31="Yes"),OFFSET('Hygiene Data'!$F$5,0,10*ROW('Hygiene Data'!F25)),NA())</f>
        <v>#N/A</v>
      </c>
      <c r="BG31" s="512" t="e">
        <f ca="1">+IF(AND(ISNUMBER(OFFSET('Hygiene Data'!$F$7,0,10*ROW('Hygiene Data'!F25))),'Data Summary'!DV31="Yes"),OFFSET('Hygiene Data'!$F$7,0,10*ROW('Hygiene Data'!F25)),NA())</f>
        <v>#N/A</v>
      </c>
      <c r="BH31" s="512" t="e">
        <f ca="1">+IF(AND(ISNUMBER(OFFSET('Hygiene Data'!$F$9,0,10*ROW('Hygiene Data'!F25))),'Data Summary'!DW31="Yes"),OFFSET('Hygiene Data'!$F$9,0,10*ROW('Hygiene Data'!F25)),NA())</f>
        <v>#N/A</v>
      </c>
      <c r="BI31" s="512" t="e">
        <f ca="1">+IF(AND(ISNUMBER(OFFSET('Hygiene Data'!$G$5,0,10*ROW('Hygiene Data'!G25))),'Data Summary'!DX31="Yes"),OFFSET('Hygiene Data'!$G$5,0,10*ROW('Hygiene Data'!G25)),NA())</f>
        <v>#N/A</v>
      </c>
      <c r="BJ31" s="512" t="e">
        <f ca="1">+IF(AND(ISNUMBER(OFFSET('Hygiene Data'!$G$7,0,10*ROW('Hygiene Data'!G25))),'Data Summary'!DY31="Yes"),OFFSET('Hygiene Data'!$G$7,0,10*ROW('Hygiene Data'!G25)),NA())</f>
        <v>#N/A</v>
      </c>
      <c r="BK31" s="512" t="e">
        <f ca="1">+IF(AND(ISNUMBER(OFFSET('Hygiene Data'!$G$9,0,10*ROW('Hygiene Data'!G25))),'Data Summary'!DZ31="Yes"),OFFSET('Hygiene Data'!$G$9,0,10*ROW('Hygiene Data'!G25)),NA())</f>
        <v>#N/A</v>
      </c>
      <c r="BL31" s="512" t="e">
        <f ca="1">+IF(AND(ISNUMBER(OFFSET('Hygiene Data'!$H$5,0,10*ROW('Hygiene Data'!H25))),'Data Summary'!EA31="Yes"),OFFSET('Hygiene Data'!$H$5,0,10*ROW('Hygiene Data'!H25)),NA())</f>
        <v>#N/A</v>
      </c>
      <c r="BM31" s="512" t="e">
        <f ca="1">+IF(AND(ISNUMBER(OFFSET('Hygiene Data'!$H$7,0,10*ROW('Hygiene Data'!H25))),'Data Summary'!EB31="Yes"),OFFSET('Hygiene Data'!$H$7,0,10*ROW('Hygiene Data'!H25)),NA())</f>
        <v>#N/A</v>
      </c>
      <c r="BN31" s="512" t="e">
        <f ca="1">+IF(AND(ISNUMBER(OFFSET('Hygiene Data'!$H$9,0,10*ROW('Hygiene Data'!H25))),'Data Summary'!EC31="Yes"),OFFSET('Hygiene Data'!$H$9,0,10*ROW('Hygiene Data'!H25)),NA())</f>
        <v>#N/A</v>
      </c>
      <c r="BO31" s="512" t="e">
        <f ca="1">+IF(AND(ISNUMBER(OFFSET('Hygiene Data'!$I$5,0,10*ROW('Hygiene Data'!I25))),'Data Summary'!ED31="Yes"),OFFSET('Hygiene Data'!$I$5,0,10*ROW('Hygiene Data'!I25)),NA())</f>
        <v>#N/A</v>
      </c>
      <c r="BP31" s="512" t="e">
        <f ca="1">+IF(AND(ISNUMBER(OFFSET('Hygiene Data'!$I$7,0,10*ROW('Hygiene Data'!I25))),'Data Summary'!EE31="Yes"),OFFSET('Hygiene Data'!$I$7,0,10*ROW('Hygiene Data'!I25)),NA())</f>
        <v>#N/A</v>
      </c>
      <c r="BQ31" s="512" t="e">
        <f ca="1">+IF(AND(ISNUMBER(OFFSET('Hygiene Data'!$I$9,0,10*ROW('Hygiene Data'!I25))),'Data Summary'!EF31="Yes"),OFFSET('Hygiene Data'!$I$9,0,10*ROW('Hygiene Data'!I25)),NA())</f>
        <v>#N/A</v>
      </c>
    </row>
    <row r="32" spans="1:69" x14ac:dyDescent="0.25">
      <c r="A32" s="508" t="e">
        <f ca="1">+RIGHT('Data Summary'!A32,LEN('Data Summary'!A32)-9)</f>
        <v>#VALUE!</v>
      </c>
      <c r="B32" s="482" t="str">
        <f ca="1">+IF(ISTEXT('Data Summary'!B32),'Data Summary'!B32,"")</f>
        <v/>
      </c>
      <c r="C32" s="509" t="e">
        <f ca="1">+VALUE('Data Summary'!C32)</f>
        <v>#VALUE!</v>
      </c>
      <c r="D32" s="510" t="e">
        <f ca="1">+IF(AND(ISNUMBER(OFFSET('Water Data'!$D$4,0,10*ROW('Water Data'!D26))),'Data Summary'!BS32="Yes"),100-OFFSET('Water Data'!$D$4,0,10*ROW('Water Data'!D26)),NA())</f>
        <v>#N/A</v>
      </c>
      <c r="E32" s="510" t="e">
        <f ca="1">+IF(AND(ISNUMBER(OFFSET('Water Data'!$D$6,0,10*ROW('Water Data'!D26))),'Data Summary'!BT32="Yes"),OFFSET('Water Data'!$D$6,0,10*ROW('Water Data'!D26)),NA())</f>
        <v>#N/A</v>
      </c>
      <c r="F32" s="510" t="e">
        <f ca="1">+IF(AND(ISNUMBER(OFFSET('Water Data'!$D$9,0,10*ROW('Water Data'!D26))),'Data Summary'!BU32="Yes"),OFFSET('Water Data'!$D$9,0,10*ROW('Water Data'!D26)),NA())</f>
        <v>#N/A</v>
      </c>
      <c r="G32" s="510" t="e">
        <f ca="1">+IF(AND(ISNUMBER(OFFSET('Water Data'!$E$4,0,10*ROW('Water Data'!E26))),'Data Summary'!BV32="Yes"),100-OFFSET('Water Data'!$E$4,0,10*ROW('Water Data'!E26)),NA())</f>
        <v>#N/A</v>
      </c>
      <c r="H32" s="510" t="e">
        <f ca="1">+IF(AND(ISNUMBER(OFFSET('Water Data'!$E$6,0,10*ROW('Water Data'!E26))),'Data Summary'!BW32="Yes"),OFFSET('Water Data'!$E$6,0,10*ROW('Water Data'!E26)),NA())</f>
        <v>#N/A</v>
      </c>
      <c r="I32" s="510" t="e">
        <f ca="1">+IF(AND(ISNUMBER(OFFSET('Water Data'!$E$9,0,10*ROW('Water Data'!E26))),'Data Summary'!BX32="Yes"),OFFSET('Water Data'!$E$9,0,10*ROW('Water Data'!E26)),NA())</f>
        <v>#N/A</v>
      </c>
      <c r="J32" s="510" t="e">
        <f ca="1">+IF(AND(ISNUMBER(OFFSET('Water Data'!$F$4,0,10*ROW('Water Data'!F26))),'Data Summary'!BY32="Yes"),100-OFFSET('Water Data'!$F$4,0,10*ROW('Water Data'!F26)),NA())</f>
        <v>#N/A</v>
      </c>
      <c r="K32" s="510" t="e">
        <f ca="1">+IF(AND(ISNUMBER(OFFSET('Water Data'!$F$6,0,10*ROW('Water Data'!F26))),'Data Summary'!BZ32="Yes"),OFFSET('Water Data'!$F$6,0,10*ROW('Water Data'!F26)),NA())</f>
        <v>#N/A</v>
      </c>
      <c r="L32" s="510" t="e">
        <f ca="1">+IF(AND(ISNUMBER(OFFSET('Water Data'!$F$9,0,10*ROW('Water Data'!F26))),'Data Summary'!CA32="Yes"),OFFSET('Water Data'!$F$9,0,10*ROW('Water Data'!F26)),NA())</f>
        <v>#N/A</v>
      </c>
      <c r="M32" s="510" t="e">
        <f ca="1">+IF(AND(ISNUMBER(OFFSET('Water Data'!$G$4,0,10*ROW('Water Data'!G26))),'Data Summary'!CB32="Yes"),100-OFFSET('Water Data'!$G$4,0,10*ROW('Water Data'!G26)),NA())</f>
        <v>#N/A</v>
      </c>
      <c r="N32" s="510" t="e">
        <f ca="1">+IF(AND(ISNUMBER(OFFSET('Water Data'!$G$6,0,10*ROW('Water Data'!G26))),'Data Summary'!CC32="Yes"),OFFSET('Water Data'!$G$6,0,10*ROW('Water Data'!G26)),NA())</f>
        <v>#N/A</v>
      </c>
      <c r="O32" s="510" t="e">
        <f ca="1">+IF(AND(ISNUMBER(OFFSET('Water Data'!$G$9,0,10*ROW('Water Data'!G26))),'Data Summary'!CD32="Yes"),OFFSET('Water Data'!$G$9,0,10*ROW('Water Data'!G26)),NA())</f>
        <v>#N/A</v>
      </c>
      <c r="P32" s="510" t="e">
        <f ca="1">+IF(AND(ISNUMBER(OFFSET('Water Data'!$H$4,0,10*ROW('Water Data'!H26))),'Data Summary'!CE32="Yes"),100-OFFSET('Water Data'!$H$4,0,10*ROW('Water Data'!H26)),NA())</f>
        <v>#N/A</v>
      </c>
      <c r="Q32" s="510" t="e">
        <f ca="1">+IF(AND(ISNUMBER(OFFSET('Water Data'!$H$6,0,10*ROW('Water Data'!H26))),'Data Summary'!CF32="Yes"),OFFSET('Water Data'!$H$6,0,10*ROW('Water Data'!H26)),NA())</f>
        <v>#N/A</v>
      </c>
      <c r="R32" s="510" t="e">
        <f ca="1">+IF(AND(ISNUMBER(OFFSET('Water Data'!$H$9,0,10*ROW('Water Data'!H26))),'Data Summary'!CG32="Yes"),OFFSET('Water Data'!$H$9,0,10*ROW('Water Data'!H26)),NA())</f>
        <v>#N/A</v>
      </c>
      <c r="S32" s="510" t="e">
        <f ca="1">+IF(AND(ISNUMBER(OFFSET('Water Data'!$I$4,0,10*ROW('Water Data'!I26))),'Data Summary'!CH32="Yes"),100-OFFSET('Water Data'!$I$4,0,10*ROW('Water Data'!I26)),NA())</f>
        <v>#N/A</v>
      </c>
      <c r="T32" s="510" t="e">
        <f ca="1">+IF(AND(ISNUMBER(OFFSET('Water Data'!$I$6,0,10*ROW('Water Data'!I26))),'Data Summary'!CI32="Yes"),OFFSET('Water Data'!$I$6,0,10*ROW('Water Data'!I26)),NA())</f>
        <v>#N/A</v>
      </c>
      <c r="U32" s="510" t="e">
        <f ca="1">+IF(AND(ISNUMBER(OFFSET('Water Data'!$I$9,0,10*ROW('Water Data'!I26))),'Data Summary'!CJ32="Yes"),OFFSET('Water Data'!$I$9,0,10*ROW('Water Data'!I26)),NA())</f>
        <v>#N/A</v>
      </c>
      <c r="V32" s="511" t="e">
        <f ca="1">+IF(AND(ISNUMBER(OFFSET('Sanitation Data'!$D$4,0,10*ROW('Sanitation Data'!D26))),'Data Summary'!CK32="Yes"),100-OFFSET('Sanitation Data'!$D$4,0,10*ROW('Sanitation Data'!D26)),NA())</f>
        <v>#N/A</v>
      </c>
      <c r="W32" s="511" t="e">
        <f ca="1">+IF(AND(ISNUMBER(OFFSET('Sanitation Data'!$D$6,0,10*ROW('Sanitation Data'!D26))),'Data Summary'!CL32="Yes"),OFFSET('Sanitation Data'!$D$6,0,10*ROW('Sanitation Data'!D26)),NA())</f>
        <v>#N/A</v>
      </c>
      <c r="X32" s="511" t="e">
        <f ca="1">+IF(AND(ISNUMBER(OFFSET('Sanitation Data'!$D$10,0,10*ROW('Sanitation Data'!D26))),'Data Summary'!CM32="Yes"),OFFSET('Sanitation Data'!$D$10,0,10*ROW('Sanitation Data'!D26)),NA())</f>
        <v>#N/A</v>
      </c>
      <c r="Y32" s="511" t="e">
        <f ca="1">+IF(AND(ISNUMBER(OFFSET('Sanitation Data'!$D$11,0,10*ROW('Sanitation Data'!D26))),'Data Summary'!CN32="Yes"),OFFSET('Sanitation Data'!$D$11,0,10*ROW('Sanitation Data'!D26)),NA())</f>
        <v>#N/A</v>
      </c>
      <c r="Z32" s="511" t="e">
        <f ca="1">+IF(AND(ISNUMBER(OFFSET('Sanitation Data'!$D$12,0,10*ROW('Sanitation Data'!D26))),'Data Summary'!CO32="Yes"),OFFSET('Sanitation Data'!$D$12,0,10*ROW('Sanitation Data'!D26)),NA())</f>
        <v>#N/A</v>
      </c>
      <c r="AA32" s="511" t="e">
        <f ca="1">+IF(AND(ISNUMBER(OFFSET('Sanitation Data'!$E$4,0,10*ROW('Sanitation Data'!E26))),'Data Summary'!CP32="Yes"),100-OFFSET('Sanitation Data'!$E$4,0,10*ROW('Sanitation Data'!E26)),NA())</f>
        <v>#N/A</v>
      </c>
      <c r="AB32" s="511" t="e">
        <f ca="1">+IF(AND(ISNUMBER(OFFSET('Sanitation Data'!$E$6,0,10*ROW('Sanitation Data'!E26))),'Data Summary'!CQ32="Yes"),OFFSET('Sanitation Data'!$E$6,0,10*ROW('Sanitation Data'!E26)),NA())</f>
        <v>#N/A</v>
      </c>
      <c r="AC32" s="511" t="e">
        <f ca="1">+IF(AND(ISNUMBER(OFFSET('Sanitation Data'!$E$10,0,10*ROW('Sanitation Data'!E26))),'Data Summary'!CR32="Yes"),OFFSET('Sanitation Data'!$E$10,0,10*ROW('Sanitation Data'!E26)),NA())</f>
        <v>#N/A</v>
      </c>
      <c r="AD32" s="511" t="e">
        <f ca="1">+IF(AND(ISNUMBER(OFFSET('Sanitation Data'!$E$11,0,10*ROW('Sanitation Data'!E26))),'Data Summary'!CS32="Yes"),OFFSET('Sanitation Data'!$E$11,0,10*ROW('Sanitation Data'!E26)),NA())</f>
        <v>#N/A</v>
      </c>
      <c r="AE32" s="511" t="e">
        <f ca="1">+IF(AND(ISNUMBER(OFFSET('Sanitation Data'!$E$12,0,10*ROW('Sanitation Data'!E26))),'Data Summary'!CT32="Yes"),OFFSET('Sanitation Data'!$E$12,0,10*ROW('Sanitation Data'!E26)),NA())</f>
        <v>#N/A</v>
      </c>
      <c r="AF32" s="511" t="e">
        <f ca="1">+IF(AND(ISNUMBER(OFFSET('Sanitation Data'!$F$4,0,10*ROW('Sanitation Data'!F26))),'Data Summary'!CU32="Yes"),100-OFFSET('Sanitation Data'!$F$4,0,10*ROW('Sanitation Data'!F26)),NA())</f>
        <v>#N/A</v>
      </c>
      <c r="AG32" s="511" t="e">
        <f ca="1">+IF(AND(ISNUMBER(OFFSET('Sanitation Data'!$F$6,0,10*ROW('Sanitation Data'!F26))),'Data Summary'!CV32="Yes"),OFFSET('Sanitation Data'!$F$6,0,10*ROW('Sanitation Data'!F26)),NA())</f>
        <v>#N/A</v>
      </c>
      <c r="AH32" s="511" t="e">
        <f ca="1">+IF(AND(ISNUMBER(OFFSET('Sanitation Data'!$F$10,0,10*ROW('Sanitation Data'!F26))),'Data Summary'!CW32="Yes"),OFFSET('Sanitation Data'!$F$10,0,10*ROW('Sanitation Data'!F26)),NA())</f>
        <v>#N/A</v>
      </c>
      <c r="AI32" s="511" t="e">
        <f ca="1">+IF(AND(ISNUMBER(OFFSET('Sanitation Data'!$F$11,0,10*ROW('Sanitation Data'!F26))),'Data Summary'!CX32="Yes"),OFFSET('Sanitation Data'!$F$11,0,10*ROW('Sanitation Data'!F26)),NA())</f>
        <v>#N/A</v>
      </c>
      <c r="AJ32" s="511" t="e">
        <f ca="1">+IF(AND(ISNUMBER(OFFSET('Sanitation Data'!$F$12,0,10*ROW('Sanitation Data'!F26))),'Data Summary'!CY32="Yes"),OFFSET('Sanitation Data'!$F$12,0,10*ROW('Sanitation Data'!F26)),NA())</f>
        <v>#N/A</v>
      </c>
      <c r="AK32" s="511" t="e">
        <f ca="1">+IF(AND(ISNUMBER(OFFSET('Sanitation Data'!$G$4,0,10*ROW('Sanitation Data'!G26))),'Data Summary'!CZ32="Yes"),100-OFFSET('Sanitation Data'!$G$4,0,10*ROW('Sanitation Data'!G26)),NA())</f>
        <v>#N/A</v>
      </c>
      <c r="AL32" s="511" t="e">
        <f ca="1">+IF(AND(ISNUMBER(OFFSET('Sanitation Data'!$G$6,0,10*ROW('Sanitation Data'!G26))),'Data Summary'!DA32="Yes"),OFFSET('Sanitation Data'!$G$6,0,10*ROW('Sanitation Data'!G26)),NA())</f>
        <v>#N/A</v>
      </c>
      <c r="AM32" s="511" t="e">
        <f ca="1">+IF(AND(ISNUMBER(OFFSET('Sanitation Data'!$G$10,0,10*ROW('Sanitation Data'!G26))),'Data Summary'!DB32="Yes"),OFFSET('Sanitation Data'!$G$10,0,10*ROW('Sanitation Data'!G26)),NA())</f>
        <v>#N/A</v>
      </c>
      <c r="AN32" s="511" t="e">
        <f ca="1">+IF(AND(ISNUMBER(OFFSET('Sanitation Data'!$G$11,0,10*ROW('Sanitation Data'!G26))),'Data Summary'!DC32="Yes"),OFFSET('Sanitation Data'!$G$11,0,10*ROW('Sanitation Data'!G26)),NA())</f>
        <v>#N/A</v>
      </c>
      <c r="AO32" s="511" t="e">
        <f ca="1">+IF(AND(ISNUMBER(OFFSET('Sanitation Data'!$G$12,0,10*ROW('Sanitation Data'!G26))),'Data Summary'!DD32="Yes"),OFFSET('Sanitation Data'!$G$12,0,10*ROW('Sanitation Data'!G26)),NA())</f>
        <v>#N/A</v>
      </c>
      <c r="AP32" s="511" t="e">
        <f ca="1">+IF(AND(ISNUMBER(OFFSET('Sanitation Data'!$H$4,0,10*ROW('Sanitation Data'!H26))),'Data Summary'!DE32="Yes"),100-OFFSET('Sanitation Data'!$H$4,0,10*ROW('Sanitation Data'!H26)),NA())</f>
        <v>#N/A</v>
      </c>
      <c r="AQ32" s="511" t="e">
        <f ca="1">+IF(AND(ISNUMBER(OFFSET('Sanitation Data'!$H$6,0,10*ROW('Sanitation Data'!H26))),'Data Summary'!DF32="Yes"),OFFSET('Sanitation Data'!$H$6,0,10*ROW('Sanitation Data'!H26)),NA())</f>
        <v>#N/A</v>
      </c>
      <c r="AR32" s="511" t="e">
        <f ca="1">+IF(AND(ISNUMBER(OFFSET('Sanitation Data'!$H$10,0,10*ROW('Sanitation Data'!H26))),'Data Summary'!DG32="Yes"),OFFSET('Sanitation Data'!$H$10,0,10*ROW('Sanitation Data'!H26)),NA())</f>
        <v>#N/A</v>
      </c>
      <c r="AS32" s="511" t="e">
        <f ca="1">+IF(AND(ISNUMBER(OFFSET('Sanitation Data'!$H$11,0,10*ROW('Sanitation Data'!H26))),'Data Summary'!DH32="Yes"),OFFSET('Sanitation Data'!$H$11,0,10*ROW('Sanitation Data'!H26)),NA())</f>
        <v>#N/A</v>
      </c>
      <c r="AT32" s="511" t="e">
        <f ca="1">+IF(AND(ISNUMBER(OFFSET('Sanitation Data'!$H$12,0,10*ROW('Sanitation Data'!H26))),'Data Summary'!DI32="Yes"),OFFSET('Sanitation Data'!$H$12,0,10*ROW('Sanitation Data'!H26)),NA())</f>
        <v>#N/A</v>
      </c>
      <c r="AU32" s="511" t="e">
        <f ca="1">+IF(AND(ISNUMBER(OFFSET('Sanitation Data'!$I$4,0,10*ROW('Sanitation Data'!I26))),'Data Summary'!DJ32="Yes"),100-OFFSET('Sanitation Data'!$I$4,0,10*ROW('Sanitation Data'!I26)),NA())</f>
        <v>#N/A</v>
      </c>
      <c r="AV32" s="511" t="e">
        <f ca="1">+IF(AND(ISNUMBER(OFFSET('Sanitation Data'!$I$6,0,10*ROW('Sanitation Data'!I26))),'Data Summary'!DK32="Yes"),OFFSET('Sanitation Data'!$I$6,0,10*ROW('Sanitation Data'!I26)),NA())</f>
        <v>#N/A</v>
      </c>
      <c r="AW32" s="511" t="e">
        <f ca="1">+IF(AND(ISNUMBER(OFFSET('Sanitation Data'!$I$10,0,10*ROW('Sanitation Data'!I26))),'Data Summary'!DL32="Yes"),OFFSET('Sanitation Data'!$I$10,0,10*ROW('Sanitation Data'!I26)),NA())</f>
        <v>#N/A</v>
      </c>
      <c r="AX32" s="511" t="e">
        <f ca="1">+IF(AND(ISNUMBER(OFFSET('Sanitation Data'!$I$11,0,10*ROW('Sanitation Data'!I26))),'Data Summary'!DM32="Yes"),OFFSET('Sanitation Data'!$I$11,0,10*ROW('Sanitation Data'!I26)),NA())</f>
        <v>#N/A</v>
      </c>
      <c r="AY32" s="511" t="e">
        <f ca="1">+IF(AND(ISNUMBER(OFFSET('Sanitation Data'!$I$12,0,10*ROW('Sanitation Data'!I26))),'Data Summary'!DN32="Yes"),OFFSET('Sanitation Data'!$I$12,0,10*ROW('Sanitation Data'!I26)),NA())</f>
        <v>#N/A</v>
      </c>
      <c r="AZ32" s="512" t="e">
        <f ca="1">+IF(AND(ISNUMBER(OFFSET('Hygiene Data'!$D$5,0,10*ROW('Hygiene Data'!D26))),'Data Summary'!DO32="Yes"),OFFSET('Hygiene Data'!$D$5,0,10*ROW('Hygiene Data'!D26)),NA())</f>
        <v>#N/A</v>
      </c>
      <c r="BA32" s="512" t="e">
        <f ca="1">+IF(AND(ISNUMBER(OFFSET('Hygiene Data'!$D$7,0,10*ROW('Hygiene Data'!D26))),'Data Summary'!DP32="Yes"),OFFSET('Hygiene Data'!$D$7,0,10*ROW('Hygiene Data'!D26)),NA())</f>
        <v>#N/A</v>
      </c>
      <c r="BB32" s="512" t="e">
        <f ca="1">+IF(AND(ISNUMBER(OFFSET('Hygiene Data'!$D$9,0,10*ROW('Hygiene Data'!D26))),'Data Summary'!DQ32="Yes"),OFFSET('Hygiene Data'!$D$9,0,10*ROW('Hygiene Data'!D26)),NA())</f>
        <v>#N/A</v>
      </c>
      <c r="BC32" s="512" t="e">
        <f ca="1">+IF(AND(ISNUMBER(OFFSET('Hygiene Data'!$E$5,0,10*ROW('Hygiene Data'!E26))),'Data Summary'!DR32="Yes"),OFFSET('Hygiene Data'!$E$5,0,10*ROW('Hygiene Data'!E26)),NA())</f>
        <v>#N/A</v>
      </c>
      <c r="BD32" s="512" t="e">
        <f ca="1">+IF(AND(ISNUMBER(OFFSET('Hygiene Data'!$E$7,0,10*ROW('Hygiene Data'!E26))),'Data Summary'!DS32="Yes"),OFFSET('Hygiene Data'!$E$7,0,10*ROW('Hygiene Data'!E26)),NA())</f>
        <v>#N/A</v>
      </c>
      <c r="BE32" s="512" t="e">
        <f ca="1">+IF(AND(ISNUMBER(OFFSET('Hygiene Data'!$E$9,0,10*ROW('Hygiene Data'!E26))),'Data Summary'!DT32="Yes"),OFFSET('Hygiene Data'!$E$9,0,10*ROW('Hygiene Data'!E26)),NA())</f>
        <v>#N/A</v>
      </c>
      <c r="BF32" s="512" t="e">
        <f ca="1">+IF(AND(ISNUMBER(OFFSET('Hygiene Data'!$F$5,0,10*ROW('Hygiene Data'!F26))),'Data Summary'!DU32="Yes"),OFFSET('Hygiene Data'!$F$5,0,10*ROW('Hygiene Data'!F26)),NA())</f>
        <v>#N/A</v>
      </c>
      <c r="BG32" s="512" t="e">
        <f ca="1">+IF(AND(ISNUMBER(OFFSET('Hygiene Data'!$F$7,0,10*ROW('Hygiene Data'!F26))),'Data Summary'!DV32="Yes"),OFFSET('Hygiene Data'!$F$7,0,10*ROW('Hygiene Data'!F26)),NA())</f>
        <v>#N/A</v>
      </c>
      <c r="BH32" s="512" t="e">
        <f ca="1">+IF(AND(ISNUMBER(OFFSET('Hygiene Data'!$F$9,0,10*ROW('Hygiene Data'!F26))),'Data Summary'!DW32="Yes"),OFFSET('Hygiene Data'!$F$9,0,10*ROW('Hygiene Data'!F26)),NA())</f>
        <v>#N/A</v>
      </c>
      <c r="BI32" s="512" t="e">
        <f ca="1">+IF(AND(ISNUMBER(OFFSET('Hygiene Data'!$G$5,0,10*ROW('Hygiene Data'!G26))),'Data Summary'!DX32="Yes"),OFFSET('Hygiene Data'!$G$5,0,10*ROW('Hygiene Data'!G26)),NA())</f>
        <v>#N/A</v>
      </c>
      <c r="BJ32" s="512" t="e">
        <f ca="1">+IF(AND(ISNUMBER(OFFSET('Hygiene Data'!$G$7,0,10*ROW('Hygiene Data'!G26))),'Data Summary'!DY32="Yes"),OFFSET('Hygiene Data'!$G$7,0,10*ROW('Hygiene Data'!G26)),NA())</f>
        <v>#N/A</v>
      </c>
      <c r="BK32" s="512" t="e">
        <f ca="1">+IF(AND(ISNUMBER(OFFSET('Hygiene Data'!$G$9,0,10*ROW('Hygiene Data'!G26))),'Data Summary'!DZ32="Yes"),OFFSET('Hygiene Data'!$G$9,0,10*ROW('Hygiene Data'!G26)),NA())</f>
        <v>#N/A</v>
      </c>
      <c r="BL32" s="512" t="e">
        <f ca="1">+IF(AND(ISNUMBER(OFFSET('Hygiene Data'!$H$5,0,10*ROW('Hygiene Data'!H26))),'Data Summary'!EA32="Yes"),OFFSET('Hygiene Data'!$H$5,0,10*ROW('Hygiene Data'!H26)),NA())</f>
        <v>#N/A</v>
      </c>
      <c r="BM32" s="512" t="e">
        <f ca="1">+IF(AND(ISNUMBER(OFFSET('Hygiene Data'!$H$7,0,10*ROW('Hygiene Data'!H26))),'Data Summary'!EB32="Yes"),OFFSET('Hygiene Data'!$H$7,0,10*ROW('Hygiene Data'!H26)),NA())</f>
        <v>#N/A</v>
      </c>
      <c r="BN32" s="512" t="e">
        <f ca="1">+IF(AND(ISNUMBER(OFFSET('Hygiene Data'!$H$9,0,10*ROW('Hygiene Data'!H26))),'Data Summary'!EC32="Yes"),OFFSET('Hygiene Data'!$H$9,0,10*ROW('Hygiene Data'!H26)),NA())</f>
        <v>#N/A</v>
      </c>
      <c r="BO32" s="512" t="e">
        <f ca="1">+IF(AND(ISNUMBER(OFFSET('Hygiene Data'!$I$5,0,10*ROW('Hygiene Data'!I26))),'Data Summary'!ED32="Yes"),OFFSET('Hygiene Data'!$I$5,0,10*ROW('Hygiene Data'!I26)),NA())</f>
        <v>#N/A</v>
      </c>
      <c r="BP32" s="512" t="e">
        <f ca="1">+IF(AND(ISNUMBER(OFFSET('Hygiene Data'!$I$7,0,10*ROW('Hygiene Data'!I26))),'Data Summary'!EE32="Yes"),OFFSET('Hygiene Data'!$I$7,0,10*ROW('Hygiene Data'!I26)),NA())</f>
        <v>#N/A</v>
      </c>
      <c r="BQ32" s="512" t="e">
        <f ca="1">+IF(AND(ISNUMBER(OFFSET('Hygiene Data'!$I$9,0,10*ROW('Hygiene Data'!I26))),'Data Summary'!EF32="Yes"),OFFSET('Hygiene Data'!$I$9,0,10*ROW('Hygiene Data'!I26)),NA())</f>
        <v>#N/A</v>
      </c>
    </row>
    <row r="33" spans="1:69" x14ac:dyDescent="0.25">
      <c r="A33" s="508" t="e">
        <f ca="1">+RIGHT('Data Summary'!A33,LEN('Data Summary'!A33)-9)</f>
        <v>#VALUE!</v>
      </c>
      <c r="B33" s="482" t="str">
        <f ca="1">+IF(ISTEXT('Data Summary'!B33),'Data Summary'!B33,"")</f>
        <v/>
      </c>
      <c r="C33" s="509" t="e">
        <f ca="1">+VALUE('Data Summary'!C33)</f>
        <v>#VALUE!</v>
      </c>
      <c r="D33" s="510" t="e">
        <f ca="1">+IF(AND(ISNUMBER(OFFSET('Water Data'!$D$4,0,10*ROW('Water Data'!D27))),'Data Summary'!BS33="Yes"),100-OFFSET('Water Data'!$D$4,0,10*ROW('Water Data'!D27)),NA())</f>
        <v>#N/A</v>
      </c>
      <c r="E33" s="510" t="e">
        <f ca="1">+IF(AND(ISNUMBER(OFFSET('Water Data'!$D$6,0,10*ROW('Water Data'!D27))),'Data Summary'!BT33="Yes"),OFFSET('Water Data'!$D$6,0,10*ROW('Water Data'!D27)),NA())</f>
        <v>#N/A</v>
      </c>
      <c r="F33" s="510" t="e">
        <f ca="1">+IF(AND(ISNUMBER(OFFSET('Water Data'!$D$9,0,10*ROW('Water Data'!D27))),'Data Summary'!BU33="Yes"),OFFSET('Water Data'!$D$9,0,10*ROW('Water Data'!D27)),NA())</f>
        <v>#N/A</v>
      </c>
      <c r="G33" s="510" t="e">
        <f ca="1">+IF(AND(ISNUMBER(OFFSET('Water Data'!$E$4,0,10*ROW('Water Data'!E27))),'Data Summary'!BV33="Yes"),100-OFFSET('Water Data'!$E$4,0,10*ROW('Water Data'!E27)),NA())</f>
        <v>#N/A</v>
      </c>
      <c r="H33" s="510" t="e">
        <f ca="1">+IF(AND(ISNUMBER(OFFSET('Water Data'!$E$6,0,10*ROW('Water Data'!E27))),'Data Summary'!BW33="Yes"),OFFSET('Water Data'!$E$6,0,10*ROW('Water Data'!E27)),NA())</f>
        <v>#N/A</v>
      </c>
      <c r="I33" s="510" t="e">
        <f ca="1">+IF(AND(ISNUMBER(OFFSET('Water Data'!$E$9,0,10*ROW('Water Data'!E27))),'Data Summary'!BX33="Yes"),OFFSET('Water Data'!$E$9,0,10*ROW('Water Data'!E27)),NA())</f>
        <v>#N/A</v>
      </c>
      <c r="J33" s="510" t="e">
        <f ca="1">+IF(AND(ISNUMBER(OFFSET('Water Data'!$F$4,0,10*ROW('Water Data'!F27))),'Data Summary'!BY33="Yes"),100-OFFSET('Water Data'!$F$4,0,10*ROW('Water Data'!F27)),NA())</f>
        <v>#N/A</v>
      </c>
      <c r="K33" s="510" t="e">
        <f ca="1">+IF(AND(ISNUMBER(OFFSET('Water Data'!$F$6,0,10*ROW('Water Data'!F27))),'Data Summary'!BZ33="Yes"),OFFSET('Water Data'!$F$6,0,10*ROW('Water Data'!F27)),NA())</f>
        <v>#N/A</v>
      </c>
      <c r="L33" s="510" t="e">
        <f ca="1">+IF(AND(ISNUMBER(OFFSET('Water Data'!$F$9,0,10*ROW('Water Data'!F27))),'Data Summary'!CA33="Yes"),OFFSET('Water Data'!$F$9,0,10*ROW('Water Data'!F27)),NA())</f>
        <v>#N/A</v>
      </c>
      <c r="M33" s="510" t="e">
        <f ca="1">+IF(AND(ISNUMBER(OFFSET('Water Data'!$G$4,0,10*ROW('Water Data'!G27))),'Data Summary'!CB33="Yes"),100-OFFSET('Water Data'!$G$4,0,10*ROW('Water Data'!G27)),NA())</f>
        <v>#N/A</v>
      </c>
      <c r="N33" s="510" t="e">
        <f ca="1">+IF(AND(ISNUMBER(OFFSET('Water Data'!$G$6,0,10*ROW('Water Data'!G27))),'Data Summary'!CC33="Yes"),OFFSET('Water Data'!$G$6,0,10*ROW('Water Data'!G27)),NA())</f>
        <v>#N/A</v>
      </c>
      <c r="O33" s="510" t="e">
        <f ca="1">+IF(AND(ISNUMBER(OFFSET('Water Data'!$G$9,0,10*ROW('Water Data'!G27))),'Data Summary'!CD33="Yes"),OFFSET('Water Data'!$G$9,0,10*ROW('Water Data'!G27)),NA())</f>
        <v>#N/A</v>
      </c>
      <c r="P33" s="510" t="e">
        <f ca="1">+IF(AND(ISNUMBER(OFFSET('Water Data'!$H$4,0,10*ROW('Water Data'!H27))),'Data Summary'!CE33="Yes"),100-OFFSET('Water Data'!$H$4,0,10*ROW('Water Data'!H27)),NA())</f>
        <v>#N/A</v>
      </c>
      <c r="Q33" s="510" t="e">
        <f ca="1">+IF(AND(ISNUMBER(OFFSET('Water Data'!$H$6,0,10*ROW('Water Data'!H27))),'Data Summary'!CF33="Yes"),OFFSET('Water Data'!$H$6,0,10*ROW('Water Data'!H27)),NA())</f>
        <v>#N/A</v>
      </c>
      <c r="R33" s="510" t="e">
        <f ca="1">+IF(AND(ISNUMBER(OFFSET('Water Data'!$H$9,0,10*ROW('Water Data'!H27))),'Data Summary'!CG33="Yes"),OFFSET('Water Data'!$H$9,0,10*ROW('Water Data'!H27)),NA())</f>
        <v>#N/A</v>
      </c>
      <c r="S33" s="510" t="e">
        <f ca="1">+IF(AND(ISNUMBER(OFFSET('Water Data'!$I$4,0,10*ROW('Water Data'!I27))),'Data Summary'!CH33="Yes"),100-OFFSET('Water Data'!$I$4,0,10*ROW('Water Data'!I27)),NA())</f>
        <v>#N/A</v>
      </c>
      <c r="T33" s="510" t="e">
        <f ca="1">+IF(AND(ISNUMBER(OFFSET('Water Data'!$I$6,0,10*ROW('Water Data'!I27))),'Data Summary'!CI33="Yes"),OFFSET('Water Data'!$I$6,0,10*ROW('Water Data'!I27)),NA())</f>
        <v>#N/A</v>
      </c>
      <c r="U33" s="510" t="e">
        <f ca="1">+IF(AND(ISNUMBER(OFFSET('Water Data'!$I$9,0,10*ROW('Water Data'!I27))),'Data Summary'!CJ33="Yes"),OFFSET('Water Data'!$I$9,0,10*ROW('Water Data'!I27)),NA())</f>
        <v>#N/A</v>
      </c>
      <c r="V33" s="511" t="e">
        <f ca="1">+IF(AND(ISNUMBER(OFFSET('Sanitation Data'!$D$4,0,10*ROW('Sanitation Data'!D27))),'Data Summary'!CK33="Yes"),100-OFFSET('Sanitation Data'!$D$4,0,10*ROW('Sanitation Data'!D27)),NA())</f>
        <v>#N/A</v>
      </c>
      <c r="W33" s="511" t="e">
        <f ca="1">+IF(AND(ISNUMBER(OFFSET('Sanitation Data'!$D$6,0,10*ROW('Sanitation Data'!D27))),'Data Summary'!CL33="Yes"),OFFSET('Sanitation Data'!$D$6,0,10*ROW('Sanitation Data'!D27)),NA())</f>
        <v>#N/A</v>
      </c>
      <c r="X33" s="511" t="e">
        <f ca="1">+IF(AND(ISNUMBER(OFFSET('Sanitation Data'!$D$10,0,10*ROW('Sanitation Data'!D27))),'Data Summary'!CM33="Yes"),OFFSET('Sanitation Data'!$D$10,0,10*ROW('Sanitation Data'!D27)),NA())</f>
        <v>#N/A</v>
      </c>
      <c r="Y33" s="511" t="e">
        <f ca="1">+IF(AND(ISNUMBER(OFFSET('Sanitation Data'!$D$11,0,10*ROW('Sanitation Data'!D27))),'Data Summary'!CN33="Yes"),OFFSET('Sanitation Data'!$D$11,0,10*ROW('Sanitation Data'!D27)),NA())</f>
        <v>#N/A</v>
      </c>
      <c r="Z33" s="511" t="e">
        <f ca="1">+IF(AND(ISNUMBER(OFFSET('Sanitation Data'!$D$12,0,10*ROW('Sanitation Data'!D27))),'Data Summary'!CO33="Yes"),OFFSET('Sanitation Data'!$D$12,0,10*ROW('Sanitation Data'!D27)),NA())</f>
        <v>#N/A</v>
      </c>
      <c r="AA33" s="511" t="e">
        <f ca="1">+IF(AND(ISNUMBER(OFFSET('Sanitation Data'!$E$4,0,10*ROW('Sanitation Data'!E27))),'Data Summary'!CP33="Yes"),100-OFFSET('Sanitation Data'!$E$4,0,10*ROW('Sanitation Data'!E27)),NA())</f>
        <v>#N/A</v>
      </c>
      <c r="AB33" s="511" t="e">
        <f ca="1">+IF(AND(ISNUMBER(OFFSET('Sanitation Data'!$E$6,0,10*ROW('Sanitation Data'!E27))),'Data Summary'!CQ33="Yes"),OFFSET('Sanitation Data'!$E$6,0,10*ROW('Sanitation Data'!E27)),NA())</f>
        <v>#N/A</v>
      </c>
      <c r="AC33" s="511" t="e">
        <f ca="1">+IF(AND(ISNUMBER(OFFSET('Sanitation Data'!$E$10,0,10*ROW('Sanitation Data'!E27))),'Data Summary'!CR33="Yes"),OFFSET('Sanitation Data'!$E$10,0,10*ROW('Sanitation Data'!E27)),NA())</f>
        <v>#N/A</v>
      </c>
      <c r="AD33" s="511" t="e">
        <f ca="1">+IF(AND(ISNUMBER(OFFSET('Sanitation Data'!$E$11,0,10*ROW('Sanitation Data'!E27))),'Data Summary'!CS33="Yes"),OFFSET('Sanitation Data'!$E$11,0,10*ROW('Sanitation Data'!E27)),NA())</f>
        <v>#N/A</v>
      </c>
      <c r="AE33" s="511" t="e">
        <f ca="1">+IF(AND(ISNUMBER(OFFSET('Sanitation Data'!$E$12,0,10*ROW('Sanitation Data'!E27))),'Data Summary'!CT33="Yes"),OFFSET('Sanitation Data'!$E$12,0,10*ROW('Sanitation Data'!E27)),NA())</f>
        <v>#N/A</v>
      </c>
      <c r="AF33" s="511" t="e">
        <f ca="1">+IF(AND(ISNUMBER(OFFSET('Sanitation Data'!$F$4,0,10*ROW('Sanitation Data'!F27))),'Data Summary'!CU33="Yes"),100-OFFSET('Sanitation Data'!$F$4,0,10*ROW('Sanitation Data'!F27)),NA())</f>
        <v>#N/A</v>
      </c>
      <c r="AG33" s="511" t="e">
        <f ca="1">+IF(AND(ISNUMBER(OFFSET('Sanitation Data'!$F$6,0,10*ROW('Sanitation Data'!F27))),'Data Summary'!CV33="Yes"),OFFSET('Sanitation Data'!$F$6,0,10*ROW('Sanitation Data'!F27)),NA())</f>
        <v>#N/A</v>
      </c>
      <c r="AH33" s="511" t="e">
        <f ca="1">+IF(AND(ISNUMBER(OFFSET('Sanitation Data'!$F$10,0,10*ROW('Sanitation Data'!F27))),'Data Summary'!CW33="Yes"),OFFSET('Sanitation Data'!$F$10,0,10*ROW('Sanitation Data'!F27)),NA())</f>
        <v>#N/A</v>
      </c>
      <c r="AI33" s="511" t="e">
        <f ca="1">+IF(AND(ISNUMBER(OFFSET('Sanitation Data'!$F$11,0,10*ROW('Sanitation Data'!F27))),'Data Summary'!CX33="Yes"),OFFSET('Sanitation Data'!$F$11,0,10*ROW('Sanitation Data'!F27)),NA())</f>
        <v>#N/A</v>
      </c>
      <c r="AJ33" s="511" t="e">
        <f ca="1">+IF(AND(ISNUMBER(OFFSET('Sanitation Data'!$F$12,0,10*ROW('Sanitation Data'!F27))),'Data Summary'!CY33="Yes"),OFFSET('Sanitation Data'!$F$12,0,10*ROW('Sanitation Data'!F27)),NA())</f>
        <v>#N/A</v>
      </c>
      <c r="AK33" s="511" t="e">
        <f ca="1">+IF(AND(ISNUMBER(OFFSET('Sanitation Data'!$G$4,0,10*ROW('Sanitation Data'!G27))),'Data Summary'!CZ33="Yes"),100-OFFSET('Sanitation Data'!$G$4,0,10*ROW('Sanitation Data'!G27)),NA())</f>
        <v>#N/A</v>
      </c>
      <c r="AL33" s="511" t="e">
        <f ca="1">+IF(AND(ISNUMBER(OFFSET('Sanitation Data'!$G$6,0,10*ROW('Sanitation Data'!G27))),'Data Summary'!DA33="Yes"),OFFSET('Sanitation Data'!$G$6,0,10*ROW('Sanitation Data'!G27)),NA())</f>
        <v>#N/A</v>
      </c>
      <c r="AM33" s="511" t="e">
        <f ca="1">+IF(AND(ISNUMBER(OFFSET('Sanitation Data'!$G$10,0,10*ROW('Sanitation Data'!G27))),'Data Summary'!DB33="Yes"),OFFSET('Sanitation Data'!$G$10,0,10*ROW('Sanitation Data'!G27)),NA())</f>
        <v>#N/A</v>
      </c>
      <c r="AN33" s="511" t="e">
        <f ca="1">+IF(AND(ISNUMBER(OFFSET('Sanitation Data'!$G$11,0,10*ROW('Sanitation Data'!G27))),'Data Summary'!DC33="Yes"),OFFSET('Sanitation Data'!$G$11,0,10*ROW('Sanitation Data'!G27)),NA())</f>
        <v>#N/A</v>
      </c>
      <c r="AO33" s="511" t="e">
        <f ca="1">+IF(AND(ISNUMBER(OFFSET('Sanitation Data'!$G$12,0,10*ROW('Sanitation Data'!G27))),'Data Summary'!DD33="Yes"),OFFSET('Sanitation Data'!$G$12,0,10*ROW('Sanitation Data'!G27)),NA())</f>
        <v>#N/A</v>
      </c>
      <c r="AP33" s="511" t="e">
        <f ca="1">+IF(AND(ISNUMBER(OFFSET('Sanitation Data'!$H$4,0,10*ROW('Sanitation Data'!H27))),'Data Summary'!DE33="Yes"),100-OFFSET('Sanitation Data'!$H$4,0,10*ROW('Sanitation Data'!H27)),NA())</f>
        <v>#N/A</v>
      </c>
      <c r="AQ33" s="511" t="e">
        <f ca="1">+IF(AND(ISNUMBER(OFFSET('Sanitation Data'!$H$6,0,10*ROW('Sanitation Data'!H27))),'Data Summary'!DF33="Yes"),OFFSET('Sanitation Data'!$H$6,0,10*ROW('Sanitation Data'!H27)),NA())</f>
        <v>#N/A</v>
      </c>
      <c r="AR33" s="511" t="e">
        <f ca="1">+IF(AND(ISNUMBER(OFFSET('Sanitation Data'!$H$10,0,10*ROW('Sanitation Data'!H27))),'Data Summary'!DG33="Yes"),OFFSET('Sanitation Data'!$H$10,0,10*ROW('Sanitation Data'!H27)),NA())</f>
        <v>#N/A</v>
      </c>
      <c r="AS33" s="511" t="e">
        <f ca="1">+IF(AND(ISNUMBER(OFFSET('Sanitation Data'!$H$11,0,10*ROW('Sanitation Data'!H27))),'Data Summary'!DH33="Yes"),OFFSET('Sanitation Data'!$H$11,0,10*ROW('Sanitation Data'!H27)),NA())</f>
        <v>#N/A</v>
      </c>
      <c r="AT33" s="511" t="e">
        <f ca="1">+IF(AND(ISNUMBER(OFFSET('Sanitation Data'!$H$12,0,10*ROW('Sanitation Data'!H27))),'Data Summary'!DI33="Yes"),OFFSET('Sanitation Data'!$H$12,0,10*ROW('Sanitation Data'!H27)),NA())</f>
        <v>#N/A</v>
      </c>
      <c r="AU33" s="511" t="e">
        <f ca="1">+IF(AND(ISNUMBER(OFFSET('Sanitation Data'!$I$4,0,10*ROW('Sanitation Data'!I27))),'Data Summary'!DJ33="Yes"),100-OFFSET('Sanitation Data'!$I$4,0,10*ROW('Sanitation Data'!I27)),NA())</f>
        <v>#N/A</v>
      </c>
      <c r="AV33" s="511" t="e">
        <f ca="1">+IF(AND(ISNUMBER(OFFSET('Sanitation Data'!$I$6,0,10*ROW('Sanitation Data'!I27))),'Data Summary'!DK33="Yes"),OFFSET('Sanitation Data'!$I$6,0,10*ROW('Sanitation Data'!I27)),NA())</f>
        <v>#N/A</v>
      </c>
      <c r="AW33" s="511" t="e">
        <f ca="1">+IF(AND(ISNUMBER(OFFSET('Sanitation Data'!$I$10,0,10*ROW('Sanitation Data'!I27))),'Data Summary'!DL33="Yes"),OFFSET('Sanitation Data'!$I$10,0,10*ROW('Sanitation Data'!I27)),NA())</f>
        <v>#N/A</v>
      </c>
      <c r="AX33" s="511" t="e">
        <f ca="1">+IF(AND(ISNUMBER(OFFSET('Sanitation Data'!$I$11,0,10*ROW('Sanitation Data'!I27))),'Data Summary'!DM33="Yes"),OFFSET('Sanitation Data'!$I$11,0,10*ROW('Sanitation Data'!I27)),NA())</f>
        <v>#N/A</v>
      </c>
      <c r="AY33" s="511" t="e">
        <f ca="1">+IF(AND(ISNUMBER(OFFSET('Sanitation Data'!$I$12,0,10*ROW('Sanitation Data'!I27))),'Data Summary'!DN33="Yes"),OFFSET('Sanitation Data'!$I$12,0,10*ROW('Sanitation Data'!I27)),NA())</f>
        <v>#N/A</v>
      </c>
      <c r="AZ33" s="512" t="e">
        <f ca="1">+IF(AND(ISNUMBER(OFFSET('Hygiene Data'!$D$5,0,10*ROW('Hygiene Data'!D27))),'Data Summary'!DO33="Yes"),OFFSET('Hygiene Data'!$D$5,0,10*ROW('Hygiene Data'!D27)),NA())</f>
        <v>#N/A</v>
      </c>
      <c r="BA33" s="512" t="e">
        <f ca="1">+IF(AND(ISNUMBER(OFFSET('Hygiene Data'!$D$7,0,10*ROW('Hygiene Data'!D27))),'Data Summary'!DP33="Yes"),OFFSET('Hygiene Data'!$D$7,0,10*ROW('Hygiene Data'!D27)),NA())</f>
        <v>#N/A</v>
      </c>
      <c r="BB33" s="512" t="e">
        <f ca="1">+IF(AND(ISNUMBER(OFFSET('Hygiene Data'!$D$9,0,10*ROW('Hygiene Data'!D27))),'Data Summary'!DQ33="Yes"),OFFSET('Hygiene Data'!$D$9,0,10*ROW('Hygiene Data'!D27)),NA())</f>
        <v>#N/A</v>
      </c>
      <c r="BC33" s="512" t="e">
        <f ca="1">+IF(AND(ISNUMBER(OFFSET('Hygiene Data'!$E$5,0,10*ROW('Hygiene Data'!E27))),'Data Summary'!DR33="Yes"),OFFSET('Hygiene Data'!$E$5,0,10*ROW('Hygiene Data'!E27)),NA())</f>
        <v>#N/A</v>
      </c>
      <c r="BD33" s="512" t="e">
        <f ca="1">+IF(AND(ISNUMBER(OFFSET('Hygiene Data'!$E$7,0,10*ROW('Hygiene Data'!E27))),'Data Summary'!DS33="Yes"),OFFSET('Hygiene Data'!$E$7,0,10*ROW('Hygiene Data'!E27)),NA())</f>
        <v>#N/A</v>
      </c>
      <c r="BE33" s="512" t="e">
        <f ca="1">+IF(AND(ISNUMBER(OFFSET('Hygiene Data'!$E$9,0,10*ROW('Hygiene Data'!E27))),'Data Summary'!DT33="Yes"),OFFSET('Hygiene Data'!$E$9,0,10*ROW('Hygiene Data'!E27)),NA())</f>
        <v>#N/A</v>
      </c>
      <c r="BF33" s="512" t="e">
        <f ca="1">+IF(AND(ISNUMBER(OFFSET('Hygiene Data'!$F$5,0,10*ROW('Hygiene Data'!F27))),'Data Summary'!DU33="Yes"),OFFSET('Hygiene Data'!$F$5,0,10*ROW('Hygiene Data'!F27)),NA())</f>
        <v>#N/A</v>
      </c>
      <c r="BG33" s="512" t="e">
        <f ca="1">+IF(AND(ISNUMBER(OFFSET('Hygiene Data'!$F$7,0,10*ROW('Hygiene Data'!F27))),'Data Summary'!DV33="Yes"),OFFSET('Hygiene Data'!$F$7,0,10*ROW('Hygiene Data'!F27)),NA())</f>
        <v>#N/A</v>
      </c>
      <c r="BH33" s="512" t="e">
        <f ca="1">+IF(AND(ISNUMBER(OFFSET('Hygiene Data'!$F$9,0,10*ROW('Hygiene Data'!F27))),'Data Summary'!DW33="Yes"),OFFSET('Hygiene Data'!$F$9,0,10*ROW('Hygiene Data'!F27)),NA())</f>
        <v>#N/A</v>
      </c>
      <c r="BI33" s="512" t="e">
        <f ca="1">+IF(AND(ISNUMBER(OFFSET('Hygiene Data'!$G$5,0,10*ROW('Hygiene Data'!G27))),'Data Summary'!DX33="Yes"),OFFSET('Hygiene Data'!$G$5,0,10*ROW('Hygiene Data'!G27)),NA())</f>
        <v>#N/A</v>
      </c>
      <c r="BJ33" s="512" t="e">
        <f ca="1">+IF(AND(ISNUMBER(OFFSET('Hygiene Data'!$G$7,0,10*ROW('Hygiene Data'!G27))),'Data Summary'!DY33="Yes"),OFFSET('Hygiene Data'!$G$7,0,10*ROW('Hygiene Data'!G27)),NA())</f>
        <v>#N/A</v>
      </c>
      <c r="BK33" s="512" t="e">
        <f ca="1">+IF(AND(ISNUMBER(OFFSET('Hygiene Data'!$G$9,0,10*ROW('Hygiene Data'!G27))),'Data Summary'!DZ33="Yes"),OFFSET('Hygiene Data'!$G$9,0,10*ROW('Hygiene Data'!G27)),NA())</f>
        <v>#N/A</v>
      </c>
      <c r="BL33" s="512" t="e">
        <f ca="1">+IF(AND(ISNUMBER(OFFSET('Hygiene Data'!$H$5,0,10*ROW('Hygiene Data'!H27))),'Data Summary'!EA33="Yes"),OFFSET('Hygiene Data'!$H$5,0,10*ROW('Hygiene Data'!H27)),NA())</f>
        <v>#N/A</v>
      </c>
      <c r="BM33" s="512" t="e">
        <f ca="1">+IF(AND(ISNUMBER(OFFSET('Hygiene Data'!$H$7,0,10*ROW('Hygiene Data'!H27))),'Data Summary'!EB33="Yes"),OFFSET('Hygiene Data'!$H$7,0,10*ROW('Hygiene Data'!H27)),NA())</f>
        <v>#N/A</v>
      </c>
      <c r="BN33" s="512" t="e">
        <f ca="1">+IF(AND(ISNUMBER(OFFSET('Hygiene Data'!$H$9,0,10*ROW('Hygiene Data'!H27))),'Data Summary'!EC33="Yes"),OFFSET('Hygiene Data'!$H$9,0,10*ROW('Hygiene Data'!H27)),NA())</f>
        <v>#N/A</v>
      </c>
      <c r="BO33" s="512" t="e">
        <f ca="1">+IF(AND(ISNUMBER(OFFSET('Hygiene Data'!$I$5,0,10*ROW('Hygiene Data'!I27))),'Data Summary'!ED33="Yes"),OFFSET('Hygiene Data'!$I$5,0,10*ROW('Hygiene Data'!I27)),NA())</f>
        <v>#N/A</v>
      </c>
      <c r="BP33" s="512" t="e">
        <f ca="1">+IF(AND(ISNUMBER(OFFSET('Hygiene Data'!$I$7,0,10*ROW('Hygiene Data'!I27))),'Data Summary'!EE33="Yes"),OFFSET('Hygiene Data'!$I$7,0,10*ROW('Hygiene Data'!I27)),NA())</f>
        <v>#N/A</v>
      </c>
      <c r="BQ33" s="512" t="e">
        <f ca="1">+IF(AND(ISNUMBER(OFFSET('Hygiene Data'!$I$9,0,10*ROW('Hygiene Data'!I27))),'Data Summary'!EF33="Yes"),OFFSET('Hygiene Data'!$I$9,0,10*ROW('Hygiene Data'!I27)),NA())</f>
        <v>#N/A</v>
      </c>
    </row>
    <row r="34" spans="1:69" x14ac:dyDescent="0.25">
      <c r="A34" s="508" t="e">
        <f ca="1">+RIGHT('Data Summary'!A34,LEN('Data Summary'!A34)-9)</f>
        <v>#VALUE!</v>
      </c>
      <c r="B34" s="482" t="str">
        <f ca="1">+IF(ISTEXT('Data Summary'!B34),'Data Summary'!B34,"")</f>
        <v/>
      </c>
      <c r="C34" s="509" t="e">
        <f ca="1">+VALUE('Data Summary'!C34)</f>
        <v>#VALUE!</v>
      </c>
      <c r="D34" s="510" t="e">
        <f ca="1">+IF(AND(ISNUMBER(OFFSET('Water Data'!$D$4,0,10*ROW('Water Data'!D28))),'Data Summary'!BS34="Yes"),100-OFFSET('Water Data'!$D$4,0,10*ROW('Water Data'!D28)),NA())</f>
        <v>#N/A</v>
      </c>
      <c r="E34" s="510" t="e">
        <f ca="1">+IF(AND(ISNUMBER(OFFSET('Water Data'!$D$6,0,10*ROW('Water Data'!D28))),'Data Summary'!BT34="Yes"),OFFSET('Water Data'!$D$6,0,10*ROW('Water Data'!D28)),NA())</f>
        <v>#N/A</v>
      </c>
      <c r="F34" s="510" t="e">
        <f ca="1">+IF(AND(ISNUMBER(OFFSET('Water Data'!$D$9,0,10*ROW('Water Data'!D28))),'Data Summary'!BU34="Yes"),OFFSET('Water Data'!$D$9,0,10*ROW('Water Data'!D28)),NA())</f>
        <v>#N/A</v>
      </c>
      <c r="G34" s="510" t="e">
        <f ca="1">+IF(AND(ISNUMBER(OFFSET('Water Data'!$E$4,0,10*ROW('Water Data'!E28))),'Data Summary'!BV34="Yes"),100-OFFSET('Water Data'!$E$4,0,10*ROW('Water Data'!E28)),NA())</f>
        <v>#N/A</v>
      </c>
      <c r="H34" s="510" t="e">
        <f ca="1">+IF(AND(ISNUMBER(OFFSET('Water Data'!$E$6,0,10*ROW('Water Data'!E28))),'Data Summary'!BW34="Yes"),OFFSET('Water Data'!$E$6,0,10*ROW('Water Data'!E28)),NA())</f>
        <v>#N/A</v>
      </c>
      <c r="I34" s="510" t="e">
        <f ca="1">+IF(AND(ISNUMBER(OFFSET('Water Data'!$E$9,0,10*ROW('Water Data'!E28))),'Data Summary'!BX34="Yes"),OFFSET('Water Data'!$E$9,0,10*ROW('Water Data'!E28)),NA())</f>
        <v>#N/A</v>
      </c>
      <c r="J34" s="510" t="e">
        <f ca="1">+IF(AND(ISNUMBER(OFFSET('Water Data'!$F$4,0,10*ROW('Water Data'!F28))),'Data Summary'!BY34="Yes"),100-OFFSET('Water Data'!$F$4,0,10*ROW('Water Data'!F28)),NA())</f>
        <v>#N/A</v>
      </c>
      <c r="K34" s="510" t="e">
        <f ca="1">+IF(AND(ISNUMBER(OFFSET('Water Data'!$F$6,0,10*ROW('Water Data'!F28))),'Data Summary'!BZ34="Yes"),OFFSET('Water Data'!$F$6,0,10*ROW('Water Data'!F28)),NA())</f>
        <v>#N/A</v>
      </c>
      <c r="L34" s="510" t="e">
        <f ca="1">+IF(AND(ISNUMBER(OFFSET('Water Data'!$F$9,0,10*ROW('Water Data'!F28))),'Data Summary'!CA34="Yes"),OFFSET('Water Data'!$F$9,0,10*ROW('Water Data'!F28)),NA())</f>
        <v>#N/A</v>
      </c>
      <c r="M34" s="510" t="e">
        <f ca="1">+IF(AND(ISNUMBER(OFFSET('Water Data'!$G$4,0,10*ROW('Water Data'!G28))),'Data Summary'!CB34="Yes"),100-OFFSET('Water Data'!$G$4,0,10*ROW('Water Data'!G28)),NA())</f>
        <v>#N/A</v>
      </c>
      <c r="N34" s="510" t="e">
        <f ca="1">+IF(AND(ISNUMBER(OFFSET('Water Data'!$G$6,0,10*ROW('Water Data'!G28))),'Data Summary'!CC34="Yes"),OFFSET('Water Data'!$G$6,0,10*ROW('Water Data'!G28)),NA())</f>
        <v>#N/A</v>
      </c>
      <c r="O34" s="510" t="e">
        <f ca="1">+IF(AND(ISNUMBER(OFFSET('Water Data'!$G$9,0,10*ROW('Water Data'!G28))),'Data Summary'!CD34="Yes"),OFFSET('Water Data'!$G$9,0,10*ROW('Water Data'!G28)),NA())</f>
        <v>#N/A</v>
      </c>
      <c r="P34" s="510" t="e">
        <f ca="1">+IF(AND(ISNUMBER(OFFSET('Water Data'!$H$4,0,10*ROW('Water Data'!H28))),'Data Summary'!CE34="Yes"),100-OFFSET('Water Data'!$H$4,0,10*ROW('Water Data'!H28)),NA())</f>
        <v>#N/A</v>
      </c>
      <c r="Q34" s="510" t="e">
        <f ca="1">+IF(AND(ISNUMBER(OFFSET('Water Data'!$H$6,0,10*ROW('Water Data'!H28))),'Data Summary'!CF34="Yes"),OFFSET('Water Data'!$H$6,0,10*ROW('Water Data'!H28)),NA())</f>
        <v>#N/A</v>
      </c>
      <c r="R34" s="510" t="e">
        <f ca="1">+IF(AND(ISNUMBER(OFFSET('Water Data'!$H$9,0,10*ROW('Water Data'!H28))),'Data Summary'!CG34="Yes"),OFFSET('Water Data'!$H$9,0,10*ROW('Water Data'!H28)),NA())</f>
        <v>#N/A</v>
      </c>
      <c r="S34" s="510" t="e">
        <f ca="1">+IF(AND(ISNUMBER(OFFSET('Water Data'!$I$4,0,10*ROW('Water Data'!I28))),'Data Summary'!CH34="Yes"),100-OFFSET('Water Data'!$I$4,0,10*ROW('Water Data'!I28)),NA())</f>
        <v>#N/A</v>
      </c>
      <c r="T34" s="510" t="e">
        <f ca="1">+IF(AND(ISNUMBER(OFFSET('Water Data'!$I$6,0,10*ROW('Water Data'!I28))),'Data Summary'!CI34="Yes"),OFFSET('Water Data'!$I$6,0,10*ROW('Water Data'!I28)),NA())</f>
        <v>#N/A</v>
      </c>
      <c r="U34" s="510" t="e">
        <f ca="1">+IF(AND(ISNUMBER(OFFSET('Water Data'!$I$9,0,10*ROW('Water Data'!I28))),'Data Summary'!CJ34="Yes"),OFFSET('Water Data'!$I$9,0,10*ROW('Water Data'!I28)),NA())</f>
        <v>#N/A</v>
      </c>
      <c r="V34" s="511" t="e">
        <f ca="1">+IF(AND(ISNUMBER(OFFSET('Sanitation Data'!$D$4,0,10*ROW('Sanitation Data'!D28))),'Data Summary'!CK34="Yes"),100-OFFSET('Sanitation Data'!$D$4,0,10*ROW('Sanitation Data'!D28)),NA())</f>
        <v>#N/A</v>
      </c>
      <c r="W34" s="511" t="e">
        <f ca="1">+IF(AND(ISNUMBER(OFFSET('Sanitation Data'!$D$6,0,10*ROW('Sanitation Data'!D28))),'Data Summary'!CL34="Yes"),OFFSET('Sanitation Data'!$D$6,0,10*ROW('Sanitation Data'!D28)),NA())</f>
        <v>#N/A</v>
      </c>
      <c r="X34" s="511" t="e">
        <f ca="1">+IF(AND(ISNUMBER(OFFSET('Sanitation Data'!$D$10,0,10*ROW('Sanitation Data'!D28))),'Data Summary'!CM34="Yes"),OFFSET('Sanitation Data'!$D$10,0,10*ROW('Sanitation Data'!D28)),NA())</f>
        <v>#N/A</v>
      </c>
      <c r="Y34" s="511" t="e">
        <f ca="1">+IF(AND(ISNUMBER(OFFSET('Sanitation Data'!$D$11,0,10*ROW('Sanitation Data'!D28))),'Data Summary'!CN34="Yes"),OFFSET('Sanitation Data'!$D$11,0,10*ROW('Sanitation Data'!D28)),NA())</f>
        <v>#N/A</v>
      </c>
      <c r="Z34" s="511" t="e">
        <f ca="1">+IF(AND(ISNUMBER(OFFSET('Sanitation Data'!$D$12,0,10*ROW('Sanitation Data'!D28))),'Data Summary'!CO34="Yes"),OFFSET('Sanitation Data'!$D$12,0,10*ROW('Sanitation Data'!D28)),NA())</f>
        <v>#N/A</v>
      </c>
      <c r="AA34" s="511" t="e">
        <f ca="1">+IF(AND(ISNUMBER(OFFSET('Sanitation Data'!$E$4,0,10*ROW('Sanitation Data'!E28))),'Data Summary'!CP34="Yes"),100-OFFSET('Sanitation Data'!$E$4,0,10*ROW('Sanitation Data'!E28)),NA())</f>
        <v>#N/A</v>
      </c>
      <c r="AB34" s="511" t="e">
        <f ca="1">+IF(AND(ISNUMBER(OFFSET('Sanitation Data'!$E$6,0,10*ROW('Sanitation Data'!E28))),'Data Summary'!CQ34="Yes"),OFFSET('Sanitation Data'!$E$6,0,10*ROW('Sanitation Data'!E28)),NA())</f>
        <v>#N/A</v>
      </c>
      <c r="AC34" s="511" t="e">
        <f ca="1">+IF(AND(ISNUMBER(OFFSET('Sanitation Data'!$E$10,0,10*ROW('Sanitation Data'!E28))),'Data Summary'!CR34="Yes"),OFFSET('Sanitation Data'!$E$10,0,10*ROW('Sanitation Data'!E28)),NA())</f>
        <v>#N/A</v>
      </c>
      <c r="AD34" s="511" t="e">
        <f ca="1">+IF(AND(ISNUMBER(OFFSET('Sanitation Data'!$E$11,0,10*ROW('Sanitation Data'!E28))),'Data Summary'!CS34="Yes"),OFFSET('Sanitation Data'!$E$11,0,10*ROW('Sanitation Data'!E28)),NA())</f>
        <v>#N/A</v>
      </c>
      <c r="AE34" s="511" t="e">
        <f ca="1">+IF(AND(ISNUMBER(OFFSET('Sanitation Data'!$E$12,0,10*ROW('Sanitation Data'!E28))),'Data Summary'!CT34="Yes"),OFFSET('Sanitation Data'!$E$12,0,10*ROW('Sanitation Data'!E28)),NA())</f>
        <v>#N/A</v>
      </c>
      <c r="AF34" s="511" t="e">
        <f ca="1">+IF(AND(ISNUMBER(OFFSET('Sanitation Data'!$F$4,0,10*ROW('Sanitation Data'!F28))),'Data Summary'!CU34="Yes"),100-OFFSET('Sanitation Data'!$F$4,0,10*ROW('Sanitation Data'!F28)),NA())</f>
        <v>#N/A</v>
      </c>
      <c r="AG34" s="511" t="e">
        <f ca="1">+IF(AND(ISNUMBER(OFFSET('Sanitation Data'!$F$6,0,10*ROW('Sanitation Data'!F28))),'Data Summary'!CV34="Yes"),OFFSET('Sanitation Data'!$F$6,0,10*ROW('Sanitation Data'!F28)),NA())</f>
        <v>#N/A</v>
      </c>
      <c r="AH34" s="511" t="e">
        <f ca="1">+IF(AND(ISNUMBER(OFFSET('Sanitation Data'!$F$10,0,10*ROW('Sanitation Data'!F28))),'Data Summary'!CW34="Yes"),OFFSET('Sanitation Data'!$F$10,0,10*ROW('Sanitation Data'!F28)),NA())</f>
        <v>#N/A</v>
      </c>
      <c r="AI34" s="511" t="e">
        <f ca="1">+IF(AND(ISNUMBER(OFFSET('Sanitation Data'!$F$11,0,10*ROW('Sanitation Data'!F28))),'Data Summary'!CX34="Yes"),OFFSET('Sanitation Data'!$F$11,0,10*ROW('Sanitation Data'!F28)),NA())</f>
        <v>#N/A</v>
      </c>
      <c r="AJ34" s="511" t="e">
        <f ca="1">+IF(AND(ISNUMBER(OFFSET('Sanitation Data'!$F$12,0,10*ROW('Sanitation Data'!F28))),'Data Summary'!CY34="Yes"),OFFSET('Sanitation Data'!$F$12,0,10*ROW('Sanitation Data'!F28)),NA())</f>
        <v>#N/A</v>
      </c>
      <c r="AK34" s="511" t="e">
        <f ca="1">+IF(AND(ISNUMBER(OFFSET('Sanitation Data'!$G$4,0,10*ROW('Sanitation Data'!G28))),'Data Summary'!CZ34="Yes"),100-OFFSET('Sanitation Data'!$G$4,0,10*ROW('Sanitation Data'!G28)),NA())</f>
        <v>#N/A</v>
      </c>
      <c r="AL34" s="511" t="e">
        <f ca="1">+IF(AND(ISNUMBER(OFFSET('Sanitation Data'!$G$6,0,10*ROW('Sanitation Data'!G28))),'Data Summary'!DA34="Yes"),OFFSET('Sanitation Data'!$G$6,0,10*ROW('Sanitation Data'!G28)),NA())</f>
        <v>#N/A</v>
      </c>
      <c r="AM34" s="511" t="e">
        <f ca="1">+IF(AND(ISNUMBER(OFFSET('Sanitation Data'!$G$10,0,10*ROW('Sanitation Data'!G28))),'Data Summary'!DB34="Yes"),OFFSET('Sanitation Data'!$G$10,0,10*ROW('Sanitation Data'!G28)),NA())</f>
        <v>#N/A</v>
      </c>
      <c r="AN34" s="511" t="e">
        <f ca="1">+IF(AND(ISNUMBER(OFFSET('Sanitation Data'!$G$11,0,10*ROW('Sanitation Data'!G28))),'Data Summary'!DC34="Yes"),OFFSET('Sanitation Data'!$G$11,0,10*ROW('Sanitation Data'!G28)),NA())</f>
        <v>#N/A</v>
      </c>
      <c r="AO34" s="511" t="e">
        <f ca="1">+IF(AND(ISNUMBER(OFFSET('Sanitation Data'!$G$12,0,10*ROW('Sanitation Data'!G28))),'Data Summary'!DD34="Yes"),OFFSET('Sanitation Data'!$G$12,0,10*ROW('Sanitation Data'!G28)),NA())</f>
        <v>#N/A</v>
      </c>
      <c r="AP34" s="511" t="e">
        <f ca="1">+IF(AND(ISNUMBER(OFFSET('Sanitation Data'!$H$4,0,10*ROW('Sanitation Data'!H28))),'Data Summary'!DE34="Yes"),100-OFFSET('Sanitation Data'!$H$4,0,10*ROW('Sanitation Data'!H28)),NA())</f>
        <v>#N/A</v>
      </c>
      <c r="AQ34" s="511" t="e">
        <f ca="1">+IF(AND(ISNUMBER(OFFSET('Sanitation Data'!$H$6,0,10*ROW('Sanitation Data'!H28))),'Data Summary'!DF34="Yes"),OFFSET('Sanitation Data'!$H$6,0,10*ROW('Sanitation Data'!H28)),NA())</f>
        <v>#N/A</v>
      </c>
      <c r="AR34" s="511" t="e">
        <f ca="1">+IF(AND(ISNUMBER(OFFSET('Sanitation Data'!$H$10,0,10*ROW('Sanitation Data'!H28))),'Data Summary'!DG34="Yes"),OFFSET('Sanitation Data'!$H$10,0,10*ROW('Sanitation Data'!H28)),NA())</f>
        <v>#N/A</v>
      </c>
      <c r="AS34" s="511" t="e">
        <f ca="1">+IF(AND(ISNUMBER(OFFSET('Sanitation Data'!$H$11,0,10*ROW('Sanitation Data'!H28))),'Data Summary'!DH34="Yes"),OFFSET('Sanitation Data'!$H$11,0,10*ROW('Sanitation Data'!H28)),NA())</f>
        <v>#N/A</v>
      </c>
      <c r="AT34" s="511" t="e">
        <f ca="1">+IF(AND(ISNUMBER(OFFSET('Sanitation Data'!$H$12,0,10*ROW('Sanitation Data'!H28))),'Data Summary'!DI34="Yes"),OFFSET('Sanitation Data'!$H$12,0,10*ROW('Sanitation Data'!H28)),NA())</f>
        <v>#N/A</v>
      </c>
      <c r="AU34" s="511" t="e">
        <f ca="1">+IF(AND(ISNUMBER(OFFSET('Sanitation Data'!$I$4,0,10*ROW('Sanitation Data'!I28))),'Data Summary'!DJ34="Yes"),100-OFFSET('Sanitation Data'!$I$4,0,10*ROW('Sanitation Data'!I28)),NA())</f>
        <v>#N/A</v>
      </c>
      <c r="AV34" s="511" t="e">
        <f ca="1">+IF(AND(ISNUMBER(OFFSET('Sanitation Data'!$I$6,0,10*ROW('Sanitation Data'!I28))),'Data Summary'!DK34="Yes"),OFFSET('Sanitation Data'!$I$6,0,10*ROW('Sanitation Data'!I28)),NA())</f>
        <v>#N/A</v>
      </c>
      <c r="AW34" s="511" t="e">
        <f ca="1">+IF(AND(ISNUMBER(OFFSET('Sanitation Data'!$I$10,0,10*ROW('Sanitation Data'!I28))),'Data Summary'!DL34="Yes"),OFFSET('Sanitation Data'!$I$10,0,10*ROW('Sanitation Data'!I28)),NA())</f>
        <v>#N/A</v>
      </c>
      <c r="AX34" s="511" t="e">
        <f ca="1">+IF(AND(ISNUMBER(OFFSET('Sanitation Data'!$I$11,0,10*ROW('Sanitation Data'!I28))),'Data Summary'!DM34="Yes"),OFFSET('Sanitation Data'!$I$11,0,10*ROW('Sanitation Data'!I28)),NA())</f>
        <v>#N/A</v>
      </c>
      <c r="AY34" s="511" t="e">
        <f ca="1">+IF(AND(ISNUMBER(OFFSET('Sanitation Data'!$I$12,0,10*ROW('Sanitation Data'!I28))),'Data Summary'!DN34="Yes"),OFFSET('Sanitation Data'!$I$12,0,10*ROW('Sanitation Data'!I28)),NA())</f>
        <v>#N/A</v>
      </c>
      <c r="AZ34" s="512" t="e">
        <f ca="1">+IF(AND(ISNUMBER(OFFSET('Hygiene Data'!$D$5,0,10*ROW('Hygiene Data'!D28))),'Data Summary'!DO34="Yes"),OFFSET('Hygiene Data'!$D$5,0,10*ROW('Hygiene Data'!D28)),NA())</f>
        <v>#N/A</v>
      </c>
      <c r="BA34" s="512" t="e">
        <f ca="1">+IF(AND(ISNUMBER(OFFSET('Hygiene Data'!$D$7,0,10*ROW('Hygiene Data'!D28))),'Data Summary'!DP34="Yes"),OFFSET('Hygiene Data'!$D$7,0,10*ROW('Hygiene Data'!D28)),NA())</f>
        <v>#N/A</v>
      </c>
      <c r="BB34" s="512" t="e">
        <f ca="1">+IF(AND(ISNUMBER(OFFSET('Hygiene Data'!$D$9,0,10*ROW('Hygiene Data'!D28))),'Data Summary'!DQ34="Yes"),OFFSET('Hygiene Data'!$D$9,0,10*ROW('Hygiene Data'!D28)),NA())</f>
        <v>#N/A</v>
      </c>
      <c r="BC34" s="512" t="e">
        <f ca="1">+IF(AND(ISNUMBER(OFFSET('Hygiene Data'!$E$5,0,10*ROW('Hygiene Data'!E28))),'Data Summary'!DR34="Yes"),OFFSET('Hygiene Data'!$E$5,0,10*ROW('Hygiene Data'!E28)),NA())</f>
        <v>#N/A</v>
      </c>
      <c r="BD34" s="512" t="e">
        <f ca="1">+IF(AND(ISNUMBER(OFFSET('Hygiene Data'!$E$7,0,10*ROW('Hygiene Data'!E28))),'Data Summary'!DS34="Yes"),OFFSET('Hygiene Data'!$E$7,0,10*ROW('Hygiene Data'!E28)),NA())</f>
        <v>#N/A</v>
      </c>
      <c r="BE34" s="512" t="e">
        <f ca="1">+IF(AND(ISNUMBER(OFFSET('Hygiene Data'!$E$9,0,10*ROW('Hygiene Data'!E28))),'Data Summary'!DT34="Yes"),OFFSET('Hygiene Data'!$E$9,0,10*ROW('Hygiene Data'!E28)),NA())</f>
        <v>#N/A</v>
      </c>
      <c r="BF34" s="512" t="e">
        <f ca="1">+IF(AND(ISNUMBER(OFFSET('Hygiene Data'!$F$5,0,10*ROW('Hygiene Data'!F28))),'Data Summary'!DU34="Yes"),OFFSET('Hygiene Data'!$F$5,0,10*ROW('Hygiene Data'!F28)),NA())</f>
        <v>#N/A</v>
      </c>
      <c r="BG34" s="512" t="e">
        <f ca="1">+IF(AND(ISNUMBER(OFFSET('Hygiene Data'!$F$7,0,10*ROW('Hygiene Data'!F28))),'Data Summary'!DV34="Yes"),OFFSET('Hygiene Data'!$F$7,0,10*ROW('Hygiene Data'!F28)),NA())</f>
        <v>#N/A</v>
      </c>
      <c r="BH34" s="512" t="e">
        <f ca="1">+IF(AND(ISNUMBER(OFFSET('Hygiene Data'!$F$9,0,10*ROW('Hygiene Data'!F28))),'Data Summary'!DW34="Yes"),OFFSET('Hygiene Data'!$F$9,0,10*ROW('Hygiene Data'!F28)),NA())</f>
        <v>#N/A</v>
      </c>
      <c r="BI34" s="512" t="e">
        <f ca="1">+IF(AND(ISNUMBER(OFFSET('Hygiene Data'!$G$5,0,10*ROW('Hygiene Data'!G28))),'Data Summary'!DX34="Yes"),OFFSET('Hygiene Data'!$G$5,0,10*ROW('Hygiene Data'!G28)),NA())</f>
        <v>#N/A</v>
      </c>
      <c r="BJ34" s="512" t="e">
        <f ca="1">+IF(AND(ISNUMBER(OFFSET('Hygiene Data'!$G$7,0,10*ROW('Hygiene Data'!G28))),'Data Summary'!DY34="Yes"),OFFSET('Hygiene Data'!$G$7,0,10*ROW('Hygiene Data'!G28)),NA())</f>
        <v>#N/A</v>
      </c>
      <c r="BK34" s="512" t="e">
        <f ca="1">+IF(AND(ISNUMBER(OFFSET('Hygiene Data'!$G$9,0,10*ROW('Hygiene Data'!G28))),'Data Summary'!DZ34="Yes"),OFFSET('Hygiene Data'!$G$9,0,10*ROW('Hygiene Data'!G28)),NA())</f>
        <v>#N/A</v>
      </c>
      <c r="BL34" s="512" t="e">
        <f ca="1">+IF(AND(ISNUMBER(OFFSET('Hygiene Data'!$H$5,0,10*ROW('Hygiene Data'!H28))),'Data Summary'!EA34="Yes"),OFFSET('Hygiene Data'!$H$5,0,10*ROW('Hygiene Data'!H28)),NA())</f>
        <v>#N/A</v>
      </c>
      <c r="BM34" s="512" t="e">
        <f ca="1">+IF(AND(ISNUMBER(OFFSET('Hygiene Data'!$H$7,0,10*ROW('Hygiene Data'!H28))),'Data Summary'!EB34="Yes"),OFFSET('Hygiene Data'!$H$7,0,10*ROW('Hygiene Data'!H28)),NA())</f>
        <v>#N/A</v>
      </c>
      <c r="BN34" s="512" t="e">
        <f ca="1">+IF(AND(ISNUMBER(OFFSET('Hygiene Data'!$H$9,0,10*ROW('Hygiene Data'!H28))),'Data Summary'!EC34="Yes"),OFFSET('Hygiene Data'!$H$9,0,10*ROW('Hygiene Data'!H28)),NA())</f>
        <v>#N/A</v>
      </c>
      <c r="BO34" s="512" t="e">
        <f ca="1">+IF(AND(ISNUMBER(OFFSET('Hygiene Data'!$I$5,0,10*ROW('Hygiene Data'!I28))),'Data Summary'!ED34="Yes"),OFFSET('Hygiene Data'!$I$5,0,10*ROW('Hygiene Data'!I28)),NA())</f>
        <v>#N/A</v>
      </c>
      <c r="BP34" s="512" t="e">
        <f ca="1">+IF(AND(ISNUMBER(OFFSET('Hygiene Data'!$I$7,0,10*ROW('Hygiene Data'!I28))),'Data Summary'!EE34="Yes"),OFFSET('Hygiene Data'!$I$7,0,10*ROW('Hygiene Data'!I28)),NA())</f>
        <v>#N/A</v>
      </c>
      <c r="BQ34" s="512" t="e">
        <f ca="1">+IF(AND(ISNUMBER(OFFSET('Hygiene Data'!$I$9,0,10*ROW('Hygiene Data'!I28))),'Data Summary'!EF34="Yes"),OFFSET('Hygiene Data'!$I$9,0,10*ROW('Hygiene Data'!I28)),NA())</f>
        <v>#N/A</v>
      </c>
    </row>
    <row r="35" spans="1:69" x14ac:dyDescent="0.25">
      <c r="A35" s="508" t="e">
        <f ca="1">+RIGHT('Data Summary'!A35,LEN('Data Summary'!A35)-9)</f>
        <v>#VALUE!</v>
      </c>
      <c r="B35" s="482" t="str">
        <f ca="1">+IF(ISTEXT('Data Summary'!B35),'Data Summary'!B35,"")</f>
        <v/>
      </c>
      <c r="C35" s="509" t="e">
        <f ca="1">+VALUE('Data Summary'!C35)</f>
        <v>#VALUE!</v>
      </c>
      <c r="D35" s="510" t="e">
        <f ca="1">+IF(AND(ISNUMBER(OFFSET('Water Data'!$D$4,0,10*ROW('Water Data'!D29))),'Data Summary'!BS35="Yes"),100-OFFSET('Water Data'!$D$4,0,10*ROW('Water Data'!D29)),NA())</f>
        <v>#N/A</v>
      </c>
      <c r="E35" s="510" t="e">
        <f ca="1">+IF(AND(ISNUMBER(OFFSET('Water Data'!$D$6,0,10*ROW('Water Data'!D29))),'Data Summary'!BT35="Yes"),OFFSET('Water Data'!$D$6,0,10*ROW('Water Data'!D29)),NA())</f>
        <v>#N/A</v>
      </c>
      <c r="F35" s="510" t="e">
        <f ca="1">+IF(AND(ISNUMBER(OFFSET('Water Data'!$D$9,0,10*ROW('Water Data'!D29))),'Data Summary'!BU35="Yes"),OFFSET('Water Data'!$D$9,0,10*ROW('Water Data'!D29)),NA())</f>
        <v>#N/A</v>
      </c>
      <c r="G35" s="510" t="e">
        <f ca="1">+IF(AND(ISNUMBER(OFFSET('Water Data'!$E$4,0,10*ROW('Water Data'!E29))),'Data Summary'!BV35="Yes"),100-OFFSET('Water Data'!$E$4,0,10*ROW('Water Data'!E29)),NA())</f>
        <v>#N/A</v>
      </c>
      <c r="H35" s="510" t="e">
        <f ca="1">+IF(AND(ISNUMBER(OFFSET('Water Data'!$E$6,0,10*ROW('Water Data'!E29))),'Data Summary'!BW35="Yes"),OFFSET('Water Data'!$E$6,0,10*ROW('Water Data'!E29)),NA())</f>
        <v>#N/A</v>
      </c>
      <c r="I35" s="510" t="e">
        <f ca="1">+IF(AND(ISNUMBER(OFFSET('Water Data'!$E$9,0,10*ROW('Water Data'!E29))),'Data Summary'!BX35="Yes"),OFFSET('Water Data'!$E$9,0,10*ROW('Water Data'!E29)),NA())</f>
        <v>#N/A</v>
      </c>
      <c r="J35" s="510" t="e">
        <f ca="1">+IF(AND(ISNUMBER(OFFSET('Water Data'!$F$4,0,10*ROW('Water Data'!F29))),'Data Summary'!BY35="Yes"),100-OFFSET('Water Data'!$F$4,0,10*ROW('Water Data'!F29)),NA())</f>
        <v>#N/A</v>
      </c>
      <c r="K35" s="510" t="e">
        <f ca="1">+IF(AND(ISNUMBER(OFFSET('Water Data'!$F$6,0,10*ROW('Water Data'!F29))),'Data Summary'!BZ35="Yes"),OFFSET('Water Data'!$F$6,0,10*ROW('Water Data'!F29)),NA())</f>
        <v>#N/A</v>
      </c>
      <c r="L35" s="510" t="e">
        <f ca="1">+IF(AND(ISNUMBER(OFFSET('Water Data'!$F$9,0,10*ROW('Water Data'!F29))),'Data Summary'!CA35="Yes"),OFFSET('Water Data'!$F$9,0,10*ROW('Water Data'!F29)),NA())</f>
        <v>#N/A</v>
      </c>
      <c r="M35" s="510" t="e">
        <f ca="1">+IF(AND(ISNUMBER(OFFSET('Water Data'!$G$4,0,10*ROW('Water Data'!G29))),'Data Summary'!CB35="Yes"),100-OFFSET('Water Data'!$G$4,0,10*ROW('Water Data'!G29)),NA())</f>
        <v>#N/A</v>
      </c>
      <c r="N35" s="510" t="e">
        <f ca="1">+IF(AND(ISNUMBER(OFFSET('Water Data'!$G$6,0,10*ROW('Water Data'!G29))),'Data Summary'!CC35="Yes"),OFFSET('Water Data'!$G$6,0,10*ROW('Water Data'!G29)),NA())</f>
        <v>#N/A</v>
      </c>
      <c r="O35" s="510" t="e">
        <f ca="1">+IF(AND(ISNUMBER(OFFSET('Water Data'!$G$9,0,10*ROW('Water Data'!G29))),'Data Summary'!CD35="Yes"),OFFSET('Water Data'!$G$9,0,10*ROW('Water Data'!G29)),NA())</f>
        <v>#N/A</v>
      </c>
      <c r="P35" s="510" t="e">
        <f ca="1">+IF(AND(ISNUMBER(OFFSET('Water Data'!$H$4,0,10*ROW('Water Data'!H29))),'Data Summary'!CE35="Yes"),100-OFFSET('Water Data'!$H$4,0,10*ROW('Water Data'!H29)),NA())</f>
        <v>#N/A</v>
      </c>
      <c r="Q35" s="510" t="e">
        <f ca="1">+IF(AND(ISNUMBER(OFFSET('Water Data'!$H$6,0,10*ROW('Water Data'!H29))),'Data Summary'!CF35="Yes"),OFFSET('Water Data'!$H$6,0,10*ROW('Water Data'!H29)),NA())</f>
        <v>#N/A</v>
      </c>
      <c r="R35" s="510" t="e">
        <f ca="1">+IF(AND(ISNUMBER(OFFSET('Water Data'!$H$9,0,10*ROW('Water Data'!H29))),'Data Summary'!CG35="Yes"),OFFSET('Water Data'!$H$9,0,10*ROW('Water Data'!H29)),NA())</f>
        <v>#N/A</v>
      </c>
      <c r="S35" s="510" t="e">
        <f ca="1">+IF(AND(ISNUMBER(OFFSET('Water Data'!$I$4,0,10*ROW('Water Data'!I29))),'Data Summary'!CH35="Yes"),100-OFFSET('Water Data'!$I$4,0,10*ROW('Water Data'!I29)),NA())</f>
        <v>#N/A</v>
      </c>
      <c r="T35" s="510" t="e">
        <f ca="1">+IF(AND(ISNUMBER(OFFSET('Water Data'!$I$6,0,10*ROW('Water Data'!I29))),'Data Summary'!CI35="Yes"),OFFSET('Water Data'!$I$6,0,10*ROW('Water Data'!I29)),NA())</f>
        <v>#N/A</v>
      </c>
      <c r="U35" s="510" t="e">
        <f ca="1">+IF(AND(ISNUMBER(OFFSET('Water Data'!$I$9,0,10*ROW('Water Data'!I29))),'Data Summary'!CJ35="Yes"),OFFSET('Water Data'!$I$9,0,10*ROW('Water Data'!I29)),NA())</f>
        <v>#N/A</v>
      </c>
      <c r="V35" s="511" t="e">
        <f ca="1">+IF(AND(ISNUMBER(OFFSET('Sanitation Data'!$D$4,0,10*ROW('Sanitation Data'!D29))),'Data Summary'!CK35="Yes"),100-OFFSET('Sanitation Data'!$D$4,0,10*ROW('Sanitation Data'!D29)),NA())</f>
        <v>#N/A</v>
      </c>
      <c r="W35" s="511" t="e">
        <f ca="1">+IF(AND(ISNUMBER(OFFSET('Sanitation Data'!$D$6,0,10*ROW('Sanitation Data'!D29))),'Data Summary'!CL35="Yes"),OFFSET('Sanitation Data'!$D$6,0,10*ROW('Sanitation Data'!D29)),NA())</f>
        <v>#N/A</v>
      </c>
      <c r="X35" s="511" t="e">
        <f ca="1">+IF(AND(ISNUMBER(OFFSET('Sanitation Data'!$D$10,0,10*ROW('Sanitation Data'!D29))),'Data Summary'!CM35="Yes"),OFFSET('Sanitation Data'!$D$10,0,10*ROW('Sanitation Data'!D29)),NA())</f>
        <v>#N/A</v>
      </c>
      <c r="Y35" s="511" t="e">
        <f ca="1">+IF(AND(ISNUMBER(OFFSET('Sanitation Data'!$D$11,0,10*ROW('Sanitation Data'!D29))),'Data Summary'!CN35="Yes"),OFFSET('Sanitation Data'!$D$11,0,10*ROW('Sanitation Data'!D29)),NA())</f>
        <v>#N/A</v>
      </c>
      <c r="Z35" s="511" t="e">
        <f ca="1">+IF(AND(ISNUMBER(OFFSET('Sanitation Data'!$D$12,0,10*ROW('Sanitation Data'!D29))),'Data Summary'!CO35="Yes"),OFFSET('Sanitation Data'!$D$12,0,10*ROW('Sanitation Data'!D29)),NA())</f>
        <v>#N/A</v>
      </c>
      <c r="AA35" s="511" t="e">
        <f ca="1">+IF(AND(ISNUMBER(OFFSET('Sanitation Data'!$E$4,0,10*ROW('Sanitation Data'!E29))),'Data Summary'!CP35="Yes"),100-OFFSET('Sanitation Data'!$E$4,0,10*ROW('Sanitation Data'!E29)),NA())</f>
        <v>#N/A</v>
      </c>
      <c r="AB35" s="511" t="e">
        <f ca="1">+IF(AND(ISNUMBER(OFFSET('Sanitation Data'!$E$6,0,10*ROW('Sanitation Data'!E29))),'Data Summary'!CQ35="Yes"),OFFSET('Sanitation Data'!$E$6,0,10*ROW('Sanitation Data'!E29)),NA())</f>
        <v>#N/A</v>
      </c>
      <c r="AC35" s="511" t="e">
        <f ca="1">+IF(AND(ISNUMBER(OFFSET('Sanitation Data'!$E$10,0,10*ROW('Sanitation Data'!E29))),'Data Summary'!CR35="Yes"),OFFSET('Sanitation Data'!$E$10,0,10*ROW('Sanitation Data'!E29)),NA())</f>
        <v>#N/A</v>
      </c>
      <c r="AD35" s="511" t="e">
        <f ca="1">+IF(AND(ISNUMBER(OFFSET('Sanitation Data'!$E$11,0,10*ROW('Sanitation Data'!E29))),'Data Summary'!CS35="Yes"),OFFSET('Sanitation Data'!$E$11,0,10*ROW('Sanitation Data'!E29)),NA())</f>
        <v>#N/A</v>
      </c>
      <c r="AE35" s="511" t="e">
        <f ca="1">+IF(AND(ISNUMBER(OFFSET('Sanitation Data'!$E$12,0,10*ROW('Sanitation Data'!E29))),'Data Summary'!CT35="Yes"),OFFSET('Sanitation Data'!$E$12,0,10*ROW('Sanitation Data'!E29)),NA())</f>
        <v>#N/A</v>
      </c>
      <c r="AF35" s="511" t="e">
        <f ca="1">+IF(AND(ISNUMBER(OFFSET('Sanitation Data'!$F$4,0,10*ROW('Sanitation Data'!F29))),'Data Summary'!CU35="Yes"),100-OFFSET('Sanitation Data'!$F$4,0,10*ROW('Sanitation Data'!F29)),NA())</f>
        <v>#N/A</v>
      </c>
      <c r="AG35" s="511" t="e">
        <f ca="1">+IF(AND(ISNUMBER(OFFSET('Sanitation Data'!$F$6,0,10*ROW('Sanitation Data'!F29))),'Data Summary'!CV35="Yes"),OFFSET('Sanitation Data'!$F$6,0,10*ROW('Sanitation Data'!F29)),NA())</f>
        <v>#N/A</v>
      </c>
      <c r="AH35" s="511" t="e">
        <f ca="1">+IF(AND(ISNUMBER(OFFSET('Sanitation Data'!$F$10,0,10*ROW('Sanitation Data'!F29))),'Data Summary'!CW35="Yes"),OFFSET('Sanitation Data'!$F$10,0,10*ROW('Sanitation Data'!F29)),NA())</f>
        <v>#N/A</v>
      </c>
      <c r="AI35" s="511" t="e">
        <f ca="1">+IF(AND(ISNUMBER(OFFSET('Sanitation Data'!$F$11,0,10*ROW('Sanitation Data'!F29))),'Data Summary'!CX35="Yes"),OFFSET('Sanitation Data'!$F$11,0,10*ROW('Sanitation Data'!F29)),NA())</f>
        <v>#N/A</v>
      </c>
      <c r="AJ35" s="511" t="e">
        <f ca="1">+IF(AND(ISNUMBER(OFFSET('Sanitation Data'!$F$12,0,10*ROW('Sanitation Data'!F29))),'Data Summary'!CY35="Yes"),OFFSET('Sanitation Data'!$F$12,0,10*ROW('Sanitation Data'!F29)),NA())</f>
        <v>#N/A</v>
      </c>
      <c r="AK35" s="511" t="e">
        <f ca="1">+IF(AND(ISNUMBER(OFFSET('Sanitation Data'!$G$4,0,10*ROW('Sanitation Data'!G29))),'Data Summary'!CZ35="Yes"),100-OFFSET('Sanitation Data'!$G$4,0,10*ROW('Sanitation Data'!G29)),NA())</f>
        <v>#N/A</v>
      </c>
      <c r="AL35" s="511" t="e">
        <f ca="1">+IF(AND(ISNUMBER(OFFSET('Sanitation Data'!$G$6,0,10*ROW('Sanitation Data'!G29))),'Data Summary'!DA35="Yes"),OFFSET('Sanitation Data'!$G$6,0,10*ROW('Sanitation Data'!G29)),NA())</f>
        <v>#N/A</v>
      </c>
      <c r="AM35" s="511" t="e">
        <f ca="1">+IF(AND(ISNUMBER(OFFSET('Sanitation Data'!$G$10,0,10*ROW('Sanitation Data'!G29))),'Data Summary'!DB35="Yes"),OFFSET('Sanitation Data'!$G$10,0,10*ROW('Sanitation Data'!G29)),NA())</f>
        <v>#N/A</v>
      </c>
      <c r="AN35" s="511" t="e">
        <f ca="1">+IF(AND(ISNUMBER(OFFSET('Sanitation Data'!$G$11,0,10*ROW('Sanitation Data'!G29))),'Data Summary'!DC35="Yes"),OFFSET('Sanitation Data'!$G$11,0,10*ROW('Sanitation Data'!G29)),NA())</f>
        <v>#N/A</v>
      </c>
      <c r="AO35" s="511" t="e">
        <f ca="1">+IF(AND(ISNUMBER(OFFSET('Sanitation Data'!$G$12,0,10*ROW('Sanitation Data'!G29))),'Data Summary'!DD35="Yes"),OFFSET('Sanitation Data'!$G$12,0,10*ROW('Sanitation Data'!G29)),NA())</f>
        <v>#N/A</v>
      </c>
      <c r="AP35" s="511" t="e">
        <f ca="1">+IF(AND(ISNUMBER(OFFSET('Sanitation Data'!$H$4,0,10*ROW('Sanitation Data'!H29))),'Data Summary'!DE35="Yes"),100-OFFSET('Sanitation Data'!$H$4,0,10*ROW('Sanitation Data'!H29)),NA())</f>
        <v>#N/A</v>
      </c>
      <c r="AQ35" s="511" t="e">
        <f ca="1">+IF(AND(ISNUMBER(OFFSET('Sanitation Data'!$H$6,0,10*ROW('Sanitation Data'!H29))),'Data Summary'!DF35="Yes"),OFFSET('Sanitation Data'!$H$6,0,10*ROW('Sanitation Data'!H29)),NA())</f>
        <v>#N/A</v>
      </c>
      <c r="AR35" s="511" t="e">
        <f ca="1">+IF(AND(ISNUMBER(OFFSET('Sanitation Data'!$H$10,0,10*ROW('Sanitation Data'!H29))),'Data Summary'!DG35="Yes"),OFFSET('Sanitation Data'!$H$10,0,10*ROW('Sanitation Data'!H29)),NA())</f>
        <v>#N/A</v>
      </c>
      <c r="AS35" s="511" t="e">
        <f ca="1">+IF(AND(ISNUMBER(OFFSET('Sanitation Data'!$H$11,0,10*ROW('Sanitation Data'!H29))),'Data Summary'!DH35="Yes"),OFFSET('Sanitation Data'!$H$11,0,10*ROW('Sanitation Data'!H29)),NA())</f>
        <v>#N/A</v>
      </c>
      <c r="AT35" s="511" t="e">
        <f ca="1">+IF(AND(ISNUMBER(OFFSET('Sanitation Data'!$H$12,0,10*ROW('Sanitation Data'!H29))),'Data Summary'!DI35="Yes"),OFFSET('Sanitation Data'!$H$12,0,10*ROW('Sanitation Data'!H29)),NA())</f>
        <v>#N/A</v>
      </c>
      <c r="AU35" s="511" t="e">
        <f ca="1">+IF(AND(ISNUMBER(OFFSET('Sanitation Data'!$I$4,0,10*ROW('Sanitation Data'!I29))),'Data Summary'!DJ35="Yes"),100-OFFSET('Sanitation Data'!$I$4,0,10*ROW('Sanitation Data'!I29)),NA())</f>
        <v>#N/A</v>
      </c>
      <c r="AV35" s="511" t="e">
        <f ca="1">+IF(AND(ISNUMBER(OFFSET('Sanitation Data'!$I$6,0,10*ROW('Sanitation Data'!I29))),'Data Summary'!DK35="Yes"),OFFSET('Sanitation Data'!$I$6,0,10*ROW('Sanitation Data'!I29)),NA())</f>
        <v>#N/A</v>
      </c>
      <c r="AW35" s="511" t="e">
        <f ca="1">+IF(AND(ISNUMBER(OFFSET('Sanitation Data'!$I$10,0,10*ROW('Sanitation Data'!I29))),'Data Summary'!DL35="Yes"),OFFSET('Sanitation Data'!$I$10,0,10*ROW('Sanitation Data'!I29)),NA())</f>
        <v>#N/A</v>
      </c>
      <c r="AX35" s="511" t="e">
        <f ca="1">+IF(AND(ISNUMBER(OFFSET('Sanitation Data'!$I$11,0,10*ROW('Sanitation Data'!I29))),'Data Summary'!DM35="Yes"),OFFSET('Sanitation Data'!$I$11,0,10*ROW('Sanitation Data'!I29)),NA())</f>
        <v>#N/A</v>
      </c>
      <c r="AY35" s="511" t="e">
        <f ca="1">+IF(AND(ISNUMBER(OFFSET('Sanitation Data'!$I$12,0,10*ROW('Sanitation Data'!I29))),'Data Summary'!DN35="Yes"),OFFSET('Sanitation Data'!$I$12,0,10*ROW('Sanitation Data'!I29)),NA())</f>
        <v>#N/A</v>
      </c>
      <c r="AZ35" s="512" t="e">
        <f ca="1">+IF(AND(ISNUMBER(OFFSET('Hygiene Data'!$D$5,0,10*ROW('Hygiene Data'!D29))),'Data Summary'!DO35="Yes"),OFFSET('Hygiene Data'!$D$5,0,10*ROW('Hygiene Data'!D29)),NA())</f>
        <v>#N/A</v>
      </c>
      <c r="BA35" s="512" t="e">
        <f ca="1">+IF(AND(ISNUMBER(OFFSET('Hygiene Data'!$D$7,0,10*ROW('Hygiene Data'!D29))),'Data Summary'!DP35="Yes"),OFFSET('Hygiene Data'!$D$7,0,10*ROW('Hygiene Data'!D29)),NA())</f>
        <v>#N/A</v>
      </c>
      <c r="BB35" s="512" t="e">
        <f ca="1">+IF(AND(ISNUMBER(OFFSET('Hygiene Data'!$D$9,0,10*ROW('Hygiene Data'!D29))),'Data Summary'!DQ35="Yes"),OFFSET('Hygiene Data'!$D$9,0,10*ROW('Hygiene Data'!D29)),NA())</f>
        <v>#N/A</v>
      </c>
      <c r="BC35" s="512" t="e">
        <f ca="1">+IF(AND(ISNUMBER(OFFSET('Hygiene Data'!$E$5,0,10*ROW('Hygiene Data'!E29))),'Data Summary'!DR35="Yes"),OFFSET('Hygiene Data'!$E$5,0,10*ROW('Hygiene Data'!E29)),NA())</f>
        <v>#N/A</v>
      </c>
      <c r="BD35" s="512" t="e">
        <f ca="1">+IF(AND(ISNUMBER(OFFSET('Hygiene Data'!$E$7,0,10*ROW('Hygiene Data'!E29))),'Data Summary'!DS35="Yes"),OFFSET('Hygiene Data'!$E$7,0,10*ROW('Hygiene Data'!E29)),NA())</f>
        <v>#N/A</v>
      </c>
      <c r="BE35" s="512" t="e">
        <f ca="1">+IF(AND(ISNUMBER(OFFSET('Hygiene Data'!$E$9,0,10*ROW('Hygiene Data'!E29))),'Data Summary'!DT35="Yes"),OFFSET('Hygiene Data'!$E$9,0,10*ROW('Hygiene Data'!E29)),NA())</f>
        <v>#N/A</v>
      </c>
      <c r="BF35" s="512" t="e">
        <f ca="1">+IF(AND(ISNUMBER(OFFSET('Hygiene Data'!$F$5,0,10*ROW('Hygiene Data'!F29))),'Data Summary'!DU35="Yes"),OFFSET('Hygiene Data'!$F$5,0,10*ROW('Hygiene Data'!F29)),NA())</f>
        <v>#N/A</v>
      </c>
      <c r="BG35" s="512" t="e">
        <f ca="1">+IF(AND(ISNUMBER(OFFSET('Hygiene Data'!$F$7,0,10*ROW('Hygiene Data'!F29))),'Data Summary'!DV35="Yes"),OFFSET('Hygiene Data'!$F$7,0,10*ROW('Hygiene Data'!F29)),NA())</f>
        <v>#N/A</v>
      </c>
      <c r="BH35" s="512" t="e">
        <f ca="1">+IF(AND(ISNUMBER(OFFSET('Hygiene Data'!$F$9,0,10*ROW('Hygiene Data'!F29))),'Data Summary'!DW35="Yes"),OFFSET('Hygiene Data'!$F$9,0,10*ROW('Hygiene Data'!F29)),NA())</f>
        <v>#N/A</v>
      </c>
      <c r="BI35" s="512" t="e">
        <f ca="1">+IF(AND(ISNUMBER(OFFSET('Hygiene Data'!$G$5,0,10*ROW('Hygiene Data'!G29))),'Data Summary'!DX35="Yes"),OFFSET('Hygiene Data'!$G$5,0,10*ROW('Hygiene Data'!G29)),NA())</f>
        <v>#N/A</v>
      </c>
      <c r="BJ35" s="512" t="e">
        <f ca="1">+IF(AND(ISNUMBER(OFFSET('Hygiene Data'!$G$7,0,10*ROW('Hygiene Data'!G29))),'Data Summary'!DY35="Yes"),OFFSET('Hygiene Data'!$G$7,0,10*ROW('Hygiene Data'!G29)),NA())</f>
        <v>#N/A</v>
      </c>
      <c r="BK35" s="512" t="e">
        <f ca="1">+IF(AND(ISNUMBER(OFFSET('Hygiene Data'!$G$9,0,10*ROW('Hygiene Data'!G29))),'Data Summary'!DZ35="Yes"),OFFSET('Hygiene Data'!$G$9,0,10*ROW('Hygiene Data'!G29)),NA())</f>
        <v>#N/A</v>
      </c>
      <c r="BL35" s="512" t="e">
        <f ca="1">+IF(AND(ISNUMBER(OFFSET('Hygiene Data'!$H$5,0,10*ROW('Hygiene Data'!H29))),'Data Summary'!EA35="Yes"),OFFSET('Hygiene Data'!$H$5,0,10*ROW('Hygiene Data'!H29)),NA())</f>
        <v>#N/A</v>
      </c>
      <c r="BM35" s="512" t="e">
        <f ca="1">+IF(AND(ISNUMBER(OFFSET('Hygiene Data'!$H$7,0,10*ROW('Hygiene Data'!H29))),'Data Summary'!EB35="Yes"),OFFSET('Hygiene Data'!$H$7,0,10*ROW('Hygiene Data'!H29)),NA())</f>
        <v>#N/A</v>
      </c>
      <c r="BN35" s="512" t="e">
        <f ca="1">+IF(AND(ISNUMBER(OFFSET('Hygiene Data'!$H$9,0,10*ROW('Hygiene Data'!H29))),'Data Summary'!EC35="Yes"),OFFSET('Hygiene Data'!$H$9,0,10*ROW('Hygiene Data'!H29)),NA())</f>
        <v>#N/A</v>
      </c>
      <c r="BO35" s="512" t="e">
        <f ca="1">+IF(AND(ISNUMBER(OFFSET('Hygiene Data'!$I$5,0,10*ROW('Hygiene Data'!I29))),'Data Summary'!ED35="Yes"),OFFSET('Hygiene Data'!$I$5,0,10*ROW('Hygiene Data'!I29)),NA())</f>
        <v>#N/A</v>
      </c>
      <c r="BP35" s="512" t="e">
        <f ca="1">+IF(AND(ISNUMBER(OFFSET('Hygiene Data'!$I$7,0,10*ROW('Hygiene Data'!I29))),'Data Summary'!EE35="Yes"),OFFSET('Hygiene Data'!$I$7,0,10*ROW('Hygiene Data'!I29)),NA())</f>
        <v>#N/A</v>
      </c>
      <c r="BQ35" s="512" t="e">
        <f ca="1">+IF(AND(ISNUMBER(OFFSET('Hygiene Data'!$I$9,0,10*ROW('Hygiene Data'!I29))),'Data Summary'!EF35="Yes"),OFFSET('Hygiene Data'!$I$9,0,10*ROW('Hygiene Data'!I29)),NA())</f>
        <v>#N/A</v>
      </c>
    </row>
    <row r="36" spans="1:69" x14ac:dyDescent="0.25">
      <c r="A36" s="508" t="e">
        <f ca="1">+RIGHT('Data Summary'!A36,LEN('Data Summary'!A36)-9)</f>
        <v>#VALUE!</v>
      </c>
      <c r="B36" s="482" t="str">
        <f ca="1">+IF(ISTEXT('Data Summary'!B36),'Data Summary'!B36,"")</f>
        <v/>
      </c>
      <c r="C36" s="509" t="e">
        <f ca="1">+VALUE('Data Summary'!C36)</f>
        <v>#VALUE!</v>
      </c>
      <c r="D36" s="510" t="e">
        <f ca="1">+IF(AND(ISNUMBER(OFFSET('Water Data'!$D$4,0,10*ROW('Water Data'!D30))),'Data Summary'!BS36="Yes"),100-OFFSET('Water Data'!$D$4,0,10*ROW('Water Data'!D30)),NA())</f>
        <v>#N/A</v>
      </c>
      <c r="E36" s="510" t="e">
        <f ca="1">+IF(AND(ISNUMBER(OFFSET('Water Data'!$D$6,0,10*ROW('Water Data'!D30))),'Data Summary'!BT36="Yes"),OFFSET('Water Data'!$D$6,0,10*ROW('Water Data'!D30)),NA())</f>
        <v>#N/A</v>
      </c>
      <c r="F36" s="510" t="e">
        <f ca="1">+IF(AND(ISNUMBER(OFFSET('Water Data'!$D$9,0,10*ROW('Water Data'!D30))),'Data Summary'!BU36="Yes"),OFFSET('Water Data'!$D$9,0,10*ROW('Water Data'!D30)),NA())</f>
        <v>#N/A</v>
      </c>
      <c r="G36" s="510" t="e">
        <f ca="1">+IF(AND(ISNUMBER(OFFSET('Water Data'!$E$4,0,10*ROW('Water Data'!E30))),'Data Summary'!BV36="Yes"),100-OFFSET('Water Data'!$E$4,0,10*ROW('Water Data'!E30)),NA())</f>
        <v>#N/A</v>
      </c>
      <c r="H36" s="510" t="e">
        <f ca="1">+IF(AND(ISNUMBER(OFFSET('Water Data'!$E$6,0,10*ROW('Water Data'!E30))),'Data Summary'!BW36="Yes"),OFFSET('Water Data'!$E$6,0,10*ROW('Water Data'!E30)),NA())</f>
        <v>#N/A</v>
      </c>
      <c r="I36" s="510" t="e">
        <f ca="1">+IF(AND(ISNUMBER(OFFSET('Water Data'!$E$9,0,10*ROW('Water Data'!E30))),'Data Summary'!BX36="Yes"),OFFSET('Water Data'!$E$9,0,10*ROW('Water Data'!E30)),NA())</f>
        <v>#N/A</v>
      </c>
      <c r="J36" s="510" t="e">
        <f ca="1">+IF(AND(ISNUMBER(OFFSET('Water Data'!$F$4,0,10*ROW('Water Data'!F30))),'Data Summary'!BY36="Yes"),100-OFFSET('Water Data'!$F$4,0,10*ROW('Water Data'!F30)),NA())</f>
        <v>#N/A</v>
      </c>
      <c r="K36" s="510" t="e">
        <f ca="1">+IF(AND(ISNUMBER(OFFSET('Water Data'!$F$6,0,10*ROW('Water Data'!F30))),'Data Summary'!BZ36="Yes"),OFFSET('Water Data'!$F$6,0,10*ROW('Water Data'!F30)),NA())</f>
        <v>#N/A</v>
      </c>
      <c r="L36" s="510" t="e">
        <f ca="1">+IF(AND(ISNUMBER(OFFSET('Water Data'!$F$9,0,10*ROW('Water Data'!F30))),'Data Summary'!CA36="Yes"),OFFSET('Water Data'!$F$9,0,10*ROW('Water Data'!F30)),NA())</f>
        <v>#N/A</v>
      </c>
      <c r="M36" s="510" t="e">
        <f ca="1">+IF(AND(ISNUMBER(OFFSET('Water Data'!$G$4,0,10*ROW('Water Data'!G30))),'Data Summary'!CB36="Yes"),100-OFFSET('Water Data'!$G$4,0,10*ROW('Water Data'!G30)),NA())</f>
        <v>#N/A</v>
      </c>
      <c r="N36" s="510" t="e">
        <f ca="1">+IF(AND(ISNUMBER(OFFSET('Water Data'!$G$6,0,10*ROW('Water Data'!G30))),'Data Summary'!CC36="Yes"),OFFSET('Water Data'!$G$6,0,10*ROW('Water Data'!G30)),NA())</f>
        <v>#N/A</v>
      </c>
      <c r="O36" s="510" t="e">
        <f ca="1">+IF(AND(ISNUMBER(OFFSET('Water Data'!$G$9,0,10*ROW('Water Data'!G30))),'Data Summary'!CD36="Yes"),OFFSET('Water Data'!$G$9,0,10*ROW('Water Data'!G30)),NA())</f>
        <v>#N/A</v>
      </c>
      <c r="P36" s="510" t="e">
        <f ca="1">+IF(AND(ISNUMBER(OFFSET('Water Data'!$H$4,0,10*ROW('Water Data'!H30))),'Data Summary'!CE36="Yes"),100-OFFSET('Water Data'!$H$4,0,10*ROW('Water Data'!H30)),NA())</f>
        <v>#N/A</v>
      </c>
      <c r="Q36" s="510" t="e">
        <f ca="1">+IF(AND(ISNUMBER(OFFSET('Water Data'!$H$6,0,10*ROW('Water Data'!H30))),'Data Summary'!CF36="Yes"),OFFSET('Water Data'!$H$6,0,10*ROW('Water Data'!H30)),NA())</f>
        <v>#N/A</v>
      </c>
      <c r="R36" s="510" t="e">
        <f ca="1">+IF(AND(ISNUMBER(OFFSET('Water Data'!$H$9,0,10*ROW('Water Data'!H30))),'Data Summary'!CG36="Yes"),OFFSET('Water Data'!$H$9,0,10*ROW('Water Data'!H30)),NA())</f>
        <v>#N/A</v>
      </c>
      <c r="S36" s="510" t="e">
        <f ca="1">+IF(AND(ISNUMBER(OFFSET('Water Data'!$I$4,0,10*ROW('Water Data'!I30))),'Data Summary'!CH36="Yes"),100-OFFSET('Water Data'!$I$4,0,10*ROW('Water Data'!I30)),NA())</f>
        <v>#N/A</v>
      </c>
      <c r="T36" s="510" t="e">
        <f ca="1">+IF(AND(ISNUMBER(OFFSET('Water Data'!$I$6,0,10*ROW('Water Data'!I30))),'Data Summary'!CI36="Yes"),OFFSET('Water Data'!$I$6,0,10*ROW('Water Data'!I30)),NA())</f>
        <v>#N/A</v>
      </c>
      <c r="U36" s="510" t="e">
        <f ca="1">+IF(AND(ISNUMBER(OFFSET('Water Data'!$I$9,0,10*ROW('Water Data'!I30))),'Data Summary'!CJ36="Yes"),OFFSET('Water Data'!$I$9,0,10*ROW('Water Data'!I30)),NA())</f>
        <v>#N/A</v>
      </c>
      <c r="V36" s="511" t="e">
        <f ca="1">+IF(AND(ISNUMBER(OFFSET('Sanitation Data'!$D$4,0,10*ROW('Sanitation Data'!D30))),'Data Summary'!CK36="Yes"),100-OFFSET('Sanitation Data'!$D$4,0,10*ROW('Sanitation Data'!D30)),NA())</f>
        <v>#N/A</v>
      </c>
      <c r="W36" s="511" t="e">
        <f ca="1">+IF(AND(ISNUMBER(OFFSET('Sanitation Data'!$D$6,0,10*ROW('Sanitation Data'!D30))),'Data Summary'!CL36="Yes"),OFFSET('Sanitation Data'!$D$6,0,10*ROW('Sanitation Data'!D30)),NA())</f>
        <v>#N/A</v>
      </c>
      <c r="X36" s="511" t="e">
        <f ca="1">+IF(AND(ISNUMBER(OFFSET('Sanitation Data'!$D$10,0,10*ROW('Sanitation Data'!D30))),'Data Summary'!CM36="Yes"),OFFSET('Sanitation Data'!$D$10,0,10*ROW('Sanitation Data'!D30)),NA())</f>
        <v>#N/A</v>
      </c>
      <c r="Y36" s="511" t="e">
        <f ca="1">+IF(AND(ISNUMBER(OFFSET('Sanitation Data'!$D$11,0,10*ROW('Sanitation Data'!D30))),'Data Summary'!CN36="Yes"),OFFSET('Sanitation Data'!$D$11,0,10*ROW('Sanitation Data'!D30)),NA())</f>
        <v>#N/A</v>
      </c>
      <c r="Z36" s="511" t="e">
        <f ca="1">+IF(AND(ISNUMBER(OFFSET('Sanitation Data'!$D$12,0,10*ROW('Sanitation Data'!D30))),'Data Summary'!CO36="Yes"),OFFSET('Sanitation Data'!$D$12,0,10*ROW('Sanitation Data'!D30)),NA())</f>
        <v>#N/A</v>
      </c>
      <c r="AA36" s="511" t="e">
        <f ca="1">+IF(AND(ISNUMBER(OFFSET('Sanitation Data'!$E$4,0,10*ROW('Sanitation Data'!E30))),'Data Summary'!CP36="Yes"),100-OFFSET('Sanitation Data'!$E$4,0,10*ROW('Sanitation Data'!E30)),NA())</f>
        <v>#N/A</v>
      </c>
      <c r="AB36" s="511" t="e">
        <f ca="1">+IF(AND(ISNUMBER(OFFSET('Sanitation Data'!$E$6,0,10*ROW('Sanitation Data'!E30))),'Data Summary'!CQ36="Yes"),OFFSET('Sanitation Data'!$E$6,0,10*ROW('Sanitation Data'!E30)),NA())</f>
        <v>#N/A</v>
      </c>
      <c r="AC36" s="511" t="e">
        <f ca="1">+IF(AND(ISNUMBER(OFFSET('Sanitation Data'!$E$10,0,10*ROW('Sanitation Data'!E30))),'Data Summary'!CR36="Yes"),OFFSET('Sanitation Data'!$E$10,0,10*ROW('Sanitation Data'!E30)),NA())</f>
        <v>#N/A</v>
      </c>
      <c r="AD36" s="511" t="e">
        <f ca="1">+IF(AND(ISNUMBER(OFFSET('Sanitation Data'!$E$11,0,10*ROW('Sanitation Data'!E30))),'Data Summary'!CS36="Yes"),OFFSET('Sanitation Data'!$E$11,0,10*ROW('Sanitation Data'!E30)),NA())</f>
        <v>#N/A</v>
      </c>
      <c r="AE36" s="511" t="e">
        <f ca="1">+IF(AND(ISNUMBER(OFFSET('Sanitation Data'!$E$12,0,10*ROW('Sanitation Data'!E30))),'Data Summary'!CT36="Yes"),OFFSET('Sanitation Data'!$E$12,0,10*ROW('Sanitation Data'!E30)),NA())</f>
        <v>#N/A</v>
      </c>
      <c r="AF36" s="511" t="e">
        <f ca="1">+IF(AND(ISNUMBER(OFFSET('Sanitation Data'!$F$4,0,10*ROW('Sanitation Data'!F30))),'Data Summary'!CU36="Yes"),100-OFFSET('Sanitation Data'!$F$4,0,10*ROW('Sanitation Data'!F30)),NA())</f>
        <v>#N/A</v>
      </c>
      <c r="AG36" s="511" t="e">
        <f ca="1">+IF(AND(ISNUMBER(OFFSET('Sanitation Data'!$F$6,0,10*ROW('Sanitation Data'!F30))),'Data Summary'!CV36="Yes"),OFFSET('Sanitation Data'!$F$6,0,10*ROW('Sanitation Data'!F30)),NA())</f>
        <v>#N/A</v>
      </c>
      <c r="AH36" s="511" t="e">
        <f ca="1">+IF(AND(ISNUMBER(OFFSET('Sanitation Data'!$F$10,0,10*ROW('Sanitation Data'!F30))),'Data Summary'!CW36="Yes"),OFFSET('Sanitation Data'!$F$10,0,10*ROW('Sanitation Data'!F30)),NA())</f>
        <v>#N/A</v>
      </c>
      <c r="AI36" s="511" t="e">
        <f ca="1">+IF(AND(ISNUMBER(OFFSET('Sanitation Data'!$F$11,0,10*ROW('Sanitation Data'!F30))),'Data Summary'!CX36="Yes"),OFFSET('Sanitation Data'!$F$11,0,10*ROW('Sanitation Data'!F30)),NA())</f>
        <v>#N/A</v>
      </c>
      <c r="AJ36" s="511" t="e">
        <f ca="1">+IF(AND(ISNUMBER(OFFSET('Sanitation Data'!$F$12,0,10*ROW('Sanitation Data'!F30))),'Data Summary'!CY36="Yes"),OFFSET('Sanitation Data'!$F$12,0,10*ROW('Sanitation Data'!F30)),NA())</f>
        <v>#N/A</v>
      </c>
      <c r="AK36" s="511" t="e">
        <f ca="1">+IF(AND(ISNUMBER(OFFSET('Sanitation Data'!$G$4,0,10*ROW('Sanitation Data'!G30))),'Data Summary'!CZ36="Yes"),100-OFFSET('Sanitation Data'!$G$4,0,10*ROW('Sanitation Data'!G30)),NA())</f>
        <v>#N/A</v>
      </c>
      <c r="AL36" s="511" t="e">
        <f ca="1">+IF(AND(ISNUMBER(OFFSET('Sanitation Data'!$G$6,0,10*ROW('Sanitation Data'!G30))),'Data Summary'!DA36="Yes"),OFFSET('Sanitation Data'!$G$6,0,10*ROW('Sanitation Data'!G30)),NA())</f>
        <v>#N/A</v>
      </c>
      <c r="AM36" s="511" t="e">
        <f ca="1">+IF(AND(ISNUMBER(OFFSET('Sanitation Data'!$G$10,0,10*ROW('Sanitation Data'!G30))),'Data Summary'!DB36="Yes"),OFFSET('Sanitation Data'!$G$10,0,10*ROW('Sanitation Data'!G30)),NA())</f>
        <v>#N/A</v>
      </c>
      <c r="AN36" s="511" t="e">
        <f ca="1">+IF(AND(ISNUMBER(OFFSET('Sanitation Data'!$G$11,0,10*ROW('Sanitation Data'!G30))),'Data Summary'!DC36="Yes"),OFFSET('Sanitation Data'!$G$11,0,10*ROW('Sanitation Data'!G30)),NA())</f>
        <v>#N/A</v>
      </c>
      <c r="AO36" s="511" t="e">
        <f ca="1">+IF(AND(ISNUMBER(OFFSET('Sanitation Data'!$G$12,0,10*ROW('Sanitation Data'!G30))),'Data Summary'!DD36="Yes"),OFFSET('Sanitation Data'!$G$12,0,10*ROW('Sanitation Data'!G30)),NA())</f>
        <v>#N/A</v>
      </c>
      <c r="AP36" s="511" t="e">
        <f ca="1">+IF(AND(ISNUMBER(OFFSET('Sanitation Data'!$H$4,0,10*ROW('Sanitation Data'!H30))),'Data Summary'!DE36="Yes"),100-OFFSET('Sanitation Data'!$H$4,0,10*ROW('Sanitation Data'!H30)),NA())</f>
        <v>#N/A</v>
      </c>
      <c r="AQ36" s="511" t="e">
        <f ca="1">+IF(AND(ISNUMBER(OFFSET('Sanitation Data'!$H$6,0,10*ROW('Sanitation Data'!H30))),'Data Summary'!DF36="Yes"),OFFSET('Sanitation Data'!$H$6,0,10*ROW('Sanitation Data'!H30)),NA())</f>
        <v>#N/A</v>
      </c>
      <c r="AR36" s="511" t="e">
        <f ca="1">+IF(AND(ISNUMBER(OFFSET('Sanitation Data'!$H$10,0,10*ROW('Sanitation Data'!H30))),'Data Summary'!DG36="Yes"),OFFSET('Sanitation Data'!$H$10,0,10*ROW('Sanitation Data'!H30)),NA())</f>
        <v>#N/A</v>
      </c>
      <c r="AS36" s="511" t="e">
        <f ca="1">+IF(AND(ISNUMBER(OFFSET('Sanitation Data'!$H$11,0,10*ROW('Sanitation Data'!H30))),'Data Summary'!DH36="Yes"),OFFSET('Sanitation Data'!$H$11,0,10*ROW('Sanitation Data'!H30)),NA())</f>
        <v>#N/A</v>
      </c>
      <c r="AT36" s="511" t="e">
        <f ca="1">+IF(AND(ISNUMBER(OFFSET('Sanitation Data'!$H$12,0,10*ROW('Sanitation Data'!H30))),'Data Summary'!DI36="Yes"),OFFSET('Sanitation Data'!$H$12,0,10*ROW('Sanitation Data'!H30)),NA())</f>
        <v>#N/A</v>
      </c>
      <c r="AU36" s="511" t="e">
        <f ca="1">+IF(AND(ISNUMBER(OFFSET('Sanitation Data'!$I$4,0,10*ROW('Sanitation Data'!I30))),'Data Summary'!DJ36="Yes"),100-OFFSET('Sanitation Data'!$I$4,0,10*ROW('Sanitation Data'!I30)),NA())</f>
        <v>#N/A</v>
      </c>
      <c r="AV36" s="511" t="e">
        <f ca="1">+IF(AND(ISNUMBER(OFFSET('Sanitation Data'!$I$6,0,10*ROW('Sanitation Data'!I30))),'Data Summary'!DK36="Yes"),OFFSET('Sanitation Data'!$I$6,0,10*ROW('Sanitation Data'!I30)),NA())</f>
        <v>#N/A</v>
      </c>
      <c r="AW36" s="511" t="e">
        <f ca="1">+IF(AND(ISNUMBER(OFFSET('Sanitation Data'!$I$10,0,10*ROW('Sanitation Data'!I30))),'Data Summary'!DL36="Yes"),OFFSET('Sanitation Data'!$I$10,0,10*ROW('Sanitation Data'!I30)),NA())</f>
        <v>#N/A</v>
      </c>
      <c r="AX36" s="511" t="e">
        <f ca="1">+IF(AND(ISNUMBER(OFFSET('Sanitation Data'!$I$11,0,10*ROW('Sanitation Data'!I30))),'Data Summary'!DM36="Yes"),OFFSET('Sanitation Data'!$I$11,0,10*ROW('Sanitation Data'!I30)),NA())</f>
        <v>#N/A</v>
      </c>
      <c r="AY36" s="511" t="e">
        <f ca="1">+IF(AND(ISNUMBER(OFFSET('Sanitation Data'!$I$12,0,10*ROW('Sanitation Data'!I30))),'Data Summary'!DN36="Yes"),OFFSET('Sanitation Data'!$I$12,0,10*ROW('Sanitation Data'!I30)),NA())</f>
        <v>#N/A</v>
      </c>
      <c r="AZ36" s="512" t="e">
        <f ca="1">+IF(AND(ISNUMBER(OFFSET('Hygiene Data'!$D$5,0,10*ROW('Hygiene Data'!D30))),'Data Summary'!DO36="Yes"),OFFSET('Hygiene Data'!$D$5,0,10*ROW('Hygiene Data'!D30)),NA())</f>
        <v>#N/A</v>
      </c>
      <c r="BA36" s="512" t="e">
        <f ca="1">+IF(AND(ISNUMBER(OFFSET('Hygiene Data'!$D$7,0,10*ROW('Hygiene Data'!D30))),'Data Summary'!DP36="Yes"),OFFSET('Hygiene Data'!$D$7,0,10*ROW('Hygiene Data'!D30)),NA())</f>
        <v>#N/A</v>
      </c>
      <c r="BB36" s="512" t="e">
        <f ca="1">+IF(AND(ISNUMBER(OFFSET('Hygiene Data'!$D$9,0,10*ROW('Hygiene Data'!D30))),'Data Summary'!DQ36="Yes"),OFFSET('Hygiene Data'!$D$9,0,10*ROW('Hygiene Data'!D30)),NA())</f>
        <v>#N/A</v>
      </c>
      <c r="BC36" s="512" t="e">
        <f ca="1">+IF(AND(ISNUMBER(OFFSET('Hygiene Data'!$E$5,0,10*ROW('Hygiene Data'!E30))),'Data Summary'!DR36="Yes"),OFFSET('Hygiene Data'!$E$5,0,10*ROW('Hygiene Data'!E30)),NA())</f>
        <v>#N/A</v>
      </c>
      <c r="BD36" s="512" t="e">
        <f ca="1">+IF(AND(ISNUMBER(OFFSET('Hygiene Data'!$E$7,0,10*ROW('Hygiene Data'!E30))),'Data Summary'!DS36="Yes"),OFFSET('Hygiene Data'!$E$7,0,10*ROW('Hygiene Data'!E30)),NA())</f>
        <v>#N/A</v>
      </c>
      <c r="BE36" s="512" t="e">
        <f ca="1">+IF(AND(ISNUMBER(OFFSET('Hygiene Data'!$E$9,0,10*ROW('Hygiene Data'!E30))),'Data Summary'!DT36="Yes"),OFFSET('Hygiene Data'!$E$9,0,10*ROW('Hygiene Data'!E30)),NA())</f>
        <v>#N/A</v>
      </c>
      <c r="BF36" s="512" t="e">
        <f ca="1">+IF(AND(ISNUMBER(OFFSET('Hygiene Data'!$F$5,0,10*ROW('Hygiene Data'!F30))),'Data Summary'!DU36="Yes"),OFFSET('Hygiene Data'!$F$5,0,10*ROW('Hygiene Data'!F30)),NA())</f>
        <v>#N/A</v>
      </c>
      <c r="BG36" s="512" t="e">
        <f ca="1">+IF(AND(ISNUMBER(OFFSET('Hygiene Data'!$F$7,0,10*ROW('Hygiene Data'!F30))),'Data Summary'!DV36="Yes"),OFFSET('Hygiene Data'!$F$7,0,10*ROW('Hygiene Data'!F30)),NA())</f>
        <v>#N/A</v>
      </c>
      <c r="BH36" s="512" t="e">
        <f ca="1">+IF(AND(ISNUMBER(OFFSET('Hygiene Data'!$F$9,0,10*ROW('Hygiene Data'!F30))),'Data Summary'!DW36="Yes"),OFFSET('Hygiene Data'!$F$9,0,10*ROW('Hygiene Data'!F30)),NA())</f>
        <v>#N/A</v>
      </c>
      <c r="BI36" s="512" t="e">
        <f ca="1">+IF(AND(ISNUMBER(OFFSET('Hygiene Data'!$G$5,0,10*ROW('Hygiene Data'!G30))),'Data Summary'!DX36="Yes"),OFFSET('Hygiene Data'!$G$5,0,10*ROW('Hygiene Data'!G30)),NA())</f>
        <v>#N/A</v>
      </c>
      <c r="BJ36" s="512" t="e">
        <f ca="1">+IF(AND(ISNUMBER(OFFSET('Hygiene Data'!$G$7,0,10*ROW('Hygiene Data'!G30))),'Data Summary'!DY36="Yes"),OFFSET('Hygiene Data'!$G$7,0,10*ROW('Hygiene Data'!G30)),NA())</f>
        <v>#N/A</v>
      </c>
      <c r="BK36" s="512" t="e">
        <f ca="1">+IF(AND(ISNUMBER(OFFSET('Hygiene Data'!$G$9,0,10*ROW('Hygiene Data'!G30))),'Data Summary'!DZ36="Yes"),OFFSET('Hygiene Data'!$G$9,0,10*ROW('Hygiene Data'!G30)),NA())</f>
        <v>#N/A</v>
      </c>
      <c r="BL36" s="512" t="e">
        <f ca="1">+IF(AND(ISNUMBER(OFFSET('Hygiene Data'!$H$5,0,10*ROW('Hygiene Data'!H30))),'Data Summary'!EA36="Yes"),OFFSET('Hygiene Data'!$H$5,0,10*ROW('Hygiene Data'!H30)),NA())</f>
        <v>#N/A</v>
      </c>
      <c r="BM36" s="512" t="e">
        <f ca="1">+IF(AND(ISNUMBER(OFFSET('Hygiene Data'!$H$7,0,10*ROW('Hygiene Data'!H30))),'Data Summary'!EB36="Yes"),OFFSET('Hygiene Data'!$H$7,0,10*ROW('Hygiene Data'!H30)),NA())</f>
        <v>#N/A</v>
      </c>
      <c r="BN36" s="512" t="e">
        <f ca="1">+IF(AND(ISNUMBER(OFFSET('Hygiene Data'!$H$9,0,10*ROW('Hygiene Data'!H30))),'Data Summary'!EC36="Yes"),OFFSET('Hygiene Data'!$H$9,0,10*ROW('Hygiene Data'!H30)),NA())</f>
        <v>#N/A</v>
      </c>
      <c r="BO36" s="512" t="e">
        <f ca="1">+IF(AND(ISNUMBER(OFFSET('Hygiene Data'!$I$5,0,10*ROW('Hygiene Data'!I30))),'Data Summary'!ED36="Yes"),OFFSET('Hygiene Data'!$I$5,0,10*ROW('Hygiene Data'!I30)),NA())</f>
        <v>#N/A</v>
      </c>
      <c r="BP36" s="512" t="e">
        <f ca="1">+IF(AND(ISNUMBER(OFFSET('Hygiene Data'!$I$7,0,10*ROW('Hygiene Data'!I30))),'Data Summary'!EE36="Yes"),OFFSET('Hygiene Data'!$I$7,0,10*ROW('Hygiene Data'!I30)),NA())</f>
        <v>#N/A</v>
      </c>
      <c r="BQ36" s="512" t="e">
        <f ca="1">+IF(AND(ISNUMBER(OFFSET('Hygiene Data'!$I$9,0,10*ROW('Hygiene Data'!I30))),'Data Summary'!EF36="Yes"),OFFSET('Hygiene Data'!$I$9,0,10*ROW('Hygiene Data'!I30)),NA())</f>
        <v>#N/A</v>
      </c>
    </row>
    <row r="37" spans="1:69" x14ac:dyDescent="0.25">
      <c r="A37" s="508" t="e">
        <f ca="1">+RIGHT('Data Summary'!A37,LEN('Data Summary'!A37)-9)</f>
        <v>#VALUE!</v>
      </c>
      <c r="B37" s="482" t="str">
        <f ca="1">+IF(ISTEXT('Data Summary'!B37),'Data Summary'!B37,"")</f>
        <v/>
      </c>
      <c r="C37" s="509" t="e">
        <f ca="1">+VALUE('Data Summary'!C37)</f>
        <v>#VALUE!</v>
      </c>
      <c r="D37" s="510" t="e">
        <f ca="1">+IF(AND(ISNUMBER(OFFSET('Water Data'!$D$4,0,10*ROW('Water Data'!D31))),'Data Summary'!BS37="Yes"),100-OFFSET('Water Data'!$D$4,0,10*ROW('Water Data'!D31)),NA())</f>
        <v>#N/A</v>
      </c>
      <c r="E37" s="510" t="e">
        <f ca="1">+IF(AND(ISNUMBER(OFFSET('Water Data'!$D$6,0,10*ROW('Water Data'!D31))),'Data Summary'!BT37="Yes"),OFFSET('Water Data'!$D$6,0,10*ROW('Water Data'!D31)),NA())</f>
        <v>#N/A</v>
      </c>
      <c r="F37" s="510" t="e">
        <f ca="1">+IF(AND(ISNUMBER(OFFSET('Water Data'!$D$9,0,10*ROW('Water Data'!D31))),'Data Summary'!BU37="Yes"),OFFSET('Water Data'!$D$9,0,10*ROW('Water Data'!D31)),NA())</f>
        <v>#N/A</v>
      </c>
      <c r="G37" s="510" t="e">
        <f ca="1">+IF(AND(ISNUMBER(OFFSET('Water Data'!$E$4,0,10*ROW('Water Data'!E31))),'Data Summary'!BV37="Yes"),100-OFFSET('Water Data'!$E$4,0,10*ROW('Water Data'!E31)),NA())</f>
        <v>#N/A</v>
      </c>
      <c r="H37" s="510" t="e">
        <f ca="1">+IF(AND(ISNUMBER(OFFSET('Water Data'!$E$6,0,10*ROW('Water Data'!E31))),'Data Summary'!BW37="Yes"),OFFSET('Water Data'!$E$6,0,10*ROW('Water Data'!E31)),NA())</f>
        <v>#N/A</v>
      </c>
      <c r="I37" s="510" t="e">
        <f ca="1">+IF(AND(ISNUMBER(OFFSET('Water Data'!$E$9,0,10*ROW('Water Data'!E31))),'Data Summary'!BX37="Yes"),OFFSET('Water Data'!$E$9,0,10*ROW('Water Data'!E31)),NA())</f>
        <v>#N/A</v>
      </c>
      <c r="J37" s="510" t="e">
        <f ca="1">+IF(AND(ISNUMBER(OFFSET('Water Data'!$F$4,0,10*ROW('Water Data'!F31))),'Data Summary'!BY37="Yes"),100-OFFSET('Water Data'!$F$4,0,10*ROW('Water Data'!F31)),NA())</f>
        <v>#N/A</v>
      </c>
      <c r="K37" s="510" t="e">
        <f ca="1">+IF(AND(ISNUMBER(OFFSET('Water Data'!$F$6,0,10*ROW('Water Data'!F31))),'Data Summary'!BZ37="Yes"),OFFSET('Water Data'!$F$6,0,10*ROW('Water Data'!F31)),NA())</f>
        <v>#N/A</v>
      </c>
      <c r="L37" s="510" t="e">
        <f ca="1">+IF(AND(ISNUMBER(OFFSET('Water Data'!$F$9,0,10*ROW('Water Data'!F31))),'Data Summary'!CA37="Yes"),OFFSET('Water Data'!$F$9,0,10*ROW('Water Data'!F31)),NA())</f>
        <v>#N/A</v>
      </c>
      <c r="M37" s="510" t="e">
        <f ca="1">+IF(AND(ISNUMBER(OFFSET('Water Data'!$G$4,0,10*ROW('Water Data'!G31))),'Data Summary'!CB37="Yes"),100-OFFSET('Water Data'!$G$4,0,10*ROW('Water Data'!G31)),NA())</f>
        <v>#N/A</v>
      </c>
      <c r="N37" s="510" t="e">
        <f ca="1">+IF(AND(ISNUMBER(OFFSET('Water Data'!$G$6,0,10*ROW('Water Data'!G31))),'Data Summary'!CC37="Yes"),OFFSET('Water Data'!$G$6,0,10*ROW('Water Data'!G31)),NA())</f>
        <v>#N/A</v>
      </c>
      <c r="O37" s="510" t="e">
        <f ca="1">+IF(AND(ISNUMBER(OFFSET('Water Data'!$G$9,0,10*ROW('Water Data'!G31))),'Data Summary'!CD37="Yes"),OFFSET('Water Data'!$G$9,0,10*ROW('Water Data'!G31)),NA())</f>
        <v>#N/A</v>
      </c>
      <c r="P37" s="510" t="e">
        <f ca="1">+IF(AND(ISNUMBER(OFFSET('Water Data'!$H$4,0,10*ROW('Water Data'!H31))),'Data Summary'!CE37="Yes"),100-OFFSET('Water Data'!$H$4,0,10*ROW('Water Data'!H31)),NA())</f>
        <v>#N/A</v>
      </c>
      <c r="Q37" s="510" t="e">
        <f ca="1">+IF(AND(ISNUMBER(OFFSET('Water Data'!$H$6,0,10*ROW('Water Data'!H31))),'Data Summary'!CF37="Yes"),OFFSET('Water Data'!$H$6,0,10*ROW('Water Data'!H31)),NA())</f>
        <v>#N/A</v>
      </c>
      <c r="R37" s="510" t="e">
        <f ca="1">+IF(AND(ISNUMBER(OFFSET('Water Data'!$H$9,0,10*ROW('Water Data'!H31))),'Data Summary'!CG37="Yes"),OFFSET('Water Data'!$H$9,0,10*ROW('Water Data'!H31)),NA())</f>
        <v>#N/A</v>
      </c>
      <c r="S37" s="510" t="e">
        <f ca="1">+IF(AND(ISNUMBER(OFFSET('Water Data'!$I$4,0,10*ROW('Water Data'!I31))),'Data Summary'!CH37="Yes"),100-OFFSET('Water Data'!$I$4,0,10*ROW('Water Data'!I31)),NA())</f>
        <v>#N/A</v>
      </c>
      <c r="T37" s="510" t="e">
        <f ca="1">+IF(AND(ISNUMBER(OFFSET('Water Data'!$I$6,0,10*ROW('Water Data'!I31))),'Data Summary'!CI37="Yes"),OFFSET('Water Data'!$I$6,0,10*ROW('Water Data'!I31)),NA())</f>
        <v>#N/A</v>
      </c>
      <c r="U37" s="510" t="e">
        <f ca="1">+IF(AND(ISNUMBER(OFFSET('Water Data'!$I$9,0,10*ROW('Water Data'!I31))),'Data Summary'!CJ37="Yes"),OFFSET('Water Data'!$I$9,0,10*ROW('Water Data'!I31)),NA())</f>
        <v>#N/A</v>
      </c>
      <c r="V37" s="511" t="e">
        <f ca="1">+IF(AND(ISNUMBER(OFFSET('Sanitation Data'!$D$4,0,10*ROW('Sanitation Data'!D31))),'Data Summary'!CK37="Yes"),100-OFFSET('Sanitation Data'!$D$4,0,10*ROW('Sanitation Data'!D31)),NA())</f>
        <v>#N/A</v>
      </c>
      <c r="W37" s="511" t="e">
        <f ca="1">+IF(AND(ISNUMBER(OFFSET('Sanitation Data'!$D$6,0,10*ROW('Sanitation Data'!D31))),'Data Summary'!CL37="Yes"),OFFSET('Sanitation Data'!$D$6,0,10*ROW('Sanitation Data'!D31)),NA())</f>
        <v>#N/A</v>
      </c>
      <c r="X37" s="511" t="e">
        <f ca="1">+IF(AND(ISNUMBER(OFFSET('Sanitation Data'!$D$10,0,10*ROW('Sanitation Data'!D31))),'Data Summary'!CM37="Yes"),OFFSET('Sanitation Data'!$D$10,0,10*ROW('Sanitation Data'!D31)),NA())</f>
        <v>#N/A</v>
      </c>
      <c r="Y37" s="511" t="e">
        <f ca="1">+IF(AND(ISNUMBER(OFFSET('Sanitation Data'!$D$11,0,10*ROW('Sanitation Data'!D31))),'Data Summary'!CN37="Yes"),OFFSET('Sanitation Data'!$D$11,0,10*ROW('Sanitation Data'!D31)),NA())</f>
        <v>#N/A</v>
      </c>
      <c r="Z37" s="511" t="e">
        <f ca="1">+IF(AND(ISNUMBER(OFFSET('Sanitation Data'!$D$12,0,10*ROW('Sanitation Data'!D31))),'Data Summary'!CO37="Yes"),OFFSET('Sanitation Data'!$D$12,0,10*ROW('Sanitation Data'!D31)),NA())</f>
        <v>#N/A</v>
      </c>
      <c r="AA37" s="511" t="e">
        <f ca="1">+IF(AND(ISNUMBER(OFFSET('Sanitation Data'!$E$4,0,10*ROW('Sanitation Data'!E31))),'Data Summary'!CP37="Yes"),100-OFFSET('Sanitation Data'!$E$4,0,10*ROW('Sanitation Data'!E31)),NA())</f>
        <v>#N/A</v>
      </c>
      <c r="AB37" s="511" t="e">
        <f ca="1">+IF(AND(ISNUMBER(OFFSET('Sanitation Data'!$E$6,0,10*ROW('Sanitation Data'!E31))),'Data Summary'!CQ37="Yes"),OFFSET('Sanitation Data'!$E$6,0,10*ROW('Sanitation Data'!E31)),NA())</f>
        <v>#N/A</v>
      </c>
      <c r="AC37" s="511" t="e">
        <f ca="1">+IF(AND(ISNUMBER(OFFSET('Sanitation Data'!$E$10,0,10*ROW('Sanitation Data'!E31))),'Data Summary'!CR37="Yes"),OFFSET('Sanitation Data'!$E$10,0,10*ROW('Sanitation Data'!E31)),NA())</f>
        <v>#N/A</v>
      </c>
      <c r="AD37" s="511" t="e">
        <f ca="1">+IF(AND(ISNUMBER(OFFSET('Sanitation Data'!$E$11,0,10*ROW('Sanitation Data'!E31))),'Data Summary'!CS37="Yes"),OFFSET('Sanitation Data'!$E$11,0,10*ROW('Sanitation Data'!E31)),NA())</f>
        <v>#N/A</v>
      </c>
      <c r="AE37" s="511" t="e">
        <f ca="1">+IF(AND(ISNUMBER(OFFSET('Sanitation Data'!$E$12,0,10*ROW('Sanitation Data'!E31))),'Data Summary'!CT37="Yes"),OFFSET('Sanitation Data'!$E$12,0,10*ROW('Sanitation Data'!E31)),NA())</f>
        <v>#N/A</v>
      </c>
      <c r="AF37" s="511" t="e">
        <f ca="1">+IF(AND(ISNUMBER(OFFSET('Sanitation Data'!$F$4,0,10*ROW('Sanitation Data'!F31))),'Data Summary'!CU37="Yes"),100-OFFSET('Sanitation Data'!$F$4,0,10*ROW('Sanitation Data'!F31)),NA())</f>
        <v>#N/A</v>
      </c>
      <c r="AG37" s="511" t="e">
        <f ca="1">+IF(AND(ISNUMBER(OFFSET('Sanitation Data'!$F$6,0,10*ROW('Sanitation Data'!F31))),'Data Summary'!CV37="Yes"),OFFSET('Sanitation Data'!$F$6,0,10*ROW('Sanitation Data'!F31)),NA())</f>
        <v>#N/A</v>
      </c>
      <c r="AH37" s="511" t="e">
        <f ca="1">+IF(AND(ISNUMBER(OFFSET('Sanitation Data'!$F$10,0,10*ROW('Sanitation Data'!F31))),'Data Summary'!CW37="Yes"),OFFSET('Sanitation Data'!$F$10,0,10*ROW('Sanitation Data'!F31)),NA())</f>
        <v>#N/A</v>
      </c>
      <c r="AI37" s="511" t="e">
        <f ca="1">+IF(AND(ISNUMBER(OFFSET('Sanitation Data'!$F$11,0,10*ROW('Sanitation Data'!F31))),'Data Summary'!CX37="Yes"),OFFSET('Sanitation Data'!$F$11,0,10*ROW('Sanitation Data'!F31)),NA())</f>
        <v>#N/A</v>
      </c>
      <c r="AJ37" s="511" t="e">
        <f ca="1">+IF(AND(ISNUMBER(OFFSET('Sanitation Data'!$F$12,0,10*ROW('Sanitation Data'!F31))),'Data Summary'!CY37="Yes"),OFFSET('Sanitation Data'!$F$12,0,10*ROW('Sanitation Data'!F31)),NA())</f>
        <v>#N/A</v>
      </c>
      <c r="AK37" s="511" t="e">
        <f ca="1">+IF(AND(ISNUMBER(OFFSET('Sanitation Data'!$G$4,0,10*ROW('Sanitation Data'!G31))),'Data Summary'!CZ37="Yes"),100-OFFSET('Sanitation Data'!$G$4,0,10*ROW('Sanitation Data'!G31)),NA())</f>
        <v>#N/A</v>
      </c>
      <c r="AL37" s="511" t="e">
        <f ca="1">+IF(AND(ISNUMBER(OFFSET('Sanitation Data'!$G$6,0,10*ROW('Sanitation Data'!G31))),'Data Summary'!DA37="Yes"),OFFSET('Sanitation Data'!$G$6,0,10*ROW('Sanitation Data'!G31)),NA())</f>
        <v>#N/A</v>
      </c>
      <c r="AM37" s="511" t="e">
        <f ca="1">+IF(AND(ISNUMBER(OFFSET('Sanitation Data'!$G$10,0,10*ROW('Sanitation Data'!G31))),'Data Summary'!DB37="Yes"),OFFSET('Sanitation Data'!$G$10,0,10*ROW('Sanitation Data'!G31)),NA())</f>
        <v>#N/A</v>
      </c>
      <c r="AN37" s="511" t="e">
        <f ca="1">+IF(AND(ISNUMBER(OFFSET('Sanitation Data'!$G$11,0,10*ROW('Sanitation Data'!G31))),'Data Summary'!DC37="Yes"),OFFSET('Sanitation Data'!$G$11,0,10*ROW('Sanitation Data'!G31)),NA())</f>
        <v>#N/A</v>
      </c>
      <c r="AO37" s="511" t="e">
        <f ca="1">+IF(AND(ISNUMBER(OFFSET('Sanitation Data'!$G$12,0,10*ROW('Sanitation Data'!G31))),'Data Summary'!DD37="Yes"),OFFSET('Sanitation Data'!$G$12,0,10*ROW('Sanitation Data'!G31)),NA())</f>
        <v>#N/A</v>
      </c>
      <c r="AP37" s="511" t="e">
        <f ca="1">+IF(AND(ISNUMBER(OFFSET('Sanitation Data'!$H$4,0,10*ROW('Sanitation Data'!H31))),'Data Summary'!DE37="Yes"),100-OFFSET('Sanitation Data'!$H$4,0,10*ROW('Sanitation Data'!H31)),NA())</f>
        <v>#N/A</v>
      </c>
      <c r="AQ37" s="511" t="e">
        <f ca="1">+IF(AND(ISNUMBER(OFFSET('Sanitation Data'!$H$6,0,10*ROW('Sanitation Data'!H31))),'Data Summary'!DF37="Yes"),OFFSET('Sanitation Data'!$H$6,0,10*ROW('Sanitation Data'!H31)),NA())</f>
        <v>#N/A</v>
      </c>
      <c r="AR37" s="511" t="e">
        <f ca="1">+IF(AND(ISNUMBER(OFFSET('Sanitation Data'!$H$10,0,10*ROW('Sanitation Data'!H31))),'Data Summary'!DG37="Yes"),OFFSET('Sanitation Data'!$H$10,0,10*ROW('Sanitation Data'!H31)),NA())</f>
        <v>#N/A</v>
      </c>
      <c r="AS37" s="511" t="e">
        <f ca="1">+IF(AND(ISNUMBER(OFFSET('Sanitation Data'!$H$11,0,10*ROW('Sanitation Data'!H31))),'Data Summary'!DH37="Yes"),OFFSET('Sanitation Data'!$H$11,0,10*ROW('Sanitation Data'!H31)),NA())</f>
        <v>#N/A</v>
      </c>
      <c r="AT37" s="511" t="e">
        <f ca="1">+IF(AND(ISNUMBER(OFFSET('Sanitation Data'!$H$12,0,10*ROW('Sanitation Data'!H31))),'Data Summary'!DI37="Yes"),OFFSET('Sanitation Data'!$H$12,0,10*ROW('Sanitation Data'!H31)),NA())</f>
        <v>#N/A</v>
      </c>
      <c r="AU37" s="511" t="e">
        <f ca="1">+IF(AND(ISNUMBER(OFFSET('Sanitation Data'!$I$4,0,10*ROW('Sanitation Data'!I31))),'Data Summary'!DJ37="Yes"),100-OFFSET('Sanitation Data'!$I$4,0,10*ROW('Sanitation Data'!I31)),NA())</f>
        <v>#N/A</v>
      </c>
      <c r="AV37" s="511" t="e">
        <f ca="1">+IF(AND(ISNUMBER(OFFSET('Sanitation Data'!$I$6,0,10*ROW('Sanitation Data'!I31))),'Data Summary'!DK37="Yes"),OFFSET('Sanitation Data'!$I$6,0,10*ROW('Sanitation Data'!I31)),NA())</f>
        <v>#N/A</v>
      </c>
      <c r="AW37" s="511" t="e">
        <f ca="1">+IF(AND(ISNUMBER(OFFSET('Sanitation Data'!$I$10,0,10*ROW('Sanitation Data'!I31))),'Data Summary'!DL37="Yes"),OFFSET('Sanitation Data'!$I$10,0,10*ROW('Sanitation Data'!I31)),NA())</f>
        <v>#N/A</v>
      </c>
      <c r="AX37" s="511" t="e">
        <f ca="1">+IF(AND(ISNUMBER(OFFSET('Sanitation Data'!$I$11,0,10*ROW('Sanitation Data'!I31))),'Data Summary'!DM37="Yes"),OFFSET('Sanitation Data'!$I$11,0,10*ROW('Sanitation Data'!I31)),NA())</f>
        <v>#N/A</v>
      </c>
      <c r="AY37" s="511" t="e">
        <f ca="1">+IF(AND(ISNUMBER(OFFSET('Sanitation Data'!$I$12,0,10*ROW('Sanitation Data'!I31))),'Data Summary'!DN37="Yes"),OFFSET('Sanitation Data'!$I$12,0,10*ROW('Sanitation Data'!I31)),NA())</f>
        <v>#N/A</v>
      </c>
      <c r="AZ37" s="512" t="e">
        <f ca="1">+IF(AND(ISNUMBER(OFFSET('Hygiene Data'!$D$5,0,10*ROW('Hygiene Data'!D31))),'Data Summary'!DO37="Yes"),OFFSET('Hygiene Data'!$D$5,0,10*ROW('Hygiene Data'!D31)),NA())</f>
        <v>#N/A</v>
      </c>
      <c r="BA37" s="512" t="e">
        <f ca="1">+IF(AND(ISNUMBER(OFFSET('Hygiene Data'!$D$7,0,10*ROW('Hygiene Data'!D31))),'Data Summary'!DP37="Yes"),OFFSET('Hygiene Data'!$D$7,0,10*ROW('Hygiene Data'!D31)),NA())</f>
        <v>#N/A</v>
      </c>
      <c r="BB37" s="512" t="e">
        <f ca="1">+IF(AND(ISNUMBER(OFFSET('Hygiene Data'!$D$9,0,10*ROW('Hygiene Data'!D31))),'Data Summary'!DQ37="Yes"),OFFSET('Hygiene Data'!$D$9,0,10*ROW('Hygiene Data'!D31)),NA())</f>
        <v>#N/A</v>
      </c>
      <c r="BC37" s="512" t="e">
        <f ca="1">+IF(AND(ISNUMBER(OFFSET('Hygiene Data'!$E$5,0,10*ROW('Hygiene Data'!E31))),'Data Summary'!DR37="Yes"),OFFSET('Hygiene Data'!$E$5,0,10*ROW('Hygiene Data'!E31)),NA())</f>
        <v>#N/A</v>
      </c>
      <c r="BD37" s="512" t="e">
        <f ca="1">+IF(AND(ISNUMBER(OFFSET('Hygiene Data'!$E$7,0,10*ROW('Hygiene Data'!E31))),'Data Summary'!DS37="Yes"),OFFSET('Hygiene Data'!$E$7,0,10*ROW('Hygiene Data'!E31)),NA())</f>
        <v>#N/A</v>
      </c>
      <c r="BE37" s="512" t="e">
        <f ca="1">+IF(AND(ISNUMBER(OFFSET('Hygiene Data'!$E$9,0,10*ROW('Hygiene Data'!E31))),'Data Summary'!DT37="Yes"),OFFSET('Hygiene Data'!$E$9,0,10*ROW('Hygiene Data'!E31)),NA())</f>
        <v>#N/A</v>
      </c>
      <c r="BF37" s="512" t="e">
        <f ca="1">+IF(AND(ISNUMBER(OFFSET('Hygiene Data'!$F$5,0,10*ROW('Hygiene Data'!F31))),'Data Summary'!DU37="Yes"),OFFSET('Hygiene Data'!$F$5,0,10*ROW('Hygiene Data'!F31)),NA())</f>
        <v>#N/A</v>
      </c>
      <c r="BG37" s="512" t="e">
        <f ca="1">+IF(AND(ISNUMBER(OFFSET('Hygiene Data'!$F$7,0,10*ROW('Hygiene Data'!F31))),'Data Summary'!DV37="Yes"),OFFSET('Hygiene Data'!$F$7,0,10*ROW('Hygiene Data'!F31)),NA())</f>
        <v>#N/A</v>
      </c>
      <c r="BH37" s="512" t="e">
        <f ca="1">+IF(AND(ISNUMBER(OFFSET('Hygiene Data'!$F$9,0,10*ROW('Hygiene Data'!F31))),'Data Summary'!DW37="Yes"),OFFSET('Hygiene Data'!$F$9,0,10*ROW('Hygiene Data'!F31)),NA())</f>
        <v>#N/A</v>
      </c>
      <c r="BI37" s="512" t="e">
        <f ca="1">+IF(AND(ISNUMBER(OFFSET('Hygiene Data'!$G$5,0,10*ROW('Hygiene Data'!G31))),'Data Summary'!DX37="Yes"),OFFSET('Hygiene Data'!$G$5,0,10*ROW('Hygiene Data'!G31)),NA())</f>
        <v>#N/A</v>
      </c>
      <c r="BJ37" s="512" t="e">
        <f ca="1">+IF(AND(ISNUMBER(OFFSET('Hygiene Data'!$G$7,0,10*ROW('Hygiene Data'!G31))),'Data Summary'!DY37="Yes"),OFFSET('Hygiene Data'!$G$7,0,10*ROW('Hygiene Data'!G31)),NA())</f>
        <v>#N/A</v>
      </c>
      <c r="BK37" s="512" t="e">
        <f ca="1">+IF(AND(ISNUMBER(OFFSET('Hygiene Data'!$G$9,0,10*ROW('Hygiene Data'!G31))),'Data Summary'!DZ37="Yes"),OFFSET('Hygiene Data'!$G$9,0,10*ROW('Hygiene Data'!G31)),NA())</f>
        <v>#N/A</v>
      </c>
      <c r="BL37" s="512" t="e">
        <f ca="1">+IF(AND(ISNUMBER(OFFSET('Hygiene Data'!$H$5,0,10*ROW('Hygiene Data'!H31))),'Data Summary'!EA37="Yes"),OFFSET('Hygiene Data'!$H$5,0,10*ROW('Hygiene Data'!H31)),NA())</f>
        <v>#N/A</v>
      </c>
      <c r="BM37" s="512" t="e">
        <f ca="1">+IF(AND(ISNUMBER(OFFSET('Hygiene Data'!$H$7,0,10*ROW('Hygiene Data'!H31))),'Data Summary'!EB37="Yes"),OFFSET('Hygiene Data'!$H$7,0,10*ROW('Hygiene Data'!H31)),NA())</f>
        <v>#N/A</v>
      </c>
      <c r="BN37" s="512" t="e">
        <f ca="1">+IF(AND(ISNUMBER(OFFSET('Hygiene Data'!$H$9,0,10*ROW('Hygiene Data'!H31))),'Data Summary'!EC37="Yes"),OFFSET('Hygiene Data'!$H$9,0,10*ROW('Hygiene Data'!H31)),NA())</f>
        <v>#N/A</v>
      </c>
      <c r="BO37" s="512" t="e">
        <f ca="1">+IF(AND(ISNUMBER(OFFSET('Hygiene Data'!$I$5,0,10*ROW('Hygiene Data'!I31))),'Data Summary'!ED37="Yes"),OFFSET('Hygiene Data'!$I$5,0,10*ROW('Hygiene Data'!I31)),NA())</f>
        <v>#N/A</v>
      </c>
      <c r="BP37" s="512" t="e">
        <f ca="1">+IF(AND(ISNUMBER(OFFSET('Hygiene Data'!$I$7,0,10*ROW('Hygiene Data'!I31))),'Data Summary'!EE37="Yes"),OFFSET('Hygiene Data'!$I$7,0,10*ROW('Hygiene Data'!I31)),NA())</f>
        <v>#N/A</v>
      </c>
      <c r="BQ37" s="512" t="e">
        <f ca="1">+IF(AND(ISNUMBER(OFFSET('Hygiene Data'!$I$9,0,10*ROW('Hygiene Data'!I31))),'Data Summary'!EF37="Yes"),OFFSET('Hygiene Data'!$I$9,0,10*ROW('Hygiene Data'!I31)),NA())</f>
        <v>#N/A</v>
      </c>
    </row>
    <row r="38" spans="1:69" x14ac:dyDescent="0.25">
      <c r="A38" s="508" t="e">
        <f ca="1">+RIGHT('Data Summary'!A38,LEN('Data Summary'!A38)-9)</f>
        <v>#VALUE!</v>
      </c>
      <c r="B38" s="482" t="str">
        <f ca="1">+IF(ISTEXT('Data Summary'!B38),'Data Summary'!B38,"")</f>
        <v/>
      </c>
      <c r="C38" s="509" t="e">
        <f ca="1">+VALUE('Data Summary'!C38)</f>
        <v>#VALUE!</v>
      </c>
      <c r="D38" s="510" t="e">
        <f ca="1">+IF(AND(ISNUMBER(OFFSET('Water Data'!$D$4,0,10*ROW('Water Data'!D32))),'Data Summary'!BS38="Yes"),100-OFFSET('Water Data'!$D$4,0,10*ROW('Water Data'!D32)),NA())</f>
        <v>#N/A</v>
      </c>
      <c r="E38" s="510" t="e">
        <f ca="1">+IF(AND(ISNUMBER(OFFSET('Water Data'!$D$6,0,10*ROW('Water Data'!D32))),'Data Summary'!BT38="Yes"),OFFSET('Water Data'!$D$6,0,10*ROW('Water Data'!D32)),NA())</f>
        <v>#N/A</v>
      </c>
      <c r="F38" s="510" t="e">
        <f ca="1">+IF(AND(ISNUMBER(OFFSET('Water Data'!$D$9,0,10*ROW('Water Data'!D32))),'Data Summary'!BU38="Yes"),OFFSET('Water Data'!$D$9,0,10*ROW('Water Data'!D32)),NA())</f>
        <v>#N/A</v>
      </c>
      <c r="G38" s="510" t="e">
        <f ca="1">+IF(AND(ISNUMBER(OFFSET('Water Data'!$E$4,0,10*ROW('Water Data'!E32))),'Data Summary'!BV38="Yes"),100-OFFSET('Water Data'!$E$4,0,10*ROW('Water Data'!E32)),NA())</f>
        <v>#N/A</v>
      </c>
      <c r="H38" s="510" t="e">
        <f ca="1">+IF(AND(ISNUMBER(OFFSET('Water Data'!$E$6,0,10*ROW('Water Data'!E32))),'Data Summary'!BW38="Yes"),OFFSET('Water Data'!$E$6,0,10*ROW('Water Data'!E32)),NA())</f>
        <v>#N/A</v>
      </c>
      <c r="I38" s="510" t="e">
        <f ca="1">+IF(AND(ISNUMBER(OFFSET('Water Data'!$E$9,0,10*ROW('Water Data'!E32))),'Data Summary'!BX38="Yes"),OFFSET('Water Data'!$E$9,0,10*ROW('Water Data'!E32)),NA())</f>
        <v>#N/A</v>
      </c>
      <c r="J38" s="510" t="e">
        <f ca="1">+IF(AND(ISNUMBER(OFFSET('Water Data'!$F$4,0,10*ROW('Water Data'!F32))),'Data Summary'!BY38="Yes"),100-OFFSET('Water Data'!$F$4,0,10*ROW('Water Data'!F32)),NA())</f>
        <v>#N/A</v>
      </c>
      <c r="K38" s="510" t="e">
        <f ca="1">+IF(AND(ISNUMBER(OFFSET('Water Data'!$F$6,0,10*ROW('Water Data'!F32))),'Data Summary'!BZ38="Yes"),OFFSET('Water Data'!$F$6,0,10*ROW('Water Data'!F32)),NA())</f>
        <v>#N/A</v>
      </c>
      <c r="L38" s="510" t="e">
        <f ca="1">+IF(AND(ISNUMBER(OFFSET('Water Data'!$F$9,0,10*ROW('Water Data'!F32))),'Data Summary'!CA38="Yes"),OFFSET('Water Data'!$F$9,0,10*ROW('Water Data'!F32)),NA())</f>
        <v>#N/A</v>
      </c>
      <c r="M38" s="510" t="e">
        <f ca="1">+IF(AND(ISNUMBER(OFFSET('Water Data'!$G$4,0,10*ROW('Water Data'!G32))),'Data Summary'!CB38="Yes"),100-OFFSET('Water Data'!$G$4,0,10*ROW('Water Data'!G32)),NA())</f>
        <v>#N/A</v>
      </c>
      <c r="N38" s="510" t="e">
        <f ca="1">+IF(AND(ISNUMBER(OFFSET('Water Data'!$G$6,0,10*ROW('Water Data'!G32))),'Data Summary'!CC38="Yes"),OFFSET('Water Data'!$G$6,0,10*ROW('Water Data'!G32)),NA())</f>
        <v>#N/A</v>
      </c>
      <c r="O38" s="510" t="e">
        <f ca="1">+IF(AND(ISNUMBER(OFFSET('Water Data'!$G$9,0,10*ROW('Water Data'!G32))),'Data Summary'!CD38="Yes"),OFFSET('Water Data'!$G$9,0,10*ROW('Water Data'!G32)),NA())</f>
        <v>#N/A</v>
      </c>
      <c r="P38" s="510" t="e">
        <f ca="1">+IF(AND(ISNUMBER(OFFSET('Water Data'!$H$4,0,10*ROW('Water Data'!H32))),'Data Summary'!CE38="Yes"),100-OFFSET('Water Data'!$H$4,0,10*ROW('Water Data'!H32)),NA())</f>
        <v>#N/A</v>
      </c>
      <c r="Q38" s="510" t="e">
        <f ca="1">+IF(AND(ISNUMBER(OFFSET('Water Data'!$H$6,0,10*ROW('Water Data'!H32))),'Data Summary'!CF38="Yes"),OFFSET('Water Data'!$H$6,0,10*ROW('Water Data'!H32)),NA())</f>
        <v>#N/A</v>
      </c>
      <c r="R38" s="510" t="e">
        <f ca="1">+IF(AND(ISNUMBER(OFFSET('Water Data'!$H$9,0,10*ROW('Water Data'!H32))),'Data Summary'!CG38="Yes"),OFFSET('Water Data'!$H$9,0,10*ROW('Water Data'!H32)),NA())</f>
        <v>#N/A</v>
      </c>
      <c r="S38" s="510" t="e">
        <f ca="1">+IF(AND(ISNUMBER(OFFSET('Water Data'!$I$4,0,10*ROW('Water Data'!I32))),'Data Summary'!CH38="Yes"),100-OFFSET('Water Data'!$I$4,0,10*ROW('Water Data'!I32)),NA())</f>
        <v>#N/A</v>
      </c>
      <c r="T38" s="510" t="e">
        <f ca="1">+IF(AND(ISNUMBER(OFFSET('Water Data'!$I$6,0,10*ROW('Water Data'!I32))),'Data Summary'!CI38="Yes"),OFFSET('Water Data'!$I$6,0,10*ROW('Water Data'!I32)),NA())</f>
        <v>#N/A</v>
      </c>
      <c r="U38" s="510" t="e">
        <f ca="1">+IF(AND(ISNUMBER(OFFSET('Water Data'!$I$9,0,10*ROW('Water Data'!I32))),'Data Summary'!CJ38="Yes"),OFFSET('Water Data'!$I$9,0,10*ROW('Water Data'!I32)),NA())</f>
        <v>#N/A</v>
      </c>
      <c r="V38" s="511" t="e">
        <f ca="1">+IF(AND(ISNUMBER(OFFSET('Sanitation Data'!$D$4,0,10*ROW('Sanitation Data'!D32))),'Data Summary'!CK38="Yes"),100-OFFSET('Sanitation Data'!$D$4,0,10*ROW('Sanitation Data'!D32)),NA())</f>
        <v>#N/A</v>
      </c>
      <c r="W38" s="511" t="e">
        <f ca="1">+IF(AND(ISNUMBER(OFFSET('Sanitation Data'!$D$6,0,10*ROW('Sanitation Data'!D32))),'Data Summary'!CL38="Yes"),OFFSET('Sanitation Data'!$D$6,0,10*ROW('Sanitation Data'!D32)),NA())</f>
        <v>#N/A</v>
      </c>
      <c r="X38" s="511" t="e">
        <f ca="1">+IF(AND(ISNUMBER(OFFSET('Sanitation Data'!$D$10,0,10*ROW('Sanitation Data'!D32))),'Data Summary'!CM38="Yes"),OFFSET('Sanitation Data'!$D$10,0,10*ROW('Sanitation Data'!D32)),NA())</f>
        <v>#N/A</v>
      </c>
      <c r="Y38" s="511" t="e">
        <f ca="1">+IF(AND(ISNUMBER(OFFSET('Sanitation Data'!$D$11,0,10*ROW('Sanitation Data'!D32))),'Data Summary'!CN38="Yes"),OFFSET('Sanitation Data'!$D$11,0,10*ROW('Sanitation Data'!D32)),NA())</f>
        <v>#N/A</v>
      </c>
      <c r="Z38" s="511" t="e">
        <f ca="1">+IF(AND(ISNUMBER(OFFSET('Sanitation Data'!$D$12,0,10*ROW('Sanitation Data'!D32))),'Data Summary'!CO38="Yes"),OFFSET('Sanitation Data'!$D$12,0,10*ROW('Sanitation Data'!D32)),NA())</f>
        <v>#N/A</v>
      </c>
      <c r="AA38" s="511" t="e">
        <f ca="1">+IF(AND(ISNUMBER(OFFSET('Sanitation Data'!$E$4,0,10*ROW('Sanitation Data'!E32))),'Data Summary'!CP38="Yes"),100-OFFSET('Sanitation Data'!$E$4,0,10*ROW('Sanitation Data'!E32)),NA())</f>
        <v>#N/A</v>
      </c>
      <c r="AB38" s="511" t="e">
        <f ca="1">+IF(AND(ISNUMBER(OFFSET('Sanitation Data'!$E$6,0,10*ROW('Sanitation Data'!E32))),'Data Summary'!CQ38="Yes"),OFFSET('Sanitation Data'!$E$6,0,10*ROW('Sanitation Data'!E32)),NA())</f>
        <v>#N/A</v>
      </c>
      <c r="AC38" s="511" t="e">
        <f ca="1">+IF(AND(ISNUMBER(OFFSET('Sanitation Data'!$E$10,0,10*ROW('Sanitation Data'!E32))),'Data Summary'!CR38="Yes"),OFFSET('Sanitation Data'!$E$10,0,10*ROW('Sanitation Data'!E32)),NA())</f>
        <v>#N/A</v>
      </c>
      <c r="AD38" s="511" t="e">
        <f ca="1">+IF(AND(ISNUMBER(OFFSET('Sanitation Data'!$E$11,0,10*ROW('Sanitation Data'!E32))),'Data Summary'!CS38="Yes"),OFFSET('Sanitation Data'!$E$11,0,10*ROW('Sanitation Data'!E32)),NA())</f>
        <v>#N/A</v>
      </c>
      <c r="AE38" s="511" t="e">
        <f ca="1">+IF(AND(ISNUMBER(OFFSET('Sanitation Data'!$E$12,0,10*ROW('Sanitation Data'!E32))),'Data Summary'!CT38="Yes"),OFFSET('Sanitation Data'!$E$12,0,10*ROW('Sanitation Data'!E32)),NA())</f>
        <v>#N/A</v>
      </c>
      <c r="AF38" s="511" t="e">
        <f ca="1">+IF(AND(ISNUMBER(OFFSET('Sanitation Data'!$F$4,0,10*ROW('Sanitation Data'!F32))),'Data Summary'!CU38="Yes"),100-OFFSET('Sanitation Data'!$F$4,0,10*ROW('Sanitation Data'!F32)),NA())</f>
        <v>#N/A</v>
      </c>
      <c r="AG38" s="511" t="e">
        <f ca="1">+IF(AND(ISNUMBER(OFFSET('Sanitation Data'!$F$6,0,10*ROW('Sanitation Data'!F32))),'Data Summary'!CV38="Yes"),OFFSET('Sanitation Data'!$F$6,0,10*ROW('Sanitation Data'!F32)),NA())</f>
        <v>#N/A</v>
      </c>
      <c r="AH38" s="511" t="e">
        <f ca="1">+IF(AND(ISNUMBER(OFFSET('Sanitation Data'!$F$10,0,10*ROW('Sanitation Data'!F32))),'Data Summary'!CW38="Yes"),OFFSET('Sanitation Data'!$F$10,0,10*ROW('Sanitation Data'!F32)),NA())</f>
        <v>#N/A</v>
      </c>
      <c r="AI38" s="511" t="e">
        <f ca="1">+IF(AND(ISNUMBER(OFFSET('Sanitation Data'!$F$11,0,10*ROW('Sanitation Data'!F32))),'Data Summary'!CX38="Yes"),OFFSET('Sanitation Data'!$F$11,0,10*ROW('Sanitation Data'!F32)),NA())</f>
        <v>#N/A</v>
      </c>
      <c r="AJ38" s="511" t="e">
        <f ca="1">+IF(AND(ISNUMBER(OFFSET('Sanitation Data'!$F$12,0,10*ROW('Sanitation Data'!F32))),'Data Summary'!CY38="Yes"),OFFSET('Sanitation Data'!$F$12,0,10*ROW('Sanitation Data'!F32)),NA())</f>
        <v>#N/A</v>
      </c>
      <c r="AK38" s="511" t="e">
        <f ca="1">+IF(AND(ISNUMBER(OFFSET('Sanitation Data'!$G$4,0,10*ROW('Sanitation Data'!G32))),'Data Summary'!CZ38="Yes"),100-OFFSET('Sanitation Data'!$G$4,0,10*ROW('Sanitation Data'!G32)),NA())</f>
        <v>#N/A</v>
      </c>
      <c r="AL38" s="511" t="e">
        <f ca="1">+IF(AND(ISNUMBER(OFFSET('Sanitation Data'!$G$6,0,10*ROW('Sanitation Data'!G32))),'Data Summary'!DA38="Yes"),OFFSET('Sanitation Data'!$G$6,0,10*ROW('Sanitation Data'!G32)),NA())</f>
        <v>#N/A</v>
      </c>
      <c r="AM38" s="511" t="e">
        <f ca="1">+IF(AND(ISNUMBER(OFFSET('Sanitation Data'!$G$10,0,10*ROW('Sanitation Data'!G32))),'Data Summary'!DB38="Yes"),OFFSET('Sanitation Data'!$G$10,0,10*ROW('Sanitation Data'!G32)),NA())</f>
        <v>#N/A</v>
      </c>
      <c r="AN38" s="511" t="e">
        <f ca="1">+IF(AND(ISNUMBER(OFFSET('Sanitation Data'!$G$11,0,10*ROW('Sanitation Data'!G32))),'Data Summary'!DC38="Yes"),OFFSET('Sanitation Data'!$G$11,0,10*ROW('Sanitation Data'!G32)),NA())</f>
        <v>#N/A</v>
      </c>
      <c r="AO38" s="511" t="e">
        <f ca="1">+IF(AND(ISNUMBER(OFFSET('Sanitation Data'!$G$12,0,10*ROW('Sanitation Data'!G32))),'Data Summary'!DD38="Yes"),OFFSET('Sanitation Data'!$G$12,0,10*ROW('Sanitation Data'!G32)),NA())</f>
        <v>#N/A</v>
      </c>
      <c r="AP38" s="511" t="e">
        <f ca="1">+IF(AND(ISNUMBER(OFFSET('Sanitation Data'!$H$4,0,10*ROW('Sanitation Data'!H32))),'Data Summary'!DE38="Yes"),100-OFFSET('Sanitation Data'!$H$4,0,10*ROW('Sanitation Data'!H32)),NA())</f>
        <v>#N/A</v>
      </c>
      <c r="AQ38" s="511" t="e">
        <f ca="1">+IF(AND(ISNUMBER(OFFSET('Sanitation Data'!$H$6,0,10*ROW('Sanitation Data'!H32))),'Data Summary'!DF38="Yes"),OFFSET('Sanitation Data'!$H$6,0,10*ROW('Sanitation Data'!H32)),NA())</f>
        <v>#N/A</v>
      </c>
      <c r="AR38" s="511" t="e">
        <f ca="1">+IF(AND(ISNUMBER(OFFSET('Sanitation Data'!$H$10,0,10*ROW('Sanitation Data'!H32))),'Data Summary'!DG38="Yes"),OFFSET('Sanitation Data'!$H$10,0,10*ROW('Sanitation Data'!H32)),NA())</f>
        <v>#N/A</v>
      </c>
      <c r="AS38" s="511" t="e">
        <f ca="1">+IF(AND(ISNUMBER(OFFSET('Sanitation Data'!$H$11,0,10*ROW('Sanitation Data'!H32))),'Data Summary'!DH38="Yes"),OFFSET('Sanitation Data'!$H$11,0,10*ROW('Sanitation Data'!H32)),NA())</f>
        <v>#N/A</v>
      </c>
      <c r="AT38" s="511" t="e">
        <f ca="1">+IF(AND(ISNUMBER(OFFSET('Sanitation Data'!$H$12,0,10*ROW('Sanitation Data'!H32))),'Data Summary'!DI38="Yes"),OFFSET('Sanitation Data'!$H$12,0,10*ROW('Sanitation Data'!H32)),NA())</f>
        <v>#N/A</v>
      </c>
      <c r="AU38" s="511" t="e">
        <f ca="1">+IF(AND(ISNUMBER(OFFSET('Sanitation Data'!$I$4,0,10*ROW('Sanitation Data'!I32))),'Data Summary'!DJ38="Yes"),100-OFFSET('Sanitation Data'!$I$4,0,10*ROW('Sanitation Data'!I32)),NA())</f>
        <v>#N/A</v>
      </c>
      <c r="AV38" s="511" t="e">
        <f ca="1">+IF(AND(ISNUMBER(OFFSET('Sanitation Data'!$I$6,0,10*ROW('Sanitation Data'!I32))),'Data Summary'!DK38="Yes"),OFFSET('Sanitation Data'!$I$6,0,10*ROW('Sanitation Data'!I32)),NA())</f>
        <v>#N/A</v>
      </c>
      <c r="AW38" s="511" t="e">
        <f ca="1">+IF(AND(ISNUMBER(OFFSET('Sanitation Data'!$I$10,0,10*ROW('Sanitation Data'!I32))),'Data Summary'!DL38="Yes"),OFFSET('Sanitation Data'!$I$10,0,10*ROW('Sanitation Data'!I32)),NA())</f>
        <v>#N/A</v>
      </c>
      <c r="AX38" s="511" t="e">
        <f ca="1">+IF(AND(ISNUMBER(OFFSET('Sanitation Data'!$I$11,0,10*ROW('Sanitation Data'!I32))),'Data Summary'!DM38="Yes"),OFFSET('Sanitation Data'!$I$11,0,10*ROW('Sanitation Data'!I32)),NA())</f>
        <v>#N/A</v>
      </c>
      <c r="AY38" s="511" t="e">
        <f ca="1">+IF(AND(ISNUMBER(OFFSET('Sanitation Data'!$I$12,0,10*ROW('Sanitation Data'!I32))),'Data Summary'!DN38="Yes"),OFFSET('Sanitation Data'!$I$12,0,10*ROW('Sanitation Data'!I32)),NA())</f>
        <v>#N/A</v>
      </c>
      <c r="AZ38" s="512" t="e">
        <f ca="1">+IF(AND(ISNUMBER(OFFSET('Hygiene Data'!$D$5,0,10*ROW('Hygiene Data'!D32))),'Data Summary'!DO38="Yes"),OFFSET('Hygiene Data'!$D$5,0,10*ROW('Hygiene Data'!D32)),NA())</f>
        <v>#N/A</v>
      </c>
      <c r="BA38" s="512" t="e">
        <f ca="1">+IF(AND(ISNUMBER(OFFSET('Hygiene Data'!$D$7,0,10*ROW('Hygiene Data'!D32))),'Data Summary'!DP38="Yes"),OFFSET('Hygiene Data'!$D$7,0,10*ROW('Hygiene Data'!D32)),NA())</f>
        <v>#N/A</v>
      </c>
      <c r="BB38" s="512" t="e">
        <f ca="1">+IF(AND(ISNUMBER(OFFSET('Hygiene Data'!$D$9,0,10*ROW('Hygiene Data'!D32))),'Data Summary'!DQ38="Yes"),OFFSET('Hygiene Data'!$D$9,0,10*ROW('Hygiene Data'!D32)),NA())</f>
        <v>#N/A</v>
      </c>
      <c r="BC38" s="512" t="e">
        <f ca="1">+IF(AND(ISNUMBER(OFFSET('Hygiene Data'!$E$5,0,10*ROW('Hygiene Data'!E32))),'Data Summary'!DR38="Yes"),OFFSET('Hygiene Data'!$E$5,0,10*ROW('Hygiene Data'!E32)),NA())</f>
        <v>#N/A</v>
      </c>
      <c r="BD38" s="512" t="e">
        <f ca="1">+IF(AND(ISNUMBER(OFFSET('Hygiene Data'!$E$7,0,10*ROW('Hygiene Data'!E32))),'Data Summary'!DS38="Yes"),OFFSET('Hygiene Data'!$E$7,0,10*ROW('Hygiene Data'!E32)),NA())</f>
        <v>#N/A</v>
      </c>
      <c r="BE38" s="512" t="e">
        <f ca="1">+IF(AND(ISNUMBER(OFFSET('Hygiene Data'!$E$9,0,10*ROW('Hygiene Data'!E32))),'Data Summary'!DT38="Yes"),OFFSET('Hygiene Data'!$E$9,0,10*ROW('Hygiene Data'!E32)),NA())</f>
        <v>#N/A</v>
      </c>
      <c r="BF38" s="512" t="e">
        <f ca="1">+IF(AND(ISNUMBER(OFFSET('Hygiene Data'!$F$5,0,10*ROW('Hygiene Data'!F32))),'Data Summary'!DU38="Yes"),OFFSET('Hygiene Data'!$F$5,0,10*ROW('Hygiene Data'!F32)),NA())</f>
        <v>#N/A</v>
      </c>
      <c r="BG38" s="512" t="e">
        <f ca="1">+IF(AND(ISNUMBER(OFFSET('Hygiene Data'!$F$7,0,10*ROW('Hygiene Data'!F32))),'Data Summary'!DV38="Yes"),OFFSET('Hygiene Data'!$F$7,0,10*ROW('Hygiene Data'!F32)),NA())</f>
        <v>#N/A</v>
      </c>
      <c r="BH38" s="512" t="e">
        <f ca="1">+IF(AND(ISNUMBER(OFFSET('Hygiene Data'!$F$9,0,10*ROW('Hygiene Data'!F32))),'Data Summary'!DW38="Yes"),OFFSET('Hygiene Data'!$F$9,0,10*ROW('Hygiene Data'!F32)),NA())</f>
        <v>#N/A</v>
      </c>
      <c r="BI38" s="512" t="e">
        <f ca="1">+IF(AND(ISNUMBER(OFFSET('Hygiene Data'!$G$5,0,10*ROW('Hygiene Data'!G32))),'Data Summary'!DX38="Yes"),OFFSET('Hygiene Data'!$G$5,0,10*ROW('Hygiene Data'!G32)),NA())</f>
        <v>#N/A</v>
      </c>
      <c r="BJ38" s="512" t="e">
        <f ca="1">+IF(AND(ISNUMBER(OFFSET('Hygiene Data'!$G$7,0,10*ROW('Hygiene Data'!G32))),'Data Summary'!DY38="Yes"),OFFSET('Hygiene Data'!$G$7,0,10*ROW('Hygiene Data'!G32)),NA())</f>
        <v>#N/A</v>
      </c>
      <c r="BK38" s="512" t="e">
        <f ca="1">+IF(AND(ISNUMBER(OFFSET('Hygiene Data'!$G$9,0,10*ROW('Hygiene Data'!G32))),'Data Summary'!DZ38="Yes"),OFFSET('Hygiene Data'!$G$9,0,10*ROW('Hygiene Data'!G32)),NA())</f>
        <v>#N/A</v>
      </c>
      <c r="BL38" s="512" t="e">
        <f ca="1">+IF(AND(ISNUMBER(OFFSET('Hygiene Data'!$H$5,0,10*ROW('Hygiene Data'!H32))),'Data Summary'!EA38="Yes"),OFFSET('Hygiene Data'!$H$5,0,10*ROW('Hygiene Data'!H32)),NA())</f>
        <v>#N/A</v>
      </c>
      <c r="BM38" s="512" t="e">
        <f ca="1">+IF(AND(ISNUMBER(OFFSET('Hygiene Data'!$H$7,0,10*ROW('Hygiene Data'!H32))),'Data Summary'!EB38="Yes"),OFFSET('Hygiene Data'!$H$7,0,10*ROW('Hygiene Data'!H32)),NA())</f>
        <v>#N/A</v>
      </c>
      <c r="BN38" s="512" t="e">
        <f ca="1">+IF(AND(ISNUMBER(OFFSET('Hygiene Data'!$H$9,0,10*ROW('Hygiene Data'!H32))),'Data Summary'!EC38="Yes"),OFFSET('Hygiene Data'!$H$9,0,10*ROW('Hygiene Data'!H32)),NA())</f>
        <v>#N/A</v>
      </c>
      <c r="BO38" s="512" t="e">
        <f ca="1">+IF(AND(ISNUMBER(OFFSET('Hygiene Data'!$I$5,0,10*ROW('Hygiene Data'!I32))),'Data Summary'!ED38="Yes"),OFFSET('Hygiene Data'!$I$5,0,10*ROW('Hygiene Data'!I32)),NA())</f>
        <v>#N/A</v>
      </c>
      <c r="BP38" s="512" t="e">
        <f ca="1">+IF(AND(ISNUMBER(OFFSET('Hygiene Data'!$I$7,0,10*ROW('Hygiene Data'!I32))),'Data Summary'!EE38="Yes"),OFFSET('Hygiene Data'!$I$7,0,10*ROW('Hygiene Data'!I32)),NA())</f>
        <v>#N/A</v>
      </c>
      <c r="BQ38" s="512" t="e">
        <f ca="1">+IF(AND(ISNUMBER(OFFSET('Hygiene Data'!$I$9,0,10*ROW('Hygiene Data'!I32))),'Data Summary'!EF38="Yes"),OFFSET('Hygiene Data'!$I$9,0,10*ROW('Hygiene Data'!I32)),NA())</f>
        <v>#N/A</v>
      </c>
    </row>
    <row r="39" spans="1:69" x14ac:dyDescent="0.25">
      <c r="A39" s="508" t="e">
        <f ca="1">+RIGHT('Data Summary'!A39,LEN('Data Summary'!A39)-9)</f>
        <v>#VALUE!</v>
      </c>
      <c r="B39" s="482" t="str">
        <f ca="1">+IF(ISTEXT('Data Summary'!B39),'Data Summary'!B39,"")</f>
        <v/>
      </c>
      <c r="C39" s="509" t="e">
        <f ca="1">+VALUE('Data Summary'!C39)</f>
        <v>#VALUE!</v>
      </c>
      <c r="D39" s="510" t="e">
        <f ca="1">+IF(AND(ISNUMBER(OFFSET('Water Data'!$D$4,0,10*ROW('Water Data'!D33))),'Data Summary'!BS39="Yes"),100-OFFSET('Water Data'!$D$4,0,10*ROW('Water Data'!D33)),NA())</f>
        <v>#N/A</v>
      </c>
      <c r="E39" s="510" t="e">
        <f ca="1">+IF(AND(ISNUMBER(OFFSET('Water Data'!$D$6,0,10*ROW('Water Data'!D33))),'Data Summary'!BT39="Yes"),OFFSET('Water Data'!$D$6,0,10*ROW('Water Data'!D33)),NA())</f>
        <v>#N/A</v>
      </c>
      <c r="F39" s="510" t="e">
        <f ca="1">+IF(AND(ISNUMBER(OFFSET('Water Data'!$D$9,0,10*ROW('Water Data'!D33))),'Data Summary'!BU39="Yes"),OFFSET('Water Data'!$D$9,0,10*ROW('Water Data'!D33)),NA())</f>
        <v>#N/A</v>
      </c>
      <c r="G39" s="510" t="e">
        <f ca="1">+IF(AND(ISNUMBER(OFFSET('Water Data'!$E$4,0,10*ROW('Water Data'!E33))),'Data Summary'!BV39="Yes"),100-OFFSET('Water Data'!$E$4,0,10*ROW('Water Data'!E33)),NA())</f>
        <v>#N/A</v>
      </c>
      <c r="H39" s="510" t="e">
        <f ca="1">+IF(AND(ISNUMBER(OFFSET('Water Data'!$E$6,0,10*ROW('Water Data'!E33))),'Data Summary'!BW39="Yes"),OFFSET('Water Data'!$E$6,0,10*ROW('Water Data'!E33)),NA())</f>
        <v>#N/A</v>
      </c>
      <c r="I39" s="510" t="e">
        <f ca="1">+IF(AND(ISNUMBER(OFFSET('Water Data'!$E$9,0,10*ROW('Water Data'!E33))),'Data Summary'!BX39="Yes"),OFFSET('Water Data'!$E$9,0,10*ROW('Water Data'!E33)),NA())</f>
        <v>#N/A</v>
      </c>
      <c r="J39" s="510" t="e">
        <f ca="1">+IF(AND(ISNUMBER(OFFSET('Water Data'!$F$4,0,10*ROW('Water Data'!F33))),'Data Summary'!BY39="Yes"),100-OFFSET('Water Data'!$F$4,0,10*ROW('Water Data'!F33)),NA())</f>
        <v>#N/A</v>
      </c>
      <c r="K39" s="510" t="e">
        <f ca="1">+IF(AND(ISNUMBER(OFFSET('Water Data'!$F$6,0,10*ROW('Water Data'!F33))),'Data Summary'!BZ39="Yes"),OFFSET('Water Data'!$F$6,0,10*ROW('Water Data'!F33)),NA())</f>
        <v>#N/A</v>
      </c>
      <c r="L39" s="510" t="e">
        <f ca="1">+IF(AND(ISNUMBER(OFFSET('Water Data'!$F$9,0,10*ROW('Water Data'!F33))),'Data Summary'!CA39="Yes"),OFFSET('Water Data'!$F$9,0,10*ROW('Water Data'!F33)),NA())</f>
        <v>#N/A</v>
      </c>
      <c r="M39" s="510" t="e">
        <f ca="1">+IF(AND(ISNUMBER(OFFSET('Water Data'!$G$4,0,10*ROW('Water Data'!G33))),'Data Summary'!CB39="Yes"),100-OFFSET('Water Data'!$G$4,0,10*ROW('Water Data'!G33)),NA())</f>
        <v>#N/A</v>
      </c>
      <c r="N39" s="510" t="e">
        <f ca="1">+IF(AND(ISNUMBER(OFFSET('Water Data'!$G$6,0,10*ROW('Water Data'!G33))),'Data Summary'!CC39="Yes"),OFFSET('Water Data'!$G$6,0,10*ROW('Water Data'!G33)),NA())</f>
        <v>#N/A</v>
      </c>
      <c r="O39" s="510" t="e">
        <f ca="1">+IF(AND(ISNUMBER(OFFSET('Water Data'!$G$9,0,10*ROW('Water Data'!G33))),'Data Summary'!CD39="Yes"),OFFSET('Water Data'!$G$9,0,10*ROW('Water Data'!G33)),NA())</f>
        <v>#N/A</v>
      </c>
      <c r="P39" s="510" t="e">
        <f ca="1">+IF(AND(ISNUMBER(OFFSET('Water Data'!$H$4,0,10*ROW('Water Data'!H33))),'Data Summary'!CE39="Yes"),100-OFFSET('Water Data'!$H$4,0,10*ROW('Water Data'!H33)),NA())</f>
        <v>#N/A</v>
      </c>
      <c r="Q39" s="510" t="e">
        <f ca="1">+IF(AND(ISNUMBER(OFFSET('Water Data'!$H$6,0,10*ROW('Water Data'!H33))),'Data Summary'!CF39="Yes"),OFFSET('Water Data'!$H$6,0,10*ROW('Water Data'!H33)),NA())</f>
        <v>#N/A</v>
      </c>
      <c r="R39" s="510" t="e">
        <f ca="1">+IF(AND(ISNUMBER(OFFSET('Water Data'!$H$9,0,10*ROW('Water Data'!H33))),'Data Summary'!CG39="Yes"),OFFSET('Water Data'!$H$9,0,10*ROW('Water Data'!H33)),NA())</f>
        <v>#N/A</v>
      </c>
      <c r="S39" s="510" t="e">
        <f ca="1">+IF(AND(ISNUMBER(OFFSET('Water Data'!$I$4,0,10*ROW('Water Data'!I33))),'Data Summary'!CH39="Yes"),100-OFFSET('Water Data'!$I$4,0,10*ROW('Water Data'!I33)),NA())</f>
        <v>#N/A</v>
      </c>
      <c r="T39" s="510" t="e">
        <f ca="1">+IF(AND(ISNUMBER(OFFSET('Water Data'!$I$6,0,10*ROW('Water Data'!I33))),'Data Summary'!CI39="Yes"),OFFSET('Water Data'!$I$6,0,10*ROW('Water Data'!I33)),NA())</f>
        <v>#N/A</v>
      </c>
      <c r="U39" s="510" t="e">
        <f ca="1">+IF(AND(ISNUMBER(OFFSET('Water Data'!$I$9,0,10*ROW('Water Data'!I33))),'Data Summary'!CJ39="Yes"),OFFSET('Water Data'!$I$9,0,10*ROW('Water Data'!I33)),NA())</f>
        <v>#N/A</v>
      </c>
      <c r="V39" s="511" t="e">
        <f ca="1">+IF(AND(ISNUMBER(OFFSET('Sanitation Data'!$D$4,0,10*ROW('Sanitation Data'!D33))),'Data Summary'!CK39="Yes"),100-OFFSET('Sanitation Data'!$D$4,0,10*ROW('Sanitation Data'!D33)),NA())</f>
        <v>#N/A</v>
      </c>
      <c r="W39" s="511" t="e">
        <f ca="1">+IF(AND(ISNUMBER(OFFSET('Sanitation Data'!$D$6,0,10*ROW('Sanitation Data'!D33))),'Data Summary'!CL39="Yes"),OFFSET('Sanitation Data'!$D$6,0,10*ROW('Sanitation Data'!D33)),NA())</f>
        <v>#N/A</v>
      </c>
      <c r="X39" s="511" t="e">
        <f ca="1">+IF(AND(ISNUMBER(OFFSET('Sanitation Data'!$D$10,0,10*ROW('Sanitation Data'!D33))),'Data Summary'!CM39="Yes"),OFFSET('Sanitation Data'!$D$10,0,10*ROW('Sanitation Data'!D33)),NA())</f>
        <v>#N/A</v>
      </c>
      <c r="Y39" s="511" t="e">
        <f ca="1">+IF(AND(ISNUMBER(OFFSET('Sanitation Data'!$D$11,0,10*ROW('Sanitation Data'!D33))),'Data Summary'!CN39="Yes"),OFFSET('Sanitation Data'!$D$11,0,10*ROW('Sanitation Data'!D33)),NA())</f>
        <v>#N/A</v>
      </c>
      <c r="Z39" s="511" t="e">
        <f ca="1">+IF(AND(ISNUMBER(OFFSET('Sanitation Data'!$D$12,0,10*ROW('Sanitation Data'!D33))),'Data Summary'!CO39="Yes"),OFFSET('Sanitation Data'!$D$12,0,10*ROW('Sanitation Data'!D33)),NA())</f>
        <v>#N/A</v>
      </c>
      <c r="AA39" s="511" t="e">
        <f ca="1">+IF(AND(ISNUMBER(OFFSET('Sanitation Data'!$E$4,0,10*ROW('Sanitation Data'!E33))),'Data Summary'!CP39="Yes"),100-OFFSET('Sanitation Data'!$E$4,0,10*ROW('Sanitation Data'!E33)),NA())</f>
        <v>#N/A</v>
      </c>
      <c r="AB39" s="511" t="e">
        <f ca="1">+IF(AND(ISNUMBER(OFFSET('Sanitation Data'!$E$6,0,10*ROW('Sanitation Data'!E33))),'Data Summary'!CQ39="Yes"),OFFSET('Sanitation Data'!$E$6,0,10*ROW('Sanitation Data'!E33)),NA())</f>
        <v>#N/A</v>
      </c>
      <c r="AC39" s="511" t="e">
        <f ca="1">+IF(AND(ISNUMBER(OFFSET('Sanitation Data'!$E$10,0,10*ROW('Sanitation Data'!E33))),'Data Summary'!CR39="Yes"),OFFSET('Sanitation Data'!$E$10,0,10*ROW('Sanitation Data'!E33)),NA())</f>
        <v>#N/A</v>
      </c>
      <c r="AD39" s="511" t="e">
        <f ca="1">+IF(AND(ISNUMBER(OFFSET('Sanitation Data'!$E$11,0,10*ROW('Sanitation Data'!E33))),'Data Summary'!CS39="Yes"),OFFSET('Sanitation Data'!$E$11,0,10*ROW('Sanitation Data'!E33)),NA())</f>
        <v>#N/A</v>
      </c>
      <c r="AE39" s="511" t="e">
        <f ca="1">+IF(AND(ISNUMBER(OFFSET('Sanitation Data'!$E$12,0,10*ROW('Sanitation Data'!E33))),'Data Summary'!CT39="Yes"),OFFSET('Sanitation Data'!$E$12,0,10*ROW('Sanitation Data'!E33)),NA())</f>
        <v>#N/A</v>
      </c>
      <c r="AF39" s="511" t="e">
        <f ca="1">+IF(AND(ISNUMBER(OFFSET('Sanitation Data'!$F$4,0,10*ROW('Sanitation Data'!F33))),'Data Summary'!CU39="Yes"),100-OFFSET('Sanitation Data'!$F$4,0,10*ROW('Sanitation Data'!F33)),NA())</f>
        <v>#N/A</v>
      </c>
      <c r="AG39" s="511" t="e">
        <f ca="1">+IF(AND(ISNUMBER(OFFSET('Sanitation Data'!$F$6,0,10*ROW('Sanitation Data'!F33))),'Data Summary'!CV39="Yes"),OFFSET('Sanitation Data'!$F$6,0,10*ROW('Sanitation Data'!F33)),NA())</f>
        <v>#N/A</v>
      </c>
      <c r="AH39" s="511" t="e">
        <f ca="1">+IF(AND(ISNUMBER(OFFSET('Sanitation Data'!$F$10,0,10*ROW('Sanitation Data'!F33))),'Data Summary'!CW39="Yes"),OFFSET('Sanitation Data'!$F$10,0,10*ROW('Sanitation Data'!F33)),NA())</f>
        <v>#N/A</v>
      </c>
      <c r="AI39" s="511" t="e">
        <f ca="1">+IF(AND(ISNUMBER(OFFSET('Sanitation Data'!$F$11,0,10*ROW('Sanitation Data'!F33))),'Data Summary'!CX39="Yes"),OFFSET('Sanitation Data'!$F$11,0,10*ROW('Sanitation Data'!F33)),NA())</f>
        <v>#N/A</v>
      </c>
      <c r="AJ39" s="511" t="e">
        <f ca="1">+IF(AND(ISNUMBER(OFFSET('Sanitation Data'!$F$12,0,10*ROW('Sanitation Data'!F33))),'Data Summary'!CY39="Yes"),OFFSET('Sanitation Data'!$F$12,0,10*ROW('Sanitation Data'!F33)),NA())</f>
        <v>#N/A</v>
      </c>
      <c r="AK39" s="511" t="e">
        <f ca="1">+IF(AND(ISNUMBER(OFFSET('Sanitation Data'!$G$4,0,10*ROW('Sanitation Data'!G33))),'Data Summary'!CZ39="Yes"),100-OFFSET('Sanitation Data'!$G$4,0,10*ROW('Sanitation Data'!G33)),NA())</f>
        <v>#N/A</v>
      </c>
      <c r="AL39" s="511" t="e">
        <f ca="1">+IF(AND(ISNUMBER(OFFSET('Sanitation Data'!$G$6,0,10*ROW('Sanitation Data'!G33))),'Data Summary'!DA39="Yes"),OFFSET('Sanitation Data'!$G$6,0,10*ROW('Sanitation Data'!G33)),NA())</f>
        <v>#N/A</v>
      </c>
      <c r="AM39" s="511" t="e">
        <f ca="1">+IF(AND(ISNUMBER(OFFSET('Sanitation Data'!$G$10,0,10*ROW('Sanitation Data'!G33))),'Data Summary'!DB39="Yes"),OFFSET('Sanitation Data'!$G$10,0,10*ROW('Sanitation Data'!G33)),NA())</f>
        <v>#N/A</v>
      </c>
      <c r="AN39" s="511" t="e">
        <f ca="1">+IF(AND(ISNUMBER(OFFSET('Sanitation Data'!$G$11,0,10*ROW('Sanitation Data'!G33))),'Data Summary'!DC39="Yes"),OFFSET('Sanitation Data'!$G$11,0,10*ROW('Sanitation Data'!G33)),NA())</f>
        <v>#N/A</v>
      </c>
      <c r="AO39" s="511" t="e">
        <f ca="1">+IF(AND(ISNUMBER(OFFSET('Sanitation Data'!$G$12,0,10*ROW('Sanitation Data'!G33))),'Data Summary'!DD39="Yes"),OFFSET('Sanitation Data'!$G$12,0,10*ROW('Sanitation Data'!G33)),NA())</f>
        <v>#N/A</v>
      </c>
      <c r="AP39" s="511" t="e">
        <f ca="1">+IF(AND(ISNUMBER(OFFSET('Sanitation Data'!$H$4,0,10*ROW('Sanitation Data'!H33))),'Data Summary'!DE39="Yes"),100-OFFSET('Sanitation Data'!$H$4,0,10*ROW('Sanitation Data'!H33)),NA())</f>
        <v>#N/A</v>
      </c>
      <c r="AQ39" s="511" t="e">
        <f ca="1">+IF(AND(ISNUMBER(OFFSET('Sanitation Data'!$H$6,0,10*ROW('Sanitation Data'!H33))),'Data Summary'!DF39="Yes"),OFFSET('Sanitation Data'!$H$6,0,10*ROW('Sanitation Data'!H33)),NA())</f>
        <v>#N/A</v>
      </c>
      <c r="AR39" s="511" t="e">
        <f ca="1">+IF(AND(ISNUMBER(OFFSET('Sanitation Data'!$H$10,0,10*ROW('Sanitation Data'!H33))),'Data Summary'!DG39="Yes"),OFFSET('Sanitation Data'!$H$10,0,10*ROW('Sanitation Data'!H33)),NA())</f>
        <v>#N/A</v>
      </c>
      <c r="AS39" s="511" t="e">
        <f ca="1">+IF(AND(ISNUMBER(OFFSET('Sanitation Data'!$H$11,0,10*ROW('Sanitation Data'!H33))),'Data Summary'!DH39="Yes"),OFFSET('Sanitation Data'!$H$11,0,10*ROW('Sanitation Data'!H33)),NA())</f>
        <v>#N/A</v>
      </c>
      <c r="AT39" s="511" t="e">
        <f ca="1">+IF(AND(ISNUMBER(OFFSET('Sanitation Data'!$H$12,0,10*ROW('Sanitation Data'!H33))),'Data Summary'!DI39="Yes"),OFFSET('Sanitation Data'!$H$12,0,10*ROW('Sanitation Data'!H33)),NA())</f>
        <v>#N/A</v>
      </c>
      <c r="AU39" s="511" t="e">
        <f ca="1">+IF(AND(ISNUMBER(OFFSET('Sanitation Data'!$I$4,0,10*ROW('Sanitation Data'!I33))),'Data Summary'!DJ39="Yes"),100-OFFSET('Sanitation Data'!$I$4,0,10*ROW('Sanitation Data'!I33)),NA())</f>
        <v>#N/A</v>
      </c>
      <c r="AV39" s="511" t="e">
        <f ca="1">+IF(AND(ISNUMBER(OFFSET('Sanitation Data'!$I$6,0,10*ROW('Sanitation Data'!I33))),'Data Summary'!DK39="Yes"),OFFSET('Sanitation Data'!$I$6,0,10*ROW('Sanitation Data'!I33)),NA())</f>
        <v>#N/A</v>
      </c>
      <c r="AW39" s="511" t="e">
        <f ca="1">+IF(AND(ISNUMBER(OFFSET('Sanitation Data'!$I$10,0,10*ROW('Sanitation Data'!I33))),'Data Summary'!DL39="Yes"),OFFSET('Sanitation Data'!$I$10,0,10*ROW('Sanitation Data'!I33)),NA())</f>
        <v>#N/A</v>
      </c>
      <c r="AX39" s="511" t="e">
        <f ca="1">+IF(AND(ISNUMBER(OFFSET('Sanitation Data'!$I$11,0,10*ROW('Sanitation Data'!I33))),'Data Summary'!DM39="Yes"),OFFSET('Sanitation Data'!$I$11,0,10*ROW('Sanitation Data'!I33)),NA())</f>
        <v>#N/A</v>
      </c>
      <c r="AY39" s="511" t="e">
        <f ca="1">+IF(AND(ISNUMBER(OFFSET('Sanitation Data'!$I$12,0,10*ROW('Sanitation Data'!I33))),'Data Summary'!DN39="Yes"),OFFSET('Sanitation Data'!$I$12,0,10*ROW('Sanitation Data'!I33)),NA())</f>
        <v>#N/A</v>
      </c>
      <c r="AZ39" s="512" t="e">
        <f ca="1">+IF(AND(ISNUMBER(OFFSET('Hygiene Data'!$D$5,0,10*ROW('Hygiene Data'!D33))),'Data Summary'!DO39="Yes"),OFFSET('Hygiene Data'!$D$5,0,10*ROW('Hygiene Data'!D33)),NA())</f>
        <v>#N/A</v>
      </c>
      <c r="BA39" s="512" t="e">
        <f ca="1">+IF(AND(ISNUMBER(OFFSET('Hygiene Data'!$D$7,0,10*ROW('Hygiene Data'!D33))),'Data Summary'!DP39="Yes"),OFFSET('Hygiene Data'!$D$7,0,10*ROW('Hygiene Data'!D33)),NA())</f>
        <v>#N/A</v>
      </c>
      <c r="BB39" s="512" t="e">
        <f ca="1">+IF(AND(ISNUMBER(OFFSET('Hygiene Data'!$D$9,0,10*ROW('Hygiene Data'!D33))),'Data Summary'!DQ39="Yes"),OFFSET('Hygiene Data'!$D$9,0,10*ROW('Hygiene Data'!D33)),NA())</f>
        <v>#N/A</v>
      </c>
      <c r="BC39" s="512" t="e">
        <f ca="1">+IF(AND(ISNUMBER(OFFSET('Hygiene Data'!$E$5,0,10*ROW('Hygiene Data'!E33))),'Data Summary'!DR39="Yes"),OFFSET('Hygiene Data'!$E$5,0,10*ROW('Hygiene Data'!E33)),NA())</f>
        <v>#N/A</v>
      </c>
      <c r="BD39" s="512" t="e">
        <f ca="1">+IF(AND(ISNUMBER(OFFSET('Hygiene Data'!$E$7,0,10*ROW('Hygiene Data'!E33))),'Data Summary'!DS39="Yes"),OFFSET('Hygiene Data'!$E$7,0,10*ROW('Hygiene Data'!E33)),NA())</f>
        <v>#N/A</v>
      </c>
      <c r="BE39" s="512" t="e">
        <f ca="1">+IF(AND(ISNUMBER(OFFSET('Hygiene Data'!$E$9,0,10*ROW('Hygiene Data'!E33))),'Data Summary'!DT39="Yes"),OFFSET('Hygiene Data'!$E$9,0,10*ROW('Hygiene Data'!E33)),NA())</f>
        <v>#N/A</v>
      </c>
      <c r="BF39" s="512" t="e">
        <f ca="1">+IF(AND(ISNUMBER(OFFSET('Hygiene Data'!$F$5,0,10*ROW('Hygiene Data'!F33))),'Data Summary'!DU39="Yes"),OFFSET('Hygiene Data'!$F$5,0,10*ROW('Hygiene Data'!F33)),NA())</f>
        <v>#N/A</v>
      </c>
      <c r="BG39" s="512" t="e">
        <f ca="1">+IF(AND(ISNUMBER(OFFSET('Hygiene Data'!$F$7,0,10*ROW('Hygiene Data'!F33))),'Data Summary'!DV39="Yes"),OFFSET('Hygiene Data'!$F$7,0,10*ROW('Hygiene Data'!F33)),NA())</f>
        <v>#N/A</v>
      </c>
      <c r="BH39" s="512" t="e">
        <f ca="1">+IF(AND(ISNUMBER(OFFSET('Hygiene Data'!$F$9,0,10*ROW('Hygiene Data'!F33))),'Data Summary'!DW39="Yes"),OFFSET('Hygiene Data'!$F$9,0,10*ROW('Hygiene Data'!F33)),NA())</f>
        <v>#N/A</v>
      </c>
      <c r="BI39" s="512" t="e">
        <f ca="1">+IF(AND(ISNUMBER(OFFSET('Hygiene Data'!$G$5,0,10*ROW('Hygiene Data'!G33))),'Data Summary'!DX39="Yes"),OFFSET('Hygiene Data'!$G$5,0,10*ROW('Hygiene Data'!G33)),NA())</f>
        <v>#N/A</v>
      </c>
      <c r="BJ39" s="512" t="e">
        <f ca="1">+IF(AND(ISNUMBER(OFFSET('Hygiene Data'!$G$7,0,10*ROW('Hygiene Data'!G33))),'Data Summary'!DY39="Yes"),OFFSET('Hygiene Data'!$G$7,0,10*ROW('Hygiene Data'!G33)),NA())</f>
        <v>#N/A</v>
      </c>
      <c r="BK39" s="512" t="e">
        <f ca="1">+IF(AND(ISNUMBER(OFFSET('Hygiene Data'!$G$9,0,10*ROW('Hygiene Data'!G33))),'Data Summary'!DZ39="Yes"),OFFSET('Hygiene Data'!$G$9,0,10*ROW('Hygiene Data'!G33)),NA())</f>
        <v>#N/A</v>
      </c>
      <c r="BL39" s="512" t="e">
        <f ca="1">+IF(AND(ISNUMBER(OFFSET('Hygiene Data'!$H$5,0,10*ROW('Hygiene Data'!H33))),'Data Summary'!EA39="Yes"),OFFSET('Hygiene Data'!$H$5,0,10*ROW('Hygiene Data'!H33)),NA())</f>
        <v>#N/A</v>
      </c>
      <c r="BM39" s="512" t="e">
        <f ca="1">+IF(AND(ISNUMBER(OFFSET('Hygiene Data'!$H$7,0,10*ROW('Hygiene Data'!H33))),'Data Summary'!EB39="Yes"),OFFSET('Hygiene Data'!$H$7,0,10*ROW('Hygiene Data'!H33)),NA())</f>
        <v>#N/A</v>
      </c>
      <c r="BN39" s="512" t="e">
        <f ca="1">+IF(AND(ISNUMBER(OFFSET('Hygiene Data'!$H$9,0,10*ROW('Hygiene Data'!H33))),'Data Summary'!EC39="Yes"),OFFSET('Hygiene Data'!$H$9,0,10*ROW('Hygiene Data'!H33)),NA())</f>
        <v>#N/A</v>
      </c>
      <c r="BO39" s="512" t="e">
        <f ca="1">+IF(AND(ISNUMBER(OFFSET('Hygiene Data'!$I$5,0,10*ROW('Hygiene Data'!I33))),'Data Summary'!ED39="Yes"),OFFSET('Hygiene Data'!$I$5,0,10*ROW('Hygiene Data'!I33)),NA())</f>
        <v>#N/A</v>
      </c>
      <c r="BP39" s="512" t="e">
        <f ca="1">+IF(AND(ISNUMBER(OFFSET('Hygiene Data'!$I$7,0,10*ROW('Hygiene Data'!I33))),'Data Summary'!EE39="Yes"),OFFSET('Hygiene Data'!$I$7,0,10*ROW('Hygiene Data'!I33)),NA())</f>
        <v>#N/A</v>
      </c>
      <c r="BQ39" s="512" t="e">
        <f ca="1">+IF(AND(ISNUMBER(OFFSET('Hygiene Data'!$I$9,0,10*ROW('Hygiene Data'!I33))),'Data Summary'!EF39="Yes"),OFFSET('Hygiene Data'!$I$9,0,10*ROW('Hygiene Data'!I33)),NA())</f>
        <v>#N/A</v>
      </c>
    </row>
    <row r="40" spans="1:69" x14ac:dyDescent="0.25">
      <c r="A40" s="508" t="e">
        <f ca="1">+RIGHT('Data Summary'!A40,LEN('Data Summary'!A40)-9)</f>
        <v>#VALUE!</v>
      </c>
      <c r="B40" s="482" t="str">
        <f ca="1">+IF(ISTEXT('Data Summary'!B40),'Data Summary'!B40,"")</f>
        <v/>
      </c>
      <c r="C40" s="509" t="e">
        <f ca="1">+VALUE('Data Summary'!C40)</f>
        <v>#VALUE!</v>
      </c>
      <c r="D40" s="510" t="e">
        <f ca="1">+IF(AND(ISNUMBER(OFFSET('Water Data'!$D$4,0,10*ROW('Water Data'!D34))),'Data Summary'!BS40="Yes"),100-OFFSET('Water Data'!$D$4,0,10*ROW('Water Data'!D34)),NA())</f>
        <v>#N/A</v>
      </c>
      <c r="E40" s="510" t="e">
        <f ca="1">+IF(AND(ISNUMBER(OFFSET('Water Data'!$D$6,0,10*ROW('Water Data'!D34))),'Data Summary'!BT40="Yes"),OFFSET('Water Data'!$D$6,0,10*ROW('Water Data'!D34)),NA())</f>
        <v>#N/A</v>
      </c>
      <c r="F40" s="510" t="e">
        <f ca="1">+IF(AND(ISNUMBER(OFFSET('Water Data'!$D$9,0,10*ROW('Water Data'!D34))),'Data Summary'!BU40="Yes"),OFFSET('Water Data'!$D$9,0,10*ROW('Water Data'!D34)),NA())</f>
        <v>#N/A</v>
      </c>
      <c r="G40" s="510" t="e">
        <f ca="1">+IF(AND(ISNUMBER(OFFSET('Water Data'!$E$4,0,10*ROW('Water Data'!E34))),'Data Summary'!BV40="Yes"),100-OFFSET('Water Data'!$E$4,0,10*ROW('Water Data'!E34)),NA())</f>
        <v>#N/A</v>
      </c>
      <c r="H40" s="510" t="e">
        <f ca="1">+IF(AND(ISNUMBER(OFFSET('Water Data'!$E$6,0,10*ROW('Water Data'!E34))),'Data Summary'!BW40="Yes"),OFFSET('Water Data'!$E$6,0,10*ROW('Water Data'!E34)),NA())</f>
        <v>#N/A</v>
      </c>
      <c r="I40" s="510" t="e">
        <f ca="1">+IF(AND(ISNUMBER(OFFSET('Water Data'!$E$9,0,10*ROW('Water Data'!E34))),'Data Summary'!BX40="Yes"),OFFSET('Water Data'!$E$9,0,10*ROW('Water Data'!E34)),NA())</f>
        <v>#N/A</v>
      </c>
      <c r="J40" s="510" t="e">
        <f ca="1">+IF(AND(ISNUMBER(OFFSET('Water Data'!$F$4,0,10*ROW('Water Data'!F34))),'Data Summary'!BY40="Yes"),100-OFFSET('Water Data'!$F$4,0,10*ROW('Water Data'!F34)),NA())</f>
        <v>#N/A</v>
      </c>
      <c r="K40" s="510" t="e">
        <f ca="1">+IF(AND(ISNUMBER(OFFSET('Water Data'!$F$6,0,10*ROW('Water Data'!F34))),'Data Summary'!BZ40="Yes"),OFFSET('Water Data'!$F$6,0,10*ROW('Water Data'!F34)),NA())</f>
        <v>#N/A</v>
      </c>
      <c r="L40" s="510" t="e">
        <f ca="1">+IF(AND(ISNUMBER(OFFSET('Water Data'!$F$9,0,10*ROW('Water Data'!F34))),'Data Summary'!CA40="Yes"),OFFSET('Water Data'!$F$9,0,10*ROW('Water Data'!F34)),NA())</f>
        <v>#N/A</v>
      </c>
      <c r="M40" s="510" t="e">
        <f ca="1">+IF(AND(ISNUMBER(OFFSET('Water Data'!$G$4,0,10*ROW('Water Data'!G34))),'Data Summary'!CB40="Yes"),100-OFFSET('Water Data'!$G$4,0,10*ROW('Water Data'!G34)),NA())</f>
        <v>#N/A</v>
      </c>
      <c r="N40" s="510" t="e">
        <f ca="1">+IF(AND(ISNUMBER(OFFSET('Water Data'!$G$6,0,10*ROW('Water Data'!G34))),'Data Summary'!CC40="Yes"),OFFSET('Water Data'!$G$6,0,10*ROW('Water Data'!G34)),NA())</f>
        <v>#N/A</v>
      </c>
      <c r="O40" s="510" t="e">
        <f ca="1">+IF(AND(ISNUMBER(OFFSET('Water Data'!$G$9,0,10*ROW('Water Data'!G34))),'Data Summary'!CD40="Yes"),OFFSET('Water Data'!$G$9,0,10*ROW('Water Data'!G34)),NA())</f>
        <v>#N/A</v>
      </c>
      <c r="P40" s="510" t="e">
        <f ca="1">+IF(AND(ISNUMBER(OFFSET('Water Data'!$H$4,0,10*ROW('Water Data'!H34))),'Data Summary'!CE40="Yes"),100-OFFSET('Water Data'!$H$4,0,10*ROW('Water Data'!H34)),NA())</f>
        <v>#N/A</v>
      </c>
      <c r="Q40" s="510" t="e">
        <f ca="1">+IF(AND(ISNUMBER(OFFSET('Water Data'!$H$6,0,10*ROW('Water Data'!H34))),'Data Summary'!CF40="Yes"),OFFSET('Water Data'!$H$6,0,10*ROW('Water Data'!H34)),NA())</f>
        <v>#N/A</v>
      </c>
      <c r="R40" s="510" t="e">
        <f ca="1">+IF(AND(ISNUMBER(OFFSET('Water Data'!$H$9,0,10*ROW('Water Data'!H34))),'Data Summary'!CG40="Yes"),OFFSET('Water Data'!$H$9,0,10*ROW('Water Data'!H34)),NA())</f>
        <v>#N/A</v>
      </c>
      <c r="S40" s="510" t="e">
        <f ca="1">+IF(AND(ISNUMBER(OFFSET('Water Data'!$I$4,0,10*ROW('Water Data'!I34))),'Data Summary'!CH40="Yes"),100-OFFSET('Water Data'!$I$4,0,10*ROW('Water Data'!I34)),NA())</f>
        <v>#N/A</v>
      </c>
      <c r="T40" s="510" t="e">
        <f ca="1">+IF(AND(ISNUMBER(OFFSET('Water Data'!$I$6,0,10*ROW('Water Data'!I34))),'Data Summary'!CI40="Yes"),OFFSET('Water Data'!$I$6,0,10*ROW('Water Data'!I34)),NA())</f>
        <v>#N/A</v>
      </c>
      <c r="U40" s="510" t="e">
        <f ca="1">+IF(AND(ISNUMBER(OFFSET('Water Data'!$I$9,0,10*ROW('Water Data'!I34))),'Data Summary'!CJ40="Yes"),OFFSET('Water Data'!$I$9,0,10*ROW('Water Data'!I34)),NA())</f>
        <v>#N/A</v>
      </c>
      <c r="V40" s="511" t="e">
        <f ca="1">+IF(AND(ISNUMBER(OFFSET('Sanitation Data'!$D$4,0,10*ROW('Sanitation Data'!D34))),'Data Summary'!CK40="Yes"),100-OFFSET('Sanitation Data'!$D$4,0,10*ROW('Sanitation Data'!D34)),NA())</f>
        <v>#N/A</v>
      </c>
      <c r="W40" s="511" t="e">
        <f ca="1">+IF(AND(ISNUMBER(OFFSET('Sanitation Data'!$D$6,0,10*ROW('Sanitation Data'!D34))),'Data Summary'!CL40="Yes"),OFFSET('Sanitation Data'!$D$6,0,10*ROW('Sanitation Data'!D34)),NA())</f>
        <v>#N/A</v>
      </c>
      <c r="X40" s="511" t="e">
        <f ca="1">+IF(AND(ISNUMBER(OFFSET('Sanitation Data'!$D$10,0,10*ROW('Sanitation Data'!D34))),'Data Summary'!CM40="Yes"),OFFSET('Sanitation Data'!$D$10,0,10*ROW('Sanitation Data'!D34)),NA())</f>
        <v>#N/A</v>
      </c>
      <c r="Y40" s="511" t="e">
        <f ca="1">+IF(AND(ISNUMBER(OFFSET('Sanitation Data'!$D$11,0,10*ROW('Sanitation Data'!D34))),'Data Summary'!CN40="Yes"),OFFSET('Sanitation Data'!$D$11,0,10*ROW('Sanitation Data'!D34)),NA())</f>
        <v>#N/A</v>
      </c>
      <c r="Z40" s="511" t="e">
        <f ca="1">+IF(AND(ISNUMBER(OFFSET('Sanitation Data'!$D$12,0,10*ROW('Sanitation Data'!D34))),'Data Summary'!CO40="Yes"),OFFSET('Sanitation Data'!$D$12,0,10*ROW('Sanitation Data'!D34)),NA())</f>
        <v>#N/A</v>
      </c>
      <c r="AA40" s="511" t="e">
        <f ca="1">+IF(AND(ISNUMBER(OFFSET('Sanitation Data'!$E$4,0,10*ROW('Sanitation Data'!E34))),'Data Summary'!CP40="Yes"),100-OFFSET('Sanitation Data'!$E$4,0,10*ROW('Sanitation Data'!E34)),NA())</f>
        <v>#N/A</v>
      </c>
      <c r="AB40" s="511" t="e">
        <f ca="1">+IF(AND(ISNUMBER(OFFSET('Sanitation Data'!$E$6,0,10*ROW('Sanitation Data'!E34))),'Data Summary'!CQ40="Yes"),OFFSET('Sanitation Data'!$E$6,0,10*ROW('Sanitation Data'!E34)),NA())</f>
        <v>#N/A</v>
      </c>
      <c r="AC40" s="511" t="e">
        <f ca="1">+IF(AND(ISNUMBER(OFFSET('Sanitation Data'!$E$10,0,10*ROW('Sanitation Data'!E34))),'Data Summary'!CR40="Yes"),OFFSET('Sanitation Data'!$E$10,0,10*ROW('Sanitation Data'!E34)),NA())</f>
        <v>#N/A</v>
      </c>
      <c r="AD40" s="511" t="e">
        <f ca="1">+IF(AND(ISNUMBER(OFFSET('Sanitation Data'!$E$11,0,10*ROW('Sanitation Data'!E34))),'Data Summary'!CS40="Yes"),OFFSET('Sanitation Data'!$E$11,0,10*ROW('Sanitation Data'!E34)),NA())</f>
        <v>#N/A</v>
      </c>
      <c r="AE40" s="511" t="e">
        <f ca="1">+IF(AND(ISNUMBER(OFFSET('Sanitation Data'!$E$12,0,10*ROW('Sanitation Data'!E34))),'Data Summary'!CT40="Yes"),OFFSET('Sanitation Data'!$E$12,0,10*ROW('Sanitation Data'!E34)),NA())</f>
        <v>#N/A</v>
      </c>
      <c r="AF40" s="511" t="e">
        <f ca="1">+IF(AND(ISNUMBER(OFFSET('Sanitation Data'!$F$4,0,10*ROW('Sanitation Data'!F34))),'Data Summary'!CU40="Yes"),100-OFFSET('Sanitation Data'!$F$4,0,10*ROW('Sanitation Data'!F34)),NA())</f>
        <v>#N/A</v>
      </c>
      <c r="AG40" s="511" t="e">
        <f ca="1">+IF(AND(ISNUMBER(OFFSET('Sanitation Data'!$F$6,0,10*ROW('Sanitation Data'!F34))),'Data Summary'!CV40="Yes"),OFFSET('Sanitation Data'!$F$6,0,10*ROW('Sanitation Data'!F34)),NA())</f>
        <v>#N/A</v>
      </c>
      <c r="AH40" s="511" t="e">
        <f ca="1">+IF(AND(ISNUMBER(OFFSET('Sanitation Data'!$F$10,0,10*ROW('Sanitation Data'!F34))),'Data Summary'!CW40="Yes"),OFFSET('Sanitation Data'!$F$10,0,10*ROW('Sanitation Data'!F34)),NA())</f>
        <v>#N/A</v>
      </c>
      <c r="AI40" s="511" t="e">
        <f ca="1">+IF(AND(ISNUMBER(OFFSET('Sanitation Data'!$F$11,0,10*ROW('Sanitation Data'!F34))),'Data Summary'!CX40="Yes"),OFFSET('Sanitation Data'!$F$11,0,10*ROW('Sanitation Data'!F34)),NA())</f>
        <v>#N/A</v>
      </c>
      <c r="AJ40" s="511" t="e">
        <f ca="1">+IF(AND(ISNUMBER(OFFSET('Sanitation Data'!$F$12,0,10*ROW('Sanitation Data'!F34))),'Data Summary'!CY40="Yes"),OFFSET('Sanitation Data'!$F$12,0,10*ROW('Sanitation Data'!F34)),NA())</f>
        <v>#N/A</v>
      </c>
      <c r="AK40" s="511" t="e">
        <f ca="1">+IF(AND(ISNUMBER(OFFSET('Sanitation Data'!$G$4,0,10*ROW('Sanitation Data'!G34))),'Data Summary'!CZ40="Yes"),100-OFFSET('Sanitation Data'!$G$4,0,10*ROW('Sanitation Data'!G34)),NA())</f>
        <v>#N/A</v>
      </c>
      <c r="AL40" s="511" t="e">
        <f ca="1">+IF(AND(ISNUMBER(OFFSET('Sanitation Data'!$G$6,0,10*ROW('Sanitation Data'!G34))),'Data Summary'!DA40="Yes"),OFFSET('Sanitation Data'!$G$6,0,10*ROW('Sanitation Data'!G34)),NA())</f>
        <v>#N/A</v>
      </c>
      <c r="AM40" s="511" t="e">
        <f ca="1">+IF(AND(ISNUMBER(OFFSET('Sanitation Data'!$G$10,0,10*ROW('Sanitation Data'!G34))),'Data Summary'!DB40="Yes"),OFFSET('Sanitation Data'!$G$10,0,10*ROW('Sanitation Data'!G34)),NA())</f>
        <v>#N/A</v>
      </c>
      <c r="AN40" s="511" t="e">
        <f ca="1">+IF(AND(ISNUMBER(OFFSET('Sanitation Data'!$G$11,0,10*ROW('Sanitation Data'!G34))),'Data Summary'!DC40="Yes"),OFFSET('Sanitation Data'!$G$11,0,10*ROW('Sanitation Data'!G34)),NA())</f>
        <v>#N/A</v>
      </c>
      <c r="AO40" s="511" t="e">
        <f ca="1">+IF(AND(ISNUMBER(OFFSET('Sanitation Data'!$G$12,0,10*ROW('Sanitation Data'!G34))),'Data Summary'!DD40="Yes"),OFFSET('Sanitation Data'!$G$12,0,10*ROW('Sanitation Data'!G34)),NA())</f>
        <v>#N/A</v>
      </c>
      <c r="AP40" s="511" t="e">
        <f ca="1">+IF(AND(ISNUMBER(OFFSET('Sanitation Data'!$H$4,0,10*ROW('Sanitation Data'!H34))),'Data Summary'!DE40="Yes"),100-OFFSET('Sanitation Data'!$H$4,0,10*ROW('Sanitation Data'!H34)),NA())</f>
        <v>#N/A</v>
      </c>
      <c r="AQ40" s="511" t="e">
        <f ca="1">+IF(AND(ISNUMBER(OFFSET('Sanitation Data'!$H$6,0,10*ROW('Sanitation Data'!H34))),'Data Summary'!DF40="Yes"),OFFSET('Sanitation Data'!$H$6,0,10*ROW('Sanitation Data'!H34)),NA())</f>
        <v>#N/A</v>
      </c>
      <c r="AR40" s="511" t="e">
        <f ca="1">+IF(AND(ISNUMBER(OFFSET('Sanitation Data'!$H$10,0,10*ROW('Sanitation Data'!H34))),'Data Summary'!DG40="Yes"),OFFSET('Sanitation Data'!$H$10,0,10*ROW('Sanitation Data'!H34)),NA())</f>
        <v>#N/A</v>
      </c>
      <c r="AS40" s="511" t="e">
        <f ca="1">+IF(AND(ISNUMBER(OFFSET('Sanitation Data'!$H$11,0,10*ROW('Sanitation Data'!H34))),'Data Summary'!DH40="Yes"),OFFSET('Sanitation Data'!$H$11,0,10*ROW('Sanitation Data'!H34)),NA())</f>
        <v>#N/A</v>
      </c>
      <c r="AT40" s="511" t="e">
        <f ca="1">+IF(AND(ISNUMBER(OFFSET('Sanitation Data'!$H$12,0,10*ROW('Sanitation Data'!H34))),'Data Summary'!DI40="Yes"),OFFSET('Sanitation Data'!$H$12,0,10*ROW('Sanitation Data'!H34)),NA())</f>
        <v>#N/A</v>
      </c>
      <c r="AU40" s="511" t="e">
        <f ca="1">+IF(AND(ISNUMBER(OFFSET('Sanitation Data'!$I$4,0,10*ROW('Sanitation Data'!I34))),'Data Summary'!DJ40="Yes"),100-OFFSET('Sanitation Data'!$I$4,0,10*ROW('Sanitation Data'!I34)),NA())</f>
        <v>#N/A</v>
      </c>
      <c r="AV40" s="511" t="e">
        <f ca="1">+IF(AND(ISNUMBER(OFFSET('Sanitation Data'!$I$6,0,10*ROW('Sanitation Data'!I34))),'Data Summary'!DK40="Yes"),OFFSET('Sanitation Data'!$I$6,0,10*ROW('Sanitation Data'!I34)),NA())</f>
        <v>#N/A</v>
      </c>
      <c r="AW40" s="511" t="e">
        <f ca="1">+IF(AND(ISNUMBER(OFFSET('Sanitation Data'!$I$10,0,10*ROW('Sanitation Data'!I34))),'Data Summary'!DL40="Yes"),OFFSET('Sanitation Data'!$I$10,0,10*ROW('Sanitation Data'!I34)),NA())</f>
        <v>#N/A</v>
      </c>
      <c r="AX40" s="511" t="e">
        <f ca="1">+IF(AND(ISNUMBER(OFFSET('Sanitation Data'!$I$11,0,10*ROW('Sanitation Data'!I34))),'Data Summary'!DM40="Yes"),OFFSET('Sanitation Data'!$I$11,0,10*ROW('Sanitation Data'!I34)),NA())</f>
        <v>#N/A</v>
      </c>
      <c r="AY40" s="511" t="e">
        <f ca="1">+IF(AND(ISNUMBER(OFFSET('Sanitation Data'!$I$12,0,10*ROW('Sanitation Data'!I34))),'Data Summary'!DN40="Yes"),OFFSET('Sanitation Data'!$I$12,0,10*ROW('Sanitation Data'!I34)),NA())</f>
        <v>#N/A</v>
      </c>
      <c r="AZ40" s="512" t="e">
        <f ca="1">+IF(AND(ISNUMBER(OFFSET('Hygiene Data'!$D$5,0,10*ROW('Hygiene Data'!D34))),'Data Summary'!DO40="Yes"),OFFSET('Hygiene Data'!$D$5,0,10*ROW('Hygiene Data'!D34)),NA())</f>
        <v>#N/A</v>
      </c>
      <c r="BA40" s="512" t="e">
        <f ca="1">+IF(AND(ISNUMBER(OFFSET('Hygiene Data'!$D$7,0,10*ROW('Hygiene Data'!D34))),'Data Summary'!DP40="Yes"),OFFSET('Hygiene Data'!$D$7,0,10*ROW('Hygiene Data'!D34)),NA())</f>
        <v>#N/A</v>
      </c>
      <c r="BB40" s="512" t="e">
        <f ca="1">+IF(AND(ISNUMBER(OFFSET('Hygiene Data'!$D$9,0,10*ROW('Hygiene Data'!D34))),'Data Summary'!DQ40="Yes"),OFFSET('Hygiene Data'!$D$9,0,10*ROW('Hygiene Data'!D34)),NA())</f>
        <v>#N/A</v>
      </c>
      <c r="BC40" s="512" t="e">
        <f ca="1">+IF(AND(ISNUMBER(OFFSET('Hygiene Data'!$E$5,0,10*ROW('Hygiene Data'!E34))),'Data Summary'!DR40="Yes"),OFFSET('Hygiene Data'!$E$5,0,10*ROW('Hygiene Data'!E34)),NA())</f>
        <v>#N/A</v>
      </c>
      <c r="BD40" s="512" t="e">
        <f ca="1">+IF(AND(ISNUMBER(OFFSET('Hygiene Data'!$E$7,0,10*ROW('Hygiene Data'!E34))),'Data Summary'!DS40="Yes"),OFFSET('Hygiene Data'!$E$7,0,10*ROW('Hygiene Data'!E34)),NA())</f>
        <v>#N/A</v>
      </c>
      <c r="BE40" s="512" t="e">
        <f ca="1">+IF(AND(ISNUMBER(OFFSET('Hygiene Data'!$E$9,0,10*ROW('Hygiene Data'!E34))),'Data Summary'!DT40="Yes"),OFFSET('Hygiene Data'!$E$9,0,10*ROW('Hygiene Data'!E34)),NA())</f>
        <v>#N/A</v>
      </c>
      <c r="BF40" s="512" t="e">
        <f ca="1">+IF(AND(ISNUMBER(OFFSET('Hygiene Data'!$F$5,0,10*ROW('Hygiene Data'!F34))),'Data Summary'!DU40="Yes"),OFFSET('Hygiene Data'!$F$5,0,10*ROW('Hygiene Data'!F34)),NA())</f>
        <v>#N/A</v>
      </c>
      <c r="BG40" s="512" t="e">
        <f ca="1">+IF(AND(ISNUMBER(OFFSET('Hygiene Data'!$F$7,0,10*ROW('Hygiene Data'!F34))),'Data Summary'!DV40="Yes"),OFFSET('Hygiene Data'!$F$7,0,10*ROW('Hygiene Data'!F34)),NA())</f>
        <v>#N/A</v>
      </c>
      <c r="BH40" s="512" t="e">
        <f ca="1">+IF(AND(ISNUMBER(OFFSET('Hygiene Data'!$F$9,0,10*ROW('Hygiene Data'!F34))),'Data Summary'!DW40="Yes"),OFFSET('Hygiene Data'!$F$9,0,10*ROW('Hygiene Data'!F34)),NA())</f>
        <v>#N/A</v>
      </c>
      <c r="BI40" s="512" t="e">
        <f ca="1">+IF(AND(ISNUMBER(OFFSET('Hygiene Data'!$G$5,0,10*ROW('Hygiene Data'!G34))),'Data Summary'!DX40="Yes"),OFFSET('Hygiene Data'!$G$5,0,10*ROW('Hygiene Data'!G34)),NA())</f>
        <v>#N/A</v>
      </c>
      <c r="BJ40" s="512" t="e">
        <f ca="1">+IF(AND(ISNUMBER(OFFSET('Hygiene Data'!$G$7,0,10*ROW('Hygiene Data'!G34))),'Data Summary'!DY40="Yes"),OFFSET('Hygiene Data'!$G$7,0,10*ROW('Hygiene Data'!G34)),NA())</f>
        <v>#N/A</v>
      </c>
      <c r="BK40" s="512" t="e">
        <f ca="1">+IF(AND(ISNUMBER(OFFSET('Hygiene Data'!$G$9,0,10*ROW('Hygiene Data'!G34))),'Data Summary'!DZ40="Yes"),OFFSET('Hygiene Data'!$G$9,0,10*ROW('Hygiene Data'!G34)),NA())</f>
        <v>#N/A</v>
      </c>
      <c r="BL40" s="512" t="e">
        <f ca="1">+IF(AND(ISNUMBER(OFFSET('Hygiene Data'!$H$5,0,10*ROW('Hygiene Data'!H34))),'Data Summary'!EA40="Yes"),OFFSET('Hygiene Data'!$H$5,0,10*ROW('Hygiene Data'!H34)),NA())</f>
        <v>#N/A</v>
      </c>
      <c r="BM40" s="512" t="e">
        <f ca="1">+IF(AND(ISNUMBER(OFFSET('Hygiene Data'!$H$7,0,10*ROW('Hygiene Data'!H34))),'Data Summary'!EB40="Yes"),OFFSET('Hygiene Data'!$H$7,0,10*ROW('Hygiene Data'!H34)),NA())</f>
        <v>#N/A</v>
      </c>
      <c r="BN40" s="512" t="e">
        <f ca="1">+IF(AND(ISNUMBER(OFFSET('Hygiene Data'!$H$9,0,10*ROW('Hygiene Data'!H34))),'Data Summary'!EC40="Yes"),OFFSET('Hygiene Data'!$H$9,0,10*ROW('Hygiene Data'!H34)),NA())</f>
        <v>#N/A</v>
      </c>
      <c r="BO40" s="512" t="e">
        <f ca="1">+IF(AND(ISNUMBER(OFFSET('Hygiene Data'!$I$5,0,10*ROW('Hygiene Data'!I34))),'Data Summary'!ED40="Yes"),OFFSET('Hygiene Data'!$I$5,0,10*ROW('Hygiene Data'!I34)),NA())</f>
        <v>#N/A</v>
      </c>
      <c r="BP40" s="512" t="e">
        <f ca="1">+IF(AND(ISNUMBER(OFFSET('Hygiene Data'!$I$7,0,10*ROW('Hygiene Data'!I34))),'Data Summary'!EE40="Yes"),OFFSET('Hygiene Data'!$I$7,0,10*ROW('Hygiene Data'!I34)),NA())</f>
        <v>#N/A</v>
      </c>
      <c r="BQ40" s="512" t="e">
        <f ca="1">+IF(AND(ISNUMBER(OFFSET('Hygiene Data'!$I$9,0,10*ROW('Hygiene Data'!I34))),'Data Summary'!EF40="Yes"),OFFSET('Hygiene Data'!$I$9,0,10*ROW('Hygiene Data'!I34)),NA())</f>
        <v>#N/A</v>
      </c>
    </row>
    <row r="41" spans="1:69" x14ac:dyDescent="0.25">
      <c r="A41" s="508" t="e">
        <f ca="1">+RIGHT('Data Summary'!A41,LEN('Data Summary'!A41)-9)</f>
        <v>#VALUE!</v>
      </c>
      <c r="B41" s="482" t="str">
        <f ca="1">+IF(ISTEXT('Data Summary'!B41),'Data Summary'!B41,"")</f>
        <v/>
      </c>
      <c r="C41" s="509" t="e">
        <f ca="1">+VALUE('Data Summary'!C41)</f>
        <v>#VALUE!</v>
      </c>
      <c r="D41" s="510" t="e">
        <f ca="1">+IF(AND(ISNUMBER(OFFSET('Water Data'!$D$4,0,10*ROW('Water Data'!D35))),'Data Summary'!BS41="Yes"),100-OFFSET('Water Data'!$D$4,0,10*ROW('Water Data'!D35)),NA())</f>
        <v>#N/A</v>
      </c>
      <c r="E41" s="510" t="e">
        <f ca="1">+IF(AND(ISNUMBER(OFFSET('Water Data'!$D$6,0,10*ROW('Water Data'!D35))),'Data Summary'!BT41="Yes"),OFFSET('Water Data'!$D$6,0,10*ROW('Water Data'!D35)),NA())</f>
        <v>#N/A</v>
      </c>
      <c r="F41" s="510" t="e">
        <f ca="1">+IF(AND(ISNUMBER(OFFSET('Water Data'!$D$9,0,10*ROW('Water Data'!D35))),'Data Summary'!BU41="Yes"),OFFSET('Water Data'!$D$9,0,10*ROW('Water Data'!D35)),NA())</f>
        <v>#N/A</v>
      </c>
      <c r="G41" s="510" t="e">
        <f ca="1">+IF(AND(ISNUMBER(OFFSET('Water Data'!$E$4,0,10*ROW('Water Data'!E35))),'Data Summary'!BV41="Yes"),100-OFFSET('Water Data'!$E$4,0,10*ROW('Water Data'!E35)),NA())</f>
        <v>#N/A</v>
      </c>
      <c r="H41" s="510" t="e">
        <f ca="1">+IF(AND(ISNUMBER(OFFSET('Water Data'!$E$6,0,10*ROW('Water Data'!E35))),'Data Summary'!BW41="Yes"),OFFSET('Water Data'!$E$6,0,10*ROW('Water Data'!E35)),NA())</f>
        <v>#N/A</v>
      </c>
      <c r="I41" s="510" t="e">
        <f ca="1">+IF(AND(ISNUMBER(OFFSET('Water Data'!$E$9,0,10*ROW('Water Data'!E35))),'Data Summary'!BX41="Yes"),OFFSET('Water Data'!$E$9,0,10*ROW('Water Data'!E35)),NA())</f>
        <v>#N/A</v>
      </c>
      <c r="J41" s="510" t="e">
        <f ca="1">+IF(AND(ISNUMBER(OFFSET('Water Data'!$F$4,0,10*ROW('Water Data'!F35))),'Data Summary'!BY41="Yes"),100-OFFSET('Water Data'!$F$4,0,10*ROW('Water Data'!F35)),NA())</f>
        <v>#N/A</v>
      </c>
      <c r="K41" s="510" t="e">
        <f ca="1">+IF(AND(ISNUMBER(OFFSET('Water Data'!$F$6,0,10*ROW('Water Data'!F35))),'Data Summary'!BZ41="Yes"),OFFSET('Water Data'!$F$6,0,10*ROW('Water Data'!F35)),NA())</f>
        <v>#N/A</v>
      </c>
      <c r="L41" s="510" t="e">
        <f ca="1">+IF(AND(ISNUMBER(OFFSET('Water Data'!$F$9,0,10*ROW('Water Data'!F35))),'Data Summary'!CA41="Yes"),OFFSET('Water Data'!$F$9,0,10*ROW('Water Data'!F35)),NA())</f>
        <v>#N/A</v>
      </c>
      <c r="M41" s="510" t="e">
        <f ca="1">+IF(AND(ISNUMBER(OFFSET('Water Data'!$G$4,0,10*ROW('Water Data'!G35))),'Data Summary'!CB41="Yes"),100-OFFSET('Water Data'!$G$4,0,10*ROW('Water Data'!G35)),NA())</f>
        <v>#N/A</v>
      </c>
      <c r="N41" s="510" t="e">
        <f ca="1">+IF(AND(ISNUMBER(OFFSET('Water Data'!$G$6,0,10*ROW('Water Data'!G35))),'Data Summary'!CC41="Yes"),OFFSET('Water Data'!$G$6,0,10*ROW('Water Data'!G35)),NA())</f>
        <v>#N/A</v>
      </c>
      <c r="O41" s="510" t="e">
        <f ca="1">+IF(AND(ISNUMBER(OFFSET('Water Data'!$G$9,0,10*ROW('Water Data'!G35))),'Data Summary'!CD41="Yes"),OFFSET('Water Data'!$G$9,0,10*ROW('Water Data'!G35)),NA())</f>
        <v>#N/A</v>
      </c>
      <c r="P41" s="510" t="e">
        <f ca="1">+IF(AND(ISNUMBER(OFFSET('Water Data'!$H$4,0,10*ROW('Water Data'!H35))),'Data Summary'!CE41="Yes"),100-OFFSET('Water Data'!$H$4,0,10*ROW('Water Data'!H35)),NA())</f>
        <v>#N/A</v>
      </c>
      <c r="Q41" s="510" t="e">
        <f ca="1">+IF(AND(ISNUMBER(OFFSET('Water Data'!$H$6,0,10*ROW('Water Data'!H35))),'Data Summary'!CF41="Yes"),OFFSET('Water Data'!$H$6,0,10*ROW('Water Data'!H35)),NA())</f>
        <v>#N/A</v>
      </c>
      <c r="R41" s="510" t="e">
        <f ca="1">+IF(AND(ISNUMBER(OFFSET('Water Data'!$H$9,0,10*ROW('Water Data'!H35))),'Data Summary'!CG41="Yes"),OFFSET('Water Data'!$H$9,0,10*ROW('Water Data'!H35)),NA())</f>
        <v>#N/A</v>
      </c>
      <c r="S41" s="510" t="e">
        <f ca="1">+IF(AND(ISNUMBER(OFFSET('Water Data'!$I$4,0,10*ROW('Water Data'!I35))),'Data Summary'!CH41="Yes"),100-OFFSET('Water Data'!$I$4,0,10*ROW('Water Data'!I35)),NA())</f>
        <v>#N/A</v>
      </c>
      <c r="T41" s="510" t="e">
        <f ca="1">+IF(AND(ISNUMBER(OFFSET('Water Data'!$I$6,0,10*ROW('Water Data'!I35))),'Data Summary'!CI41="Yes"),OFFSET('Water Data'!$I$6,0,10*ROW('Water Data'!I35)),NA())</f>
        <v>#N/A</v>
      </c>
      <c r="U41" s="510" t="e">
        <f ca="1">+IF(AND(ISNUMBER(OFFSET('Water Data'!$I$9,0,10*ROW('Water Data'!I35))),'Data Summary'!CJ41="Yes"),OFFSET('Water Data'!$I$9,0,10*ROW('Water Data'!I35)),NA())</f>
        <v>#N/A</v>
      </c>
      <c r="V41" s="511" t="e">
        <f ca="1">+IF(AND(ISNUMBER(OFFSET('Sanitation Data'!$D$4,0,10*ROW('Sanitation Data'!D35))),'Data Summary'!CK41="Yes"),100-OFFSET('Sanitation Data'!$D$4,0,10*ROW('Sanitation Data'!D35)),NA())</f>
        <v>#N/A</v>
      </c>
      <c r="W41" s="511" t="e">
        <f ca="1">+IF(AND(ISNUMBER(OFFSET('Sanitation Data'!$D$6,0,10*ROW('Sanitation Data'!D35))),'Data Summary'!CL41="Yes"),OFFSET('Sanitation Data'!$D$6,0,10*ROW('Sanitation Data'!D35)),NA())</f>
        <v>#N/A</v>
      </c>
      <c r="X41" s="511" t="e">
        <f ca="1">+IF(AND(ISNUMBER(OFFSET('Sanitation Data'!$D$10,0,10*ROW('Sanitation Data'!D35))),'Data Summary'!CM41="Yes"),OFFSET('Sanitation Data'!$D$10,0,10*ROW('Sanitation Data'!D35)),NA())</f>
        <v>#N/A</v>
      </c>
      <c r="Y41" s="511" t="e">
        <f ca="1">+IF(AND(ISNUMBER(OFFSET('Sanitation Data'!$D$11,0,10*ROW('Sanitation Data'!D35))),'Data Summary'!CN41="Yes"),OFFSET('Sanitation Data'!$D$11,0,10*ROW('Sanitation Data'!D35)),NA())</f>
        <v>#N/A</v>
      </c>
      <c r="Z41" s="511" t="e">
        <f ca="1">+IF(AND(ISNUMBER(OFFSET('Sanitation Data'!$D$12,0,10*ROW('Sanitation Data'!D35))),'Data Summary'!CO41="Yes"),OFFSET('Sanitation Data'!$D$12,0,10*ROW('Sanitation Data'!D35)),NA())</f>
        <v>#N/A</v>
      </c>
      <c r="AA41" s="511" t="e">
        <f ca="1">+IF(AND(ISNUMBER(OFFSET('Sanitation Data'!$E$4,0,10*ROW('Sanitation Data'!E35))),'Data Summary'!CP41="Yes"),100-OFFSET('Sanitation Data'!$E$4,0,10*ROW('Sanitation Data'!E35)),NA())</f>
        <v>#N/A</v>
      </c>
      <c r="AB41" s="511" t="e">
        <f ca="1">+IF(AND(ISNUMBER(OFFSET('Sanitation Data'!$E$6,0,10*ROW('Sanitation Data'!E35))),'Data Summary'!CQ41="Yes"),OFFSET('Sanitation Data'!$E$6,0,10*ROW('Sanitation Data'!E35)),NA())</f>
        <v>#N/A</v>
      </c>
      <c r="AC41" s="511" t="e">
        <f ca="1">+IF(AND(ISNUMBER(OFFSET('Sanitation Data'!$E$10,0,10*ROW('Sanitation Data'!E35))),'Data Summary'!CR41="Yes"),OFFSET('Sanitation Data'!$E$10,0,10*ROW('Sanitation Data'!E35)),NA())</f>
        <v>#N/A</v>
      </c>
      <c r="AD41" s="511" t="e">
        <f ca="1">+IF(AND(ISNUMBER(OFFSET('Sanitation Data'!$E$11,0,10*ROW('Sanitation Data'!E35))),'Data Summary'!CS41="Yes"),OFFSET('Sanitation Data'!$E$11,0,10*ROW('Sanitation Data'!E35)),NA())</f>
        <v>#N/A</v>
      </c>
      <c r="AE41" s="511" t="e">
        <f ca="1">+IF(AND(ISNUMBER(OFFSET('Sanitation Data'!$E$12,0,10*ROW('Sanitation Data'!E35))),'Data Summary'!CT41="Yes"),OFFSET('Sanitation Data'!$E$12,0,10*ROW('Sanitation Data'!E35)),NA())</f>
        <v>#N/A</v>
      </c>
      <c r="AF41" s="511" t="e">
        <f ca="1">+IF(AND(ISNUMBER(OFFSET('Sanitation Data'!$F$4,0,10*ROW('Sanitation Data'!F35))),'Data Summary'!CU41="Yes"),100-OFFSET('Sanitation Data'!$F$4,0,10*ROW('Sanitation Data'!F35)),NA())</f>
        <v>#N/A</v>
      </c>
      <c r="AG41" s="511" t="e">
        <f ca="1">+IF(AND(ISNUMBER(OFFSET('Sanitation Data'!$F$6,0,10*ROW('Sanitation Data'!F35))),'Data Summary'!CV41="Yes"),OFFSET('Sanitation Data'!$F$6,0,10*ROW('Sanitation Data'!F35)),NA())</f>
        <v>#N/A</v>
      </c>
      <c r="AH41" s="511" t="e">
        <f ca="1">+IF(AND(ISNUMBER(OFFSET('Sanitation Data'!$F$10,0,10*ROW('Sanitation Data'!F35))),'Data Summary'!CW41="Yes"),OFFSET('Sanitation Data'!$F$10,0,10*ROW('Sanitation Data'!F35)),NA())</f>
        <v>#N/A</v>
      </c>
      <c r="AI41" s="511" t="e">
        <f ca="1">+IF(AND(ISNUMBER(OFFSET('Sanitation Data'!$F$11,0,10*ROW('Sanitation Data'!F35))),'Data Summary'!CX41="Yes"),OFFSET('Sanitation Data'!$F$11,0,10*ROW('Sanitation Data'!F35)),NA())</f>
        <v>#N/A</v>
      </c>
      <c r="AJ41" s="511" t="e">
        <f ca="1">+IF(AND(ISNUMBER(OFFSET('Sanitation Data'!$F$12,0,10*ROW('Sanitation Data'!F35))),'Data Summary'!CY41="Yes"),OFFSET('Sanitation Data'!$F$12,0,10*ROW('Sanitation Data'!F35)),NA())</f>
        <v>#N/A</v>
      </c>
      <c r="AK41" s="511" t="e">
        <f ca="1">+IF(AND(ISNUMBER(OFFSET('Sanitation Data'!$G$4,0,10*ROW('Sanitation Data'!G35))),'Data Summary'!CZ41="Yes"),100-OFFSET('Sanitation Data'!$G$4,0,10*ROW('Sanitation Data'!G35)),NA())</f>
        <v>#N/A</v>
      </c>
      <c r="AL41" s="511" t="e">
        <f ca="1">+IF(AND(ISNUMBER(OFFSET('Sanitation Data'!$G$6,0,10*ROW('Sanitation Data'!G35))),'Data Summary'!DA41="Yes"),OFFSET('Sanitation Data'!$G$6,0,10*ROW('Sanitation Data'!G35)),NA())</f>
        <v>#N/A</v>
      </c>
      <c r="AM41" s="511" t="e">
        <f ca="1">+IF(AND(ISNUMBER(OFFSET('Sanitation Data'!$G$10,0,10*ROW('Sanitation Data'!G35))),'Data Summary'!DB41="Yes"),OFFSET('Sanitation Data'!$G$10,0,10*ROW('Sanitation Data'!G35)),NA())</f>
        <v>#N/A</v>
      </c>
      <c r="AN41" s="511" t="e">
        <f ca="1">+IF(AND(ISNUMBER(OFFSET('Sanitation Data'!$G$11,0,10*ROW('Sanitation Data'!G35))),'Data Summary'!DC41="Yes"),OFFSET('Sanitation Data'!$G$11,0,10*ROW('Sanitation Data'!G35)),NA())</f>
        <v>#N/A</v>
      </c>
      <c r="AO41" s="511" t="e">
        <f ca="1">+IF(AND(ISNUMBER(OFFSET('Sanitation Data'!$G$12,0,10*ROW('Sanitation Data'!G35))),'Data Summary'!DD41="Yes"),OFFSET('Sanitation Data'!$G$12,0,10*ROW('Sanitation Data'!G35)),NA())</f>
        <v>#N/A</v>
      </c>
      <c r="AP41" s="511" t="e">
        <f ca="1">+IF(AND(ISNUMBER(OFFSET('Sanitation Data'!$H$4,0,10*ROW('Sanitation Data'!H35))),'Data Summary'!DE41="Yes"),100-OFFSET('Sanitation Data'!$H$4,0,10*ROW('Sanitation Data'!H35)),NA())</f>
        <v>#N/A</v>
      </c>
      <c r="AQ41" s="511" t="e">
        <f ca="1">+IF(AND(ISNUMBER(OFFSET('Sanitation Data'!$H$6,0,10*ROW('Sanitation Data'!H35))),'Data Summary'!DF41="Yes"),OFFSET('Sanitation Data'!$H$6,0,10*ROW('Sanitation Data'!H35)),NA())</f>
        <v>#N/A</v>
      </c>
      <c r="AR41" s="511" t="e">
        <f ca="1">+IF(AND(ISNUMBER(OFFSET('Sanitation Data'!$H$10,0,10*ROW('Sanitation Data'!H35))),'Data Summary'!DG41="Yes"),OFFSET('Sanitation Data'!$H$10,0,10*ROW('Sanitation Data'!H35)),NA())</f>
        <v>#N/A</v>
      </c>
      <c r="AS41" s="511" t="e">
        <f ca="1">+IF(AND(ISNUMBER(OFFSET('Sanitation Data'!$H$11,0,10*ROW('Sanitation Data'!H35))),'Data Summary'!DH41="Yes"),OFFSET('Sanitation Data'!$H$11,0,10*ROW('Sanitation Data'!H35)),NA())</f>
        <v>#N/A</v>
      </c>
      <c r="AT41" s="511" t="e">
        <f ca="1">+IF(AND(ISNUMBER(OFFSET('Sanitation Data'!$H$12,0,10*ROW('Sanitation Data'!H35))),'Data Summary'!DI41="Yes"),OFFSET('Sanitation Data'!$H$12,0,10*ROW('Sanitation Data'!H35)),NA())</f>
        <v>#N/A</v>
      </c>
      <c r="AU41" s="511" t="e">
        <f ca="1">+IF(AND(ISNUMBER(OFFSET('Sanitation Data'!$I$4,0,10*ROW('Sanitation Data'!I35))),'Data Summary'!DJ41="Yes"),100-OFFSET('Sanitation Data'!$I$4,0,10*ROW('Sanitation Data'!I35)),NA())</f>
        <v>#N/A</v>
      </c>
      <c r="AV41" s="511" t="e">
        <f ca="1">+IF(AND(ISNUMBER(OFFSET('Sanitation Data'!$I$6,0,10*ROW('Sanitation Data'!I35))),'Data Summary'!DK41="Yes"),OFFSET('Sanitation Data'!$I$6,0,10*ROW('Sanitation Data'!I35)),NA())</f>
        <v>#N/A</v>
      </c>
      <c r="AW41" s="511" t="e">
        <f ca="1">+IF(AND(ISNUMBER(OFFSET('Sanitation Data'!$I$10,0,10*ROW('Sanitation Data'!I35))),'Data Summary'!DL41="Yes"),OFFSET('Sanitation Data'!$I$10,0,10*ROW('Sanitation Data'!I35)),NA())</f>
        <v>#N/A</v>
      </c>
      <c r="AX41" s="511" t="e">
        <f ca="1">+IF(AND(ISNUMBER(OFFSET('Sanitation Data'!$I$11,0,10*ROW('Sanitation Data'!I35))),'Data Summary'!DM41="Yes"),OFFSET('Sanitation Data'!$I$11,0,10*ROW('Sanitation Data'!I35)),NA())</f>
        <v>#N/A</v>
      </c>
      <c r="AY41" s="511" t="e">
        <f ca="1">+IF(AND(ISNUMBER(OFFSET('Sanitation Data'!$I$12,0,10*ROW('Sanitation Data'!I35))),'Data Summary'!DN41="Yes"),OFFSET('Sanitation Data'!$I$12,0,10*ROW('Sanitation Data'!I35)),NA())</f>
        <v>#N/A</v>
      </c>
      <c r="AZ41" s="512" t="e">
        <f ca="1">+IF(AND(ISNUMBER(OFFSET('Hygiene Data'!$D$5,0,10*ROW('Hygiene Data'!D35))),'Data Summary'!DO41="Yes"),OFFSET('Hygiene Data'!$D$5,0,10*ROW('Hygiene Data'!D35)),NA())</f>
        <v>#N/A</v>
      </c>
      <c r="BA41" s="512" t="e">
        <f ca="1">+IF(AND(ISNUMBER(OFFSET('Hygiene Data'!$D$7,0,10*ROW('Hygiene Data'!D35))),'Data Summary'!DP41="Yes"),OFFSET('Hygiene Data'!$D$7,0,10*ROW('Hygiene Data'!D35)),NA())</f>
        <v>#N/A</v>
      </c>
      <c r="BB41" s="512" t="e">
        <f ca="1">+IF(AND(ISNUMBER(OFFSET('Hygiene Data'!$D$9,0,10*ROW('Hygiene Data'!D35))),'Data Summary'!DQ41="Yes"),OFFSET('Hygiene Data'!$D$9,0,10*ROW('Hygiene Data'!D35)),NA())</f>
        <v>#N/A</v>
      </c>
      <c r="BC41" s="512" t="e">
        <f ca="1">+IF(AND(ISNUMBER(OFFSET('Hygiene Data'!$E$5,0,10*ROW('Hygiene Data'!E35))),'Data Summary'!DR41="Yes"),OFFSET('Hygiene Data'!$E$5,0,10*ROW('Hygiene Data'!E35)),NA())</f>
        <v>#N/A</v>
      </c>
      <c r="BD41" s="512" t="e">
        <f ca="1">+IF(AND(ISNUMBER(OFFSET('Hygiene Data'!$E$7,0,10*ROW('Hygiene Data'!E35))),'Data Summary'!DS41="Yes"),OFFSET('Hygiene Data'!$E$7,0,10*ROW('Hygiene Data'!E35)),NA())</f>
        <v>#N/A</v>
      </c>
      <c r="BE41" s="512" t="e">
        <f ca="1">+IF(AND(ISNUMBER(OFFSET('Hygiene Data'!$E$9,0,10*ROW('Hygiene Data'!E35))),'Data Summary'!DT41="Yes"),OFFSET('Hygiene Data'!$E$9,0,10*ROW('Hygiene Data'!E35)),NA())</f>
        <v>#N/A</v>
      </c>
      <c r="BF41" s="512" t="e">
        <f ca="1">+IF(AND(ISNUMBER(OFFSET('Hygiene Data'!$F$5,0,10*ROW('Hygiene Data'!F35))),'Data Summary'!DU41="Yes"),OFFSET('Hygiene Data'!$F$5,0,10*ROW('Hygiene Data'!F35)),NA())</f>
        <v>#N/A</v>
      </c>
      <c r="BG41" s="512" t="e">
        <f ca="1">+IF(AND(ISNUMBER(OFFSET('Hygiene Data'!$F$7,0,10*ROW('Hygiene Data'!F35))),'Data Summary'!DV41="Yes"),OFFSET('Hygiene Data'!$F$7,0,10*ROW('Hygiene Data'!F35)),NA())</f>
        <v>#N/A</v>
      </c>
      <c r="BH41" s="512" t="e">
        <f ca="1">+IF(AND(ISNUMBER(OFFSET('Hygiene Data'!$F$9,0,10*ROW('Hygiene Data'!F35))),'Data Summary'!DW41="Yes"),OFFSET('Hygiene Data'!$F$9,0,10*ROW('Hygiene Data'!F35)),NA())</f>
        <v>#N/A</v>
      </c>
      <c r="BI41" s="512" t="e">
        <f ca="1">+IF(AND(ISNUMBER(OFFSET('Hygiene Data'!$G$5,0,10*ROW('Hygiene Data'!G35))),'Data Summary'!DX41="Yes"),OFFSET('Hygiene Data'!$G$5,0,10*ROW('Hygiene Data'!G35)),NA())</f>
        <v>#N/A</v>
      </c>
      <c r="BJ41" s="512" t="e">
        <f ca="1">+IF(AND(ISNUMBER(OFFSET('Hygiene Data'!$G$7,0,10*ROW('Hygiene Data'!G35))),'Data Summary'!DY41="Yes"),OFFSET('Hygiene Data'!$G$7,0,10*ROW('Hygiene Data'!G35)),NA())</f>
        <v>#N/A</v>
      </c>
      <c r="BK41" s="512" t="e">
        <f ca="1">+IF(AND(ISNUMBER(OFFSET('Hygiene Data'!$G$9,0,10*ROW('Hygiene Data'!G35))),'Data Summary'!DZ41="Yes"),OFFSET('Hygiene Data'!$G$9,0,10*ROW('Hygiene Data'!G35)),NA())</f>
        <v>#N/A</v>
      </c>
      <c r="BL41" s="512" t="e">
        <f ca="1">+IF(AND(ISNUMBER(OFFSET('Hygiene Data'!$H$5,0,10*ROW('Hygiene Data'!H35))),'Data Summary'!EA41="Yes"),OFFSET('Hygiene Data'!$H$5,0,10*ROW('Hygiene Data'!H35)),NA())</f>
        <v>#N/A</v>
      </c>
      <c r="BM41" s="512" t="e">
        <f ca="1">+IF(AND(ISNUMBER(OFFSET('Hygiene Data'!$H$7,0,10*ROW('Hygiene Data'!H35))),'Data Summary'!EB41="Yes"),OFFSET('Hygiene Data'!$H$7,0,10*ROW('Hygiene Data'!H35)),NA())</f>
        <v>#N/A</v>
      </c>
      <c r="BN41" s="512" t="e">
        <f ca="1">+IF(AND(ISNUMBER(OFFSET('Hygiene Data'!$H$9,0,10*ROW('Hygiene Data'!H35))),'Data Summary'!EC41="Yes"),OFFSET('Hygiene Data'!$H$9,0,10*ROW('Hygiene Data'!H35)),NA())</f>
        <v>#N/A</v>
      </c>
      <c r="BO41" s="512" t="e">
        <f ca="1">+IF(AND(ISNUMBER(OFFSET('Hygiene Data'!$I$5,0,10*ROW('Hygiene Data'!I35))),'Data Summary'!ED41="Yes"),OFFSET('Hygiene Data'!$I$5,0,10*ROW('Hygiene Data'!I35)),NA())</f>
        <v>#N/A</v>
      </c>
      <c r="BP41" s="512" t="e">
        <f ca="1">+IF(AND(ISNUMBER(OFFSET('Hygiene Data'!$I$7,0,10*ROW('Hygiene Data'!I35))),'Data Summary'!EE41="Yes"),OFFSET('Hygiene Data'!$I$7,0,10*ROW('Hygiene Data'!I35)),NA())</f>
        <v>#N/A</v>
      </c>
      <c r="BQ41" s="512" t="e">
        <f ca="1">+IF(AND(ISNUMBER(OFFSET('Hygiene Data'!$I$9,0,10*ROW('Hygiene Data'!I35))),'Data Summary'!EF41="Yes"),OFFSET('Hygiene Data'!$I$9,0,10*ROW('Hygiene Data'!I35)),NA())</f>
        <v>#N/A</v>
      </c>
    </row>
    <row r="42" spans="1:69" x14ac:dyDescent="0.25">
      <c r="A42" s="508" t="e">
        <f ca="1">+RIGHT('Data Summary'!A42,LEN('Data Summary'!A42)-9)</f>
        <v>#VALUE!</v>
      </c>
      <c r="B42" s="482" t="str">
        <f ca="1">+IF(ISTEXT('Data Summary'!B42),'Data Summary'!B42,"")</f>
        <v/>
      </c>
      <c r="C42" s="509" t="e">
        <f ca="1">+VALUE('Data Summary'!C42)</f>
        <v>#VALUE!</v>
      </c>
      <c r="D42" s="510" t="e">
        <f ca="1">+IF(AND(ISNUMBER(OFFSET('Water Data'!$D$4,0,10*ROW('Water Data'!D36))),'Data Summary'!BS42="Yes"),100-OFFSET('Water Data'!$D$4,0,10*ROW('Water Data'!D36)),NA())</f>
        <v>#N/A</v>
      </c>
      <c r="E42" s="510" t="e">
        <f ca="1">+IF(AND(ISNUMBER(OFFSET('Water Data'!$D$6,0,10*ROW('Water Data'!D36))),'Data Summary'!BT42="Yes"),OFFSET('Water Data'!$D$6,0,10*ROW('Water Data'!D36)),NA())</f>
        <v>#N/A</v>
      </c>
      <c r="F42" s="510" t="e">
        <f ca="1">+IF(AND(ISNUMBER(OFFSET('Water Data'!$D$9,0,10*ROW('Water Data'!D36))),'Data Summary'!BU42="Yes"),OFFSET('Water Data'!$D$9,0,10*ROW('Water Data'!D36)),NA())</f>
        <v>#N/A</v>
      </c>
      <c r="G42" s="510" t="e">
        <f ca="1">+IF(AND(ISNUMBER(OFFSET('Water Data'!$E$4,0,10*ROW('Water Data'!E36))),'Data Summary'!BV42="Yes"),100-OFFSET('Water Data'!$E$4,0,10*ROW('Water Data'!E36)),NA())</f>
        <v>#N/A</v>
      </c>
      <c r="H42" s="510" t="e">
        <f ca="1">+IF(AND(ISNUMBER(OFFSET('Water Data'!$E$6,0,10*ROW('Water Data'!E36))),'Data Summary'!BW42="Yes"),OFFSET('Water Data'!$E$6,0,10*ROW('Water Data'!E36)),NA())</f>
        <v>#N/A</v>
      </c>
      <c r="I42" s="510" t="e">
        <f ca="1">+IF(AND(ISNUMBER(OFFSET('Water Data'!$E$9,0,10*ROW('Water Data'!E36))),'Data Summary'!BX42="Yes"),OFFSET('Water Data'!$E$9,0,10*ROW('Water Data'!E36)),NA())</f>
        <v>#N/A</v>
      </c>
      <c r="J42" s="510" t="e">
        <f ca="1">+IF(AND(ISNUMBER(OFFSET('Water Data'!$F$4,0,10*ROW('Water Data'!F36))),'Data Summary'!BY42="Yes"),100-OFFSET('Water Data'!$F$4,0,10*ROW('Water Data'!F36)),NA())</f>
        <v>#N/A</v>
      </c>
      <c r="K42" s="510" t="e">
        <f ca="1">+IF(AND(ISNUMBER(OFFSET('Water Data'!$F$6,0,10*ROW('Water Data'!F36))),'Data Summary'!BZ42="Yes"),OFFSET('Water Data'!$F$6,0,10*ROW('Water Data'!F36)),NA())</f>
        <v>#N/A</v>
      </c>
      <c r="L42" s="510" t="e">
        <f ca="1">+IF(AND(ISNUMBER(OFFSET('Water Data'!$F$9,0,10*ROW('Water Data'!F36))),'Data Summary'!CA42="Yes"),OFFSET('Water Data'!$F$9,0,10*ROW('Water Data'!F36)),NA())</f>
        <v>#N/A</v>
      </c>
      <c r="M42" s="510" t="e">
        <f ca="1">+IF(AND(ISNUMBER(OFFSET('Water Data'!$G$4,0,10*ROW('Water Data'!G36))),'Data Summary'!CB42="Yes"),100-OFFSET('Water Data'!$G$4,0,10*ROW('Water Data'!G36)),NA())</f>
        <v>#N/A</v>
      </c>
      <c r="N42" s="510" t="e">
        <f ca="1">+IF(AND(ISNUMBER(OFFSET('Water Data'!$G$6,0,10*ROW('Water Data'!G36))),'Data Summary'!CC42="Yes"),OFFSET('Water Data'!$G$6,0,10*ROW('Water Data'!G36)),NA())</f>
        <v>#N/A</v>
      </c>
      <c r="O42" s="510" t="e">
        <f ca="1">+IF(AND(ISNUMBER(OFFSET('Water Data'!$G$9,0,10*ROW('Water Data'!G36))),'Data Summary'!CD42="Yes"),OFFSET('Water Data'!$G$9,0,10*ROW('Water Data'!G36)),NA())</f>
        <v>#N/A</v>
      </c>
      <c r="P42" s="510" t="e">
        <f ca="1">+IF(AND(ISNUMBER(OFFSET('Water Data'!$H$4,0,10*ROW('Water Data'!H36))),'Data Summary'!CE42="Yes"),100-OFFSET('Water Data'!$H$4,0,10*ROW('Water Data'!H36)),NA())</f>
        <v>#N/A</v>
      </c>
      <c r="Q42" s="510" t="e">
        <f ca="1">+IF(AND(ISNUMBER(OFFSET('Water Data'!$H$6,0,10*ROW('Water Data'!H36))),'Data Summary'!CF42="Yes"),OFFSET('Water Data'!$H$6,0,10*ROW('Water Data'!H36)),NA())</f>
        <v>#N/A</v>
      </c>
      <c r="R42" s="510" t="e">
        <f ca="1">+IF(AND(ISNUMBER(OFFSET('Water Data'!$H$9,0,10*ROW('Water Data'!H36))),'Data Summary'!CG42="Yes"),OFFSET('Water Data'!$H$9,0,10*ROW('Water Data'!H36)),NA())</f>
        <v>#N/A</v>
      </c>
      <c r="S42" s="510" t="e">
        <f ca="1">+IF(AND(ISNUMBER(OFFSET('Water Data'!$I$4,0,10*ROW('Water Data'!I36))),'Data Summary'!CH42="Yes"),100-OFFSET('Water Data'!$I$4,0,10*ROW('Water Data'!I36)),NA())</f>
        <v>#N/A</v>
      </c>
      <c r="T42" s="510" t="e">
        <f ca="1">+IF(AND(ISNUMBER(OFFSET('Water Data'!$I$6,0,10*ROW('Water Data'!I36))),'Data Summary'!CI42="Yes"),OFFSET('Water Data'!$I$6,0,10*ROW('Water Data'!I36)),NA())</f>
        <v>#N/A</v>
      </c>
      <c r="U42" s="510" t="e">
        <f ca="1">+IF(AND(ISNUMBER(OFFSET('Water Data'!$I$9,0,10*ROW('Water Data'!I36))),'Data Summary'!CJ42="Yes"),OFFSET('Water Data'!$I$9,0,10*ROW('Water Data'!I36)),NA())</f>
        <v>#N/A</v>
      </c>
      <c r="V42" s="511" t="e">
        <f ca="1">+IF(AND(ISNUMBER(OFFSET('Sanitation Data'!$D$4,0,10*ROW('Sanitation Data'!D36))),'Data Summary'!CK42="Yes"),100-OFFSET('Sanitation Data'!$D$4,0,10*ROW('Sanitation Data'!D36)),NA())</f>
        <v>#N/A</v>
      </c>
      <c r="W42" s="511" t="e">
        <f ca="1">+IF(AND(ISNUMBER(OFFSET('Sanitation Data'!$D$6,0,10*ROW('Sanitation Data'!D36))),'Data Summary'!CL42="Yes"),OFFSET('Sanitation Data'!$D$6,0,10*ROW('Sanitation Data'!D36)),NA())</f>
        <v>#N/A</v>
      </c>
      <c r="X42" s="511" t="e">
        <f ca="1">+IF(AND(ISNUMBER(OFFSET('Sanitation Data'!$D$10,0,10*ROW('Sanitation Data'!D36))),'Data Summary'!CM42="Yes"),OFFSET('Sanitation Data'!$D$10,0,10*ROW('Sanitation Data'!D36)),NA())</f>
        <v>#N/A</v>
      </c>
      <c r="Y42" s="511" t="e">
        <f ca="1">+IF(AND(ISNUMBER(OFFSET('Sanitation Data'!$D$11,0,10*ROW('Sanitation Data'!D36))),'Data Summary'!CN42="Yes"),OFFSET('Sanitation Data'!$D$11,0,10*ROW('Sanitation Data'!D36)),NA())</f>
        <v>#N/A</v>
      </c>
      <c r="Z42" s="511" t="e">
        <f ca="1">+IF(AND(ISNUMBER(OFFSET('Sanitation Data'!$D$12,0,10*ROW('Sanitation Data'!D36))),'Data Summary'!CO42="Yes"),OFFSET('Sanitation Data'!$D$12,0,10*ROW('Sanitation Data'!D36)),NA())</f>
        <v>#N/A</v>
      </c>
      <c r="AA42" s="511" t="e">
        <f ca="1">+IF(AND(ISNUMBER(OFFSET('Sanitation Data'!$E$4,0,10*ROW('Sanitation Data'!E36))),'Data Summary'!CP42="Yes"),100-OFFSET('Sanitation Data'!$E$4,0,10*ROW('Sanitation Data'!E36)),NA())</f>
        <v>#N/A</v>
      </c>
      <c r="AB42" s="511" t="e">
        <f ca="1">+IF(AND(ISNUMBER(OFFSET('Sanitation Data'!$E$6,0,10*ROW('Sanitation Data'!E36))),'Data Summary'!CQ42="Yes"),OFFSET('Sanitation Data'!$E$6,0,10*ROW('Sanitation Data'!E36)),NA())</f>
        <v>#N/A</v>
      </c>
      <c r="AC42" s="511" t="e">
        <f ca="1">+IF(AND(ISNUMBER(OFFSET('Sanitation Data'!$E$10,0,10*ROW('Sanitation Data'!E36))),'Data Summary'!CR42="Yes"),OFFSET('Sanitation Data'!$E$10,0,10*ROW('Sanitation Data'!E36)),NA())</f>
        <v>#N/A</v>
      </c>
      <c r="AD42" s="511" t="e">
        <f ca="1">+IF(AND(ISNUMBER(OFFSET('Sanitation Data'!$E$11,0,10*ROW('Sanitation Data'!E36))),'Data Summary'!CS42="Yes"),OFFSET('Sanitation Data'!$E$11,0,10*ROW('Sanitation Data'!E36)),NA())</f>
        <v>#N/A</v>
      </c>
      <c r="AE42" s="511" t="e">
        <f ca="1">+IF(AND(ISNUMBER(OFFSET('Sanitation Data'!$E$12,0,10*ROW('Sanitation Data'!E36))),'Data Summary'!CT42="Yes"),OFFSET('Sanitation Data'!$E$12,0,10*ROW('Sanitation Data'!E36)),NA())</f>
        <v>#N/A</v>
      </c>
      <c r="AF42" s="511" t="e">
        <f ca="1">+IF(AND(ISNUMBER(OFFSET('Sanitation Data'!$F$4,0,10*ROW('Sanitation Data'!F36))),'Data Summary'!CU42="Yes"),100-OFFSET('Sanitation Data'!$F$4,0,10*ROW('Sanitation Data'!F36)),NA())</f>
        <v>#N/A</v>
      </c>
      <c r="AG42" s="511" t="e">
        <f ca="1">+IF(AND(ISNUMBER(OFFSET('Sanitation Data'!$F$6,0,10*ROW('Sanitation Data'!F36))),'Data Summary'!CV42="Yes"),OFFSET('Sanitation Data'!$F$6,0,10*ROW('Sanitation Data'!F36)),NA())</f>
        <v>#N/A</v>
      </c>
      <c r="AH42" s="511" t="e">
        <f ca="1">+IF(AND(ISNUMBER(OFFSET('Sanitation Data'!$F$10,0,10*ROW('Sanitation Data'!F36))),'Data Summary'!CW42="Yes"),OFFSET('Sanitation Data'!$F$10,0,10*ROW('Sanitation Data'!F36)),NA())</f>
        <v>#N/A</v>
      </c>
      <c r="AI42" s="511" t="e">
        <f ca="1">+IF(AND(ISNUMBER(OFFSET('Sanitation Data'!$F$11,0,10*ROW('Sanitation Data'!F36))),'Data Summary'!CX42="Yes"),OFFSET('Sanitation Data'!$F$11,0,10*ROW('Sanitation Data'!F36)),NA())</f>
        <v>#N/A</v>
      </c>
      <c r="AJ42" s="511" t="e">
        <f ca="1">+IF(AND(ISNUMBER(OFFSET('Sanitation Data'!$F$12,0,10*ROW('Sanitation Data'!F36))),'Data Summary'!CY42="Yes"),OFFSET('Sanitation Data'!$F$12,0,10*ROW('Sanitation Data'!F36)),NA())</f>
        <v>#N/A</v>
      </c>
      <c r="AK42" s="511" t="e">
        <f ca="1">+IF(AND(ISNUMBER(OFFSET('Sanitation Data'!$G$4,0,10*ROW('Sanitation Data'!G36))),'Data Summary'!CZ42="Yes"),100-OFFSET('Sanitation Data'!$G$4,0,10*ROW('Sanitation Data'!G36)),NA())</f>
        <v>#N/A</v>
      </c>
      <c r="AL42" s="511" t="e">
        <f ca="1">+IF(AND(ISNUMBER(OFFSET('Sanitation Data'!$G$6,0,10*ROW('Sanitation Data'!G36))),'Data Summary'!DA42="Yes"),OFFSET('Sanitation Data'!$G$6,0,10*ROW('Sanitation Data'!G36)),NA())</f>
        <v>#N/A</v>
      </c>
      <c r="AM42" s="511" t="e">
        <f ca="1">+IF(AND(ISNUMBER(OFFSET('Sanitation Data'!$G$10,0,10*ROW('Sanitation Data'!G36))),'Data Summary'!DB42="Yes"),OFFSET('Sanitation Data'!$G$10,0,10*ROW('Sanitation Data'!G36)),NA())</f>
        <v>#N/A</v>
      </c>
      <c r="AN42" s="511" t="e">
        <f ca="1">+IF(AND(ISNUMBER(OFFSET('Sanitation Data'!$G$11,0,10*ROW('Sanitation Data'!G36))),'Data Summary'!DC42="Yes"),OFFSET('Sanitation Data'!$G$11,0,10*ROW('Sanitation Data'!G36)),NA())</f>
        <v>#N/A</v>
      </c>
      <c r="AO42" s="511" t="e">
        <f ca="1">+IF(AND(ISNUMBER(OFFSET('Sanitation Data'!$G$12,0,10*ROW('Sanitation Data'!G36))),'Data Summary'!DD42="Yes"),OFFSET('Sanitation Data'!$G$12,0,10*ROW('Sanitation Data'!G36)),NA())</f>
        <v>#N/A</v>
      </c>
      <c r="AP42" s="511" t="e">
        <f ca="1">+IF(AND(ISNUMBER(OFFSET('Sanitation Data'!$H$4,0,10*ROW('Sanitation Data'!H36))),'Data Summary'!DE42="Yes"),100-OFFSET('Sanitation Data'!$H$4,0,10*ROW('Sanitation Data'!H36)),NA())</f>
        <v>#N/A</v>
      </c>
      <c r="AQ42" s="511" t="e">
        <f ca="1">+IF(AND(ISNUMBER(OFFSET('Sanitation Data'!$H$6,0,10*ROW('Sanitation Data'!H36))),'Data Summary'!DF42="Yes"),OFFSET('Sanitation Data'!$H$6,0,10*ROW('Sanitation Data'!H36)),NA())</f>
        <v>#N/A</v>
      </c>
      <c r="AR42" s="511" t="e">
        <f ca="1">+IF(AND(ISNUMBER(OFFSET('Sanitation Data'!$H$10,0,10*ROW('Sanitation Data'!H36))),'Data Summary'!DG42="Yes"),OFFSET('Sanitation Data'!$H$10,0,10*ROW('Sanitation Data'!H36)),NA())</f>
        <v>#N/A</v>
      </c>
      <c r="AS42" s="511" t="e">
        <f ca="1">+IF(AND(ISNUMBER(OFFSET('Sanitation Data'!$H$11,0,10*ROW('Sanitation Data'!H36))),'Data Summary'!DH42="Yes"),OFFSET('Sanitation Data'!$H$11,0,10*ROW('Sanitation Data'!H36)),NA())</f>
        <v>#N/A</v>
      </c>
      <c r="AT42" s="511" t="e">
        <f ca="1">+IF(AND(ISNUMBER(OFFSET('Sanitation Data'!$H$12,0,10*ROW('Sanitation Data'!H36))),'Data Summary'!DI42="Yes"),OFFSET('Sanitation Data'!$H$12,0,10*ROW('Sanitation Data'!H36)),NA())</f>
        <v>#N/A</v>
      </c>
      <c r="AU42" s="511" t="e">
        <f ca="1">+IF(AND(ISNUMBER(OFFSET('Sanitation Data'!$I$4,0,10*ROW('Sanitation Data'!I36))),'Data Summary'!DJ42="Yes"),100-OFFSET('Sanitation Data'!$I$4,0,10*ROW('Sanitation Data'!I36)),NA())</f>
        <v>#N/A</v>
      </c>
      <c r="AV42" s="511" t="e">
        <f ca="1">+IF(AND(ISNUMBER(OFFSET('Sanitation Data'!$I$6,0,10*ROW('Sanitation Data'!I36))),'Data Summary'!DK42="Yes"),OFFSET('Sanitation Data'!$I$6,0,10*ROW('Sanitation Data'!I36)),NA())</f>
        <v>#N/A</v>
      </c>
      <c r="AW42" s="511" t="e">
        <f ca="1">+IF(AND(ISNUMBER(OFFSET('Sanitation Data'!$I$10,0,10*ROW('Sanitation Data'!I36))),'Data Summary'!DL42="Yes"),OFFSET('Sanitation Data'!$I$10,0,10*ROW('Sanitation Data'!I36)),NA())</f>
        <v>#N/A</v>
      </c>
      <c r="AX42" s="511" t="e">
        <f ca="1">+IF(AND(ISNUMBER(OFFSET('Sanitation Data'!$I$11,0,10*ROW('Sanitation Data'!I36))),'Data Summary'!DM42="Yes"),OFFSET('Sanitation Data'!$I$11,0,10*ROW('Sanitation Data'!I36)),NA())</f>
        <v>#N/A</v>
      </c>
      <c r="AY42" s="511" t="e">
        <f ca="1">+IF(AND(ISNUMBER(OFFSET('Sanitation Data'!$I$12,0,10*ROW('Sanitation Data'!I36))),'Data Summary'!DN42="Yes"),OFFSET('Sanitation Data'!$I$12,0,10*ROW('Sanitation Data'!I36)),NA())</f>
        <v>#N/A</v>
      </c>
      <c r="AZ42" s="512" t="e">
        <f ca="1">+IF(AND(ISNUMBER(OFFSET('Hygiene Data'!$D$5,0,10*ROW('Hygiene Data'!D36))),'Data Summary'!DO42="Yes"),OFFSET('Hygiene Data'!$D$5,0,10*ROW('Hygiene Data'!D36)),NA())</f>
        <v>#N/A</v>
      </c>
      <c r="BA42" s="512" t="e">
        <f ca="1">+IF(AND(ISNUMBER(OFFSET('Hygiene Data'!$D$7,0,10*ROW('Hygiene Data'!D36))),'Data Summary'!DP42="Yes"),OFFSET('Hygiene Data'!$D$7,0,10*ROW('Hygiene Data'!D36)),NA())</f>
        <v>#N/A</v>
      </c>
      <c r="BB42" s="512" t="e">
        <f ca="1">+IF(AND(ISNUMBER(OFFSET('Hygiene Data'!$D$9,0,10*ROW('Hygiene Data'!D36))),'Data Summary'!DQ42="Yes"),OFFSET('Hygiene Data'!$D$9,0,10*ROW('Hygiene Data'!D36)),NA())</f>
        <v>#N/A</v>
      </c>
      <c r="BC42" s="512" t="e">
        <f ca="1">+IF(AND(ISNUMBER(OFFSET('Hygiene Data'!$E$5,0,10*ROW('Hygiene Data'!E36))),'Data Summary'!DR42="Yes"),OFFSET('Hygiene Data'!$E$5,0,10*ROW('Hygiene Data'!E36)),NA())</f>
        <v>#N/A</v>
      </c>
      <c r="BD42" s="512" t="e">
        <f ca="1">+IF(AND(ISNUMBER(OFFSET('Hygiene Data'!$E$7,0,10*ROW('Hygiene Data'!E36))),'Data Summary'!DS42="Yes"),OFFSET('Hygiene Data'!$E$7,0,10*ROW('Hygiene Data'!E36)),NA())</f>
        <v>#N/A</v>
      </c>
      <c r="BE42" s="512" t="e">
        <f ca="1">+IF(AND(ISNUMBER(OFFSET('Hygiene Data'!$E$9,0,10*ROW('Hygiene Data'!E36))),'Data Summary'!DT42="Yes"),OFFSET('Hygiene Data'!$E$9,0,10*ROW('Hygiene Data'!E36)),NA())</f>
        <v>#N/A</v>
      </c>
      <c r="BF42" s="512" t="e">
        <f ca="1">+IF(AND(ISNUMBER(OFFSET('Hygiene Data'!$F$5,0,10*ROW('Hygiene Data'!F36))),'Data Summary'!DU42="Yes"),OFFSET('Hygiene Data'!$F$5,0,10*ROW('Hygiene Data'!F36)),NA())</f>
        <v>#N/A</v>
      </c>
      <c r="BG42" s="512" t="e">
        <f ca="1">+IF(AND(ISNUMBER(OFFSET('Hygiene Data'!$F$7,0,10*ROW('Hygiene Data'!F36))),'Data Summary'!DV42="Yes"),OFFSET('Hygiene Data'!$F$7,0,10*ROW('Hygiene Data'!F36)),NA())</f>
        <v>#N/A</v>
      </c>
      <c r="BH42" s="512" t="e">
        <f ca="1">+IF(AND(ISNUMBER(OFFSET('Hygiene Data'!$F$9,0,10*ROW('Hygiene Data'!F36))),'Data Summary'!DW42="Yes"),OFFSET('Hygiene Data'!$F$9,0,10*ROW('Hygiene Data'!F36)),NA())</f>
        <v>#N/A</v>
      </c>
      <c r="BI42" s="512" t="e">
        <f ca="1">+IF(AND(ISNUMBER(OFFSET('Hygiene Data'!$G$5,0,10*ROW('Hygiene Data'!G36))),'Data Summary'!DX42="Yes"),OFFSET('Hygiene Data'!$G$5,0,10*ROW('Hygiene Data'!G36)),NA())</f>
        <v>#N/A</v>
      </c>
      <c r="BJ42" s="512" t="e">
        <f ca="1">+IF(AND(ISNUMBER(OFFSET('Hygiene Data'!$G$7,0,10*ROW('Hygiene Data'!G36))),'Data Summary'!DY42="Yes"),OFFSET('Hygiene Data'!$G$7,0,10*ROW('Hygiene Data'!G36)),NA())</f>
        <v>#N/A</v>
      </c>
      <c r="BK42" s="512" t="e">
        <f ca="1">+IF(AND(ISNUMBER(OFFSET('Hygiene Data'!$G$9,0,10*ROW('Hygiene Data'!G36))),'Data Summary'!DZ42="Yes"),OFFSET('Hygiene Data'!$G$9,0,10*ROW('Hygiene Data'!G36)),NA())</f>
        <v>#N/A</v>
      </c>
      <c r="BL42" s="512" t="e">
        <f ca="1">+IF(AND(ISNUMBER(OFFSET('Hygiene Data'!$H$5,0,10*ROW('Hygiene Data'!H36))),'Data Summary'!EA42="Yes"),OFFSET('Hygiene Data'!$H$5,0,10*ROW('Hygiene Data'!H36)),NA())</f>
        <v>#N/A</v>
      </c>
      <c r="BM42" s="512" t="e">
        <f ca="1">+IF(AND(ISNUMBER(OFFSET('Hygiene Data'!$H$7,0,10*ROW('Hygiene Data'!H36))),'Data Summary'!EB42="Yes"),OFFSET('Hygiene Data'!$H$7,0,10*ROW('Hygiene Data'!H36)),NA())</f>
        <v>#N/A</v>
      </c>
      <c r="BN42" s="512" t="e">
        <f ca="1">+IF(AND(ISNUMBER(OFFSET('Hygiene Data'!$H$9,0,10*ROW('Hygiene Data'!H36))),'Data Summary'!EC42="Yes"),OFFSET('Hygiene Data'!$H$9,0,10*ROW('Hygiene Data'!H36)),NA())</f>
        <v>#N/A</v>
      </c>
      <c r="BO42" s="512" t="e">
        <f ca="1">+IF(AND(ISNUMBER(OFFSET('Hygiene Data'!$I$5,0,10*ROW('Hygiene Data'!I36))),'Data Summary'!ED42="Yes"),OFFSET('Hygiene Data'!$I$5,0,10*ROW('Hygiene Data'!I36)),NA())</f>
        <v>#N/A</v>
      </c>
      <c r="BP42" s="512" t="e">
        <f ca="1">+IF(AND(ISNUMBER(OFFSET('Hygiene Data'!$I$7,0,10*ROW('Hygiene Data'!I36))),'Data Summary'!EE42="Yes"),OFFSET('Hygiene Data'!$I$7,0,10*ROW('Hygiene Data'!I36)),NA())</f>
        <v>#N/A</v>
      </c>
      <c r="BQ42" s="512" t="e">
        <f ca="1">+IF(AND(ISNUMBER(OFFSET('Hygiene Data'!$I$9,0,10*ROW('Hygiene Data'!I36))),'Data Summary'!EF42="Yes"),OFFSET('Hygiene Data'!$I$9,0,10*ROW('Hygiene Data'!I36)),NA())</f>
        <v>#N/A</v>
      </c>
    </row>
    <row r="43" spans="1:69" x14ac:dyDescent="0.25">
      <c r="A43" s="508" t="e">
        <f ca="1">+RIGHT('Data Summary'!A43,LEN('Data Summary'!A43)-9)</f>
        <v>#VALUE!</v>
      </c>
      <c r="B43" s="482" t="str">
        <f ca="1">+IF(ISTEXT('Data Summary'!B43),'Data Summary'!B43,"")</f>
        <v/>
      </c>
      <c r="C43" s="509" t="e">
        <f ca="1">+VALUE('Data Summary'!C43)</f>
        <v>#VALUE!</v>
      </c>
      <c r="D43" s="510" t="e">
        <f ca="1">+IF(AND(ISNUMBER(OFFSET('Water Data'!$D$4,0,10*ROW('Water Data'!D37))),'Data Summary'!BS43="Yes"),100-OFFSET('Water Data'!$D$4,0,10*ROW('Water Data'!D37)),NA())</f>
        <v>#N/A</v>
      </c>
      <c r="E43" s="510" t="e">
        <f ca="1">+IF(AND(ISNUMBER(OFFSET('Water Data'!$D$6,0,10*ROW('Water Data'!D37))),'Data Summary'!BT43="Yes"),OFFSET('Water Data'!$D$6,0,10*ROW('Water Data'!D37)),NA())</f>
        <v>#N/A</v>
      </c>
      <c r="F43" s="510" t="e">
        <f ca="1">+IF(AND(ISNUMBER(OFFSET('Water Data'!$D$9,0,10*ROW('Water Data'!D37))),'Data Summary'!BU43="Yes"),OFFSET('Water Data'!$D$9,0,10*ROW('Water Data'!D37)),NA())</f>
        <v>#N/A</v>
      </c>
      <c r="G43" s="510" t="e">
        <f ca="1">+IF(AND(ISNUMBER(OFFSET('Water Data'!$E$4,0,10*ROW('Water Data'!E37))),'Data Summary'!BV43="Yes"),100-OFFSET('Water Data'!$E$4,0,10*ROW('Water Data'!E37)),NA())</f>
        <v>#N/A</v>
      </c>
      <c r="H43" s="510" t="e">
        <f ca="1">+IF(AND(ISNUMBER(OFFSET('Water Data'!$E$6,0,10*ROW('Water Data'!E37))),'Data Summary'!BW43="Yes"),OFFSET('Water Data'!$E$6,0,10*ROW('Water Data'!E37)),NA())</f>
        <v>#N/A</v>
      </c>
      <c r="I43" s="510" t="e">
        <f ca="1">+IF(AND(ISNUMBER(OFFSET('Water Data'!$E$9,0,10*ROW('Water Data'!E37))),'Data Summary'!BX43="Yes"),OFFSET('Water Data'!$E$9,0,10*ROW('Water Data'!E37)),NA())</f>
        <v>#N/A</v>
      </c>
      <c r="J43" s="510" t="e">
        <f ca="1">+IF(AND(ISNUMBER(OFFSET('Water Data'!$F$4,0,10*ROW('Water Data'!F37))),'Data Summary'!BY43="Yes"),100-OFFSET('Water Data'!$F$4,0,10*ROW('Water Data'!F37)),NA())</f>
        <v>#N/A</v>
      </c>
      <c r="K43" s="510" t="e">
        <f ca="1">+IF(AND(ISNUMBER(OFFSET('Water Data'!$F$6,0,10*ROW('Water Data'!F37))),'Data Summary'!BZ43="Yes"),OFFSET('Water Data'!$F$6,0,10*ROW('Water Data'!F37)),NA())</f>
        <v>#N/A</v>
      </c>
      <c r="L43" s="510" t="e">
        <f ca="1">+IF(AND(ISNUMBER(OFFSET('Water Data'!$F$9,0,10*ROW('Water Data'!F37))),'Data Summary'!CA43="Yes"),OFFSET('Water Data'!$F$9,0,10*ROW('Water Data'!F37)),NA())</f>
        <v>#N/A</v>
      </c>
      <c r="M43" s="510" t="e">
        <f ca="1">+IF(AND(ISNUMBER(OFFSET('Water Data'!$G$4,0,10*ROW('Water Data'!G37))),'Data Summary'!CB43="Yes"),100-OFFSET('Water Data'!$G$4,0,10*ROW('Water Data'!G37)),NA())</f>
        <v>#N/A</v>
      </c>
      <c r="N43" s="510" t="e">
        <f ca="1">+IF(AND(ISNUMBER(OFFSET('Water Data'!$G$6,0,10*ROW('Water Data'!G37))),'Data Summary'!CC43="Yes"),OFFSET('Water Data'!$G$6,0,10*ROW('Water Data'!G37)),NA())</f>
        <v>#N/A</v>
      </c>
      <c r="O43" s="510" t="e">
        <f ca="1">+IF(AND(ISNUMBER(OFFSET('Water Data'!$G$9,0,10*ROW('Water Data'!G37))),'Data Summary'!CD43="Yes"),OFFSET('Water Data'!$G$9,0,10*ROW('Water Data'!G37)),NA())</f>
        <v>#N/A</v>
      </c>
      <c r="P43" s="510" t="e">
        <f ca="1">+IF(AND(ISNUMBER(OFFSET('Water Data'!$H$4,0,10*ROW('Water Data'!H37))),'Data Summary'!CE43="Yes"),100-OFFSET('Water Data'!$H$4,0,10*ROW('Water Data'!H37)),NA())</f>
        <v>#N/A</v>
      </c>
      <c r="Q43" s="510" t="e">
        <f ca="1">+IF(AND(ISNUMBER(OFFSET('Water Data'!$H$6,0,10*ROW('Water Data'!H37))),'Data Summary'!CF43="Yes"),OFFSET('Water Data'!$H$6,0,10*ROW('Water Data'!H37)),NA())</f>
        <v>#N/A</v>
      </c>
      <c r="R43" s="510" t="e">
        <f ca="1">+IF(AND(ISNUMBER(OFFSET('Water Data'!$H$9,0,10*ROW('Water Data'!H37))),'Data Summary'!CG43="Yes"),OFFSET('Water Data'!$H$9,0,10*ROW('Water Data'!H37)),NA())</f>
        <v>#N/A</v>
      </c>
      <c r="S43" s="510" t="e">
        <f ca="1">+IF(AND(ISNUMBER(OFFSET('Water Data'!$I$4,0,10*ROW('Water Data'!I37))),'Data Summary'!CH43="Yes"),100-OFFSET('Water Data'!$I$4,0,10*ROW('Water Data'!I37)),NA())</f>
        <v>#N/A</v>
      </c>
      <c r="T43" s="510" t="e">
        <f ca="1">+IF(AND(ISNUMBER(OFFSET('Water Data'!$I$6,0,10*ROW('Water Data'!I37))),'Data Summary'!CI43="Yes"),OFFSET('Water Data'!$I$6,0,10*ROW('Water Data'!I37)),NA())</f>
        <v>#N/A</v>
      </c>
      <c r="U43" s="510" t="e">
        <f ca="1">+IF(AND(ISNUMBER(OFFSET('Water Data'!$I$9,0,10*ROW('Water Data'!I37))),'Data Summary'!CJ43="Yes"),OFFSET('Water Data'!$I$9,0,10*ROW('Water Data'!I37)),NA())</f>
        <v>#N/A</v>
      </c>
      <c r="V43" s="511" t="e">
        <f ca="1">+IF(AND(ISNUMBER(OFFSET('Sanitation Data'!$D$4,0,10*ROW('Sanitation Data'!D37))),'Data Summary'!CK43="Yes"),100-OFFSET('Sanitation Data'!$D$4,0,10*ROW('Sanitation Data'!D37)),NA())</f>
        <v>#N/A</v>
      </c>
      <c r="W43" s="511" t="e">
        <f ca="1">+IF(AND(ISNUMBER(OFFSET('Sanitation Data'!$D$6,0,10*ROW('Sanitation Data'!D37))),'Data Summary'!CL43="Yes"),OFFSET('Sanitation Data'!$D$6,0,10*ROW('Sanitation Data'!D37)),NA())</f>
        <v>#N/A</v>
      </c>
      <c r="X43" s="511" t="e">
        <f ca="1">+IF(AND(ISNUMBER(OFFSET('Sanitation Data'!$D$10,0,10*ROW('Sanitation Data'!D37))),'Data Summary'!CM43="Yes"),OFFSET('Sanitation Data'!$D$10,0,10*ROW('Sanitation Data'!D37)),NA())</f>
        <v>#N/A</v>
      </c>
      <c r="Y43" s="511" t="e">
        <f ca="1">+IF(AND(ISNUMBER(OFFSET('Sanitation Data'!$D$11,0,10*ROW('Sanitation Data'!D37))),'Data Summary'!CN43="Yes"),OFFSET('Sanitation Data'!$D$11,0,10*ROW('Sanitation Data'!D37)),NA())</f>
        <v>#N/A</v>
      </c>
      <c r="Z43" s="511" t="e">
        <f ca="1">+IF(AND(ISNUMBER(OFFSET('Sanitation Data'!$D$12,0,10*ROW('Sanitation Data'!D37))),'Data Summary'!CO43="Yes"),OFFSET('Sanitation Data'!$D$12,0,10*ROW('Sanitation Data'!D37)),NA())</f>
        <v>#N/A</v>
      </c>
      <c r="AA43" s="511" t="e">
        <f ca="1">+IF(AND(ISNUMBER(OFFSET('Sanitation Data'!$E$4,0,10*ROW('Sanitation Data'!E37))),'Data Summary'!CP43="Yes"),100-OFFSET('Sanitation Data'!$E$4,0,10*ROW('Sanitation Data'!E37)),NA())</f>
        <v>#N/A</v>
      </c>
      <c r="AB43" s="511" t="e">
        <f ca="1">+IF(AND(ISNUMBER(OFFSET('Sanitation Data'!$E$6,0,10*ROW('Sanitation Data'!E37))),'Data Summary'!CQ43="Yes"),OFFSET('Sanitation Data'!$E$6,0,10*ROW('Sanitation Data'!E37)),NA())</f>
        <v>#N/A</v>
      </c>
      <c r="AC43" s="511" t="e">
        <f ca="1">+IF(AND(ISNUMBER(OFFSET('Sanitation Data'!$E$10,0,10*ROW('Sanitation Data'!E37))),'Data Summary'!CR43="Yes"),OFFSET('Sanitation Data'!$E$10,0,10*ROW('Sanitation Data'!E37)),NA())</f>
        <v>#N/A</v>
      </c>
      <c r="AD43" s="511" t="e">
        <f ca="1">+IF(AND(ISNUMBER(OFFSET('Sanitation Data'!$E$11,0,10*ROW('Sanitation Data'!E37))),'Data Summary'!CS43="Yes"),OFFSET('Sanitation Data'!$E$11,0,10*ROW('Sanitation Data'!E37)),NA())</f>
        <v>#N/A</v>
      </c>
      <c r="AE43" s="511" t="e">
        <f ca="1">+IF(AND(ISNUMBER(OFFSET('Sanitation Data'!$E$12,0,10*ROW('Sanitation Data'!E37))),'Data Summary'!CT43="Yes"),OFFSET('Sanitation Data'!$E$12,0,10*ROW('Sanitation Data'!E37)),NA())</f>
        <v>#N/A</v>
      </c>
      <c r="AF43" s="511" t="e">
        <f ca="1">+IF(AND(ISNUMBER(OFFSET('Sanitation Data'!$F$4,0,10*ROW('Sanitation Data'!F37))),'Data Summary'!CU43="Yes"),100-OFFSET('Sanitation Data'!$F$4,0,10*ROW('Sanitation Data'!F37)),NA())</f>
        <v>#N/A</v>
      </c>
      <c r="AG43" s="511" t="e">
        <f ca="1">+IF(AND(ISNUMBER(OFFSET('Sanitation Data'!$F$6,0,10*ROW('Sanitation Data'!F37))),'Data Summary'!CV43="Yes"),OFFSET('Sanitation Data'!$F$6,0,10*ROW('Sanitation Data'!F37)),NA())</f>
        <v>#N/A</v>
      </c>
      <c r="AH43" s="511" t="e">
        <f ca="1">+IF(AND(ISNUMBER(OFFSET('Sanitation Data'!$F$10,0,10*ROW('Sanitation Data'!F37))),'Data Summary'!CW43="Yes"),OFFSET('Sanitation Data'!$F$10,0,10*ROW('Sanitation Data'!F37)),NA())</f>
        <v>#N/A</v>
      </c>
      <c r="AI43" s="511" t="e">
        <f ca="1">+IF(AND(ISNUMBER(OFFSET('Sanitation Data'!$F$11,0,10*ROW('Sanitation Data'!F37))),'Data Summary'!CX43="Yes"),OFFSET('Sanitation Data'!$F$11,0,10*ROW('Sanitation Data'!F37)),NA())</f>
        <v>#N/A</v>
      </c>
      <c r="AJ43" s="511" t="e">
        <f ca="1">+IF(AND(ISNUMBER(OFFSET('Sanitation Data'!$F$12,0,10*ROW('Sanitation Data'!F37))),'Data Summary'!CY43="Yes"),OFFSET('Sanitation Data'!$F$12,0,10*ROW('Sanitation Data'!F37)),NA())</f>
        <v>#N/A</v>
      </c>
      <c r="AK43" s="511" t="e">
        <f ca="1">+IF(AND(ISNUMBER(OFFSET('Sanitation Data'!$G$4,0,10*ROW('Sanitation Data'!G37))),'Data Summary'!CZ43="Yes"),100-OFFSET('Sanitation Data'!$G$4,0,10*ROW('Sanitation Data'!G37)),NA())</f>
        <v>#N/A</v>
      </c>
      <c r="AL43" s="511" t="e">
        <f ca="1">+IF(AND(ISNUMBER(OFFSET('Sanitation Data'!$G$6,0,10*ROW('Sanitation Data'!G37))),'Data Summary'!DA43="Yes"),OFFSET('Sanitation Data'!$G$6,0,10*ROW('Sanitation Data'!G37)),NA())</f>
        <v>#N/A</v>
      </c>
      <c r="AM43" s="511" t="e">
        <f ca="1">+IF(AND(ISNUMBER(OFFSET('Sanitation Data'!$G$10,0,10*ROW('Sanitation Data'!G37))),'Data Summary'!DB43="Yes"),OFFSET('Sanitation Data'!$G$10,0,10*ROW('Sanitation Data'!G37)),NA())</f>
        <v>#N/A</v>
      </c>
      <c r="AN43" s="511" t="e">
        <f ca="1">+IF(AND(ISNUMBER(OFFSET('Sanitation Data'!$G$11,0,10*ROW('Sanitation Data'!G37))),'Data Summary'!DC43="Yes"),OFFSET('Sanitation Data'!$G$11,0,10*ROW('Sanitation Data'!G37)),NA())</f>
        <v>#N/A</v>
      </c>
      <c r="AO43" s="511" t="e">
        <f ca="1">+IF(AND(ISNUMBER(OFFSET('Sanitation Data'!$G$12,0,10*ROW('Sanitation Data'!G37))),'Data Summary'!DD43="Yes"),OFFSET('Sanitation Data'!$G$12,0,10*ROW('Sanitation Data'!G37)),NA())</f>
        <v>#N/A</v>
      </c>
      <c r="AP43" s="511" t="e">
        <f ca="1">+IF(AND(ISNUMBER(OFFSET('Sanitation Data'!$H$4,0,10*ROW('Sanitation Data'!H37))),'Data Summary'!DE43="Yes"),100-OFFSET('Sanitation Data'!$H$4,0,10*ROW('Sanitation Data'!H37)),NA())</f>
        <v>#N/A</v>
      </c>
      <c r="AQ43" s="511" t="e">
        <f ca="1">+IF(AND(ISNUMBER(OFFSET('Sanitation Data'!$H$6,0,10*ROW('Sanitation Data'!H37))),'Data Summary'!DF43="Yes"),OFFSET('Sanitation Data'!$H$6,0,10*ROW('Sanitation Data'!H37)),NA())</f>
        <v>#N/A</v>
      </c>
      <c r="AR43" s="511" t="e">
        <f ca="1">+IF(AND(ISNUMBER(OFFSET('Sanitation Data'!$H$10,0,10*ROW('Sanitation Data'!H37))),'Data Summary'!DG43="Yes"),OFFSET('Sanitation Data'!$H$10,0,10*ROW('Sanitation Data'!H37)),NA())</f>
        <v>#N/A</v>
      </c>
      <c r="AS43" s="511" t="e">
        <f ca="1">+IF(AND(ISNUMBER(OFFSET('Sanitation Data'!$H$11,0,10*ROW('Sanitation Data'!H37))),'Data Summary'!DH43="Yes"),OFFSET('Sanitation Data'!$H$11,0,10*ROW('Sanitation Data'!H37)),NA())</f>
        <v>#N/A</v>
      </c>
      <c r="AT43" s="511" t="e">
        <f ca="1">+IF(AND(ISNUMBER(OFFSET('Sanitation Data'!$H$12,0,10*ROW('Sanitation Data'!H37))),'Data Summary'!DI43="Yes"),OFFSET('Sanitation Data'!$H$12,0,10*ROW('Sanitation Data'!H37)),NA())</f>
        <v>#N/A</v>
      </c>
      <c r="AU43" s="511" t="e">
        <f ca="1">+IF(AND(ISNUMBER(OFFSET('Sanitation Data'!$I$4,0,10*ROW('Sanitation Data'!I37))),'Data Summary'!DJ43="Yes"),100-OFFSET('Sanitation Data'!$I$4,0,10*ROW('Sanitation Data'!I37)),NA())</f>
        <v>#N/A</v>
      </c>
      <c r="AV43" s="511" t="e">
        <f ca="1">+IF(AND(ISNUMBER(OFFSET('Sanitation Data'!$I$6,0,10*ROW('Sanitation Data'!I37))),'Data Summary'!DK43="Yes"),OFFSET('Sanitation Data'!$I$6,0,10*ROW('Sanitation Data'!I37)),NA())</f>
        <v>#N/A</v>
      </c>
      <c r="AW43" s="511" t="e">
        <f ca="1">+IF(AND(ISNUMBER(OFFSET('Sanitation Data'!$I$10,0,10*ROW('Sanitation Data'!I37))),'Data Summary'!DL43="Yes"),OFFSET('Sanitation Data'!$I$10,0,10*ROW('Sanitation Data'!I37)),NA())</f>
        <v>#N/A</v>
      </c>
      <c r="AX43" s="511" t="e">
        <f ca="1">+IF(AND(ISNUMBER(OFFSET('Sanitation Data'!$I$11,0,10*ROW('Sanitation Data'!I37))),'Data Summary'!DM43="Yes"),OFFSET('Sanitation Data'!$I$11,0,10*ROW('Sanitation Data'!I37)),NA())</f>
        <v>#N/A</v>
      </c>
      <c r="AY43" s="511" t="e">
        <f ca="1">+IF(AND(ISNUMBER(OFFSET('Sanitation Data'!$I$12,0,10*ROW('Sanitation Data'!I37))),'Data Summary'!DN43="Yes"),OFFSET('Sanitation Data'!$I$12,0,10*ROW('Sanitation Data'!I37)),NA())</f>
        <v>#N/A</v>
      </c>
      <c r="AZ43" s="512" t="e">
        <f ca="1">+IF(AND(ISNUMBER(OFFSET('Hygiene Data'!$D$5,0,10*ROW('Hygiene Data'!D37))),'Data Summary'!DO43="Yes"),OFFSET('Hygiene Data'!$D$5,0,10*ROW('Hygiene Data'!D37)),NA())</f>
        <v>#N/A</v>
      </c>
      <c r="BA43" s="512" t="e">
        <f ca="1">+IF(AND(ISNUMBER(OFFSET('Hygiene Data'!$D$7,0,10*ROW('Hygiene Data'!D37))),'Data Summary'!DP43="Yes"),OFFSET('Hygiene Data'!$D$7,0,10*ROW('Hygiene Data'!D37)),NA())</f>
        <v>#N/A</v>
      </c>
      <c r="BB43" s="512" t="e">
        <f ca="1">+IF(AND(ISNUMBER(OFFSET('Hygiene Data'!$D$9,0,10*ROW('Hygiene Data'!D37))),'Data Summary'!DQ43="Yes"),OFFSET('Hygiene Data'!$D$9,0,10*ROW('Hygiene Data'!D37)),NA())</f>
        <v>#N/A</v>
      </c>
      <c r="BC43" s="512" t="e">
        <f ca="1">+IF(AND(ISNUMBER(OFFSET('Hygiene Data'!$E$5,0,10*ROW('Hygiene Data'!E37))),'Data Summary'!DR43="Yes"),OFFSET('Hygiene Data'!$E$5,0,10*ROW('Hygiene Data'!E37)),NA())</f>
        <v>#N/A</v>
      </c>
      <c r="BD43" s="512" t="e">
        <f ca="1">+IF(AND(ISNUMBER(OFFSET('Hygiene Data'!$E$7,0,10*ROW('Hygiene Data'!E37))),'Data Summary'!DS43="Yes"),OFFSET('Hygiene Data'!$E$7,0,10*ROW('Hygiene Data'!E37)),NA())</f>
        <v>#N/A</v>
      </c>
      <c r="BE43" s="512" t="e">
        <f ca="1">+IF(AND(ISNUMBER(OFFSET('Hygiene Data'!$E$9,0,10*ROW('Hygiene Data'!E37))),'Data Summary'!DT43="Yes"),OFFSET('Hygiene Data'!$E$9,0,10*ROW('Hygiene Data'!E37)),NA())</f>
        <v>#N/A</v>
      </c>
      <c r="BF43" s="512" t="e">
        <f ca="1">+IF(AND(ISNUMBER(OFFSET('Hygiene Data'!$F$5,0,10*ROW('Hygiene Data'!F37))),'Data Summary'!DU43="Yes"),OFFSET('Hygiene Data'!$F$5,0,10*ROW('Hygiene Data'!F37)),NA())</f>
        <v>#N/A</v>
      </c>
      <c r="BG43" s="512" t="e">
        <f ca="1">+IF(AND(ISNUMBER(OFFSET('Hygiene Data'!$F$7,0,10*ROW('Hygiene Data'!F37))),'Data Summary'!DV43="Yes"),OFFSET('Hygiene Data'!$F$7,0,10*ROW('Hygiene Data'!F37)),NA())</f>
        <v>#N/A</v>
      </c>
      <c r="BH43" s="512" t="e">
        <f ca="1">+IF(AND(ISNUMBER(OFFSET('Hygiene Data'!$F$9,0,10*ROW('Hygiene Data'!F37))),'Data Summary'!DW43="Yes"),OFFSET('Hygiene Data'!$F$9,0,10*ROW('Hygiene Data'!F37)),NA())</f>
        <v>#N/A</v>
      </c>
      <c r="BI43" s="512" t="e">
        <f ca="1">+IF(AND(ISNUMBER(OFFSET('Hygiene Data'!$G$5,0,10*ROW('Hygiene Data'!G37))),'Data Summary'!DX43="Yes"),OFFSET('Hygiene Data'!$G$5,0,10*ROW('Hygiene Data'!G37)),NA())</f>
        <v>#N/A</v>
      </c>
      <c r="BJ43" s="512" t="e">
        <f ca="1">+IF(AND(ISNUMBER(OFFSET('Hygiene Data'!$G$7,0,10*ROW('Hygiene Data'!G37))),'Data Summary'!DY43="Yes"),OFFSET('Hygiene Data'!$G$7,0,10*ROW('Hygiene Data'!G37)),NA())</f>
        <v>#N/A</v>
      </c>
      <c r="BK43" s="512" t="e">
        <f ca="1">+IF(AND(ISNUMBER(OFFSET('Hygiene Data'!$G$9,0,10*ROW('Hygiene Data'!G37))),'Data Summary'!DZ43="Yes"),OFFSET('Hygiene Data'!$G$9,0,10*ROW('Hygiene Data'!G37)),NA())</f>
        <v>#N/A</v>
      </c>
      <c r="BL43" s="512" t="e">
        <f ca="1">+IF(AND(ISNUMBER(OFFSET('Hygiene Data'!$H$5,0,10*ROW('Hygiene Data'!H37))),'Data Summary'!EA43="Yes"),OFFSET('Hygiene Data'!$H$5,0,10*ROW('Hygiene Data'!H37)),NA())</f>
        <v>#N/A</v>
      </c>
      <c r="BM43" s="512" t="e">
        <f ca="1">+IF(AND(ISNUMBER(OFFSET('Hygiene Data'!$H$7,0,10*ROW('Hygiene Data'!H37))),'Data Summary'!EB43="Yes"),OFFSET('Hygiene Data'!$H$7,0,10*ROW('Hygiene Data'!H37)),NA())</f>
        <v>#N/A</v>
      </c>
      <c r="BN43" s="512" t="e">
        <f ca="1">+IF(AND(ISNUMBER(OFFSET('Hygiene Data'!$H$9,0,10*ROW('Hygiene Data'!H37))),'Data Summary'!EC43="Yes"),OFFSET('Hygiene Data'!$H$9,0,10*ROW('Hygiene Data'!H37)),NA())</f>
        <v>#N/A</v>
      </c>
      <c r="BO43" s="512" t="e">
        <f ca="1">+IF(AND(ISNUMBER(OFFSET('Hygiene Data'!$I$5,0,10*ROW('Hygiene Data'!I37))),'Data Summary'!ED43="Yes"),OFFSET('Hygiene Data'!$I$5,0,10*ROW('Hygiene Data'!I37)),NA())</f>
        <v>#N/A</v>
      </c>
      <c r="BP43" s="512" t="e">
        <f ca="1">+IF(AND(ISNUMBER(OFFSET('Hygiene Data'!$I$7,0,10*ROW('Hygiene Data'!I37))),'Data Summary'!EE43="Yes"),OFFSET('Hygiene Data'!$I$7,0,10*ROW('Hygiene Data'!I37)),NA())</f>
        <v>#N/A</v>
      </c>
      <c r="BQ43" s="512" t="e">
        <f ca="1">+IF(AND(ISNUMBER(OFFSET('Hygiene Data'!$I$9,0,10*ROW('Hygiene Data'!I37))),'Data Summary'!EF43="Yes"),OFFSET('Hygiene Data'!$I$9,0,10*ROW('Hygiene Data'!I37)),NA())</f>
        <v>#N/A</v>
      </c>
    </row>
    <row r="44" spans="1:69" x14ac:dyDescent="0.25">
      <c r="A44" s="508" t="e">
        <f ca="1">+RIGHT('Data Summary'!A44,LEN('Data Summary'!A44)-9)</f>
        <v>#VALUE!</v>
      </c>
      <c r="B44" s="482" t="str">
        <f ca="1">+IF(ISTEXT('Data Summary'!B44),'Data Summary'!B44,"")</f>
        <v/>
      </c>
      <c r="C44" s="509" t="e">
        <f ca="1">+VALUE('Data Summary'!C44)</f>
        <v>#VALUE!</v>
      </c>
      <c r="D44" s="510" t="e">
        <f ca="1">+IF(AND(ISNUMBER(OFFSET('Water Data'!$D$4,0,10*ROW('Water Data'!D38))),'Data Summary'!BS44="Yes"),100-OFFSET('Water Data'!$D$4,0,10*ROW('Water Data'!D38)),NA())</f>
        <v>#N/A</v>
      </c>
      <c r="E44" s="510" t="e">
        <f ca="1">+IF(AND(ISNUMBER(OFFSET('Water Data'!$D$6,0,10*ROW('Water Data'!D38))),'Data Summary'!BT44="Yes"),OFFSET('Water Data'!$D$6,0,10*ROW('Water Data'!D38)),NA())</f>
        <v>#N/A</v>
      </c>
      <c r="F44" s="510" t="e">
        <f ca="1">+IF(AND(ISNUMBER(OFFSET('Water Data'!$D$9,0,10*ROW('Water Data'!D38))),'Data Summary'!BU44="Yes"),OFFSET('Water Data'!$D$9,0,10*ROW('Water Data'!D38)),NA())</f>
        <v>#N/A</v>
      </c>
      <c r="G44" s="510" t="e">
        <f ca="1">+IF(AND(ISNUMBER(OFFSET('Water Data'!$E$4,0,10*ROW('Water Data'!E38))),'Data Summary'!BV44="Yes"),100-OFFSET('Water Data'!$E$4,0,10*ROW('Water Data'!E38)),NA())</f>
        <v>#N/A</v>
      </c>
      <c r="H44" s="510" t="e">
        <f ca="1">+IF(AND(ISNUMBER(OFFSET('Water Data'!$E$6,0,10*ROW('Water Data'!E38))),'Data Summary'!BW44="Yes"),OFFSET('Water Data'!$E$6,0,10*ROW('Water Data'!E38)),NA())</f>
        <v>#N/A</v>
      </c>
      <c r="I44" s="510" t="e">
        <f ca="1">+IF(AND(ISNUMBER(OFFSET('Water Data'!$E$9,0,10*ROW('Water Data'!E38))),'Data Summary'!BX44="Yes"),OFFSET('Water Data'!$E$9,0,10*ROW('Water Data'!E38)),NA())</f>
        <v>#N/A</v>
      </c>
      <c r="J44" s="510" t="e">
        <f ca="1">+IF(AND(ISNUMBER(OFFSET('Water Data'!$F$4,0,10*ROW('Water Data'!F38))),'Data Summary'!BY44="Yes"),100-OFFSET('Water Data'!$F$4,0,10*ROW('Water Data'!F38)),NA())</f>
        <v>#N/A</v>
      </c>
      <c r="K44" s="510" t="e">
        <f ca="1">+IF(AND(ISNUMBER(OFFSET('Water Data'!$F$6,0,10*ROW('Water Data'!F38))),'Data Summary'!BZ44="Yes"),OFFSET('Water Data'!$F$6,0,10*ROW('Water Data'!F38)),NA())</f>
        <v>#N/A</v>
      </c>
      <c r="L44" s="510" t="e">
        <f ca="1">+IF(AND(ISNUMBER(OFFSET('Water Data'!$F$9,0,10*ROW('Water Data'!F38))),'Data Summary'!CA44="Yes"),OFFSET('Water Data'!$F$9,0,10*ROW('Water Data'!F38)),NA())</f>
        <v>#N/A</v>
      </c>
      <c r="M44" s="510" t="e">
        <f ca="1">+IF(AND(ISNUMBER(OFFSET('Water Data'!$G$4,0,10*ROW('Water Data'!G38))),'Data Summary'!CB44="Yes"),100-OFFSET('Water Data'!$G$4,0,10*ROW('Water Data'!G38)),NA())</f>
        <v>#N/A</v>
      </c>
      <c r="N44" s="510" t="e">
        <f ca="1">+IF(AND(ISNUMBER(OFFSET('Water Data'!$G$6,0,10*ROW('Water Data'!G38))),'Data Summary'!CC44="Yes"),OFFSET('Water Data'!$G$6,0,10*ROW('Water Data'!G38)),NA())</f>
        <v>#N/A</v>
      </c>
      <c r="O44" s="510" t="e">
        <f ca="1">+IF(AND(ISNUMBER(OFFSET('Water Data'!$G$9,0,10*ROW('Water Data'!G38))),'Data Summary'!CD44="Yes"),OFFSET('Water Data'!$G$9,0,10*ROW('Water Data'!G38)),NA())</f>
        <v>#N/A</v>
      </c>
      <c r="P44" s="510" t="e">
        <f ca="1">+IF(AND(ISNUMBER(OFFSET('Water Data'!$H$4,0,10*ROW('Water Data'!H38))),'Data Summary'!CE44="Yes"),100-OFFSET('Water Data'!$H$4,0,10*ROW('Water Data'!H38)),NA())</f>
        <v>#N/A</v>
      </c>
      <c r="Q44" s="510" t="e">
        <f ca="1">+IF(AND(ISNUMBER(OFFSET('Water Data'!$H$6,0,10*ROW('Water Data'!H38))),'Data Summary'!CF44="Yes"),OFFSET('Water Data'!$H$6,0,10*ROW('Water Data'!H38)),NA())</f>
        <v>#N/A</v>
      </c>
      <c r="R44" s="510" t="e">
        <f ca="1">+IF(AND(ISNUMBER(OFFSET('Water Data'!$H$9,0,10*ROW('Water Data'!H38))),'Data Summary'!CG44="Yes"),OFFSET('Water Data'!$H$9,0,10*ROW('Water Data'!H38)),NA())</f>
        <v>#N/A</v>
      </c>
      <c r="S44" s="510" t="e">
        <f ca="1">+IF(AND(ISNUMBER(OFFSET('Water Data'!$I$4,0,10*ROW('Water Data'!I38))),'Data Summary'!CH44="Yes"),100-OFFSET('Water Data'!$I$4,0,10*ROW('Water Data'!I38)),NA())</f>
        <v>#N/A</v>
      </c>
      <c r="T44" s="510" t="e">
        <f ca="1">+IF(AND(ISNUMBER(OFFSET('Water Data'!$I$6,0,10*ROW('Water Data'!I38))),'Data Summary'!CI44="Yes"),OFFSET('Water Data'!$I$6,0,10*ROW('Water Data'!I38)),NA())</f>
        <v>#N/A</v>
      </c>
      <c r="U44" s="510" t="e">
        <f ca="1">+IF(AND(ISNUMBER(OFFSET('Water Data'!$I$9,0,10*ROW('Water Data'!I38))),'Data Summary'!CJ44="Yes"),OFFSET('Water Data'!$I$9,0,10*ROW('Water Data'!I38)),NA())</f>
        <v>#N/A</v>
      </c>
      <c r="V44" s="511" t="e">
        <f ca="1">+IF(AND(ISNUMBER(OFFSET('Sanitation Data'!$D$4,0,10*ROW('Sanitation Data'!D38))),'Data Summary'!CK44="Yes"),100-OFFSET('Sanitation Data'!$D$4,0,10*ROW('Sanitation Data'!D38)),NA())</f>
        <v>#N/A</v>
      </c>
      <c r="W44" s="511" t="e">
        <f ca="1">+IF(AND(ISNUMBER(OFFSET('Sanitation Data'!$D$6,0,10*ROW('Sanitation Data'!D38))),'Data Summary'!CL44="Yes"),OFFSET('Sanitation Data'!$D$6,0,10*ROW('Sanitation Data'!D38)),NA())</f>
        <v>#N/A</v>
      </c>
      <c r="X44" s="511" t="e">
        <f ca="1">+IF(AND(ISNUMBER(OFFSET('Sanitation Data'!$D$10,0,10*ROW('Sanitation Data'!D38))),'Data Summary'!CM44="Yes"),OFFSET('Sanitation Data'!$D$10,0,10*ROW('Sanitation Data'!D38)),NA())</f>
        <v>#N/A</v>
      </c>
      <c r="Y44" s="511" t="e">
        <f ca="1">+IF(AND(ISNUMBER(OFFSET('Sanitation Data'!$D$11,0,10*ROW('Sanitation Data'!D38))),'Data Summary'!CN44="Yes"),OFFSET('Sanitation Data'!$D$11,0,10*ROW('Sanitation Data'!D38)),NA())</f>
        <v>#N/A</v>
      </c>
      <c r="Z44" s="511" t="e">
        <f ca="1">+IF(AND(ISNUMBER(OFFSET('Sanitation Data'!$D$12,0,10*ROW('Sanitation Data'!D38))),'Data Summary'!CO44="Yes"),OFFSET('Sanitation Data'!$D$12,0,10*ROW('Sanitation Data'!D38)),NA())</f>
        <v>#N/A</v>
      </c>
      <c r="AA44" s="511" t="e">
        <f ca="1">+IF(AND(ISNUMBER(OFFSET('Sanitation Data'!$E$4,0,10*ROW('Sanitation Data'!E38))),'Data Summary'!CP44="Yes"),100-OFFSET('Sanitation Data'!$E$4,0,10*ROW('Sanitation Data'!E38)),NA())</f>
        <v>#N/A</v>
      </c>
      <c r="AB44" s="511" t="e">
        <f ca="1">+IF(AND(ISNUMBER(OFFSET('Sanitation Data'!$E$6,0,10*ROW('Sanitation Data'!E38))),'Data Summary'!CQ44="Yes"),OFFSET('Sanitation Data'!$E$6,0,10*ROW('Sanitation Data'!E38)),NA())</f>
        <v>#N/A</v>
      </c>
      <c r="AC44" s="511" t="e">
        <f ca="1">+IF(AND(ISNUMBER(OFFSET('Sanitation Data'!$E$10,0,10*ROW('Sanitation Data'!E38))),'Data Summary'!CR44="Yes"),OFFSET('Sanitation Data'!$E$10,0,10*ROW('Sanitation Data'!E38)),NA())</f>
        <v>#N/A</v>
      </c>
      <c r="AD44" s="511" t="e">
        <f ca="1">+IF(AND(ISNUMBER(OFFSET('Sanitation Data'!$E$11,0,10*ROW('Sanitation Data'!E38))),'Data Summary'!CS44="Yes"),OFFSET('Sanitation Data'!$E$11,0,10*ROW('Sanitation Data'!E38)),NA())</f>
        <v>#N/A</v>
      </c>
      <c r="AE44" s="511" t="e">
        <f ca="1">+IF(AND(ISNUMBER(OFFSET('Sanitation Data'!$E$12,0,10*ROW('Sanitation Data'!E38))),'Data Summary'!CT44="Yes"),OFFSET('Sanitation Data'!$E$12,0,10*ROW('Sanitation Data'!E38)),NA())</f>
        <v>#N/A</v>
      </c>
      <c r="AF44" s="511" t="e">
        <f ca="1">+IF(AND(ISNUMBER(OFFSET('Sanitation Data'!$F$4,0,10*ROW('Sanitation Data'!F38))),'Data Summary'!CU44="Yes"),100-OFFSET('Sanitation Data'!$F$4,0,10*ROW('Sanitation Data'!F38)),NA())</f>
        <v>#N/A</v>
      </c>
      <c r="AG44" s="511" t="e">
        <f ca="1">+IF(AND(ISNUMBER(OFFSET('Sanitation Data'!$F$6,0,10*ROW('Sanitation Data'!F38))),'Data Summary'!CV44="Yes"),OFFSET('Sanitation Data'!$F$6,0,10*ROW('Sanitation Data'!F38)),NA())</f>
        <v>#N/A</v>
      </c>
      <c r="AH44" s="511" t="e">
        <f ca="1">+IF(AND(ISNUMBER(OFFSET('Sanitation Data'!$F$10,0,10*ROW('Sanitation Data'!F38))),'Data Summary'!CW44="Yes"),OFFSET('Sanitation Data'!$F$10,0,10*ROW('Sanitation Data'!F38)),NA())</f>
        <v>#N/A</v>
      </c>
      <c r="AI44" s="511" t="e">
        <f ca="1">+IF(AND(ISNUMBER(OFFSET('Sanitation Data'!$F$11,0,10*ROW('Sanitation Data'!F38))),'Data Summary'!CX44="Yes"),OFFSET('Sanitation Data'!$F$11,0,10*ROW('Sanitation Data'!F38)),NA())</f>
        <v>#N/A</v>
      </c>
      <c r="AJ44" s="511" t="e">
        <f ca="1">+IF(AND(ISNUMBER(OFFSET('Sanitation Data'!$F$12,0,10*ROW('Sanitation Data'!F38))),'Data Summary'!CY44="Yes"),OFFSET('Sanitation Data'!$F$12,0,10*ROW('Sanitation Data'!F38)),NA())</f>
        <v>#N/A</v>
      </c>
      <c r="AK44" s="511" t="e">
        <f ca="1">+IF(AND(ISNUMBER(OFFSET('Sanitation Data'!$G$4,0,10*ROW('Sanitation Data'!G38))),'Data Summary'!CZ44="Yes"),100-OFFSET('Sanitation Data'!$G$4,0,10*ROW('Sanitation Data'!G38)),NA())</f>
        <v>#N/A</v>
      </c>
      <c r="AL44" s="511" t="e">
        <f ca="1">+IF(AND(ISNUMBER(OFFSET('Sanitation Data'!$G$6,0,10*ROW('Sanitation Data'!G38))),'Data Summary'!DA44="Yes"),OFFSET('Sanitation Data'!$G$6,0,10*ROW('Sanitation Data'!G38)),NA())</f>
        <v>#N/A</v>
      </c>
      <c r="AM44" s="511" t="e">
        <f ca="1">+IF(AND(ISNUMBER(OFFSET('Sanitation Data'!$G$10,0,10*ROW('Sanitation Data'!G38))),'Data Summary'!DB44="Yes"),OFFSET('Sanitation Data'!$G$10,0,10*ROW('Sanitation Data'!G38)),NA())</f>
        <v>#N/A</v>
      </c>
      <c r="AN44" s="511" t="e">
        <f ca="1">+IF(AND(ISNUMBER(OFFSET('Sanitation Data'!$G$11,0,10*ROW('Sanitation Data'!G38))),'Data Summary'!DC44="Yes"),OFFSET('Sanitation Data'!$G$11,0,10*ROW('Sanitation Data'!G38)),NA())</f>
        <v>#N/A</v>
      </c>
      <c r="AO44" s="511" t="e">
        <f ca="1">+IF(AND(ISNUMBER(OFFSET('Sanitation Data'!$G$12,0,10*ROW('Sanitation Data'!G38))),'Data Summary'!DD44="Yes"),OFFSET('Sanitation Data'!$G$12,0,10*ROW('Sanitation Data'!G38)),NA())</f>
        <v>#N/A</v>
      </c>
      <c r="AP44" s="511" t="e">
        <f ca="1">+IF(AND(ISNUMBER(OFFSET('Sanitation Data'!$H$4,0,10*ROW('Sanitation Data'!H38))),'Data Summary'!DE44="Yes"),100-OFFSET('Sanitation Data'!$H$4,0,10*ROW('Sanitation Data'!H38)),NA())</f>
        <v>#N/A</v>
      </c>
      <c r="AQ44" s="511" t="e">
        <f ca="1">+IF(AND(ISNUMBER(OFFSET('Sanitation Data'!$H$6,0,10*ROW('Sanitation Data'!H38))),'Data Summary'!DF44="Yes"),OFFSET('Sanitation Data'!$H$6,0,10*ROW('Sanitation Data'!H38)),NA())</f>
        <v>#N/A</v>
      </c>
      <c r="AR44" s="511" t="e">
        <f ca="1">+IF(AND(ISNUMBER(OFFSET('Sanitation Data'!$H$10,0,10*ROW('Sanitation Data'!H38))),'Data Summary'!DG44="Yes"),OFFSET('Sanitation Data'!$H$10,0,10*ROW('Sanitation Data'!H38)),NA())</f>
        <v>#N/A</v>
      </c>
      <c r="AS44" s="511" t="e">
        <f ca="1">+IF(AND(ISNUMBER(OFFSET('Sanitation Data'!$H$11,0,10*ROW('Sanitation Data'!H38))),'Data Summary'!DH44="Yes"),OFFSET('Sanitation Data'!$H$11,0,10*ROW('Sanitation Data'!H38)),NA())</f>
        <v>#N/A</v>
      </c>
      <c r="AT44" s="511" t="e">
        <f ca="1">+IF(AND(ISNUMBER(OFFSET('Sanitation Data'!$H$12,0,10*ROW('Sanitation Data'!H38))),'Data Summary'!DI44="Yes"),OFFSET('Sanitation Data'!$H$12,0,10*ROW('Sanitation Data'!H38)),NA())</f>
        <v>#N/A</v>
      </c>
      <c r="AU44" s="511" t="e">
        <f ca="1">+IF(AND(ISNUMBER(OFFSET('Sanitation Data'!$I$4,0,10*ROW('Sanitation Data'!I38))),'Data Summary'!DJ44="Yes"),100-OFFSET('Sanitation Data'!$I$4,0,10*ROW('Sanitation Data'!I38)),NA())</f>
        <v>#N/A</v>
      </c>
      <c r="AV44" s="511" t="e">
        <f ca="1">+IF(AND(ISNUMBER(OFFSET('Sanitation Data'!$I$6,0,10*ROW('Sanitation Data'!I38))),'Data Summary'!DK44="Yes"),OFFSET('Sanitation Data'!$I$6,0,10*ROW('Sanitation Data'!I38)),NA())</f>
        <v>#N/A</v>
      </c>
      <c r="AW44" s="511" t="e">
        <f ca="1">+IF(AND(ISNUMBER(OFFSET('Sanitation Data'!$I$10,0,10*ROW('Sanitation Data'!I38))),'Data Summary'!DL44="Yes"),OFFSET('Sanitation Data'!$I$10,0,10*ROW('Sanitation Data'!I38)),NA())</f>
        <v>#N/A</v>
      </c>
      <c r="AX44" s="511" t="e">
        <f ca="1">+IF(AND(ISNUMBER(OFFSET('Sanitation Data'!$I$11,0,10*ROW('Sanitation Data'!I38))),'Data Summary'!DM44="Yes"),OFFSET('Sanitation Data'!$I$11,0,10*ROW('Sanitation Data'!I38)),NA())</f>
        <v>#N/A</v>
      </c>
      <c r="AY44" s="511" t="e">
        <f ca="1">+IF(AND(ISNUMBER(OFFSET('Sanitation Data'!$I$12,0,10*ROW('Sanitation Data'!I38))),'Data Summary'!DN44="Yes"),OFFSET('Sanitation Data'!$I$12,0,10*ROW('Sanitation Data'!I38)),NA())</f>
        <v>#N/A</v>
      </c>
      <c r="AZ44" s="512" t="e">
        <f ca="1">+IF(AND(ISNUMBER(OFFSET('Hygiene Data'!$D$5,0,10*ROW('Hygiene Data'!D38))),'Data Summary'!DO44="Yes"),OFFSET('Hygiene Data'!$D$5,0,10*ROW('Hygiene Data'!D38)),NA())</f>
        <v>#N/A</v>
      </c>
      <c r="BA44" s="512" t="e">
        <f ca="1">+IF(AND(ISNUMBER(OFFSET('Hygiene Data'!$D$7,0,10*ROW('Hygiene Data'!D38))),'Data Summary'!DP44="Yes"),OFFSET('Hygiene Data'!$D$7,0,10*ROW('Hygiene Data'!D38)),NA())</f>
        <v>#N/A</v>
      </c>
      <c r="BB44" s="512" t="e">
        <f ca="1">+IF(AND(ISNUMBER(OFFSET('Hygiene Data'!$D$9,0,10*ROW('Hygiene Data'!D38))),'Data Summary'!DQ44="Yes"),OFFSET('Hygiene Data'!$D$9,0,10*ROW('Hygiene Data'!D38)),NA())</f>
        <v>#N/A</v>
      </c>
      <c r="BC44" s="512" t="e">
        <f ca="1">+IF(AND(ISNUMBER(OFFSET('Hygiene Data'!$E$5,0,10*ROW('Hygiene Data'!E38))),'Data Summary'!DR44="Yes"),OFFSET('Hygiene Data'!$E$5,0,10*ROW('Hygiene Data'!E38)),NA())</f>
        <v>#N/A</v>
      </c>
      <c r="BD44" s="512" t="e">
        <f ca="1">+IF(AND(ISNUMBER(OFFSET('Hygiene Data'!$E$7,0,10*ROW('Hygiene Data'!E38))),'Data Summary'!DS44="Yes"),OFFSET('Hygiene Data'!$E$7,0,10*ROW('Hygiene Data'!E38)),NA())</f>
        <v>#N/A</v>
      </c>
      <c r="BE44" s="512" t="e">
        <f ca="1">+IF(AND(ISNUMBER(OFFSET('Hygiene Data'!$E$9,0,10*ROW('Hygiene Data'!E38))),'Data Summary'!DT44="Yes"),OFFSET('Hygiene Data'!$E$9,0,10*ROW('Hygiene Data'!E38)),NA())</f>
        <v>#N/A</v>
      </c>
      <c r="BF44" s="512" t="e">
        <f ca="1">+IF(AND(ISNUMBER(OFFSET('Hygiene Data'!$F$5,0,10*ROW('Hygiene Data'!F38))),'Data Summary'!DU44="Yes"),OFFSET('Hygiene Data'!$F$5,0,10*ROW('Hygiene Data'!F38)),NA())</f>
        <v>#N/A</v>
      </c>
      <c r="BG44" s="512" t="e">
        <f ca="1">+IF(AND(ISNUMBER(OFFSET('Hygiene Data'!$F$7,0,10*ROW('Hygiene Data'!F38))),'Data Summary'!DV44="Yes"),OFFSET('Hygiene Data'!$F$7,0,10*ROW('Hygiene Data'!F38)),NA())</f>
        <v>#N/A</v>
      </c>
      <c r="BH44" s="512" t="e">
        <f ca="1">+IF(AND(ISNUMBER(OFFSET('Hygiene Data'!$F$9,0,10*ROW('Hygiene Data'!F38))),'Data Summary'!DW44="Yes"),OFFSET('Hygiene Data'!$F$9,0,10*ROW('Hygiene Data'!F38)),NA())</f>
        <v>#N/A</v>
      </c>
      <c r="BI44" s="512" t="e">
        <f ca="1">+IF(AND(ISNUMBER(OFFSET('Hygiene Data'!$G$5,0,10*ROW('Hygiene Data'!G38))),'Data Summary'!DX44="Yes"),OFFSET('Hygiene Data'!$G$5,0,10*ROW('Hygiene Data'!G38)),NA())</f>
        <v>#N/A</v>
      </c>
      <c r="BJ44" s="512" t="e">
        <f ca="1">+IF(AND(ISNUMBER(OFFSET('Hygiene Data'!$G$7,0,10*ROW('Hygiene Data'!G38))),'Data Summary'!DY44="Yes"),OFFSET('Hygiene Data'!$G$7,0,10*ROW('Hygiene Data'!G38)),NA())</f>
        <v>#N/A</v>
      </c>
      <c r="BK44" s="512" t="e">
        <f ca="1">+IF(AND(ISNUMBER(OFFSET('Hygiene Data'!$G$9,0,10*ROW('Hygiene Data'!G38))),'Data Summary'!DZ44="Yes"),OFFSET('Hygiene Data'!$G$9,0,10*ROW('Hygiene Data'!G38)),NA())</f>
        <v>#N/A</v>
      </c>
      <c r="BL44" s="512" t="e">
        <f ca="1">+IF(AND(ISNUMBER(OFFSET('Hygiene Data'!$H$5,0,10*ROW('Hygiene Data'!H38))),'Data Summary'!EA44="Yes"),OFFSET('Hygiene Data'!$H$5,0,10*ROW('Hygiene Data'!H38)),NA())</f>
        <v>#N/A</v>
      </c>
      <c r="BM44" s="512" t="e">
        <f ca="1">+IF(AND(ISNUMBER(OFFSET('Hygiene Data'!$H$7,0,10*ROW('Hygiene Data'!H38))),'Data Summary'!EB44="Yes"),OFFSET('Hygiene Data'!$H$7,0,10*ROW('Hygiene Data'!H38)),NA())</f>
        <v>#N/A</v>
      </c>
      <c r="BN44" s="512" t="e">
        <f ca="1">+IF(AND(ISNUMBER(OFFSET('Hygiene Data'!$H$9,0,10*ROW('Hygiene Data'!H38))),'Data Summary'!EC44="Yes"),OFFSET('Hygiene Data'!$H$9,0,10*ROW('Hygiene Data'!H38)),NA())</f>
        <v>#N/A</v>
      </c>
      <c r="BO44" s="512" t="e">
        <f ca="1">+IF(AND(ISNUMBER(OFFSET('Hygiene Data'!$I$5,0,10*ROW('Hygiene Data'!I38))),'Data Summary'!ED44="Yes"),OFFSET('Hygiene Data'!$I$5,0,10*ROW('Hygiene Data'!I38)),NA())</f>
        <v>#N/A</v>
      </c>
      <c r="BP44" s="512" t="e">
        <f ca="1">+IF(AND(ISNUMBER(OFFSET('Hygiene Data'!$I$7,0,10*ROW('Hygiene Data'!I38))),'Data Summary'!EE44="Yes"),OFFSET('Hygiene Data'!$I$7,0,10*ROW('Hygiene Data'!I38)),NA())</f>
        <v>#N/A</v>
      </c>
      <c r="BQ44" s="512" t="e">
        <f ca="1">+IF(AND(ISNUMBER(OFFSET('Hygiene Data'!$I$9,0,10*ROW('Hygiene Data'!I38))),'Data Summary'!EF44="Yes"),OFFSET('Hygiene Data'!$I$9,0,10*ROW('Hygiene Data'!I38)),NA())</f>
        <v>#N/A</v>
      </c>
    </row>
    <row r="45" spans="1:69" x14ac:dyDescent="0.25">
      <c r="A45" s="508" t="e">
        <f ca="1">+RIGHT('Data Summary'!A45,LEN('Data Summary'!A45)-9)</f>
        <v>#VALUE!</v>
      </c>
      <c r="B45" s="482" t="str">
        <f ca="1">+IF(ISTEXT('Data Summary'!B45),'Data Summary'!B45,"")</f>
        <v/>
      </c>
      <c r="C45" s="509" t="e">
        <f ca="1">+VALUE('Data Summary'!C45)</f>
        <v>#VALUE!</v>
      </c>
      <c r="D45" s="510" t="e">
        <f ca="1">+IF(AND(ISNUMBER(OFFSET('Water Data'!$D$4,0,10*ROW('Water Data'!D39))),'Data Summary'!BS45="Yes"),100-OFFSET('Water Data'!$D$4,0,10*ROW('Water Data'!D39)),NA())</f>
        <v>#N/A</v>
      </c>
      <c r="E45" s="510" t="e">
        <f ca="1">+IF(AND(ISNUMBER(OFFSET('Water Data'!$D$6,0,10*ROW('Water Data'!D39))),'Data Summary'!BT45="Yes"),OFFSET('Water Data'!$D$6,0,10*ROW('Water Data'!D39)),NA())</f>
        <v>#N/A</v>
      </c>
      <c r="F45" s="510" t="e">
        <f ca="1">+IF(AND(ISNUMBER(OFFSET('Water Data'!$D$9,0,10*ROW('Water Data'!D39))),'Data Summary'!BU45="Yes"),OFFSET('Water Data'!$D$9,0,10*ROW('Water Data'!D39)),NA())</f>
        <v>#N/A</v>
      </c>
      <c r="G45" s="510" t="e">
        <f ca="1">+IF(AND(ISNUMBER(OFFSET('Water Data'!$E$4,0,10*ROW('Water Data'!E39))),'Data Summary'!BV45="Yes"),100-OFFSET('Water Data'!$E$4,0,10*ROW('Water Data'!E39)),NA())</f>
        <v>#N/A</v>
      </c>
      <c r="H45" s="510" t="e">
        <f ca="1">+IF(AND(ISNUMBER(OFFSET('Water Data'!$E$6,0,10*ROW('Water Data'!E39))),'Data Summary'!BW45="Yes"),OFFSET('Water Data'!$E$6,0,10*ROW('Water Data'!E39)),NA())</f>
        <v>#N/A</v>
      </c>
      <c r="I45" s="510" t="e">
        <f ca="1">+IF(AND(ISNUMBER(OFFSET('Water Data'!$E$9,0,10*ROW('Water Data'!E39))),'Data Summary'!BX45="Yes"),OFFSET('Water Data'!$E$9,0,10*ROW('Water Data'!E39)),NA())</f>
        <v>#N/A</v>
      </c>
      <c r="J45" s="510" t="e">
        <f ca="1">+IF(AND(ISNUMBER(OFFSET('Water Data'!$F$4,0,10*ROW('Water Data'!F39))),'Data Summary'!BY45="Yes"),100-OFFSET('Water Data'!$F$4,0,10*ROW('Water Data'!F39)),NA())</f>
        <v>#N/A</v>
      </c>
      <c r="K45" s="510" t="e">
        <f ca="1">+IF(AND(ISNUMBER(OFFSET('Water Data'!$F$6,0,10*ROW('Water Data'!F39))),'Data Summary'!BZ45="Yes"),OFFSET('Water Data'!$F$6,0,10*ROW('Water Data'!F39)),NA())</f>
        <v>#N/A</v>
      </c>
      <c r="L45" s="510" t="e">
        <f ca="1">+IF(AND(ISNUMBER(OFFSET('Water Data'!$F$9,0,10*ROW('Water Data'!F39))),'Data Summary'!CA45="Yes"),OFFSET('Water Data'!$F$9,0,10*ROW('Water Data'!F39)),NA())</f>
        <v>#N/A</v>
      </c>
      <c r="M45" s="510" t="e">
        <f ca="1">+IF(AND(ISNUMBER(OFFSET('Water Data'!$G$4,0,10*ROW('Water Data'!G39))),'Data Summary'!CB45="Yes"),100-OFFSET('Water Data'!$G$4,0,10*ROW('Water Data'!G39)),NA())</f>
        <v>#N/A</v>
      </c>
      <c r="N45" s="510" t="e">
        <f ca="1">+IF(AND(ISNUMBER(OFFSET('Water Data'!$G$6,0,10*ROW('Water Data'!G39))),'Data Summary'!CC45="Yes"),OFFSET('Water Data'!$G$6,0,10*ROW('Water Data'!G39)),NA())</f>
        <v>#N/A</v>
      </c>
      <c r="O45" s="510" t="e">
        <f ca="1">+IF(AND(ISNUMBER(OFFSET('Water Data'!$G$9,0,10*ROW('Water Data'!G39))),'Data Summary'!CD45="Yes"),OFFSET('Water Data'!$G$9,0,10*ROW('Water Data'!G39)),NA())</f>
        <v>#N/A</v>
      </c>
      <c r="P45" s="510" t="e">
        <f ca="1">+IF(AND(ISNUMBER(OFFSET('Water Data'!$H$4,0,10*ROW('Water Data'!H39))),'Data Summary'!CE45="Yes"),100-OFFSET('Water Data'!$H$4,0,10*ROW('Water Data'!H39)),NA())</f>
        <v>#N/A</v>
      </c>
      <c r="Q45" s="510" t="e">
        <f ca="1">+IF(AND(ISNUMBER(OFFSET('Water Data'!$H$6,0,10*ROW('Water Data'!H39))),'Data Summary'!CF45="Yes"),OFFSET('Water Data'!$H$6,0,10*ROW('Water Data'!H39)),NA())</f>
        <v>#N/A</v>
      </c>
      <c r="R45" s="510" t="e">
        <f ca="1">+IF(AND(ISNUMBER(OFFSET('Water Data'!$H$9,0,10*ROW('Water Data'!H39))),'Data Summary'!CG45="Yes"),OFFSET('Water Data'!$H$9,0,10*ROW('Water Data'!H39)),NA())</f>
        <v>#N/A</v>
      </c>
      <c r="S45" s="510" t="e">
        <f ca="1">+IF(AND(ISNUMBER(OFFSET('Water Data'!$I$4,0,10*ROW('Water Data'!I39))),'Data Summary'!CH45="Yes"),100-OFFSET('Water Data'!$I$4,0,10*ROW('Water Data'!I39)),NA())</f>
        <v>#N/A</v>
      </c>
      <c r="T45" s="510" t="e">
        <f ca="1">+IF(AND(ISNUMBER(OFFSET('Water Data'!$I$6,0,10*ROW('Water Data'!I39))),'Data Summary'!CI45="Yes"),OFFSET('Water Data'!$I$6,0,10*ROW('Water Data'!I39)),NA())</f>
        <v>#N/A</v>
      </c>
      <c r="U45" s="510" t="e">
        <f ca="1">+IF(AND(ISNUMBER(OFFSET('Water Data'!$I$9,0,10*ROW('Water Data'!I39))),'Data Summary'!CJ45="Yes"),OFFSET('Water Data'!$I$9,0,10*ROW('Water Data'!I39)),NA())</f>
        <v>#N/A</v>
      </c>
      <c r="V45" s="511" t="e">
        <f ca="1">+IF(AND(ISNUMBER(OFFSET('Sanitation Data'!$D$4,0,10*ROW('Sanitation Data'!D39))),'Data Summary'!CK45="Yes"),100-OFFSET('Sanitation Data'!$D$4,0,10*ROW('Sanitation Data'!D39)),NA())</f>
        <v>#N/A</v>
      </c>
      <c r="W45" s="511" t="e">
        <f ca="1">+IF(AND(ISNUMBER(OFFSET('Sanitation Data'!$D$6,0,10*ROW('Sanitation Data'!D39))),'Data Summary'!CL45="Yes"),OFFSET('Sanitation Data'!$D$6,0,10*ROW('Sanitation Data'!D39)),NA())</f>
        <v>#N/A</v>
      </c>
      <c r="X45" s="511" t="e">
        <f ca="1">+IF(AND(ISNUMBER(OFFSET('Sanitation Data'!$D$10,0,10*ROW('Sanitation Data'!D39))),'Data Summary'!CM45="Yes"),OFFSET('Sanitation Data'!$D$10,0,10*ROW('Sanitation Data'!D39)),NA())</f>
        <v>#N/A</v>
      </c>
      <c r="Y45" s="511" t="e">
        <f ca="1">+IF(AND(ISNUMBER(OFFSET('Sanitation Data'!$D$11,0,10*ROW('Sanitation Data'!D39))),'Data Summary'!CN45="Yes"),OFFSET('Sanitation Data'!$D$11,0,10*ROW('Sanitation Data'!D39)),NA())</f>
        <v>#N/A</v>
      </c>
      <c r="Z45" s="511" t="e">
        <f ca="1">+IF(AND(ISNUMBER(OFFSET('Sanitation Data'!$D$12,0,10*ROW('Sanitation Data'!D39))),'Data Summary'!CO45="Yes"),OFFSET('Sanitation Data'!$D$12,0,10*ROW('Sanitation Data'!D39)),NA())</f>
        <v>#N/A</v>
      </c>
      <c r="AA45" s="511" t="e">
        <f ca="1">+IF(AND(ISNUMBER(OFFSET('Sanitation Data'!$E$4,0,10*ROW('Sanitation Data'!E39))),'Data Summary'!CP45="Yes"),100-OFFSET('Sanitation Data'!$E$4,0,10*ROW('Sanitation Data'!E39)),NA())</f>
        <v>#N/A</v>
      </c>
      <c r="AB45" s="511" t="e">
        <f ca="1">+IF(AND(ISNUMBER(OFFSET('Sanitation Data'!$E$6,0,10*ROW('Sanitation Data'!E39))),'Data Summary'!CQ45="Yes"),OFFSET('Sanitation Data'!$E$6,0,10*ROW('Sanitation Data'!E39)),NA())</f>
        <v>#N/A</v>
      </c>
      <c r="AC45" s="511" t="e">
        <f ca="1">+IF(AND(ISNUMBER(OFFSET('Sanitation Data'!$E$10,0,10*ROW('Sanitation Data'!E39))),'Data Summary'!CR45="Yes"),OFFSET('Sanitation Data'!$E$10,0,10*ROW('Sanitation Data'!E39)),NA())</f>
        <v>#N/A</v>
      </c>
      <c r="AD45" s="511" t="e">
        <f ca="1">+IF(AND(ISNUMBER(OFFSET('Sanitation Data'!$E$11,0,10*ROW('Sanitation Data'!E39))),'Data Summary'!CS45="Yes"),OFFSET('Sanitation Data'!$E$11,0,10*ROW('Sanitation Data'!E39)),NA())</f>
        <v>#N/A</v>
      </c>
      <c r="AE45" s="511" t="e">
        <f ca="1">+IF(AND(ISNUMBER(OFFSET('Sanitation Data'!$E$12,0,10*ROW('Sanitation Data'!E39))),'Data Summary'!CT45="Yes"),OFFSET('Sanitation Data'!$E$12,0,10*ROW('Sanitation Data'!E39)),NA())</f>
        <v>#N/A</v>
      </c>
      <c r="AF45" s="511" t="e">
        <f ca="1">+IF(AND(ISNUMBER(OFFSET('Sanitation Data'!$F$4,0,10*ROW('Sanitation Data'!F39))),'Data Summary'!CU45="Yes"),100-OFFSET('Sanitation Data'!$F$4,0,10*ROW('Sanitation Data'!F39)),NA())</f>
        <v>#N/A</v>
      </c>
      <c r="AG45" s="511" t="e">
        <f ca="1">+IF(AND(ISNUMBER(OFFSET('Sanitation Data'!$F$6,0,10*ROW('Sanitation Data'!F39))),'Data Summary'!CV45="Yes"),OFFSET('Sanitation Data'!$F$6,0,10*ROW('Sanitation Data'!F39)),NA())</f>
        <v>#N/A</v>
      </c>
      <c r="AH45" s="511" t="e">
        <f ca="1">+IF(AND(ISNUMBER(OFFSET('Sanitation Data'!$F$10,0,10*ROW('Sanitation Data'!F39))),'Data Summary'!CW45="Yes"),OFFSET('Sanitation Data'!$F$10,0,10*ROW('Sanitation Data'!F39)),NA())</f>
        <v>#N/A</v>
      </c>
      <c r="AI45" s="511" t="e">
        <f ca="1">+IF(AND(ISNUMBER(OFFSET('Sanitation Data'!$F$11,0,10*ROW('Sanitation Data'!F39))),'Data Summary'!CX45="Yes"),OFFSET('Sanitation Data'!$F$11,0,10*ROW('Sanitation Data'!F39)),NA())</f>
        <v>#N/A</v>
      </c>
      <c r="AJ45" s="511" t="e">
        <f ca="1">+IF(AND(ISNUMBER(OFFSET('Sanitation Data'!$F$12,0,10*ROW('Sanitation Data'!F39))),'Data Summary'!CY45="Yes"),OFFSET('Sanitation Data'!$F$12,0,10*ROW('Sanitation Data'!F39)),NA())</f>
        <v>#N/A</v>
      </c>
      <c r="AK45" s="511" t="e">
        <f ca="1">+IF(AND(ISNUMBER(OFFSET('Sanitation Data'!$G$4,0,10*ROW('Sanitation Data'!G39))),'Data Summary'!CZ45="Yes"),100-OFFSET('Sanitation Data'!$G$4,0,10*ROW('Sanitation Data'!G39)),NA())</f>
        <v>#N/A</v>
      </c>
      <c r="AL45" s="511" t="e">
        <f ca="1">+IF(AND(ISNUMBER(OFFSET('Sanitation Data'!$G$6,0,10*ROW('Sanitation Data'!G39))),'Data Summary'!DA45="Yes"),OFFSET('Sanitation Data'!$G$6,0,10*ROW('Sanitation Data'!G39)),NA())</f>
        <v>#N/A</v>
      </c>
      <c r="AM45" s="511" t="e">
        <f ca="1">+IF(AND(ISNUMBER(OFFSET('Sanitation Data'!$G$10,0,10*ROW('Sanitation Data'!G39))),'Data Summary'!DB45="Yes"),OFFSET('Sanitation Data'!$G$10,0,10*ROW('Sanitation Data'!G39)),NA())</f>
        <v>#N/A</v>
      </c>
      <c r="AN45" s="511" t="e">
        <f ca="1">+IF(AND(ISNUMBER(OFFSET('Sanitation Data'!$G$11,0,10*ROW('Sanitation Data'!G39))),'Data Summary'!DC45="Yes"),OFFSET('Sanitation Data'!$G$11,0,10*ROW('Sanitation Data'!G39)),NA())</f>
        <v>#N/A</v>
      </c>
      <c r="AO45" s="511" t="e">
        <f ca="1">+IF(AND(ISNUMBER(OFFSET('Sanitation Data'!$G$12,0,10*ROW('Sanitation Data'!G39))),'Data Summary'!DD45="Yes"),OFFSET('Sanitation Data'!$G$12,0,10*ROW('Sanitation Data'!G39)),NA())</f>
        <v>#N/A</v>
      </c>
      <c r="AP45" s="511" t="e">
        <f ca="1">+IF(AND(ISNUMBER(OFFSET('Sanitation Data'!$H$4,0,10*ROW('Sanitation Data'!H39))),'Data Summary'!DE45="Yes"),100-OFFSET('Sanitation Data'!$H$4,0,10*ROW('Sanitation Data'!H39)),NA())</f>
        <v>#N/A</v>
      </c>
      <c r="AQ45" s="511" t="e">
        <f ca="1">+IF(AND(ISNUMBER(OFFSET('Sanitation Data'!$H$6,0,10*ROW('Sanitation Data'!H39))),'Data Summary'!DF45="Yes"),OFFSET('Sanitation Data'!$H$6,0,10*ROW('Sanitation Data'!H39)),NA())</f>
        <v>#N/A</v>
      </c>
      <c r="AR45" s="511" t="e">
        <f ca="1">+IF(AND(ISNUMBER(OFFSET('Sanitation Data'!$H$10,0,10*ROW('Sanitation Data'!H39))),'Data Summary'!DG45="Yes"),OFFSET('Sanitation Data'!$H$10,0,10*ROW('Sanitation Data'!H39)),NA())</f>
        <v>#N/A</v>
      </c>
      <c r="AS45" s="511" t="e">
        <f ca="1">+IF(AND(ISNUMBER(OFFSET('Sanitation Data'!$H$11,0,10*ROW('Sanitation Data'!H39))),'Data Summary'!DH45="Yes"),OFFSET('Sanitation Data'!$H$11,0,10*ROW('Sanitation Data'!H39)),NA())</f>
        <v>#N/A</v>
      </c>
      <c r="AT45" s="511" t="e">
        <f ca="1">+IF(AND(ISNUMBER(OFFSET('Sanitation Data'!$H$12,0,10*ROW('Sanitation Data'!H39))),'Data Summary'!DI45="Yes"),OFFSET('Sanitation Data'!$H$12,0,10*ROW('Sanitation Data'!H39)),NA())</f>
        <v>#N/A</v>
      </c>
      <c r="AU45" s="511" t="e">
        <f ca="1">+IF(AND(ISNUMBER(OFFSET('Sanitation Data'!$I$4,0,10*ROW('Sanitation Data'!I39))),'Data Summary'!DJ45="Yes"),100-OFFSET('Sanitation Data'!$I$4,0,10*ROW('Sanitation Data'!I39)),NA())</f>
        <v>#N/A</v>
      </c>
      <c r="AV45" s="511" t="e">
        <f ca="1">+IF(AND(ISNUMBER(OFFSET('Sanitation Data'!$I$6,0,10*ROW('Sanitation Data'!I39))),'Data Summary'!DK45="Yes"),OFFSET('Sanitation Data'!$I$6,0,10*ROW('Sanitation Data'!I39)),NA())</f>
        <v>#N/A</v>
      </c>
      <c r="AW45" s="511" t="e">
        <f ca="1">+IF(AND(ISNUMBER(OFFSET('Sanitation Data'!$I$10,0,10*ROW('Sanitation Data'!I39))),'Data Summary'!DL45="Yes"),OFFSET('Sanitation Data'!$I$10,0,10*ROW('Sanitation Data'!I39)),NA())</f>
        <v>#N/A</v>
      </c>
      <c r="AX45" s="511" t="e">
        <f ca="1">+IF(AND(ISNUMBER(OFFSET('Sanitation Data'!$I$11,0,10*ROW('Sanitation Data'!I39))),'Data Summary'!DM45="Yes"),OFFSET('Sanitation Data'!$I$11,0,10*ROW('Sanitation Data'!I39)),NA())</f>
        <v>#N/A</v>
      </c>
      <c r="AY45" s="511" t="e">
        <f ca="1">+IF(AND(ISNUMBER(OFFSET('Sanitation Data'!$I$12,0,10*ROW('Sanitation Data'!I39))),'Data Summary'!DN45="Yes"),OFFSET('Sanitation Data'!$I$12,0,10*ROW('Sanitation Data'!I39)),NA())</f>
        <v>#N/A</v>
      </c>
      <c r="AZ45" s="512" t="e">
        <f ca="1">+IF(AND(ISNUMBER(OFFSET('Hygiene Data'!$D$5,0,10*ROW('Hygiene Data'!D39))),'Data Summary'!DO45="Yes"),OFFSET('Hygiene Data'!$D$5,0,10*ROW('Hygiene Data'!D39)),NA())</f>
        <v>#N/A</v>
      </c>
      <c r="BA45" s="512" t="e">
        <f ca="1">+IF(AND(ISNUMBER(OFFSET('Hygiene Data'!$D$7,0,10*ROW('Hygiene Data'!D39))),'Data Summary'!DP45="Yes"),OFFSET('Hygiene Data'!$D$7,0,10*ROW('Hygiene Data'!D39)),NA())</f>
        <v>#N/A</v>
      </c>
      <c r="BB45" s="512" t="e">
        <f ca="1">+IF(AND(ISNUMBER(OFFSET('Hygiene Data'!$D$9,0,10*ROW('Hygiene Data'!D39))),'Data Summary'!DQ45="Yes"),OFFSET('Hygiene Data'!$D$9,0,10*ROW('Hygiene Data'!D39)),NA())</f>
        <v>#N/A</v>
      </c>
      <c r="BC45" s="512" t="e">
        <f ca="1">+IF(AND(ISNUMBER(OFFSET('Hygiene Data'!$E$5,0,10*ROW('Hygiene Data'!E39))),'Data Summary'!DR45="Yes"),OFFSET('Hygiene Data'!$E$5,0,10*ROW('Hygiene Data'!E39)),NA())</f>
        <v>#N/A</v>
      </c>
      <c r="BD45" s="512" t="e">
        <f ca="1">+IF(AND(ISNUMBER(OFFSET('Hygiene Data'!$E$7,0,10*ROW('Hygiene Data'!E39))),'Data Summary'!DS45="Yes"),OFFSET('Hygiene Data'!$E$7,0,10*ROW('Hygiene Data'!E39)),NA())</f>
        <v>#N/A</v>
      </c>
      <c r="BE45" s="512" t="e">
        <f ca="1">+IF(AND(ISNUMBER(OFFSET('Hygiene Data'!$E$9,0,10*ROW('Hygiene Data'!E39))),'Data Summary'!DT45="Yes"),OFFSET('Hygiene Data'!$E$9,0,10*ROW('Hygiene Data'!E39)),NA())</f>
        <v>#N/A</v>
      </c>
      <c r="BF45" s="512" t="e">
        <f ca="1">+IF(AND(ISNUMBER(OFFSET('Hygiene Data'!$F$5,0,10*ROW('Hygiene Data'!F39))),'Data Summary'!DU45="Yes"),OFFSET('Hygiene Data'!$F$5,0,10*ROW('Hygiene Data'!F39)),NA())</f>
        <v>#N/A</v>
      </c>
      <c r="BG45" s="512" t="e">
        <f ca="1">+IF(AND(ISNUMBER(OFFSET('Hygiene Data'!$F$7,0,10*ROW('Hygiene Data'!F39))),'Data Summary'!DV45="Yes"),OFFSET('Hygiene Data'!$F$7,0,10*ROW('Hygiene Data'!F39)),NA())</f>
        <v>#N/A</v>
      </c>
      <c r="BH45" s="512" t="e">
        <f ca="1">+IF(AND(ISNUMBER(OFFSET('Hygiene Data'!$F$9,0,10*ROW('Hygiene Data'!F39))),'Data Summary'!DW45="Yes"),OFFSET('Hygiene Data'!$F$9,0,10*ROW('Hygiene Data'!F39)),NA())</f>
        <v>#N/A</v>
      </c>
      <c r="BI45" s="512" t="e">
        <f ca="1">+IF(AND(ISNUMBER(OFFSET('Hygiene Data'!$G$5,0,10*ROW('Hygiene Data'!G39))),'Data Summary'!DX45="Yes"),OFFSET('Hygiene Data'!$G$5,0,10*ROW('Hygiene Data'!G39)),NA())</f>
        <v>#N/A</v>
      </c>
      <c r="BJ45" s="512" t="e">
        <f ca="1">+IF(AND(ISNUMBER(OFFSET('Hygiene Data'!$G$7,0,10*ROW('Hygiene Data'!G39))),'Data Summary'!DY45="Yes"),OFFSET('Hygiene Data'!$G$7,0,10*ROW('Hygiene Data'!G39)),NA())</f>
        <v>#N/A</v>
      </c>
      <c r="BK45" s="512" t="e">
        <f ca="1">+IF(AND(ISNUMBER(OFFSET('Hygiene Data'!$G$9,0,10*ROW('Hygiene Data'!G39))),'Data Summary'!DZ45="Yes"),OFFSET('Hygiene Data'!$G$9,0,10*ROW('Hygiene Data'!G39)),NA())</f>
        <v>#N/A</v>
      </c>
      <c r="BL45" s="512" t="e">
        <f ca="1">+IF(AND(ISNUMBER(OFFSET('Hygiene Data'!$H$5,0,10*ROW('Hygiene Data'!H39))),'Data Summary'!EA45="Yes"),OFFSET('Hygiene Data'!$H$5,0,10*ROW('Hygiene Data'!H39)),NA())</f>
        <v>#N/A</v>
      </c>
      <c r="BM45" s="512" t="e">
        <f ca="1">+IF(AND(ISNUMBER(OFFSET('Hygiene Data'!$H$7,0,10*ROW('Hygiene Data'!H39))),'Data Summary'!EB45="Yes"),OFFSET('Hygiene Data'!$H$7,0,10*ROW('Hygiene Data'!H39)),NA())</f>
        <v>#N/A</v>
      </c>
      <c r="BN45" s="512" t="e">
        <f ca="1">+IF(AND(ISNUMBER(OFFSET('Hygiene Data'!$H$9,0,10*ROW('Hygiene Data'!H39))),'Data Summary'!EC45="Yes"),OFFSET('Hygiene Data'!$H$9,0,10*ROW('Hygiene Data'!H39)),NA())</f>
        <v>#N/A</v>
      </c>
      <c r="BO45" s="512" t="e">
        <f ca="1">+IF(AND(ISNUMBER(OFFSET('Hygiene Data'!$I$5,0,10*ROW('Hygiene Data'!I39))),'Data Summary'!ED45="Yes"),OFFSET('Hygiene Data'!$I$5,0,10*ROW('Hygiene Data'!I39)),NA())</f>
        <v>#N/A</v>
      </c>
      <c r="BP45" s="512" t="e">
        <f ca="1">+IF(AND(ISNUMBER(OFFSET('Hygiene Data'!$I$7,0,10*ROW('Hygiene Data'!I39))),'Data Summary'!EE45="Yes"),OFFSET('Hygiene Data'!$I$7,0,10*ROW('Hygiene Data'!I39)),NA())</f>
        <v>#N/A</v>
      </c>
      <c r="BQ45" s="512" t="e">
        <f ca="1">+IF(AND(ISNUMBER(OFFSET('Hygiene Data'!$I$9,0,10*ROW('Hygiene Data'!I39))),'Data Summary'!EF45="Yes"),OFFSET('Hygiene Data'!$I$9,0,10*ROW('Hygiene Data'!I39)),NA())</f>
        <v>#N/A</v>
      </c>
    </row>
    <row r="46" spans="1:69" x14ac:dyDescent="0.25">
      <c r="A46" s="508" t="e">
        <f ca="1">+RIGHT('Data Summary'!A46,LEN('Data Summary'!A46)-9)</f>
        <v>#VALUE!</v>
      </c>
      <c r="B46" s="482" t="str">
        <f ca="1">+IF(ISTEXT('Data Summary'!B46),'Data Summary'!B46,"")</f>
        <v/>
      </c>
      <c r="C46" s="509" t="e">
        <f ca="1">+VALUE('Data Summary'!C46)</f>
        <v>#VALUE!</v>
      </c>
      <c r="D46" s="510" t="e">
        <f ca="1">+IF(AND(ISNUMBER(OFFSET('Water Data'!$D$4,0,10*ROW('Water Data'!D40))),'Data Summary'!BS46="Yes"),100-OFFSET('Water Data'!$D$4,0,10*ROW('Water Data'!D40)),NA())</f>
        <v>#N/A</v>
      </c>
      <c r="E46" s="510" t="e">
        <f ca="1">+IF(AND(ISNUMBER(OFFSET('Water Data'!$D$6,0,10*ROW('Water Data'!D40))),'Data Summary'!BT46="Yes"),OFFSET('Water Data'!$D$6,0,10*ROW('Water Data'!D40)),NA())</f>
        <v>#N/A</v>
      </c>
      <c r="F46" s="510" t="e">
        <f ca="1">+IF(AND(ISNUMBER(OFFSET('Water Data'!$D$9,0,10*ROW('Water Data'!D40))),'Data Summary'!BU46="Yes"),OFFSET('Water Data'!$D$9,0,10*ROW('Water Data'!D40)),NA())</f>
        <v>#N/A</v>
      </c>
      <c r="G46" s="510" t="e">
        <f ca="1">+IF(AND(ISNUMBER(OFFSET('Water Data'!$E$4,0,10*ROW('Water Data'!E40))),'Data Summary'!BV46="Yes"),100-OFFSET('Water Data'!$E$4,0,10*ROW('Water Data'!E40)),NA())</f>
        <v>#N/A</v>
      </c>
      <c r="H46" s="510" t="e">
        <f ca="1">+IF(AND(ISNUMBER(OFFSET('Water Data'!$E$6,0,10*ROW('Water Data'!E40))),'Data Summary'!BW46="Yes"),OFFSET('Water Data'!$E$6,0,10*ROW('Water Data'!E40)),NA())</f>
        <v>#N/A</v>
      </c>
      <c r="I46" s="510" t="e">
        <f ca="1">+IF(AND(ISNUMBER(OFFSET('Water Data'!$E$9,0,10*ROW('Water Data'!E40))),'Data Summary'!BX46="Yes"),OFFSET('Water Data'!$E$9,0,10*ROW('Water Data'!E40)),NA())</f>
        <v>#N/A</v>
      </c>
      <c r="J46" s="510" t="e">
        <f ca="1">+IF(AND(ISNUMBER(OFFSET('Water Data'!$F$4,0,10*ROW('Water Data'!F40))),'Data Summary'!BY46="Yes"),100-OFFSET('Water Data'!$F$4,0,10*ROW('Water Data'!F40)),NA())</f>
        <v>#N/A</v>
      </c>
      <c r="K46" s="510" t="e">
        <f ca="1">+IF(AND(ISNUMBER(OFFSET('Water Data'!$F$6,0,10*ROW('Water Data'!F40))),'Data Summary'!BZ46="Yes"),OFFSET('Water Data'!$F$6,0,10*ROW('Water Data'!F40)),NA())</f>
        <v>#N/A</v>
      </c>
      <c r="L46" s="510" t="e">
        <f ca="1">+IF(AND(ISNUMBER(OFFSET('Water Data'!$F$9,0,10*ROW('Water Data'!F40))),'Data Summary'!CA46="Yes"),OFFSET('Water Data'!$F$9,0,10*ROW('Water Data'!F40)),NA())</f>
        <v>#N/A</v>
      </c>
      <c r="M46" s="510" t="e">
        <f ca="1">+IF(AND(ISNUMBER(OFFSET('Water Data'!$G$4,0,10*ROW('Water Data'!G40))),'Data Summary'!CB46="Yes"),100-OFFSET('Water Data'!$G$4,0,10*ROW('Water Data'!G40)),NA())</f>
        <v>#N/A</v>
      </c>
      <c r="N46" s="510" t="e">
        <f ca="1">+IF(AND(ISNUMBER(OFFSET('Water Data'!$G$6,0,10*ROW('Water Data'!G40))),'Data Summary'!CC46="Yes"),OFFSET('Water Data'!$G$6,0,10*ROW('Water Data'!G40)),NA())</f>
        <v>#N/A</v>
      </c>
      <c r="O46" s="510" t="e">
        <f ca="1">+IF(AND(ISNUMBER(OFFSET('Water Data'!$G$9,0,10*ROW('Water Data'!G40))),'Data Summary'!CD46="Yes"),OFFSET('Water Data'!$G$9,0,10*ROW('Water Data'!G40)),NA())</f>
        <v>#N/A</v>
      </c>
      <c r="P46" s="510" t="e">
        <f ca="1">+IF(AND(ISNUMBER(OFFSET('Water Data'!$H$4,0,10*ROW('Water Data'!H40))),'Data Summary'!CE46="Yes"),100-OFFSET('Water Data'!$H$4,0,10*ROW('Water Data'!H40)),NA())</f>
        <v>#N/A</v>
      </c>
      <c r="Q46" s="510" t="e">
        <f ca="1">+IF(AND(ISNUMBER(OFFSET('Water Data'!$H$6,0,10*ROW('Water Data'!H40))),'Data Summary'!CF46="Yes"),OFFSET('Water Data'!$H$6,0,10*ROW('Water Data'!H40)),NA())</f>
        <v>#N/A</v>
      </c>
      <c r="R46" s="510" t="e">
        <f ca="1">+IF(AND(ISNUMBER(OFFSET('Water Data'!$H$9,0,10*ROW('Water Data'!H40))),'Data Summary'!CG46="Yes"),OFFSET('Water Data'!$H$9,0,10*ROW('Water Data'!H40)),NA())</f>
        <v>#N/A</v>
      </c>
      <c r="S46" s="510" t="e">
        <f ca="1">+IF(AND(ISNUMBER(OFFSET('Water Data'!$I$4,0,10*ROW('Water Data'!I40))),'Data Summary'!CH46="Yes"),100-OFFSET('Water Data'!$I$4,0,10*ROW('Water Data'!I40)),NA())</f>
        <v>#N/A</v>
      </c>
      <c r="T46" s="510" t="e">
        <f ca="1">+IF(AND(ISNUMBER(OFFSET('Water Data'!$I$6,0,10*ROW('Water Data'!I40))),'Data Summary'!CI46="Yes"),OFFSET('Water Data'!$I$6,0,10*ROW('Water Data'!I40)),NA())</f>
        <v>#N/A</v>
      </c>
      <c r="U46" s="510" t="e">
        <f ca="1">+IF(AND(ISNUMBER(OFFSET('Water Data'!$I$9,0,10*ROW('Water Data'!I40))),'Data Summary'!CJ46="Yes"),OFFSET('Water Data'!$I$9,0,10*ROW('Water Data'!I40)),NA())</f>
        <v>#N/A</v>
      </c>
      <c r="V46" s="511" t="e">
        <f ca="1">+IF(AND(ISNUMBER(OFFSET('Sanitation Data'!$D$4,0,10*ROW('Sanitation Data'!D40))),'Data Summary'!CK46="Yes"),100-OFFSET('Sanitation Data'!$D$4,0,10*ROW('Sanitation Data'!D40)),NA())</f>
        <v>#N/A</v>
      </c>
      <c r="W46" s="511" t="e">
        <f ca="1">+IF(AND(ISNUMBER(OFFSET('Sanitation Data'!$D$6,0,10*ROW('Sanitation Data'!D40))),'Data Summary'!CL46="Yes"),OFFSET('Sanitation Data'!$D$6,0,10*ROW('Sanitation Data'!D40)),NA())</f>
        <v>#N/A</v>
      </c>
      <c r="X46" s="511" t="e">
        <f ca="1">+IF(AND(ISNUMBER(OFFSET('Sanitation Data'!$D$10,0,10*ROW('Sanitation Data'!D40))),'Data Summary'!CM46="Yes"),OFFSET('Sanitation Data'!$D$10,0,10*ROW('Sanitation Data'!D40)),NA())</f>
        <v>#N/A</v>
      </c>
      <c r="Y46" s="511" t="e">
        <f ca="1">+IF(AND(ISNUMBER(OFFSET('Sanitation Data'!$D$11,0,10*ROW('Sanitation Data'!D40))),'Data Summary'!CN46="Yes"),OFFSET('Sanitation Data'!$D$11,0,10*ROW('Sanitation Data'!D40)),NA())</f>
        <v>#N/A</v>
      </c>
      <c r="Z46" s="511" t="e">
        <f ca="1">+IF(AND(ISNUMBER(OFFSET('Sanitation Data'!$D$12,0,10*ROW('Sanitation Data'!D40))),'Data Summary'!CO46="Yes"),OFFSET('Sanitation Data'!$D$12,0,10*ROW('Sanitation Data'!D40)),NA())</f>
        <v>#N/A</v>
      </c>
      <c r="AA46" s="511" t="e">
        <f ca="1">+IF(AND(ISNUMBER(OFFSET('Sanitation Data'!$E$4,0,10*ROW('Sanitation Data'!E40))),'Data Summary'!CP46="Yes"),100-OFFSET('Sanitation Data'!$E$4,0,10*ROW('Sanitation Data'!E40)),NA())</f>
        <v>#N/A</v>
      </c>
      <c r="AB46" s="511" t="e">
        <f ca="1">+IF(AND(ISNUMBER(OFFSET('Sanitation Data'!$E$6,0,10*ROW('Sanitation Data'!E40))),'Data Summary'!CQ46="Yes"),OFFSET('Sanitation Data'!$E$6,0,10*ROW('Sanitation Data'!E40)),NA())</f>
        <v>#N/A</v>
      </c>
      <c r="AC46" s="511" t="e">
        <f ca="1">+IF(AND(ISNUMBER(OFFSET('Sanitation Data'!$E$10,0,10*ROW('Sanitation Data'!E40))),'Data Summary'!CR46="Yes"),OFFSET('Sanitation Data'!$E$10,0,10*ROW('Sanitation Data'!E40)),NA())</f>
        <v>#N/A</v>
      </c>
      <c r="AD46" s="511" t="e">
        <f ca="1">+IF(AND(ISNUMBER(OFFSET('Sanitation Data'!$E$11,0,10*ROW('Sanitation Data'!E40))),'Data Summary'!CS46="Yes"),OFFSET('Sanitation Data'!$E$11,0,10*ROW('Sanitation Data'!E40)),NA())</f>
        <v>#N/A</v>
      </c>
      <c r="AE46" s="511" t="e">
        <f ca="1">+IF(AND(ISNUMBER(OFFSET('Sanitation Data'!$E$12,0,10*ROW('Sanitation Data'!E40))),'Data Summary'!CT46="Yes"),OFFSET('Sanitation Data'!$E$12,0,10*ROW('Sanitation Data'!E40)),NA())</f>
        <v>#N/A</v>
      </c>
      <c r="AF46" s="511" t="e">
        <f ca="1">+IF(AND(ISNUMBER(OFFSET('Sanitation Data'!$F$4,0,10*ROW('Sanitation Data'!F40))),'Data Summary'!CU46="Yes"),100-OFFSET('Sanitation Data'!$F$4,0,10*ROW('Sanitation Data'!F40)),NA())</f>
        <v>#N/A</v>
      </c>
      <c r="AG46" s="511" t="e">
        <f ca="1">+IF(AND(ISNUMBER(OFFSET('Sanitation Data'!$F$6,0,10*ROW('Sanitation Data'!F40))),'Data Summary'!CV46="Yes"),OFFSET('Sanitation Data'!$F$6,0,10*ROW('Sanitation Data'!F40)),NA())</f>
        <v>#N/A</v>
      </c>
      <c r="AH46" s="511" t="e">
        <f ca="1">+IF(AND(ISNUMBER(OFFSET('Sanitation Data'!$F$10,0,10*ROW('Sanitation Data'!F40))),'Data Summary'!CW46="Yes"),OFFSET('Sanitation Data'!$F$10,0,10*ROW('Sanitation Data'!F40)),NA())</f>
        <v>#N/A</v>
      </c>
      <c r="AI46" s="511" t="e">
        <f ca="1">+IF(AND(ISNUMBER(OFFSET('Sanitation Data'!$F$11,0,10*ROW('Sanitation Data'!F40))),'Data Summary'!CX46="Yes"),OFFSET('Sanitation Data'!$F$11,0,10*ROW('Sanitation Data'!F40)),NA())</f>
        <v>#N/A</v>
      </c>
      <c r="AJ46" s="511" t="e">
        <f ca="1">+IF(AND(ISNUMBER(OFFSET('Sanitation Data'!$F$12,0,10*ROW('Sanitation Data'!F40))),'Data Summary'!CY46="Yes"),OFFSET('Sanitation Data'!$F$12,0,10*ROW('Sanitation Data'!F40)),NA())</f>
        <v>#N/A</v>
      </c>
      <c r="AK46" s="511" t="e">
        <f ca="1">+IF(AND(ISNUMBER(OFFSET('Sanitation Data'!$G$4,0,10*ROW('Sanitation Data'!G40))),'Data Summary'!CZ46="Yes"),100-OFFSET('Sanitation Data'!$G$4,0,10*ROW('Sanitation Data'!G40)),NA())</f>
        <v>#N/A</v>
      </c>
      <c r="AL46" s="511" t="e">
        <f ca="1">+IF(AND(ISNUMBER(OFFSET('Sanitation Data'!$G$6,0,10*ROW('Sanitation Data'!G40))),'Data Summary'!DA46="Yes"),OFFSET('Sanitation Data'!$G$6,0,10*ROW('Sanitation Data'!G40)),NA())</f>
        <v>#N/A</v>
      </c>
      <c r="AM46" s="511" t="e">
        <f ca="1">+IF(AND(ISNUMBER(OFFSET('Sanitation Data'!$G$10,0,10*ROW('Sanitation Data'!G40))),'Data Summary'!DB46="Yes"),OFFSET('Sanitation Data'!$G$10,0,10*ROW('Sanitation Data'!G40)),NA())</f>
        <v>#N/A</v>
      </c>
      <c r="AN46" s="511" t="e">
        <f ca="1">+IF(AND(ISNUMBER(OFFSET('Sanitation Data'!$G$11,0,10*ROW('Sanitation Data'!G40))),'Data Summary'!DC46="Yes"),OFFSET('Sanitation Data'!$G$11,0,10*ROW('Sanitation Data'!G40)),NA())</f>
        <v>#N/A</v>
      </c>
      <c r="AO46" s="511" t="e">
        <f ca="1">+IF(AND(ISNUMBER(OFFSET('Sanitation Data'!$G$12,0,10*ROW('Sanitation Data'!G40))),'Data Summary'!DD46="Yes"),OFFSET('Sanitation Data'!$G$12,0,10*ROW('Sanitation Data'!G40)),NA())</f>
        <v>#N/A</v>
      </c>
      <c r="AP46" s="511" t="e">
        <f ca="1">+IF(AND(ISNUMBER(OFFSET('Sanitation Data'!$H$4,0,10*ROW('Sanitation Data'!H40))),'Data Summary'!DE46="Yes"),100-OFFSET('Sanitation Data'!$H$4,0,10*ROW('Sanitation Data'!H40)),NA())</f>
        <v>#N/A</v>
      </c>
      <c r="AQ46" s="511" t="e">
        <f ca="1">+IF(AND(ISNUMBER(OFFSET('Sanitation Data'!$H$6,0,10*ROW('Sanitation Data'!H40))),'Data Summary'!DF46="Yes"),OFFSET('Sanitation Data'!$H$6,0,10*ROW('Sanitation Data'!H40)),NA())</f>
        <v>#N/A</v>
      </c>
      <c r="AR46" s="511" t="e">
        <f ca="1">+IF(AND(ISNUMBER(OFFSET('Sanitation Data'!$H$10,0,10*ROW('Sanitation Data'!H40))),'Data Summary'!DG46="Yes"),OFFSET('Sanitation Data'!$H$10,0,10*ROW('Sanitation Data'!H40)),NA())</f>
        <v>#N/A</v>
      </c>
      <c r="AS46" s="511" t="e">
        <f ca="1">+IF(AND(ISNUMBER(OFFSET('Sanitation Data'!$H$11,0,10*ROW('Sanitation Data'!H40))),'Data Summary'!DH46="Yes"),OFFSET('Sanitation Data'!$H$11,0,10*ROW('Sanitation Data'!H40)),NA())</f>
        <v>#N/A</v>
      </c>
      <c r="AT46" s="511" t="e">
        <f ca="1">+IF(AND(ISNUMBER(OFFSET('Sanitation Data'!$H$12,0,10*ROW('Sanitation Data'!H40))),'Data Summary'!DI46="Yes"),OFFSET('Sanitation Data'!$H$12,0,10*ROW('Sanitation Data'!H40)),NA())</f>
        <v>#N/A</v>
      </c>
      <c r="AU46" s="511" t="e">
        <f ca="1">+IF(AND(ISNUMBER(OFFSET('Sanitation Data'!$I$4,0,10*ROW('Sanitation Data'!I40))),'Data Summary'!DJ46="Yes"),100-OFFSET('Sanitation Data'!$I$4,0,10*ROW('Sanitation Data'!I40)),NA())</f>
        <v>#N/A</v>
      </c>
      <c r="AV46" s="511" t="e">
        <f ca="1">+IF(AND(ISNUMBER(OFFSET('Sanitation Data'!$I$6,0,10*ROW('Sanitation Data'!I40))),'Data Summary'!DK46="Yes"),OFFSET('Sanitation Data'!$I$6,0,10*ROW('Sanitation Data'!I40)),NA())</f>
        <v>#N/A</v>
      </c>
      <c r="AW46" s="511" t="e">
        <f ca="1">+IF(AND(ISNUMBER(OFFSET('Sanitation Data'!$I$10,0,10*ROW('Sanitation Data'!I40))),'Data Summary'!DL46="Yes"),OFFSET('Sanitation Data'!$I$10,0,10*ROW('Sanitation Data'!I40)),NA())</f>
        <v>#N/A</v>
      </c>
      <c r="AX46" s="511" t="e">
        <f ca="1">+IF(AND(ISNUMBER(OFFSET('Sanitation Data'!$I$11,0,10*ROW('Sanitation Data'!I40))),'Data Summary'!DM46="Yes"),OFFSET('Sanitation Data'!$I$11,0,10*ROW('Sanitation Data'!I40)),NA())</f>
        <v>#N/A</v>
      </c>
      <c r="AY46" s="511" t="e">
        <f ca="1">+IF(AND(ISNUMBER(OFFSET('Sanitation Data'!$I$12,0,10*ROW('Sanitation Data'!I40))),'Data Summary'!DN46="Yes"),OFFSET('Sanitation Data'!$I$12,0,10*ROW('Sanitation Data'!I40)),NA())</f>
        <v>#N/A</v>
      </c>
      <c r="AZ46" s="512" t="e">
        <f ca="1">+IF(AND(ISNUMBER(OFFSET('Hygiene Data'!$D$5,0,10*ROW('Hygiene Data'!D40))),'Data Summary'!DO46="Yes"),OFFSET('Hygiene Data'!$D$5,0,10*ROW('Hygiene Data'!D40)),NA())</f>
        <v>#N/A</v>
      </c>
      <c r="BA46" s="512" t="e">
        <f ca="1">+IF(AND(ISNUMBER(OFFSET('Hygiene Data'!$D$7,0,10*ROW('Hygiene Data'!D40))),'Data Summary'!DP46="Yes"),OFFSET('Hygiene Data'!$D$7,0,10*ROW('Hygiene Data'!D40)),NA())</f>
        <v>#N/A</v>
      </c>
      <c r="BB46" s="512" t="e">
        <f ca="1">+IF(AND(ISNUMBER(OFFSET('Hygiene Data'!$D$9,0,10*ROW('Hygiene Data'!D40))),'Data Summary'!DQ46="Yes"),OFFSET('Hygiene Data'!$D$9,0,10*ROW('Hygiene Data'!D40)),NA())</f>
        <v>#N/A</v>
      </c>
      <c r="BC46" s="512" t="e">
        <f ca="1">+IF(AND(ISNUMBER(OFFSET('Hygiene Data'!$E$5,0,10*ROW('Hygiene Data'!E40))),'Data Summary'!DR46="Yes"),OFFSET('Hygiene Data'!$E$5,0,10*ROW('Hygiene Data'!E40)),NA())</f>
        <v>#N/A</v>
      </c>
      <c r="BD46" s="512" t="e">
        <f ca="1">+IF(AND(ISNUMBER(OFFSET('Hygiene Data'!$E$7,0,10*ROW('Hygiene Data'!E40))),'Data Summary'!DS46="Yes"),OFFSET('Hygiene Data'!$E$7,0,10*ROW('Hygiene Data'!E40)),NA())</f>
        <v>#N/A</v>
      </c>
      <c r="BE46" s="512" t="e">
        <f ca="1">+IF(AND(ISNUMBER(OFFSET('Hygiene Data'!$E$9,0,10*ROW('Hygiene Data'!E40))),'Data Summary'!DT46="Yes"),OFFSET('Hygiene Data'!$E$9,0,10*ROW('Hygiene Data'!E40)),NA())</f>
        <v>#N/A</v>
      </c>
      <c r="BF46" s="512" t="e">
        <f ca="1">+IF(AND(ISNUMBER(OFFSET('Hygiene Data'!$F$5,0,10*ROW('Hygiene Data'!F40))),'Data Summary'!DU46="Yes"),OFFSET('Hygiene Data'!$F$5,0,10*ROW('Hygiene Data'!F40)),NA())</f>
        <v>#N/A</v>
      </c>
      <c r="BG46" s="512" t="e">
        <f ca="1">+IF(AND(ISNUMBER(OFFSET('Hygiene Data'!$F$7,0,10*ROW('Hygiene Data'!F40))),'Data Summary'!DV46="Yes"),OFFSET('Hygiene Data'!$F$7,0,10*ROW('Hygiene Data'!F40)),NA())</f>
        <v>#N/A</v>
      </c>
      <c r="BH46" s="512" t="e">
        <f ca="1">+IF(AND(ISNUMBER(OFFSET('Hygiene Data'!$F$9,0,10*ROW('Hygiene Data'!F40))),'Data Summary'!DW46="Yes"),OFFSET('Hygiene Data'!$F$9,0,10*ROW('Hygiene Data'!F40)),NA())</f>
        <v>#N/A</v>
      </c>
      <c r="BI46" s="512" t="e">
        <f ca="1">+IF(AND(ISNUMBER(OFFSET('Hygiene Data'!$G$5,0,10*ROW('Hygiene Data'!G40))),'Data Summary'!DX46="Yes"),OFFSET('Hygiene Data'!$G$5,0,10*ROW('Hygiene Data'!G40)),NA())</f>
        <v>#N/A</v>
      </c>
      <c r="BJ46" s="512" t="e">
        <f ca="1">+IF(AND(ISNUMBER(OFFSET('Hygiene Data'!$G$7,0,10*ROW('Hygiene Data'!G40))),'Data Summary'!DY46="Yes"),OFFSET('Hygiene Data'!$G$7,0,10*ROW('Hygiene Data'!G40)),NA())</f>
        <v>#N/A</v>
      </c>
      <c r="BK46" s="512" t="e">
        <f ca="1">+IF(AND(ISNUMBER(OFFSET('Hygiene Data'!$G$9,0,10*ROW('Hygiene Data'!G40))),'Data Summary'!DZ46="Yes"),OFFSET('Hygiene Data'!$G$9,0,10*ROW('Hygiene Data'!G40)),NA())</f>
        <v>#N/A</v>
      </c>
      <c r="BL46" s="512" t="e">
        <f ca="1">+IF(AND(ISNUMBER(OFFSET('Hygiene Data'!$H$5,0,10*ROW('Hygiene Data'!H40))),'Data Summary'!EA46="Yes"),OFFSET('Hygiene Data'!$H$5,0,10*ROW('Hygiene Data'!H40)),NA())</f>
        <v>#N/A</v>
      </c>
      <c r="BM46" s="512" t="e">
        <f ca="1">+IF(AND(ISNUMBER(OFFSET('Hygiene Data'!$H$7,0,10*ROW('Hygiene Data'!H40))),'Data Summary'!EB46="Yes"),OFFSET('Hygiene Data'!$H$7,0,10*ROW('Hygiene Data'!H40)),NA())</f>
        <v>#N/A</v>
      </c>
      <c r="BN46" s="512" t="e">
        <f ca="1">+IF(AND(ISNUMBER(OFFSET('Hygiene Data'!$H$9,0,10*ROW('Hygiene Data'!H40))),'Data Summary'!EC46="Yes"),OFFSET('Hygiene Data'!$H$9,0,10*ROW('Hygiene Data'!H40)),NA())</f>
        <v>#N/A</v>
      </c>
      <c r="BO46" s="512" t="e">
        <f ca="1">+IF(AND(ISNUMBER(OFFSET('Hygiene Data'!$I$5,0,10*ROW('Hygiene Data'!I40))),'Data Summary'!ED46="Yes"),OFFSET('Hygiene Data'!$I$5,0,10*ROW('Hygiene Data'!I40)),NA())</f>
        <v>#N/A</v>
      </c>
      <c r="BP46" s="512" t="e">
        <f ca="1">+IF(AND(ISNUMBER(OFFSET('Hygiene Data'!$I$7,0,10*ROW('Hygiene Data'!I40))),'Data Summary'!EE46="Yes"),OFFSET('Hygiene Data'!$I$7,0,10*ROW('Hygiene Data'!I40)),NA())</f>
        <v>#N/A</v>
      </c>
      <c r="BQ46" s="512" t="e">
        <f ca="1">+IF(AND(ISNUMBER(OFFSET('Hygiene Data'!$I$9,0,10*ROW('Hygiene Data'!I40))),'Data Summary'!EF46="Yes"),OFFSET('Hygiene Data'!$I$9,0,10*ROW('Hygiene Data'!I40)),NA())</f>
        <v>#N/A</v>
      </c>
    </row>
    <row r="47" spans="1:69" x14ac:dyDescent="0.25">
      <c r="A47" s="508" t="e">
        <f ca="1">+RIGHT('Data Summary'!A47,LEN('Data Summary'!A47)-9)</f>
        <v>#VALUE!</v>
      </c>
      <c r="B47" s="482" t="str">
        <f ca="1">+IF(ISTEXT('Data Summary'!B47),'Data Summary'!B47,"")</f>
        <v/>
      </c>
      <c r="C47" s="509" t="e">
        <f ca="1">+VALUE('Data Summary'!C47)</f>
        <v>#VALUE!</v>
      </c>
      <c r="D47" s="510" t="e">
        <f ca="1">+IF(AND(ISNUMBER(OFFSET('Water Data'!$D$4,0,10*ROW('Water Data'!D41))),'Data Summary'!BS47="Yes"),100-OFFSET('Water Data'!$D$4,0,10*ROW('Water Data'!D41)),NA())</f>
        <v>#N/A</v>
      </c>
      <c r="E47" s="510" t="e">
        <f ca="1">+IF(AND(ISNUMBER(OFFSET('Water Data'!$D$6,0,10*ROW('Water Data'!D41))),'Data Summary'!BT47="Yes"),OFFSET('Water Data'!$D$6,0,10*ROW('Water Data'!D41)),NA())</f>
        <v>#N/A</v>
      </c>
      <c r="F47" s="510" t="e">
        <f ca="1">+IF(AND(ISNUMBER(OFFSET('Water Data'!$D$9,0,10*ROW('Water Data'!D41))),'Data Summary'!BU47="Yes"),OFFSET('Water Data'!$D$9,0,10*ROW('Water Data'!D41)),NA())</f>
        <v>#N/A</v>
      </c>
      <c r="G47" s="510" t="e">
        <f ca="1">+IF(AND(ISNUMBER(OFFSET('Water Data'!$E$4,0,10*ROW('Water Data'!E41))),'Data Summary'!BV47="Yes"),100-OFFSET('Water Data'!$E$4,0,10*ROW('Water Data'!E41)),NA())</f>
        <v>#N/A</v>
      </c>
      <c r="H47" s="510" t="e">
        <f ca="1">+IF(AND(ISNUMBER(OFFSET('Water Data'!$E$6,0,10*ROW('Water Data'!E41))),'Data Summary'!BW47="Yes"),OFFSET('Water Data'!$E$6,0,10*ROW('Water Data'!E41)),NA())</f>
        <v>#N/A</v>
      </c>
      <c r="I47" s="510" t="e">
        <f ca="1">+IF(AND(ISNUMBER(OFFSET('Water Data'!$E$9,0,10*ROW('Water Data'!E41))),'Data Summary'!BX47="Yes"),OFFSET('Water Data'!$E$9,0,10*ROW('Water Data'!E41)),NA())</f>
        <v>#N/A</v>
      </c>
      <c r="J47" s="510" t="e">
        <f ca="1">+IF(AND(ISNUMBER(OFFSET('Water Data'!$F$4,0,10*ROW('Water Data'!F41))),'Data Summary'!BY47="Yes"),100-OFFSET('Water Data'!$F$4,0,10*ROW('Water Data'!F41)),NA())</f>
        <v>#N/A</v>
      </c>
      <c r="K47" s="510" t="e">
        <f ca="1">+IF(AND(ISNUMBER(OFFSET('Water Data'!$F$6,0,10*ROW('Water Data'!F41))),'Data Summary'!BZ47="Yes"),OFFSET('Water Data'!$F$6,0,10*ROW('Water Data'!F41)),NA())</f>
        <v>#N/A</v>
      </c>
      <c r="L47" s="510" t="e">
        <f ca="1">+IF(AND(ISNUMBER(OFFSET('Water Data'!$F$9,0,10*ROW('Water Data'!F41))),'Data Summary'!CA47="Yes"),OFFSET('Water Data'!$F$9,0,10*ROW('Water Data'!F41)),NA())</f>
        <v>#N/A</v>
      </c>
      <c r="M47" s="510" t="e">
        <f ca="1">+IF(AND(ISNUMBER(OFFSET('Water Data'!$G$4,0,10*ROW('Water Data'!G41))),'Data Summary'!CB47="Yes"),100-OFFSET('Water Data'!$G$4,0,10*ROW('Water Data'!G41)),NA())</f>
        <v>#N/A</v>
      </c>
      <c r="N47" s="510" t="e">
        <f ca="1">+IF(AND(ISNUMBER(OFFSET('Water Data'!$G$6,0,10*ROW('Water Data'!G41))),'Data Summary'!CC47="Yes"),OFFSET('Water Data'!$G$6,0,10*ROW('Water Data'!G41)),NA())</f>
        <v>#N/A</v>
      </c>
      <c r="O47" s="510" t="e">
        <f ca="1">+IF(AND(ISNUMBER(OFFSET('Water Data'!$G$9,0,10*ROW('Water Data'!G41))),'Data Summary'!CD47="Yes"),OFFSET('Water Data'!$G$9,0,10*ROW('Water Data'!G41)),NA())</f>
        <v>#N/A</v>
      </c>
      <c r="P47" s="510" t="e">
        <f ca="1">+IF(AND(ISNUMBER(OFFSET('Water Data'!$H$4,0,10*ROW('Water Data'!H41))),'Data Summary'!CE47="Yes"),100-OFFSET('Water Data'!$H$4,0,10*ROW('Water Data'!H41)),NA())</f>
        <v>#N/A</v>
      </c>
      <c r="Q47" s="510" t="e">
        <f ca="1">+IF(AND(ISNUMBER(OFFSET('Water Data'!$H$6,0,10*ROW('Water Data'!H41))),'Data Summary'!CF47="Yes"),OFFSET('Water Data'!$H$6,0,10*ROW('Water Data'!H41)),NA())</f>
        <v>#N/A</v>
      </c>
      <c r="R47" s="510" t="e">
        <f ca="1">+IF(AND(ISNUMBER(OFFSET('Water Data'!$H$9,0,10*ROW('Water Data'!H41))),'Data Summary'!CG47="Yes"),OFFSET('Water Data'!$H$9,0,10*ROW('Water Data'!H41)),NA())</f>
        <v>#N/A</v>
      </c>
      <c r="S47" s="510" t="e">
        <f ca="1">+IF(AND(ISNUMBER(OFFSET('Water Data'!$I$4,0,10*ROW('Water Data'!I41))),'Data Summary'!CH47="Yes"),100-OFFSET('Water Data'!$I$4,0,10*ROW('Water Data'!I41)),NA())</f>
        <v>#N/A</v>
      </c>
      <c r="T47" s="510" t="e">
        <f ca="1">+IF(AND(ISNUMBER(OFFSET('Water Data'!$I$6,0,10*ROW('Water Data'!I41))),'Data Summary'!CI47="Yes"),OFFSET('Water Data'!$I$6,0,10*ROW('Water Data'!I41)),NA())</f>
        <v>#N/A</v>
      </c>
      <c r="U47" s="510" t="e">
        <f ca="1">+IF(AND(ISNUMBER(OFFSET('Water Data'!$I$9,0,10*ROW('Water Data'!I41))),'Data Summary'!CJ47="Yes"),OFFSET('Water Data'!$I$9,0,10*ROW('Water Data'!I41)),NA())</f>
        <v>#N/A</v>
      </c>
      <c r="V47" s="511" t="e">
        <f ca="1">+IF(AND(ISNUMBER(OFFSET('Sanitation Data'!$D$4,0,10*ROW('Sanitation Data'!D41))),'Data Summary'!CK47="Yes"),100-OFFSET('Sanitation Data'!$D$4,0,10*ROW('Sanitation Data'!D41)),NA())</f>
        <v>#N/A</v>
      </c>
      <c r="W47" s="511" t="e">
        <f ca="1">+IF(AND(ISNUMBER(OFFSET('Sanitation Data'!$D$6,0,10*ROW('Sanitation Data'!D41))),'Data Summary'!CL47="Yes"),OFFSET('Sanitation Data'!$D$6,0,10*ROW('Sanitation Data'!D41)),NA())</f>
        <v>#N/A</v>
      </c>
      <c r="X47" s="511" t="e">
        <f ca="1">+IF(AND(ISNUMBER(OFFSET('Sanitation Data'!$D$10,0,10*ROW('Sanitation Data'!D41))),'Data Summary'!CM47="Yes"),OFFSET('Sanitation Data'!$D$10,0,10*ROW('Sanitation Data'!D41)),NA())</f>
        <v>#N/A</v>
      </c>
      <c r="Y47" s="511" t="e">
        <f ca="1">+IF(AND(ISNUMBER(OFFSET('Sanitation Data'!$D$11,0,10*ROW('Sanitation Data'!D41))),'Data Summary'!CN47="Yes"),OFFSET('Sanitation Data'!$D$11,0,10*ROW('Sanitation Data'!D41)),NA())</f>
        <v>#N/A</v>
      </c>
      <c r="Z47" s="511" t="e">
        <f ca="1">+IF(AND(ISNUMBER(OFFSET('Sanitation Data'!$D$12,0,10*ROW('Sanitation Data'!D41))),'Data Summary'!CO47="Yes"),OFFSET('Sanitation Data'!$D$12,0,10*ROW('Sanitation Data'!D41)),NA())</f>
        <v>#N/A</v>
      </c>
      <c r="AA47" s="511" t="e">
        <f ca="1">+IF(AND(ISNUMBER(OFFSET('Sanitation Data'!$E$4,0,10*ROW('Sanitation Data'!E41))),'Data Summary'!CP47="Yes"),100-OFFSET('Sanitation Data'!$E$4,0,10*ROW('Sanitation Data'!E41)),NA())</f>
        <v>#N/A</v>
      </c>
      <c r="AB47" s="511" t="e">
        <f ca="1">+IF(AND(ISNUMBER(OFFSET('Sanitation Data'!$E$6,0,10*ROW('Sanitation Data'!E41))),'Data Summary'!CQ47="Yes"),OFFSET('Sanitation Data'!$E$6,0,10*ROW('Sanitation Data'!E41)),NA())</f>
        <v>#N/A</v>
      </c>
      <c r="AC47" s="511" t="e">
        <f ca="1">+IF(AND(ISNUMBER(OFFSET('Sanitation Data'!$E$10,0,10*ROW('Sanitation Data'!E41))),'Data Summary'!CR47="Yes"),OFFSET('Sanitation Data'!$E$10,0,10*ROW('Sanitation Data'!E41)),NA())</f>
        <v>#N/A</v>
      </c>
      <c r="AD47" s="511" t="e">
        <f ca="1">+IF(AND(ISNUMBER(OFFSET('Sanitation Data'!$E$11,0,10*ROW('Sanitation Data'!E41))),'Data Summary'!CS47="Yes"),OFFSET('Sanitation Data'!$E$11,0,10*ROW('Sanitation Data'!E41)),NA())</f>
        <v>#N/A</v>
      </c>
      <c r="AE47" s="511" t="e">
        <f ca="1">+IF(AND(ISNUMBER(OFFSET('Sanitation Data'!$E$12,0,10*ROW('Sanitation Data'!E41))),'Data Summary'!CT47="Yes"),OFFSET('Sanitation Data'!$E$12,0,10*ROW('Sanitation Data'!E41)),NA())</f>
        <v>#N/A</v>
      </c>
      <c r="AF47" s="511" t="e">
        <f ca="1">+IF(AND(ISNUMBER(OFFSET('Sanitation Data'!$F$4,0,10*ROW('Sanitation Data'!F41))),'Data Summary'!CU47="Yes"),100-OFFSET('Sanitation Data'!$F$4,0,10*ROW('Sanitation Data'!F41)),NA())</f>
        <v>#N/A</v>
      </c>
      <c r="AG47" s="511" t="e">
        <f ca="1">+IF(AND(ISNUMBER(OFFSET('Sanitation Data'!$F$6,0,10*ROW('Sanitation Data'!F41))),'Data Summary'!CV47="Yes"),OFFSET('Sanitation Data'!$F$6,0,10*ROW('Sanitation Data'!F41)),NA())</f>
        <v>#N/A</v>
      </c>
      <c r="AH47" s="511" t="e">
        <f ca="1">+IF(AND(ISNUMBER(OFFSET('Sanitation Data'!$F$10,0,10*ROW('Sanitation Data'!F41))),'Data Summary'!CW47="Yes"),OFFSET('Sanitation Data'!$F$10,0,10*ROW('Sanitation Data'!F41)),NA())</f>
        <v>#N/A</v>
      </c>
      <c r="AI47" s="511" t="e">
        <f ca="1">+IF(AND(ISNUMBER(OFFSET('Sanitation Data'!$F$11,0,10*ROW('Sanitation Data'!F41))),'Data Summary'!CX47="Yes"),OFFSET('Sanitation Data'!$F$11,0,10*ROW('Sanitation Data'!F41)),NA())</f>
        <v>#N/A</v>
      </c>
      <c r="AJ47" s="511" t="e">
        <f ca="1">+IF(AND(ISNUMBER(OFFSET('Sanitation Data'!$F$12,0,10*ROW('Sanitation Data'!F41))),'Data Summary'!CY47="Yes"),OFFSET('Sanitation Data'!$F$12,0,10*ROW('Sanitation Data'!F41)),NA())</f>
        <v>#N/A</v>
      </c>
      <c r="AK47" s="511" t="e">
        <f ca="1">+IF(AND(ISNUMBER(OFFSET('Sanitation Data'!$G$4,0,10*ROW('Sanitation Data'!G41))),'Data Summary'!CZ47="Yes"),100-OFFSET('Sanitation Data'!$G$4,0,10*ROW('Sanitation Data'!G41)),NA())</f>
        <v>#N/A</v>
      </c>
      <c r="AL47" s="511" t="e">
        <f ca="1">+IF(AND(ISNUMBER(OFFSET('Sanitation Data'!$G$6,0,10*ROW('Sanitation Data'!G41))),'Data Summary'!DA47="Yes"),OFFSET('Sanitation Data'!$G$6,0,10*ROW('Sanitation Data'!G41)),NA())</f>
        <v>#N/A</v>
      </c>
      <c r="AM47" s="511" t="e">
        <f ca="1">+IF(AND(ISNUMBER(OFFSET('Sanitation Data'!$G$10,0,10*ROW('Sanitation Data'!G41))),'Data Summary'!DB47="Yes"),OFFSET('Sanitation Data'!$G$10,0,10*ROW('Sanitation Data'!G41)),NA())</f>
        <v>#N/A</v>
      </c>
      <c r="AN47" s="511" t="e">
        <f ca="1">+IF(AND(ISNUMBER(OFFSET('Sanitation Data'!$G$11,0,10*ROW('Sanitation Data'!G41))),'Data Summary'!DC47="Yes"),OFFSET('Sanitation Data'!$G$11,0,10*ROW('Sanitation Data'!G41)),NA())</f>
        <v>#N/A</v>
      </c>
      <c r="AO47" s="511" t="e">
        <f ca="1">+IF(AND(ISNUMBER(OFFSET('Sanitation Data'!$G$12,0,10*ROW('Sanitation Data'!G41))),'Data Summary'!DD47="Yes"),OFFSET('Sanitation Data'!$G$12,0,10*ROW('Sanitation Data'!G41)),NA())</f>
        <v>#N/A</v>
      </c>
      <c r="AP47" s="511" t="e">
        <f ca="1">+IF(AND(ISNUMBER(OFFSET('Sanitation Data'!$H$4,0,10*ROW('Sanitation Data'!H41))),'Data Summary'!DE47="Yes"),100-OFFSET('Sanitation Data'!$H$4,0,10*ROW('Sanitation Data'!H41)),NA())</f>
        <v>#N/A</v>
      </c>
      <c r="AQ47" s="511" t="e">
        <f ca="1">+IF(AND(ISNUMBER(OFFSET('Sanitation Data'!$H$6,0,10*ROW('Sanitation Data'!H41))),'Data Summary'!DF47="Yes"),OFFSET('Sanitation Data'!$H$6,0,10*ROW('Sanitation Data'!H41)),NA())</f>
        <v>#N/A</v>
      </c>
      <c r="AR47" s="511" t="e">
        <f ca="1">+IF(AND(ISNUMBER(OFFSET('Sanitation Data'!$H$10,0,10*ROW('Sanitation Data'!H41))),'Data Summary'!DG47="Yes"),OFFSET('Sanitation Data'!$H$10,0,10*ROW('Sanitation Data'!H41)),NA())</f>
        <v>#N/A</v>
      </c>
      <c r="AS47" s="511" t="e">
        <f ca="1">+IF(AND(ISNUMBER(OFFSET('Sanitation Data'!$H$11,0,10*ROW('Sanitation Data'!H41))),'Data Summary'!DH47="Yes"),OFFSET('Sanitation Data'!$H$11,0,10*ROW('Sanitation Data'!H41)),NA())</f>
        <v>#N/A</v>
      </c>
      <c r="AT47" s="511" t="e">
        <f ca="1">+IF(AND(ISNUMBER(OFFSET('Sanitation Data'!$H$12,0,10*ROW('Sanitation Data'!H41))),'Data Summary'!DI47="Yes"),OFFSET('Sanitation Data'!$H$12,0,10*ROW('Sanitation Data'!H41)),NA())</f>
        <v>#N/A</v>
      </c>
      <c r="AU47" s="511" t="e">
        <f ca="1">+IF(AND(ISNUMBER(OFFSET('Sanitation Data'!$I$4,0,10*ROW('Sanitation Data'!I41))),'Data Summary'!DJ47="Yes"),100-OFFSET('Sanitation Data'!$I$4,0,10*ROW('Sanitation Data'!I41)),NA())</f>
        <v>#N/A</v>
      </c>
      <c r="AV47" s="511" t="e">
        <f ca="1">+IF(AND(ISNUMBER(OFFSET('Sanitation Data'!$I$6,0,10*ROW('Sanitation Data'!I41))),'Data Summary'!DK47="Yes"),OFFSET('Sanitation Data'!$I$6,0,10*ROW('Sanitation Data'!I41)),NA())</f>
        <v>#N/A</v>
      </c>
      <c r="AW47" s="511" t="e">
        <f ca="1">+IF(AND(ISNUMBER(OFFSET('Sanitation Data'!$I$10,0,10*ROW('Sanitation Data'!I41))),'Data Summary'!DL47="Yes"),OFFSET('Sanitation Data'!$I$10,0,10*ROW('Sanitation Data'!I41)),NA())</f>
        <v>#N/A</v>
      </c>
      <c r="AX47" s="511" t="e">
        <f ca="1">+IF(AND(ISNUMBER(OFFSET('Sanitation Data'!$I$11,0,10*ROW('Sanitation Data'!I41))),'Data Summary'!DM47="Yes"),OFFSET('Sanitation Data'!$I$11,0,10*ROW('Sanitation Data'!I41)),NA())</f>
        <v>#N/A</v>
      </c>
      <c r="AY47" s="511" t="e">
        <f ca="1">+IF(AND(ISNUMBER(OFFSET('Sanitation Data'!$I$12,0,10*ROW('Sanitation Data'!I41))),'Data Summary'!DN47="Yes"),OFFSET('Sanitation Data'!$I$12,0,10*ROW('Sanitation Data'!I41)),NA())</f>
        <v>#N/A</v>
      </c>
      <c r="AZ47" s="512" t="e">
        <f ca="1">+IF(AND(ISNUMBER(OFFSET('Hygiene Data'!$D$5,0,10*ROW('Hygiene Data'!D41))),'Data Summary'!DO47="Yes"),OFFSET('Hygiene Data'!$D$5,0,10*ROW('Hygiene Data'!D41)),NA())</f>
        <v>#N/A</v>
      </c>
      <c r="BA47" s="512" t="e">
        <f ca="1">+IF(AND(ISNUMBER(OFFSET('Hygiene Data'!$D$7,0,10*ROW('Hygiene Data'!D41))),'Data Summary'!DP47="Yes"),OFFSET('Hygiene Data'!$D$7,0,10*ROW('Hygiene Data'!D41)),NA())</f>
        <v>#N/A</v>
      </c>
      <c r="BB47" s="512" t="e">
        <f ca="1">+IF(AND(ISNUMBER(OFFSET('Hygiene Data'!$D$9,0,10*ROW('Hygiene Data'!D41))),'Data Summary'!DQ47="Yes"),OFFSET('Hygiene Data'!$D$9,0,10*ROW('Hygiene Data'!D41)),NA())</f>
        <v>#N/A</v>
      </c>
      <c r="BC47" s="512" t="e">
        <f ca="1">+IF(AND(ISNUMBER(OFFSET('Hygiene Data'!$E$5,0,10*ROW('Hygiene Data'!E41))),'Data Summary'!DR47="Yes"),OFFSET('Hygiene Data'!$E$5,0,10*ROW('Hygiene Data'!E41)),NA())</f>
        <v>#N/A</v>
      </c>
      <c r="BD47" s="512" t="e">
        <f ca="1">+IF(AND(ISNUMBER(OFFSET('Hygiene Data'!$E$7,0,10*ROW('Hygiene Data'!E41))),'Data Summary'!DS47="Yes"),OFFSET('Hygiene Data'!$E$7,0,10*ROW('Hygiene Data'!E41)),NA())</f>
        <v>#N/A</v>
      </c>
      <c r="BE47" s="512" t="e">
        <f ca="1">+IF(AND(ISNUMBER(OFFSET('Hygiene Data'!$E$9,0,10*ROW('Hygiene Data'!E41))),'Data Summary'!DT47="Yes"),OFFSET('Hygiene Data'!$E$9,0,10*ROW('Hygiene Data'!E41)),NA())</f>
        <v>#N/A</v>
      </c>
      <c r="BF47" s="512" t="e">
        <f ca="1">+IF(AND(ISNUMBER(OFFSET('Hygiene Data'!$F$5,0,10*ROW('Hygiene Data'!F41))),'Data Summary'!DU47="Yes"),OFFSET('Hygiene Data'!$F$5,0,10*ROW('Hygiene Data'!F41)),NA())</f>
        <v>#N/A</v>
      </c>
      <c r="BG47" s="512" t="e">
        <f ca="1">+IF(AND(ISNUMBER(OFFSET('Hygiene Data'!$F$7,0,10*ROW('Hygiene Data'!F41))),'Data Summary'!DV47="Yes"),OFFSET('Hygiene Data'!$F$7,0,10*ROW('Hygiene Data'!F41)),NA())</f>
        <v>#N/A</v>
      </c>
      <c r="BH47" s="512" t="e">
        <f ca="1">+IF(AND(ISNUMBER(OFFSET('Hygiene Data'!$F$9,0,10*ROW('Hygiene Data'!F41))),'Data Summary'!DW47="Yes"),OFFSET('Hygiene Data'!$F$9,0,10*ROW('Hygiene Data'!F41)),NA())</f>
        <v>#N/A</v>
      </c>
      <c r="BI47" s="512" t="e">
        <f ca="1">+IF(AND(ISNUMBER(OFFSET('Hygiene Data'!$G$5,0,10*ROW('Hygiene Data'!G41))),'Data Summary'!DX47="Yes"),OFFSET('Hygiene Data'!$G$5,0,10*ROW('Hygiene Data'!G41)),NA())</f>
        <v>#N/A</v>
      </c>
      <c r="BJ47" s="512" t="e">
        <f ca="1">+IF(AND(ISNUMBER(OFFSET('Hygiene Data'!$G$7,0,10*ROW('Hygiene Data'!G41))),'Data Summary'!DY47="Yes"),OFFSET('Hygiene Data'!$G$7,0,10*ROW('Hygiene Data'!G41)),NA())</f>
        <v>#N/A</v>
      </c>
      <c r="BK47" s="512" t="e">
        <f ca="1">+IF(AND(ISNUMBER(OFFSET('Hygiene Data'!$G$9,0,10*ROW('Hygiene Data'!G41))),'Data Summary'!DZ47="Yes"),OFFSET('Hygiene Data'!$G$9,0,10*ROW('Hygiene Data'!G41)),NA())</f>
        <v>#N/A</v>
      </c>
      <c r="BL47" s="512" t="e">
        <f ca="1">+IF(AND(ISNUMBER(OFFSET('Hygiene Data'!$H$5,0,10*ROW('Hygiene Data'!H41))),'Data Summary'!EA47="Yes"),OFFSET('Hygiene Data'!$H$5,0,10*ROW('Hygiene Data'!H41)),NA())</f>
        <v>#N/A</v>
      </c>
      <c r="BM47" s="512" t="e">
        <f ca="1">+IF(AND(ISNUMBER(OFFSET('Hygiene Data'!$H$7,0,10*ROW('Hygiene Data'!H41))),'Data Summary'!EB47="Yes"),OFFSET('Hygiene Data'!$H$7,0,10*ROW('Hygiene Data'!H41)),NA())</f>
        <v>#N/A</v>
      </c>
      <c r="BN47" s="512" t="e">
        <f ca="1">+IF(AND(ISNUMBER(OFFSET('Hygiene Data'!$H$9,0,10*ROW('Hygiene Data'!H41))),'Data Summary'!EC47="Yes"),OFFSET('Hygiene Data'!$H$9,0,10*ROW('Hygiene Data'!H41)),NA())</f>
        <v>#N/A</v>
      </c>
      <c r="BO47" s="512" t="e">
        <f ca="1">+IF(AND(ISNUMBER(OFFSET('Hygiene Data'!$I$5,0,10*ROW('Hygiene Data'!I41))),'Data Summary'!ED47="Yes"),OFFSET('Hygiene Data'!$I$5,0,10*ROW('Hygiene Data'!I41)),NA())</f>
        <v>#N/A</v>
      </c>
      <c r="BP47" s="512" t="e">
        <f ca="1">+IF(AND(ISNUMBER(OFFSET('Hygiene Data'!$I$7,0,10*ROW('Hygiene Data'!I41))),'Data Summary'!EE47="Yes"),OFFSET('Hygiene Data'!$I$7,0,10*ROW('Hygiene Data'!I41)),NA())</f>
        <v>#N/A</v>
      </c>
      <c r="BQ47" s="512" t="e">
        <f ca="1">+IF(AND(ISNUMBER(OFFSET('Hygiene Data'!$I$9,0,10*ROW('Hygiene Data'!I41))),'Data Summary'!EF47="Yes"),OFFSET('Hygiene Data'!$I$9,0,10*ROW('Hygiene Data'!I41)),NA())</f>
        <v>#N/A</v>
      </c>
    </row>
    <row r="48" spans="1:69" x14ac:dyDescent="0.25">
      <c r="A48" s="508" t="e">
        <f ca="1">+RIGHT('Data Summary'!A48,LEN('Data Summary'!A48)-9)</f>
        <v>#VALUE!</v>
      </c>
      <c r="B48" s="482" t="str">
        <f ca="1">+IF(ISTEXT('Data Summary'!B48),'Data Summary'!B48,"")</f>
        <v/>
      </c>
      <c r="C48" s="509" t="e">
        <f ca="1">+VALUE('Data Summary'!C48)</f>
        <v>#VALUE!</v>
      </c>
      <c r="D48" s="510" t="e">
        <f ca="1">+IF(AND(ISNUMBER(OFFSET('Water Data'!$D$4,0,10*ROW('Water Data'!D42))),'Data Summary'!BS48="Yes"),100-OFFSET('Water Data'!$D$4,0,10*ROW('Water Data'!D42)),NA())</f>
        <v>#N/A</v>
      </c>
      <c r="E48" s="510" t="e">
        <f ca="1">+IF(AND(ISNUMBER(OFFSET('Water Data'!$D$6,0,10*ROW('Water Data'!D42))),'Data Summary'!BT48="Yes"),OFFSET('Water Data'!$D$6,0,10*ROW('Water Data'!D42)),NA())</f>
        <v>#N/A</v>
      </c>
      <c r="F48" s="510" t="e">
        <f ca="1">+IF(AND(ISNUMBER(OFFSET('Water Data'!$D$9,0,10*ROW('Water Data'!D42))),'Data Summary'!BU48="Yes"),OFFSET('Water Data'!$D$9,0,10*ROW('Water Data'!D42)),NA())</f>
        <v>#N/A</v>
      </c>
      <c r="G48" s="510" t="e">
        <f ca="1">+IF(AND(ISNUMBER(OFFSET('Water Data'!$E$4,0,10*ROW('Water Data'!E42))),'Data Summary'!BV48="Yes"),100-OFFSET('Water Data'!$E$4,0,10*ROW('Water Data'!E42)),NA())</f>
        <v>#N/A</v>
      </c>
      <c r="H48" s="510" t="e">
        <f ca="1">+IF(AND(ISNUMBER(OFFSET('Water Data'!$E$6,0,10*ROW('Water Data'!E42))),'Data Summary'!BW48="Yes"),OFFSET('Water Data'!$E$6,0,10*ROW('Water Data'!E42)),NA())</f>
        <v>#N/A</v>
      </c>
      <c r="I48" s="510" t="e">
        <f ca="1">+IF(AND(ISNUMBER(OFFSET('Water Data'!$E$9,0,10*ROW('Water Data'!E42))),'Data Summary'!BX48="Yes"),OFFSET('Water Data'!$E$9,0,10*ROW('Water Data'!E42)),NA())</f>
        <v>#N/A</v>
      </c>
      <c r="J48" s="510" t="e">
        <f ca="1">+IF(AND(ISNUMBER(OFFSET('Water Data'!$F$4,0,10*ROW('Water Data'!F42))),'Data Summary'!BY48="Yes"),100-OFFSET('Water Data'!$F$4,0,10*ROW('Water Data'!F42)),NA())</f>
        <v>#N/A</v>
      </c>
      <c r="K48" s="510" t="e">
        <f ca="1">+IF(AND(ISNUMBER(OFFSET('Water Data'!$F$6,0,10*ROW('Water Data'!F42))),'Data Summary'!BZ48="Yes"),OFFSET('Water Data'!$F$6,0,10*ROW('Water Data'!F42)),NA())</f>
        <v>#N/A</v>
      </c>
      <c r="L48" s="510" t="e">
        <f ca="1">+IF(AND(ISNUMBER(OFFSET('Water Data'!$F$9,0,10*ROW('Water Data'!F42))),'Data Summary'!CA48="Yes"),OFFSET('Water Data'!$F$9,0,10*ROW('Water Data'!F42)),NA())</f>
        <v>#N/A</v>
      </c>
      <c r="M48" s="510" t="e">
        <f ca="1">+IF(AND(ISNUMBER(OFFSET('Water Data'!$G$4,0,10*ROW('Water Data'!G42))),'Data Summary'!CB48="Yes"),100-OFFSET('Water Data'!$G$4,0,10*ROW('Water Data'!G42)),NA())</f>
        <v>#N/A</v>
      </c>
      <c r="N48" s="510" t="e">
        <f ca="1">+IF(AND(ISNUMBER(OFFSET('Water Data'!$G$6,0,10*ROW('Water Data'!G42))),'Data Summary'!CC48="Yes"),OFFSET('Water Data'!$G$6,0,10*ROW('Water Data'!G42)),NA())</f>
        <v>#N/A</v>
      </c>
      <c r="O48" s="510" t="e">
        <f ca="1">+IF(AND(ISNUMBER(OFFSET('Water Data'!$G$9,0,10*ROW('Water Data'!G42))),'Data Summary'!CD48="Yes"),OFFSET('Water Data'!$G$9,0,10*ROW('Water Data'!G42)),NA())</f>
        <v>#N/A</v>
      </c>
      <c r="P48" s="510" t="e">
        <f ca="1">+IF(AND(ISNUMBER(OFFSET('Water Data'!$H$4,0,10*ROW('Water Data'!H42))),'Data Summary'!CE48="Yes"),100-OFFSET('Water Data'!$H$4,0,10*ROW('Water Data'!H42)),NA())</f>
        <v>#N/A</v>
      </c>
      <c r="Q48" s="510" t="e">
        <f ca="1">+IF(AND(ISNUMBER(OFFSET('Water Data'!$H$6,0,10*ROW('Water Data'!H42))),'Data Summary'!CF48="Yes"),OFFSET('Water Data'!$H$6,0,10*ROW('Water Data'!H42)),NA())</f>
        <v>#N/A</v>
      </c>
      <c r="R48" s="510" t="e">
        <f ca="1">+IF(AND(ISNUMBER(OFFSET('Water Data'!$H$9,0,10*ROW('Water Data'!H42))),'Data Summary'!CG48="Yes"),OFFSET('Water Data'!$H$9,0,10*ROW('Water Data'!H42)),NA())</f>
        <v>#N/A</v>
      </c>
      <c r="S48" s="510" t="e">
        <f ca="1">+IF(AND(ISNUMBER(OFFSET('Water Data'!$I$4,0,10*ROW('Water Data'!I42))),'Data Summary'!CH48="Yes"),100-OFFSET('Water Data'!$I$4,0,10*ROW('Water Data'!I42)),NA())</f>
        <v>#N/A</v>
      </c>
      <c r="T48" s="510" t="e">
        <f ca="1">+IF(AND(ISNUMBER(OFFSET('Water Data'!$I$6,0,10*ROW('Water Data'!I42))),'Data Summary'!CI48="Yes"),OFFSET('Water Data'!$I$6,0,10*ROW('Water Data'!I42)),NA())</f>
        <v>#N/A</v>
      </c>
      <c r="U48" s="510" t="e">
        <f ca="1">+IF(AND(ISNUMBER(OFFSET('Water Data'!$I$9,0,10*ROW('Water Data'!I42))),'Data Summary'!CJ48="Yes"),OFFSET('Water Data'!$I$9,0,10*ROW('Water Data'!I42)),NA())</f>
        <v>#N/A</v>
      </c>
      <c r="V48" s="511" t="e">
        <f ca="1">+IF(AND(ISNUMBER(OFFSET('Sanitation Data'!$D$4,0,10*ROW('Sanitation Data'!D42))),'Data Summary'!CK48="Yes"),100-OFFSET('Sanitation Data'!$D$4,0,10*ROW('Sanitation Data'!D42)),NA())</f>
        <v>#N/A</v>
      </c>
      <c r="W48" s="511" t="e">
        <f ca="1">+IF(AND(ISNUMBER(OFFSET('Sanitation Data'!$D$6,0,10*ROW('Sanitation Data'!D42))),'Data Summary'!CL48="Yes"),OFFSET('Sanitation Data'!$D$6,0,10*ROW('Sanitation Data'!D42)),NA())</f>
        <v>#N/A</v>
      </c>
      <c r="X48" s="511" t="e">
        <f ca="1">+IF(AND(ISNUMBER(OFFSET('Sanitation Data'!$D$10,0,10*ROW('Sanitation Data'!D42))),'Data Summary'!CM48="Yes"),OFFSET('Sanitation Data'!$D$10,0,10*ROW('Sanitation Data'!D42)),NA())</f>
        <v>#N/A</v>
      </c>
      <c r="Y48" s="511" t="e">
        <f ca="1">+IF(AND(ISNUMBER(OFFSET('Sanitation Data'!$D$11,0,10*ROW('Sanitation Data'!D42))),'Data Summary'!CN48="Yes"),OFFSET('Sanitation Data'!$D$11,0,10*ROW('Sanitation Data'!D42)),NA())</f>
        <v>#N/A</v>
      </c>
      <c r="Z48" s="511" t="e">
        <f ca="1">+IF(AND(ISNUMBER(OFFSET('Sanitation Data'!$D$12,0,10*ROW('Sanitation Data'!D42))),'Data Summary'!CO48="Yes"),OFFSET('Sanitation Data'!$D$12,0,10*ROW('Sanitation Data'!D42)),NA())</f>
        <v>#N/A</v>
      </c>
      <c r="AA48" s="511" t="e">
        <f ca="1">+IF(AND(ISNUMBER(OFFSET('Sanitation Data'!$E$4,0,10*ROW('Sanitation Data'!E42))),'Data Summary'!CP48="Yes"),100-OFFSET('Sanitation Data'!$E$4,0,10*ROW('Sanitation Data'!E42)),NA())</f>
        <v>#N/A</v>
      </c>
      <c r="AB48" s="511" t="e">
        <f ca="1">+IF(AND(ISNUMBER(OFFSET('Sanitation Data'!$E$6,0,10*ROW('Sanitation Data'!E42))),'Data Summary'!CQ48="Yes"),OFFSET('Sanitation Data'!$E$6,0,10*ROW('Sanitation Data'!E42)),NA())</f>
        <v>#N/A</v>
      </c>
      <c r="AC48" s="511" t="e">
        <f ca="1">+IF(AND(ISNUMBER(OFFSET('Sanitation Data'!$E$10,0,10*ROW('Sanitation Data'!E42))),'Data Summary'!CR48="Yes"),OFFSET('Sanitation Data'!$E$10,0,10*ROW('Sanitation Data'!E42)),NA())</f>
        <v>#N/A</v>
      </c>
      <c r="AD48" s="511" t="e">
        <f ca="1">+IF(AND(ISNUMBER(OFFSET('Sanitation Data'!$E$11,0,10*ROW('Sanitation Data'!E42))),'Data Summary'!CS48="Yes"),OFFSET('Sanitation Data'!$E$11,0,10*ROW('Sanitation Data'!E42)),NA())</f>
        <v>#N/A</v>
      </c>
      <c r="AE48" s="511" t="e">
        <f ca="1">+IF(AND(ISNUMBER(OFFSET('Sanitation Data'!$E$12,0,10*ROW('Sanitation Data'!E42))),'Data Summary'!CT48="Yes"),OFFSET('Sanitation Data'!$E$12,0,10*ROW('Sanitation Data'!E42)),NA())</f>
        <v>#N/A</v>
      </c>
      <c r="AF48" s="511" t="e">
        <f ca="1">+IF(AND(ISNUMBER(OFFSET('Sanitation Data'!$F$4,0,10*ROW('Sanitation Data'!F42))),'Data Summary'!CU48="Yes"),100-OFFSET('Sanitation Data'!$F$4,0,10*ROW('Sanitation Data'!F42)),NA())</f>
        <v>#N/A</v>
      </c>
      <c r="AG48" s="511" t="e">
        <f ca="1">+IF(AND(ISNUMBER(OFFSET('Sanitation Data'!$F$6,0,10*ROW('Sanitation Data'!F42))),'Data Summary'!CV48="Yes"),OFFSET('Sanitation Data'!$F$6,0,10*ROW('Sanitation Data'!F42)),NA())</f>
        <v>#N/A</v>
      </c>
      <c r="AH48" s="511" t="e">
        <f ca="1">+IF(AND(ISNUMBER(OFFSET('Sanitation Data'!$F$10,0,10*ROW('Sanitation Data'!F42))),'Data Summary'!CW48="Yes"),OFFSET('Sanitation Data'!$F$10,0,10*ROW('Sanitation Data'!F42)),NA())</f>
        <v>#N/A</v>
      </c>
      <c r="AI48" s="511" t="e">
        <f ca="1">+IF(AND(ISNUMBER(OFFSET('Sanitation Data'!$F$11,0,10*ROW('Sanitation Data'!F42))),'Data Summary'!CX48="Yes"),OFFSET('Sanitation Data'!$F$11,0,10*ROW('Sanitation Data'!F42)),NA())</f>
        <v>#N/A</v>
      </c>
      <c r="AJ48" s="511" t="e">
        <f ca="1">+IF(AND(ISNUMBER(OFFSET('Sanitation Data'!$F$12,0,10*ROW('Sanitation Data'!F42))),'Data Summary'!CY48="Yes"),OFFSET('Sanitation Data'!$F$12,0,10*ROW('Sanitation Data'!F42)),NA())</f>
        <v>#N/A</v>
      </c>
      <c r="AK48" s="511" t="e">
        <f ca="1">+IF(AND(ISNUMBER(OFFSET('Sanitation Data'!$G$4,0,10*ROW('Sanitation Data'!G42))),'Data Summary'!CZ48="Yes"),100-OFFSET('Sanitation Data'!$G$4,0,10*ROW('Sanitation Data'!G42)),NA())</f>
        <v>#N/A</v>
      </c>
      <c r="AL48" s="511" t="e">
        <f ca="1">+IF(AND(ISNUMBER(OFFSET('Sanitation Data'!$G$6,0,10*ROW('Sanitation Data'!G42))),'Data Summary'!DA48="Yes"),OFFSET('Sanitation Data'!$G$6,0,10*ROW('Sanitation Data'!G42)),NA())</f>
        <v>#N/A</v>
      </c>
      <c r="AM48" s="511" t="e">
        <f ca="1">+IF(AND(ISNUMBER(OFFSET('Sanitation Data'!$G$10,0,10*ROW('Sanitation Data'!G42))),'Data Summary'!DB48="Yes"),OFFSET('Sanitation Data'!$G$10,0,10*ROW('Sanitation Data'!G42)),NA())</f>
        <v>#N/A</v>
      </c>
      <c r="AN48" s="511" t="e">
        <f ca="1">+IF(AND(ISNUMBER(OFFSET('Sanitation Data'!$G$11,0,10*ROW('Sanitation Data'!G42))),'Data Summary'!DC48="Yes"),OFFSET('Sanitation Data'!$G$11,0,10*ROW('Sanitation Data'!G42)),NA())</f>
        <v>#N/A</v>
      </c>
      <c r="AO48" s="511" t="e">
        <f ca="1">+IF(AND(ISNUMBER(OFFSET('Sanitation Data'!$G$12,0,10*ROW('Sanitation Data'!G42))),'Data Summary'!DD48="Yes"),OFFSET('Sanitation Data'!$G$12,0,10*ROW('Sanitation Data'!G42)),NA())</f>
        <v>#N/A</v>
      </c>
      <c r="AP48" s="511" t="e">
        <f ca="1">+IF(AND(ISNUMBER(OFFSET('Sanitation Data'!$H$4,0,10*ROW('Sanitation Data'!H42))),'Data Summary'!DE48="Yes"),100-OFFSET('Sanitation Data'!$H$4,0,10*ROW('Sanitation Data'!H42)),NA())</f>
        <v>#N/A</v>
      </c>
      <c r="AQ48" s="511" t="e">
        <f ca="1">+IF(AND(ISNUMBER(OFFSET('Sanitation Data'!$H$6,0,10*ROW('Sanitation Data'!H42))),'Data Summary'!DF48="Yes"),OFFSET('Sanitation Data'!$H$6,0,10*ROW('Sanitation Data'!H42)),NA())</f>
        <v>#N/A</v>
      </c>
      <c r="AR48" s="511" t="e">
        <f ca="1">+IF(AND(ISNUMBER(OFFSET('Sanitation Data'!$H$10,0,10*ROW('Sanitation Data'!H42))),'Data Summary'!DG48="Yes"),OFFSET('Sanitation Data'!$H$10,0,10*ROW('Sanitation Data'!H42)),NA())</f>
        <v>#N/A</v>
      </c>
      <c r="AS48" s="511" t="e">
        <f ca="1">+IF(AND(ISNUMBER(OFFSET('Sanitation Data'!$H$11,0,10*ROW('Sanitation Data'!H42))),'Data Summary'!DH48="Yes"),OFFSET('Sanitation Data'!$H$11,0,10*ROW('Sanitation Data'!H42)),NA())</f>
        <v>#N/A</v>
      </c>
      <c r="AT48" s="511" t="e">
        <f ca="1">+IF(AND(ISNUMBER(OFFSET('Sanitation Data'!$H$12,0,10*ROW('Sanitation Data'!H42))),'Data Summary'!DI48="Yes"),OFFSET('Sanitation Data'!$H$12,0,10*ROW('Sanitation Data'!H42)),NA())</f>
        <v>#N/A</v>
      </c>
      <c r="AU48" s="511" t="e">
        <f ca="1">+IF(AND(ISNUMBER(OFFSET('Sanitation Data'!$I$4,0,10*ROW('Sanitation Data'!I42))),'Data Summary'!DJ48="Yes"),100-OFFSET('Sanitation Data'!$I$4,0,10*ROW('Sanitation Data'!I42)),NA())</f>
        <v>#N/A</v>
      </c>
      <c r="AV48" s="511" t="e">
        <f ca="1">+IF(AND(ISNUMBER(OFFSET('Sanitation Data'!$I$6,0,10*ROW('Sanitation Data'!I42))),'Data Summary'!DK48="Yes"),OFFSET('Sanitation Data'!$I$6,0,10*ROW('Sanitation Data'!I42)),NA())</f>
        <v>#N/A</v>
      </c>
      <c r="AW48" s="511" t="e">
        <f ca="1">+IF(AND(ISNUMBER(OFFSET('Sanitation Data'!$I$10,0,10*ROW('Sanitation Data'!I42))),'Data Summary'!DL48="Yes"),OFFSET('Sanitation Data'!$I$10,0,10*ROW('Sanitation Data'!I42)),NA())</f>
        <v>#N/A</v>
      </c>
      <c r="AX48" s="511" t="e">
        <f ca="1">+IF(AND(ISNUMBER(OFFSET('Sanitation Data'!$I$11,0,10*ROW('Sanitation Data'!I42))),'Data Summary'!DM48="Yes"),OFFSET('Sanitation Data'!$I$11,0,10*ROW('Sanitation Data'!I42)),NA())</f>
        <v>#N/A</v>
      </c>
      <c r="AY48" s="511" t="e">
        <f ca="1">+IF(AND(ISNUMBER(OFFSET('Sanitation Data'!$I$12,0,10*ROW('Sanitation Data'!I42))),'Data Summary'!DN48="Yes"),OFFSET('Sanitation Data'!$I$12,0,10*ROW('Sanitation Data'!I42)),NA())</f>
        <v>#N/A</v>
      </c>
      <c r="AZ48" s="512" t="e">
        <f ca="1">+IF(AND(ISNUMBER(OFFSET('Hygiene Data'!$D$5,0,10*ROW('Hygiene Data'!D42))),'Data Summary'!DO48="Yes"),OFFSET('Hygiene Data'!$D$5,0,10*ROW('Hygiene Data'!D42)),NA())</f>
        <v>#N/A</v>
      </c>
      <c r="BA48" s="512" t="e">
        <f ca="1">+IF(AND(ISNUMBER(OFFSET('Hygiene Data'!$D$7,0,10*ROW('Hygiene Data'!D42))),'Data Summary'!DP48="Yes"),OFFSET('Hygiene Data'!$D$7,0,10*ROW('Hygiene Data'!D42)),NA())</f>
        <v>#N/A</v>
      </c>
      <c r="BB48" s="512" t="e">
        <f ca="1">+IF(AND(ISNUMBER(OFFSET('Hygiene Data'!$D$9,0,10*ROW('Hygiene Data'!D42))),'Data Summary'!DQ48="Yes"),OFFSET('Hygiene Data'!$D$9,0,10*ROW('Hygiene Data'!D42)),NA())</f>
        <v>#N/A</v>
      </c>
      <c r="BC48" s="512" t="e">
        <f ca="1">+IF(AND(ISNUMBER(OFFSET('Hygiene Data'!$E$5,0,10*ROW('Hygiene Data'!E42))),'Data Summary'!DR48="Yes"),OFFSET('Hygiene Data'!$E$5,0,10*ROW('Hygiene Data'!E42)),NA())</f>
        <v>#N/A</v>
      </c>
      <c r="BD48" s="512" t="e">
        <f ca="1">+IF(AND(ISNUMBER(OFFSET('Hygiene Data'!$E$7,0,10*ROW('Hygiene Data'!E42))),'Data Summary'!DS48="Yes"),OFFSET('Hygiene Data'!$E$7,0,10*ROW('Hygiene Data'!E42)),NA())</f>
        <v>#N/A</v>
      </c>
      <c r="BE48" s="512" t="e">
        <f ca="1">+IF(AND(ISNUMBER(OFFSET('Hygiene Data'!$E$9,0,10*ROW('Hygiene Data'!E42))),'Data Summary'!DT48="Yes"),OFFSET('Hygiene Data'!$E$9,0,10*ROW('Hygiene Data'!E42)),NA())</f>
        <v>#N/A</v>
      </c>
      <c r="BF48" s="512" t="e">
        <f ca="1">+IF(AND(ISNUMBER(OFFSET('Hygiene Data'!$F$5,0,10*ROW('Hygiene Data'!F42))),'Data Summary'!DU48="Yes"),OFFSET('Hygiene Data'!$F$5,0,10*ROW('Hygiene Data'!F42)),NA())</f>
        <v>#N/A</v>
      </c>
      <c r="BG48" s="512" t="e">
        <f ca="1">+IF(AND(ISNUMBER(OFFSET('Hygiene Data'!$F$7,0,10*ROW('Hygiene Data'!F42))),'Data Summary'!DV48="Yes"),OFFSET('Hygiene Data'!$F$7,0,10*ROW('Hygiene Data'!F42)),NA())</f>
        <v>#N/A</v>
      </c>
      <c r="BH48" s="512" t="e">
        <f ca="1">+IF(AND(ISNUMBER(OFFSET('Hygiene Data'!$F$9,0,10*ROW('Hygiene Data'!F42))),'Data Summary'!DW48="Yes"),OFFSET('Hygiene Data'!$F$9,0,10*ROW('Hygiene Data'!F42)),NA())</f>
        <v>#N/A</v>
      </c>
      <c r="BI48" s="512" t="e">
        <f ca="1">+IF(AND(ISNUMBER(OFFSET('Hygiene Data'!$G$5,0,10*ROW('Hygiene Data'!G42))),'Data Summary'!DX48="Yes"),OFFSET('Hygiene Data'!$G$5,0,10*ROW('Hygiene Data'!G42)),NA())</f>
        <v>#N/A</v>
      </c>
      <c r="BJ48" s="512" t="e">
        <f ca="1">+IF(AND(ISNUMBER(OFFSET('Hygiene Data'!$G$7,0,10*ROW('Hygiene Data'!G42))),'Data Summary'!DY48="Yes"),OFFSET('Hygiene Data'!$G$7,0,10*ROW('Hygiene Data'!G42)),NA())</f>
        <v>#N/A</v>
      </c>
      <c r="BK48" s="512" t="e">
        <f ca="1">+IF(AND(ISNUMBER(OFFSET('Hygiene Data'!$G$9,0,10*ROW('Hygiene Data'!G42))),'Data Summary'!DZ48="Yes"),OFFSET('Hygiene Data'!$G$9,0,10*ROW('Hygiene Data'!G42)),NA())</f>
        <v>#N/A</v>
      </c>
      <c r="BL48" s="512" t="e">
        <f ca="1">+IF(AND(ISNUMBER(OFFSET('Hygiene Data'!$H$5,0,10*ROW('Hygiene Data'!H42))),'Data Summary'!EA48="Yes"),OFFSET('Hygiene Data'!$H$5,0,10*ROW('Hygiene Data'!H42)),NA())</f>
        <v>#N/A</v>
      </c>
      <c r="BM48" s="512" t="e">
        <f ca="1">+IF(AND(ISNUMBER(OFFSET('Hygiene Data'!$H$7,0,10*ROW('Hygiene Data'!H42))),'Data Summary'!EB48="Yes"),OFFSET('Hygiene Data'!$H$7,0,10*ROW('Hygiene Data'!H42)),NA())</f>
        <v>#N/A</v>
      </c>
      <c r="BN48" s="512" t="e">
        <f ca="1">+IF(AND(ISNUMBER(OFFSET('Hygiene Data'!$H$9,0,10*ROW('Hygiene Data'!H42))),'Data Summary'!EC48="Yes"),OFFSET('Hygiene Data'!$H$9,0,10*ROW('Hygiene Data'!H42)),NA())</f>
        <v>#N/A</v>
      </c>
      <c r="BO48" s="512" t="e">
        <f ca="1">+IF(AND(ISNUMBER(OFFSET('Hygiene Data'!$I$5,0,10*ROW('Hygiene Data'!I42))),'Data Summary'!ED48="Yes"),OFFSET('Hygiene Data'!$I$5,0,10*ROW('Hygiene Data'!I42)),NA())</f>
        <v>#N/A</v>
      </c>
      <c r="BP48" s="512" t="e">
        <f ca="1">+IF(AND(ISNUMBER(OFFSET('Hygiene Data'!$I$7,0,10*ROW('Hygiene Data'!I42))),'Data Summary'!EE48="Yes"),OFFSET('Hygiene Data'!$I$7,0,10*ROW('Hygiene Data'!I42)),NA())</f>
        <v>#N/A</v>
      </c>
      <c r="BQ48" s="512" t="e">
        <f ca="1">+IF(AND(ISNUMBER(OFFSET('Hygiene Data'!$I$9,0,10*ROW('Hygiene Data'!I42))),'Data Summary'!EF48="Yes"),OFFSET('Hygiene Data'!$I$9,0,10*ROW('Hygiene Data'!I42)),NA())</f>
        <v>#N/A</v>
      </c>
    </row>
    <row r="49" spans="1:69" x14ac:dyDescent="0.25">
      <c r="A49" s="508" t="e">
        <f ca="1">+RIGHT('Data Summary'!A49,LEN('Data Summary'!A49)-9)</f>
        <v>#VALUE!</v>
      </c>
      <c r="B49" s="482" t="str">
        <f ca="1">+IF(ISTEXT('Data Summary'!B49),'Data Summary'!B49,"")</f>
        <v/>
      </c>
      <c r="C49" s="509" t="e">
        <f ca="1">+VALUE('Data Summary'!C49)</f>
        <v>#VALUE!</v>
      </c>
      <c r="D49" s="510" t="e">
        <f ca="1">+IF(AND(ISNUMBER(OFFSET('Water Data'!$D$4,0,10*ROW('Water Data'!D43))),'Data Summary'!BS49="Yes"),100-OFFSET('Water Data'!$D$4,0,10*ROW('Water Data'!D43)),NA())</f>
        <v>#N/A</v>
      </c>
      <c r="E49" s="510" t="e">
        <f ca="1">+IF(AND(ISNUMBER(OFFSET('Water Data'!$D$6,0,10*ROW('Water Data'!D43))),'Data Summary'!BT49="Yes"),OFFSET('Water Data'!$D$6,0,10*ROW('Water Data'!D43)),NA())</f>
        <v>#N/A</v>
      </c>
      <c r="F49" s="510" t="e">
        <f ca="1">+IF(AND(ISNUMBER(OFFSET('Water Data'!$D$9,0,10*ROW('Water Data'!D43))),'Data Summary'!BU49="Yes"),OFFSET('Water Data'!$D$9,0,10*ROW('Water Data'!D43)),NA())</f>
        <v>#N/A</v>
      </c>
      <c r="G49" s="510" t="e">
        <f ca="1">+IF(AND(ISNUMBER(OFFSET('Water Data'!$E$4,0,10*ROW('Water Data'!E43))),'Data Summary'!BV49="Yes"),100-OFFSET('Water Data'!$E$4,0,10*ROW('Water Data'!E43)),NA())</f>
        <v>#N/A</v>
      </c>
      <c r="H49" s="510" t="e">
        <f ca="1">+IF(AND(ISNUMBER(OFFSET('Water Data'!$E$6,0,10*ROW('Water Data'!E43))),'Data Summary'!BW49="Yes"),OFFSET('Water Data'!$E$6,0,10*ROW('Water Data'!E43)),NA())</f>
        <v>#N/A</v>
      </c>
      <c r="I49" s="510" t="e">
        <f ca="1">+IF(AND(ISNUMBER(OFFSET('Water Data'!$E$9,0,10*ROW('Water Data'!E43))),'Data Summary'!BX49="Yes"),OFFSET('Water Data'!$E$9,0,10*ROW('Water Data'!E43)),NA())</f>
        <v>#N/A</v>
      </c>
      <c r="J49" s="510" t="e">
        <f ca="1">+IF(AND(ISNUMBER(OFFSET('Water Data'!$F$4,0,10*ROW('Water Data'!F43))),'Data Summary'!BY49="Yes"),100-OFFSET('Water Data'!$F$4,0,10*ROW('Water Data'!F43)),NA())</f>
        <v>#N/A</v>
      </c>
      <c r="K49" s="510" t="e">
        <f ca="1">+IF(AND(ISNUMBER(OFFSET('Water Data'!$F$6,0,10*ROW('Water Data'!F43))),'Data Summary'!BZ49="Yes"),OFFSET('Water Data'!$F$6,0,10*ROW('Water Data'!F43)),NA())</f>
        <v>#N/A</v>
      </c>
      <c r="L49" s="510" t="e">
        <f ca="1">+IF(AND(ISNUMBER(OFFSET('Water Data'!$F$9,0,10*ROW('Water Data'!F43))),'Data Summary'!CA49="Yes"),OFFSET('Water Data'!$F$9,0,10*ROW('Water Data'!F43)),NA())</f>
        <v>#N/A</v>
      </c>
      <c r="M49" s="510" t="e">
        <f ca="1">+IF(AND(ISNUMBER(OFFSET('Water Data'!$G$4,0,10*ROW('Water Data'!G43))),'Data Summary'!CB49="Yes"),100-OFFSET('Water Data'!$G$4,0,10*ROW('Water Data'!G43)),NA())</f>
        <v>#N/A</v>
      </c>
      <c r="N49" s="510" t="e">
        <f ca="1">+IF(AND(ISNUMBER(OFFSET('Water Data'!$G$6,0,10*ROW('Water Data'!G43))),'Data Summary'!CC49="Yes"),OFFSET('Water Data'!$G$6,0,10*ROW('Water Data'!G43)),NA())</f>
        <v>#N/A</v>
      </c>
      <c r="O49" s="510" t="e">
        <f ca="1">+IF(AND(ISNUMBER(OFFSET('Water Data'!$G$9,0,10*ROW('Water Data'!G43))),'Data Summary'!CD49="Yes"),OFFSET('Water Data'!$G$9,0,10*ROW('Water Data'!G43)),NA())</f>
        <v>#N/A</v>
      </c>
      <c r="P49" s="510" t="e">
        <f ca="1">+IF(AND(ISNUMBER(OFFSET('Water Data'!$H$4,0,10*ROW('Water Data'!H43))),'Data Summary'!CE49="Yes"),100-OFFSET('Water Data'!$H$4,0,10*ROW('Water Data'!H43)),NA())</f>
        <v>#N/A</v>
      </c>
      <c r="Q49" s="510" t="e">
        <f ca="1">+IF(AND(ISNUMBER(OFFSET('Water Data'!$H$6,0,10*ROW('Water Data'!H43))),'Data Summary'!CF49="Yes"),OFFSET('Water Data'!$H$6,0,10*ROW('Water Data'!H43)),NA())</f>
        <v>#N/A</v>
      </c>
      <c r="R49" s="510" t="e">
        <f ca="1">+IF(AND(ISNUMBER(OFFSET('Water Data'!$H$9,0,10*ROW('Water Data'!H43))),'Data Summary'!CG49="Yes"),OFFSET('Water Data'!$H$9,0,10*ROW('Water Data'!H43)),NA())</f>
        <v>#N/A</v>
      </c>
      <c r="S49" s="510" t="e">
        <f ca="1">+IF(AND(ISNUMBER(OFFSET('Water Data'!$I$4,0,10*ROW('Water Data'!I43))),'Data Summary'!CH49="Yes"),100-OFFSET('Water Data'!$I$4,0,10*ROW('Water Data'!I43)),NA())</f>
        <v>#N/A</v>
      </c>
      <c r="T49" s="510" t="e">
        <f ca="1">+IF(AND(ISNUMBER(OFFSET('Water Data'!$I$6,0,10*ROW('Water Data'!I43))),'Data Summary'!CI49="Yes"),OFFSET('Water Data'!$I$6,0,10*ROW('Water Data'!I43)),NA())</f>
        <v>#N/A</v>
      </c>
      <c r="U49" s="510" t="e">
        <f ca="1">+IF(AND(ISNUMBER(OFFSET('Water Data'!$I$9,0,10*ROW('Water Data'!I43))),'Data Summary'!CJ49="Yes"),OFFSET('Water Data'!$I$9,0,10*ROW('Water Data'!I43)),NA())</f>
        <v>#N/A</v>
      </c>
      <c r="V49" s="511" t="e">
        <f ca="1">+IF(AND(ISNUMBER(OFFSET('Sanitation Data'!$D$4,0,10*ROW('Sanitation Data'!D43))),'Data Summary'!CK49="Yes"),100-OFFSET('Sanitation Data'!$D$4,0,10*ROW('Sanitation Data'!D43)),NA())</f>
        <v>#N/A</v>
      </c>
      <c r="W49" s="511" t="e">
        <f ca="1">+IF(AND(ISNUMBER(OFFSET('Sanitation Data'!$D$6,0,10*ROW('Sanitation Data'!D43))),'Data Summary'!CL49="Yes"),OFFSET('Sanitation Data'!$D$6,0,10*ROW('Sanitation Data'!D43)),NA())</f>
        <v>#N/A</v>
      </c>
      <c r="X49" s="511" t="e">
        <f ca="1">+IF(AND(ISNUMBER(OFFSET('Sanitation Data'!$D$10,0,10*ROW('Sanitation Data'!D43))),'Data Summary'!CM49="Yes"),OFFSET('Sanitation Data'!$D$10,0,10*ROW('Sanitation Data'!D43)),NA())</f>
        <v>#N/A</v>
      </c>
      <c r="Y49" s="511" t="e">
        <f ca="1">+IF(AND(ISNUMBER(OFFSET('Sanitation Data'!$D$11,0,10*ROW('Sanitation Data'!D43))),'Data Summary'!CN49="Yes"),OFFSET('Sanitation Data'!$D$11,0,10*ROW('Sanitation Data'!D43)),NA())</f>
        <v>#N/A</v>
      </c>
      <c r="Z49" s="511" t="e">
        <f ca="1">+IF(AND(ISNUMBER(OFFSET('Sanitation Data'!$D$12,0,10*ROW('Sanitation Data'!D43))),'Data Summary'!CO49="Yes"),OFFSET('Sanitation Data'!$D$12,0,10*ROW('Sanitation Data'!D43)),NA())</f>
        <v>#N/A</v>
      </c>
      <c r="AA49" s="511" t="e">
        <f ca="1">+IF(AND(ISNUMBER(OFFSET('Sanitation Data'!$E$4,0,10*ROW('Sanitation Data'!E43))),'Data Summary'!CP49="Yes"),100-OFFSET('Sanitation Data'!$E$4,0,10*ROW('Sanitation Data'!E43)),NA())</f>
        <v>#N/A</v>
      </c>
      <c r="AB49" s="511" t="e">
        <f ca="1">+IF(AND(ISNUMBER(OFFSET('Sanitation Data'!$E$6,0,10*ROW('Sanitation Data'!E43))),'Data Summary'!CQ49="Yes"),OFFSET('Sanitation Data'!$E$6,0,10*ROW('Sanitation Data'!E43)),NA())</f>
        <v>#N/A</v>
      </c>
      <c r="AC49" s="511" t="e">
        <f ca="1">+IF(AND(ISNUMBER(OFFSET('Sanitation Data'!$E$10,0,10*ROW('Sanitation Data'!E43))),'Data Summary'!CR49="Yes"),OFFSET('Sanitation Data'!$E$10,0,10*ROW('Sanitation Data'!E43)),NA())</f>
        <v>#N/A</v>
      </c>
      <c r="AD49" s="511" t="e">
        <f ca="1">+IF(AND(ISNUMBER(OFFSET('Sanitation Data'!$E$11,0,10*ROW('Sanitation Data'!E43))),'Data Summary'!CS49="Yes"),OFFSET('Sanitation Data'!$E$11,0,10*ROW('Sanitation Data'!E43)),NA())</f>
        <v>#N/A</v>
      </c>
      <c r="AE49" s="511" t="e">
        <f ca="1">+IF(AND(ISNUMBER(OFFSET('Sanitation Data'!$E$12,0,10*ROW('Sanitation Data'!E43))),'Data Summary'!CT49="Yes"),OFFSET('Sanitation Data'!$E$12,0,10*ROW('Sanitation Data'!E43)),NA())</f>
        <v>#N/A</v>
      </c>
      <c r="AF49" s="511" t="e">
        <f ca="1">+IF(AND(ISNUMBER(OFFSET('Sanitation Data'!$F$4,0,10*ROW('Sanitation Data'!F43))),'Data Summary'!CU49="Yes"),100-OFFSET('Sanitation Data'!$F$4,0,10*ROW('Sanitation Data'!F43)),NA())</f>
        <v>#N/A</v>
      </c>
      <c r="AG49" s="511" t="e">
        <f ca="1">+IF(AND(ISNUMBER(OFFSET('Sanitation Data'!$F$6,0,10*ROW('Sanitation Data'!F43))),'Data Summary'!CV49="Yes"),OFFSET('Sanitation Data'!$F$6,0,10*ROW('Sanitation Data'!F43)),NA())</f>
        <v>#N/A</v>
      </c>
      <c r="AH49" s="511" t="e">
        <f ca="1">+IF(AND(ISNUMBER(OFFSET('Sanitation Data'!$F$10,0,10*ROW('Sanitation Data'!F43))),'Data Summary'!CW49="Yes"),OFFSET('Sanitation Data'!$F$10,0,10*ROW('Sanitation Data'!F43)),NA())</f>
        <v>#N/A</v>
      </c>
      <c r="AI49" s="511" t="e">
        <f ca="1">+IF(AND(ISNUMBER(OFFSET('Sanitation Data'!$F$11,0,10*ROW('Sanitation Data'!F43))),'Data Summary'!CX49="Yes"),OFFSET('Sanitation Data'!$F$11,0,10*ROW('Sanitation Data'!F43)),NA())</f>
        <v>#N/A</v>
      </c>
      <c r="AJ49" s="511" t="e">
        <f ca="1">+IF(AND(ISNUMBER(OFFSET('Sanitation Data'!$F$12,0,10*ROW('Sanitation Data'!F43))),'Data Summary'!CY49="Yes"),OFFSET('Sanitation Data'!$F$12,0,10*ROW('Sanitation Data'!F43)),NA())</f>
        <v>#N/A</v>
      </c>
      <c r="AK49" s="511" t="e">
        <f ca="1">+IF(AND(ISNUMBER(OFFSET('Sanitation Data'!$G$4,0,10*ROW('Sanitation Data'!G43))),'Data Summary'!CZ49="Yes"),100-OFFSET('Sanitation Data'!$G$4,0,10*ROW('Sanitation Data'!G43)),NA())</f>
        <v>#N/A</v>
      </c>
      <c r="AL49" s="511" t="e">
        <f ca="1">+IF(AND(ISNUMBER(OFFSET('Sanitation Data'!$G$6,0,10*ROW('Sanitation Data'!G43))),'Data Summary'!DA49="Yes"),OFFSET('Sanitation Data'!$G$6,0,10*ROW('Sanitation Data'!G43)),NA())</f>
        <v>#N/A</v>
      </c>
      <c r="AM49" s="511" t="e">
        <f ca="1">+IF(AND(ISNUMBER(OFFSET('Sanitation Data'!$G$10,0,10*ROW('Sanitation Data'!G43))),'Data Summary'!DB49="Yes"),OFFSET('Sanitation Data'!$G$10,0,10*ROW('Sanitation Data'!G43)),NA())</f>
        <v>#N/A</v>
      </c>
      <c r="AN49" s="511" t="e">
        <f ca="1">+IF(AND(ISNUMBER(OFFSET('Sanitation Data'!$G$11,0,10*ROW('Sanitation Data'!G43))),'Data Summary'!DC49="Yes"),OFFSET('Sanitation Data'!$G$11,0,10*ROW('Sanitation Data'!G43)),NA())</f>
        <v>#N/A</v>
      </c>
      <c r="AO49" s="511" t="e">
        <f ca="1">+IF(AND(ISNUMBER(OFFSET('Sanitation Data'!$G$12,0,10*ROW('Sanitation Data'!G43))),'Data Summary'!DD49="Yes"),OFFSET('Sanitation Data'!$G$12,0,10*ROW('Sanitation Data'!G43)),NA())</f>
        <v>#N/A</v>
      </c>
      <c r="AP49" s="511" t="e">
        <f ca="1">+IF(AND(ISNUMBER(OFFSET('Sanitation Data'!$H$4,0,10*ROW('Sanitation Data'!H43))),'Data Summary'!DE49="Yes"),100-OFFSET('Sanitation Data'!$H$4,0,10*ROW('Sanitation Data'!H43)),NA())</f>
        <v>#N/A</v>
      </c>
      <c r="AQ49" s="511" t="e">
        <f ca="1">+IF(AND(ISNUMBER(OFFSET('Sanitation Data'!$H$6,0,10*ROW('Sanitation Data'!H43))),'Data Summary'!DF49="Yes"),OFFSET('Sanitation Data'!$H$6,0,10*ROW('Sanitation Data'!H43)),NA())</f>
        <v>#N/A</v>
      </c>
      <c r="AR49" s="511" t="e">
        <f ca="1">+IF(AND(ISNUMBER(OFFSET('Sanitation Data'!$H$10,0,10*ROW('Sanitation Data'!H43))),'Data Summary'!DG49="Yes"),OFFSET('Sanitation Data'!$H$10,0,10*ROW('Sanitation Data'!H43)),NA())</f>
        <v>#N/A</v>
      </c>
      <c r="AS49" s="511" t="e">
        <f ca="1">+IF(AND(ISNUMBER(OFFSET('Sanitation Data'!$H$11,0,10*ROW('Sanitation Data'!H43))),'Data Summary'!DH49="Yes"),OFFSET('Sanitation Data'!$H$11,0,10*ROW('Sanitation Data'!H43)),NA())</f>
        <v>#N/A</v>
      </c>
      <c r="AT49" s="511" t="e">
        <f ca="1">+IF(AND(ISNUMBER(OFFSET('Sanitation Data'!$H$12,0,10*ROW('Sanitation Data'!H43))),'Data Summary'!DI49="Yes"),OFFSET('Sanitation Data'!$H$12,0,10*ROW('Sanitation Data'!H43)),NA())</f>
        <v>#N/A</v>
      </c>
      <c r="AU49" s="511" t="e">
        <f ca="1">+IF(AND(ISNUMBER(OFFSET('Sanitation Data'!$I$4,0,10*ROW('Sanitation Data'!I43))),'Data Summary'!DJ49="Yes"),100-OFFSET('Sanitation Data'!$I$4,0,10*ROW('Sanitation Data'!I43)),NA())</f>
        <v>#N/A</v>
      </c>
      <c r="AV49" s="511" t="e">
        <f ca="1">+IF(AND(ISNUMBER(OFFSET('Sanitation Data'!$I$6,0,10*ROW('Sanitation Data'!I43))),'Data Summary'!DK49="Yes"),OFFSET('Sanitation Data'!$I$6,0,10*ROW('Sanitation Data'!I43)),NA())</f>
        <v>#N/A</v>
      </c>
      <c r="AW49" s="511" t="e">
        <f ca="1">+IF(AND(ISNUMBER(OFFSET('Sanitation Data'!$I$10,0,10*ROW('Sanitation Data'!I43))),'Data Summary'!DL49="Yes"),OFFSET('Sanitation Data'!$I$10,0,10*ROW('Sanitation Data'!I43)),NA())</f>
        <v>#N/A</v>
      </c>
      <c r="AX49" s="511" t="e">
        <f ca="1">+IF(AND(ISNUMBER(OFFSET('Sanitation Data'!$I$11,0,10*ROW('Sanitation Data'!I43))),'Data Summary'!DM49="Yes"),OFFSET('Sanitation Data'!$I$11,0,10*ROW('Sanitation Data'!I43)),NA())</f>
        <v>#N/A</v>
      </c>
      <c r="AY49" s="511" t="e">
        <f ca="1">+IF(AND(ISNUMBER(OFFSET('Sanitation Data'!$I$12,0,10*ROW('Sanitation Data'!I43))),'Data Summary'!DN49="Yes"),OFFSET('Sanitation Data'!$I$12,0,10*ROW('Sanitation Data'!I43)),NA())</f>
        <v>#N/A</v>
      </c>
      <c r="AZ49" s="512" t="e">
        <f ca="1">+IF(AND(ISNUMBER(OFFSET('Hygiene Data'!$D$5,0,10*ROW('Hygiene Data'!D43))),'Data Summary'!DO49="Yes"),OFFSET('Hygiene Data'!$D$5,0,10*ROW('Hygiene Data'!D43)),NA())</f>
        <v>#N/A</v>
      </c>
      <c r="BA49" s="512" t="e">
        <f ca="1">+IF(AND(ISNUMBER(OFFSET('Hygiene Data'!$D$7,0,10*ROW('Hygiene Data'!D43))),'Data Summary'!DP49="Yes"),OFFSET('Hygiene Data'!$D$7,0,10*ROW('Hygiene Data'!D43)),NA())</f>
        <v>#N/A</v>
      </c>
      <c r="BB49" s="512" t="e">
        <f ca="1">+IF(AND(ISNUMBER(OFFSET('Hygiene Data'!$D$9,0,10*ROW('Hygiene Data'!D43))),'Data Summary'!DQ49="Yes"),OFFSET('Hygiene Data'!$D$9,0,10*ROW('Hygiene Data'!D43)),NA())</f>
        <v>#N/A</v>
      </c>
      <c r="BC49" s="512" t="e">
        <f ca="1">+IF(AND(ISNUMBER(OFFSET('Hygiene Data'!$E$5,0,10*ROW('Hygiene Data'!E43))),'Data Summary'!DR49="Yes"),OFFSET('Hygiene Data'!$E$5,0,10*ROW('Hygiene Data'!E43)),NA())</f>
        <v>#N/A</v>
      </c>
      <c r="BD49" s="512" t="e">
        <f ca="1">+IF(AND(ISNUMBER(OFFSET('Hygiene Data'!$E$7,0,10*ROW('Hygiene Data'!E43))),'Data Summary'!DS49="Yes"),OFFSET('Hygiene Data'!$E$7,0,10*ROW('Hygiene Data'!E43)),NA())</f>
        <v>#N/A</v>
      </c>
      <c r="BE49" s="512" t="e">
        <f ca="1">+IF(AND(ISNUMBER(OFFSET('Hygiene Data'!$E$9,0,10*ROW('Hygiene Data'!E43))),'Data Summary'!DT49="Yes"),OFFSET('Hygiene Data'!$E$9,0,10*ROW('Hygiene Data'!E43)),NA())</f>
        <v>#N/A</v>
      </c>
      <c r="BF49" s="512" t="e">
        <f ca="1">+IF(AND(ISNUMBER(OFFSET('Hygiene Data'!$F$5,0,10*ROW('Hygiene Data'!F43))),'Data Summary'!DU49="Yes"),OFFSET('Hygiene Data'!$F$5,0,10*ROW('Hygiene Data'!F43)),NA())</f>
        <v>#N/A</v>
      </c>
      <c r="BG49" s="512" t="e">
        <f ca="1">+IF(AND(ISNUMBER(OFFSET('Hygiene Data'!$F$7,0,10*ROW('Hygiene Data'!F43))),'Data Summary'!DV49="Yes"),OFFSET('Hygiene Data'!$F$7,0,10*ROW('Hygiene Data'!F43)),NA())</f>
        <v>#N/A</v>
      </c>
      <c r="BH49" s="512" t="e">
        <f ca="1">+IF(AND(ISNUMBER(OFFSET('Hygiene Data'!$F$9,0,10*ROW('Hygiene Data'!F43))),'Data Summary'!DW49="Yes"),OFFSET('Hygiene Data'!$F$9,0,10*ROW('Hygiene Data'!F43)),NA())</f>
        <v>#N/A</v>
      </c>
      <c r="BI49" s="512" t="e">
        <f ca="1">+IF(AND(ISNUMBER(OFFSET('Hygiene Data'!$G$5,0,10*ROW('Hygiene Data'!G43))),'Data Summary'!DX49="Yes"),OFFSET('Hygiene Data'!$G$5,0,10*ROW('Hygiene Data'!G43)),NA())</f>
        <v>#N/A</v>
      </c>
      <c r="BJ49" s="512" t="e">
        <f ca="1">+IF(AND(ISNUMBER(OFFSET('Hygiene Data'!$G$7,0,10*ROW('Hygiene Data'!G43))),'Data Summary'!DY49="Yes"),OFFSET('Hygiene Data'!$G$7,0,10*ROW('Hygiene Data'!G43)),NA())</f>
        <v>#N/A</v>
      </c>
      <c r="BK49" s="512" t="e">
        <f ca="1">+IF(AND(ISNUMBER(OFFSET('Hygiene Data'!$G$9,0,10*ROW('Hygiene Data'!G43))),'Data Summary'!DZ49="Yes"),OFFSET('Hygiene Data'!$G$9,0,10*ROW('Hygiene Data'!G43)),NA())</f>
        <v>#N/A</v>
      </c>
      <c r="BL49" s="512" t="e">
        <f ca="1">+IF(AND(ISNUMBER(OFFSET('Hygiene Data'!$H$5,0,10*ROW('Hygiene Data'!H43))),'Data Summary'!EA49="Yes"),OFFSET('Hygiene Data'!$H$5,0,10*ROW('Hygiene Data'!H43)),NA())</f>
        <v>#N/A</v>
      </c>
      <c r="BM49" s="512" t="e">
        <f ca="1">+IF(AND(ISNUMBER(OFFSET('Hygiene Data'!$H$7,0,10*ROW('Hygiene Data'!H43))),'Data Summary'!EB49="Yes"),OFFSET('Hygiene Data'!$H$7,0,10*ROW('Hygiene Data'!H43)),NA())</f>
        <v>#N/A</v>
      </c>
      <c r="BN49" s="512" t="e">
        <f ca="1">+IF(AND(ISNUMBER(OFFSET('Hygiene Data'!$H$9,0,10*ROW('Hygiene Data'!H43))),'Data Summary'!EC49="Yes"),OFFSET('Hygiene Data'!$H$9,0,10*ROW('Hygiene Data'!H43)),NA())</f>
        <v>#N/A</v>
      </c>
      <c r="BO49" s="512" t="e">
        <f ca="1">+IF(AND(ISNUMBER(OFFSET('Hygiene Data'!$I$5,0,10*ROW('Hygiene Data'!I43))),'Data Summary'!ED49="Yes"),OFFSET('Hygiene Data'!$I$5,0,10*ROW('Hygiene Data'!I43)),NA())</f>
        <v>#N/A</v>
      </c>
      <c r="BP49" s="512" t="e">
        <f ca="1">+IF(AND(ISNUMBER(OFFSET('Hygiene Data'!$I$7,0,10*ROW('Hygiene Data'!I43))),'Data Summary'!EE49="Yes"),OFFSET('Hygiene Data'!$I$7,0,10*ROW('Hygiene Data'!I43)),NA())</f>
        <v>#N/A</v>
      </c>
      <c r="BQ49" s="512" t="e">
        <f ca="1">+IF(AND(ISNUMBER(OFFSET('Hygiene Data'!$I$9,0,10*ROW('Hygiene Data'!I43))),'Data Summary'!EF49="Yes"),OFFSET('Hygiene Data'!$I$9,0,10*ROW('Hygiene Data'!I43)),NA())</f>
        <v>#N/A</v>
      </c>
    </row>
    <row r="50" spans="1:69" x14ac:dyDescent="0.25">
      <c r="A50" s="508" t="e">
        <f ca="1">+RIGHT('Data Summary'!A50,LEN('Data Summary'!A50)-9)</f>
        <v>#VALUE!</v>
      </c>
      <c r="B50" s="482" t="str">
        <f ca="1">+IF(ISTEXT('Data Summary'!B50),'Data Summary'!B50,"")</f>
        <v/>
      </c>
      <c r="C50" s="509" t="e">
        <f ca="1">+VALUE('Data Summary'!C50)</f>
        <v>#VALUE!</v>
      </c>
      <c r="D50" s="510" t="e">
        <f ca="1">+IF(AND(ISNUMBER(OFFSET('Water Data'!$D$4,0,10*ROW('Water Data'!D44))),'Data Summary'!BS50="Yes"),100-OFFSET('Water Data'!$D$4,0,10*ROW('Water Data'!D44)),NA())</f>
        <v>#N/A</v>
      </c>
      <c r="E50" s="510" t="e">
        <f ca="1">+IF(AND(ISNUMBER(OFFSET('Water Data'!$D$6,0,10*ROW('Water Data'!D44))),'Data Summary'!BT50="Yes"),OFFSET('Water Data'!$D$6,0,10*ROW('Water Data'!D44)),NA())</f>
        <v>#N/A</v>
      </c>
      <c r="F50" s="510" t="e">
        <f ca="1">+IF(AND(ISNUMBER(OFFSET('Water Data'!$D$9,0,10*ROW('Water Data'!D44))),'Data Summary'!BU50="Yes"),OFFSET('Water Data'!$D$9,0,10*ROW('Water Data'!D44)),NA())</f>
        <v>#N/A</v>
      </c>
      <c r="G50" s="510" t="e">
        <f ca="1">+IF(AND(ISNUMBER(OFFSET('Water Data'!$E$4,0,10*ROW('Water Data'!E44))),'Data Summary'!BV50="Yes"),100-OFFSET('Water Data'!$E$4,0,10*ROW('Water Data'!E44)),NA())</f>
        <v>#N/A</v>
      </c>
      <c r="H50" s="510" t="e">
        <f ca="1">+IF(AND(ISNUMBER(OFFSET('Water Data'!$E$6,0,10*ROW('Water Data'!E44))),'Data Summary'!BW50="Yes"),OFFSET('Water Data'!$E$6,0,10*ROW('Water Data'!E44)),NA())</f>
        <v>#N/A</v>
      </c>
      <c r="I50" s="510" t="e">
        <f ca="1">+IF(AND(ISNUMBER(OFFSET('Water Data'!$E$9,0,10*ROW('Water Data'!E44))),'Data Summary'!BX50="Yes"),OFFSET('Water Data'!$E$9,0,10*ROW('Water Data'!E44)),NA())</f>
        <v>#N/A</v>
      </c>
      <c r="J50" s="510" t="e">
        <f ca="1">+IF(AND(ISNUMBER(OFFSET('Water Data'!$F$4,0,10*ROW('Water Data'!F44))),'Data Summary'!BY50="Yes"),100-OFFSET('Water Data'!$F$4,0,10*ROW('Water Data'!F44)),NA())</f>
        <v>#N/A</v>
      </c>
      <c r="K50" s="510" t="e">
        <f ca="1">+IF(AND(ISNUMBER(OFFSET('Water Data'!$F$6,0,10*ROW('Water Data'!F44))),'Data Summary'!BZ50="Yes"),OFFSET('Water Data'!$F$6,0,10*ROW('Water Data'!F44)),NA())</f>
        <v>#N/A</v>
      </c>
      <c r="L50" s="510" t="e">
        <f ca="1">+IF(AND(ISNUMBER(OFFSET('Water Data'!$F$9,0,10*ROW('Water Data'!F44))),'Data Summary'!CA50="Yes"),OFFSET('Water Data'!$F$9,0,10*ROW('Water Data'!F44)),NA())</f>
        <v>#N/A</v>
      </c>
      <c r="M50" s="510" t="e">
        <f ca="1">+IF(AND(ISNUMBER(OFFSET('Water Data'!$G$4,0,10*ROW('Water Data'!G44))),'Data Summary'!CB50="Yes"),100-OFFSET('Water Data'!$G$4,0,10*ROW('Water Data'!G44)),NA())</f>
        <v>#N/A</v>
      </c>
      <c r="N50" s="510" t="e">
        <f ca="1">+IF(AND(ISNUMBER(OFFSET('Water Data'!$G$6,0,10*ROW('Water Data'!G44))),'Data Summary'!CC50="Yes"),OFFSET('Water Data'!$G$6,0,10*ROW('Water Data'!G44)),NA())</f>
        <v>#N/A</v>
      </c>
      <c r="O50" s="510" t="e">
        <f ca="1">+IF(AND(ISNUMBER(OFFSET('Water Data'!$G$9,0,10*ROW('Water Data'!G44))),'Data Summary'!CD50="Yes"),OFFSET('Water Data'!$G$9,0,10*ROW('Water Data'!G44)),NA())</f>
        <v>#N/A</v>
      </c>
      <c r="P50" s="510" t="e">
        <f ca="1">+IF(AND(ISNUMBER(OFFSET('Water Data'!$H$4,0,10*ROW('Water Data'!H44))),'Data Summary'!CE50="Yes"),100-OFFSET('Water Data'!$H$4,0,10*ROW('Water Data'!H44)),NA())</f>
        <v>#N/A</v>
      </c>
      <c r="Q50" s="510" t="e">
        <f ca="1">+IF(AND(ISNUMBER(OFFSET('Water Data'!$H$6,0,10*ROW('Water Data'!H44))),'Data Summary'!CF50="Yes"),OFFSET('Water Data'!$H$6,0,10*ROW('Water Data'!H44)),NA())</f>
        <v>#N/A</v>
      </c>
      <c r="R50" s="510" t="e">
        <f ca="1">+IF(AND(ISNUMBER(OFFSET('Water Data'!$H$9,0,10*ROW('Water Data'!H44))),'Data Summary'!CG50="Yes"),OFFSET('Water Data'!$H$9,0,10*ROW('Water Data'!H44)),NA())</f>
        <v>#N/A</v>
      </c>
      <c r="S50" s="510" t="e">
        <f ca="1">+IF(AND(ISNUMBER(OFFSET('Water Data'!$I$4,0,10*ROW('Water Data'!I44))),'Data Summary'!CH50="Yes"),100-OFFSET('Water Data'!$I$4,0,10*ROW('Water Data'!I44)),NA())</f>
        <v>#N/A</v>
      </c>
      <c r="T50" s="510" t="e">
        <f ca="1">+IF(AND(ISNUMBER(OFFSET('Water Data'!$I$6,0,10*ROW('Water Data'!I44))),'Data Summary'!CI50="Yes"),OFFSET('Water Data'!$I$6,0,10*ROW('Water Data'!I44)),NA())</f>
        <v>#N/A</v>
      </c>
      <c r="U50" s="510" t="e">
        <f ca="1">+IF(AND(ISNUMBER(OFFSET('Water Data'!$I$9,0,10*ROW('Water Data'!I44))),'Data Summary'!CJ50="Yes"),OFFSET('Water Data'!$I$9,0,10*ROW('Water Data'!I44)),NA())</f>
        <v>#N/A</v>
      </c>
      <c r="V50" s="511" t="e">
        <f ca="1">+IF(AND(ISNUMBER(OFFSET('Sanitation Data'!$D$4,0,10*ROW('Sanitation Data'!D44))),'Data Summary'!CK50="Yes"),100-OFFSET('Sanitation Data'!$D$4,0,10*ROW('Sanitation Data'!D44)),NA())</f>
        <v>#N/A</v>
      </c>
      <c r="W50" s="511" t="e">
        <f ca="1">+IF(AND(ISNUMBER(OFFSET('Sanitation Data'!$D$6,0,10*ROW('Sanitation Data'!D44))),'Data Summary'!CL50="Yes"),OFFSET('Sanitation Data'!$D$6,0,10*ROW('Sanitation Data'!D44)),NA())</f>
        <v>#N/A</v>
      </c>
      <c r="X50" s="511" t="e">
        <f ca="1">+IF(AND(ISNUMBER(OFFSET('Sanitation Data'!$D$10,0,10*ROW('Sanitation Data'!D44))),'Data Summary'!CM50="Yes"),OFFSET('Sanitation Data'!$D$10,0,10*ROW('Sanitation Data'!D44)),NA())</f>
        <v>#N/A</v>
      </c>
      <c r="Y50" s="511" t="e">
        <f ca="1">+IF(AND(ISNUMBER(OFFSET('Sanitation Data'!$D$11,0,10*ROW('Sanitation Data'!D44))),'Data Summary'!CN50="Yes"),OFFSET('Sanitation Data'!$D$11,0,10*ROW('Sanitation Data'!D44)),NA())</f>
        <v>#N/A</v>
      </c>
      <c r="Z50" s="511" t="e">
        <f ca="1">+IF(AND(ISNUMBER(OFFSET('Sanitation Data'!$D$12,0,10*ROW('Sanitation Data'!D44))),'Data Summary'!CO50="Yes"),OFFSET('Sanitation Data'!$D$12,0,10*ROW('Sanitation Data'!D44)),NA())</f>
        <v>#N/A</v>
      </c>
      <c r="AA50" s="511" t="e">
        <f ca="1">+IF(AND(ISNUMBER(OFFSET('Sanitation Data'!$E$4,0,10*ROW('Sanitation Data'!E44))),'Data Summary'!CP50="Yes"),100-OFFSET('Sanitation Data'!$E$4,0,10*ROW('Sanitation Data'!E44)),NA())</f>
        <v>#N/A</v>
      </c>
      <c r="AB50" s="511" t="e">
        <f ca="1">+IF(AND(ISNUMBER(OFFSET('Sanitation Data'!$E$6,0,10*ROW('Sanitation Data'!E44))),'Data Summary'!CQ50="Yes"),OFFSET('Sanitation Data'!$E$6,0,10*ROW('Sanitation Data'!E44)),NA())</f>
        <v>#N/A</v>
      </c>
      <c r="AC50" s="511" t="e">
        <f ca="1">+IF(AND(ISNUMBER(OFFSET('Sanitation Data'!$E$10,0,10*ROW('Sanitation Data'!E44))),'Data Summary'!CR50="Yes"),OFFSET('Sanitation Data'!$E$10,0,10*ROW('Sanitation Data'!E44)),NA())</f>
        <v>#N/A</v>
      </c>
      <c r="AD50" s="511" t="e">
        <f ca="1">+IF(AND(ISNUMBER(OFFSET('Sanitation Data'!$E$11,0,10*ROW('Sanitation Data'!E44))),'Data Summary'!CS50="Yes"),OFFSET('Sanitation Data'!$E$11,0,10*ROW('Sanitation Data'!E44)),NA())</f>
        <v>#N/A</v>
      </c>
      <c r="AE50" s="511" t="e">
        <f ca="1">+IF(AND(ISNUMBER(OFFSET('Sanitation Data'!$E$12,0,10*ROW('Sanitation Data'!E44))),'Data Summary'!CT50="Yes"),OFFSET('Sanitation Data'!$E$12,0,10*ROW('Sanitation Data'!E44)),NA())</f>
        <v>#N/A</v>
      </c>
      <c r="AF50" s="511" t="e">
        <f ca="1">+IF(AND(ISNUMBER(OFFSET('Sanitation Data'!$F$4,0,10*ROW('Sanitation Data'!F44))),'Data Summary'!CU50="Yes"),100-OFFSET('Sanitation Data'!$F$4,0,10*ROW('Sanitation Data'!F44)),NA())</f>
        <v>#N/A</v>
      </c>
      <c r="AG50" s="511" t="e">
        <f ca="1">+IF(AND(ISNUMBER(OFFSET('Sanitation Data'!$F$6,0,10*ROW('Sanitation Data'!F44))),'Data Summary'!CV50="Yes"),OFFSET('Sanitation Data'!$F$6,0,10*ROW('Sanitation Data'!F44)),NA())</f>
        <v>#N/A</v>
      </c>
      <c r="AH50" s="511" t="e">
        <f ca="1">+IF(AND(ISNUMBER(OFFSET('Sanitation Data'!$F$10,0,10*ROW('Sanitation Data'!F44))),'Data Summary'!CW50="Yes"),OFFSET('Sanitation Data'!$F$10,0,10*ROW('Sanitation Data'!F44)),NA())</f>
        <v>#N/A</v>
      </c>
      <c r="AI50" s="511" t="e">
        <f ca="1">+IF(AND(ISNUMBER(OFFSET('Sanitation Data'!$F$11,0,10*ROW('Sanitation Data'!F44))),'Data Summary'!CX50="Yes"),OFFSET('Sanitation Data'!$F$11,0,10*ROW('Sanitation Data'!F44)),NA())</f>
        <v>#N/A</v>
      </c>
      <c r="AJ50" s="511" t="e">
        <f ca="1">+IF(AND(ISNUMBER(OFFSET('Sanitation Data'!$F$12,0,10*ROW('Sanitation Data'!F44))),'Data Summary'!CY50="Yes"),OFFSET('Sanitation Data'!$F$12,0,10*ROW('Sanitation Data'!F44)),NA())</f>
        <v>#N/A</v>
      </c>
      <c r="AK50" s="511" t="e">
        <f ca="1">+IF(AND(ISNUMBER(OFFSET('Sanitation Data'!$G$4,0,10*ROW('Sanitation Data'!G44))),'Data Summary'!CZ50="Yes"),100-OFFSET('Sanitation Data'!$G$4,0,10*ROW('Sanitation Data'!G44)),NA())</f>
        <v>#N/A</v>
      </c>
      <c r="AL50" s="511" t="e">
        <f ca="1">+IF(AND(ISNUMBER(OFFSET('Sanitation Data'!$G$6,0,10*ROW('Sanitation Data'!G44))),'Data Summary'!DA50="Yes"),OFFSET('Sanitation Data'!$G$6,0,10*ROW('Sanitation Data'!G44)),NA())</f>
        <v>#N/A</v>
      </c>
      <c r="AM50" s="511" t="e">
        <f ca="1">+IF(AND(ISNUMBER(OFFSET('Sanitation Data'!$G$10,0,10*ROW('Sanitation Data'!G44))),'Data Summary'!DB50="Yes"),OFFSET('Sanitation Data'!$G$10,0,10*ROW('Sanitation Data'!G44)),NA())</f>
        <v>#N/A</v>
      </c>
      <c r="AN50" s="511" t="e">
        <f ca="1">+IF(AND(ISNUMBER(OFFSET('Sanitation Data'!$G$11,0,10*ROW('Sanitation Data'!G44))),'Data Summary'!DC50="Yes"),OFFSET('Sanitation Data'!$G$11,0,10*ROW('Sanitation Data'!G44)),NA())</f>
        <v>#N/A</v>
      </c>
      <c r="AO50" s="511" t="e">
        <f ca="1">+IF(AND(ISNUMBER(OFFSET('Sanitation Data'!$G$12,0,10*ROW('Sanitation Data'!G44))),'Data Summary'!DD50="Yes"),OFFSET('Sanitation Data'!$G$12,0,10*ROW('Sanitation Data'!G44)),NA())</f>
        <v>#N/A</v>
      </c>
      <c r="AP50" s="511" t="e">
        <f ca="1">+IF(AND(ISNUMBER(OFFSET('Sanitation Data'!$H$4,0,10*ROW('Sanitation Data'!H44))),'Data Summary'!DE50="Yes"),100-OFFSET('Sanitation Data'!$H$4,0,10*ROW('Sanitation Data'!H44)),NA())</f>
        <v>#N/A</v>
      </c>
      <c r="AQ50" s="511" t="e">
        <f ca="1">+IF(AND(ISNUMBER(OFFSET('Sanitation Data'!$H$6,0,10*ROW('Sanitation Data'!H44))),'Data Summary'!DF50="Yes"),OFFSET('Sanitation Data'!$H$6,0,10*ROW('Sanitation Data'!H44)),NA())</f>
        <v>#N/A</v>
      </c>
      <c r="AR50" s="511" t="e">
        <f ca="1">+IF(AND(ISNUMBER(OFFSET('Sanitation Data'!$H$10,0,10*ROW('Sanitation Data'!H44))),'Data Summary'!DG50="Yes"),OFFSET('Sanitation Data'!$H$10,0,10*ROW('Sanitation Data'!H44)),NA())</f>
        <v>#N/A</v>
      </c>
      <c r="AS50" s="511" t="e">
        <f ca="1">+IF(AND(ISNUMBER(OFFSET('Sanitation Data'!$H$11,0,10*ROW('Sanitation Data'!H44))),'Data Summary'!DH50="Yes"),OFFSET('Sanitation Data'!$H$11,0,10*ROW('Sanitation Data'!H44)),NA())</f>
        <v>#N/A</v>
      </c>
      <c r="AT50" s="511" t="e">
        <f ca="1">+IF(AND(ISNUMBER(OFFSET('Sanitation Data'!$H$12,0,10*ROW('Sanitation Data'!H44))),'Data Summary'!DI50="Yes"),OFFSET('Sanitation Data'!$H$12,0,10*ROW('Sanitation Data'!H44)),NA())</f>
        <v>#N/A</v>
      </c>
      <c r="AU50" s="511" t="e">
        <f ca="1">+IF(AND(ISNUMBER(OFFSET('Sanitation Data'!$I$4,0,10*ROW('Sanitation Data'!I44))),'Data Summary'!DJ50="Yes"),100-OFFSET('Sanitation Data'!$I$4,0,10*ROW('Sanitation Data'!I44)),NA())</f>
        <v>#N/A</v>
      </c>
      <c r="AV50" s="511" t="e">
        <f ca="1">+IF(AND(ISNUMBER(OFFSET('Sanitation Data'!$I$6,0,10*ROW('Sanitation Data'!I44))),'Data Summary'!DK50="Yes"),OFFSET('Sanitation Data'!$I$6,0,10*ROW('Sanitation Data'!I44)),NA())</f>
        <v>#N/A</v>
      </c>
      <c r="AW50" s="511" t="e">
        <f ca="1">+IF(AND(ISNUMBER(OFFSET('Sanitation Data'!$I$10,0,10*ROW('Sanitation Data'!I44))),'Data Summary'!DL50="Yes"),OFFSET('Sanitation Data'!$I$10,0,10*ROW('Sanitation Data'!I44)),NA())</f>
        <v>#N/A</v>
      </c>
      <c r="AX50" s="511" t="e">
        <f ca="1">+IF(AND(ISNUMBER(OFFSET('Sanitation Data'!$I$11,0,10*ROW('Sanitation Data'!I44))),'Data Summary'!DM50="Yes"),OFFSET('Sanitation Data'!$I$11,0,10*ROW('Sanitation Data'!I44)),NA())</f>
        <v>#N/A</v>
      </c>
      <c r="AY50" s="511" t="e">
        <f ca="1">+IF(AND(ISNUMBER(OFFSET('Sanitation Data'!$I$12,0,10*ROW('Sanitation Data'!I44))),'Data Summary'!DN50="Yes"),OFFSET('Sanitation Data'!$I$12,0,10*ROW('Sanitation Data'!I44)),NA())</f>
        <v>#N/A</v>
      </c>
      <c r="AZ50" s="512" t="e">
        <f ca="1">+IF(AND(ISNUMBER(OFFSET('Hygiene Data'!$D$5,0,10*ROW('Hygiene Data'!D44))),'Data Summary'!DO50="Yes"),OFFSET('Hygiene Data'!$D$5,0,10*ROW('Hygiene Data'!D44)),NA())</f>
        <v>#N/A</v>
      </c>
      <c r="BA50" s="512" t="e">
        <f ca="1">+IF(AND(ISNUMBER(OFFSET('Hygiene Data'!$D$7,0,10*ROW('Hygiene Data'!D44))),'Data Summary'!DP50="Yes"),OFFSET('Hygiene Data'!$D$7,0,10*ROW('Hygiene Data'!D44)),NA())</f>
        <v>#N/A</v>
      </c>
      <c r="BB50" s="512" t="e">
        <f ca="1">+IF(AND(ISNUMBER(OFFSET('Hygiene Data'!$D$9,0,10*ROW('Hygiene Data'!D44))),'Data Summary'!DQ50="Yes"),OFFSET('Hygiene Data'!$D$9,0,10*ROW('Hygiene Data'!D44)),NA())</f>
        <v>#N/A</v>
      </c>
      <c r="BC50" s="512" t="e">
        <f ca="1">+IF(AND(ISNUMBER(OFFSET('Hygiene Data'!$E$5,0,10*ROW('Hygiene Data'!E44))),'Data Summary'!DR50="Yes"),OFFSET('Hygiene Data'!$E$5,0,10*ROW('Hygiene Data'!E44)),NA())</f>
        <v>#N/A</v>
      </c>
      <c r="BD50" s="512" t="e">
        <f ca="1">+IF(AND(ISNUMBER(OFFSET('Hygiene Data'!$E$7,0,10*ROW('Hygiene Data'!E44))),'Data Summary'!DS50="Yes"),OFFSET('Hygiene Data'!$E$7,0,10*ROW('Hygiene Data'!E44)),NA())</f>
        <v>#N/A</v>
      </c>
      <c r="BE50" s="512" t="e">
        <f ca="1">+IF(AND(ISNUMBER(OFFSET('Hygiene Data'!$E$9,0,10*ROW('Hygiene Data'!E44))),'Data Summary'!DT50="Yes"),OFFSET('Hygiene Data'!$E$9,0,10*ROW('Hygiene Data'!E44)),NA())</f>
        <v>#N/A</v>
      </c>
      <c r="BF50" s="512" t="e">
        <f ca="1">+IF(AND(ISNUMBER(OFFSET('Hygiene Data'!$F$5,0,10*ROW('Hygiene Data'!F44))),'Data Summary'!DU50="Yes"),OFFSET('Hygiene Data'!$F$5,0,10*ROW('Hygiene Data'!F44)),NA())</f>
        <v>#N/A</v>
      </c>
      <c r="BG50" s="512" t="e">
        <f ca="1">+IF(AND(ISNUMBER(OFFSET('Hygiene Data'!$F$7,0,10*ROW('Hygiene Data'!F44))),'Data Summary'!DV50="Yes"),OFFSET('Hygiene Data'!$F$7,0,10*ROW('Hygiene Data'!F44)),NA())</f>
        <v>#N/A</v>
      </c>
      <c r="BH50" s="512" t="e">
        <f ca="1">+IF(AND(ISNUMBER(OFFSET('Hygiene Data'!$F$9,0,10*ROW('Hygiene Data'!F44))),'Data Summary'!DW50="Yes"),OFFSET('Hygiene Data'!$F$9,0,10*ROW('Hygiene Data'!F44)),NA())</f>
        <v>#N/A</v>
      </c>
      <c r="BI50" s="512" t="e">
        <f ca="1">+IF(AND(ISNUMBER(OFFSET('Hygiene Data'!$G$5,0,10*ROW('Hygiene Data'!G44))),'Data Summary'!DX50="Yes"),OFFSET('Hygiene Data'!$G$5,0,10*ROW('Hygiene Data'!G44)),NA())</f>
        <v>#N/A</v>
      </c>
      <c r="BJ50" s="512" t="e">
        <f ca="1">+IF(AND(ISNUMBER(OFFSET('Hygiene Data'!$G$7,0,10*ROW('Hygiene Data'!G44))),'Data Summary'!DY50="Yes"),OFFSET('Hygiene Data'!$G$7,0,10*ROW('Hygiene Data'!G44)),NA())</f>
        <v>#N/A</v>
      </c>
      <c r="BK50" s="512" t="e">
        <f ca="1">+IF(AND(ISNUMBER(OFFSET('Hygiene Data'!$G$9,0,10*ROW('Hygiene Data'!G44))),'Data Summary'!DZ50="Yes"),OFFSET('Hygiene Data'!$G$9,0,10*ROW('Hygiene Data'!G44)),NA())</f>
        <v>#N/A</v>
      </c>
      <c r="BL50" s="512" t="e">
        <f ca="1">+IF(AND(ISNUMBER(OFFSET('Hygiene Data'!$H$5,0,10*ROW('Hygiene Data'!H44))),'Data Summary'!EA50="Yes"),OFFSET('Hygiene Data'!$H$5,0,10*ROW('Hygiene Data'!H44)),NA())</f>
        <v>#N/A</v>
      </c>
      <c r="BM50" s="512" t="e">
        <f ca="1">+IF(AND(ISNUMBER(OFFSET('Hygiene Data'!$H$7,0,10*ROW('Hygiene Data'!H44))),'Data Summary'!EB50="Yes"),OFFSET('Hygiene Data'!$H$7,0,10*ROW('Hygiene Data'!H44)),NA())</f>
        <v>#N/A</v>
      </c>
      <c r="BN50" s="512" t="e">
        <f ca="1">+IF(AND(ISNUMBER(OFFSET('Hygiene Data'!$H$9,0,10*ROW('Hygiene Data'!H44))),'Data Summary'!EC50="Yes"),OFFSET('Hygiene Data'!$H$9,0,10*ROW('Hygiene Data'!H44)),NA())</f>
        <v>#N/A</v>
      </c>
      <c r="BO50" s="512" t="e">
        <f ca="1">+IF(AND(ISNUMBER(OFFSET('Hygiene Data'!$I$5,0,10*ROW('Hygiene Data'!I44))),'Data Summary'!ED50="Yes"),OFFSET('Hygiene Data'!$I$5,0,10*ROW('Hygiene Data'!I44)),NA())</f>
        <v>#N/A</v>
      </c>
      <c r="BP50" s="512" t="e">
        <f ca="1">+IF(AND(ISNUMBER(OFFSET('Hygiene Data'!$I$7,0,10*ROW('Hygiene Data'!I44))),'Data Summary'!EE50="Yes"),OFFSET('Hygiene Data'!$I$7,0,10*ROW('Hygiene Data'!I44)),NA())</f>
        <v>#N/A</v>
      </c>
      <c r="BQ50" s="512" t="e">
        <f ca="1">+IF(AND(ISNUMBER(OFFSET('Hygiene Data'!$I$9,0,10*ROW('Hygiene Data'!I44))),'Data Summary'!EF50="Yes"),OFFSET('Hygiene Data'!$I$9,0,10*ROW('Hygiene Data'!I44)),NA())</f>
        <v>#N/A</v>
      </c>
    </row>
    <row r="51" spans="1:69" x14ac:dyDescent="0.25">
      <c r="A51" s="508" t="e">
        <f ca="1">+RIGHT('Data Summary'!A51,LEN('Data Summary'!A51)-9)</f>
        <v>#VALUE!</v>
      </c>
      <c r="B51" s="482" t="str">
        <f ca="1">+IF(ISTEXT('Data Summary'!B51),'Data Summary'!B51,"")</f>
        <v/>
      </c>
      <c r="C51" s="509" t="e">
        <f ca="1">+VALUE('Data Summary'!C51)</f>
        <v>#VALUE!</v>
      </c>
      <c r="D51" s="510" t="e">
        <f ca="1">+IF(AND(ISNUMBER(OFFSET('Water Data'!$D$4,0,10*ROW('Water Data'!D45))),'Data Summary'!BS51="Yes"),100-OFFSET('Water Data'!$D$4,0,10*ROW('Water Data'!D45)),NA())</f>
        <v>#N/A</v>
      </c>
      <c r="E51" s="510" t="e">
        <f ca="1">+IF(AND(ISNUMBER(OFFSET('Water Data'!$D$6,0,10*ROW('Water Data'!D45))),'Data Summary'!BT51="Yes"),OFFSET('Water Data'!$D$6,0,10*ROW('Water Data'!D45)),NA())</f>
        <v>#N/A</v>
      </c>
      <c r="F51" s="510" t="e">
        <f ca="1">+IF(AND(ISNUMBER(OFFSET('Water Data'!$D$9,0,10*ROW('Water Data'!D45))),'Data Summary'!BU51="Yes"),OFFSET('Water Data'!$D$9,0,10*ROW('Water Data'!D45)),NA())</f>
        <v>#N/A</v>
      </c>
      <c r="G51" s="510" t="e">
        <f ca="1">+IF(AND(ISNUMBER(OFFSET('Water Data'!$E$4,0,10*ROW('Water Data'!E45))),'Data Summary'!BV51="Yes"),100-OFFSET('Water Data'!$E$4,0,10*ROW('Water Data'!E45)),NA())</f>
        <v>#N/A</v>
      </c>
      <c r="H51" s="510" t="e">
        <f ca="1">+IF(AND(ISNUMBER(OFFSET('Water Data'!$E$6,0,10*ROW('Water Data'!E45))),'Data Summary'!BW51="Yes"),OFFSET('Water Data'!$E$6,0,10*ROW('Water Data'!E45)),NA())</f>
        <v>#N/A</v>
      </c>
      <c r="I51" s="510" t="e">
        <f ca="1">+IF(AND(ISNUMBER(OFFSET('Water Data'!$E$9,0,10*ROW('Water Data'!E45))),'Data Summary'!BX51="Yes"),OFFSET('Water Data'!$E$9,0,10*ROW('Water Data'!E45)),NA())</f>
        <v>#N/A</v>
      </c>
      <c r="J51" s="510" t="e">
        <f ca="1">+IF(AND(ISNUMBER(OFFSET('Water Data'!$F$4,0,10*ROW('Water Data'!F45))),'Data Summary'!BY51="Yes"),100-OFFSET('Water Data'!$F$4,0,10*ROW('Water Data'!F45)),NA())</f>
        <v>#N/A</v>
      </c>
      <c r="K51" s="510" t="e">
        <f ca="1">+IF(AND(ISNUMBER(OFFSET('Water Data'!$F$6,0,10*ROW('Water Data'!F45))),'Data Summary'!BZ51="Yes"),OFFSET('Water Data'!$F$6,0,10*ROW('Water Data'!F45)),NA())</f>
        <v>#N/A</v>
      </c>
      <c r="L51" s="510" t="e">
        <f ca="1">+IF(AND(ISNUMBER(OFFSET('Water Data'!$F$9,0,10*ROW('Water Data'!F45))),'Data Summary'!CA51="Yes"),OFFSET('Water Data'!$F$9,0,10*ROW('Water Data'!F45)),NA())</f>
        <v>#N/A</v>
      </c>
      <c r="M51" s="510" t="e">
        <f ca="1">+IF(AND(ISNUMBER(OFFSET('Water Data'!$G$4,0,10*ROW('Water Data'!G45))),'Data Summary'!CB51="Yes"),100-OFFSET('Water Data'!$G$4,0,10*ROW('Water Data'!G45)),NA())</f>
        <v>#N/A</v>
      </c>
      <c r="N51" s="510" t="e">
        <f ca="1">+IF(AND(ISNUMBER(OFFSET('Water Data'!$G$6,0,10*ROW('Water Data'!G45))),'Data Summary'!CC51="Yes"),OFFSET('Water Data'!$G$6,0,10*ROW('Water Data'!G45)),NA())</f>
        <v>#N/A</v>
      </c>
      <c r="O51" s="510" t="e">
        <f ca="1">+IF(AND(ISNUMBER(OFFSET('Water Data'!$G$9,0,10*ROW('Water Data'!G45))),'Data Summary'!CD51="Yes"),OFFSET('Water Data'!$G$9,0,10*ROW('Water Data'!G45)),NA())</f>
        <v>#N/A</v>
      </c>
      <c r="P51" s="510" t="e">
        <f ca="1">+IF(AND(ISNUMBER(OFFSET('Water Data'!$H$4,0,10*ROW('Water Data'!H45))),'Data Summary'!CE51="Yes"),100-OFFSET('Water Data'!$H$4,0,10*ROW('Water Data'!H45)),NA())</f>
        <v>#N/A</v>
      </c>
      <c r="Q51" s="510" t="e">
        <f ca="1">+IF(AND(ISNUMBER(OFFSET('Water Data'!$H$6,0,10*ROW('Water Data'!H45))),'Data Summary'!CF51="Yes"),OFFSET('Water Data'!$H$6,0,10*ROW('Water Data'!H45)),NA())</f>
        <v>#N/A</v>
      </c>
      <c r="R51" s="510" t="e">
        <f ca="1">+IF(AND(ISNUMBER(OFFSET('Water Data'!$H$9,0,10*ROW('Water Data'!H45))),'Data Summary'!CG51="Yes"),OFFSET('Water Data'!$H$9,0,10*ROW('Water Data'!H45)),NA())</f>
        <v>#N/A</v>
      </c>
      <c r="S51" s="510" t="e">
        <f ca="1">+IF(AND(ISNUMBER(OFFSET('Water Data'!$I$4,0,10*ROW('Water Data'!I45))),'Data Summary'!CH51="Yes"),100-OFFSET('Water Data'!$I$4,0,10*ROW('Water Data'!I45)),NA())</f>
        <v>#N/A</v>
      </c>
      <c r="T51" s="510" t="e">
        <f ca="1">+IF(AND(ISNUMBER(OFFSET('Water Data'!$I$6,0,10*ROW('Water Data'!I45))),'Data Summary'!CI51="Yes"),OFFSET('Water Data'!$I$6,0,10*ROW('Water Data'!I45)),NA())</f>
        <v>#N/A</v>
      </c>
      <c r="U51" s="510" t="e">
        <f ca="1">+IF(AND(ISNUMBER(OFFSET('Water Data'!$I$9,0,10*ROW('Water Data'!I45))),'Data Summary'!CJ51="Yes"),OFFSET('Water Data'!$I$9,0,10*ROW('Water Data'!I45)),NA())</f>
        <v>#N/A</v>
      </c>
      <c r="V51" s="511" t="e">
        <f ca="1">+IF(AND(ISNUMBER(OFFSET('Sanitation Data'!$D$4,0,10*ROW('Sanitation Data'!D45))),'Data Summary'!CK51="Yes"),100-OFFSET('Sanitation Data'!$D$4,0,10*ROW('Sanitation Data'!D45)),NA())</f>
        <v>#N/A</v>
      </c>
      <c r="W51" s="511" t="e">
        <f ca="1">+IF(AND(ISNUMBER(OFFSET('Sanitation Data'!$D$6,0,10*ROW('Sanitation Data'!D45))),'Data Summary'!CL51="Yes"),OFFSET('Sanitation Data'!$D$6,0,10*ROW('Sanitation Data'!D45)),NA())</f>
        <v>#N/A</v>
      </c>
      <c r="X51" s="511" t="e">
        <f ca="1">+IF(AND(ISNUMBER(OFFSET('Sanitation Data'!$D$10,0,10*ROW('Sanitation Data'!D45))),'Data Summary'!CM51="Yes"),OFFSET('Sanitation Data'!$D$10,0,10*ROW('Sanitation Data'!D45)),NA())</f>
        <v>#N/A</v>
      </c>
      <c r="Y51" s="511" t="e">
        <f ca="1">+IF(AND(ISNUMBER(OFFSET('Sanitation Data'!$D$11,0,10*ROW('Sanitation Data'!D45))),'Data Summary'!CN51="Yes"),OFFSET('Sanitation Data'!$D$11,0,10*ROW('Sanitation Data'!D45)),NA())</f>
        <v>#N/A</v>
      </c>
      <c r="Z51" s="511" t="e">
        <f ca="1">+IF(AND(ISNUMBER(OFFSET('Sanitation Data'!$D$12,0,10*ROW('Sanitation Data'!D45))),'Data Summary'!CO51="Yes"),OFFSET('Sanitation Data'!$D$12,0,10*ROW('Sanitation Data'!D45)),NA())</f>
        <v>#N/A</v>
      </c>
      <c r="AA51" s="511" t="e">
        <f ca="1">+IF(AND(ISNUMBER(OFFSET('Sanitation Data'!$E$4,0,10*ROW('Sanitation Data'!E45))),'Data Summary'!CP51="Yes"),100-OFFSET('Sanitation Data'!$E$4,0,10*ROW('Sanitation Data'!E45)),NA())</f>
        <v>#N/A</v>
      </c>
      <c r="AB51" s="511" t="e">
        <f ca="1">+IF(AND(ISNUMBER(OFFSET('Sanitation Data'!$E$6,0,10*ROW('Sanitation Data'!E45))),'Data Summary'!CQ51="Yes"),OFFSET('Sanitation Data'!$E$6,0,10*ROW('Sanitation Data'!E45)),NA())</f>
        <v>#N/A</v>
      </c>
      <c r="AC51" s="511" t="e">
        <f ca="1">+IF(AND(ISNUMBER(OFFSET('Sanitation Data'!$E$10,0,10*ROW('Sanitation Data'!E45))),'Data Summary'!CR51="Yes"),OFFSET('Sanitation Data'!$E$10,0,10*ROW('Sanitation Data'!E45)),NA())</f>
        <v>#N/A</v>
      </c>
      <c r="AD51" s="511" t="e">
        <f ca="1">+IF(AND(ISNUMBER(OFFSET('Sanitation Data'!$E$11,0,10*ROW('Sanitation Data'!E45))),'Data Summary'!CS51="Yes"),OFFSET('Sanitation Data'!$E$11,0,10*ROW('Sanitation Data'!E45)),NA())</f>
        <v>#N/A</v>
      </c>
      <c r="AE51" s="511" t="e">
        <f ca="1">+IF(AND(ISNUMBER(OFFSET('Sanitation Data'!$E$12,0,10*ROW('Sanitation Data'!E45))),'Data Summary'!CT51="Yes"),OFFSET('Sanitation Data'!$E$12,0,10*ROW('Sanitation Data'!E45)),NA())</f>
        <v>#N/A</v>
      </c>
      <c r="AF51" s="511" t="e">
        <f ca="1">+IF(AND(ISNUMBER(OFFSET('Sanitation Data'!$F$4,0,10*ROW('Sanitation Data'!F45))),'Data Summary'!CU51="Yes"),100-OFFSET('Sanitation Data'!$F$4,0,10*ROW('Sanitation Data'!F45)),NA())</f>
        <v>#N/A</v>
      </c>
      <c r="AG51" s="511" t="e">
        <f ca="1">+IF(AND(ISNUMBER(OFFSET('Sanitation Data'!$F$6,0,10*ROW('Sanitation Data'!F45))),'Data Summary'!CV51="Yes"),OFFSET('Sanitation Data'!$F$6,0,10*ROW('Sanitation Data'!F45)),NA())</f>
        <v>#N/A</v>
      </c>
      <c r="AH51" s="511" t="e">
        <f ca="1">+IF(AND(ISNUMBER(OFFSET('Sanitation Data'!$F$10,0,10*ROW('Sanitation Data'!F45))),'Data Summary'!CW51="Yes"),OFFSET('Sanitation Data'!$F$10,0,10*ROW('Sanitation Data'!F45)),NA())</f>
        <v>#N/A</v>
      </c>
      <c r="AI51" s="511" t="e">
        <f ca="1">+IF(AND(ISNUMBER(OFFSET('Sanitation Data'!$F$11,0,10*ROW('Sanitation Data'!F45))),'Data Summary'!CX51="Yes"),OFFSET('Sanitation Data'!$F$11,0,10*ROW('Sanitation Data'!F45)),NA())</f>
        <v>#N/A</v>
      </c>
      <c r="AJ51" s="511" t="e">
        <f ca="1">+IF(AND(ISNUMBER(OFFSET('Sanitation Data'!$F$12,0,10*ROW('Sanitation Data'!F45))),'Data Summary'!CY51="Yes"),OFFSET('Sanitation Data'!$F$12,0,10*ROW('Sanitation Data'!F45)),NA())</f>
        <v>#N/A</v>
      </c>
      <c r="AK51" s="511" t="e">
        <f ca="1">+IF(AND(ISNUMBER(OFFSET('Sanitation Data'!$G$4,0,10*ROW('Sanitation Data'!G45))),'Data Summary'!CZ51="Yes"),100-OFFSET('Sanitation Data'!$G$4,0,10*ROW('Sanitation Data'!G45)),NA())</f>
        <v>#N/A</v>
      </c>
      <c r="AL51" s="511" t="e">
        <f ca="1">+IF(AND(ISNUMBER(OFFSET('Sanitation Data'!$G$6,0,10*ROW('Sanitation Data'!G45))),'Data Summary'!DA51="Yes"),OFFSET('Sanitation Data'!$G$6,0,10*ROW('Sanitation Data'!G45)),NA())</f>
        <v>#N/A</v>
      </c>
      <c r="AM51" s="511" t="e">
        <f ca="1">+IF(AND(ISNUMBER(OFFSET('Sanitation Data'!$G$10,0,10*ROW('Sanitation Data'!G45))),'Data Summary'!DB51="Yes"),OFFSET('Sanitation Data'!$G$10,0,10*ROW('Sanitation Data'!G45)),NA())</f>
        <v>#N/A</v>
      </c>
      <c r="AN51" s="511" t="e">
        <f ca="1">+IF(AND(ISNUMBER(OFFSET('Sanitation Data'!$G$11,0,10*ROW('Sanitation Data'!G45))),'Data Summary'!DC51="Yes"),OFFSET('Sanitation Data'!$G$11,0,10*ROW('Sanitation Data'!G45)),NA())</f>
        <v>#N/A</v>
      </c>
      <c r="AO51" s="511" t="e">
        <f ca="1">+IF(AND(ISNUMBER(OFFSET('Sanitation Data'!$G$12,0,10*ROW('Sanitation Data'!G45))),'Data Summary'!DD51="Yes"),OFFSET('Sanitation Data'!$G$12,0,10*ROW('Sanitation Data'!G45)),NA())</f>
        <v>#N/A</v>
      </c>
      <c r="AP51" s="511" t="e">
        <f ca="1">+IF(AND(ISNUMBER(OFFSET('Sanitation Data'!$H$4,0,10*ROW('Sanitation Data'!H45))),'Data Summary'!DE51="Yes"),100-OFFSET('Sanitation Data'!$H$4,0,10*ROW('Sanitation Data'!H45)),NA())</f>
        <v>#N/A</v>
      </c>
      <c r="AQ51" s="511" t="e">
        <f ca="1">+IF(AND(ISNUMBER(OFFSET('Sanitation Data'!$H$6,0,10*ROW('Sanitation Data'!H45))),'Data Summary'!DF51="Yes"),OFFSET('Sanitation Data'!$H$6,0,10*ROW('Sanitation Data'!H45)),NA())</f>
        <v>#N/A</v>
      </c>
      <c r="AR51" s="511" t="e">
        <f ca="1">+IF(AND(ISNUMBER(OFFSET('Sanitation Data'!$H$10,0,10*ROW('Sanitation Data'!H45))),'Data Summary'!DG51="Yes"),OFFSET('Sanitation Data'!$H$10,0,10*ROW('Sanitation Data'!H45)),NA())</f>
        <v>#N/A</v>
      </c>
      <c r="AS51" s="511" t="e">
        <f ca="1">+IF(AND(ISNUMBER(OFFSET('Sanitation Data'!$H$11,0,10*ROW('Sanitation Data'!H45))),'Data Summary'!DH51="Yes"),OFFSET('Sanitation Data'!$H$11,0,10*ROW('Sanitation Data'!H45)),NA())</f>
        <v>#N/A</v>
      </c>
      <c r="AT51" s="511" t="e">
        <f ca="1">+IF(AND(ISNUMBER(OFFSET('Sanitation Data'!$H$12,0,10*ROW('Sanitation Data'!H45))),'Data Summary'!DI51="Yes"),OFFSET('Sanitation Data'!$H$12,0,10*ROW('Sanitation Data'!H45)),NA())</f>
        <v>#N/A</v>
      </c>
      <c r="AU51" s="511" t="e">
        <f ca="1">+IF(AND(ISNUMBER(OFFSET('Sanitation Data'!$I$4,0,10*ROW('Sanitation Data'!I45))),'Data Summary'!DJ51="Yes"),100-OFFSET('Sanitation Data'!$I$4,0,10*ROW('Sanitation Data'!I45)),NA())</f>
        <v>#N/A</v>
      </c>
      <c r="AV51" s="511" t="e">
        <f ca="1">+IF(AND(ISNUMBER(OFFSET('Sanitation Data'!$I$6,0,10*ROW('Sanitation Data'!I45))),'Data Summary'!DK51="Yes"),OFFSET('Sanitation Data'!$I$6,0,10*ROW('Sanitation Data'!I45)),NA())</f>
        <v>#N/A</v>
      </c>
      <c r="AW51" s="511" t="e">
        <f ca="1">+IF(AND(ISNUMBER(OFFSET('Sanitation Data'!$I$10,0,10*ROW('Sanitation Data'!I45))),'Data Summary'!DL51="Yes"),OFFSET('Sanitation Data'!$I$10,0,10*ROW('Sanitation Data'!I45)),NA())</f>
        <v>#N/A</v>
      </c>
      <c r="AX51" s="511" t="e">
        <f ca="1">+IF(AND(ISNUMBER(OFFSET('Sanitation Data'!$I$11,0,10*ROW('Sanitation Data'!I45))),'Data Summary'!DM51="Yes"),OFFSET('Sanitation Data'!$I$11,0,10*ROW('Sanitation Data'!I45)),NA())</f>
        <v>#N/A</v>
      </c>
      <c r="AY51" s="511" t="e">
        <f ca="1">+IF(AND(ISNUMBER(OFFSET('Sanitation Data'!$I$12,0,10*ROW('Sanitation Data'!I45))),'Data Summary'!DN51="Yes"),OFFSET('Sanitation Data'!$I$12,0,10*ROW('Sanitation Data'!I45)),NA())</f>
        <v>#N/A</v>
      </c>
      <c r="AZ51" s="512" t="e">
        <f ca="1">+IF(AND(ISNUMBER(OFFSET('Hygiene Data'!$D$5,0,10*ROW('Hygiene Data'!D45))),'Data Summary'!DO51="Yes"),OFFSET('Hygiene Data'!$D$5,0,10*ROW('Hygiene Data'!D45)),NA())</f>
        <v>#N/A</v>
      </c>
      <c r="BA51" s="512" t="e">
        <f ca="1">+IF(AND(ISNUMBER(OFFSET('Hygiene Data'!$D$7,0,10*ROW('Hygiene Data'!D45))),'Data Summary'!DP51="Yes"),OFFSET('Hygiene Data'!$D$7,0,10*ROW('Hygiene Data'!D45)),NA())</f>
        <v>#N/A</v>
      </c>
      <c r="BB51" s="512" t="e">
        <f ca="1">+IF(AND(ISNUMBER(OFFSET('Hygiene Data'!$D$9,0,10*ROW('Hygiene Data'!D45))),'Data Summary'!DQ51="Yes"),OFFSET('Hygiene Data'!$D$9,0,10*ROW('Hygiene Data'!D45)),NA())</f>
        <v>#N/A</v>
      </c>
      <c r="BC51" s="512" t="e">
        <f ca="1">+IF(AND(ISNUMBER(OFFSET('Hygiene Data'!$E$5,0,10*ROW('Hygiene Data'!E45))),'Data Summary'!DR51="Yes"),OFFSET('Hygiene Data'!$E$5,0,10*ROW('Hygiene Data'!E45)),NA())</f>
        <v>#N/A</v>
      </c>
      <c r="BD51" s="512" t="e">
        <f ca="1">+IF(AND(ISNUMBER(OFFSET('Hygiene Data'!$E$7,0,10*ROW('Hygiene Data'!E45))),'Data Summary'!DS51="Yes"),OFFSET('Hygiene Data'!$E$7,0,10*ROW('Hygiene Data'!E45)),NA())</f>
        <v>#N/A</v>
      </c>
      <c r="BE51" s="512" t="e">
        <f ca="1">+IF(AND(ISNUMBER(OFFSET('Hygiene Data'!$E$9,0,10*ROW('Hygiene Data'!E45))),'Data Summary'!DT51="Yes"),OFFSET('Hygiene Data'!$E$9,0,10*ROW('Hygiene Data'!E45)),NA())</f>
        <v>#N/A</v>
      </c>
      <c r="BF51" s="512" t="e">
        <f ca="1">+IF(AND(ISNUMBER(OFFSET('Hygiene Data'!$F$5,0,10*ROW('Hygiene Data'!F45))),'Data Summary'!DU51="Yes"),OFFSET('Hygiene Data'!$F$5,0,10*ROW('Hygiene Data'!F45)),NA())</f>
        <v>#N/A</v>
      </c>
      <c r="BG51" s="512" t="e">
        <f ca="1">+IF(AND(ISNUMBER(OFFSET('Hygiene Data'!$F$7,0,10*ROW('Hygiene Data'!F45))),'Data Summary'!DV51="Yes"),OFFSET('Hygiene Data'!$F$7,0,10*ROW('Hygiene Data'!F45)),NA())</f>
        <v>#N/A</v>
      </c>
      <c r="BH51" s="512" t="e">
        <f ca="1">+IF(AND(ISNUMBER(OFFSET('Hygiene Data'!$F$9,0,10*ROW('Hygiene Data'!F45))),'Data Summary'!DW51="Yes"),OFFSET('Hygiene Data'!$F$9,0,10*ROW('Hygiene Data'!F45)),NA())</f>
        <v>#N/A</v>
      </c>
      <c r="BI51" s="512" t="e">
        <f ca="1">+IF(AND(ISNUMBER(OFFSET('Hygiene Data'!$G$5,0,10*ROW('Hygiene Data'!G45))),'Data Summary'!DX51="Yes"),OFFSET('Hygiene Data'!$G$5,0,10*ROW('Hygiene Data'!G45)),NA())</f>
        <v>#N/A</v>
      </c>
      <c r="BJ51" s="512" t="e">
        <f ca="1">+IF(AND(ISNUMBER(OFFSET('Hygiene Data'!$G$7,0,10*ROW('Hygiene Data'!G45))),'Data Summary'!DY51="Yes"),OFFSET('Hygiene Data'!$G$7,0,10*ROW('Hygiene Data'!G45)),NA())</f>
        <v>#N/A</v>
      </c>
      <c r="BK51" s="512" t="e">
        <f ca="1">+IF(AND(ISNUMBER(OFFSET('Hygiene Data'!$G$9,0,10*ROW('Hygiene Data'!G45))),'Data Summary'!DZ51="Yes"),OFFSET('Hygiene Data'!$G$9,0,10*ROW('Hygiene Data'!G45)),NA())</f>
        <v>#N/A</v>
      </c>
      <c r="BL51" s="512" t="e">
        <f ca="1">+IF(AND(ISNUMBER(OFFSET('Hygiene Data'!$H$5,0,10*ROW('Hygiene Data'!H45))),'Data Summary'!EA51="Yes"),OFFSET('Hygiene Data'!$H$5,0,10*ROW('Hygiene Data'!H45)),NA())</f>
        <v>#N/A</v>
      </c>
      <c r="BM51" s="512" t="e">
        <f ca="1">+IF(AND(ISNUMBER(OFFSET('Hygiene Data'!$H$7,0,10*ROW('Hygiene Data'!H45))),'Data Summary'!EB51="Yes"),OFFSET('Hygiene Data'!$H$7,0,10*ROW('Hygiene Data'!H45)),NA())</f>
        <v>#N/A</v>
      </c>
      <c r="BN51" s="512" t="e">
        <f ca="1">+IF(AND(ISNUMBER(OFFSET('Hygiene Data'!$H$9,0,10*ROW('Hygiene Data'!H45))),'Data Summary'!EC51="Yes"),OFFSET('Hygiene Data'!$H$9,0,10*ROW('Hygiene Data'!H45)),NA())</f>
        <v>#N/A</v>
      </c>
      <c r="BO51" s="512" t="e">
        <f ca="1">+IF(AND(ISNUMBER(OFFSET('Hygiene Data'!$I$5,0,10*ROW('Hygiene Data'!I45))),'Data Summary'!ED51="Yes"),OFFSET('Hygiene Data'!$I$5,0,10*ROW('Hygiene Data'!I45)),NA())</f>
        <v>#N/A</v>
      </c>
      <c r="BP51" s="512" t="e">
        <f ca="1">+IF(AND(ISNUMBER(OFFSET('Hygiene Data'!$I$7,0,10*ROW('Hygiene Data'!I45))),'Data Summary'!EE51="Yes"),OFFSET('Hygiene Data'!$I$7,0,10*ROW('Hygiene Data'!I45)),NA())</f>
        <v>#N/A</v>
      </c>
      <c r="BQ51" s="512" t="e">
        <f ca="1">+IF(AND(ISNUMBER(OFFSET('Hygiene Data'!$I$9,0,10*ROW('Hygiene Data'!I45))),'Data Summary'!EF51="Yes"),OFFSET('Hygiene Data'!$I$9,0,10*ROW('Hygiene Data'!I45)),NA())</f>
        <v>#N/A</v>
      </c>
    </row>
    <row r="52" spans="1:69" x14ac:dyDescent="0.25">
      <c r="A52" s="508" t="e">
        <f ca="1">+RIGHT('Data Summary'!A52,LEN('Data Summary'!A52)-9)</f>
        <v>#VALUE!</v>
      </c>
      <c r="B52" s="482" t="str">
        <f ca="1">+IF(ISTEXT('Data Summary'!B52),'Data Summary'!B52,"")</f>
        <v/>
      </c>
      <c r="C52" s="509" t="e">
        <f ca="1">+VALUE('Data Summary'!C52)</f>
        <v>#VALUE!</v>
      </c>
      <c r="D52" s="510" t="e">
        <f ca="1">+IF(AND(ISNUMBER(OFFSET('Water Data'!$D$4,0,10*ROW('Water Data'!D46))),'Data Summary'!BS52="Yes"),100-OFFSET('Water Data'!$D$4,0,10*ROW('Water Data'!D46)),NA())</f>
        <v>#N/A</v>
      </c>
      <c r="E52" s="510" t="e">
        <f ca="1">+IF(AND(ISNUMBER(OFFSET('Water Data'!$D$6,0,10*ROW('Water Data'!D46))),'Data Summary'!BT52="Yes"),OFFSET('Water Data'!$D$6,0,10*ROW('Water Data'!D46)),NA())</f>
        <v>#N/A</v>
      </c>
      <c r="F52" s="510" t="e">
        <f ca="1">+IF(AND(ISNUMBER(OFFSET('Water Data'!$D$9,0,10*ROW('Water Data'!D46))),'Data Summary'!BU52="Yes"),OFFSET('Water Data'!$D$9,0,10*ROW('Water Data'!D46)),NA())</f>
        <v>#N/A</v>
      </c>
      <c r="G52" s="510" t="e">
        <f ca="1">+IF(AND(ISNUMBER(OFFSET('Water Data'!$E$4,0,10*ROW('Water Data'!E46))),'Data Summary'!BV52="Yes"),100-OFFSET('Water Data'!$E$4,0,10*ROW('Water Data'!E46)),NA())</f>
        <v>#N/A</v>
      </c>
      <c r="H52" s="510" t="e">
        <f ca="1">+IF(AND(ISNUMBER(OFFSET('Water Data'!$E$6,0,10*ROW('Water Data'!E46))),'Data Summary'!BW52="Yes"),OFFSET('Water Data'!$E$6,0,10*ROW('Water Data'!E46)),NA())</f>
        <v>#N/A</v>
      </c>
      <c r="I52" s="510" t="e">
        <f ca="1">+IF(AND(ISNUMBER(OFFSET('Water Data'!$E$9,0,10*ROW('Water Data'!E46))),'Data Summary'!BX52="Yes"),OFFSET('Water Data'!$E$9,0,10*ROW('Water Data'!E46)),NA())</f>
        <v>#N/A</v>
      </c>
      <c r="J52" s="510" t="e">
        <f ca="1">+IF(AND(ISNUMBER(OFFSET('Water Data'!$F$4,0,10*ROW('Water Data'!F46))),'Data Summary'!BY52="Yes"),100-OFFSET('Water Data'!$F$4,0,10*ROW('Water Data'!F46)),NA())</f>
        <v>#N/A</v>
      </c>
      <c r="K52" s="510" t="e">
        <f ca="1">+IF(AND(ISNUMBER(OFFSET('Water Data'!$F$6,0,10*ROW('Water Data'!F46))),'Data Summary'!BZ52="Yes"),OFFSET('Water Data'!$F$6,0,10*ROW('Water Data'!F46)),NA())</f>
        <v>#N/A</v>
      </c>
      <c r="L52" s="510" t="e">
        <f ca="1">+IF(AND(ISNUMBER(OFFSET('Water Data'!$F$9,0,10*ROW('Water Data'!F46))),'Data Summary'!CA52="Yes"),OFFSET('Water Data'!$F$9,0,10*ROW('Water Data'!F46)),NA())</f>
        <v>#N/A</v>
      </c>
      <c r="M52" s="510" t="e">
        <f ca="1">+IF(AND(ISNUMBER(OFFSET('Water Data'!$G$4,0,10*ROW('Water Data'!G46))),'Data Summary'!CB52="Yes"),100-OFFSET('Water Data'!$G$4,0,10*ROW('Water Data'!G46)),NA())</f>
        <v>#N/A</v>
      </c>
      <c r="N52" s="510" t="e">
        <f ca="1">+IF(AND(ISNUMBER(OFFSET('Water Data'!$G$6,0,10*ROW('Water Data'!G46))),'Data Summary'!CC52="Yes"),OFFSET('Water Data'!$G$6,0,10*ROW('Water Data'!G46)),NA())</f>
        <v>#N/A</v>
      </c>
      <c r="O52" s="510" t="e">
        <f ca="1">+IF(AND(ISNUMBER(OFFSET('Water Data'!$G$9,0,10*ROW('Water Data'!G46))),'Data Summary'!CD52="Yes"),OFFSET('Water Data'!$G$9,0,10*ROW('Water Data'!G46)),NA())</f>
        <v>#N/A</v>
      </c>
      <c r="P52" s="510" t="e">
        <f ca="1">+IF(AND(ISNUMBER(OFFSET('Water Data'!$H$4,0,10*ROW('Water Data'!H46))),'Data Summary'!CE52="Yes"),100-OFFSET('Water Data'!$H$4,0,10*ROW('Water Data'!H46)),NA())</f>
        <v>#N/A</v>
      </c>
      <c r="Q52" s="510" t="e">
        <f ca="1">+IF(AND(ISNUMBER(OFFSET('Water Data'!$H$6,0,10*ROW('Water Data'!H46))),'Data Summary'!CF52="Yes"),OFFSET('Water Data'!$H$6,0,10*ROW('Water Data'!H46)),NA())</f>
        <v>#N/A</v>
      </c>
      <c r="R52" s="510" t="e">
        <f ca="1">+IF(AND(ISNUMBER(OFFSET('Water Data'!$H$9,0,10*ROW('Water Data'!H46))),'Data Summary'!CG52="Yes"),OFFSET('Water Data'!$H$9,0,10*ROW('Water Data'!H46)),NA())</f>
        <v>#N/A</v>
      </c>
      <c r="S52" s="510" t="e">
        <f ca="1">+IF(AND(ISNUMBER(OFFSET('Water Data'!$I$4,0,10*ROW('Water Data'!I46))),'Data Summary'!CH52="Yes"),100-OFFSET('Water Data'!$I$4,0,10*ROW('Water Data'!I46)),NA())</f>
        <v>#N/A</v>
      </c>
      <c r="T52" s="510" t="e">
        <f ca="1">+IF(AND(ISNUMBER(OFFSET('Water Data'!$I$6,0,10*ROW('Water Data'!I46))),'Data Summary'!CI52="Yes"),OFFSET('Water Data'!$I$6,0,10*ROW('Water Data'!I46)),NA())</f>
        <v>#N/A</v>
      </c>
      <c r="U52" s="510" t="e">
        <f ca="1">+IF(AND(ISNUMBER(OFFSET('Water Data'!$I$9,0,10*ROW('Water Data'!I46))),'Data Summary'!CJ52="Yes"),OFFSET('Water Data'!$I$9,0,10*ROW('Water Data'!I46)),NA())</f>
        <v>#N/A</v>
      </c>
      <c r="V52" s="511" t="e">
        <f ca="1">+IF(AND(ISNUMBER(OFFSET('Sanitation Data'!$D$4,0,10*ROW('Sanitation Data'!D46))),'Data Summary'!CK52="Yes"),100-OFFSET('Sanitation Data'!$D$4,0,10*ROW('Sanitation Data'!D46)),NA())</f>
        <v>#N/A</v>
      </c>
      <c r="W52" s="511" t="e">
        <f ca="1">+IF(AND(ISNUMBER(OFFSET('Sanitation Data'!$D$6,0,10*ROW('Sanitation Data'!D46))),'Data Summary'!CL52="Yes"),OFFSET('Sanitation Data'!$D$6,0,10*ROW('Sanitation Data'!D46)),NA())</f>
        <v>#N/A</v>
      </c>
      <c r="X52" s="511" t="e">
        <f ca="1">+IF(AND(ISNUMBER(OFFSET('Sanitation Data'!$D$10,0,10*ROW('Sanitation Data'!D46))),'Data Summary'!CM52="Yes"),OFFSET('Sanitation Data'!$D$10,0,10*ROW('Sanitation Data'!D46)),NA())</f>
        <v>#N/A</v>
      </c>
      <c r="Y52" s="511" t="e">
        <f ca="1">+IF(AND(ISNUMBER(OFFSET('Sanitation Data'!$D$11,0,10*ROW('Sanitation Data'!D46))),'Data Summary'!CN52="Yes"),OFFSET('Sanitation Data'!$D$11,0,10*ROW('Sanitation Data'!D46)),NA())</f>
        <v>#N/A</v>
      </c>
      <c r="Z52" s="511" t="e">
        <f ca="1">+IF(AND(ISNUMBER(OFFSET('Sanitation Data'!$D$12,0,10*ROW('Sanitation Data'!D46))),'Data Summary'!CO52="Yes"),OFFSET('Sanitation Data'!$D$12,0,10*ROW('Sanitation Data'!D46)),NA())</f>
        <v>#N/A</v>
      </c>
      <c r="AA52" s="511" t="e">
        <f ca="1">+IF(AND(ISNUMBER(OFFSET('Sanitation Data'!$E$4,0,10*ROW('Sanitation Data'!E46))),'Data Summary'!CP52="Yes"),100-OFFSET('Sanitation Data'!$E$4,0,10*ROW('Sanitation Data'!E46)),NA())</f>
        <v>#N/A</v>
      </c>
      <c r="AB52" s="511" t="e">
        <f ca="1">+IF(AND(ISNUMBER(OFFSET('Sanitation Data'!$E$6,0,10*ROW('Sanitation Data'!E46))),'Data Summary'!CQ52="Yes"),OFFSET('Sanitation Data'!$E$6,0,10*ROW('Sanitation Data'!E46)),NA())</f>
        <v>#N/A</v>
      </c>
      <c r="AC52" s="511" t="e">
        <f ca="1">+IF(AND(ISNUMBER(OFFSET('Sanitation Data'!$E$10,0,10*ROW('Sanitation Data'!E46))),'Data Summary'!CR52="Yes"),OFFSET('Sanitation Data'!$E$10,0,10*ROW('Sanitation Data'!E46)),NA())</f>
        <v>#N/A</v>
      </c>
      <c r="AD52" s="511" t="e">
        <f ca="1">+IF(AND(ISNUMBER(OFFSET('Sanitation Data'!$E$11,0,10*ROW('Sanitation Data'!E46))),'Data Summary'!CS52="Yes"),OFFSET('Sanitation Data'!$E$11,0,10*ROW('Sanitation Data'!E46)),NA())</f>
        <v>#N/A</v>
      </c>
      <c r="AE52" s="511" t="e">
        <f ca="1">+IF(AND(ISNUMBER(OFFSET('Sanitation Data'!$E$12,0,10*ROW('Sanitation Data'!E46))),'Data Summary'!CT52="Yes"),OFFSET('Sanitation Data'!$E$12,0,10*ROW('Sanitation Data'!E46)),NA())</f>
        <v>#N/A</v>
      </c>
      <c r="AF52" s="511" t="e">
        <f ca="1">+IF(AND(ISNUMBER(OFFSET('Sanitation Data'!$F$4,0,10*ROW('Sanitation Data'!F46))),'Data Summary'!CU52="Yes"),100-OFFSET('Sanitation Data'!$F$4,0,10*ROW('Sanitation Data'!F46)),NA())</f>
        <v>#N/A</v>
      </c>
      <c r="AG52" s="511" t="e">
        <f ca="1">+IF(AND(ISNUMBER(OFFSET('Sanitation Data'!$F$6,0,10*ROW('Sanitation Data'!F46))),'Data Summary'!CV52="Yes"),OFFSET('Sanitation Data'!$F$6,0,10*ROW('Sanitation Data'!F46)),NA())</f>
        <v>#N/A</v>
      </c>
      <c r="AH52" s="511" t="e">
        <f ca="1">+IF(AND(ISNUMBER(OFFSET('Sanitation Data'!$F$10,0,10*ROW('Sanitation Data'!F46))),'Data Summary'!CW52="Yes"),OFFSET('Sanitation Data'!$F$10,0,10*ROW('Sanitation Data'!F46)),NA())</f>
        <v>#N/A</v>
      </c>
      <c r="AI52" s="511" t="e">
        <f ca="1">+IF(AND(ISNUMBER(OFFSET('Sanitation Data'!$F$11,0,10*ROW('Sanitation Data'!F46))),'Data Summary'!CX52="Yes"),OFFSET('Sanitation Data'!$F$11,0,10*ROW('Sanitation Data'!F46)),NA())</f>
        <v>#N/A</v>
      </c>
      <c r="AJ52" s="511" t="e">
        <f ca="1">+IF(AND(ISNUMBER(OFFSET('Sanitation Data'!$F$12,0,10*ROW('Sanitation Data'!F46))),'Data Summary'!CY52="Yes"),OFFSET('Sanitation Data'!$F$12,0,10*ROW('Sanitation Data'!F46)),NA())</f>
        <v>#N/A</v>
      </c>
      <c r="AK52" s="511" t="e">
        <f ca="1">+IF(AND(ISNUMBER(OFFSET('Sanitation Data'!$G$4,0,10*ROW('Sanitation Data'!G46))),'Data Summary'!CZ52="Yes"),100-OFFSET('Sanitation Data'!$G$4,0,10*ROW('Sanitation Data'!G46)),NA())</f>
        <v>#N/A</v>
      </c>
      <c r="AL52" s="511" t="e">
        <f ca="1">+IF(AND(ISNUMBER(OFFSET('Sanitation Data'!$G$6,0,10*ROW('Sanitation Data'!G46))),'Data Summary'!DA52="Yes"),OFFSET('Sanitation Data'!$G$6,0,10*ROW('Sanitation Data'!G46)),NA())</f>
        <v>#N/A</v>
      </c>
      <c r="AM52" s="511" t="e">
        <f ca="1">+IF(AND(ISNUMBER(OFFSET('Sanitation Data'!$G$10,0,10*ROW('Sanitation Data'!G46))),'Data Summary'!DB52="Yes"),OFFSET('Sanitation Data'!$G$10,0,10*ROW('Sanitation Data'!G46)),NA())</f>
        <v>#N/A</v>
      </c>
      <c r="AN52" s="511" t="e">
        <f ca="1">+IF(AND(ISNUMBER(OFFSET('Sanitation Data'!$G$11,0,10*ROW('Sanitation Data'!G46))),'Data Summary'!DC52="Yes"),OFFSET('Sanitation Data'!$G$11,0,10*ROW('Sanitation Data'!G46)),NA())</f>
        <v>#N/A</v>
      </c>
      <c r="AO52" s="511" t="e">
        <f ca="1">+IF(AND(ISNUMBER(OFFSET('Sanitation Data'!$G$12,0,10*ROW('Sanitation Data'!G46))),'Data Summary'!DD52="Yes"),OFFSET('Sanitation Data'!$G$12,0,10*ROW('Sanitation Data'!G46)),NA())</f>
        <v>#N/A</v>
      </c>
      <c r="AP52" s="511" t="e">
        <f ca="1">+IF(AND(ISNUMBER(OFFSET('Sanitation Data'!$H$4,0,10*ROW('Sanitation Data'!H46))),'Data Summary'!DE52="Yes"),100-OFFSET('Sanitation Data'!$H$4,0,10*ROW('Sanitation Data'!H46)),NA())</f>
        <v>#N/A</v>
      </c>
      <c r="AQ52" s="511" t="e">
        <f ca="1">+IF(AND(ISNUMBER(OFFSET('Sanitation Data'!$H$6,0,10*ROW('Sanitation Data'!H46))),'Data Summary'!DF52="Yes"),OFFSET('Sanitation Data'!$H$6,0,10*ROW('Sanitation Data'!H46)),NA())</f>
        <v>#N/A</v>
      </c>
      <c r="AR52" s="511" t="e">
        <f ca="1">+IF(AND(ISNUMBER(OFFSET('Sanitation Data'!$H$10,0,10*ROW('Sanitation Data'!H46))),'Data Summary'!DG52="Yes"),OFFSET('Sanitation Data'!$H$10,0,10*ROW('Sanitation Data'!H46)),NA())</f>
        <v>#N/A</v>
      </c>
      <c r="AS52" s="511" t="e">
        <f ca="1">+IF(AND(ISNUMBER(OFFSET('Sanitation Data'!$H$11,0,10*ROW('Sanitation Data'!H46))),'Data Summary'!DH52="Yes"),OFFSET('Sanitation Data'!$H$11,0,10*ROW('Sanitation Data'!H46)),NA())</f>
        <v>#N/A</v>
      </c>
      <c r="AT52" s="511" t="e">
        <f ca="1">+IF(AND(ISNUMBER(OFFSET('Sanitation Data'!$H$12,0,10*ROW('Sanitation Data'!H46))),'Data Summary'!DI52="Yes"),OFFSET('Sanitation Data'!$H$12,0,10*ROW('Sanitation Data'!H46)),NA())</f>
        <v>#N/A</v>
      </c>
      <c r="AU52" s="511" t="e">
        <f ca="1">+IF(AND(ISNUMBER(OFFSET('Sanitation Data'!$I$4,0,10*ROW('Sanitation Data'!I46))),'Data Summary'!DJ52="Yes"),100-OFFSET('Sanitation Data'!$I$4,0,10*ROW('Sanitation Data'!I46)),NA())</f>
        <v>#N/A</v>
      </c>
      <c r="AV52" s="511" t="e">
        <f ca="1">+IF(AND(ISNUMBER(OFFSET('Sanitation Data'!$I$6,0,10*ROW('Sanitation Data'!I46))),'Data Summary'!DK52="Yes"),OFFSET('Sanitation Data'!$I$6,0,10*ROW('Sanitation Data'!I46)),NA())</f>
        <v>#N/A</v>
      </c>
      <c r="AW52" s="511" t="e">
        <f ca="1">+IF(AND(ISNUMBER(OFFSET('Sanitation Data'!$I$10,0,10*ROW('Sanitation Data'!I46))),'Data Summary'!DL52="Yes"),OFFSET('Sanitation Data'!$I$10,0,10*ROW('Sanitation Data'!I46)),NA())</f>
        <v>#N/A</v>
      </c>
      <c r="AX52" s="511" t="e">
        <f ca="1">+IF(AND(ISNUMBER(OFFSET('Sanitation Data'!$I$11,0,10*ROW('Sanitation Data'!I46))),'Data Summary'!DM52="Yes"),OFFSET('Sanitation Data'!$I$11,0,10*ROW('Sanitation Data'!I46)),NA())</f>
        <v>#N/A</v>
      </c>
      <c r="AY52" s="511" t="e">
        <f ca="1">+IF(AND(ISNUMBER(OFFSET('Sanitation Data'!$I$12,0,10*ROW('Sanitation Data'!I46))),'Data Summary'!DN52="Yes"),OFFSET('Sanitation Data'!$I$12,0,10*ROW('Sanitation Data'!I46)),NA())</f>
        <v>#N/A</v>
      </c>
      <c r="AZ52" s="512" t="e">
        <f ca="1">+IF(AND(ISNUMBER(OFFSET('Hygiene Data'!$D$5,0,10*ROW('Hygiene Data'!D46))),'Data Summary'!DO52="Yes"),OFFSET('Hygiene Data'!$D$5,0,10*ROW('Hygiene Data'!D46)),NA())</f>
        <v>#N/A</v>
      </c>
      <c r="BA52" s="512" t="e">
        <f ca="1">+IF(AND(ISNUMBER(OFFSET('Hygiene Data'!$D$7,0,10*ROW('Hygiene Data'!D46))),'Data Summary'!DP52="Yes"),OFFSET('Hygiene Data'!$D$7,0,10*ROW('Hygiene Data'!D46)),NA())</f>
        <v>#N/A</v>
      </c>
      <c r="BB52" s="512" t="e">
        <f ca="1">+IF(AND(ISNUMBER(OFFSET('Hygiene Data'!$D$9,0,10*ROW('Hygiene Data'!D46))),'Data Summary'!DQ52="Yes"),OFFSET('Hygiene Data'!$D$9,0,10*ROW('Hygiene Data'!D46)),NA())</f>
        <v>#N/A</v>
      </c>
      <c r="BC52" s="512" t="e">
        <f ca="1">+IF(AND(ISNUMBER(OFFSET('Hygiene Data'!$E$5,0,10*ROW('Hygiene Data'!E46))),'Data Summary'!DR52="Yes"),OFFSET('Hygiene Data'!$E$5,0,10*ROW('Hygiene Data'!E46)),NA())</f>
        <v>#N/A</v>
      </c>
      <c r="BD52" s="512" t="e">
        <f ca="1">+IF(AND(ISNUMBER(OFFSET('Hygiene Data'!$E$7,0,10*ROW('Hygiene Data'!E46))),'Data Summary'!DS52="Yes"),OFFSET('Hygiene Data'!$E$7,0,10*ROW('Hygiene Data'!E46)),NA())</f>
        <v>#N/A</v>
      </c>
      <c r="BE52" s="512" t="e">
        <f ca="1">+IF(AND(ISNUMBER(OFFSET('Hygiene Data'!$E$9,0,10*ROW('Hygiene Data'!E46))),'Data Summary'!DT52="Yes"),OFFSET('Hygiene Data'!$E$9,0,10*ROW('Hygiene Data'!E46)),NA())</f>
        <v>#N/A</v>
      </c>
      <c r="BF52" s="512" t="e">
        <f ca="1">+IF(AND(ISNUMBER(OFFSET('Hygiene Data'!$F$5,0,10*ROW('Hygiene Data'!F46))),'Data Summary'!DU52="Yes"),OFFSET('Hygiene Data'!$F$5,0,10*ROW('Hygiene Data'!F46)),NA())</f>
        <v>#N/A</v>
      </c>
      <c r="BG52" s="512" t="e">
        <f ca="1">+IF(AND(ISNUMBER(OFFSET('Hygiene Data'!$F$7,0,10*ROW('Hygiene Data'!F46))),'Data Summary'!DV52="Yes"),OFFSET('Hygiene Data'!$F$7,0,10*ROW('Hygiene Data'!F46)),NA())</f>
        <v>#N/A</v>
      </c>
      <c r="BH52" s="512" t="e">
        <f ca="1">+IF(AND(ISNUMBER(OFFSET('Hygiene Data'!$F$9,0,10*ROW('Hygiene Data'!F46))),'Data Summary'!DW52="Yes"),OFFSET('Hygiene Data'!$F$9,0,10*ROW('Hygiene Data'!F46)),NA())</f>
        <v>#N/A</v>
      </c>
      <c r="BI52" s="512" t="e">
        <f ca="1">+IF(AND(ISNUMBER(OFFSET('Hygiene Data'!$G$5,0,10*ROW('Hygiene Data'!G46))),'Data Summary'!DX52="Yes"),OFFSET('Hygiene Data'!$G$5,0,10*ROW('Hygiene Data'!G46)),NA())</f>
        <v>#N/A</v>
      </c>
      <c r="BJ52" s="512" t="e">
        <f ca="1">+IF(AND(ISNUMBER(OFFSET('Hygiene Data'!$G$7,0,10*ROW('Hygiene Data'!G46))),'Data Summary'!DY52="Yes"),OFFSET('Hygiene Data'!$G$7,0,10*ROW('Hygiene Data'!G46)),NA())</f>
        <v>#N/A</v>
      </c>
      <c r="BK52" s="512" t="e">
        <f ca="1">+IF(AND(ISNUMBER(OFFSET('Hygiene Data'!$G$9,0,10*ROW('Hygiene Data'!G46))),'Data Summary'!DZ52="Yes"),OFFSET('Hygiene Data'!$G$9,0,10*ROW('Hygiene Data'!G46)),NA())</f>
        <v>#N/A</v>
      </c>
      <c r="BL52" s="512" t="e">
        <f ca="1">+IF(AND(ISNUMBER(OFFSET('Hygiene Data'!$H$5,0,10*ROW('Hygiene Data'!H46))),'Data Summary'!EA52="Yes"),OFFSET('Hygiene Data'!$H$5,0,10*ROW('Hygiene Data'!H46)),NA())</f>
        <v>#N/A</v>
      </c>
      <c r="BM52" s="512" t="e">
        <f ca="1">+IF(AND(ISNUMBER(OFFSET('Hygiene Data'!$H$7,0,10*ROW('Hygiene Data'!H46))),'Data Summary'!EB52="Yes"),OFFSET('Hygiene Data'!$H$7,0,10*ROW('Hygiene Data'!H46)),NA())</f>
        <v>#N/A</v>
      </c>
      <c r="BN52" s="512" t="e">
        <f ca="1">+IF(AND(ISNUMBER(OFFSET('Hygiene Data'!$H$9,0,10*ROW('Hygiene Data'!H46))),'Data Summary'!EC52="Yes"),OFFSET('Hygiene Data'!$H$9,0,10*ROW('Hygiene Data'!H46)),NA())</f>
        <v>#N/A</v>
      </c>
      <c r="BO52" s="512" t="e">
        <f ca="1">+IF(AND(ISNUMBER(OFFSET('Hygiene Data'!$I$5,0,10*ROW('Hygiene Data'!I46))),'Data Summary'!ED52="Yes"),OFFSET('Hygiene Data'!$I$5,0,10*ROW('Hygiene Data'!I46)),NA())</f>
        <v>#N/A</v>
      </c>
      <c r="BP52" s="512" t="e">
        <f ca="1">+IF(AND(ISNUMBER(OFFSET('Hygiene Data'!$I$7,0,10*ROW('Hygiene Data'!I46))),'Data Summary'!EE52="Yes"),OFFSET('Hygiene Data'!$I$7,0,10*ROW('Hygiene Data'!I46)),NA())</f>
        <v>#N/A</v>
      </c>
      <c r="BQ52" s="512" t="e">
        <f ca="1">+IF(AND(ISNUMBER(OFFSET('Hygiene Data'!$I$9,0,10*ROW('Hygiene Data'!I46))),'Data Summary'!EF52="Yes"),OFFSET('Hygiene Data'!$I$9,0,10*ROW('Hygiene Data'!I46)),NA())</f>
        <v>#N/A</v>
      </c>
    </row>
    <row r="53" spans="1:69" x14ac:dyDescent="0.25">
      <c r="A53" s="508" t="e">
        <f ca="1">+RIGHT('Data Summary'!A53,LEN('Data Summary'!A53)-9)</f>
        <v>#VALUE!</v>
      </c>
      <c r="B53" s="482" t="str">
        <f ca="1">+IF(ISTEXT('Data Summary'!B53),'Data Summary'!B53,"")</f>
        <v/>
      </c>
      <c r="C53" s="509" t="e">
        <f ca="1">+VALUE('Data Summary'!C53)</f>
        <v>#VALUE!</v>
      </c>
      <c r="D53" s="510" t="e">
        <f ca="1">+IF(AND(ISNUMBER(OFFSET('Water Data'!$D$4,0,10*ROW('Water Data'!D47))),'Data Summary'!BS53="Yes"),100-OFFSET('Water Data'!$D$4,0,10*ROW('Water Data'!D47)),NA())</f>
        <v>#N/A</v>
      </c>
      <c r="E53" s="510" t="e">
        <f ca="1">+IF(AND(ISNUMBER(OFFSET('Water Data'!$D$6,0,10*ROW('Water Data'!D47))),'Data Summary'!BT53="Yes"),OFFSET('Water Data'!$D$6,0,10*ROW('Water Data'!D47)),NA())</f>
        <v>#N/A</v>
      </c>
      <c r="F53" s="510" t="e">
        <f ca="1">+IF(AND(ISNUMBER(OFFSET('Water Data'!$D$9,0,10*ROW('Water Data'!D47))),'Data Summary'!BU53="Yes"),OFFSET('Water Data'!$D$9,0,10*ROW('Water Data'!D47)),NA())</f>
        <v>#N/A</v>
      </c>
      <c r="G53" s="510" t="e">
        <f ca="1">+IF(AND(ISNUMBER(OFFSET('Water Data'!$E$4,0,10*ROW('Water Data'!E47))),'Data Summary'!BV53="Yes"),100-OFFSET('Water Data'!$E$4,0,10*ROW('Water Data'!E47)),NA())</f>
        <v>#N/A</v>
      </c>
      <c r="H53" s="510" t="e">
        <f ca="1">+IF(AND(ISNUMBER(OFFSET('Water Data'!$E$6,0,10*ROW('Water Data'!E47))),'Data Summary'!BW53="Yes"),OFFSET('Water Data'!$E$6,0,10*ROW('Water Data'!E47)),NA())</f>
        <v>#N/A</v>
      </c>
      <c r="I53" s="510" t="e">
        <f ca="1">+IF(AND(ISNUMBER(OFFSET('Water Data'!$E$9,0,10*ROW('Water Data'!E47))),'Data Summary'!BX53="Yes"),OFFSET('Water Data'!$E$9,0,10*ROW('Water Data'!E47)),NA())</f>
        <v>#N/A</v>
      </c>
      <c r="J53" s="510" t="e">
        <f ca="1">+IF(AND(ISNUMBER(OFFSET('Water Data'!$F$4,0,10*ROW('Water Data'!F47))),'Data Summary'!BY53="Yes"),100-OFFSET('Water Data'!$F$4,0,10*ROW('Water Data'!F47)),NA())</f>
        <v>#N/A</v>
      </c>
      <c r="K53" s="510" t="e">
        <f ca="1">+IF(AND(ISNUMBER(OFFSET('Water Data'!$F$6,0,10*ROW('Water Data'!F47))),'Data Summary'!BZ53="Yes"),OFFSET('Water Data'!$F$6,0,10*ROW('Water Data'!F47)),NA())</f>
        <v>#N/A</v>
      </c>
      <c r="L53" s="510" t="e">
        <f ca="1">+IF(AND(ISNUMBER(OFFSET('Water Data'!$F$9,0,10*ROW('Water Data'!F47))),'Data Summary'!CA53="Yes"),OFFSET('Water Data'!$F$9,0,10*ROW('Water Data'!F47)),NA())</f>
        <v>#N/A</v>
      </c>
      <c r="M53" s="510" t="e">
        <f ca="1">+IF(AND(ISNUMBER(OFFSET('Water Data'!$G$4,0,10*ROW('Water Data'!G47))),'Data Summary'!CB53="Yes"),100-OFFSET('Water Data'!$G$4,0,10*ROW('Water Data'!G47)),NA())</f>
        <v>#N/A</v>
      </c>
      <c r="N53" s="510" t="e">
        <f ca="1">+IF(AND(ISNUMBER(OFFSET('Water Data'!$G$6,0,10*ROW('Water Data'!G47))),'Data Summary'!CC53="Yes"),OFFSET('Water Data'!$G$6,0,10*ROW('Water Data'!G47)),NA())</f>
        <v>#N/A</v>
      </c>
      <c r="O53" s="510" t="e">
        <f ca="1">+IF(AND(ISNUMBER(OFFSET('Water Data'!$G$9,0,10*ROW('Water Data'!G47))),'Data Summary'!CD53="Yes"),OFFSET('Water Data'!$G$9,0,10*ROW('Water Data'!G47)),NA())</f>
        <v>#N/A</v>
      </c>
      <c r="P53" s="510" t="e">
        <f ca="1">+IF(AND(ISNUMBER(OFFSET('Water Data'!$H$4,0,10*ROW('Water Data'!H47))),'Data Summary'!CE53="Yes"),100-OFFSET('Water Data'!$H$4,0,10*ROW('Water Data'!H47)),NA())</f>
        <v>#N/A</v>
      </c>
      <c r="Q53" s="510" t="e">
        <f ca="1">+IF(AND(ISNUMBER(OFFSET('Water Data'!$H$6,0,10*ROW('Water Data'!H47))),'Data Summary'!CF53="Yes"),OFFSET('Water Data'!$H$6,0,10*ROW('Water Data'!H47)),NA())</f>
        <v>#N/A</v>
      </c>
      <c r="R53" s="510" t="e">
        <f ca="1">+IF(AND(ISNUMBER(OFFSET('Water Data'!$H$9,0,10*ROW('Water Data'!H47))),'Data Summary'!CG53="Yes"),OFFSET('Water Data'!$H$9,0,10*ROW('Water Data'!H47)),NA())</f>
        <v>#N/A</v>
      </c>
      <c r="S53" s="510" t="e">
        <f ca="1">+IF(AND(ISNUMBER(OFFSET('Water Data'!$I$4,0,10*ROW('Water Data'!I47))),'Data Summary'!CH53="Yes"),100-OFFSET('Water Data'!$I$4,0,10*ROW('Water Data'!I47)),NA())</f>
        <v>#N/A</v>
      </c>
      <c r="T53" s="510" t="e">
        <f ca="1">+IF(AND(ISNUMBER(OFFSET('Water Data'!$I$6,0,10*ROW('Water Data'!I47))),'Data Summary'!CI53="Yes"),OFFSET('Water Data'!$I$6,0,10*ROW('Water Data'!I47)),NA())</f>
        <v>#N/A</v>
      </c>
      <c r="U53" s="510" t="e">
        <f ca="1">+IF(AND(ISNUMBER(OFFSET('Water Data'!$I$9,0,10*ROW('Water Data'!I47))),'Data Summary'!CJ53="Yes"),OFFSET('Water Data'!$I$9,0,10*ROW('Water Data'!I47)),NA())</f>
        <v>#N/A</v>
      </c>
      <c r="V53" s="511" t="e">
        <f ca="1">+IF(AND(ISNUMBER(OFFSET('Sanitation Data'!$D$4,0,10*ROW('Sanitation Data'!D47))),'Data Summary'!CK53="Yes"),100-OFFSET('Sanitation Data'!$D$4,0,10*ROW('Sanitation Data'!D47)),NA())</f>
        <v>#N/A</v>
      </c>
      <c r="W53" s="511" t="e">
        <f ca="1">+IF(AND(ISNUMBER(OFFSET('Sanitation Data'!$D$6,0,10*ROW('Sanitation Data'!D47))),'Data Summary'!CL53="Yes"),OFFSET('Sanitation Data'!$D$6,0,10*ROW('Sanitation Data'!D47)),NA())</f>
        <v>#N/A</v>
      </c>
      <c r="X53" s="511" t="e">
        <f ca="1">+IF(AND(ISNUMBER(OFFSET('Sanitation Data'!$D$10,0,10*ROW('Sanitation Data'!D47))),'Data Summary'!CM53="Yes"),OFFSET('Sanitation Data'!$D$10,0,10*ROW('Sanitation Data'!D47)),NA())</f>
        <v>#N/A</v>
      </c>
      <c r="Y53" s="511" t="e">
        <f ca="1">+IF(AND(ISNUMBER(OFFSET('Sanitation Data'!$D$11,0,10*ROW('Sanitation Data'!D47))),'Data Summary'!CN53="Yes"),OFFSET('Sanitation Data'!$D$11,0,10*ROW('Sanitation Data'!D47)),NA())</f>
        <v>#N/A</v>
      </c>
      <c r="Z53" s="511" t="e">
        <f ca="1">+IF(AND(ISNUMBER(OFFSET('Sanitation Data'!$D$12,0,10*ROW('Sanitation Data'!D47))),'Data Summary'!CO53="Yes"),OFFSET('Sanitation Data'!$D$12,0,10*ROW('Sanitation Data'!D47)),NA())</f>
        <v>#N/A</v>
      </c>
      <c r="AA53" s="511" t="e">
        <f ca="1">+IF(AND(ISNUMBER(OFFSET('Sanitation Data'!$E$4,0,10*ROW('Sanitation Data'!E47))),'Data Summary'!CP53="Yes"),100-OFFSET('Sanitation Data'!$E$4,0,10*ROW('Sanitation Data'!E47)),NA())</f>
        <v>#N/A</v>
      </c>
      <c r="AB53" s="511" t="e">
        <f ca="1">+IF(AND(ISNUMBER(OFFSET('Sanitation Data'!$E$6,0,10*ROW('Sanitation Data'!E47))),'Data Summary'!CQ53="Yes"),OFFSET('Sanitation Data'!$E$6,0,10*ROW('Sanitation Data'!E47)),NA())</f>
        <v>#N/A</v>
      </c>
      <c r="AC53" s="511" t="e">
        <f ca="1">+IF(AND(ISNUMBER(OFFSET('Sanitation Data'!$E$10,0,10*ROW('Sanitation Data'!E47))),'Data Summary'!CR53="Yes"),OFFSET('Sanitation Data'!$E$10,0,10*ROW('Sanitation Data'!E47)),NA())</f>
        <v>#N/A</v>
      </c>
      <c r="AD53" s="511" t="e">
        <f ca="1">+IF(AND(ISNUMBER(OFFSET('Sanitation Data'!$E$11,0,10*ROW('Sanitation Data'!E47))),'Data Summary'!CS53="Yes"),OFFSET('Sanitation Data'!$E$11,0,10*ROW('Sanitation Data'!E47)),NA())</f>
        <v>#N/A</v>
      </c>
      <c r="AE53" s="511" t="e">
        <f ca="1">+IF(AND(ISNUMBER(OFFSET('Sanitation Data'!$E$12,0,10*ROW('Sanitation Data'!E47))),'Data Summary'!CT53="Yes"),OFFSET('Sanitation Data'!$E$12,0,10*ROW('Sanitation Data'!E47)),NA())</f>
        <v>#N/A</v>
      </c>
      <c r="AF53" s="511" t="e">
        <f ca="1">+IF(AND(ISNUMBER(OFFSET('Sanitation Data'!$F$4,0,10*ROW('Sanitation Data'!F47))),'Data Summary'!CU53="Yes"),100-OFFSET('Sanitation Data'!$F$4,0,10*ROW('Sanitation Data'!F47)),NA())</f>
        <v>#N/A</v>
      </c>
      <c r="AG53" s="511" t="e">
        <f ca="1">+IF(AND(ISNUMBER(OFFSET('Sanitation Data'!$F$6,0,10*ROW('Sanitation Data'!F47))),'Data Summary'!CV53="Yes"),OFFSET('Sanitation Data'!$F$6,0,10*ROW('Sanitation Data'!F47)),NA())</f>
        <v>#N/A</v>
      </c>
      <c r="AH53" s="511" t="e">
        <f ca="1">+IF(AND(ISNUMBER(OFFSET('Sanitation Data'!$F$10,0,10*ROW('Sanitation Data'!F47))),'Data Summary'!CW53="Yes"),OFFSET('Sanitation Data'!$F$10,0,10*ROW('Sanitation Data'!F47)),NA())</f>
        <v>#N/A</v>
      </c>
      <c r="AI53" s="511" t="e">
        <f ca="1">+IF(AND(ISNUMBER(OFFSET('Sanitation Data'!$F$11,0,10*ROW('Sanitation Data'!F47))),'Data Summary'!CX53="Yes"),OFFSET('Sanitation Data'!$F$11,0,10*ROW('Sanitation Data'!F47)),NA())</f>
        <v>#N/A</v>
      </c>
      <c r="AJ53" s="511" t="e">
        <f ca="1">+IF(AND(ISNUMBER(OFFSET('Sanitation Data'!$F$12,0,10*ROW('Sanitation Data'!F47))),'Data Summary'!CY53="Yes"),OFFSET('Sanitation Data'!$F$12,0,10*ROW('Sanitation Data'!F47)),NA())</f>
        <v>#N/A</v>
      </c>
      <c r="AK53" s="511" t="e">
        <f ca="1">+IF(AND(ISNUMBER(OFFSET('Sanitation Data'!$G$4,0,10*ROW('Sanitation Data'!G47))),'Data Summary'!CZ53="Yes"),100-OFFSET('Sanitation Data'!$G$4,0,10*ROW('Sanitation Data'!G47)),NA())</f>
        <v>#N/A</v>
      </c>
      <c r="AL53" s="511" t="e">
        <f ca="1">+IF(AND(ISNUMBER(OFFSET('Sanitation Data'!$G$6,0,10*ROW('Sanitation Data'!G47))),'Data Summary'!DA53="Yes"),OFFSET('Sanitation Data'!$G$6,0,10*ROW('Sanitation Data'!G47)),NA())</f>
        <v>#N/A</v>
      </c>
      <c r="AM53" s="511" t="e">
        <f ca="1">+IF(AND(ISNUMBER(OFFSET('Sanitation Data'!$G$10,0,10*ROW('Sanitation Data'!G47))),'Data Summary'!DB53="Yes"),OFFSET('Sanitation Data'!$G$10,0,10*ROW('Sanitation Data'!G47)),NA())</f>
        <v>#N/A</v>
      </c>
      <c r="AN53" s="511" t="e">
        <f ca="1">+IF(AND(ISNUMBER(OFFSET('Sanitation Data'!$G$11,0,10*ROW('Sanitation Data'!G47))),'Data Summary'!DC53="Yes"),OFFSET('Sanitation Data'!$G$11,0,10*ROW('Sanitation Data'!G47)),NA())</f>
        <v>#N/A</v>
      </c>
      <c r="AO53" s="511" t="e">
        <f ca="1">+IF(AND(ISNUMBER(OFFSET('Sanitation Data'!$G$12,0,10*ROW('Sanitation Data'!G47))),'Data Summary'!DD53="Yes"),OFFSET('Sanitation Data'!$G$12,0,10*ROW('Sanitation Data'!G47)),NA())</f>
        <v>#N/A</v>
      </c>
      <c r="AP53" s="511" t="e">
        <f ca="1">+IF(AND(ISNUMBER(OFFSET('Sanitation Data'!$H$4,0,10*ROW('Sanitation Data'!H47))),'Data Summary'!DE53="Yes"),100-OFFSET('Sanitation Data'!$H$4,0,10*ROW('Sanitation Data'!H47)),NA())</f>
        <v>#N/A</v>
      </c>
      <c r="AQ53" s="511" t="e">
        <f ca="1">+IF(AND(ISNUMBER(OFFSET('Sanitation Data'!$H$6,0,10*ROW('Sanitation Data'!H47))),'Data Summary'!DF53="Yes"),OFFSET('Sanitation Data'!$H$6,0,10*ROW('Sanitation Data'!H47)),NA())</f>
        <v>#N/A</v>
      </c>
      <c r="AR53" s="511" t="e">
        <f ca="1">+IF(AND(ISNUMBER(OFFSET('Sanitation Data'!$H$10,0,10*ROW('Sanitation Data'!H47))),'Data Summary'!DG53="Yes"),OFFSET('Sanitation Data'!$H$10,0,10*ROW('Sanitation Data'!H47)),NA())</f>
        <v>#N/A</v>
      </c>
      <c r="AS53" s="511" t="e">
        <f ca="1">+IF(AND(ISNUMBER(OFFSET('Sanitation Data'!$H$11,0,10*ROW('Sanitation Data'!H47))),'Data Summary'!DH53="Yes"),OFFSET('Sanitation Data'!$H$11,0,10*ROW('Sanitation Data'!H47)),NA())</f>
        <v>#N/A</v>
      </c>
      <c r="AT53" s="511" t="e">
        <f ca="1">+IF(AND(ISNUMBER(OFFSET('Sanitation Data'!$H$12,0,10*ROW('Sanitation Data'!H47))),'Data Summary'!DI53="Yes"),OFFSET('Sanitation Data'!$H$12,0,10*ROW('Sanitation Data'!H47)),NA())</f>
        <v>#N/A</v>
      </c>
      <c r="AU53" s="511" t="e">
        <f ca="1">+IF(AND(ISNUMBER(OFFSET('Sanitation Data'!$I$4,0,10*ROW('Sanitation Data'!I47))),'Data Summary'!DJ53="Yes"),100-OFFSET('Sanitation Data'!$I$4,0,10*ROW('Sanitation Data'!I47)),NA())</f>
        <v>#N/A</v>
      </c>
      <c r="AV53" s="511" t="e">
        <f ca="1">+IF(AND(ISNUMBER(OFFSET('Sanitation Data'!$I$6,0,10*ROW('Sanitation Data'!I47))),'Data Summary'!DK53="Yes"),OFFSET('Sanitation Data'!$I$6,0,10*ROW('Sanitation Data'!I47)),NA())</f>
        <v>#N/A</v>
      </c>
      <c r="AW53" s="511" t="e">
        <f ca="1">+IF(AND(ISNUMBER(OFFSET('Sanitation Data'!$I$10,0,10*ROW('Sanitation Data'!I47))),'Data Summary'!DL53="Yes"),OFFSET('Sanitation Data'!$I$10,0,10*ROW('Sanitation Data'!I47)),NA())</f>
        <v>#N/A</v>
      </c>
      <c r="AX53" s="511" t="e">
        <f ca="1">+IF(AND(ISNUMBER(OFFSET('Sanitation Data'!$I$11,0,10*ROW('Sanitation Data'!I47))),'Data Summary'!DM53="Yes"),OFFSET('Sanitation Data'!$I$11,0,10*ROW('Sanitation Data'!I47)),NA())</f>
        <v>#N/A</v>
      </c>
      <c r="AY53" s="511" t="e">
        <f ca="1">+IF(AND(ISNUMBER(OFFSET('Sanitation Data'!$I$12,0,10*ROW('Sanitation Data'!I47))),'Data Summary'!DN53="Yes"),OFFSET('Sanitation Data'!$I$12,0,10*ROW('Sanitation Data'!I47)),NA())</f>
        <v>#N/A</v>
      </c>
      <c r="AZ53" s="512" t="e">
        <f ca="1">+IF(AND(ISNUMBER(OFFSET('Hygiene Data'!$D$5,0,10*ROW('Hygiene Data'!D47))),'Data Summary'!DO53="Yes"),OFFSET('Hygiene Data'!$D$5,0,10*ROW('Hygiene Data'!D47)),NA())</f>
        <v>#N/A</v>
      </c>
      <c r="BA53" s="512" t="e">
        <f ca="1">+IF(AND(ISNUMBER(OFFSET('Hygiene Data'!$D$7,0,10*ROW('Hygiene Data'!D47))),'Data Summary'!DP53="Yes"),OFFSET('Hygiene Data'!$D$7,0,10*ROW('Hygiene Data'!D47)),NA())</f>
        <v>#N/A</v>
      </c>
      <c r="BB53" s="512" t="e">
        <f ca="1">+IF(AND(ISNUMBER(OFFSET('Hygiene Data'!$D$9,0,10*ROW('Hygiene Data'!D47))),'Data Summary'!DQ53="Yes"),OFFSET('Hygiene Data'!$D$9,0,10*ROW('Hygiene Data'!D47)),NA())</f>
        <v>#N/A</v>
      </c>
      <c r="BC53" s="512" t="e">
        <f ca="1">+IF(AND(ISNUMBER(OFFSET('Hygiene Data'!$E$5,0,10*ROW('Hygiene Data'!E47))),'Data Summary'!DR53="Yes"),OFFSET('Hygiene Data'!$E$5,0,10*ROW('Hygiene Data'!E47)),NA())</f>
        <v>#N/A</v>
      </c>
      <c r="BD53" s="512" t="e">
        <f ca="1">+IF(AND(ISNUMBER(OFFSET('Hygiene Data'!$E$7,0,10*ROW('Hygiene Data'!E47))),'Data Summary'!DS53="Yes"),OFFSET('Hygiene Data'!$E$7,0,10*ROW('Hygiene Data'!E47)),NA())</f>
        <v>#N/A</v>
      </c>
      <c r="BE53" s="512" t="e">
        <f ca="1">+IF(AND(ISNUMBER(OFFSET('Hygiene Data'!$E$9,0,10*ROW('Hygiene Data'!E47))),'Data Summary'!DT53="Yes"),OFFSET('Hygiene Data'!$E$9,0,10*ROW('Hygiene Data'!E47)),NA())</f>
        <v>#N/A</v>
      </c>
      <c r="BF53" s="512" t="e">
        <f ca="1">+IF(AND(ISNUMBER(OFFSET('Hygiene Data'!$F$5,0,10*ROW('Hygiene Data'!F47))),'Data Summary'!DU53="Yes"),OFFSET('Hygiene Data'!$F$5,0,10*ROW('Hygiene Data'!F47)),NA())</f>
        <v>#N/A</v>
      </c>
      <c r="BG53" s="512" t="e">
        <f ca="1">+IF(AND(ISNUMBER(OFFSET('Hygiene Data'!$F$7,0,10*ROW('Hygiene Data'!F47))),'Data Summary'!DV53="Yes"),OFFSET('Hygiene Data'!$F$7,0,10*ROW('Hygiene Data'!F47)),NA())</f>
        <v>#N/A</v>
      </c>
      <c r="BH53" s="512" t="e">
        <f ca="1">+IF(AND(ISNUMBER(OFFSET('Hygiene Data'!$F$9,0,10*ROW('Hygiene Data'!F47))),'Data Summary'!DW53="Yes"),OFFSET('Hygiene Data'!$F$9,0,10*ROW('Hygiene Data'!F47)),NA())</f>
        <v>#N/A</v>
      </c>
      <c r="BI53" s="512" t="e">
        <f ca="1">+IF(AND(ISNUMBER(OFFSET('Hygiene Data'!$G$5,0,10*ROW('Hygiene Data'!G47))),'Data Summary'!DX53="Yes"),OFFSET('Hygiene Data'!$G$5,0,10*ROW('Hygiene Data'!G47)),NA())</f>
        <v>#N/A</v>
      </c>
      <c r="BJ53" s="512" t="e">
        <f ca="1">+IF(AND(ISNUMBER(OFFSET('Hygiene Data'!$G$7,0,10*ROW('Hygiene Data'!G47))),'Data Summary'!DY53="Yes"),OFFSET('Hygiene Data'!$G$7,0,10*ROW('Hygiene Data'!G47)),NA())</f>
        <v>#N/A</v>
      </c>
      <c r="BK53" s="512" t="e">
        <f ca="1">+IF(AND(ISNUMBER(OFFSET('Hygiene Data'!$G$9,0,10*ROW('Hygiene Data'!G47))),'Data Summary'!DZ53="Yes"),OFFSET('Hygiene Data'!$G$9,0,10*ROW('Hygiene Data'!G47)),NA())</f>
        <v>#N/A</v>
      </c>
      <c r="BL53" s="512" t="e">
        <f ca="1">+IF(AND(ISNUMBER(OFFSET('Hygiene Data'!$H$5,0,10*ROW('Hygiene Data'!H47))),'Data Summary'!EA53="Yes"),OFFSET('Hygiene Data'!$H$5,0,10*ROW('Hygiene Data'!H47)),NA())</f>
        <v>#N/A</v>
      </c>
      <c r="BM53" s="512" t="e">
        <f ca="1">+IF(AND(ISNUMBER(OFFSET('Hygiene Data'!$H$7,0,10*ROW('Hygiene Data'!H47))),'Data Summary'!EB53="Yes"),OFFSET('Hygiene Data'!$H$7,0,10*ROW('Hygiene Data'!H47)),NA())</f>
        <v>#N/A</v>
      </c>
      <c r="BN53" s="512" t="e">
        <f ca="1">+IF(AND(ISNUMBER(OFFSET('Hygiene Data'!$H$9,0,10*ROW('Hygiene Data'!H47))),'Data Summary'!EC53="Yes"),OFFSET('Hygiene Data'!$H$9,0,10*ROW('Hygiene Data'!H47)),NA())</f>
        <v>#N/A</v>
      </c>
      <c r="BO53" s="512" t="e">
        <f ca="1">+IF(AND(ISNUMBER(OFFSET('Hygiene Data'!$I$5,0,10*ROW('Hygiene Data'!I47))),'Data Summary'!ED53="Yes"),OFFSET('Hygiene Data'!$I$5,0,10*ROW('Hygiene Data'!I47)),NA())</f>
        <v>#N/A</v>
      </c>
      <c r="BP53" s="512" t="e">
        <f ca="1">+IF(AND(ISNUMBER(OFFSET('Hygiene Data'!$I$7,0,10*ROW('Hygiene Data'!I47))),'Data Summary'!EE53="Yes"),OFFSET('Hygiene Data'!$I$7,0,10*ROW('Hygiene Data'!I47)),NA())</f>
        <v>#N/A</v>
      </c>
      <c r="BQ53" s="512" t="e">
        <f ca="1">+IF(AND(ISNUMBER(OFFSET('Hygiene Data'!$I$9,0,10*ROW('Hygiene Data'!I47))),'Data Summary'!EF53="Yes"),OFFSET('Hygiene Data'!$I$9,0,10*ROW('Hygiene Data'!I47)),NA())</f>
        <v>#N/A</v>
      </c>
    </row>
    <row r="54" spans="1:69" x14ac:dyDescent="0.25">
      <c r="A54" s="508" t="e">
        <f ca="1">+RIGHT('Data Summary'!A54,LEN('Data Summary'!A54)-9)</f>
        <v>#VALUE!</v>
      </c>
      <c r="B54" s="482" t="str">
        <f ca="1">+IF(ISTEXT('Data Summary'!B54),'Data Summary'!B54,"")</f>
        <v/>
      </c>
      <c r="C54" s="509" t="e">
        <f ca="1">+VALUE('Data Summary'!C54)</f>
        <v>#VALUE!</v>
      </c>
      <c r="D54" s="510" t="e">
        <f ca="1">+IF(AND(ISNUMBER(OFFSET('Water Data'!$D$4,0,10*ROW('Water Data'!D48))),'Data Summary'!BS54="Yes"),100-OFFSET('Water Data'!$D$4,0,10*ROW('Water Data'!D48)),NA())</f>
        <v>#N/A</v>
      </c>
      <c r="E54" s="510" t="e">
        <f ca="1">+IF(AND(ISNUMBER(OFFSET('Water Data'!$D$6,0,10*ROW('Water Data'!D48))),'Data Summary'!BT54="Yes"),OFFSET('Water Data'!$D$6,0,10*ROW('Water Data'!D48)),NA())</f>
        <v>#N/A</v>
      </c>
      <c r="F54" s="510" t="e">
        <f ca="1">+IF(AND(ISNUMBER(OFFSET('Water Data'!$D$9,0,10*ROW('Water Data'!D48))),'Data Summary'!BU54="Yes"),OFFSET('Water Data'!$D$9,0,10*ROW('Water Data'!D48)),NA())</f>
        <v>#N/A</v>
      </c>
      <c r="G54" s="510" t="e">
        <f ca="1">+IF(AND(ISNUMBER(OFFSET('Water Data'!$E$4,0,10*ROW('Water Data'!E48))),'Data Summary'!BV54="Yes"),100-OFFSET('Water Data'!$E$4,0,10*ROW('Water Data'!E48)),NA())</f>
        <v>#N/A</v>
      </c>
      <c r="H54" s="510" t="e">
        <f ca="1">+IF(AND(ISNUMBER(OFFSET('Water Data'!$E$6,0,10*ROW('Water Data'!E48))),'Data Summary'!BW54="Yes"),OFFSET('Water Data'!$E$6,0,10*ROW('Water Data'!E48)),NA())</f>
        <v>#N/A</v>
      </c>
      <c r="I54" s="510" t="e">
        <f ca="1">+IF(AND(ISNUMBER(OFFSET('Water Data'!$E$9,0,10*ROW('Water Data'!E48))),'Data Summary'!BX54="Yes"),OFFSET('Water Data'!$E$9,0,10*ROW('Water Data'!E48)),NA())</f>
        <v>#N/A</v>
      </c>
      <c r="J54" s="510" t="e">
        <f ca="1">+IF(AND(ISNUMBER(OFFSET('Water Data'!$F$4,0,10*ROW('Water Data'!F48))),'Data Summary'!BY54="Yes"),100-OFFSET('Water Data'!$F$4,0,10*ROW('Water Data'!F48)),NA())</f>
        <v>#N/A</v>
      </c>
      <c r="K54" s="510" t="e">
        <f ca="1">+IF(AND(ISNUMBER(OFFSET('Water Data'!$F$6,0,10*ROW('Water Data'!F48))),'Data Summary'!BZ54="Yes"),OFFSET('Water Data'!$F$6,0,10*ROW('Water Data'!F48)),NA())</f>
        <v>#N/A</v>
      </c>
      <c r="L54" s="510" t="e">
        <f ca="1">+IF(AND(ISNUMBER(OFFSET('Water Data'!$F$9,0,10*ROW('Water Data'!F48))),'Data Summary'!CA54="Yes"),OFFSET('Water Data'!$F$9,0,10*ROW('Water Data'!F48)),NA())</f>
        <v>#N/A</v>
      </c>
      <c r="M54" s="510" t="e">
        <f ca="1">+IF(AND(ISNUMBER(OFFSET('Water Data'!$G$4,0,10*ROW('Water Data'!G48))),'Data Summary'!CB54="Yes"),100-OFFSET('Water Data'!$G$4,0,10*ROW('Water Data'!G48)),NA())</f>
        <v>#N/A</v>
      </c>
      <c r="N54" s="510" t="e">
        <f ca="1">+IF(AND(ISNUMBER(OFFSET('Water Data'!$G$6,0,10*ROW('Water Data'!G48))),'Data Summary'!CC54="Yes"),OFFSET('Water Data'!$G$6,0,10*ROW('Water Data'!G48)),NA())</f>
        <v>#N/A</v>
      </c>
      <c r="O54" s="510" t="e">
        <f ca="1">+IF(AND(ISNUMBER(OFFSET('Water Data'!$G$9,0,10*ROW('Water Data'!G48))),'Data Summary'!CD54="Yes"),OFFSET('Water Data'!$G$9,0,10*ROW('Water Data'!G48)),NA())</f>
        <v>#N/A</v>
      </c>
      <c r="P54" s="510" t="e">
        <f ca="1">+IF(AND(ISNUMBER(OFFSET('Water Data'!$H$4,0,10*ROW('Water Data'!H48))),'Data Summary'!CE54="Yes"),100-OFFSET('Water Data'!$H$4,0,10*ROW('Water Data'!H48)),NA())</f>
        <v>#N/A</v>
      </c>
      <c r="Q54" s="510" t="e">
        <f ca="1">+IF(AND(ISNUMBER(OFFSET('Water Data'!$H$6,0,10*ROW('Water Data'!H48))),'Data Summary'!CF54="Yes"),OFFSET('Water Data'!$H$6,0,10*ROW('Water Data'!H48)),NA())</f>
        <v>#N/A</v>
      </c>
      <c r="R54" s="510" t="e">
        <f ca="1">+IF(AND(ISNUMBER(OFFSET('Water Data'!$H$9,0,10*ROW('Water Data'!H48))),'Data Summary'!CG54="Yes"),OFFSET('Water Data'!$H$9,0,10*ROW('Water Data'!H48)),NA())</f>
        <v>#N/A</v>
      </c>
      <c r="S54" s="510" t="e">
        <f ca="1">+IF(AND(ISNUMBER(OFFSET('Water Data'!$I$4,0,10*ROW('Water Data'!I48))),'Data Summary'!CH54="Yes"),100-OFFSET('Water Data'!$I$4,0,10*ROW('Water Data'!I48)),NA())</f>
        <v>#N/A</v>
      </c>
      <c r="T54" s="510" t="e">
        <f ca="1">+IF(AND(ISNUMBER(OFFSET('Water Data'!$I$6,0,10*ROW('Water Data'!I48))),'Data Summary'!CI54="Yes"),OFFSET('Water Data'!$I$6,0,10*ROW('Water Data'!I48)),NA())</f>
        <v>#N/A</v>
      </c>
      <c r="U54" s="510" t="e">
        <f ca="1">+IF(AND(ISNUMBER(OFFSET('Water Data'!$I$9,0,10*ROW('Water Data'!I48))),'Data Summary'!CJ54="Yes"),OFFSET('Water Data'!$I$9,0,10*ROW('Water Data'!I48)),NA())</f>
        <v>#N/A</v>
      </c>
      <c r="V54" s="511" t="e">
        <f ca="1">+IF(AND(ISNUMBER(OFFSET('Sanitation Data'!$D$4,0,10*ROW('Sanitation Data'!D48))),'Data Summary'!CK54="Yes"),100-OFFSET('Sanitation Data'!$D$4,0,10*ROW('Sanitation Data'!D48)),NA())</f>
        <v>#N/A</v>
      </c>
      <c r="W54" s="511" t="e">
        <f ca="1">+IF(AND(ISNUMBER(OFFSET('Sanitation Data'!$D$6,0,10*ROW('Sanitation Data'!D48))),'Data Summary'!CL54="Yes"),OFFSET('Sanitation Data'!$D$6,0,10*ROW('Sanitation Data'!D48)),NA())</f>
        <v>#N/A</v>
      </c>
      <c r="X54" s="511" t="e">
        <f ca="1">+IF(AND(ISNUMBER(OFFSET('Sanitation Data'!$D$10,0,10*ROW('Sanitation Data'!D48))),'Data Summary'!CM54="Yes"),OFFSET('Sanitation Data'!$D$10,0,10*ROW('Sanitation Data'!D48)),NA())</f>
        <v>#N/A</v>
      </c>
      <c r="Y54" s="511" t="e">
        <f ca="1">+IF(AND(ISNUMBER(OFFSET('Sanitation Data'!$D$11,0,10*ROW('Sanitation Data'!D48))),'Data Summary'!CN54="Yes"),OFFSET('Sanitation Data'!$D$11,0,10*ROW('Sanitation Data'!D48)),NA())</f>
        <v>#N/A</v>
      </c>
      <c r="Z54" s="511" t="e">
        <f ca="1">+IF(AND(ISNUMBER(OFFSET('Sanitation Data'!$D$12,0,10*ROW('Sanitation Data'!D48))),'Data Summary'!CO54="Yes"),OFFSET('Sanitation Data'!$D$12,0,10*ROW('Sanitation Data'!D48)),NA())</f>
        <v>#N/A</v>
      </c>
      <c r="AA54" s="511" t="e">
        <f ca="1">+IF(AND(ISNUMBER(OFFSET('Sanitation Data'!$E$4,0,10*ROW('Sanitation Data'!E48))),'Data Summary'!CP54="Yes"),100-OFFSET('Sanitation Data'!$E$4,0,10*ROW('Sanitation Data'!E48)),NA())</f>
        <v>#N/A</v>
      </c>
      <c r="AB54" s="511" t="e">
        <f ca="1">+IF(AND(ISNUMBER(OFFSET('Sanitation Data'!$E$6,0,10*ROW('Sanitation Data'!E48))),'Data Summary'!CQ54="Yes"),OFFSET('Sanitation Data'!$E$6,0,10*ROW('Sanitation Data'!E48)),NA())</f>
        <v>#N/A</v>
      </c>
      <c r="AC54" s="511" t="e">
        <f ca="1">+IF(AND(ISNUMBER(OFFSET('Sanitation Data'!$E$10,0,10*ROW('Sanitation Data'!E48))),'Data Summary'!CR54="Yes"),OFFSET('Sanitation Data'!$E$10,0,10*ROW('Sanitation Data'!E48)),NA())</f>
        <v>#N/A</v>
      </c>
      <c r="AD54" s="511" t="e">
        <f ca="1">+IF(AND(ISNUMBER(OFFSET('Sanitation Data'!$E$11,0,10*ROW('Sanitation Data'!E48))),'Data Summary'!CS54="Yes"),OFFSET('Sanitation Data'!$E$11,0,10*ROW('Sanitation Data'!E48)),NA())</f>
        <v>#N/A</v>
      </c>
      <c r="AE54" s="511" t="e">
        <f ca="1">+IF(AND(ISNUMBER(OFFSET('Sanitation Data'!$E$12,0,10*ROW('Sanitation Data'!E48))),'Data Summary'!CT54="Yes"),OFFSET('Sanitation Data'!$E$12,0,10*ROW('Sanitation Data'!E48)),NA())</f>
        <v>#N/A</v>
      </c>
      <c r="AF54" s="511" t="e">
        <f ca="1">+IF(AND(ISNUMBER(OFFSET('Sanitation Data'!$F$4,0,10*ROW('Sanitation Data'!F48))),'Data Summary'!CU54="Yes"),100-OFFSET('Sanitation Data'!$F$4,0,10*ROW('Sanitation Data'!F48)),NA())</f>
        <v>#N/A</v>
      </c>
      <c r="AG54" s="511" t="e">
        <f ca="1">+IF(AND(ISNUMBER(OFFSET('Sanitation Data'!$F$6,0,10*ROW('Sanitation Data'!F48))),'Data Summary'!CV54="Yes"),OFFSET('Sanitation Data'!$F$6,0,10*ROW('Sanitation Data'!F48)),NA())</f>
        <v>#N/A</v>
      </c>
      <c r="AH54" s="511" t="e">
        <f ca="1">+IF(AND(ISNUMBER(OFFSET('Sanitation Data'!$F$10,0,10*ROW('Sanitation Data'!F48))),'Data Summary'!CW54="Yes"),OFFSET('Sanitation Data'!$F$10,0,10*ROW('Sanitation Data'!F48)),NA())</f>
        <v>#N/A</v>
      </c>
      <c r="AI54" s="511" t="e">
        <f ca="1">+IF(AND(ISNUMBER(OFFSET('Sanitation Data'!$F$11,0,10*ROW('Sanitation Data'!F48))),'Data Summary'!CX54="Yes"),OFFSET('Sanitation Data'!$F$11,0,10*ROW('Sanitation Data'!F48)),NA())</f>
        <v>#N/A</v>
      </c>
      <c r="AJ54" s="511" t="e">
        <f ca="1">+IF(AND(ISNUMBER(OFFSET('Sanitation Data'!$F$12,0,10*ROW('Sanitation Data'!F48))),'Data Summary'!CY54="Yes"),OFFSET('Sanitation Data'!$F$12,0,10*ROW('Sanitation Data'!F48)),NA())</f>
        <v>#N/A</v>
      </c>
      <c r="AK54" s="511" t="e">
        <f ca="1">+IF(AND(ISNUMBER(OFFSET('Sanitation Data'!$G$4,0,10*ROW('Sanitation Data'!G48))),'Data Summary'!CZ54="Yes"),100-OFFSET('Sanitation Data'!$G$4,0,10*ROW('Sanitation Data'!G48)),NA())</f>
        <v>#N/A</v>
      </c>
      <c r="AL54" s="511" t="e">
        <f ca="1">+IF(AND(ISNUMBER(OFFSET('Sanitation Data'!$G$6,0,10*ROW('Sanitation Data'!G48))),'Data Summary'!DA54="Yes"),OFFSET('Sanitation Data'!$G$6,0,10*ROW('Sanitation Data'!G48)),NA())</f>
        <v>#N/A</v>
      </c>
      <c r="AM54" s="511" t="e">
        <f ca="1">+IF(AND(ISNUMBER(OFFSET('Sanitation Data'!$G$10,0,10*ROW('Sanitation Data'!G48))),'Data Summary'!DB54="Yes"),OFFSET('Sanitation Data'!$G$10,0,10*ROW('Sanitation Data'!G48)),NA())</f>
        <v>#N/A</v>
      </c>
      <c r="AN54" s="511" t="e">
        <f ca="1">+IF(AND(ISNUMBER(OFFSET('Sanitation Data'!$G$11,0,10*ROW('Sanitation Data'!G48))),'Data Summary'!DC54="Yes"),OFFSET('Sanitation Data'!$G$11,0,10*ROW('Sanitation Data'!G48)),NA())</f>
        <v>#N/A</v>
      </c>
      <c r="AO54" s="511" t="e">
        <f ca="1">+IF(AND(ISNUMBER(OFFSET('Sanitation Data'!$G$12,0,10*ROW('Sanitation Data'!G48))),'Data Summary'!DD54="Yes"),OFFSET('Sanitation Data'!$G$12,0,10*ROW('Sanitation Data'!G48)),NA())</f>
        <v>#N/A</v>
      </c>
      <c r="AP54" s="511" t="e">
        <f ca="1">+IF(AND(ISNUMBER(OFFSET('Sanitation Data'!$H$4,0,10*ROW('Sanitation Data'!H48))),'Data Summary'!DE54="Yes"),100-OFFSET('Sanitation Data'!$H$4,0,10*ROW('Sanitation Data'!H48)),NA())</f>
        <v>#N/A</v>
      </c>
      <c r="AQ54" s="511" t="e">
        <f ca="1">+IF(AND(ISNUMBER(OFFSET('Sanitation Data'!$H$6,0,10*ROW('Sanitation Data'!H48))),'Data Summary'!DF54="Yes"),OFFSET('Sanitation Data'!$H$6,0,10*ROW('Sanitation Data'!H48)),NA())</f>
        <v>#N/A</v>
      </c>
      <c r="AR54" s="511" t="e">
        <f ca="1">+IF(AND(ISNUMBER(OFFSET('Sanitation Data'!$H$10,0,10*ROW('Sanitation Data'!H48))),'Data Summary'!DG54="Yes"),OFFSET('Sanitation Data'!$H$10,0,10*ROW('Sanitation Data'!H48)),NA())</f>
        <v>#N/A</v>
      </c>
      <c r="AS54" s="511" t="e">
        <f ca="1">+IF(AND(ISNUMBER(OFFSET('Sanitation Data'!$H$11,0,10*ROW('Sanitation Data'!H48))),'Data Summary'!DH54="Yes"),OFFSET('Sanitation Data'!$H$11,0,10*ROW('Sanitation Data'!H48)),NA())</f>
        <v>#N/A</v>
      </c>
      <c r="AT54" s="511" t="e">
        <f ca="1">+IF(AND(ISNUMBER(OFFSET('Sanitation Data'!$H$12,0,10*ROW('Sanitation Data'!H48))),'Data Summary'!DI54="Yes"),OFFSET('Sanitation Data'!$H$12,0,10*ROW('Sanitation Data'!H48)),NA())</f>
        <v>#N/A</v>
      </c>
      <c r="AU54" s="511" t="e">
        <f ca="1">+IF(AND(ISNUMBER(OFFSET('Sanitation Data'!$I$4,0,10*ROW('Sanitation Data'!I48))),'Data Summary'!DJ54="Yes"),100-OFFSET('Sanitation Data'!$I$4,0,10*ROW('Sanitation Data'!I48)),NA())</f>
        <v>#N/A</v>
      </c>
      <c r="AV54" s="511" t="e">
        <f ca="1">+IF(AND(ISNUMBER(OFFSET('Sanitation Data'!$I$6,0,10*ROW('Sanitation Data'!I48))),'Data Summary'!DK54="Yes"),OFFSET('Sanitation Data'!$I$6,0,10*ROW('Sanitation Data'!I48)),NA())</f>
        <v>#N/A</v>
      </c>
      <c r="AW54" s="511" t="e">
        <f ca="1">+IF(AND(ISNUMBER(OFFSET('Sanitation Data'!$I$10,0,10*ROW('Sanitation Data'!I48))),'Data Summary'!DL54="Yes"),OFFSET('Sanitation Data'!$I$10,0,10*ROW('Sanitation Data'!I48)),NA())</f>
        <v>#N/A</v>
      </c>
      <c r="AX54" s="511" t="e">
        <f ca="1">+IF(AND(ISNUMBER(OFFSET('Sanitation Data'!$I$11,0,10*ROW('Sanitation Data'!I48))),'Data Summary'!DM54="Yes"),OFFSET('Sanitation Data'!$I$11,0,10*ROW('Sanitation Data'!I48)),NA())</f>
        <v>#N/A</v>
      </c>
      <c r="AY54" s="511" t="e">
        <f ca="1">+IF(AND(ISNUMBER(OFFSET('Sanitation Data'!$I$12,0,10*ROW('Sanitation Data'!I48))),'Data Summary'!DN54="Yes"),OFFSET('Sanitation Data'!$I$12,0,10*ROW('Sanitation Data'!I48)),NA())</f>
        <v>#N/A</v>
      </c>
      <c r="AZ54" s="512" t="e">
        <f ca="1">+IF(AND(ISNUMBER(OFFSET('Hygiene Data'!$D$5,0,10*ROW('Hygiene Data'!D48))),'Data Summary'!DO54="Yes"),OFFSET('Hygiene Data'!$D$5,0,10*ROW('Hygiene Data'!D48)),NA())</f>
        <v>#N/A</v>
      </c>
      <c r="BA54" s="512" t="e">
        <f ca="1">+IF(AND(ISNUMBER(OFFSET('Hygiene Data'!$D$7,0,10*ROW('Hygiene Data'!D48))),'Data Summary'!DP54="Yes"),OFFSET('Hygiene Data'!$D$7,0,10*ROW('Hygiene Data'!D48)),NA())</f>
        <v>#N/A</v>
      </c>
      <c r="BB54" s="512" t="e">
        <f ca="1">+IF(AND(ISNUMBER(OFFSET('Hygiene Data'!$D$9,0,10*ROW('Hygiene Data'!D48))),'Data Summary'!DQ54="Yes"),OFFSET('Hygiene Data'!$D$9,0,10*ROW('Hygiene Data'!D48)),NA())</f>
        <v>#N/A</v>
      </c>
      <c r="BC54" s="512" t="e">
        <f ca="1">+IF(AND(ISNUMBER(OFFSET('Hygiene Data'!$E$5,0,10*ROW('Hygiene Data'!E48))),'Data Summary'!DR54="Yes"),OFFSET('Hygiene Data'!$E$5,0,10*ROW('Hygiene Data'!E48)),NA())</f>
        <v>#N/A</v>
      </c>
      <c r="BD54" s="512" t="e">
        <f ca="1">+IF(AND(ISNUMBER(OFFSET('Hygiene Data'!$E$7,0,10*ROW('Hygiene Data'!E48))),'Data Summary'!DS54="Yes"),OFFSET('Hygiene Data'!$E$7,0,10*ROW('Hygiene Data'!E48)),NA())</f>
        <v>#N/A</v>
      </c>
      <c r="BE54" s="512" t="e">
        <f ca="1">+IF(AND(ISNUMBER(OFFSET('Hygiene Data'!$E$9,0,10*ROW('Hygiene Data'!E48))),'Data Summary'!DT54="Yes"),OFFSET('Hygiene Data'!$E$9,0,10*ROW('Hygiene Data'!E48)),NA())</f>
        <v>#N/A</v>
      </c>
      <c r="BF54" s="512" t="e">
        <f ca="1">+IF(AND(ISNUMBER(OFFSET('Hygiene Data'!$F$5,0,10*ROW('Hygiene Data'!F48))),'Data Summary'!DU54="Yes"),OFFSET('Hygiene Data'!$F$5,0,10*ROW('Hygiene Data'!F48)),NA())</f>
        <v>#N/A</v>
      </c>
      <c r="BG54" s="512" t="e">
        <f ca="1">+IF(AND(ISNUMBER(OFFSET('Hygiene Data'!$F$7,0,10*ROW('Hygiene Data'!F48))),'Data Summary'!DV54="Yes"),OFFSET('Hygiene Data'!$F$7,0,10*ROW('Hygiene Data'!F48)),NA())</f>
        <v>#N/A</v>
      </c>
      <c r="BH54" s="512" t="e">
        <f ca="1">+IF(AND(ISNUMBER(OFFSET('Hygiene Data'!$F$9,0,10*ROW('Hygiene Data'!F48))),'Data Summary'!DW54="Yes"),OFFSET('Hygiene Data'!$F$9,0,10*ROW('Hygiene Data'!F48)),NA())</f>
        <v>#N/A</v>
      </c>
      <c r="BI54" s="512" t="e">
        <f ca="1">+IF(AND(ISNUMBER(OFFSET('Hygiene Data'!$G$5,0,10*ROW('Hygiene Data'!G48))),'Data Summary'!DX54="Yes"),OFFSET('Hygiene Data'!$G$5,0,10*ROW('Hygiene Data'!G48)),NA())</f>
        <v>#N/A</v>
      </c>
      <c r="BJ54" s="512" t="e">
        <f ca="1">+IF(AND(ISNUMBER(OFFSET('Hygiene Data'!$G$7,0,10*ROW('Hygiene Data'!G48))),'Data Summary'!DY54="Yes"),OFFSET('Hygiene Data'!$G$7,0,10*ROW('Hygiene Data'!G48)),NA())</f>
        <v>#N/A</v>
      </c>
      <c r="BK54" s="512" t="e">
        <f ca="1">+IF(AND(ISNUMBER(OFFSET('Hygiene Data'!$G$9,0,10*ROW('Hygiene Data'!G48))),'Data Summary'!DZ54="Yes"),OFFSET('Hygiene Data'!$G$9,0,10*ROW('Hygiene Data'!G48)),NA())</f>
        <v>#N/A</v>
      </c>
      <c r="BL54" s="512" t="e">
        <f ca="1">+IF(AND(ISNUMBER(OFFSET('Hygiene Data'!$H$5,0,10*ROW('Hygiene Data'!H48))),'Data Summary'!EA54="Yes"),OFFSET('Hygiene Data'!$H$5,0,10*ROW('Hygiene Data'!H48)),NA())</f>
        <v>#N/A</v>
      </c>
      <c r="BM54" s="512" t="e">
        <f ca="1">+IF(AND(ISNUMBER(OFFSET('Hygiene Data'!$H$7,0,10*ROW('Hygiene Data'!H48))),'Data Summary'!EB54="Yes"),OFFSET('Hygiene Data'!$H$7,0,10*ROW('Hygiene Data'!H48)),NA())</f>
        <v>#N/A</v>
      </c>
      <c r="BN54" s="512" t="e">
        <f ca="1">+IF(AND(ISNUMBER(OFFSET('Hygiene Data'!$H$9,0,10*ROW('Hygiene Data'!H48))),'Data Summary'!EC54="Yes"),OFFSET('Hygiene Data'!$H$9,0,10*ROW('Hygiene Data'!H48)),NA())</f>
        <v>#N/A</v>
      </c>
      <c r="BO54" s="512" t="e">
        <f ca="1">+IF(AND(ISNUMBER(OFFSET('Hygiene Data'!$I$5,0,10*ROW('Hygiene Data'!I48))),'Data Summary'!ED54="Yes"),OFFSET('Hygiene Data'!$I$5,0,10*ROW('Hygiene Data'!I48)),NA())</f>
        <v>#N/A</v>
      </c>
      <c r="BP54" s="512" t="e">
        <f ca="1">+IF(AND(ISNUMBER(OFFSET('Hygiene Data'!$I$7,0,10*ROW('Hygiene Data'!I48))),'Data Summary'!EE54="Yes"),OFFSET('Hygiene Data'!$I$7,0,10*ROW('Hygiene Data'!I48)),NA())</f>
        <v>#N/A</v>
      </c>
      <c r="BQ54" s="512" t="e">
        <f ca="1">+IF(AND(ISNUMBER(OFFSET('Hygiene Data'!$I$9,0,10*ROW('Hygiene Data'!I48))),'Data Summary'!EF54="Yes"),OFFSET('Hygiene Data'!$I$9,0,10*ROW('Hygiene Data'!I48)),NA())</f>
        <v>#N/A</v>
      </c>
    </row>
    <row r="55" spans="1:69" x14ac:dyDescent="0.25">
      <c r="A55" s="508" t="e">
        <f ca="1">+RIGHT('Data Summary'!A55,LEN('Data Summary'!A55)-9)</f>
        <v>#VALUE!</v>
      </c>
      <c r="B55" s="482" t="str">
        <f ca="1">+IF(ISTEXT('Data Summary'!B55),'Data Summary'!B55,"")</f>
        <v/>
      </c>
      <c r="C55" s="509" t="e">
        <f ca="1">+VALUE('Data Summary'!C55)</f>
        <v>#VALUE!</v>
      </c>
      <c r="D55" s="510" t="e">
        <f ca="1">+IF(AND(ISNUMBER(OFFSET('Water Data'!$D$4,0,10*ROW('Water Data'!D49))),'Data Summary'!BS55="Yes"),100-OFFSET('Water Data'!$D$4,0,10*ROW('Water Data'!D49)),NA())</f>
        <v>#N/A</v>
      </c>
      <c r="E55" s="510" t="e">
        <f ca="1">+IF(AND(ISNUMBER(OFFSET('Water Data'!$D$6,0,10*ROW('Water Data'!D49))),'Data Summary'!BT55="Yes"),OFFSET('Water Data'!$D$6,0,10*ROW('Water Data'!D49)),NA())</f>
        <v>#N/A</v>
      </c>
      <c r="F55" s="510" t="e">
        <f ca="1">+IF(AND(ISNUMBER(OFFSET('Water Data'!$D$9,0,10*ROW('Water Data'!D49))),'Data Summary'!BU55="Yes"),OFFSET('Water Data'!$D$9,0,10*ROW('Water Data'!D49)),NA())</f>
        <v>#N/A</v>
      </c>
      <c r="G55" s="510" t="e">
        <f ca="1">+IF(AND(ISNUMBER(OFFSET('Water Data'!$E$4,0,10*ROW('Water Data'!E49))),'Data Summary'!BV55="Yes"),100-OFFSET('Water Data'!$E$4,0,10*ROW('Water Data'!E49)),NA())</f>
        <v>#N/A</v>
      </c>
      <c r="H55" s="510" t="e">
        <f ca="1">+IF(AND(ISNUMBER(OFFSET('Water Data'!$E$6,0,10*ROW('Water Data'!E49))),'Data Summary'!BW55="Yes"),OFFSET('Water Data'!$E$6,0,10*ROW('Water Data'!E49)),NA())</f>
        <v>#N/A</v>
      </c>
      <c r="I55" s="510" t="e">
        <f ca="1">+IF(AND(ISNUMBER(OFFSET('Water Data'!$E$9,0,10*ROW('Water Data'!E49))),'Data Summary'!BX55="Yes"),OFFSET('Water Data'!$E$9,0,10*ROW('Water Data'!E49)),NA())</f>
        <v>#N/A</v>
      </c>
      <c r="J55" s="510" t="e">
        <f ca="1">+IF(AND(ISNUMBER(OFFSET('Water Data'!$F$4,0,10*ROW('Water Data'!F49))),'Data Summary'!BY55="Yes"),100-OFFSET('Water Data'!$F$4,0,10*ROW('Water Data'!F49)),NA())</f>
        <v>#N/A</v>
      </c>
      <c r="K55" s="510" t="e">
        <f ca="1">+IF(AND(ISNUMBER(OFFSET('Water Data'!$F$6,0,10*ROW('Water Data'!F49))),'Data Summary'!BZ55="Yes"),OFFSET('Water Data'!$F$6,0,10*ROW('Water Data'!F49)),NA())</f>
        <v>#N/A</v>
      </c>
      <c r="L55" s="510" t="e">
        <f ca="1">+IF(AND(ISNUMBER(OFFSET('Water Data'!$F$9,0,10*ROW('Water Data'!F49))),'Data Summary'!CA55="Yes"),OFFSET('Water Data'!$F$9,0,10*ROW('Water Data'!F49)),NA())</f>
        <v>#N/A</v>
      </c>
      <c r="M55" s="510" t="e">
        <f ca="1">+IF(AND(ISNUMBER(OFFSET('Water Data'!$G$4,0,10*ROW('Water Data'!G49))),'Data Summary'!CB55="Yes"),100-OFFSET('Water Data'!$G$4,0,10*ROW('Water Data'!G49)),NA())</f>
        <v>#N/A</v>
      </c>
      <c r="N55" s="510" t="e">
        <f ca="1">+IF(AND(ISNUMBER(OFFSET('Water Data'!$G$6,0,10*ROW('Water Data'!G49))),'Data Summary'!CC55="Yes"),OFFSET('Water Data'!$G$6,0,10*ROW('Water Data'!G49)),NA())</f>
        <v>#N/A</v>
      </c>
      <c r="O55" s="510" t="e">
        <f ca="1">+IF(AND(ISNUMBER(OFFSET('Water Data'!$G$9,0,10*ROW('Water Data'!G49))),'Data Summary'!CD55="Yes"),OFFSET('Water Data'!$G$9,0,10*ROW('Water Data'!G49)),NA())</f>
        <v>#N/A</v>
      </c>
      <c r="P55" s="510" t="e">
        <f ca="1">+IF(AND(ISNUMBER(OFFSET('Water Data'!$H$4,0,10*ROW('Water Data'!H49))),'Data Summary'!CE55="Yes"),100-OFFSET('Water Data'!$H$4,0,10*ROW('Water Data'!H49)),NA())</f>
        <v>#N/A</v>
      </c>
      <c r="Q55" s="510" t="e">
        <f ca="1">+IF(AND(ISNUMBER(OFFSET('Water Data'!$H$6,0,10*ROW('Water Data'!H49))),'Data Summary'!CF55="Yes"),OFFSET('Water Data'!$H$6,0,10*ROW('Water Data'!H49)),NA())</f>
        <v>#N/A</v>
      </c>
      <c r="R55" s="510" t="e">
        <f ca="1">+IF(AND(ISNUMBER(OFFSET('Water Data'!$H$9,0,10*ROW('Water Data'!H49))),'Data Summary'!CG55="Yes"),OFFSET('Water Data'!$H$9,0,10*ROW('Water Data'!H49)),NA())</f>
        <v>#N/A</v>
      </c>
      <c r="S55" s="510" t="e">
        <f ca="1">+IF(AND(ISNUMBER(OFFSET('Water Data'!$I$4,0,10*ROW('Water Data'!I49))),'Data Summary'!CH55="Yes"),100-OFFSET('Water Data'!$I$4,0,10*ROW('Water Data'!I49)),NA())</f>
        <v>#N/A</v>
      </c>
      <c r="T55" s="510" t="e">
        <f ca="1">+IF(AND(ISNUMBER(OFFSET('Water Data'!$I$6,0,10*ROW('Water Data'!I49))),'Data Summary'!CI55="Yes"),OFFSET('Water Data'!$I$6,0,10*ROW('Water Data'!I49)),NA())</f>
        <v>#N/A</v>
      </c>
      <c r="U55" s="510" t="e">
        <f ca="1">+IF(AND(ISNUMBER(OFFSET('Water Data'!$I$9,0,10*ROW('Water Data'!I49))),'Data Summary'!CJ55="Yes"),OFFSET('Water Data'!$I$9,0,10*ROW('Water Data'!I49)),NA())</f>
        <v>#N/A</v>
      </c>
      <c r="V55" s="511" t="e">
        <f ca="1">+IF(AND(ISNUMBER(OFFSET('Sanitation Data'!$D$4,0,10*ROW('Sanitation Data'!D49))),'Data Summary'!CK55="Yes"),100-OFFSET('Sanitation Data'!$D$4,0,10*ROW('Sanitation Data'!D49)),NA())</f>
        <v>#N/A</v>
      </c>
      <c r="W55" s="511" t="e">
        <f ca="1">+IF(AND(ISNUMBER(OFFSET('Sanitation Data'!$D$6,0,10*ROW('Sanitation Data'!D49))),'Data Summary'!CL55="Yes"),OFFSET('Sanitation Data'!$D$6,0,10*ROW('Sanitation Data'!D49)),NA())</f>
        <v>#N/A</v>
      </c>
      <c r="X55" s="511" t="e">
        <f ca="1">+IF(AND(ISNUMBER(OFFSET('Sanitation Data'!$D$10,0,10*ROW('Sanitation Data'!D49))),'Data Summary'!CM55="Yes"),OFFSET('Sanitation Data'!$D$10,0,10*ROW('Sanitation Data'!D49)),NA())</f>
        <v>#N/A</v>
      </c>
      <c r="Y55" s="511" t="e">
        <f ca="1">+IF(AND(ISNUMBER(OFFSET('Sanitation Data'!$D$11,0,10*ROW('Sanitation Data'!D49))),'Data Summary'!CN55="Yes"),OFFSET('Sanitation Data'!$D$11,0,10*ROW('Sanitation Data'!D49)),NA())</f>
        <v>#N/A</v>
      </c>
      <c r="Z55" s="511" t="e">
        <f ca="1">+IF(AND(ISNUMBER(OFFSET('Sanitation Data'!$D$12,0,10*ROW('Sanitation Data'!D49))),'Data Summary'!CO55="Yes"),OFFSET('Sanitation Data'!$D$12,0,10*ROW('Sanitation Data'!D49)),NA())</f>
        <v>#N/A</v>
      </c>
      <c r="AA55" s="511" t="e">
        <f ca="1">+IF(AND(ISNUMBER(OFFSET('Sanitation Data'!$E$4,0,10*ROW('Sanitation Data'!E49))),'Data Summary'!CP55="Yes"),100-OFFSET('Sanitation Data'!$E$4,0,10*ROW('Sanitation Data'!E49)),NA())</f>
        <v>#N/A</v>
      </c>
      <c r="AB55" s="511" t="e">
        <f ca="1">+IF(AND(ISNUMBER(OFFSET('Sanitation Data'!$E$6,0,10*ROW('Sanitation Data'!E49))),'Data Summary'!CQ55="Yes"),OFFSET('Sanitation Data'!$E$6,0,10*ROW('Sanitation Data'!E49)),NA())</f>
        <v>#N/A</v>
      </c>
      <c r="AC55" s="511" t="e">
        <f ca="1">+IF(AND(ISNUMBER(OFFSET('Sanitation Data'!$E$10,0,10*ROW('Sanitation Data'!E49))),'Data Summary'!CR55="Yes"),OFFSET('Sanitation Data'!$E$10,0,10*ROW('Sanitation Data'!E49)),NA())</f>
        <v>#N/A</v>
      </c>
      <c r="AD55" s="511" t="e">
        <f ca="1">+IF(AND(ISNUMBER(OFFSET('Sanitation Data'!$E$11,0,10*ROW('Sanitation Data'!E49))),'Data Summary'!CS55="Yes"),OFFSET('Sanitation Data'!$E$11,0,10*ROW('Sanitation Data'!E49)),NA())</f>
        <v>#N/A</v>
      </c>
      <c r="AE55" s="511" t="e">
        <f ca="1">+IF(AND(ISNUMBER(OFFSET('Sanitation Data'!$E$12,0,10*ROW('Sanitation Data'!E49))),'Data Summary'!CT55="Yes"),OFFSET('Sanitation Data'!$E$12,0,10*ROW('Sanitation Data'!E49)),NA())</f>
        <v>#N/A</v>
      </c>
      <c r="AF55" s="511" t="e">
        <f ca="1">+IF(AND(ISNUMBER(OFFSET('Sanitation Data'!$F$4,0,10*ROW('Sanitation Data'!F49))),'Data Summary'!CU55="Yes"),100-OFFSET('Sanitation Data'!$F$4,0,10*ROW('Sanitation Data'!F49)),NA())</f>
        <v>#N/A</v>
      </c>
      <c r="AG55" s="511" t="e">
        <f ca="1">+IF(AND(ISNUMBER(OFFSET('Sanitation Data'!$F$6,0,10*ROW('Sanitation Data'!F49))),'Data Summary'!CV55="Yes"),OFFSET('Sanitation Data'!$F$6,0,10*ROW('Sanitation Data'!F49)),NA())</f>
        <v>#N/A</v>
      </c>
      <c r="AH55" s="511" t="e">
        <f ca="1">+IF(AND(ISNUMBER(OFFSET('Sanitation Data'!$F$10,0,10*ROW('Sanitation Data'!F49))),'Data Summary'!CW55="Yes"),OFFSET('Sanitation Data'!$F$10,0,10*ROW('Sanitation Data'!F49)),NA())</f>
        <v>#N/A</v>
      </c>
      <c r="AI55" s="511" t="e">
        <f ca="1">+IF(AND(ISNUMBER(OFFSET('Sanitation Data'!$F$11,0,10*ROW('Sanitation Data'!F49))),'Data Summary'!CX55="Yes"),OFFSET('Sanitation Data'!$F$11,0,10*ROW('Sanitation Data'!F49)),NA())</f>
        <v>#N/A</v>
      </c>
      <c r="AJ55" s="511" t="e">
        <f ca="1">+IF(AND(ISNUMBER(OFFSET('Sanitation Data'!$F$12,0,10*ROW('Sanitation Data'!F49))),'Data Summary'!CY55="Yes"),OFFSET('Sanitation Data'!$F$12,0,10*ROW('Sanitation Data'!F49)),NA())</f>
        <v>#N/A</v>
      </c>
      <c r="AK55" s="511" t="e">
        <f ca="1">+IF(AND(ISNUMBER(OFFSET('Sanitation Data'!$G$4,0,10*ROW('Sanitation Data'!G49))),'Data Summary'!CZ55="Yes"),100-OFFSET('Sanitation Data'!$G$4,0,10*ROW('Sanitation Data'!G49)),NA())</f>
        <v>#N/A</v>
      </c>
      <c r="AL55" s="511" t="e">
        <f ca="1">+IF(AND(ISNUMBER(OFFSET('Sanitation Data'!$G$6,0,10*ROW('Sanitation Data'!G49))),'Data Summary'!DA55="Yes"),OFFSET('Sanitation Data'!$G$6,0,10*ROW('Sanitation Data'!G49)),NA())</f>
        <v>#N/A</v>
      </c>
      <c r="AM55" s="511" t="e">
        <f ca="1">+IF(AND(ISNUMBER(OFFSET('Sanitation Data'!$G$10,0,10*ROW('Sanitation Data'!G49))),'Data Summary'!DB55="Yes"),OFFSET('Sanitation Data'!$G$10,0,10*ROW('Sanitation Data'!G49)),NA())</f>
        <v>#N/A</v>
      </c>
      <c r="AN55" s="511" t="e">
        <f ca="1">+IF(AND(ISNUMBER(OFFSET('Sanitation Data'!$G$11,0,10*ROW('Sanitation Data'!G49))),'Data Summary'!DC55="Yes"),OFFSET('Sanitation Data'!$G$11,0,10*ROW('Sanitation Data'!G49)),NA())</f>
        <v>#N/A</v>
      </c>
      <c r="AO55" s="511" t="e">
        <f ca="1">+IF(AND(ISNUMBER(OFFSET('Sanitation Data'!$G$12,0,10*ROW('Sanitation Data'!G49))),'Data Summary'!DD55="Yes"),OFFSET('Sanitation Data'!$G$12,0,10*ROW('Sanitation Data'!G49)),NA())</f>
        <v>#N/A</v>
      </c>
      <c r="AP55" s="511" t="e">
        <f ca="1">+IF(AND(ISNUMBER(OFFSET('Sanitation Data'!$H$4,0,10*ROW('Sanitation Data'!H49))),'Data Summary'!DE55="Yes"),100-OFFSET('Sanitation Data'!$H$4,0,10*ROW('Sanitation Data'!H49)),NA())</f>
        <v>#N/A</v>
      </c>
      <c r="AQ55" s="511" t="e">
        <f ca="1">+IF(AND(ISNUMBER(OFFSET('Sanitation Data'!$H$6,0,10*ROW('Sanitation Data'!H49))),'Data Summary'!DF55="Yes"),OFFSET('Sanitation Data'!$H$6,0,10*ROW('Sanitation Data'!H49)),NA())</f>
        <v>#N/A</v>
      </c>
      <c r="AR55" s="511" t="e">
        <f ca="1">+IF(AND(ISNUMBER(OFFSET('Sanitation Data'!$H$10,0,10*ROW('Sanitation Data'!H49))),'Data Summary'!DG55="Yes"),OFFSET('Sanitation Data'!$H$10,0,10*ROW('Sanitation Data'!H49)),NA())</f>
        <v>#N/A</v>
      </c>
      <c r="AS55" s="511" t="e">
        <f ca="1">+IF(AND(ISNUMBER(OFFSET('Sanitation Data'!$H$11,0,10*ROW('Sanitation Data'!H49))),'Data Summary'!DH55="Yes"),OFFSET('Sanitation Data'!$H$11,0,10*ROW('Sanitation Data'!H49)),NA())</f>
        <v>#N/A</v>
      </c>
      <c r="AT55" s="511" t="e">
        <f ca="1">+IF(AND(ISNUMBER(OFFSET('Sanitation Data'!$H$12,0,10*ROW('Sanitation Data'!H49))),'Data Summary'!DI55="Yes"),OFFSET('Sanitation Data'!$H$12,0,10*ROW('Sanitation Data'!H49)),NA())</f>
        <v>#N/A</v>
      </c>
      <c r="AU55" s="511" t="e">
        <f ca="1">+IF(AND(ISNUMBER(OFFSET('Sanitation Data'!$I$4,0,10*ROW('Sanitation Data'!I49))),'Data Summary'!DJ55="Yes"),100-OFFSET('Sanitation Data'!$I$4,0,10*ROW('Sanitation Data'!I49)),NA())</f>
        <v>#N/A</v>
      </c>
      <c r="AV55" s="511" t="e">
        <f ca="1">+IF(AND(ISNUMBER(OFFSET('Sanitation Data'!$I$6,0,10*ROW('Sanitation Data'!I49))),'Data Summary'!DK55="Yes"),OFFSET('Sanitation Data'!$I$6,0,10*ROW('Sanitation Data'!I49)),NA())</f>
        <v>#N/A</v>
      </c>
      <c r="AW55" s="511" t="e">
        <f ca="1">+IF(AND(ISNUMBER(OFFSET('Sanitation Data'!$I$10,0,10*ROW('Sanitation Data'!I49))),'Data Summary'!DL55="Yes"),OFFSET('Sanitation Data'!$I$10,0,10*ROW('Sanitation Data'!I49)),NA())</f>
        <v>#N/A</v>
      </c>
      <c r="AX55" s="511" t="e">
        <f ca="1">+IF(AND(ISNUMBER(OFFSET('Sanitation Data'!$I$11,0,10*ROW('Sanitation Data'!I49))),'Data Summary'!DM55="Yes"),OFFSET('Sanitation Data'!$I$11,0,10*ROW('Sanitation Data'!I49)),NA())</f>
        <v>#N/A</v>
      </c>
      <c r="AY55" s="511" t="e">
        <f ca="1">+IF(AND(ISNUMBER(OFFSET('Sanitation Data'!$I$12,0,10*ROW('Sanitation Data'!I49))),'Data Summary'!DN55="Yes"),OFFSET('Sanitation Data'!$I$12,0,10*ROW('Sanitation Data'!I49)),NA())</f>
        <v>#N/A</v>
      </c>
      <c r="AZ55" s="512" t="e">
        <f ca="1">+IF(AND(ISNUMBER(OFFSET('Hygiene Data'!$D$5,0,10*ROW('Hygiene Data'!D49))),'Data Summary'!DO55="Yes"),OFFSET('Hygiene Data'!$D$5,0,10*ROW('Hygiene Data'!D49)),NA())</f>
        <v>#N/A</v>
      </c>
      <c r="BA55" s="512" t="e">
        <f ca="1">+IF(AND(ISNUMBER(OFFSET('Hygiene Data'!$D$7,0,10*ROW('Hygiene Data'!D49))),'Data Summary'!DP55="Yes"),OFFSET('Hygiene Data'!$D$7,0,10*ROW('Hygiene Data'!D49)),NA())</f>
        <v>#N/A</v>
      </c>
      <c r="BB55" s="512" t="e">
        <f ca="1">+IF(AND(ISNUMBER(OFFSET('Hygiene Data'!$D$9,0,10*ROW('Hygiene Data'!D49))),'Data Summary'!DQ55="Yes"),OFFSET('Hygiene Data'!$D$9,0,10*ROW('Hygiene Data'!D49)),NA())</f>
        <v>#N/A</v>
      </c>
      <c r="BC55" s="512" t="e">
        <f ca="1">+IF(AND(ISNUMBER(OFFSET('Hygiene Data'!$E$5,0,10*ROW('Hygiene Data'!E49))),'Data Summary'!DR55="Yes"),OFFSET('Hygiene Data'!$E$5,0,10*ROW('Hygiene Data'!E49)),NA())</f>
        <v>#N/A</v>
      </c>
      <c r="BD55" s="512" t="e">
        <f ca="1">+IF(AND(ISNUMBER(OFFSET('Hygiene Data'!$E$7,0,10*ROW('Hygiene Data'!E49))),'Data Summary'!DS55="Yes"),OFFSET('Hygiene Data'!$E$7,0,10*ROW('Hygiene Data'!E49)),NA())</f>
        <v>#N/A</v>
      </c>
      <c r="BE55" s="512" t="e">
        <f ca="1">+IF(AND(ISNUMBER(OFFSET('Hygiene Data'!$E$9,0,10*ROW('Hygiene Data'!E49))),'Data Summary'!DT55="Yes"),OFFSET('Hygiene Data'!$E$9,0,10*ROW('Hygiene Data'!E49)),NA())</f>
        <v>#N/A</v>
      </c>
      <c r="BF55" s="512" t="e">
        <f ca="1">+IF(AND(ISNUMBER(OFFSET('Hygiene Data'!$F$5,0,10*ROW('Hygiene Data'!F49))),'Data Summary'!DU55="Yes"),OFFSET('Hygiene Data'!$F$5,0,10*ROW('Hygiene Data'!F49)),NA())</f>
        <v>#N/A</v>
      </c>
      <c r="BG55" s="512" t="e">
        <f ca="1">+IF(AND(ISNUMBER(OFFSET('Hygiene Data'!$F$7,0,10*ROW('Hygiene Data'!F49))),'Data Summary'!DV55="Yes"),OFFSET('Hygiene Data'!$F$7,0,10*ROW('Hygiene Data'!F49)),NA())</f>
        <v>#N/A</v>
      </c>
      <c r="BH55" s="512" t="e">
        <f ca="1">+IF(AND(ISNUMBER(OFFSET('Hygiene Data'!$F$9,0,10*ROW('Hygiene Data'!F49))),'Data Summary'!DW55="Yes"),OFFSET('Hygiene Data'!$F$9,0,10*ROW('Hygiene Data'!F49)),NA())</f>
        <v>#N/A</v>
      </c>
      <c r="BI55" s="512" t="e">
        <f ca="1">+IF(AND(ISNUMBER(OFFSET('Hygiene Data'!$G$5,0,10*ROW('Hygiene Data'!G49))),'Data Summary'!DX55="Yes"),OFFSET('Hygiene Data'!$G$5,0,10*ROW('Hygiene Data'!G49)),NA())</f>
        <v>#N/A</v>
      </c>
      <c r="BJ55" s="512" t="e">
        <f ca="1">+IF(AND(ISNUMBER(OFFSET('Hygiene Data'!$G$7,0,10*ROW('Hygiene Data'!G49))),'Data Summary'!DY55="Yes"),OFFSET('Hygiene Data'!$G$7,0,10*ROW('Hygiene Data'!G49)),NA())</f>
        <v>#N/A</v>
      </c>
      <c r="BK55" s="512" t="e">
        <f ca="1">+IF(AND(ISNUMBER(OFFSET('Hygiene Data'!$G$9,0,10*ROW('Hygiene Data'!G49))),'Data Summary'!DZ55="Yes"),OFFSET('Hygiene Data'!$G$9,0,10*ROW('Hygiene Data'!G49)),NA())</f>
        <v>#N/A</v>
      </c>
      <c r="BL55" s="512" t="e">
        <f ca="1">+IF(AND(ISNUMBER(OFFSET('Hygiene Data'!$H$5,0,10*ROW('Hygiene Data'!H49))),'Data Summary'!EA55="Yes"),OFFSET('Hygiene Data'!$H$5,0,10*ROW('Hygiene Data'!H49)),NA())</f>
        <v>#N/A</v>
      </c>
      <c r="BM55" s="512" t="e">
        <f ca="1">+IF(AND(ISNUMBER(OFFSET('Hygiene Data'!$H$7,0,10*ROW('Hygiene Data'!H49))),'Data Summary'!EB55="Yes"),OFFSET('Hygiene Data'!$H$7,0,10*ROW('Hygiene Data'!H49)),NA())</f>
        <v>#N/A</v>
      </c>
      <c r="BN55" s="512" t="e">
        <f ca="1">+IF(AND(ISNUMBER(OFFSET('Hygiene Data'!$H$9,0,10*ROW('Hygiene Data'!H49))),'Data Summary'!EC55="Yes"),OFFSET('Hygiene Data'!$H$9,0,10*ROW('Hygiene Data'!H49)),NA())</f>
        <v>#N/A</v>
      </c>
      <c r="BO55" s="512" t="e">
        <f ca="1">+IF(AND(ISNUMBER(OFFSET('Hygiene Data'!$I$5,0,10*ROW('Hygiene Data'!I49))),'Data Summary'!ED55="Yes"),OFFSET('Hygiene Data'!$I$5,0,10*ROW('Hygiene Data'!I49)),NA())</f>
        <v>#N/A</v>
      </c>
      <c r="BP55" s="512" t="e">
        <f ca="1">+IF(AND(ISNUMBER(OFFSET('Hygiene Data'!$I$7,0,10*ROW('Hygiene Data'!I49))),'Data Summary'!EE55="Yes"),OFFSET('Hygiene Data'!$I$7,0,10*ROW('Hygiene Data'!I49)),NA())</f>
        <v>#N/A</v>
      </c>
      <c r="BQ55" s="512" t="e">
        <f ca="1">+IF(AND(ISNUMBER(OFFSET('Hygiene Data'!$I$9,0,10*ROW('Hygiene Data'!I49))),'Data Summary'!EF55="Yes"),OFFSET('Hygiene Data'!$I$9,0,10*ROW('Hygiene Data'!I49)),NA())</f>
        <v>#N/A</v>
      </c>
    </row>
    <row r="56" spans="1:69" x14ac:dyDescent="0.25">
      <c r="A56" s="508" t="e">
        <f ca="1">+RIGHT('Data Summary'!A56,LEN('Data Summary'!A56)-9)</f>
        <v>#VALUE!</v>
      </c>
      <c r="B56" s="482" t="str">
        <f ca="1">+IF(ISTEXT('Data Summary'!B56),'Data Summary'!B56,"")</f>
        <v/>
      </c>
      <c r="C56" s="509" t="e">
        <f ca="1">+VALUE('Data Summary'!C56)</f>
        <v>#VALUE!</v>
      </c>
      <c r="D56" s="510" t="e">
        <f ca="1">+IF(AND(ISNUMBER(OFFSET('Water Data'!$D$4,0,10*ROW('Water Data'!D50))),'Data Summary'!BS56="Yes"),100-OFFSET('Water Data'!$D$4,0,10*ROW('Water Data'!D50)),NA())</f>
        <v>#N/A</v>
      </c>
      <c r="E56" s="510" t="e">
        <f ca="1">+IF(AND(ISNUMBER(OFFSET('Water Data'!$D$6,0,10*ROW('Water Data'!D50))),'Data Summary'!BT56="Yes"),OFFSET('Water Data'!$D$6,0,10*ROW('Water Data'!D50)),NA())</f>
        <v>#N/A</v>
      </c>
      <c r="F56" s="510" t="e">
        <f ca="1">+IF(AND(ISNUMBER(OFFSET('Water Data'!$D$9,0,10*ROW('Water Data'!D50))),'Data Summary'!BU56="Yes"),OFFSET('Water Data'!$D$9,0,10*ROW('Water Data'!D50)),NA())</f>
        <v>#N/A</v>
      </c>
      <c r="G56" s="510" t="e">
        <f ca="1">+IF(AND(ISNUMBER(OFFSET('Water Data'!$E$4,0,10*ROW('Water Data'!E50))),'Data Summary'!BV56="Yes"),100-OFFSET('Water Data'!$E$4,0,10*ROW('Water Data'!E50)),NA())</f>
        <v>#N/A</v>
      </c>
      <c r="H56" s="510" t="e">
        <f ca="1">+IF(AND(ISNUMBER(OFFSET('Water Data'!$E$6,0,10*ROW('Water Data'!E50))),'Data Summary'!BW56="Yes"),OFFSET('Water Data'!$E$6,0,10*ROW('Water Data'!E50)),NA())</f>
        <v>#N/A</v>
      </c>
      <c r="I56" s="510" t="e">
        <f ca="1">+IF(AND(ISNUMBER(OFFSET('Water Data'!$E$9,0,10*ROW('Water Data'!E50))),'Data Summary'!BX56="Yes"),OFFSET('Water Data'!$E$9,0,10*ROW('Water Data'!E50)),NA())</f>
        <v>#N/A</v>
      </c>
      <c r="J56" s="510" t="e">
        <f ca="1">+IF(AND(ISNUMBER(OFFSET('Water Data'!$F$4,0,10*ROW('Water Data'!F50))),'Data Summary'!BY56="Yes"),100-OFFSET('Water Data'!$F$4,0,10*ROW('Water Data'!F50)),NA())</f>
        <v>#N/A</v>
      </c>
      <c r="K56" s="510" t="e">
        <f ca="1">+IF(AND(ISNUMBER(OFFSET('Water Data'!$F$6,0,10*ROW('Water Data'!F50))),'Data Summary'!BZ56="Yes"),OFFSET('Water Data'!$F$6,0,10*ROW('Water Data'!F50)),NA())</f>
        <v>#N/A</v>
      </c>
      <c r="L56" s="510" t="e">
        <f ca="1">+IF(AND(ISNUMBER(OFFSET('Water Data'!$F$9,0,10*ROW('Water Data'!F50))),'Data Summary'!CA56="Yes"),OFFSET('Water Data'!$F$9,0,10*ROW('Water Data'!F50)),NA())</f>
        <v>#N/A</v>
      </c>
      <c r="M56" s="510" t="e">
        <f ca="1">+IF(AND(ISNUMBER(OFFSET('Water Data'!$G$4,0,10*ROW('Water Data'!G50))),'Data Summary'!CB56="Yes"),100-OFFSET('Water Data'!$G$4,0,10*ROW('Water Data'!G50)),NA())</f>
        <v>#N/A</v>
      </c>
      <c r="N56" s="510" t="e">
        <f ca="1">+IF(AND(ISNUMBER(OFFSET('Water Data'!$G$6,0,10*ROW('Water Data'!G50))),'Data Summary'!CC56="Yes"),OFFSET('Water Data'!$G$6,0,10*ROW('Water Data'!G50)),NA())</f>
        <v>#N/A</v>
      </c>
      <c r="O56" s="510" t="e">
        <f ca="1">+IF(AND(ISNUMBER(OFFSET('Water Data'!$G$9,0,10*ROW('Water Data'!G50))),'Data Summary'!CD56="Yes"),OFFSET('Water Data'!$G$9,0,10*ROW('Water Data'!G50)),NA())</f>
        <v>#N/A</v>
      </c>
      <c r="P56" s="510" t="e">
        <f ca="1">+IF(AND(ISNUMBER(OFFSET('Water Data'!$H$4,0,10*ROW('Water Data'!H50))),'Data Summary'!CE56="Yes"),100-OFFSET('Water Data'!$H$4,0,10*ROW('Water Data'!H50)),NA())</f>
        <v>#N/A</v>
      </c>
      <c r="Q56" s="510" t="e">
        <f ca="1">+IF(AND(ISNUMBER(OFFSET('Water Data'!$H$6,0,10*ROW('Water Data'!H50))),'Data Summary'!CF56="Yes"),OFFSET('Water Data'!$H$6,0,10*ROW('Water Data'!H50)),NA())</f>
        <v>#N/A</v>
      </c>
      <c r="R56" s="510" t="e">
        <f ca="1">+IF(AND(ISNUMBER(OFFSET('Water Data'!$H$9,0,10*ROW('Water Data'!H50))),'Data Summary'!CG56="Yes"),OFFSET('Water Data'!$H$9,0,10*ROW('Water Data'!H50)),NA())</f>
        <v>#N/A</v>
      </c>
      <c r="S56" s="510" t="e">
        <f ca="1">+IF(AND(ISNUMBER(OFFSET('Water Data'!$I$4,0,10*ROW('Water Data'!I50))),'Data Summary'!CH56="Yes"),100-OFFSET('Water Data'!$I$4,0,10*ROW('Water Data'!I50)),NA())</f>
        <v>#N/A</v>
      </c>
      <c r="T56" s="510" t="e">
        <f ca="1">+IF(AND(ISNUMBER(OFFSET('Water Data'!$I$6,0,10*ROW('Water Data'!I50))),'Data Summary'!CI56="Yes"),OFFSET('Water Data'!$I$6,0,10*ROW('Water Data'!I50)),NA())</f>
        <v>#N/A</v>
      </c>
      <c r="U56" s="510" t="e">
        <f ca="1">+IF(AND(ISNUMBER(OFFSET('Water Data'!$I$9,0,10*ROW('Water Data'!I50))),'Data Summary'!CJ56="Yes"),OFFSET('Water Data'!$I$9,0,10*ROW('Water Data'!I50)),NA())</f>
        <v>#N/A</v>
      </c>
      <c r="V56" s="511" t="e">
        <f ca="1">+IF(AND(ISNUMBER(OFFSET('Sanitation Data'!$D$4,0,10*ROW('Sanitation Data'!D50))),'Data Summary'!CK56="Yes"),100-OFFSET('Sanitation Data'!$D$4,0,10*ROW('Sanitation Data'!D50)),NA())</f>
        <v>#N/A</v>
      </c>
      <c r="W56" s="511" t="e">
        <f ca="1">+IF(AND(ISNUMBER(OFFSET('Sanitation Data'!$D$6,0,10*ROW('Sanitation Data'!D50))),'Data Summary'!CL56="Yes"),OFFSET('Sanitation Data'!$D$6,0,10*ROW('Sanitation Data'!D50)),NA())</f>
        <v>#N/A</v>
      </c>
      <c r="X56" s="511" t="e">
        <f ca="1">+IF(AND(ISNUMBER(OFFSET('Sanitation Data'!$D$10,0,10*ROW('Sanitation Data'!D50))),'Data Summary'!CM56="Yes"),OFFSET('Sanitation Data'!$D$10,0,10*ROW('Sanitation Data'!D50)),NA())</f>
        <v>#N/A</v>
      </c>
      <c r="Y56" s="511" t="e">
        <f ca="1">+IF(AND(ISNUMBER(OFFSET('Sanitation Data'!$D$11,0,10*ROW('Sanitation Data'!D50))),'Data Summary'!CN56="Yes"),OFFSET('Sanitation Data'!$D$11,0,10*ROW('Sanitation Data'!D50)),NA())</f>
        <v>#N/A</v>
      </c>
      <c r="Z56" s="511" t="e">
        <f ca="1">+IF(AND(ISNUMBER(OFFSET('Sanitation Data'!$D$12,0,10*ROW('Sanitation Data'!D50))),'Data Summary'!CO56="Yes"),OFFSET('Sanitation Data'!$D$12,0,10*ROW('Sanitation Data'!D50)),NA())</f>
        <v>#N/A</v>
      </c>
      <c r="AA56" s="511" t="e">
        <f ca="1">+IF(AND(ISNUMBER(OFFSET('Sanitation Data'!$E$4,0,10*ROW('Sanitation Data'!E50))),'Data Summary'!CP56="Yes"),100-OFFSET('Sanitation Data'!$E$4,0,10*ROW('Sanitation Data'!E50)),NA())</f>
        <v>#N/A</v>
      </c>
      <c r="AB56" s="511" t="e">
        <f ca="1">+IF(AND(ISNUMBER(OFFSET('Sanitation Data'!$E$6,0,10*ROW('Sanitation Data'!E50))),'Data Summary'!CQ56="Yes"),OFFSET('Sanitation Data'!$E$6,0,10*ROW('Sanitation Data'!E50)),NA())</f>
        <v>#N/A</v>
      </c>
      <c r="AC56" s="511" t="e">
        <f ca="1">+IF(AND(ISNUMBER(OFFSET('Sanitation Data'!$E$10,0,10*ROW('Sanitation Data'!E50))),'Data Summary'!CR56="Yes"),OFFSET('Sanitation Data'!$E$10,0,10*ROW('Sanitation Data'!E50)),NA())</f>
        <v>#N/A</v>
      </c>
      <c r="AD56" s="511" t="e">
        <f ca="1">+IF(AND(ISNUMBER(OFFSET('Sanitation Data'!$E$11,0,10*ROW('Sanitation Data'!E50))),'Data Summary'!CS56="Yes"),OFFSET('Sanitation Data'!$E$11,0,10*ROW('Sanitation Data'!E50)),NA())</f>
        <v>#N/A</v>
      </c>
      <c r="AE56" s="511" t="e">
        <f ca="1">+IF(AND(ISNUMBER(OFFSET('Sanitation Data'!$E$12,0,10*ROW('Sanitation Data'!E50))),'Data Summary'!CT56="Yes"),OFFSET('Sanitation Data'!$E$12,0,10*ROW('Sanitation Data'!E50)),NA())</f>
        <v>#N/A</v>
      </c>
      <c r="AF56" s="511" t="e">
        <f ca="1">+IF(AND(ISNUMBER(OFFSET('Sanitation Data'!$F$4,0,10*ROW('Sanitation Data'!F50))),'Data Summary'!CU56="Yes"),100-OFFSET('Sanitation Data'!$F$4,0,10*ROW('Sanitation Data'!F50)),NA())</f>
        <v>#N/A</v>
      </c>
      <c r="AG56" s="511" t="e">
        <f ca="1">+IF(AND(ISNUMBER(OFFSET('Sanitation Data'!$F$6,0,10*ROW('Sanitation Data'!F50))),'Data Summary'!CV56="Yes"),OFFSET('Sanitation Data'!$F$6,0,10*ROW('Sanitation Data'!F50)),NA())</f>
        <v>#N/A</v>
      </c>
      <c r="AH56" s="511" t="e">
        <f ca="1">+IF(AND(ISNUMBER(OFFSET('Sanitation Data'!$F$10,0,10*ROW('Sanitation Data'!F50))),'Data Summary'!CW56="Yes"),OFFSET('Sanitation Data'!$F$10,0,10*ROW('Sanitation Data'!F50)),NA())</f>
        <v>#N/A</v>
      </c>
      <c r="AI56" s="511" t="e">
        <f ca="1">+IF(AND(ISNUMBER(OFFSET('Sanitation Data'!$F$11,0,10*ROW('Sanitation Data'!F50))),'Data Summary'!CX56="Yes"),OFFSET('Sanitation Data'!$F$11,0,10*ROW('Sanitation Data'!F50)),NA())</f>
        <v>#N/A</v>
      </c>
      <c r="AJ56" s="511" t="e">
        <f ca="1">+IF(AND(ISNUMBER(OFFSET('Sanitation Data'!$F$12,0,10*ROW('Sanitation Data'!F50))),'Data Summary'!CY56="Yes"),OFFSET('Sanitation Data'!$F$12,0,10*ROW('Sanitation Data'!F50)),NA())</f>
        <v>#N/A</v>
      </c>
      <c r="AK56" s="511" t="e">
        <f ca="1">+IF(AND(ISNUMBER(OFFSET('Sanitation Data'!$G$4,0,10*ROW('Sanitation Data'!G50))),'Data Summary'!CZ56="Yes"),100-OFFSET('Sanitation Data'!$G$4,0,10*ROW('Sanitation Data'!G50)),NA())</f>
        <v>#N/A</v>
      </c>
      <c r="AL56" s="511" t="e">
        <f ca="1">+IF(AND(ISNUMBER(OFFSET('Sanitation Data'!$G$6,0,10*ROW('Sanitation Data'!G50))),'Data Summary'!DA56="Yes"),OFFSET('Sanitation Data'!$G$6,0,10*ROW('Sanitation Data'!G50)),NA())</f>
        <v>#N/A</v>
      </c>
      <c r="AM56" s="511" t="e">
        <f ca="1">+IF(AND(ISNUMBER(OFFSET('Sanitation Data'!$G$10,0,10*ROW('Sanitation Data'!G50))),'Data Summary'!DB56="Yes"),OFFSET('Sanitation Data'!$G$10,0,10*ROW('Sanitation Data'!G50)),NA())</f>
        <v>#N/A</v>
      </c>
      <c r="AN56" s="511" t="e">
        <f ca="1">+IF(AND(ISNUMBER(OFFSET('Sanitation Data'!$G$11,0,10*ROW('Sanitation Data'!G50))),'Data Summary'!DC56="Yes"),OFFSET('Sanitation Data'!$G$11,0,10*ROW('Sanitation Data'!G50)),NA())</f>
        <v>#N/A</v>
      </c>
      <c r="AO56" s="511" t="e">
        <f ca="1">+IF(AND(ISNUMBER(OFFSET('Sanitation Data'!$G$12,0,10*ROW('Sanitation Data'!G50))),'Data Summary'!DD56="Yes"),OFFSET('Sanitation Data'!$G$12,0,10*ROW('Sanitation Data'!G50)),NA())</f>
        <v>#N/A</v>
      </c>
      <c r="AP56" s="511" t="e">
        <f ca="1">+IF(AND(ISNUMBER(OFFSET('Sanitation Data'!$H$4,0,10*ROW('Sanitation Data'!H50))),'Data Summary'!DE56="Yes"),100-OFFSET('Sanitation Data'!$H$4,0,10*ROW('Sanitation Data'!H50)),NA())</f>
        <v>#N/A</v>
      </c>
      <c r="AQ56" s="511" t="e">
        <f ca="1">+IF(AND(ISNUMBER(OFFSET('Sanitation Data'!$H$6,0,10*ROW('Sanitation Data'!H50))),'Data Summary'!DF56="Yes"),OFFSET('Sanitation Data'!$H$6,0,10*ROW('Sanitation Data'!H50)),NA())</f>
        <v>#N/A</v>
      </c>
      <c r="AR56" s="511" t="e">
        <f ca="1">+IF(AND(ISNUMBER(OFFSET('Sanitation Data'!$H$10,0,10*ROW('Sanitation Data'!H50))),'Data Summary'!DG56="Yes"),OFFSET('Sanitation Data'!$H$10,0,10*ROW('Sanitation Data'!H50)),NA())</f>
        <v>#N/A</v>
      </c>
      <c r="AS56" s="511" t="e">
        <f ca="1">+IF(AND(ISNUMBER(OFFSET('Sanitation Data'!$H$11,0,10*ROW('Sanitation Data'!H50))),'Data Summary'!DH56="Yes"),OFFSET('Sanitation Data'!$H$11,0,10*ROW('Sanitation Data'!H50)),NA())</f>
        <v>#N/A</v>
      </c>
      <c r="AT56" s="511" t="e">
        <f ca="1">+IF(AND(ISNUMBER(OFFSET('Sanitation Data'!$H$12,0,10*ROW('Sanitation Data'!H50))),'Data Summary'!DI56="Yes"),OFFSET('Sanitation Data'!$H$12,0,10*ROW('Sanitation Data'!H50)),NA())</f>
        <v>#N/A</v>
      </c>
      <c r="AU56" s="511" t="e">
        <f ca="1">+IF(AND(ISNUMBER(OFFSET('Sanitation Data'!$I$4,0,10*ROW('Sanitation Data'!I50))),'Data Summary'!DJ56="Yes"),100-OFFSET('Sanitation Data'!$I$4,0,10*ROW('Sanitation Data'!I50)),NA())</f>
        <v>#N/A</v>
      </c>
      <c r="AV56" s="511" t="e">
        <f ca="1">+IF(AND(ISNUMBER(OFFSET('Sanitation Data'!$I$6,0,10*ROW('Sanitation Data'!I50))),'Data Summary'!DK56="Yes"),OFFSET('Sanitation Data'!$I$6,0,10*ROW('Sanitation Data'!I50)),NA())</f>
        <v>#N/A</v>
      </c>
      <c r="AW56" s="511" t="e">
        <f ca="1">+IF(AND(ISNUMBER(OFFSET('Sanitation Data'!$I$10,0,10*ROW('Sanitation Data'!I50))),'Data Summary'!DL56="Yes"),OFFSET('Sanitation Data'!$I$10,0,10*ROW('Sanitation Data'!I50)),NA())</f>
        <v>#N/A</v>
      </c>
      <c r="AX56" s="511" t="e">
        <f ca="1">+IF(AND(ISNUMBER(OFFSET('Sanitation Data'!$I$11,0,10*ROW('Sanitation Data'!I50))),'Data Summary'!DM56="Yes"),OFFSET('Sanitation Data'!$I$11,0,10*ROW('Sanitation Data'!I50)),NA())</f>
        <v>#N/A</v>
      </c>
      <c r="AY56" s="511" t="e">
        <f ca="1">+IF(AND(ISNUMBER(OFFSET('Sanitation Data'!$I$12,0,10*ROW('Sanitation Data'!I50))),'Data Summary'!DN56="Yes"),OFFSET('Sanitation Data'!$I$12,0,10*ROW('Sanitation Data'!I50)),NA())</f>
        <v>#N/A</v>
      </c>
      <c r="AZ56" s="512" t="e">
        <f ca="1">+IF(AND(ISNUMBER(OFFSET('Hygiene Data'!$D$5,0,10*ROW('Hygiene Data'!D50))),'Data Summary'!DO56="Yes"),OFFSET('Hygiene Data'!$D$5,0,10*ROW('Hygiene Data'!D50)),NA())</f>
        <v>#N/A</v>
      </c>
      <c r="BA56" s="512" t="e">
        <f ca="1">+IF(AND(ISNUMBER(OFFSET('Hygiene Data'!$D$7,0,10*ROW('Hygiene Data'!D50))),'Data Summary'!DP56="Yes"),OFFSET('Hygiene Data'!$D$7,0,10*ROW('Hygiene Data'!D50)),NA())</f>
        <v>#N/A</v>
      </c>
      <c r="BB56" s="512" t="e">
        <f ca="1">+IF(AND(ISNUMBER(OFFSET('Hygiene Data'!$D$9,0,10*ROW('Hygiene Data'!D50))),'Data Summary'!DQ56="Yes"),OFFSET('Hygiene Data'!$D$9,0,10*ROW('Hygiene Data'!D50)),NA())</f>
        <v>#N/A</v>
      </c>
      <c r="BC56" s="512" t="e">
        <f ca="1">+IF(AND(ISNUMBER(OFFSET('Hygiene Data'!$E$5,0,10*ROW('Hygiene Data'!E50))),'Data Summary'!DR56="Yes"),OFFSET('Hygiene Data'!$E$5,0,10*ROW('Hygiene Data'!E50)),NA())</f>
        <v>#N/A</v>
      </c>
      <c r="BD56" s="512" t="e">
        <f ca="1">+IF(AND(ISNUMBER(OFFSET('Hygiene Data'!$E$7,0,10*ROW('Hygiene Data'!E50))),'Data Summary'!DS56="Yes"),OFFSET('Hygiene Data'!$E$7,0,10*ROW('Hygiene Data'!E50)),NA())</f>
        <v>#N/A</v>
      </c>
      <c r="BE56" s="512" t="e">
        <f ca="1">+IF(AND(ISNUMBER(OFFSET('Hygiene Data'!$E$9,0,10*ROW('Hygiene Data'!E50))),'Data Summary'!DT56="Yes"),OFFSET('Hygiene Data'!$E$9,0,10*ROW('Hygiene Data'!E50)),NA())</f>
        <v>#N/A</v>
      </c>
      <c r="BF56" s="512" t="e">
        <f ca="1">+IF(AND(ISNUMBER(OFFSET('Hygiene Data'!$F$5,0,10*ROW('Hygiene Data'!F50))),'Data Summary'!DU56="Yes"),OFFSET('Hygiene Data'!$F$5,0,10*ROW('Hygiene Data'!F50)),NA())</f>
        <v>#N/A</v>
      </c>
      <c r="BG56" s="512" t="e">
        <f ca="1">+IF(AND(ISNUMBER(OFFSET('Hygiene Data'!$F$7,0,10*ROW('Hygiene Data'!F50))),'Data Summary'!DV56="Yes"),OFFSET('Hygiene Data'!$F$7,0,10*ROW('Hygiene Data'!F50)),NA())</f>
        <v>#N/A</v>
      </c>
      <c r="BH56" s="512" t="e">
        <f ca="1">+IF(AND(ISNUMBER(OFFSET('Hygiene Data'!$F$9,0,10*ROW('Hygiene Data'!F50))),'Data Summary'!DW56="Yes"),OFFSET('Hygiene Data'!$F$9,0,10*ROW('Hygiene Data'!F50)),NA())</f>
        <v>#N/A</v>
      </c>
      <c r="BI56" s="512" t="e">
        <f ca="1">+IF(AND(ISNUMBER(OFFSET('Hygiene Data'!$G$5,0,10*ROW('Hygiene Data'!G50))),'Data Summary'!DX56="Yes"),OFFSET('Hygiene Data'!$G$5,0,10*ROW('Hygiene Data'!G50)),NA())</f>
        <v>#N/A</v>
      </c>
      <c r="BJ56" s="512" t="e">
        <f ca="1">+IF(AND(ISNUMBER(OFFSET('Hygiene Data'!$G$7,0,10*ROW('Hygiene Data'!G50))),'Data Summary'!DY56="Yes"),OFFSET('Hygiene Data'!$G$7,0,10*ROW('Hygiene Data'!G50)),NA())</f>
        <v>#N/A</v>
      </c>
      <c r="BK56" s="512" t="e">
        <f ca="1">+IF(AND(ISNUMBER(OFFSET('Hygiene Data'!$G$9,0,10*ROW('Hygiene Data'!G50))),'Data Summary'!DZ56="Yes"),OFFSET('Hygiene Data'!$G$9,0,10*ROW('Hygiene Data'!G50)),NA())</f>
        <v>#N/A</v>
      </c>
      <c r="BL56" s="512" t="e">
        <f ca="1">+IF(AND(ISNUMBER(OFFSET('Hygiene Data'!$H$5,0,10*ROW('Hygiene Data'!H50))),'Data Summary'!EA56="Yes"),OFFSET('Hygiene Data'!$H$5,0,10*ROW('Hygiene Data'!H50)),NA())</f>
        <v>#N/A</v>
      </c>
      <c r="BM56" s="512" t="e">
        <f ca="1">+IF(AND(ISNUMBER(OFFSET('Hygiene Data'!$H$7,0,10*ROW('Hygiene Data'!H50))),'Data Summary'!EB56="Yes"),OFFSET('Hygiene Data'!$H$7,0,10*ROW('Hygiene Data'!H50)),NA())</f>
        <v>#N/A</v>
      </c>
      <c r="BN56" s="512" t="e">
        <f ca="1">+IF(AND(ISNUMBER(OFFSET('Hygiene Data'!$H$9,0,10*ROW('Hygiene Data'!H50))),'Data Summary'!EC56="Yes"),OFFSET('Hygiene Data'!$H$9,0,10*ROW('Hygiene Data'!H50)),NA())</f>
        <v>#N/A</v>
      </c>
      <c r="BO56" s="512" t="e">
        <f ca="1">+IF(AND(ISNUMBER(OFFSET('Hygiene Data'!$I$5,0,10*ROW('Hygiene Data'!I50))),'Data Summary'!ED56="Yes"),OFFSET('Hygiene Data'!$I$5,0,10*ROW('Hygiene Data'!I50)),NA())</f>
        <v>#N/A</v>
      </c>
      <c r="BP56" s="512" t="e">
        <f ca="1">+IF(AND(ISNUMBER(OFFSET('Hygiene Data'!$I$7,0,10*ROW('Hygiene Data'!I50))),'Data Summary'!EE56="Yes"),OFFSET('Hygiene Data'!$I$7,0,10*ROW('Hygiene Data'!I50)),NA())</f>
        <v>#N/A</v>
      </c>
      <c r="BQ56" s="512" t="e">
        <f ca="1">+IF(AND(ISNUMBER(OFFSET('Hygiene Data'!$I$9,0,10*ROW('Hygiene Data'!I50))),'Data Summary'!EF56="Yes"),OFFSET('Hygiene Data'!$I$9,0,10*ROW('Hygiene Data'!I50)),NA())</f>
        <v>#N/A</v>
      </c>
    </row>
    <row r="57" spans="1:69" x14ac:dyDescent="0.25">
      <c r="A57" s="508" t="e">
        <f ca="1">+RIGHT('Data Summary'!A57,LEN('Data Summary'!A57)-9)</f>
        <v>#VALUE!</v>
      </c>
      <c r="B57" s="482" t="str">
        <f ca="1">+IF(ISTEXT('Data Summary'!B57),'Data Summary'!B57,"")</f>
        <v/>
      </c>
      <c r="C57" s="509" t="e">
        <f ca="1">+VALUE('Data Summary'!C57)</f>
        <v>#VALUE!</v>
      </c>
      <c r="D57" s="510" t="e">
        <f ca="1">+IF(AND(ISNUMBER(OFFSET('Water Data'!$D$4,0,10*ROW('Water Data'!D51))),'Data Summary'!BS57="Yes"),100-OFFSET('Water Data'!$D$4,0,10*ROW('Water Data'!D51)),NA())</f>
        <v>#N/A</v>
      </c>
      <c r="E57" s="510" t="e">
        <f ca="1">+IF(AND(ISNUMBER(OFFSET('Water Data'!$D$6,0,10*ROW('Water Data'!D51))),'Data Summary'!BT57="Yes"),OFFSET('Water Data'!$D$6,0,10*ROW('Water Data'!D51)),NA())</f>
        <v>#N/A</v>
      </c>
      <c r="F57" s="510" t="e">
        <f ca="1">+IF(AND(ISNUMBER(OFFSET('Water Data'!$D$9,0,10*ROW('Water Data'!D51))),'Data Summary'!BU57="Yes"),OFFSET('Water Data'!$D$9,0,10*ROW('Water Data'!D51)),NA())</f>
        <v>#N/A</v>
      </c>
      <c r="G57" s="510" t="e">
        <f ca="1">+IF(AND(ISNUMBER(OFFSET('Water Data'!$E$4,0,10*ROW('Water Data'!E51))),'Data Summary'!BV57="Yes"),100-OFFSET('Water Data'!$E$4,0,10*ROW('Water Data'!E51)),NA())</f>
        <v>#N/A</v>
      </c>
      <c r="H57" s="510" t="e">
        <f ca="1">+IF(AND(ISNUMBER(OFFSET('Water Data'!$E$6,0,10*ROW('Water Data'!E51))),'Data Summary'!BW57="Yes"),OFFSET('Water Data'!$E$6,0,10*ROW('Water Data'!E51)),NA())</f>
        <v>#N/A</v>
      </c>
      <c r="I57" s="510" t="e">
        <f ca="1">+IF(AND(ISNUMBER(OFFSET('Water Data'!$E$9,0,10*ROW('Water Data'!E51))),'Data Summary'!BX57="Yes"),OFFSET('Water Data'!$E$9,0,10*ROW('Water Data'!E51)),NA())</f>
        <v>#N/A</v>
      </c>
      <c r="J57" s="510" t="e">
        <f ca="1">+IF(AND(ISNUMBER(OFFSET('Water Data'!$F$4,0,10*ROW('Water Data'!F51))),'Data Summary'!BY57="Yes"),100-OFFSET('Water Data'!$F$4,0,10*ROW('Water Data'!F51)),NA())</f>
        <v>#N/A</v>
      </c>
      <c r="K57" s="510" t="e">
        <f ca="1">+IF(AND(ISNUMBER(OFFSET('Water Data'!$F$6,0,10*ROW('Water Data'!F51))),'Data Summary'!BZ57="Yes"),OFFSET('Water Data'!$F$6,0,10*ROW('Water Data'!F51)),NA())</f>
        <v>#N/A</v>
      </c>
      <c r="L57" s="510" t="e">
        <f ca="1">+IF(AND(ISNUMBER(OFFSET('Water Data'!$F$9,0,10*ROW('Water Data'!F51))),'Data Summary'!CA57="Yes"),OFFSET('Water Data'!$F$9,0,10*ROW('Water Data'!F51)),NA())</f>
        <v>#N/A</v>
      </c>
      <c r="M57" s="510" t="e">
        <f ca="1">+IF(AND(ISNUMBER(OFFSET('Water Data'!$G$4,0,10*ROW('Water Data'!G51))),'Data Summary'!CB57="Yes"),100-OFFSET('Water Data'!$G$4,0,10*ROW('Water Data'!G51)),NA())</f>
        <v>#N/A</v>
      </c>
      <c r="N57" s="510" t="e">
        <f ca="1">+IF(AND(ISNUMBER(OFFSET('Water Data'!$G$6,0,10*ROW('Water Data'!G51))),'Data Summary'!CC57="Yes"),OFFSET('Water Data'!$G$6,0,10*ROW('Water Data'!G51)),NA())</f>
        <v>#N/A</v>
      </c>
      <c r="O57" s="510" t="e">
        <f ca="1">+IF(AND(ISNUMBER(OFFSET('Water Data'!$G$9,0,10*ROW('Water Data'!G51))),'Data Summary'!CD57="Yes"),OFFSET('Water Data'!$G$9,0,10*ROW('Water Data'!G51)),NA())</f>
        <v>#N/A</v>
      </c>
      <c r="P57" s="510" t="e">
        <f ca="1">+IF(AND(ISNUMBER(OFFSET('Water Data'!$H$4,0,10*ROW('Water Data'!H51))),'Data Summary'!CE57="Yes"),100-OFFSET('Water Data'!$H$4,0,10*ROW('Water Data'!H51)),NA())</f>
        <v>#N/A</v>
      </c>
      <c r="Q57" s="510" t="e">
        <f ca="1">+IF(AND(ISNUMBER(OFFSET('Water Data'!$H$6,0,10*ROW('Water Data'!H51))),'Data Summary'!CF57="Yes"),OFFSET('Water Data'!$H$6,0,10*ROW('Water Data'!H51)),NA())</f>
        <v>#N/A</v>
      </c>
      <c r="R57" s="510" t="e">
        <f ca="1">+IF(AND(ISNUMBER(OFFSET('Water Data'!$H$9,0,10*ROW('Water Data'!H51))),'Data Summary'!CG57="Yes"),OFFSET('Water Data'!$H$9,0,10*ROW('Water Data'!H51)),NA())</f>
        <v>#N/A</v>
      </c>
      <c r="S57" s="510" t="e">
        <f ca="1">+IF(AND(ISNUMBER(OFFSET('Water Data'!$I$4,0,10*ROW('Water Data'!I51))),'Data Summary'!CH57="Yes"),100-OFFSET('Water Data'!$I$4,0,10*ROW('Water Data'!I51)),NA())</f>
        <v>#N/A</v>
      </c>
      <c r="T57" s="510" t="e">
        <f ca="1">+IF(AND(ISNUMBER(OFFSET('Water Data'!$I$6,0,10*ROW('Water Data'!I51))),'Data Summary'!CI57="Yes"),OFFSET('Water Data'!$I$6,0,10*ROW('Water Data'!I51)),NA())</f>
        <v>#N/A</v>
      </c>
      <c r="U57" s="510" t="e">
        <f ca="1">+IF(AND(ISNUMBER(OFFSET('Water Data'!$I$9,0,10*ROW('Water Data'!I51))),'Data Summary'!CJ57="Yes"),OFFSET('Water Data'!$I$9,0,10*ROW('Water Data'!I51)),NA())</f>
        <v>#N/A</v>
      </c>
      <c r="V57" s="511" t="e">
        <f ca="1">+IF(AND(ISNUMBER(OFFSET('Sanitation Data'!$D$4,0,10*ROW('Sanitation Data'!D51))),'Data Summary'!CK57="Yes"),100-OFFSET('Sanitation Data'!$D$4,0,10*ROW('Sanitation Data'!D51)),NA())</f>
        <v>#N/A</v>
      </c>
      <c r="W57" s="511" t="e">
        <f ca="1">+IF(AND(ISNUMBER(OFFSET('Sanitation Data'!$D$6,0,10*ROW('Sanitation Data'!D51))),'Data Summary'!CL57="Yes"),OFFSET('Sanitation Data'!$D$6,0,10*ROW('Sanitation Data'!D51)),NA())</f>
        <v>#N/A</v>
      </c>
      <c r="X57" s="511" t="e">
        <f ca="1">+IF(AND(ISNUMBER(OFFSET('Sanitation Data'!$D$10,0,10*ROW('Sanitation Data'!D51))),'Data Summary'!CM57="Yes"),OFFSET('Sanitation Data'!$D$10,0,10*ROW('Sanitation Data'!D51)),NA())</f>
        <v>#N/A</v>
      </c>
      <c r="Y57" s="511" t="e">
        <f ca="1">+IF(AND(ISNUMBER(OFFSET('Sanitation Data'!$D$11,0,10*ROW('Sanitation Data'!D51))),'Data Summary'!CN57="Yes"),OFFSET('Sanitation Data'!$D$11,0,10*ROW('Sanitation Data'!D51)),NA())</f>
        <v>#N/A</v>
      </c>
      <c r="Z57" s="511" t="e">
        <f ca="1">+IF(AND(ISNUMBER(OFFSET('Sanitation Data'!$D$12,0,10*ROW('Sanitation Data'!D51))),'Data Summary'!CO57="Yes"),OFFSET('Sanitation Data'!$D$12,0,10*ROW('Sanitation Data'!D51)),NA())</f>
        <v>#N/A</v>
      </c>
      <c r="AA57" s="511" t="e">
        <f ca="1">+IF(AND(ISNUMBER(OFFSET('Sanitation Data'!$E$4,0,10*ROW('Sanitation Data'!E51))),'Data Summary'!CP57="Yes"),100-OFFSET('Sanitation Data'!$E$4,0,10*ROW('Sanitation Data'!E51)),NA())</f>
        <v>#N/A</v>
      </c>
      <c r="AB57" s="511" t="e">
        <f ca="1">+IF(AND(ISNUMBER(OFFSET('Sanitation Data'!$E$6,0,10*ROW('Sanitation Data'!E51))),'Data Summary'!CQ57="Yes"),OFFSET('Sanitation Data'!$E$6,0,10*ROW('Sanitation Data'!E51)),NA())</f>
        <v>#N/A</v>
      </c>
      <c r="AC57" s="511" t="e">
        <f ca="1">+IF(AND(ISNUMBER(OFFSET('Sanitation Data'!$E$10,0,10*ROW('Sanitation Data'!E51))),'Data Summary'!CR57="Yes"),OFFSET('Sanitation Data'!$E$10,0,10*ROW('Sanitation Data'!E51)),NA())</f>
        <v>#N/A</v>
      </c>
      <c r="AD57" s="511" t="e">
        <f ca="1">+IF(AND(ISNUMBER(OFFSET('Sanitation Data'!$E$11,0,10*ROW('Sanitation Data'!E51))),'Data Summary'!CS57="Yes"),OFFSET('Sanitation Data'!$E$11,0,10*ROW('Sanitation Data'!E51)),NA())</f>
        <v>#N/A</v>
      </c>
      <c r="AE57" s="511" t="e">
        <f ca="1">+IF(AND(ISNUMBER(OFFSET('Sanitation Data'!$E$12,0,10*ROW('Sanitation Data'!E51))),'Data Summary'!CT57="Yes"),OFFSET('Sanitation Data'!$E$12,0,10*ROW('Sanitation Data'!E51)),NA())</f>
        <v>#N/A</v>
      </c>
      <c r="AF57" s="511" t="e">
        <f ca="1">+IF(AND(ISNUMBER(OFFSET('Sanitation Data'!$F$4,0,10*ROW('Sanitation Data'!F51))),'Data Summary'!CU57="Yes"),100-OFFSET('Sanitation Data'!$F$4,0,10*ROW('Sanitation Data'!F51)),NA())</f>
        <v>#N/A</v>
      </c>
      <c r="AG57" s="511" t="e">
        <f ca="1">+IF(AND(ISNUMBER(OFFSET('Sanitation Data'!$F$6,0,10*ROW('Sanitation Data'!F51))),'Data Summary'!CV57="Yes"),OFFSET('Sanitation Data'!$F$6,0,10*ROW('Sanitation Data'!F51)),NA())</f>
        <v>#N/A</v>
      </c>
      <c r="AH57" s="511" t="e">
        <f ca="1">+IF(AND(ISNUMBER(OFFSET('Sanitation Data'!$F$10,0,10*ROW('Sanitation Data'!F51))),'Data Summary'!CW57="Yes"),OFFSET('Sanitation Data'!$F$10,0,10*ROW('Sanitation Data'!F51)),NA())</f>
        <v>#N/A</v>
      </c>
      <c r="AI57" s="511" t="e">
        <f ca="1">+IF(AND(ISNUMBER(OFFSET('Sanitation Data'!$F$11,0,10*ROW('Sanitation Data'!F51))),'Data Summary'!CX57="Yes"),OFFSET('Sanitation Data'!$F$11,0,10*ROW('Sanitation Data'!F51)),NA())</f>
        <v>#N/A</v>
      </c>
      <c r="AJ57" s="511" t="e">
        <f ca="1">+IF(AND(ISNUMBER(OFFSET('Sanitation Data'!$F$12,0,10*ROW('Sanitation Data'!F51))),'Data Summary'!CY57="Yes"),OFFSET('Sanitation Data'!$F$12,0,10*ROW('Sanitation Data'!F51)),NA())</f>
        <v>#N/A</v>
      </c>
      <c r="AK57" s="511" t="e">
        <f ca="1">+IF(AND(ISNUMBER(OFFSET('Sanitation Data'!$G$4,0,10*ROW('Sanitation Data'!G51))),'Data Summary'!CZ57="Yes"),100-OFFSET('Sanitation Data'!$G$4,0,10*ROW('Sanitation Data'!G51)),NA())</f>
        <v>#N/A</v>
      </c>
      <c r="AL57" s="511" t="e">
        <f ca="1">+IF(AND(ISNUMBER(OFFSET('Sanitation Data'!$G$6,0,10*ROW('Sanitation Data'!G51))),'Data Summary'!DA57="Yes"),OFFSET('Sanitation Data'!$G$6,0,10*ROW('Sanitation Data'!G51)),NA())</f>
        <v>#N/A</v>
      </c>
      <c r="AM57" s="511" t="e">
        <f ca="1">+IF(AND(ISNUMBER(OFFSET('Sanitation Data'!$G$10,0,10*ROW('Sanitation Data'!G51))),'Data Summary'!DB57="Yes"),OFFSET('Sanitation Data'!$G$10,0,10*ROW('Sanitation Data'!G51)),NA())</f>
        <v>#N/A</v>
      </c>
      <c r="AN57" s="511" t="e">
        <f ca="1">+IF(AND(ISNUMBER(OFFSET('Sanitation Data'!$G$11,0,10*ROW('Sanitation Data'!G51))),'Data Summary'!DC57="Yes"),OFFSET('Sanitation Data'!$G$11,0,10*ROW('Sanitation Data'!G51)),NA())</f>
        <v>#N/A</v>
      </c>
      <c r="AO57" s="511" t="e">
        <f ca="1">+IF(AND(ISNUMBER(OFFSET('Sanitation Data'!$G$12,0,10*ROW('Sanitation Data'!G51))),'Data Summary'!DD57="Yes"),OFFSET('Sanitation Data'!$G$12,0,10*ROW('Sanitation Data'!G51)),NA())</f>
        <v>#N/A</v>
      </c>
      <c r="AP57" s="511" t="e">
        <f ca="1">+IF(AND(ISNUMBER(OFFSET('Sanitation Data'!$H$4,0,10*ROW('Sanitation Data'!H51))),'Data Summary'!DE57="Yes"),100-OFFSET('Sanitation Data'!$H$4,0,10*ROW('Sanitation Data'!H51)),NA())</f>
        <v>#N/A</v>
      </c>
      <c r="AQ57" s="511" t="e">
        <f ca="1">+IF(AND(ISNUMBER(OFFSET('Sanitation Data'!$H$6,0,10*ROW('Sanitation Data'!H51))),'Data Summary'!DF57="Yes"),OFFSET('Sanitation Data'!$H$6,0,10*ROW('Sanitation Data'!H51)),NA())</f>
        <v>#N/A</v>
      </c>
      <c r="AR57" s="511" t="e">
        <f ca="1">+IF(AND(ISNUMBER(OFFSET('Sanitation Data'!$H$10,0,10*ROW('Sanitation Data'!H51))),'Data Summary'!DG57="Yes"),OFFSET('Sanitation Data'!$H$10,0,10*ROW('Sanitation Data'!H51)),NA())</f>
        <v>#N/A</v>
      </c>
      <c r="AS57" s="511" t="e">
        <f ca="1">+IF(AND(ISNUMBER(OFFSET('Sanitation Data'!$H$11,0,10*ROW('Sanitation Data'!H51))),'Data Summary'!DH57="Yes"),OFFSET('Sanitation Data'!$H$11,0,10*ROW('Sanitation Data'!H51)),NA())</f>
        <v>#N/A</v>
      </c>
      <c r="AT57" s="511" t="e">
        <f ca="1">+IF(AND(ISNUMBER(OFFSET('Sanitation Data'!$H$12,0,10*ROW('Sanitation Data'!H51))),'Data Summary'!DI57="Yes"),OFFSET('Sanitation Data'!$H$12,0,10*ROW('Sanitation Data'!H51)),NA())</f>
        <v>#N/A</v>
      </c>
      <c r="AU57" s="511" t="e">
        <f ca="1">+IF(AND(ISNUMBER(OFFSET('Sanitation Data'!$I$4,0,10*ROW('Sanitation Data'!I51))),'Data Summary'!DJ57="Yes"),100-OFFSET('Sanitation Data'!$I$4,0,10*ROW('Sanitation Data'!I51)),NA())</f>
        <v>#N/A</v>
      </c>
      <c r="AV57" s="511" t="e">
        <f ca="1">+IF(AND(ISNUMBER(OFFSET('Sanitation Data'!$I$6,0,10*ROW('Sanitation Data'!I51))),'Data Summary'!DK57="Yes"),OFFSET('Sanitation Data'!$I$6,0,10*ROW('Sanitation Data'!I51)),NA())</f>
        <v>#N/A</v>
      </c>
      <c r="AW57" s="511" t="e">
        <f ca="1">+IF(AND(ISNUMBER(OFFSET('Sanitation Data'!$I$10,0,10*ROW('Sanitation Data'!I51))),'Data Summary'!DL57="Yes"),OFFSET('Sanitation Data'!$I$10,0,10*ROW('Sanitation Data'!I51)),NA())</f>
        <v>#N/A</v>
      </c>
      <c r="AX57" s="511" t="e">
        <f ca="1">+IF(AND(ISNUMBER(OFFSET('Sanitation Data'!$I$11,0,10*ROW('Sanitation Data'!I51))),'Data Summary'!DM57="Yes"),OFFSET('Sanitation Data'!$I$11,0,10*ROW('Sanitation Data'!I51)),NA())</f>
        <v>#N/A</v>
      </c>
      <c r="AY57" s="511" t="e">
        <f ca="1">+IF(AND(ISNUMBER(OFFSET('Sanitation Data'!$I$12,0,10*ROW('Sanitation Data'!I51))),'Data Summary'!DN57="Yes"),OFFSET('Sanitation Data'!$I$12,0,10*ROW('Sanitation Data'!I51)),NA())</f>
        <v>#N/A</v>
      </c>
      <c r="AZ57" s="512" t="e">
        <f ca="1">+IF(AND(ISNUMBER(OFFSET('Hygiene Data'!$D$5,0,10*ROW('Hygiene Data'!D51))),'Data Summary'!DO57="Yes"),OFFSET('Hygiene Data'!$D$5,0,10*ROW('Hygiene Data'!D51)),NA())</f>
        <v>#N/A</v>
      </c>
      <c r="BA57" s="512" t="e">
        <f ca="1">+IF(AND(ISNUMBER(OFFSET('Hygiene Data'!$D$7,0,10*ROW('Hygiene Data'!D51))),'Data Summary'!DP57="Yes"),OFFSET('Hygiene Data'!$D$7,0,10*ROW('Hygiene Data'!D51)),NA())</f>
        <v>#N/A</v>
      </c>
      <c r="BB57" s="512" t="e">
        <f ca="1">+IF(AND(ISNUMBER(OFFSET('Hygiene Data'!$D$9,0,10*ROW('Hygiene Data'!D51))),'Data Summary'!DQ57="Yes"),OFFSET('Hygiene Data'!$D$9,0,10*ROW('Hygiene Data'!D51)),NA())</f>
        <v>#N/A</v>
      </c>
      <c r="BC57" s="512" t="e">
        <f ca="1">+IF(AND(ISNUMBER(OFFSET('Hygiene Data'!$E$5,0,10*ROW('Hygiene Data'!E51))),'Data Summary'!DR57="Yes"),OFFSET('Hygiene Data'!$E$5,0,10*ROW('Hygiene Data'!E51)),NA())</f>
        <v>#N/A</v>
      </c>
      <c r="BD57" s="512" t="e">
        <f ca="1">+IF(AND(ISNUMBER(OFFSET('Hygiene Data'!$E$7,0,10*ROW('Hygiene Data'!E51))),'Data Summary'!DS57="Yes"),OFFSET('Hygiene Data'!$E$7,0,10*ROW('Hygiene Data'!E51)),NA())</f>
        <v>#N/A</v>
      </c>
      <c r="BE57" s="512" t="e">
        <f ca="1">+IF(AND(ISNUMBER(OFFSET('Hygiene Data'!$E$9,0,10*ROW('Hygiene Data'!E51))),'Data Summary'!DT57="Yes"),OFFSET('Hygiene Data'!$E$9,0,10*ROW('Hygiene Data'!E51)),NA())</f>
        <v>#N/A</v>
      </c>
      <c r="BF57" s="512" t="e">
        <f ca="1">+IF(AND(ISNUMBER(OFFSET('Hygiene Data'!$F$5,0,10*ROW('Hygiene Data'!F51))),'Data Summary'!DU57="Yes"),OFFSET('Hygiene Data'!$F$5,0,10*ROW('Hygiene Data'!F51)),NA())</f>
        <v>#N/A</v>
      </c>
      <c r="BG57" s="512" t="e">
        <f ca="1">+IF(AND(ISNUMBER(OFFSET('Hygiene Data'!$F$7,0,10*ROW('Hygiene Data'!F51))),'Data Summary'!DV57="Yes"),OFFSET('Hygiene Data'!$F$7,0,10*ROW('Hygiene Data'!F51)),NA())</f>
        <v>#N/A</v>
      </c>
      <c r="BH57" s="512" t="e">
        <f ca="1">+IF(AND(ISNUMBER(OFFSET('Hygiene Data'!$F$9,0,10*ROW('Hygiene Data'!F51))),'Data Summary'!DW57="Yes"),OFFSET('Hygiene Data'!$F$9,0,10*ROW('Hygiene Data'!F51)),NA())</f>
        <v>#N/A</v>
      </c>
      <c r="BI57" s="512" t="e">
        <f ca="1">+IF(AND(ISNUMBER(OFFSET('Hygiene Data'!$G$5,0,10*ROW('Hygiene Data'!G51))),'Data Summary'!DX57="Yes"),OFFSET('Hygiene Data'!$G$5,0,10*ROW('Hygiene Data'!G51)),NA())</f>
        <v>#N/A</v>
      </c>
      <c r="BJ57" s="512" t="e">
        <f ca="1">+IF(AND(ISNUMBER(OFFSET('Hygiene Data'!$G$7,0,10*ROW('Hygiene Data'!G51))),'Data Summary'!DY57="Yes"),OFFSET('Hygiene Data'!$G$7,0,10*ROW('Hygiene Data'!G51)),NA())</f>
        <v>#N/A</v>
      </c>
      <c r="BK57" s="512" t="e">
        <f ca="1">+IF(AND(ISNUMBER(OFFSET('Hygiene Data'!$G$9,0,10*ROW('Hygiene Data'!G51))),'Data Summary'!DZ57="Yes"),OFFSET('Hygiene Data'!$G$9,0,10*ROW('Hygiene Data'!G51)),NA())</f>
        <v>#N/A</v>
      </c>
      <c r="BL57" s="512" t="e">
        <f ca="1">+IF(AND(ISNUMBER(OFFSET('Hygiene Data'!$H$5,0,10*ROW('Hygiene Data'!H51))),'Data Summary'!EA57="Yes"),OFFSET('Hygiene Data'!$H$5,0,10*ROW('Hygiene Data'!H51)),NA())</f>
        <v>#N/A</v>
      </c>
      <c r="BM57" s="512" t="e">
        <f ca="1">+IF(AND(ISNUMBER(OFFSET('Hygiene Data'!$H$7,0,10*ROW('Hygiene Data'!H51))),'Data Summary'!EB57="Yes"),OFFSET('Hygiene Data'!$H$7,0,10*ROW('Hygiene Data'!H51)),NA())</f>
        <v>#N/A</v>
      </c>
      <c r="BN57" s="512" t="e">
        <f ca="1">+IF(AND(ISNUMBER(OFFSET('Hygiene Data'!$H$9,0,10*ROW('Hygiene Data'!H51))),'Data Summary'!EC57="Yes"),OFFSET('Hygiene Data'!$H$9,0,10*ROW('Hygiene Data'!H51)),NA())</f>
        <v>#N/A</v>
      </c>
      <c r="BO57" s="512" t="e">
        <f ca="1">+IF(AND(ISNUMBER(OFFSET('Hygiene Data'!$I$5,0,10*ROW('Hygiene Data'!I51))),'Data Summary'!ED57="Yes"),OFFSET('Hygiene Data'!$I$5,0,10*ROW('Hygiene Data'!I51)),NA())</f>
        <v>#N/A</v>
      </c>
      <c r="BP57" s="512" t="e">
        <f ca="1">+IF(AND(ISNUMBER(OFFSET('Hygiene Data'!$I$7,0,10*ROW('Hygiene Data'!I51))),'Data Summary'!EE57="Yes"),OFFSET('Hygiene Data'!$I$7,0,10*ROW('Hygiene Data'!I51)),NA())</f>
        <v>#N/A</v>
      </c>
      <c r="BQ57" s="512" t="e">
        <f ca="1">+IF(AND(ISNUMBER(OFFSET('Hygiene Data'!$I$9,0,10*ROW('Hygiene Data'!I51))),'Data Summary'!EF57="Yes"),OFFSET('Hygiene Data'!$I$9,0,10*ROW('Hygiene Data'!I51)),NA())</f>
        <v>#N/A</v>
      </c>
    </row>
    <row r="58" spans="1:69" x14ac:dyDescent="0.25">
      <c r="A58" s="508" t="e">
        <f ca="1">+RIGHT('Data Summary'!A58,LEN('Data Summary'!A58)-9)</f>
        <v>#VALUE!</v>
      </c>
      <c r="B58" s="482" t="str">
        <f ca="1">+IF(ISTEXT('Data Summary'!B58),'Data Summary'!B58,"")</f>
        <v/>
      </c>
      <c r="C58" s="509" t="e">
        <f ca="1">+VALUE('Data Summary'!C58)</f>
        <v>#VALUE!</v>
      </c>
      <c r="D58" s="510" t="e">
        <f ca="1">+IF(AND(ISNUMBER(OFFSET('Water Data'!$D$4,0,10*ROW('Water Data'!D52))),'Data Summary'!BS58="Yes"),100-OFFSET('Water Data'!$D$4,0,10*ROW('Water Data'!D52)),NA())</f>
        <v>#N/A</v>
      </c>
      <c r="E58" s="510" t="e">
        <f ca="1">+IF(AND(ISNUMBER(OFFSET('Water Data'!$D$6,0,10*ROW('Water Data'!D52))),'Data Summary'!BT58="Yes"),OFFSET('Water Data'!$D$6,0,10*ROW('Water Data'!D52)),NA())</f>
        <v>#N/A</v>
      </c>
      <c r="F58" s="510" t="e">
        <f ca="1">+IF(AND(ISNUMBER(OFFSET('Water Data'!$D$9,0,10*ROW('Water Data'!D52))),'Data Summary'!BU58="Yes"),OFFSET('Water Data'!$D$9,0,10*ROW('Water Data'!D52)),NA())</f>
        <v>#N/A</v>
      </c>
      <c r="G58" s="510" t="e">
        <f ca="1">+IF(AND(ISNUMBER(OFFSET('Water Data'!$E$4,0,10*ROW('Water Data'!E52))),'Data Summary'!BV58="Yes"),100-OFFSET('Water Data'!$E$4,0,10*ROW('Water Data'!E52)),NA())</f>
        <v>#N/A</v>
      </c>
      <c r="H58" s="510" t="e">
        <f ca="1">+IF(AND(ISNUMBER(OFFSET('Water Data'!$E$6,0,10*ROW('Water Data'!E52))),'Data Summary'!BW58="Yes"),OFFSET('Water Data'!$E$6,0,10*ROW('Water Data'!E52)),NA())</f>
        <v>#N/A</v>
      </c>
      <c r="I58" s="510" t="e">
        <f ca="1">+IF(AND(ISNUMBER(OFFSET('Water Data'!$E$9,0,10*ROW('Water Data'!E52))),'Data Summary'!BX58="Yes"),OFFSET('Water Data'!$E$9,0,10*ROW('Water Data'!E52)),NA())</f>
        <v>#N/A</v>
      </c>
      <c r="J58" s="510" t="e">
        <f ca="1">+IF(AND(ISNUMBER(OFFSET('Water Data'!$F$4,0,10*ROW('Water Data'!F52))),'Data Summary'!BY58="Yes"),100-OFFSET('Water Data'!$F$4,0,10*ROW('Water Data'!F52)),NA())</f>
        <v>#N/A</v>
      </c>
      <c r="K58" s="510" t="e">
        <f ca="1">+IF(AND(ISNUMBER(OFFSET('Water Data'!$F$6,0,10*ROW('Water Data'!F52))),'Data Summary'!BZ58="Yes"),OFFSET('Water Data'!$F$6,0,10*ROW('Water Data'!F52)),NA())</f>
        <v>#N/A</v>
      </c>
      <c r="L58" s="510" t="e">
        <f ca="1">+IF(AND(ISNUMBER(OFFSET('Water Data'!$F$9,0,10*ROW('Water Data'!F52))),'Data Summary'!CA58="Yes"),OFFSET('Water Data'!$F$9,0,10*ROW('Water Data'!F52)),NA())</f>
        <v>#N/A</v>
      </c>
      <c r="M58" s="510" t="e">
        <f ca="1">+IF(AND(ISNUMBER(OFFSET('Water Data'!$G$4,0,10*ROW('Water Data'!G52))),'Data Summary'!CB58="Yes"),100-OFFSET('Water Data'!$G$4,0,10*ROW('Water Data'!G52)),NA())</f>
        <v>#N/A</v>
      </c>
      <c r="N58" s="510" t="e">
        <f ca="1">+IF(AND(ISNUMBER(OFFSET('Water Data'!$G$6,0,10*ROW('Water Data'!G52))),'Data Summary'!CC58="Yes"),OFFSET('Water Data'!$G$6,0,10*ROW('Water Data'!G52)),NA())</f>
        <v>#N/A</v>
      </c>
      <c r="O58" s="510" t="e">
        <f ca="1">+IF(AND(ISNUMBER(OFFSET('Water Data'!$G$9,0,10*ROW('Water Data'!G52))),'Data Summary'!CD58="Yes"),OFFSET('Water Data'!$G$9,0,10*ROW('Water Data'!G52)),NA())</f>
        <v>#N/A</v>
      </c>
      <c r="P58" s="510" t="e">
        <f ca="1">+IF(AND(ISNUMBER(OFFSET('Water Data'!$H$4,0,10*ROW('Water Data'!H52))),'Data Summary'!CE58="Yes"),100-OFFSET('Water Data'!$H$4,0,10*ROW('Water Data'!H52)),NA())</f>
        <v>#N/A</v>
      </c>
      <c r="Q58" s="510" t="e">
        <f ca="1">+IF(AND(ISNUMBER(OFFSET('Water Data'!$H$6,0,10*ROW('Water Data'!H52))),'Data Summary'!CF58="Yes"),OFFSET('Water Data'!$H$6,0,10*ROW('Water Data'!H52)),NA())</f>
        <v>#N/A</v>
      </c>
      <c r="R58" s="510" t="e">
        <f ca="1">+IF(AND(ISNUMBER(OFFSET('Water Data'!$H$9,0,10*ROW('Water Data'!H52))),'Data Summary'!CG58="Yes"),OFFSET('Water Data'!$H$9,0,10*ROW('Water Data'!H52)),NA())</f>
        <v>#N/A</v>
      </c>
      <c r="S58" s="510" t="e">
        <f ca="1">+IF(AND(ISNUMBER(OFFSET('Water Data'!$I$4,0,10*ROW('Water Data'!I52))),'Data Summary'!CH58="Yes"),100-OFFSET('Water Data'!$I$4,0,10*ROW('Water Data'!I52)),NA())</f>
        <v>#N/A</v>
      </c>
      <c r="T58" s="510" t="e">
        <f ca="1">+IF(AND(ISNUMBER(OFFSET('Water Data'!$I$6,0,10*ROW('Water Data'!I52))),'Data Summary'!CI58="Yes"),OFFSET('Water Data'!$I$6,0,10*ROW('Water Data'!I52)),NA())</f>
        <v>#N/A</v>
      </c>
      <c r="U58" s="510" t="e">
        <f ca="1">+IF(AND(ISNUMBER(OFFSET('Water Data'!$I$9,0,10*ROW('Water Data'!I52))),'Data Summary'!CJ58="Yes"),OFFSET('Water Data'!$I$9,0,10*ROW('Water Data'!I52)),NA())</f>
        <v>#N/A</v>
      </c>
      <c r="V58" s="511" t="e">
        <f ca="1">+IF(AND(ISNUMBER(OFFSET('Sanitation Data'!$D$4,0,10*ROW('Sanitation Data'!D52))),'Data Summary'!CK58="Yes"),100-OFFSET('Sanitation Data'!$D$4,0,10*ROW('Sanitation Data'!D52)),NA())</f>
        <v>#N/A</v>
      </c>
      <c r="W58" s="511" t="e">
        <f ca="1">+IF(AND(ISNUMBER(OFFSET('Sanitation Data'!$D$6,0,10*ROW('Sanitation Data'!D52))),'Data Summary'!CL58="Yes"),OFFSET('Sanitation Data'!$D$6,0,10*ROW('Sanitation Data'!D52)),NA())</f>
        <v>#N/A</v>
      </c>
      <c r="X58" s="511" t="e">
        <f ca="1">+IF(AND(ISNUMBER(OFFSET('Sanitation Data'!$D$10,0,10*ROW('Sanitation Data'!D52))),'Data Summary'!CM58="Yes"),OFFSET('Sanitation Data'!$D$10,0,10*ROW('Sanitation Data'!D52)),NA())</f>
        <v>#N/A</v>
      </c>
      <c r="Y58" s="511" t="e">
        <f ca="1">+IF(AND(ISNUMBER(OFFSET('Sanitation Data'!$D$11,0,10*ROW('Sanitation Data'!D52))),'Data Summary'!CN58="Yes"),OFFSET('Sanitation Data'!$D$11,0,10*ROW('Sanitation Data'!D52)),NA())</f>
        <v>#N/A</v>
      </c>
      <c r="Z58" s="511" t="e">
        <f ca="1">+IF(AND(ISNUMBER(OFFSET('Sanitation Data'!$D$12,0,10*ROW('Sanitation Data'!D52))),'Data Summary'!CO58="Yes"),OFFSET('Sanitation Data'!$D$12,0,10*ROW('Sanitation Data'!D52)),NA())</f>
        <v>#N/A</v>
      </c>
      <c r="AA58" s="511" t="e">
        <f ca="1">+IF(AND(ISNUMBER(OFFSET('Sanitation Data'!$E$4,0,10*ROW('Sanitation Data'!E52))),'Data Summary'!CP58="Yes"),100-OFFSET('Sanitation Data'!$E$4,0,10*ROW('Sanitation Data'!E52)),NA())</f>
        <v>#N/A</v>
      </c>
      <c r="AB58" s="511" t="e">
        <f ca="1">+IF(AND(ISNUMBER(OFFSET('Sanitation Data'!$E$6,0,10*ROW('Sanitation Data'!E52))),'Data Summary'!CQ58="Yes"),OFFSET('Sanitation Data'!$E$6,0,10*ROW('Sanitation Data'!E52)),NA())</f>
        <v>#N/A</v>
      </c>
      <c r="AC58" s="511" t="e">
        <f ca="1">+IF(AND(ISNUMBER(OFFSET('Sanitation Data'!$E$10,0,10*ROW('Sanitation Data'!E52))),'Data Summary'!CR58="Yes"),OFFSET('Sanitation Data'!$E$10,0,10*ROW('Sanitation Data'!E52)),NA())</f>
        <v>#N/A</v>
      </c>
      <c r="AD58" s="511" t="e">
        <f ca="1">+IF(AND(ISNUMBER(OFFSET('Sanitation Data'!$E$11,0,10*ROW('Sanitation Data'!E52))),'Data Summary'!CS58="Yes"),OFFSET('Sanitation Data'!$E$11,0,10*ROW('Sanitation Data'!E52)),NA())</f>
        <v>#N/A</v>
      </c>
      <c r="AE58" s="511" t="e">
        <f ca="1">+IF(AND(ISNUMBER(OFFSET('Sanitation Data'!$E$12,0,10*ROW('Sanitation Data'!E52))),'Data Summary'!CT58="Yes"),OFFSET('Sanitation Data'!$E$12,0,10*ROW('Sanitation Data'!E52)),NA())</f>
        <v>#N/A</v>
      </c>
      <c r="AF58" s="511" t="e">
        <f ca="1">+IF(AND(ISNUMBER(OFFSET('Sanitation Data'!$F$4,0,10*ROW('Sanitation Data'!F52))),'Data Summary'!CU58="Yes"),100-OFFSET('Sanitation Data'!$F$4,0,10*ROW('Sanitation Data'!F52)),NA())</f>
        <v>#N/A</v>
      </c>
      <c r="AG58" s="511" t="e">
        <f ca="1">+IF(AND(ISNUMBER(OFFSET('Sanitation Data'!$F$6,0,10*ROW('Sanitation Data'!F52))),'Data Summary'!CV58="Yes"),OFFSET('Sanitation Data'!$F$6,0,10*ROW('Sanitation Data'!F52)),NA())</f>
        <v>#N/A</v>
      </c>
      <c r="AH58" s="511" t="e">
        <f ca="1">+IF(AND(ISNUMBER(OFFSET('Sanitation Data'!$F$10,0,10*ROW('Sanitation Data'!F52))),'Data Summary'!CW58="Yes"),OFFSET('Sanitation Data'!$F$10,0,10*ROW('Sanitation Data'!F52)),NA())</f>
        <v>#N/A</v>
      </c>
      <c r="AI58" s="511" t="e">
        <f ca="1">+IF(AND(ISNUMBER(OFFSET('Sanitation Data'!$F$11,0,10*ROW('Sanitation Data'!F52))),'Data Summary'!CX58="Yes"),OFFSET('Sanitation Data'!$F$11,0,10*ROW('Sanitation Data'!F52)),NA())</f>
        <v>#N/A</v>
      </c>
      <c r="AJ58" s="511" t="e">
        <f ca="1">+IF(AND(ISNUMBER(OFFSET('Sanitation Data'!$F$12,0,10*ROW('Sanitation Data'!F52))),'Data Summary'!CY58="Yes"),OFFSET('Sanitation Data'!$F$12,0,10*ROW('Sanitation Data'!F52)),NA())</f>
        <v>#N/A</v>
      </c>
      <c r="AK58" s="511" t="e">
        <f ca="1">+IF(AND(ISNUMBER(OFFSET('Sanitation Data'!$G$4,0,10*ROW('Sanitation Data'!G52))),'Data Summary'!CZ58="Yes"),100-OFFSET('Sanitation Data'!$G$4,0,10*ROW('Sanitation Data'!G52)),NA())</f>
        <v>#N/A</v>
      </c>
      <c r="AL58" s="511" t="e">
        <f ca="1">+IF(AND(ISNUMBER(OFFSET('Sanitation Data'!$G$6,0,10*ROW('Sanitation Data'!G52))),'Data Summary'!DA58="Yes"),OFFSET('Sanitation Data'!$G$6,0,10*ROW('Sanitation Data'!G52)),NA())</f>
        <v>#N/A</v>
      </c>
      <c r="AM58" s="511" t="e">
        <f ca="1">+IF(AND(ISNUMBER(OFFSET('Sanitation Data'!$G$10,0,10*ROW('Sanitation Data'!G52))),'Data Summary'!DB58="Yes"),OFFSET('Sanitation Data'!$G$10,0,10*ROW('Sanitation Data'!G52)),NA())</f>
        <v>#N/A</v>
      </c>
      <c r="AN58" s="511" t="e">
        <f ca="1">+IF(AND(ISNUMBER(OFFSET('Sanitation Data'!$G$11,0,10*ROW('Sanitation Data'!G52))),'Data Summary'!DC58="Yes"),OFFSET('Sanitation Data'!$G$11,0,10*ROW('Sanitation Data'!G52)),NA())</f>
        <v>#N/A</v>
      </c>
      <c r="AO58" s="511" t="e">
        <f ca="1">+IF(AND(ISNUMBER(OFFSET('Sanitation Data'!$G$12,0,10*ROW('Sanitation Data'!G52))),'Data Summary'!DD58="Yes"),OFFSET('Sanitation Data'!$G$12,0,10*ROW('Sanitation Data'!G52)),NA())</f>
        <v>#N/A</v>
      </c>
      <c r="AP58" s="511" t="e">
        <f ca="1">+IF(AND(ISNUMBER(OFFSET('Sanitation Data'!$H$4,0,10*ROW('Sanitation Data'!H52))),'Data Summary'!DE58="Yes"),100-OFFSET('Sanitation Data'!$H$4,0,10*ROW('Sanitation Data'!H52)),NA())</f>
        <v>#N/A</v>
      </c>
      <c r="AQ58" s="511" t="e">
        <f ca="1">+IF(AND(ISNUMBER(OFFSET('Sanitation Data'!$H$6,0,10*ROW('Sanitation Data'!H52))),'Data Summary'!DF58="Yes"),OFFSET('Sanitation Data'!$H$6,0,10*ROW('Sanitation Data'!H52)),NA())</f>
        <v>#N/A</v>
      </c>
      <c r="AR58" s="511" t="e">
        <f ca="1">+IF(AND(ISNUMBER(OFFSET('Sanitation Data'!$H$10,0,10*ROW('Sanitation Data'!H52))),'Data Summary'!DG58="Yes"),OFFSET('Sanitation Data'!$H$10,0,10*ROW('Sanitation Data'!H52)),NA())</f>
        <v>#N/A</v>
      </c>
      <c r="AS58" s="511" t="e">
        <f ca="1">+IF(AND(ISNUMBER(OFFSET('Sanitation Data'!$H$11,0,10*ROW('Sanitation Data'!H52))),'Data Summary'!DH58="Yes"),OFFSET('Sanitation Data'!$H$11,0,10*ROW('Sanitation Data'!H52)),NA())</f>
        <v>#N/A</v>
      </c>
      <c r="AT58" s="511" t="e">
        <f ca="1">+IF(AND(ISNUMBER(OFFSET('Sanitation Data'!$H$12,0,10*ROW('Sanitation Data'!H52))),'Data Summary'!DI58="Yes"),OFFSET('Sanitation Data'!$H$12,0,10*ROW('Sanitation Data'!H52)),NA())</f>
        <v>#N/A</v>
      </c>
      <c r="AU58" s="511" t="e">
        <f ca="1">+IF(AND(ISNUMBER(OFFSET('Sanitation Data'!$I$4,0,10*ROW('Sanitation Data'!I52))),'Data Summary'!DJ58="Yes"),100-OFFSET('Sanitation Data'!$I$4,0,10*ROW('Sanitation Data'!I52)),NA())</f>
        <v>#N/A</v>
      </c>
      <c r="AV58" s="511" t="e">
        <f ca="1">+IF(AND(ISNUMBER(OFFSET('Sanitation Data'!$I$6,0,10*ROW('Sanitation Data'!I52))),'Data Summary'!DK58="Yes"),OFFSET('Sanitation Data'!$I$6,0,10*ROW('Sanitation Data'!I52)),NA())</f>
        <v>#N/A</v>
      </c>
      <c r="AW58" s="511" t="e">
        <f ca="1">+IF(AND(ISNUMBER(OFFSET('Sanitation Data'!$I$10,0,10*ROW('Sanitation Data'!I52))),'Data Summary'!DL58="Yes"),OFFSET('Sanitation Data'!$I$10,0,10*ROW('Sanitation Data'!I52)),NA())</f>
        <v>#N/A</v>
      </c>
      <c r="AX58" s="511" t="e">
        <f ca="1">+IF(AND(ISNUMBER(OFFSET('Sanitation Data'!$I$11,0,10*ROW('Sanitation Data'!I52))),'Data Summary'!DM58="Yes"),OFFSET('Sanitation Data'!$I$11,0,10*ROW('Sanitation Data'!I52)),NA())</f>
        <v>#N/A</v>
      </c>
      <c r="AY58" s="511" t="e">
        <f ca="1">+IF(AND(ISNUMBER(OFFSET('Sanitation Data'!$I$12,0,10*ROW('Sanitation Data'!I52))),'Data Summary'!DN58="Yes"),OFFSET('Sanitation Data'!$I$12,0,10*ROW('Sanitation Data'!I52)),NA())</f>
        <v>#N/A</v>
      </c>
      <c r="AZ58" s="512" t="e">
        <f ca="1">+IF(AND(ISNUMBER(OFFSET('Hygiene Data'!$D$5,0,10*ROW('Hygiene Data'!D52))),'Data Summary'!DO58="Yes"),OFFSET('Hygiene Data'!$D$5,0,10*ROW('Hygiene Data'!D52)),NA())</f>
        <v>#N/A</v>
      </c>
      <c r="BA58" s="512" t="e">
        <f ca="1">+IF(AND(ISNUMBER(OFFSET('Hygiene Data'!$D$7,0,10*ROW('Hygiene Data'!D52))),'Data Summary'!DP58="Yes"),OFFSET('Hygiene Data'!$D$7,0,10*ROW('Hygiene Data'!D52)),NA())</f>
        <v>#N/A</v>
      </c>
      <c r="BB58" s="512" t="e">
        <f ca="1">+IF(AND(ISNUMBER(OFFSET('Hygiene Data'!$D$9,0,10*ROW('Hygiene Data'!D52))),'Data Summary'!DQ58="Yes"),OFFSET('Hygiene Data'!$D$9,0,10*ROW('Hygiene Data'!D52)),NA())</f>
        <v>#N/A</v>
      </c>
      <c r="BC58" s="512" t="e">
        <f ca="1">+IF(AND(ISNUMBER(OFFSET('Hygiene Data'!$E$5,0,10*ROW('Hygiene Data'!E52))),'Data Summary'!DR58="Yes"),OFFSET('Hygiene Data'!$E$5,0,10*ROW('Hygiene Data'!E52)),NA())</f>
        <v>#N/A</v>
      </c>
      <c r="BD58" s="512" t="e">
        <f ca="1">+IF(AND(ISNUMBER(OFFSET('Hygiene Data'!$E$7,0,10*ROW('Hygiene Data'!E52))),'Data Summary'!DS58="Yes"),OFFSET('Hygiene Data'!$E$7,0,10*ROW('Hygiene Data'!E52)),NA())</f>
        <v>#N/A</v>
      </c>
      <c r="BE58" s="512" t="e">
        <f ca="1">+IF(AND(ISNUMBER(OFFSET('Hygiene Data'!$E$9,0,10*ROW('Hygiene Data'!E52))),'Data Summary'!DT58="Yes"),OFFSET('Hygiene Data'!$E$9,0,10*ROW('Hygiene Data'!E52)),NA())</f>
        <v>#N/A</v>
      </c>
      <c r="BF58" s="512" t="e">
        <f ca="1">+IF(AND(ISNUMBER(OFFSET('Hygiene Data'!$F$5,0,10*ROW('Hygiene Data'!F52))),'Data Summary'!DU58="Yes"),OFFSET('Hygiene Data'!$F$5,0,10*ROW('Hygiene Data'!F52)),NA())</f>
        <v>#N/A</v>
      </c>
      <c r="BG58" s="512" t="e">
        <f ca="1">+IF(AND(ISNUMBER(OFFSET('Hygiene Data'!$F$7,0,10*ROW('Hygiene Data'!F52))),'Data Summary'!DV58="Yes"),OFFSET('Hygiene Data'!$F$7,0,10*ROW('Hygiene Data'!F52)),NA())</f>
        <v>#N/A</v>
      </c>
      <c r="BH58" s="512" t="e">
        <f ca="1">+IF(AND(ISNUMBER(OFFSET('Hygiene Data'!$F$9,0,10*ROW('Hygiene Data'!F52))),'Data Summary'!DW58="Yes"),OFFSET('Hygiene Data'!$F$9,0,10*ROW('Hygiene Data'!F52)),NA())</f>
        <v>#N/A</v>
      </c>
      <c r="BI58" s="512" t="e">
        <f ca="1">+IF(AND(ISNUMBER(OFFSET('Hygiene Data'!$G$5,0,10*ROW('Hygiene Data'!G52))),'Data Summary'!DX58="Yes"),OFFSET('Hygiene Data'!$G$5,0,10*ROW('Hygiene Data'!G52)),NA())</f>
        <v>#N/A</v>
      </c>
      <c r="BJ58" s="512" t="e">
        <f ca="1">+IF(AND(ISNUMBER(OFFSET('Hygiene Data'!$G$7,0,10*ROW('Hygiene Data'!G52))),'Data Summary'!DY58="Yes"),OFFSET('Hygiene Data'!$G$7,0,10*ROW('Hygiene Data'!G52)),NA())</f>
        <v>#N/A</v>
      </c>
      <c r="BK58" s="512" t="e">
        <f ca="1">+IF(AND(ISNUMBER(OFFSET('Hygiene Data'!$G$9,0,10*ROW('Hygiene Data'!G52))),'Data Summary'!DZ58="Yes"),OFFSET('Hygiene Data'!$G$9,0,10*ROW('Hygiene Data'!G52)),NA())</f>
        <v>#N/A</v>
      </c>
      <c r="BL58" s="512" t="e">
        <f ca="1">+IF(AND(ISNUMBER(OFFSET('Hygiene Data'!$H$5,0,10*ROW('Hygiene Data'!H52))),'Data Summary'!EA58="Yes"),OFFSET('Hygiene Data'!$H$5,0,10*ROW('Hygiene Data'!H52)),NA())</f>
        <v>#N/A</v>
      </c>
      <c r="BM58" s="512" t="e">
        <f ca="1">+IF(AND(ISNUMBER(OFFSET('Hygiene Data'!$H$7,0,10*ROW('Hygiene Data'!H52))),'Data Summary'!EB58="Yes"),OFFSET('Hygiene Data'!$H$7,0,10*ROW('Hygiene Data'!H52)),NA())</f>
        <v>#N/A</v>
      </c>
      <c r="BN58" s="512" t="e">
        <f ca="1">+IF(AND(ISNUMBER(OFFSET('Hygiene Data'!$H$9,0,10*ROW('Hygiene Data'!H52))),'Data Summary'!EC58="Yes"),OFFSET('Hygiene Data'!$H$9,0,10*ROW('Hygiene Data'!H52)),NA())</f>
        <v>#N/A</v>
      </c>
      <c r="BO58" s="512" t="e">
        <f ca="1">+IF(AND(ISNUMBER(OFFSET('Hygiene Data'!$I$5,0,10*ROW('Hygiene Data'!I52))),'Data Summary'!ED58="Yes"),OFFSET('Hygiene Data'!$I$5,0,10*ROW('Hygiene Data'!I52)),NA())</f>
        <v>#N/A</v>
      </c>
      <c r="BP58" s="512" t="e">
        <f ca="1">+IF(AND(ISNUMBER(OFFSET('Hygiene Data'!$I$7,0,10*ROW('Hygiene Data'!I52))),'Data Summary'!EE58="Yes"),OFFSET('Hygiene Data'!$I$7,0,10*ROW('Hygiene Data'!I52)),NA())</f>
        <v>#N/A</v>
      </c>
      <c r="BQ58" s="512" t="e">
        <f ca="1">+IF(AND(ISNUMBER(OFFSET('Hygiene Data'!$I$9,0,10*ROW('Hygiene Data'!I52))),'Data Summary'!EF58="Yes"),OFFSET('Hygiene Data'!$I$9,0,10*ROW('Hygiene Data'!I52)),NA())</f>
        <v>#N/A</v>
      </c>
    </row>
    <row r="59" spans="1:69" x14ac:dyDescent="0.25">
      <c r="A59" s="508" t="e">
        <f ca="1">+RIGHT('Data Summary'!A59,LEN('Data Summary'!A59)-9)</f>
        <v>#VALUE!</v>
      </c>
      <c r="B59" s="482" t="str">
        <f ca="1">+IF(ISTEXT('Data Summary'!B59),'Data Summary'!B59,"")</f>
        <v/>
      </c>
      <c r="C59" s="509" t="e">
        <f ca="1">+VALUE('Data Summary'!C59)</f>
        <v>#VALUE!</v>
      </c>
      <c r="D59" s="510" t="e">
        <f ca="1">+IF(AND(ISNUMBER(OFFSET('Water Data'!$D$4,0,10*ROW('Water Data'!D53))),'Data Summary'!BS59="Yes"),100-OFFSET('Water Data'!$D$4,0,10*ROW('Water Data'!D53)),NA())</f>
        <v>#N/A</v>
      </c>
      <c r="E59" s="510" t="e">
        <f ca="1">+IF(AND(ISNUMBER(OFFSET('Water Data'!$D$6,0,10*ROW('Water Data'!D53))),'Data Summary'!BT59="Yes"),OFFSET('Water Data'!$D$6,0,10*ROW('Water Data'!D53)),NA())</f>
        <v>#N/A</v>
      </c>
      <c r="F59" s="510" t="e">
        <f ca="1">+IF(AND(ISNUMBER(OFFSET('Water Data'!$D$9,0,10*ROW('Water Data'!D53))),'Data Summary'!BU59="Yes"),OFFSET('Water Data'!$D$9,0,10*ROW('Water Data'!D53)),NA())</f>
        <v>#N/A</v>
      </c>
      <c r="G59" s="510" t="e">
        <f ca="1">+IF(AND(ISNUMBER(OFFSET('Water Data'!$E$4,0,10*ROW('Water Data'!E53))),'Data Summary'!BV59="Yes"),100-OFFSET('Water Data'!$E$4,0,10*ROW('Water Data'!E53)),NA())</f>
        <v>#N/A</v>
      </c>
      <c r="H59" s="510" t="e">
        <f ca="1">+IF(AND(ISNUMBER(OFFSET('Water Data'!$E$6,0,10*ROW('Water Data'!E53))),'Data Summary'!BW59="Yes"),OFFSET('Water Data'!$E$6,0,10*ROW('Water Data'!E53)),NA())</f>
        <v>#N/A</v>
      </c>
      <c r="I59" s="510" t="e">
        <f ca="1">+IF(AND(ISNUMBER(OFFSET('Water Data'!$E$9,0,10*ROW('Water Data'!E53))),'Data Summary'!BX59="Yes"),OFFSET('Water Data'!$E$9,0,10*ROW('Water Data'!E53)),NA())</f>
        <v>#N/A</v>
      </c>
      <c r="J59" s="510" t="e">
        <f ca="1">+IF(AND(ISNUMBER(OFFSET('Water Data'!$F$4,0,10*ROW('Water Data'!F53))),'Data Summary'!BY59="Yes"),100-OFFSET('Water Data'!$F$4,0,10*ROW('Water Data'!F53)),NA())</f>
        <v>#N/A</v>
      </c>
      <c r="K59" s="510" t="e">
        <f ca="1">+IF(AND(ISNUMBER(OFFSET('Water Data'!$F$6,0,10*ROW('Water Data'!F53))),'Data Summary'!BZ59="Yes"),OFFSET('Water Data'!$F$6,0,10*ROW('Water Data'!F53)),NA())</f>
        <v>#N/A</v>
      </c>
      <c r="L59" s="510" t="e">
        <f ca="1">+IF(AND(ISNUMBER(OFFSET('Water Data'!$F$9,0,10*ROW('Water Data'!F53))),'Data Summary'!CA59="Yes"),OFFSET('Water Data'!$F$9,0,10*ROW('Water Data'!F53)),NA())</f>
        <v>#N/A</v>
      </c>
      <c r="M59" s="510" t="e">
        <f ca="1">+IF(AND(ISNUMBER(OFFSET('Water Data'!$G$4,0,10*ROW('Water Data'!G53))),'Data Summary'!CB59="Yes"),100-OFFSET('Water Data'!$G$4,0,10*ROW('Water Data'!G53)),NA())</f>
        <v>#N/A</v>
      </c>
      <c r="N59" s="510" t="e">
        <f ca="1">+IF(AND(ISNUMBER(OFFSET('Water Data'!$G$6,0,10*ROW('Water Data'!G53))),'Data Summary'!CC59="Yes"),OFFSET('Water Data'!$G$6,0,10*ROW('Water Data'!G53)),NA())</f>
        <v>#N/A</v>
      </c>
      <c r="O59" s="510" t="e">
        <f ca="1">+IF(AND(ISNUMBER(OFFSET('Water Data'!$G$9,0,10*ROW('Water Data'!G53))),'Data Summary'!CD59="Yes"),OFFSET('Water Data'!$G$9,0,10*ROW('Water Data'!G53)),NA())</f>
        <v>#N/A</v>
      </c>
      <c r="P59" s="510" t="e">
        <f ca="1">+IF(AND(ISNUMBER(OFFSET('Water Data'!$H$4,0,10*ROW('Water Data'!H53))),'Data Summary'!CE59="Yes"),100-OFFSET('Water Data'!$H$4,0,10*ROW('Water Data'!H53)),NA())</f>
        <v>#N/A</v>
      </c>
      <c r="Q59" s="510" t="e">
        <f ca="1">+IF(AND(ISNUMBER(OFFSET('Water Data'!$H$6,0,10*ROW('Water Data'!H53))),'Data Summary'!CF59="Yes"),OFFSET('Water Data'!$H$6,0,10*ROW('Water Data'!H53)),NA())</f>
        <v>#N/A</v>
      </c>
      <c r="R59" s="510" t="e">
        <f ca="1">+IF(AND(ISNUMBER(OFFSET('Water Data'!$H$9,0,10*ROW('Water Data'!H53))),'Data Summary'!CG59="Yes"),OFFSET('Water Data'!$H$9,0,10*ROW('Water Data'!H53)),NA())</f>
        <v>#N/A</v>
      </c>
      <c r="S59" s="510" t="e">
        <f ca="1">+IF(AND(ISNUMBER(OFFSET('Water Data'!$I$4,0,10*ROW('Water Data'!I53))),'Data Summary'!CH59="Yes"),100-OFFSET('Water Data'!$I$4,0,10*ROW('Water Data'!I53)),NA())</f>
        <v>#N/A</v>
      </c>
      <c r="T59" s="510" t="e">
        <f ca="1">+IF(AND(ISNUMBER(OFFSET('Water Data'!$I$6,0,10*ROW('Water Data'!I53))),'Data Summary'!CI59="Yes"),OFFSET('Water Data'!$I$6,0,10*ROW('Water Data'!I53)),NA())</f>
        <v>#N/A</v>
      </c>
      <c r="U59" s="510" t="e">
        <f ca="1">+IF(AND(ISNUMBER(OFFSET('Water Data'!$I$9,0,10*ROW('Water Data'!I53))),'Data Summary'!CJ59="Yes"),OFFSET('Water Data'!$I$9,0,10*ROW('Water Data'!I53)),NA())</f>
        <v>#N/A</v>
      </c>
      <c r="V59" s="511" t="e">
        <f ca="1">+IF(AND(ISNUMBER(OFFSET('Sanitation Data'!$D$4,0,10*ROW('Sanitation Data'!D53))),'Data Summary'!CK59="Yes"),100-OFFSET('Sanitation Data'!$D$4,0,10*ROW('Sanitation Data'!D53)),NA())</f>
        <v>#N/A</v>
      </c>
      <c r="W59" s="511" t="e">
        <f ca="1">+IF(AND(ISNUMBER(OFFSET('Sanitation Data'!$D$6,0,10*ROW('Sanitation Data'!D53))),'Data Summary'!CL59="Yes"),OFFSET('Sanitation Data'!$D$6,0,10*ROW('Sanitation Data'!D53)),NA())</f>
        <v>#N/A</v>
      </c>
      <c r="X59" s="511" t="e">
        <f ca="1">+IF(AND(ISNUMBER(OFFSET('Sanitation Data'!$D$10,0,10*ROW('Sanitation Data'!D53))),'Data Summary'!CM59="Yes"),OFFSET('Sanitation Data'!$D$10,0,10*ROW('Sanitation Data'!D53)),NA())</f>
        <v>#N/A</v>
      </c>
      <c r="Y59" s="511" t="e">
        <f ca="1">+IF(AND(ISNUMBER(OFFSET('Sanitation Data'!$D$11,0,10*ROW('Sanitation Data'!D53))),'Data Summary'!CN59="Yes"),OFFSET('Sanitation Data'!$D$11,0,10*ROW('Sanitation Data'!D53)),NA())</f>
        <v>#N/A</v>
      </c>
      <c r="Z59" s="511" t="e">
        <f ca="1">+IF(AND(ISNUMBER(OFFSET('Sanitation Data'!$D$12,0,10*ROW('Sanitation Data'!D53))),'Data Summary'!CO59="Yes"),OFFSET('Sanitation Data'!$D$12,0,10*ROW('Sanitation Data'!D53)),NA())</f>
        <v>#N/A</v>
      </c>
      <c r="AA59" s="511" t="e">
        <f ca="1">+IF(AND(ISNUMBER(OFFSET('Sanitation Data'!$E$4,0,10*ROW('Sanitation Data'!E53))),'Data Summary'!CP59="Yes"),100-OFFSET('Sanitation Data'!$E$4,0,10*ROW('Sanitation Data'!E53)),NA())</f>
        <v>#N/A</v>
      </c>
      <c r="AB59" s="511" t="e">
        <f ca="1">+IF(AND(ISNUMBER(OFFSET('Sanitation Data'!$E$6,0,10*ROW('Sanitation Data'!E53))),'Data Summary'!CQ59="Yes"),OFFSET('Sanitation Data'!$E$6,0,10*ROW('Sanitation Data'!E53)),NA())</f>
        <v>#N/A</v>
      </c>
      <c r="AC59" s="511" t="e">
        <f ca="1">+IF(AND(ISNUMBER(OFFSET('Sanitation Data'!$E$10,0,10*ROW('Sanitation Data'!E53))),'Data Summary'!CR59="Yes"),OFFSET('Sanitation Data'!$E$10,0,10*ROW('Sanitation Data'!E53)),NA())</f>
        <v>#N/A</v>
      </c>
      <c r="AD59" s="511" t="e">
        <f ca="1">+IF(AND(ISNUMBER(OFFSET('Sanitation Data'!$E$11,0,10*ROW('Sanitation Data'!E53))),'Data Summary'!CS59="Yes"),OFFSET('Sanitation Data'!$E$11,0,10*ROW('Sanitation Data'!E53)),NA())</f>
        <v>#N/A</v>
      </c>
      <c r="AE59" s="511" t="e">
        <f ca="1">+IF(AND(ISNUMBER(OFFSET('Sanitation Data'!$E$12,0,10*ROW('Sanitation Data'!E53))),'Data Summary'!CT59="Yes"),OFFSET('Sanitation Data'!$E$12,0,10*ROW('Sanitation Data'!E53)),NA())</f>
        <v>#N/A</v>
      </c>
      <c r="AF59" s="511" t="e">
        <f ca="1">+IF(AND(ISNUMBER(OFFSET('Sanitation Data'!$F$4,0,10*ROW('Sanitation Data'!F53))),'Data Summary'!CU59="Yes"),100-OFFSET('Sanitation Data'!$F$4,0,10*ROW('Sanitation Data'!F53)),NA())</f>
        <v>#N/A</v>
      </c>
      <c r="AG59" s="511" t="e">
        <f ca="1">+IF(AND(ISNUMBER(OFFSET('Sanitation Data'!$F$6,0,10*ROW('Sanitation Data'!F53))),'Data Summary'!CV59="Yes"),OFFSET('Sanitation Data'!$F$6,0,10*ROW('Sanitation Data'!F53)),NA())</f>
        <v>#N/A</v>
      </c>
      <c r="AH59" s="511" t="e">
        <f ca="1">+IF(AND(ISNUMBER(OFFSET('Sanitation Data'!$F$10,0,10*ROW('Sanitation Data'!F53))),'Data Summary'!CW59="Yes"),OFFSET('Sanitation Data'!$F$10,0,10*ROW('Sanitation Data'!F53)),NA())</f>
        <v>#N/A</v>
      </c>
      <c r="AI59" s="511" t="e">
        <f ca="1">+IF(AND(ISNUMBER(OFFSET('Sanitation Data'!$F$11,0,10*ROW('Sanitation Data'!F53))),'Data Summary'!CX59="Yes"),OFFSET('Sanitation Data'!$F$11,0,10*ROW('Sanitation Data'!F53)),NA())</f>
        <v>#N/A</v>
      </c>
      <c r="AJ59" s="511" t="e">
        <f ca="1">+IF(AND(ISNUMBER(OFFSET('Sanitation Data'!$F$12,0,10*ROW('Sanitation Data'!F53))),'Data Summary'!CY59="Yes"),OFFSET('Sanitation Data'!$F$12,0,10*ROW('Sanitation Data'!F53)),NA())</f>
        <v>#N/A</v>
      </c>
      <c r="AK59" s="511" t="e">
        <f ca="1">+IF(AND(ISNUMBER(OFFSET('Sanitation Data'!$G$4,0,10*ROW('Sanitation Data'!G53))),'Data Summary'!CZ59="Yes"),100-OFFSET('Sanitation Data'!$G$4,0,10*ROW('Sanitation Data'!G53)),NA())</f>
        <v>#N/A</v>
      </c>
      <c r="AL59" s="511" t="e">
        <f ca="1">+IF(AND(ISNUMBER(OFFSET('Sanitation Data'!$G$6,0,10*ROW('Sanitation Data'!G53))),'Data Summary'!DA59="Yes"),OFFSET('Sanitation Data'!$G$6,0,10*ROW('Sanitation Data'!G53)),NA())</f>
        <v>#N/A</v>
      </c>
      <c r="AM59" s="511" t="e">
        <f ca="1">+IF(AND(ISNUMBER(OFFSET('Sanitation Data'!$G$10,0,10*ROW('Sanitation Data'!G53))),'Data Summary'!DB59="Yes"),OFFSET('Sanitation Data'!$G$10,0,10*ROW('Sanitation Data'!G53)),NA())</f>
        <v>#N/A</v>
      </c>
      <c r="AN59" s="511" t="e">
        <f ca="1">+IF(AND(ISNUMBER(OFFSET('Sanitation Data'!$G$11,0,10*ROW('Sanitation Data'!G53))),'Data Summary'!DC59="Yes"),OFFSET('Sanitation Data'!$G$11,0,10*ROW('Sanitation Data'!G53)),NA())</f>
        <v>#N/A</v>
      </c>
      <c r="AO59" s="511" t="e">
        <f ca="1">+IF(AND(ISNUMBER(OFFSET('Sanitation Data'!$G$12,0,10*ROW('Sanitation Data'!G53))),'Data Summary'!DD59="Yes"),OFFSET('Sanitation Data'!$G$12,0,10*ROW('Sanitation Data'!G53)),NA())</f>
        <v>#N/A</v>
      </c>
      <c r="AP59" s="511" t="e">
        <f ca="1">+IF(AND(ISNUMBER(OFFSET('Sanitation Data'!$H$4,0,10*ROW('Sanitation Data'!H53))),'Data Summary'!DE59="Yes"),100-OFFSET('Sanitation Data'!$H$4,0,10*ROW('Sanitation Data'!H53)),NA())</f>
        <v>#N/A</v>
      </c>
      <c r="AQ59" s="511" t="e">
        <f ca="1">+IF(AND(ISNUMBER(OFFSET('Sanitation Data'!$H$6,0,10*ROW('Sanitation Data'!H53))),'Data Summary'!DF59="Yes"),OFFSET('Sanitation Data'!$H$6,0,10*ROW('Sanitation Data'!H53)),NA())</f>
        <v>#N/A</v>
      </c>
      <c r="AR59" s="511" t="e">
        <f ca="1">+IF(AND(ISNUMBER(OFFSET('Sanitation Data'!$H$10,0,10*ROW('Sanitation Data'!H53))),'Data Summary'!DG59="Yes"),OFFSET('Sanitation Data'!$H$10,0,10*ROW('Sanitation Data'!H53)),NA())</f>
        <v>#N/A</v>
      </c>
      <c r="AS59" s="511" t="e">
        <f ca="1">+IF(AND(ISNUMBER(OFFSET('Sanitation Data'!$H$11,0,10*ROW('Sanitation Data'!H53))),'Data Summary'!DH59="Yes"),OFFSET('Sanitation Data'!$H$11,0,10*ROW('Sanitation Data'!H53)),NA())</f>
        <v>#N/A</v>
      </c>
      <c r="AT59" s="511" t="e">
        <f ca="1">+IF(AND(ISNUMBER(OFFSET('Sanitation Data'!$H$12,0,10*ROW('Sanitation Data'!H53))),'Data Summary'!DI59="Yes"),OFFSET('Sanitation Data'!$H$12,0,10*ROW('Sanitation Data'!H53)),NA())</f>
        <v>#N/A</v>
      </c>
      <c r="AU59" s="511" t="e">
        <f ca="1">+IF(AND(ISNUMBER(OFFSET('Sanitation Data'!$I$4,0,10*ROW('Sanitation Data'!I53))),'Data Summary'!DJ59="Yes"),100-OFFSET('Sanitation Data'!$I$4,0,10*ROW('Sanitation Data'!I53)),NA())</f>
        <v>#N/A</v>
      </c>
      <c r="AV59" s="511" t="e">
        <f ca="1">+IF(AND(ISNUMBER(OFFSET('Sanitation Data'!$I$6,0,10*ROW('Sanitation Data'!I53))),'Data Summary'!DK59="Yes"),OFFSET('Sanitation Data'!$I$6,0,10*ROW('Sanitation Data'!I53)),NA())</f>
        <v>#N/A</v>
      </c>
      <c r="AW59" s="511" t="e">
        <f ca="1">+IF(AND(ISNUMBER(OFFSET('Sanitation Data'!$I$10,0,10*ROW('Sanitation Data'!I53))),'Data Summary'!DL59="Yes"),OFFSET('Sanitation Data'!$I$10,0,10*ROW('Sanitation Data'!I53)),NA())</f>
        <v>#N/A</v>
      </c>
      <c r="AX59" s="511" t="e">
        <f ca="1">+IF(AND(ISNUMBER(OFFSET('Sanitation Data'!$I$11,0,10*ROW('Sanitation Data'!I53))),'Data Summary'!DM59="Yes"),OFFSET('Sanitation Data'!$I$11,0,10*ROW('Sanitation Data'!I53)),NA())</f>
        <v>#N/A</v>
      </c>
      <c r="AY59" s="511" t="e">
        <f ca="1">+IF(AND(ISNUMBER(OFFSET('Sanitation Data'!$I$12,0,10*ROW('Sanitation Data'!I53))),'Data Summary'!DN59="Yes"),OFFSET('Sanitation Data'!$I$12,0,10*ROW('Sanitation Data'!I53)),NA())</f>
        <v>#N/A</v>
      </c>
      <c r="AZ59" s="512" t="e">
        <f ca="1">+IF(AND(ISNUMBER(OFFSET('Hygiene Data'!$D$5,0,10*ROW('Hygiene Data'!D53))),'Data Summary'!DO59="Yes"),OFFSET('Hygiene Data'!$D$5,0,10*ROW('Hygiene Data'!D53)),NA())</f>
        <v>#N/A</v>
      </c>
      <c r="BA59" s="512" t="e">
        <f ca="1">+IF(AND(ISNUMBER(OFFSET('Hygiene Data'!$D$7,0,10*ROW('Hygiene Data'!D53))),'Data Summary'!DP59="Yes"),OFFSET('Hygiene Data'!$D$7,0,10*ROW('Hygiene Data'!D53)),NA())</f>
        <v>#N/A</v>
      </c>
      <c r="BB59" s="512" t="e">
        <f ca="1">+IF(AND(ISNUMBER(OFFSET('Hygiene Data'!$D$9,0,10*ROW('Hygiene Data'!D53))),'Data Summary'!DQ59="Yes"),OFFSET('Hygiene Data'!$D$9,0,10*ROW('Hygiene Data'!D53)),NA())</f>
        <v>#N/A</v>
      </c>
      <c r="BC59" s="512" t="e">
        <f ca="1">+IF(AND(ISNUMBER(OFFSET('Hygiene Data'!$E$5,0,10*ROW('Hygiene Data'!E53))),'Data Summary'!DR59="Yes"),OFFSET('Hygiene Data'!$E$5,0,10*ROW('Hygiene Data'!E53)),NA())</f>
        <v>#N/A</v>
      </c>
      <c r="BD59" s="512" t="e">
        <f ca="1">+IF(AND(ISNUMBER(OFFSET('Hygiene Data'!$E$7,0,10*ROW('Hygiene Data'!E53))),'Data Summary'!DS59="Yes"),OFFSET('Hygiene Data'!$E$7,0,10*ROW('Hygiene Data'!E53)),NA())</f>
        <v>#N/A</v>
      </c>
      <c r="BE59" s="512" t="e">
        <f ca="1">+IF(AND(ISNUMBER(OFFSET('Hygiene Data'!$E$9,0,10*ROW('Hygiene Data'!E53))),'Data Summary'!DT59="Yes"),OFFSET('Hygiene Data'!$E$9,0,10*ROW('Hygiene Data'!E53)),NA())</f>
        <v>#N/A</v>
      </c>
      <c r="BF59" s="512" t="e">
        <f ca="1">+IF(AND(ISNUMBER(OFFSET('Hygiene Data'!$F$5,0,10*ROW('Hygiene Data'!F53))),'Data Summary'!DU59="Yes"),OFFSET('Hygiene Data'!$F$5,0,10*ROW('Hygiene Data'!F53)),NA())</f>
        <v>#N/A</v>
      </c>
      <c r="BG59" s="512" t="e">
        <f ca="1">+IF(AND(ISNUMBER(OFFSET('Hygiene Data'!$F$7,0,10*ROW('Hygiene Data'!F53))),'Data Summary'!DV59="Yes"),OFFSET('Hygiene Data'!$F$7,0,10*ROW('Hygiene Data'!F53)),NA())</f>
        <v>#N/A</v>
      </c>
      <c r="BH59" s="512" t="e">
        <f ca="1">+IF(AND(ISNUMBER(OFFSET('Hygiene Data'!$F$9,0,10*ROW('Hygiene Data'!F53))),'Data Summary'!DW59="Yes"),OFFSET('Hygiene Data'!$F$9,0,10*ROW('Hygiene Data'!F53)),NA())</f>
        <v>#N/A</v>
      </c>
      <c r="BI59" s="512" t="e">
        <f ca="1">+IF(AND(ISNUMBER(OFFSET('Hygiene Data'!$G$5,0,10*ROW('Hygiene Data'!G53))),'Data Summary'!DX59="Yes"),OFFSET('Hygiene Data'!$G$5,0,10*ROW('Hygiene Data'!G53)),NA())</f>
        <v>#N/A</v>
      </c>
      <c r="BJ59" s="512" t="e">
        <f ca="1">+IF(AND(ISNUMBER(OFFSET('Hygiene Data'!$G$7,0,10*ROW('Hygiene Data'!G53))),'Data Summary'!DY59="Yes"),OFFSET('Hygiene Data'!$G$7,0,10*ROW('Hygiene Data'!G53)),NA())</f>
        <v>#N/A</v>
      </c>
      <c r="BK59" s="512" t="e">
        <f ca="1">+IF(AND(ISNUMBER(OFFSET('Hygiene Data'!$G$9,0,10*ROW('Hygiene Data'!G53))),'Data Summary'!DZ59="Yes"),OFFSET('Hygiene Data'!$G$9,0,10*ROW('Hygiene Data'!G53)),NA())</f>
        <v>#N/A</v>
      </c>
      <c r="BL59" s="512" t="e">
        <f ca="1">+IF(AND(ISNUMBER(OFFSET('Hygiene Data'!$H$5,0,10*ROW('Hygiene Data'!H53))),'Data Summary'!EA59="Yes"),OFFSET('Hygiene Data'!$H$5,0,10*ROW('Hygiene Data'!H53)),NA())</f>
        <v>#N/A</v>
      </c>
      <c r="BM59" s="512" t="e">
        <f ca="1">+IF(AND(ISNUMBER(OFFSET('Hygiene Data'!$H$7,0,10*ROW('Hygiene Data'!H53))),'Data Summary'!EB59="Yes"),OFFSET('Hygiene Data'!$H$7,0,10*ROW('Hygiene Data'!H53)),NA())</f>
        <v>#N/A</v>
      </c>
      <c r="BN59" s="512" t="e">
        <f ca="1">+IF(AND(ISNUMBER(OFFSET('Hygiene Data'!$H$9,0,10*ROW('Hygiene Data'!H53))),'Data Summary'!EC59="Yes"),OFFSET('Hygiene Data'!$H$9,0,10*ROW('Hygiene Data'!H53)),NA())</f>
        <v>#N/A</v>
      </c>
      <c r="BO59" s="512" t="e">
        <f ca="1">+IF(AND(ISNUMBER(OFFSET('Hygiene Data'!$I$5,0,10*ROW('Hygiene Data'!I53))),'Data Summary'!ED59="Yes"),OFFSET('Hygiene Data'!$I$5,0,10*ROW('Hygiene Data'!I53)),NA())</f>
        <v>#N/A</v>
      </c>
      <c r="BP59" s="512" t="e">
        <f ca="1">+IF(AND(ISNUMBER(OFFSET('Hygiene Data'!$I$7,0,10*ROW('Hygiene Data'!I53))),'Data Summary'!EE59="Yes"),OFFSET('Hygiene Data'!$I$7,0,10*ROW('Hygiene Data'!I53)),NA())</f>
        <v>#N/A</v>
      </c>
      <c r="BQ59" s="512" t="e">
        <f ca="1">+IF(AND(ISNUMBER(OFFSET('Hygiene Data'!$I$9,0,10*ROW('Hygiene Data'!I53))),'Data Summary'!EF59="Yes"),OFFSET('Hygiene Data'!$I$9,0,10*ROW('Hygiene Data'!I53)),NA())</f>
        <v>#N/A</v>
      </c>
    </row>
    <row r="60" spans="1:69" x14ac:dyDescent="0.25">
      <c r="A60" s="508" t="e">
        <f ca="1">+RIGHT('Data Summary'!A60,LEN('Data Summary'!A60)-9)</f>
        <v>#VALUE!</v>
      </c>
      <c r="B60" s="482" t="str">
        <f ca="1">+IF(ISTEXT('Data Summary'!B60),'Data Summary'!B60,"")</f>
        <v/>
      </c>
      <c r="C60" s="509" t="e">
        <f ca="1">+VALUE('Data Summary'!C60)</f>
        <v>#VALUE!</v>
      </c>
      <c r="D60" s="510" t="e">
        <f ca="1">+IF(AND(ISNUMBER(OFFSET('Water Data'!$D$4,0,10*ROW('Water Data'!D54))),'Data Summary'!BS60="Yes"),100-OFFSET('Water Data'!$D$4,0,10*ROW('Water Data'!D54)),NA())</f>
        <v>#N/A</v>
      </c>
      <c r="E60" s="510" t="e">
        <f ca="1">+IF(AND(ISNUMBER(OFFSET('Water Data'!$D$6,0,10*ROW('Water Data'!D54))),'Data Summary'!BT60="Yes"),OFFSET('Water Data'!$D$6,0,10*ROW('Water Data'!D54)),NA())</f>
        <v>#N/A</v>
      </c>
      <c r="F60" s="510" t="e">
        <f ca="1">+IF(AND(ISNUMBER(OFFSET('Water Data'!$D$9,0,10*ROW('Water Data'!D54))),'Data Summary'!BU60="Yes"),OFFSET('Water Data'!$D$9,0,10*ROW('Water Data'!D54)),NA())</f>
        <v>#N/A</v>
      </c>
      <c r="G60" s="510" t="e">
        <f ca="1">+IF(AND(ISNUMBER(OFFSET('Water Data'!$E$4,0,10*ROW('Water Data'!E54))),'Data Summary'!BV60="Yes"),100-OFFSET('Water Data'!$E$4,0,10*ROW('Water Data'!E54)),NA())</f>
        <v>#N/A</v>
      </c>
      <c r="H60" s="510" t="e">
        <f ca="1">+IF(AND(ISNUMBER(OFFSET('Water Data'!$E$6,0,10*ROW('Water Data'!E54))),'Data Summary'!BW60="Yes"),OFFSET('Water Data'!$E$6,0,10*ROW('Water Data'!E54)),NA())</f>
        <v>#N/A</v>
      </c>
      <c r="I60" s="510" t="e">
        <f ca="1">+IF(AND(ISNUMBER(OFFSET('Water Data'!$E$9,0,10*ROW('Water Data'!E54))),'Data Summary'!BX60="Yes"),OFFSET('Water Data'!$E$9,0,10*ROW('Water Data'!E54)),NA())</f>
        <v>#N/A</v>
      </c>
      <c r="J60" s="510" t="e">
        <f ca="1">+IF(AND(ISNUMBER(OFFSET('Water Data'!$F$4,0,10*ROW('Water Data'!F54))),'Data Summary'!BY60="Yes"),100-OFFSET('Water Data'!$F$4,0,10*ROW('Water Data'!F54)),NA())</f>
        <v>#N/A</v>
      </c>
      <c r="K60" s="510" t="e">
        <f ca="1">+IF(AND(ISNUMBER(OFFSET('Water Data'!$F$6,0,10*ROW('Water Data'!F54))),'Data Summary'!BZ60="Yes"),OFFSET('Water Data'!$F$6,0,10*ROW('Water Data'!F54)),NA())</f>
        <v>#N/A</v>
      </c>
      <c r="L60" s="510" t="e">
        <f ca="1">+IF(AND(ISNUMBER(OFFSET('Water Data'!$F$9,0,10*ROW('Water Data'!F54))),'Data Summary'!CA60="Yes"),OFFSET('Water Data'!$F$9,0,10*ROW('Water Data'!F54)),NA())</f>
        <v>#N/A</v>
      </c>
      <c r="M60" s="510" t="e">
        <f ca="1">+IF(AND(ISNUMBER(OFFSET('Water Data'!$G$4,0,10*ROW('Water Data'!G54))),'Data Summary'!CB60="Yes"),100-OFFSET('Water Data'!$G$4,0,10*ROW('Water Data'!G54)),NA())</f>
        <v>#N/A</v>
      </c>
      <c r="N60" s="510" t="e">
        <f ca="1">+IF(AND(ISNUMBER(OFFSET('Water Data'!$G$6,0,10*ROW('Water Data'!G54))),'Data Summary'!CC60="Yes"),OFFSET('Water Data'!$G$6,0,10*ROW('Water Data'!G54)),NA())</f>
        <v>#N/A</v>
      </c>
      <c r="O60" s="510" t="e">
        <f ca="1">+IF(AND(ISNUMBER(OFFSET('Water Data'!$G$9,0,10*ROW('Water Data'!G54))),'Data Summary'!CD60="Yes"),OFFSET('Water Data'!$G$9,0,10*ROW('Water Data'!G54)),NA())</f>
        <v>#N/A</v>
      </c>
      <c r="P60" s="510" t="e">
        <f ca="1">+IF(AND(ISNUMBER(OFFSET('Water Data'!$H$4,0,10*ROW('Water Data'!H54))),'Data Summary'!CE60="Yes"),100-OFFSET('Water Data'!$H$4,0,10*ROW('Water Data'!H54)),NA())</f>
        <v>#N/A</v>
      </c>
      <c r="Q60" s="510" t="e">
        <f ca="1">+IF(AND(ISNUMBER(OFFSET('Water Data'!$H$6,0,10*ROW('Water Data'!H54))),'Data Summary'!CF60="Yes"),OFFSET('Water Data'!$H$6,0,10*ROW('Water Data'!H54)),NA())</f>
        <v>#N/A</v>
      </c>
      <c r="R60" s="510" t="e">
        <f ca="1">+IF(AND(ISNUMBER(OFFSET('Water Data'!$H$9,0,10*ROW('Water Data'!H54))),'Data Summary'!CG60="Yes"),OFFSET('Water Data'!$H$9,0,10*ROW('Water Data'!H54)),NA())</f>
        <v>#N/A</v>
      </c>
      <c r="S60" s="510" t="e">
        <f ca="1">+IF(AND(ISNUMBER(OFFSET('Water Data'!$I$4,0,10*ROW('Water Data'!I54))),'Data Summary'!CH60="Yes"),100-OFFSET('Water Data'!$I$4,0,10*ROW('Water Data'!I54)),NA())</f>
        <v>#N/A</v>
      </c>
      <c r="T60" s="510" t="e">
        <f ca="1">+IF(AND(ISNUMBER(OFFSET('Water Data'!$I$6,0,10*ROW('Water Data'!I54))),'Data Summary'!CI60="Yes"),OFFSET('Water Data'!$I$6,0,10*ROW('Water Data'!I54)),NA())</f>
        <v>#N/A</v>
      </c>
      <c r="U60" s="510" t="e">
        <f ca="1">+IF(AND(ISNUMBER(OFFSET('Water Data'!$I$9,0,10*ROW('Water Data'!I54))),'Data Summary'!CJ60="Yes"),OFFSET('Water Data'!$I$9,0,10*ROW('Water Data'!I54)),NA())</f>
        <v>#N/A</v>
      </c>
      <c r="V60" s="511" t="e">
        <f ca="1">+IF(AND(ISNUMBER(OFFSET('Sanitation Data'!$D$4,0,10*ROW('Sanitation Data'!D54))),'Data Summary'!CK60="Yes"),100-OFFSET('Sanitation Data'!$D$4,0,10*ROW('Sanitation Data'!D54)),NA())</f>
        <v>#N/A</v>
      </c>
      <c r="W60" s="511" t="e">
        <f ca="1">+IF(AND(ISNUMBER(OFFSET('Sanitation Data'!$D$6,0,10*ROW('Sanitation Data'!D54))),'Data Summary'!CL60="Yes"),OFFSET('Sanitation Data'!$D$6,0,10*ROW('Sanitation Data'!D54)),NA())</f>
        <v>#N/A</v>
      </c>
      <c r="X60" s="511" t="e">
        <f ca="1">+IF(AND(ISNUMBER(OFFSET('Sanitation Data'!$D$10,0,10*ROW('Sanitation Data'!D54))),'Data Summary'!CM60="Yes"),OFFSET('Sanitation Data'!$D$10,0,10*ROW('Sanitation Data'!D54)),NA())</f>
        <v>#N/A</v>
      </c>
      <c r="Y60" s="511" t="e">
        <f ca="1">+IF(AND(ISNUMBER(OFFSET('Sanitation Data'!$D$11,0,10*ROW('Sanitation Data'!D54))),'Data Summary'!CN60="Yes"),OFFSET('Sanitation Data'!$D$11,0,10*ROW('Sanitation Data'!D54)),NA())</f>
        <v>#N/A</v>
      </c>
      <c r="Z60" s="511" t="e">
        <f ca="1">+IF(AND(ISNUMBER(OFFSET('Sanitation Data'!$D$12,0,10*ROW('Sanitation Data'!D54))),'Data Summary'!CO60="Yes"),OFFSET('Sanitation Data'!$D$12,0,10*ROW('Sanitation Data'!D54)),NA())</f>
        <v>#N/A</v>
      </c>
      <c r="AA60" s="511" t="e">
        <f ca="1">+IF(AND(ISNUMBER(OFFSET('Sanitation Data'!$E$4,0,10*ROW('Sanitation Data'!E54))),'Data Summary'!CP60="Yes"),100-OFFSET('Sanitation Data'!$E$4,0,10*ROW('Sanitation Data'!E54)),NA())</f>
        <v>#N/A</v>
      </c>
      <c r="AB60" s="511" t="e">
        <f ca="1">+IF(AND(ISNUMBER(OFFSET('Sanitation Data'!$E$6,0,10*ROW('Sanitation Data'!E54))),'Data Summary'!CQ60="Yes"),OFFSET('Sanitation Data'!$E$6,0,10*ROW('Sanitation Data'!E54)),NA())</f>
        <v>#N/A</v>
      </c>
      <c r="AC60" s="511" t="e">
        <f ca="1">+IF(AND(ISNUMBER(OFFSET('Sanitation Data'!$E$10,0,10*ROW('Sanitation Data'!E54))),'Data Summary'!CR60="Yes"),OFFSET('Sanitation Data'!$E$10,0,10*ROW('Sanitation Data'!E54)),NA())</f>
        <v>#N/A</v>
      </c>
      <c r="AD60" s="511" t="e">
        <f ca="1">+IF(AND(ISNUMBER(OFFSET('Sanitation Data'!$E$11,0,10*ROW('Sanitation Data'!E54))),'Data Summary'!CS60="Yes"),OFFSET('Sanitation Data'!$E$11,0,10*ROW('Sanitation Data'!E54)),NA())</f>
        <v>#N/A</v>
      </c>
      <c r="AE60" s="511" t="e">
        <f ca="1">+IF(AND(ISNUMBER(OFFSET('Sanitation Data'!$E$12,0,10*ROW('Sanitation Data'!E54))),'Data Summary'!CT60="Yes"),OFFSET('Sanitation Data'!$E$12,0,10*ROW('Sanitation Data'!E54)),NA())</f>
        <v>#N/A</v>
      </c>
      <c r="AF60" s="511" t="e">
        <f ca="1">+IF(AND(ISNUMBER(OFFSET('Sanitation Data'!$F$4,0,10*ROW('Sanitation Data'!F54))),'Data Summary'!CU60="Yes"),100-OFFSET('Sanitation Data'!$F$4,0,10*ROW('Sanitation Data'!F54)),NA())</f>
        <v>#N/A</v>
      </c>
      <c r="AG60" s="511" t="e">
        <f ca="1">+IF(AND(ISNUMBER(OFFSET('Sanitation Data'!$F$6,0,10*ROW('Sanitation Data'!F54))),'Data Summary'!CV60="Yes"),OFFSET('Sanitation Data'!$F$6,0,10*ROW('Sanitation Data'!F54)),NA())</f>
        <v>#N/A</v>
      </c>
      <c r="AH60" s="511" t="e">
        <f ca="1">+IF(AND(ISNUMBER(OFFSET('Sanitation Data'!$F$10,0,10*ROW('Sanitation Data'!F54))),'Data Summary'!CW60="Yes"),OFFSET('Sanitation Data'!$F$10,0,10*ROW('Sanitation Data'!F54)),NA())</f>
        <v>#N/A</v>
      </c>
      <c r="AI60" s="511" t="e">
        <f ca="1">+IF(AND(ISNUMBER(OFFSET('Sanitation Data'!$F$11,0,10*ROW('Sanitation Data'!F54))),'Data Summary'!CX60="Yes"),OFFSET('Sanitation Data'!$F$11,0,10*ROW('Sanitation Data'!F54)),NA())</f>
        <v>#N/A</v>
      </c>
      <c r="AJ60" s="511" t="e">
        <f ca="1">+IF(AND(ISNUMBER(OFFSET('Sanitation Data'!$F$12,0,10*ROW('Sanitation Data'!F54))),'Data Summary'!CY60="Yes"),OFFSET('Sanitation Data'!$F$12,0,10*ROW('Sanitation Data'!F54)),NA())</f>
        <v>#N/A</v>
      </c>
      <c r="AK60" s="511" t="e">
        <f ca="1">+IF(AND(ISNUMBER(OFFSET('Sanitation Data'!$G$4,0,10*ROW('Sanitation Data'!G54))),'Data Summary'!CZ60="Yes"),100-OFFSET('Sanitation Data'!$G$4,0,10*ROW('Sanitation Data'!G54)),NA())</f>
        <v>#N/A</v>
      </c>
      <c r="AL60" s="511" t="e">
        <f ca="1">+IF(AND(ISNUMBER(OFFSET('Sanitation Data'!$G$6,0,10*ROW('Sanitation Data'!G54))),'Data Summary'!DA60="Yes"),OFFSET('Sanitation Data'!$G$6,0,10*ROW('Sanitation Data'!G54)),NA())</f>
        <v>#N/A</v>
      </c>
      <c r="AM60" s="511" t="e">
        <f ca="1">+IF(AND(ISNUMBER(OFFSET('Sanitation Data'!$G$10,0,10*ROW('Sanitation Data'!G54))),'Data Summary'!DB60="Yes"),OFFSET('Sanitation Data'!$G$10,0,10*ROW('Sanitation Data'!G54)),NA())</f>
        <v>#N/A</v>
      </c>
      <c r="AN60" s="511" t="e">
        <f ca="1">+IF(AND(ISNUMBER(OFFSET('Sanitation Data'!$G$11,0,10*ROW('Sanitation Data'!G54))),'Data Summary'!DC60="Yes"),OFFSET('Sanitation Data'!$G$11,0,10*ROW('Sanitation Data'!G54)),NA())</f>
        <v>#N/A</v>
      </c>
      <c r="AO60" s="511" t="e">
        <f ca="1">+IF(AND(ISNUMBER(OFFSET('Sanitation Data'!$G$12,0,10*ROW('Sanitation Data'!G54))),'Data Summary'!DD60="Yes"),OFFSET('Sanitation Data'!$G$12,0,10*ROW('Sanitation Data'!G54)),NA())</f>
        <v>#N/A</v>
      </c>
      <c r="AP60" s="511" t="e">
        <f ca="1">+IF(AND(ISNUMBER(OFFSET('Sanitation Data'!$H$4,0,10*ROW('Sanitation Data'!H54))),'Data Summary'!DE60="Yes"),100-OFFSET('Sanitation Data'!$H$4,0,10*ROW('Sanitation Data'!H54)),NA())</f>
        <v>#N/A</v>
      </c>
      <c r="AQ60" s="511" t="e">
        <f ca="1">+IF(AND(ISNUMBER(OFFSET('Sanitation Data'!$H$6,0,10*ROW('Sanitation Data'!H54))),'Data Summary'!DF60="Yes"),OFFSET('Sanitation Data'!$H$6,0,10*ROW('Sanitation Data'!H54)),NA())</f>
        <v>#N/A</v>
      </c>
      <c r="AR60" s="511" t="e">
        <f ca="1">+IF(AND(ISNUMBER(OFFSET('Sanitation Data'!$H$10,0,10*ROW('Sanitation Data'!H54))),'Data Summary'!DG60="Yes"),OFFSET('Sanitation Data'!$H$10,0,10*ROW('Sanitation Data'!H54)),NA())</f>
        <v>#N/A</v>
      </c>
      <c r="AS60" s="511" t="e">
        <f ca="1">+IF(AND(ISNUMBER(OFFSET('Sanitation Data'!$H$11,0,10*ROW('Sanitation Data'!H54))),'Data Summary'!DH60="Yes"),OFFSET('Sanitation Data'!$H$11,0,10*ROW('Sanitation Data'!H54)),NA())</f>
        <v>#N/A</v>
      </c>
      <c r="AT60" s="511" t="e">
        <f ca="1">+IF(AND(ISNUMBER(OFFSET('Sanitation Data'!$H$12,0,10*ROW('Sanitation Data'!H54))),'Data Summary'!DI60="Yes"),OFFSET('Sanitation Data'!$H$12,0,10*ROW('Sanitation Data'!H54)),NA())</f>
        <v>#N/A</v>
      </c>
      <c r="AU60" s="511" t="e">
        <f ca="1">+IF(AND(ISNUMBER(OFFSET('Sanitation Data'!$I$4,0,10*ROW('Sanitation Data'!I54))),'Data Summary'!DJ60="Yes"),100-OFFSET('Sanitation Data'!$I$4,0,10*ROW('Sanitation Data'!I54)),NA())</f>
        <v>#N/A</v>
      </c>
      <c r="AV60" s="511" t="e">
        <f ca="1">+IF(AND(ISNUMBER(OFFSET('Sanitation Data'!$I$6,0,10*ROW('Sanitation Data'!I54))),'Data Summary'!DK60="Yes"),OFFSET('Sanitation Data'!$I$6,0,10*ROW('Sanitation Data'!I54)),NA())</f>
        <v>#N/A</v>
      </c>
      <c r="AW60" s="511" t="e">
        <f ca="1">+IF(AND(ISNUMBER(OFFSET('Sanitation Data'!$I$10,0,10*ROW('Sanitation Data'!I54))),'Data Summary'!DL60="Yes"),OFFSET('Sanitation Data'!$I$10,0,10*ROW('Sanitation Data'!I54)),NA())</f>
        <v>#N/A</v>
      </c>
      <c r="AX60" s="511" t="e">
        <f ca="1">+IF(AND(ISNUMBER(OFFSET('Sanitation Data'!$I$11,0,10*ROW('Sanitation Data'!I54))),'Data Summary'!DM60="Yes"),OFFSET('Sanitation Data'!$I$11,0,10*ROW('Sanitation Data'!I54)),NA())</f>
        <v>#N/A</v>
      </c>
      <c r="AY60" s="511" t="e">
        <f ca="1">+IF(AND(ISNUMBER(OFFSET('Sanitation Data'!$I$12,0,10*ROW('Sanitation Data'!I54))),'Data Summary'!DN60="Yes"),OFFSET('Sanitation Data'!$I$12,0,10*ROW('Sanitation Data'!I54)),NA())</f>
        <v>#N/A</v>
      </c>
      <c r="AZ60" s="512" t="e">
        <f ca="1">+IF(AND(ISNUMBER(OFFSET('Hygiene Data'!$D$5,0,10*ROW('Hygiene Data'!D54))),'Data Summary'!DO60="Yes"),OFFSET('Hygiene Data'!$D$5,0,10*ROW('Hygiene Data'!D54)),NA())</f>
        <v>#N/A</v>
      </c>
      <c r="BA60" s="512" t="e">
        <f ca="1">+IF(AND(ISNUMBER(OFFSET('Hygiene Data'!$D$7,0,10*ROW('Hygiene Data'!D54))),'Data Summary'!DP60="Yes"),OFFSET('Hygiene Data'!$D$7,0,10*ROW('Hygiene Data'!D54)),NA())</f>
        <v>#N/A</v>
      </c>
      <c r="BB60" s="512" t="e">
        <f ca="1">+IF(AND(ISNUMBER(OFFSET('Hygiene Data'!$D$9,0,10*ROW('Hygiene Data'!D54))),'Data Summary'!DQ60="Yes"),OFFSET('Hygiene Data'!$D$9,0,10*ROW('Hygiene Data'!D54)),NA())</f>
        <v>#N/A</v>
      </c>
      <c r="BC60" s="512" t="e">
        <f ca="1">+IF(AND(ISNUMBER(OFFSET('Hygiene Data'!$E$5,0,10*ROW('Hygiene Data'!E54))),'Data Summary'!DR60="Yes"),OFFSET('Hygiene Data'!$E$5,0,10*ROW('Hygiene Data'!E54)),NA())</f>
        <v>#N/A</v>
      </c>
      <c r="BD60" s="512" t="e">
        <f ca="1">+IF(AND(ISNUMBER(OFFSET('Hygiene Data'!$E$7,0,10*ROW('Hygiene Data'!E54))),'Data Summary'!DS60="Yes"),OFFSET('Hygiene Data'!$E$7,0,10*ROW('Hygiene Data'!E54)),NA())</f>
        <v>#N/A</v>
      </c>
      <c r="BE60" s="512" t="e">
        <f ca="1">+IF(AND(ISNUMBER(OFFSET('Hygiene Data'!$E$9,0,10*ROW('Hygiene Data'!E54))),'Data Summary'!DT60="Yes"),OFFSET('Hygiene Data'!$E$9,0,10*ROW('Hygiene Data'!E54)),NA())</f>
        <v>#N/A</v>
      </c>
      <c r="BF60" s="512" t="e">
        <f ca="1">+IF(AND(ISNUMBER(OFFSET('Hygiene Data'!$F$5,0,10*ROW('Hygiene Data'!F54))),'Data Summary'!DU60="Yes"),OFFSET('Hygiene Data'!$F$5,0,10*ROW('Hygiene Data'!F54)),NA())</f>
        <v>#N/A</v>
      </c>
      <c r="BG60" s="512" t="e">
        <f ca="1">+IF(AND(ISNUMBER(OFFSET('Hygiene Data'!$F$7,0,10*ROW('Hygiene Data'!F54))),'Data Summary'!DV60="Yes"),OFFSET('Hygiene Data'!$F$7,0,10*ROW('Hygiene Data'!F54)),NA())</f>
        <v>#N/A</v>
      </c>
      <c r="BH60" s="512" t="e">
        <f ca="1">+IF(AND(ISNUMBER(OFFSET('Hygiene Data'!$F$9,0,10*ROW('Hygiene Data'!F54))),'Data Summary'!DW60="Yes"),OFFSET('Hygiene Data'!$F$9,0,10*ROW('Hygiene Data'!F54)),NA())</f>
        <v>#N/A</v>
      </c>
      <c r="BI60" s="512" t="e">
        <f ca="1">+IF(AND(ISNUMBER(OFFSET('Hygiene Data'!$G$5,0,10*ROW('Hygiene Data'!G54))),'Data Summary'!DX60="Yes"),OFFSET('Hygiene Data'!$G$5,0,10*ROW('Hygiene Data'!G54)),NA())</f>
        <v>#N/A</v>
      </c>
      <c r="BJ60" s="512" t="e">
        <f ca="1">+IF(AND(ISNUMBER(OFFSET('Hygiene Data'!$G$7,0,10*ROW('Hygiene Data'!G54))),'Data Summary'!DY60="Yes"),OFFSET('Hygiene Data'!$G$7,0,10*ROW('Hygiene Data'!G54)),NA())</f>
        <v>#N/A</v>
      </c>
      <c r="BK60" s="512" t="e">
        <f ca="1">+IF(AND(ISNUMBER(OFFSET('Hygiene Data'!$G$9,0,10*ROW('Hygiene Data'!G54))),'Data Summary'!DZ60="Yes"),OFFSET('Hygiene Data'!$G$9,0,10*ROW('Hygiene Data'!G54)),NA())</f>
        <v>#N/A</v>
      </c>
      <c r="BL60" s="512" t="e">
        <f ca="1">+IF(AND(ISNUMBER(OFFSET('Hygiene Data'!$H$5,0,10*ROW('Hygiene Data'!H54))),'Data Summary'!EA60="Yes"),OFFSET('Hygiene Data'!$H$5,0,10*ROW('Hygiene Data'!H54)),NA())</f>
        <v>#N/A</v>
      </c>
      <c r="BM60" s="512" t="e">
        <f ca="1">+IF(AND(ISNUMBER(OFFSET('Hygiene Data'!$H$7,0,10*ROW('Hygiene Data'!H54))),'Data Summary'!EB60="Yes"),OFFSET('Hygiene Data'!$H$7,0,10*ROW('Hygiene Data'!H54)),NA())</f>
        <v>#N/A</v>
      </c>
      <c r="BN60" s="512" t="e">
        <f ca="1">+IF(AND(ISNUMBER(OFFSET('Hygiene Data'!$H$9,0,10*ROW('Hygiene Data'!H54))),'Data Summary'!EC60="Yes"),OFFSET('Hygiene Data'!$H$9,0,10*ROW('Hygiene Data'!H54)),NA())</f>
        <v>#N/A</v>
      </c>
      <c r="BO60" s="512" t="e">
        <f ca="1">+IF(AND(ISNUMBER(OFFSET('Hygiene Data'!$I$5,0,10*ROW('Hygiene Data'!I54))),'Data Summary'!ED60="Yes"),OFFSET('Hygiene Data'!$I$5,0,10*ROW('Hygiene Data'!I54)),NA())</f>
        <v>#N/A</v>
      </c>
      <c r="BP60" s="512" t="e">
        <f ca="1">+IF(AND(ISNUMBER(OFFSET('Hygiene Data'!$I$7,0,10*ROW('Hygiene Data'!I54))),'Data Summary'!EE60="Yes"),OFFSET('Hygiene Data'!$I$7,0,10*ROW('Hygiene Data'!I54)),NA())</f>
        <v>#N/A</v>
      </c>
      <c r="BQ60" s="512" t="e">
        <f ca="1">+IF(AND(ISNUMBER(OFFSET('Hygiene Data'!$I$9,0,10*ROW('Hygiene Data'!I54))),'Data Summary'!EF60="Yes"),OFFSET('Hygiene Data'!$I$9,0,10*ROW('Hygiene Data'!I54)),NA())</f>
        <v>#N/A</v>
      </c>
    </row>
    <row r="61" spans="1:69" x14ac:dyDescent="0.25">
      <c r="A61" s="508" t="e">
        <f ca="1">+RIGHT('Data Summary'!A61,LEN('Data Summary'!A61)-9)</f>
        <v>#VALUE!</v>
      </c>
      <c r="B61" s="482" t="str">
        <f ca="1">+IF(ISTEXT('Data Summary'!B61),'Data Summary'!B61,"")</f>
        <v/>
      </c>
      <c r="C61" s="509" t="e">
        <f ca="1">+VALUE('Data Summary'!C61)</f>
        <v>#VALUE!</v>
      </c>
      <c r="D61" s="510" t="e">
        <f ca="1">+IF(AND(ISNUMBER(OFFSET('Water Data'!$D$4,0,10*ROW('Water Data'!D55))),'Data Summary'!BS61="Yes"),100-OFFSET('Water Data'!$D$4,0,10*ROW('Water Data'!D55)),NA())</f>
        <v>#N/A</v>
      </c>
      <c r="E61" s="510" t="e">
        <f ca="1">+IF(AND(ISNUMBER(OFFSET('Water Data'!$D$6,0,10*ROW('Water Data'!D55))),'Data Summary'!BT61="Yes"),OFFSET('Water Data'!$D$6,0,10*ROW('Water Data'!D55)),NA())</f>
        <v>#N/A</v>
      </c>
      <c r="F61" s="510" t="e">
        <f ca="1">+IF(AND(ISNUMBER(OFFSET('Water Data'!$D$9,0,10*ROW('Water Data'!D55))),'Data Summary'!BU61="Yes"),OFFSET('Water Data'!$D$9,0,10*ROW('Water Data'!D55)),NA())</f>
        <v>#N/A</v>
      </c>
      <c r="G61" s="510" t="e">
        <f ca="1">+IF(AND(ISNUMBER(OFFSET('Water Data'!$E$4,0,10*ROW('Water Data'!E55))),'Data Summary'!BV61="Yes"),100-OFFSET('Water Data'!$E$4,0,10*ROW('Water Data'!E55)),NA())</f>
        <v>#N/A</v>
      </c>
      <c r="H61" s="510" t="e">
        <f ca="1">+IF(AND(ISNUMBER(OFFSET('Water Data'!$E$6,0,10*ROW('Water Data'!E55))),'Data Summary'!BW61="Yes"),OFFSET('Water Data'!$E$6,0,10*ROW('Water Data'!E55)),NA())</f>
        <v>#N/A</v>
      </c>
      <c r="I61" s="510" t="e">
        <f ca="1">+IF(AND(ISNUMBER(OFFSET('Water Data'!$E$9,0,10*ROW('Water Data'!E55))),'Data Summary'!BX61="Yes"),OFFSET('Water Data'!$E$9,0,10*ROW('Water Data'!E55)),NA())</f>
        <v>#N/A</v>
      </c>
      <c r="J61" s="510" t="e">
        <f ca="1">+IF(AND(ISNUMBER(OFFSET('Water Data'!$F$4,0,10*ROW('Water Data'!F55))),'Data Summary'!BY61="Yes"),100-OFFSET('Water Data'!$F$4,0,10*ROW('Water Data'!F55)),NA())</f>
        <v>#N/A</v>
      </c>
      <c r="K61" s="510" t="e">
        <f ca="1">+IF(AND(ISNUMBER(OFFSET('Water Data'!$F$6,0,10*ROW('Water Data'!F55))),'Data Summary'!BZ61="Yes"),OFFSET('Water Data'!$F$6,0,10*ROW('Water Data'!F55)),NA())</f>
        <v>#N/A</v>
      </c>
      <c r="L61" s="510" t="e">
        <f ca="1">+IF(AND(ISNUMBER(OFFSET('Water Data'!$F$9,0,10*ROW('Water Data'!F55))),'Data Summary'!CA61="Yes"),OFFSET('Water Data'!$F$9,0,10*ROW('Water Data'!F55)),NA())</f>
        <v>#N/A</v>
      </c>
      <c r="M61" s="510" t="e">
        <f ca="1">+IF(AND(ISNUMBER(OFFSET('Water Data'!$G$4,0,10*ROW('Water Data'!G55))),'Data Summary'!CB61="Yes"),100-OFFSET('Water Data'!$G$4,0,10*ROW('Water Data'!G55)),NA())</f>
        <v>#N/A</v>
      </c>
      <c r="N61" s="510" t="e">
        <f ca="1">+IF(AND(ISNUMBER(OFFSET('Water Data'!$G$6,0,10*ROW('Water Data'!G55))),'Data Summary'!CC61="Yes"),OFFSET('Water Data'!$G$6,0,10*ROW('Water Data'!G55)),NA())</f>
        <v>#N/A</v>
      </c>
      <c r="O61" s="510" t="e">
        <f ca="1">+IF(AND(ISNUMBER(OFFSET('Water Data'!$G$9,0,10*ROW('Water Data'!G55))),'Data Summary'!CD61="Yes"),OFFSET('Water Data'!$G$9,0,10*ROW('Water Data'!G55)),NA())</f>
        <v>#N/A</v>
      </c>
      <c r="P61" s="510" t="e">
        <f ca="1">+IF(AND(ISNUMBER(OFFSET('Water Data'!$H$4,0,10*ROW('Water Data'!H55))),'Data Summary'!CE61="Yes"),100-OFFSET('Water Data'!$H$4,0,10*ROW('Water Data'!H55)),NA())</f>
        <v>#N/A</v>
      </c>
      <c r="Q61" s="510" t="e">
        <f ca="1">+IF(AND(ISNUMBER(OFFSET('Water Data'!$H$6,0,10*ROW('Water Data'!H55))),'Data Summary'!CF61="Yes"),OFFSET('Water Data'!$H$6,0,10*ROW('Water Data'!H55)),NA())</f>
        <v>#N/A</v>
      </c>
      <c r="R61" s="510" t="e">
        <f ca="1">+IF(AND(ISNUMBER(OFFSET('Water Data'!$H$9,0,10*ROW('Water Data'!H55))),'Data Summary'!CG61="Yes"),OFFSET('Water Data'!$H$9,0,10*ROW('Water Data'!H55)),NA())</f>
        <v>#N/A</v>
      </c>
      <c r="S61" s="510" t="e">
        <f ca="1">+IF(AND(ISNUMBER(OFFSET('Water Data'!$I$4,0,10*ROW('Water Data'!I55))),'Data Summary'!CH61="Yes"),100-OFFSET('Water Data'!$I$4,0,10*ROW('Water Data'!I55)),NA())</f>
        <v>#N/A</v>
      </c>
      <c r="T61" s="510" t="e">
        <f ca="1">+IF(AND(ISNUMBER(OFFSET('Water Data'!$I$6,0,10*ROW('Water Data'!I55))),'Data Summary'!CI61="Yes"),OFFSET('Water Data'!$I$6,0,10*ROW('Water Data'!I55)),NA())</f>
        <v>#N/A</v>
      </c>
      <c r="U61" s="510" t="e">
        <f ca="1">+IF(AND(ISNUMBER(OFFSET('Water Data'!$I$9,0,10*ROW('Water Data'!I55))),'Data Summary'!CJ61="Yes"),OFFSET('Water Data'!$I$9,0,10*ROW('Water Data'!I55)),NA())</f>
        <v>#N/A</v>
      </c>
      <c r="V61" s="511" t="e">
        <f ca="1">+IF(AND(ISNUMBER(OFFSET('Sanitation Data'!$D$4,0,10*ROW('Sanitation Data'!D55))),'Data Summary'!CK61="Yes"),100-OFFSET('Sanitation Data'!$D$4,0,10*ROW('Sanitation Data'!D55)),NA())</f>
        <v>#N/A</v>
      </c>
      <c r="W61" s="511" t="e">
        <f ca="1">+IF(AND(ISNUMBER(OFFSET('Sanitation Data'!$D$6,0,10*ROW('Sanitation Data'!D55))),'Data Summary'!CL61="Yes"),OFFSET('Sanitation Data'!$D$6,0,10*ROW('Sanitation Data'!D55)),NA())</f>
        <v>#N/A</v>
      </c>
      <c r="X61" s="511" t="e">
        <f ca="1">+IF(AND(ISNUMBER(OFFSET('Sanitation Data'!$D$10,0,10*ROW('Sanitation Data'!D55))),'Data Summary'!CM61="Yes"),OFFSET('Sanitation Data'!$D$10,0,10*ROW('Sanitation Data'!D55)),NA())</f>
        <v>#N/A</v>
      </c>
      <c r="Y61" s="511" t="e">
        <f ca="1">+IF(AND(ISNUMBER(OFFSET('Sanitation Data'!$D$11,0,10*ROW('Sanitation Data'!D55))),'Data Summary'!CN61="Yes"),OFFSET('Sanitation Data'!$D$11,0,10*ROW('Sanitation Data'!D55)),NA())</f>
        <v>#N/A</v>
      </c>
      <c r="Z61" s="511" t="e">
        <f ca="1">+IF(AND(ISNUMBER(OFFSET('Sanitation Data'!$D$12,0,10*ROW('Sanitation Data'!D55))),'Data Summary'!CO61="Yes"),OFFSET('Sanitation Data'!$D$12,0,10*ROW('Sanitation Data'!D55)),NA())</f>
        <v>#N/A</v>
      </c>
      <c r="AA61" s="511" t="e">
        <f ca="1">+IF(AND(ISNUMBER(OFFSET('Sanitation Data'!$E$4,0,10*ROW('Sanitation Data'!E55))),'Data Summary'!CP61="Yes"),100-OFFSET('Sanitation Data'!$E$4,0,10*ROW('Sanitation Data'!E55)),NA())</f>
        <v>#N/A</v>
      </c>
      <c r="AB61" s="511" t="e">
        <f ca="1">+IF(AND(ISNUMBER(OFFSET('Sanitation Data'!$E$6,0,10*ROW('Sanitation Data'!E55))),'Data Summary'!CQ61="Yes"),OFFSET('Sanitation Data'!$E$6,0,10*ROW('Sanitation Data'!E55)),NA())</f>
        <v>#N/A</v>
      </c>
      <c r="AC61" s="511" t="e">
        <f ca="1">+IF(AND(ISNUMBER(OFFSET('Sanitation Data'!$E$10,0,10*ROW('Sanitation Data'!E55))),'Data Summary'!CR61="Yes"),OFFSET('Sanitation Data'!$E$10,0,10*ROW('Sanitation Data'!E55)),NA())</f>
        <v>#N/A</v>
      </c>
      <c r="AD61" s="511" t="e">
        <f ca="1">+IF(AND(ISNUMBER(OFFSET('Sanitation Data'!$E$11,0,10*ROW('Sanitation Data'!E55))),'Data Summary'!CS61="Yes"),OFFSET('Sanitation Data'!$E$11,0,10*ROW('Sanitation Data'!E55)),NA())</f>
        <v>#N/A</v>
      </c>
      <c r="AE61" s="511" t="e">
        <f ca="1">+IF(AND(ISNUMBER(OFFSET('Sanitation Data'!$E$12,0,10*ROW('Sanitation Data'!E55))),'Data Summary'!CT61="Yes"),OFFSET('Sanitation Data'!$E$12,0,10*ROW('Sanitation Data'!E55)),NA())</f>
        <v>#N/A</v>
      </c>
      <c r="AF61" s="511" t="e">
        <f ca="1">+IF(AND(ISNUMBER(OFFSET('Sanitation Data'!$F$4,0,10*ROW('Sanitation Data'!F55))),'Data Summary'!CU61="Yes"),100-OFFSET('Sanitation Data'!$F$4,0,10*ROW('Sanitation Data'!F55)),NA())</f>
        <v>#N/A</v>
      </c>
      <c r="AG61" s="511" t="e">
        <f ca="1">+IF(AND(ISNUMBER(OFFSET('Sanitation Data'!$F$6,0,10*ROW('Sanitation Data'!F55))),'Data Summary'!CV61="Yes"),OFFSET('Sanitation Data'!$F$6,0,10*ROW('Sanitation Data'!F55)),NA())</f>
        <v>#N/A</v>
      </c>
      <c r="AH61" s="511" t="e">
        <f ca="1">+IF(AND(ISNUMBER(OFFSET('Sanitation Data'!$F$10,0,10*ROW('Sanitation Data'!F55))),'Data Summary'!CW61="Yes"),OFFSET('Sanitation Data'!$F$10,0,10*ROW('Sanitation Data'!F55)),NA())</f>
        <v>#N/A</v>
      </c>
      <c r="AI61" s="511" t="e">
        <f ca="1">+IF(AND(ISNUMBER(OFFSET('Sanitation Data'!$F$11,0,10*ROW('Sanitation Data'!F55))),'Data Summary'!CX61="Yes"),OFFSET('Sanitation Data'!$F$11,0,10*ROW('Sanitation Data'!F55)),NA())</f>
        <v>#N/A</v>
      </c>
      <c r="AJ61" s="511" t="e">
        <f ca="1">+IF(AND(ISNUMBER(OFFSET('Sanitation Data'!$F$12,0,10*ROW('Sanitation Data'!F55))),'Data Summary'!CY61="Yes"),OFFSET('Sanitation Data'!$F$12,0,10*ROW('Sanitation Data'!F55)),NA())</f>
        <v>#N/A</v>
      </c>
      <c r="AK61" s="511" t="e">
        <f ca="1">+IF(AND(ISNUMBER(OFFSET('Sanitation Data'!$G$4,0,10*ROW('Sanitation Data'!G55))),'Data Summary'!CZ61="Yes"),100-OFFSET('Sanitation Data'!$G$4,0,10*ROW('Sanitation Data'!G55)),NA())</f>
        <v>#N/A</v>
      </c>
      <c r="AL61" s="511" t="e">
        <f ca="1">+IF(AND(ISNUMBER(OFFSET('Sanitation Data'!$G$6,0,10*ROW('Sanitation Data'!G55))),'Data Summary'!DA61="Yes"),OFFSET('Sanitation Data'!$G$6,0,10*ROW('Sanitation Data'!G55)),NA())</f>
        <v>#N/A</v>
      </c>
      <c r="AM61" s="511" t="e">
        <f ca="1">+IF(AND(ISNUMBER(OFFSET('Sanitation Data'!$G$10,0,10*ROW('Sanitation Data'!G55))),'Data Summary'!DB61="Yes"),OFFSET('Sanitation Data'!$G$10,0,10*ROW('Sanitation Data'!G55)),NA())</f>
        <v>#N/A</v>
      </c>
      <c r="AN61" s="511" t="e">
        <f ca="1">+IF(AND(ISNUMBER(OFFSET('Sanitation Data'!$G$11,0,10*ROW('Sanitation Data'!G55))),'Data Summary'!DC61="Yes"),OFFSET('Sanitation Data'!$G$11,0,10*ROW('Sanitation Data'!G55)),NA())</f>
        <v>#N/A</v>
      </c>
      <c r="AO61" s="511" t="e">
        <f ca="1">+IF(AND(ISNUMBER(OFFSET('Sanitation Data'!$G$12,0,10*ROW('Sanitation Data'!G55))),'Data Summary'!DD61="Yes"),OFFSET('Sanitation Data'!$G$12,0,10*ROW('Sanitation Data'!G55)),NA())</f>
        <v>#N/A</v>
      </c>
      <c r="AP61" s="511" t="e">
        <f ca="1">+IF(AND(ISNUMBER(OFFSET('Sanitation Data'!$H$4,0,10*ROW('Sanitation Data'!H55))),'Data Summary'!DE61="Yes"),100-OFFSET('Sanitation Data'!$H$4,0,10*ROW('Sanitation Data'!H55)),NA())</f>
        <v>#N/A</v>
      </c>
      <c r="AQ61" s="511" t="e">
        <f ca="1">+IF(AND(ISNUMBER(OFFSET('Sanitation Data'!$H$6,0,10*ROW('Sanitation Data'!H55))),'Data Summary'!DF61="Yes"),OFFSET('Sanitation Data'!$H$6,0,10*ROW('Sanitation Data'!H55)),NA())</f>
        <v>#N/A</v>
      </c>
      <c r="AR61" s="511" t="e">
        <f ca="1">+IF(AND(ISNUMBER(OFFSET('Sanitation Data'!$H$10,0,10*ROW('Sanitation Data'!H55))),'Data Summary'!DG61="Yes"),OFFSET('Sanitation Data'!$H$10,0,10*ROW('Sanitation Data'!H55)),NA())</f>
        <v>#N/A</v>
      </c>
      <c r="AS61" s="511" t="e">
        <f ca="1">+IF(AND(ISNUMBER(OFFSET('Sanitation Data'!$H$11,0,10*ROW('Sanitation Data'!H55))),'Data Summary'!DH61="Yes"),OFFSET('Sanitation Data'!$H$11,0,10*ROW('Sanitation Data'!H55)),NA())</f>
        <v>#N/A</v>
      </c>
      <c r="AT61" s="511" t="e">
        <f ca="1">+IF(AND(ISNUMBER(OFFSET('Sanitation Data'!$H$12,0,10*ROW('Sanitation Data'!H55))),'Data Summary'!DI61="Yes"),OFFSET('Sanitation Data'!$H$12,0,10*ROW('Sanitation Data'!H55)),NA())</f>
        <v>#N/A</v>
      </c>
      <c r="AU61" s="511" t="e">
        <f ca="1">+IF(AND(ISNUMBER(OFFSET('Sanitation Data'!$I$4,0,10*ROW('Sanitation Data'!I55))),'Data Summary'!DJ61="Yes"),100-OFFSET('Sanitation Data'!$I$4,0,10*ROW('Sanitation Data'!I55)),NA())</f>
        <v>#N/A</v>
      </c>
      <c r="AV61" s="511" t="e">
        <f ca="1">+IF(AND(ISNUMBER(OFFSET('Sanitation Data'!$I$6,0,10*ROW('Sanitation Data'!I55))),'Data Summary'!DK61="Yes"),OFFSET('Sanitation Data'!$I$6,0,10*ROW('Sanitation Data'!I55)),NA())</f>
        <v>#N/A</v>
      </c>
      <c r="AW61" s="511" t="e">
        <f ca="1">+IF(AND(ISNUMBER(OFFSET('Sanitation Data'!$I$10,0,10*ROW('Sanitation Data'!I55))),'Data Summary'!DL61="Yes"),OFFSET('Sanitation Data'!$I$10,0,10*ROW('Sanitation Data'!I55)),NA())</f>
        <v>#N/A</v>
      </c>
      <c r="AX61" s="511" t="e">
        <f ca="1">+IF(AND(ISNUMBER(OFFSET('Sanitation Data'!$I$11,0,10*ROW('Sanitation Data'!I55))),'Data Summary'!DM61="Yes"),OFFSET('Sanitation Data'!$I$11,0,10*ROW('Sanitation Data'!I55)),NA())</f>
        <v>#N/A</v>
      </c>
      <c r="AY61" s="511" t="e">
        <f ca="1">+IF(AND(ISNUMBER(OFFSET('Sanitation Data'!$I$12,0,10*ROW('Sanitation Data'!I55))),'Data Summary'!DN61="Yes"),OFFSET('Sanitation Data'!$I$12,0,10*ROW('Sanitation Data'!I55)),NA())</f>
        <v>#N/A</v>
      </c>
      <c r="AZ61" s="512" t="e">
        <f ca="1">+IF(AND(ISNUMBER(OFFSET('Hygiene Data'!$D$5,0,10*ROW('Hygiene Data'!D55))),'Data Summary'!DO61="Yes"),OFFSET('Hygiene Data'!$D$5,0,10*ROW('Hygiene Data'!D55)),NA())</f>
        <v>#N/A</v>
      </c>
      <c r="BA61" s="512" t="e">
        <f ca="1">+IF(AND(ISNUMBER(OFFSET('Hygiene Data'!$D$7,0,10*ROW('Hygiene Data'!D55))),'Data Summary'!DP61="Yes"),OFFSET('Hygiene Data'!$D$7,0,10*ROW('Hygiene Data'!D55)),NA())</f>
        <v>#N/A</v>
      </c>
      <c r="BB61" s="512" t="e">
        <f ca="1">+IF(AND(ISNUMBER(OFFSET('Hygiene Data'!$D$9,0,10*ROW('Hygiene Data'!D55))),'Data Summary'!DQ61="Yes"),OFFSET('Hygiene Data'!$D$9,0,10*ROW('Hygiene Data'!D55)),NA())</f>
        <v>#N/A</v>
      </c>
      <c r="BC61" s="512" t="e">
        <f ca="1">+IF(AND(ISNUMBER(OFFSET('Hygiene Data'!$E$5,0,10*ROW('Hygiene Data'!E55))),'Data Summary'!DR61="Yes"),OFFSET('Hygiene Data'!$E$5,0,10*ROW('Hygiene Data'!E55)),NA())</f>
        <v>#N/A</v>
      </c>
      <c r="BD61" s="512" t="e">
        <f ca="1">+IF(AND(ISNUMBER(OFFSET('Hygiene Data'!$E$7,0,10*ROW('Hygiene Data'!E55))),'Data Summary'!DS61="Yes"),OFFSET('Hygiene Data'!$E$7,0,10*ROW('Hygiene Data'!E55)),NA())</f>
        <v>#N/A</v>
      </c>
      <c r="BE61" s="512" t="e">
        <f ca="1">+IF(AND(ISNUMBER(OFFSET('Hygiene Data'!$E$9,0,10*ROW('Hygiene Data'!E55))),'Data Summary'!DT61="Yes"),OFFSET('Hygiene Data'!$E$9,0,10*ROW('Hygiene Data'!E55)),NA())</f>
        <v>#N/A</v>
      </c>
      <c r="BF61" s="512" t="e">
        <f ca="1">+IF(AND(ISNUMBER(OFFSET('Hygiene Data'!$F$5,0,10*ROW('Hygiene Data'!F55))),'Data Summary'!DU61="Yes"),OFFSET('Hygiene Data'!$F$5,0,10*ROW('Hygiene Data'!F55)),NA())</f>
        <v>#N/A</v>
      </c>
      <c r="BG61" s="512" t="e">
        <f ca="1">+IF(AND(ISNUMBER(OFFSET('Hygiene Data'!$F$7,0,10*ROW('Hygiene Data'!F55))),'Data Summary'!DV61="Yes"),OFFSET('Hygiene Data'!$F$7,0,10*ROW('Hygiene Data'!F55)),NA())</f>
        <v>#N/A</v>
      </c>
      <c r="BH61" s="512" t="e">
        <f ca="1">+IF(AND(ISNUMBER(OFFSET('Hygiene Data'!$F$9,0,10*ROW('Hygiene Data'!F55))),'Data Summary'!DW61="Yes"),OFFSET('Hygiene Data'!$F$9,0,10*ROW('Hygiene Data'!F55)),NA())</f>
        <v>#N/A</v>
      </c>
      <c r="BI61" s="512" t="e">
        <f ca="1">+IF(AND(ISNUMBER(OFFSET('Hygiene Data'!$G$5,0,10*ROW('Hygiene Data'!G55))),'Data Summary'!DX61="Yes"),OFFSET('Hygiene Data'!$G$5,0,10*ROW('Hygiene Data'!G55)),NA())</f>
        <v>#N/A</v>
      </c>
      <c r="BJ61" s="512" t="e">
        <f ca="1">+IF(AND(ISNUMBER(OFFSET('Hygiene Data'!$G$7,0,10*ROW('Hygiene Data'!G55))),'Data Summary'!DY61="Yes"),OFFSET('Hygiene Data'!$G$7,0,10*ROW('Hygiene Data'!G55)),NA())</f>
        <v>#N/A</v>
      </c>
      <c r="BK61" s="512" t="e">
        <f ca="1">+IF(AND(ISNUMBER(OFFSET('Hygiene Data'!$G$9,0,10*ROW('Hygiene Data'!G55))),'Data Summary'!DZ61="Yes"),OFFSET('Hygiene Data'!$G$9,0,10*ROW('Hygiene Data'!G55)),NA())</f>
        <v>#N/A</v>
      </c>
      <c r="BL61" s="512" t="e">
        <f ca="1">+IF(AND(ISNUMBER(OFFSET('Hygiene Data'!$H$5,0,10*ROW('Hygiene Data'!H55))),'Data Summary'!EA61="Yes"),OFFSET('Hygiene Data'!$H$5,0,10*ROW('Hygiene Data'!H55)),NA())</f>
        <v>#N/A</v>
      </c>
      <c r="BM61" s="512" t="e">
        <f ca="1">+IF(AND(ISNUMBER(OFFSET('Hygiene Data'!$H$7,0,10*ROW('Hygiene Data'!H55))),'Data Summary'!EB61="Yes"),OFFSET('Hygiene Data'!$H$7,0,10*ROW('Hygiene Data'!H55)),NA())</f>
        <v>#N/A</v>
      </c>
      <c r="BN61" s="512" t="e">
        <f ca="1">+IF(AND(ISNUMBER(OFFSET('Hygiene Data'!$H$9,0,10*ROW('Hygiene Data'!H55))),'Data Summary'!EC61="Yes"),OFFSET('Hygiene Data'!$H$9,0,10*ROW('Hygiene Data'!H55)),NA())</f>
        <v>#N/A</v>
      </c>
      <c r="BO61" s="512" t="e">
        <f ca="1">+IF(AND(ISNUMBER(OFFSET('Hygiene Data'!$I$5,0,10*ROW('Hygiene Data'!I55))),'Data Summary'!ED61="Yes"),OFFSET('Hygiene Data'!$I$5,0,10*ROW('Hygiene Data'!I55)),NA())</f>
        <v>#N/A</v>
      </c>
      <c r="BP61" s="512" t="e">
        <f ca="1">+IF(AND(ISNUMBER(OFFSET('Hygiene Data'!$I$7,0,10*ROW('Hygiene Data'!I55))),'Data Summary'!EE61="Yes"),OFFSET('Hygiene Data'!$I$7,0,10*ROW('Hygiene Data'!I55)),NA())</f>
        <v>#N/A</v>
      </c>
      <c r="BQ61" s="512" t="e">
        <f ca="1">+IF(AND(ISNUMBER(OFFSET('Hygiene Data'!$I$9,0,10*ROW('Hygiene Data'!I55))),'Data Summary'!EF61="Yes"),OFFSET('Hygiene Data'!$I$9,0,10*ROW('Hygiene Data'!I55)),NA())</f>
        <v>#N/A</v>
      </c>
    </row>
    <row r="62" spans="1:69" x14ac:dyDescent="0.25">
      <c r="A62" s="508" t="e">
        <f ca="1">+RIGHT('Data Summary'!A62,LEN('Data Summary'!A62)-9)</f>
        <v>#VALUE!</v>
      </c>
      <c r="B62" s="482" t="str">
        <f ca="1">+IF(ISTEXT('Data Summary'!B62),'Data Summary'!B62,"")</f>
        <v/>
      </c>
      <c r="C62" s="509" t="e">
        <f ca="1">+VALUE('Data Summary'!C62)</f>
        <v>#VALUE!</v>
      </c>
      <c r="D62" s="510" t="e">
        <f ca="1">+IF(AND(ISNUMBER(OFFSET('Water Data'!$D$4,0,10*ROW('Water Data'!D56))),'Data Summary'!BS62="Yes"),100-OFFSET('Water Data'!$D$4,0,10*ROW('Water Data'!D56)),NA())</f>
        <v>#N/A</v>
      </c>
      <c r="E62" s="510" t="e">
        <f ca="1">+IF(AND(ISNUMBER(OFFSET('Water Data'!$D$6,0,10*ROW('Water Data'!D56))),'Data Summary'!BT62="Yes"),OFFSET('Water Data'!$D$6,0,10*ROW('Water Data'!D56)),NA())</f>
        <v>#N/A</v>
      </c>
      <c r="F62" s="510" t="e">
        <f ca="1">+IF(AND(ISNUMBER(OFFSET('Water Data'!$D$9,0,10*ROW('Water Data'!D56))),'Data Summary'!BU62="Yes"),OFFSET('Water Data'!$D$9,0,10*ROW('Water Data'!D56)),NA())</f>
        <v>#N/A</v>
      </c>
      <c r="G62" s="510" t="e">
        <f ca="1">+IF(AND(ISNUMBER(OFFSET('Water Data'!$E$4,0,10*ROW('Water Data'!E56))),'Data Summary'!BV62="Yes"),100-OFFSET('Water Data'!$E$4,0,10*ROW('Water Data'!E56)),NA())</f>
        <v>#N/A</v>
      </c>
      <c r="H62" s="510" t="e">
        <f ca="1">+IF(AND(ISNUMBER(OFFSET('Water Data'!$E$6,0,10*ROW('Water Data'!E56))),'Data Summary'!BW62="Yes"),OFFSET('Water Data'!$E$6,0,10*ROW('Water Data'!E56)),NA())</f>
        <v>#N/A</v>
      </c>
      <c r="I62" s="510" t="e">
        <f ca="1">+IF(AND(ISNUMBER(OFFSET('Water Data'!$E$9,0,10*ROW('Water Data'!E56))),'Data Summary'!BX62="Yes"),OFFSET('Water Data'!$E$9,0,10*ROW('Water Data'!E56)),NA())</f>
        <v>#N/A</v>
      </c>
      <c r="J62" s="510" t="e">
        <f ca="1">+IF(AND(ISNUMBER(OFFSET('Water Data'!$F$4,0,10*ROW('Water Data'!F56))),'Data Summary'!BY62="Yes"),100-OFFSET('Water Data'!$F$4,0,10*ROW('Water Data'!F56)),NA())</f>
        <v>#N/A</v>
      </c>
      <c r="K62" s="510" t="e">
        <f ca="1">+IF(AND(ISNUMBER(OFFSET('Water Data'!$F$6,0,10*ROW('Water Data'!F56))),'Data Summary'!BZ62="Yes"),OFFSET('Water Data'!$F$6,0,10*ROW('Water Data'!F56)),NA())</f>
        <v>#N/A</v>
      </c>
      <c r="L62" s="510" t="e">
        <f ca="1">+IF(AND(ISNUMBER(OFFSET('Water Data'!$F$9,0,10*ROW('Water Data'!F56))),'Data Summary'!CA62="Yes"),OFFSET('Water Data'!$F$9,0,10*ROW('Water Data'!F56)),NA())</f>
        <v>#N/A</v>
      </c>
      <c r="M62" s="510" t="e">
        <f ca="1">+IF(AND(ISNUMBER(OFFSET('Water Data'!$G$4,0,10*ROW('Water Data'!G56))),'Data Summary'!CB62="Yes"),100-OFFSET('Water Data'!$G$4,0,10*ROW('Water Data'!G56)),NA())</f>
        <v>#N/A</v>
      </c>
      <c r="N62" s="510" t="e">
        <f ca="1">+IF(AND(ISNUMBER(OFFSET('Water Data'!$G$6,0,10*ROW('Water Data'!G56))),'Data Summary'!CC62="Yes"),OFFSET('Water Data'!$G$6,0,10*ROW('Water Data'!G56)),NA())</f>
        <v>#N/A</v>
      </c>
      <c r="O62" s="510" t="e">
        <f ca="1">+IF(AND(ISNUMBER(OFFSET('Water Data'!$G$9,0,10*ROW('Water Data'!G56))),'Data Summary'!CD62="Yes"),OFFSET('Water Data'!$G$9,0,10*ROW('Water Data'!G56)),NA())</f>
        <v>#N/A</v>
      </c>
      <c r="P62" s="510" t="e">
        <f ca="1">+IF(AND(ISNUMBER(OFFSET('Water Data'!$H$4,0,10*ROW('Water Data'!H56))),'Data Summary'!CE62="Yes"),100-OFFSET('Water Data'!$H$4,0,10*ROW('Water Data'!H56)),NA())</f>
        <v>#N/A</v>
      </c>
      <c r="Q62" s="510" t="e">
        <f ca="1">+IF(AND(ISNUMBER(OFFSET('Water Data'!$H$6,0,10*ROW('Water Data'!H56))),'Data Summary'!CF62="Yes"),OFFSET('Water Data'!$H$6,0,10*ROW('Water Data'!H56)),NA())</f>
        <v>#N/A</v>
      </c>
      <c r="R62" s="510" t="e">
        <f ca="1">+IF(AND(ISNUMBER(OFFSET('Water Data'!$H$9,0,10*ROW('Water Data'!H56))),'Data Summary'!CG62="Yes"),OFFSET('Water Data'!$H$9,0,10*ROW('Water Data'!H56)),NA())</f>
        <v>#N/A</v>
      </c>
      <c r="S62" s="510" t="e">
        <f ca="1">+IF(AND(ISNUMBER(OFFSET('Water Data'!$I$4,0,10*ROW('Water Data'!I56))),'Data Summary'!CH62="Yes"),100-OFFSET('Water Data'!$I$4,0,10*ROW('Water Data'!I56)),NA())</f>
        <v>#N/A</v>
      </c>
      <c r="T62" s="510" t="e">
        <f ca="1">+IF(AND(ISNUMBER(OFFSET('Water Data'!$I$6,0,10*ROW('Water Data'!I56))),'Data Summary'!CI62="Yes"),OFFSET('Water Data'!$I$6,0,10*ROW('Water Data'!I56)),NA())</f>
        <v>#N/A</v>
      </c>
      <c r="U62" s="510" t="e">
        <f ca="1">+IF(AND(ISNUMBER(OFFSET('Water Data'!$I$9,0,10*ROW('Water Data'!I56))),'Data Summary'!CJ62="Yes"),OFFSET('Water Data'!$I$9,0,10*ROW('Water Data'!I56)),NA())</f>
        <v>#N/A</v>
      </c>
      <c r="V62" s="511" t="e">
        <f ca="1">+IF(AND(ISNUMBER(OFFSET('Sanitation Data'!$D$4,0,10*ROW('Sanitation Data'!D56))),'Data Summary'!CK62="Yes"),100-OFFSET('Sanitation Data'!$D$4,0,10*ROW('Sanitation Data'!D56)),NA())</f>
        <v>#N/A</v>
      </c>
      <c r="W62" s="511" t="e">
        <f ca="1">+IF(AND(ISNUMBER(OFFSET('Sanitation Data'!$D$6,0,10*ROW('Sanitation Data'!D56))),'Data Summary'!CL62="Yes"),OFFSET('Sanitation Data'!$D$6,0,10*ROW('Sanitation Data'!D56)),NA())</f>
        <v>#N/A</v>
      </c>
      <c r="X62" s="511" t="e">
        <f ca="1">+IF(AND(ISNUMBER(OFFSET('Sanitation Data'!$D$10,0,10*ROW('Sanitation Data'!D56))),'Data Summary'!CM62="Yes"),OFFSET('Sanitation Data'!$D$10,0,10*ROW('Sanitation Data'!D56)),NA())</f>
        <v>#N/A</v>
      </c>
      <c r="Y62" s="511" t="e">
        <f ca="1">+IF(AND(ISNUMBER(OFFSET('Sanitation Data'!$D$11,0,10*ROW('Sanitation Data'!D56))),'Data Summary'!CN62="Yes"),OFFSET('Sanitation Data'!$D$11,0,10*ROW('Sanitation Data'!D56)),NA())</f>
        <v>#N/A</v>
      </c>
      <c r="Z62" s="511" t="e">
        <f ca="1">+IF(AND(ISNUMBER(OFFSET('Sanitation Data'!$D$12,0,10*ROW('Sanitation Data'!D56))),'Data Summary'!CO62="Yes"),OFFSET('Sanitation Data'!$D$12,0,10*ROW('Sanitation Data'!D56)),NA())</f>
        <v>#N/A</v>
      </c>
      <c r="AA62" s="511" t="e">
        <f ca="1">+IF(AND(ISNUMBER(OFFSET('Sanitation Data'!$E$4,0,10*ROW('Sanitation Data'!E56))),'Data Summary'!CP62="Yes"),100-OFFSET('Sanitation Data'!$E$4,0,10*ROW('Sanitation Data'!E56)),NA())</f>
        <v>#N/A</v>
      </c>
      <c r="AB62" s="511" t="e">
        <f ca="1">+IF(AND(ISNUMBER(OFFSET('Sanitation Data'!$E$6,0,10*ROW('Sanitation Data'!E56))),'Data Summary'!CQ62="Yes"),OFFSET('Sanitation Data'!$E$6,0,10*ROW('Sanitation Data'!E56)),NA())</f>
        <v>#N/A</v>
      </c>
      <c r="AC62" s="511" t="e">
        <f ca="1">+IF(AND(ISNUMBER(OFFSET('Sanitation Data'!$E$10,0,10*ROW('Sanitation Data'!E56))),'Data Summary'!CR62="Yes"),OFFSET('Sanitation Data'!$E$10,0,10*ROW('Sanitation Data'!E56)),NA())</f>
        <v>#N/A</v>
      </c>
      <c r="AD62" s="511" t="e">
        <f ca="1">+IF(AND(ISNUMBER(OFFSET('Sanitation Data'!$E$11,0,10*ROW('Sanitation Data'!E56))),'Data Summary'!CS62="Yes"),OFFSET('Sanitation Data'!$E$11,0,10*ROW('Sanitation Data'!E56)),NA())</f>
        <v>#N/A</v>
      </c>
      <c r="AE62" s="511" t="e">
        <f ca="1">+IF(AND(ISNUMBER(OFFSET('Sanitation Data'!$E$12,0,10*ROW('Sanitation Data'!E56))),'Data Summary'!CT62="Yes"),OFFSET('Sanitation Data'!$E$12,0,10*ROW('Sanitation Data'!E56)),NA())</f>
        <v>#N/A</v>
      </c>
      <c r="AF62" s="511" t="e">
        <f ca="1">+IF(AND(ISNUMBER(OFFSET('Sanitation Data'!$F$4,0,10*ROW('Sanitation Data'!F56))),'Data Summary'!CU62="Yes"),100-OFFSET('Sanitation Data'!$F$4,0,10*ROW('Sanitation Data'!F56)),NA())</f>
        <v>#N/A</v>
      </c>
      <c r="AG62" s="511" t="e">
        <f ca="1">+IF(AND(ISNUMBER(OFFSET('Sanitation Data'!$F$6,0,10*ROW('Sanitation Data'!F56))),'Data Summary'!CV62="Yes"),OFFSET('Sanitation Data'!$F$6,0,10*ROW('Sanitation Data'!F56)),NA())</f>
        <v>#N/A</v>
      </c>
      <c r="AH62" s="511" t="e">
        <f ca="1">+IF(AND(ISNUMBER(OFFSET('Sanitation Data'!$F$10,0,10*ROW('Sanitation Data'!F56))),'Data Summary'!CW62="Yes"),OFFSET('Sanitation Data'!$F$10,0,10*ROW('Sanitation Data'!F56)),NA())</f>
        <v>#N/A</v>
      </c>
      <c r="AI62" s="511" t="e">
        <f ca="1">+IF(AND(ISNUMBER(OFFSET('Sanitation Data'!$F$11,0,10*ROW('Sanitation Data'!F56))),'Data Summary'!CX62="Yes"),OFFSET('Sanitation Data'!$F$11,0,10*ROW('Sanitation Data'!F56)),NA())</f>
        <v>#N/A</v>
      </c>
      <c r="AJ62" s="511" t="e">
        <f ca="1">+IF(AND(ISNUMBER(OFFSET('Sanitation Data'!$F$12,0,10*ROW('Sanitation Data'!F56))),'Data Summary'!CY62="Yes"),OFFSET('Sanitation Data'!$F$12,0,10*ROW('Sanitation Data'!F56)),NA())</f>
        <v>#N/A</v>
      </c>
      <c r="AK62" s="511" t="e">
        <f ca="1">+IF(AND(ISNUMBER(OFFSET('Sanitation Data'!$G$4,0,10*ROW('Sanitation Data'!G56))),'Data Summary'!CZ62="Yes"),100-OFFSET('Sanitation Data'!$G$4,0,10*ROW('Sanitation Data'!G56)),NA())</f>
        <v>#N/A</v>
      </c>
      <c r="AL62" s="511" t="e">
        <f ca="1">+IF(AND(ISNUMBER(OFFSET('Sanitation Data'!$G$6,0,10*ROW('Sanitation Data'!G56))),'Data Summary'!DA62="Yes"),OFFSET('Sanitation Data'!$G$6,0,10*ROW('Sanitation Data'!G56)),NA())</f>
        <v>#N/A</v>
      </c>
      <c r="AM62" s="511" t="e">
        <f ca="1">+IF(AND(ISNUMBER(OFFSET('Sanitation Data'!$G$10,0,10*ROW('Sanitation Data'!G56))),'Data Summary'!DB62="Yes"),OFFSET('Sanitation Data'!$G$10,0,10*ROW('Sanitation Data'!G56)),NA())</f>
        <v>#N/A</v>
      </c>
      <c r="AN62" s="511" t="e">
        <f ca="1">+IF(AND(ISNUMBER(OFFSET('Sanitation Data'!$G$11,0,10*ROW('Sanitation Data'!G56))),'Data Summary'!DC62="Yes"),OFFSET('Sanitation Data'!$G$11,0,10*ROW('Sanitation Data'!G56)),NA())</f>
        <v>#N/A</v>
      </c>
      <c r="AO62" s="511" t="e">
        <f ca="1">+IF(AND(ISNUMBER(OFFSET('Sanitation Data'!$G$12,0,10*ROW('Sanitation Data'!G56))),'Data Summary'!DD62="Yes"),OFFSET('Sanitation Data'!$G$12,0,10*ROW('Sanitation Data'!G56)),NA())</f>
        <v>#N/A</v>
      </c>
      <c r="AP62" s="511" t="e">
        <f ca="1">+IF(AND(ISNUMBER(OFFSET('Sanitation Data'!$H$4,0,10*ROW('Sanitation Data'!H56))),'Data Summary'!DE62="Yes"),100-OFFSET('Sanitation Data'!$H$4,0,10*ROW('Sanitation Data'!H56)),NA())</f>
        <v>#N/A</v>
      </c>
      <c r="AQ62" s="511" t="e">
        <f ca="1">+IF(AND(ISNUMBER(OFFSET('Sanitation Data'!$H$6,0,10*ROW('Sanitation Data'!H56))),'Data Summary'!DF62="Yes"),OFFSET('Sanitation Data'!$H$6,0,10*ROW('Sanitation Data'!H56)),NA())</f>
        <v>#N/A</v>
      </c>
      <c r="AR62" s="511" t="e">
        <f ca="1">+IF(AND(ISNUMBER(OFFSET('Sanitation Data'!$H$10,0,10*ROW('Sanitation Data'!H56))),'Data Summary'!DG62="Yes"),OFFSET('Sanitation Data'!$H$10,0,10*ROW('Sanitation Data'!H56)),NA())</f>
        <v>#N/A</v>
      </c>
      <c r="AS62" s="511" t="e">
        <f ca="1">+IF(AND(ISNUMBER(OFFSET('Sanitation Data'!$H$11,0,10*ROW('Sanitation Data'!H56))),'Data Summary'!DH62="Yes"),OFFSET('Sanitation Data'!$H$11,0,10*ROW('Sanitation Data'!H56)),NA())</f>
        <v>#N/A</v>
      </c>
      <c r="AT62" s="511" t="e">
        <f ca="1">+IF(AND(ISNUMBER(OFFSET('Sanitation Data'!$H$12,0,10*ROW('Sanitation Data'!H56))),'Data Summary'!DI62="Yes"),OFFSET('Sanitation Data'!$H$12,0,10*ROW('Sanitation Data'!H56)),NA())</f>
        <v>#N/A</v>
      </c>
      <c r="AU62" s="511" t="e">
        <f ca="1">+IF(AND(ISNUMBER(OFFSET('Sanitation Data'!$I$4,0,10*ROW('Sanitation Data'!I56))),'Data Summary'!DJ62="Yes"),100-OFFSET('Sanitation Data'!$I$4,0,10*ROW('Sanitation Data'!I56)),NA())</f>
        <v>#N/A</v>
      </c>
      <c r="AV62" s="511" t="e">
        <f ca="1">+IF(AND(ISNUMBER(OFFSET('Sanitation Data'!$I$6,0,10*ROW('Sanitation Data'!I56))),'Data Summary'!DK62="Yes"),OFFSET('Sanitation Data'!$I$6,0,10*ROW('Sanitation Data'!I56)),NA())</f>
        <v>#N/A</v>
      </c>
      <c r="AW62" s="511" t="e">
        <f ca="1">+IF(AND(ISNUMBER(OFFSET('Sanitation Data'!$I$10,0,10*ROW('Sanitation Data'!I56))),'Data Summary'!DL62="Yes"),OFFSET('Sanitation Data'!$I$10,0,10*ROW('Sanitation Data'!I56)),NA())</f>
        <v>#N/A</v>
      </c>
      <c r="AX62" s="511" t="e">
        <f ca="1">+IF(AND(ISNUMBER(OFFSET('Sanitation Data'!$I$11,0,10*ROW('Sanitation Data'!I56))),'Data Summary'!DM62="Yes"),OFFSET('Sanitation Data'!$I$11,0,10*ROW('Sanitation Data'!I56)),NA())</f>
        <v>#N/A</v>
      </c>
      <c r="AY62" s="511" t="e">
        <f ca="1">+IF(AND(ISNUMBER(OFFSET('Sanitation Data'!$I$12,0,10*ROW('Sanitation Data'!I56))),'Data Summary'!DN62="Yes"),OFFSET('Sanitation Data'!$I$12,0,10*ROW('Sanitation Data'!I56)),NA())</f>
        <v>#N/A</v>
      </c>
      <c r="AZ62" s="512" t="e">
        <f ca="1">+IF(AND(ISNUMBER(OFFSET('Hygiene Data'!$D$5,0,10*ROW('Hygiene Data'!D56))),'Data Summary'!DO62="Yes"),OFFSET('Hygiene Data'!$D$5,0,10*ROW('Hygiene Data'!D56)),NA())</f>
        <v>#N/A</v>
      </c>
      <c r="BA62" s="512" t="e">
        <f ca="1">+IF(AND(ISNUMBER(OFFSET('Hygiene Data'!$D$7,0,10*ROW('Hygiene Data'!D56))),'Data Summary'!DP62="Yes"),OFFSET('Hygiene Data'!$D$7,0,10*ROW('Hygiene Data'!D56)),NA())</f>
        <v>#N/A</v>
      </c>
      <c r="BB62" s="512" t="e">
        <f ca="1">+IF(AND(ISNUMBER(OFFSET('Hygiene Data'!$D$9,0,10*ROW('Hygiene Data'!D56))),'Data Summary'!DQ62="Yes"),OFFSET('Hygiene Data'!$D$9,0,10*ROW('Hygiene Data'!D56)),NA())</f>
        <v>#N/A</v>
      </c>
      <c r="BC62" s="512" t="e">
        <f ca="1">+IF(AND(ISNUMBER(OFFSET('Hygiene Data'!$E$5,0,10*ROW('Hygiene Data'!E56))),'Data Summary'!DR62="Yes"),OFFSET('Hygiene Data'!$E$5,0,10*ROW('Hygiene Data'!E56)),NA())</f>
        <v>#N/A</v>
      </c>
      <c r="BD62" s="512" t="e">
        <f ca="1">+IF(AND(ISNUMBER(OFFSET('Hygiene Data'!$E$7,0,10*ROW('Hygiene Data'!E56))),'Data Summary'!DS62="Yes"),OFFSET('Hygiene Data'!$E$7,0,10*ROW('Hygiene Data'!E56)),NA())</f>
        <v>#N/A</v>
      </c>
      <c r="BE62" s="512" t="e">
        <f ca="1">+IF(AND(ISNUMBER(OFFSET('Hygiene Data'!$E$9,0,10*ROW('Hygiene Data'!E56))),'Data Summary'!DT62="Yes"),OFFSET('Hygiene Data'!$E$9,0,10*ROW('Hygiene Data'!E56)),NA())</f>
        <v>#N/A</v>
      </c>
      <c r="BF62" s="512" t="e">
        <f ca="1">+IF(AND(ISNUMBER(OFFSET('Hygiene Data'!$F$5,0,10*ROW('Hygiene Data'!F56))),'Data Summary'!DU62="Yes"),OFFSET('Hygiene Data'!$F$5,0,10*ROW('Hygiene Data'!F56)),NA())</f>
        <v>#N/A</v>
      </c>
      <c r="BG62" s="512" t="e">
        <f ca="1">+IF(AND(ISNUMBER(OFFSET('Hygiene Data'!$F$7,0,10*ROW('Hygiene Data'!F56))),'Data Summary'!DV62="Yes"),OFFSET('Hygiene Data'!$F$7,0,10*ROW('Hygiene Data'!F56)),NA())</f>
        <v>#N/A</v>
      </c>
      <c r="BH62" s="512" t="e">
        <f ca="1">+IF(AND(ISNUMBER(OFFSET('Hygiene Data'!$F$9,0,10*ROW('Hygiene Data'!F56))),'Data Summary'!DW62="Yes"),OFFSET('Hygiene Data'!$F$9,0,10*ROW('Hygiene Data'!F56)),NA())</f>
        <v>#N/A</v>
      </c>
      <c r="BI62" s="512" t="e">
        <f ca="1">+IF(AND(ISNUMBER(OFFSET('Hygiene Data'!$G$5,0,10*ROW('Hygiene Data'!G56))),'Data Summary'!DX62="Yes"),OFFSET('Hygiene Data'!$G$5,0,10*ROW('Hygiene Data'!G56)),NA())</f>
        <v>#N/A</v>
      </c>
      <c r="BJ62" s="512" t="e">
        <f ca="1">+IF(AND(ISNUMBER(OFFSET('Hygiene Data'!$G$7,0,10*ROW('Hygiene Data'!G56))),'Data Summary'!DY62="Yes"),OFFSET('Hygiene Data'!$G$7,0,10*ROW('Hygiene Data'!G56)),NA())</f>
        <v>#N/A</v>
      </c>
      <c r="BK62" s="512" t="e">
        <f ca="1">+IF(AND(ISNUMBER(OFFSET('Hygiene Data'!$G$9,0,10*ROW('Hygiene Data'!G56))),'Data Summary'!DZ62="Yes"),OFFSET('Hygiene Data'!$G$9,0,10*ROW('Hygiene Data'!G56)),NA())</f>
        <v>#N/A</v>
      </c>
      <c r="BL62" s="512" t="e">
        <f ca="1">+IF(AND(ISNUMBER(OFFSET('Hygiene Data'!$H$5,0,10*ROW('Hygiene Data'!H56))),'Data Summary'!EA62="Yes"),OFFSET('Hygiene Data'!$H$5,0,10*ROW('Hygiene Data'!H56)),NA())</f>
        <v>#N/A</v>
      </c>
      <c r="BM62" s="512" t="e">
        <f ca="1">+IF(AND(ISNUMBER(OFFSET('Hygiene Data'!$H$7,0,10*ROW('Hygiene Data'!H56))),'Data Summary'!EB62="Yes"),OFFSET('Hygiene Data'!$H$7,0,10*ROW('Hygiene Data'!H56)),NA())</f>
        <v>#N/A</v>
      </c>
      <c r="BN62" s="512" t="e">
        <f ca="1">+IF(AND(ISNUMBER(OFFSET('Hygiene Data'!$H$9,0,10*ROW('Hygiene Data'!H56))),'Data Summary'!EC62="Yes"),OFFSET('Hygiene Data'!$H$9,0,10*ROW('Hygiene Data'!H56)),NA())</f>
        <v>#N/A</v>
      </c>
      <c r="BO62" s="512" t="e">
        <f ca="1">+IF(AND(ISNUMBER(OFFSET('Hygiene Data'!$I$5,0,10*ROW('Hygiene Data'!I56))),'Data Summary'!ED62="Yes"),OFFSET('Hygiene Data'!$I$5,0,10*ROW('Hygiene Data'!I56)),NA())</f>
        <v>#N/A</v>
      </c>
      <c r="BP62" s="512" t="e">
        <f ca="1">+IF(AND(ISNUMBER(OFFSET('Hygiene Data'!$I$7,0,10*ROW('Hygiene Data'!I56))),'Data Summary'!EE62="Yes"),OFFSET('Hygiene Data'!$I$7,0,10*ROW('Hygiene Data'!I56)),NA())</f>
        <v>#N/A</v>
      </c>
      <c r="BQ62" s="512" t="e">
        <f ca="1">+IF(AND(ISNUMBER(OFFSET('Hygiene Data'!$I$9,0,10*ROW('Hygiene Data'!I56))),'Data Summary'!EF62="Yes"),OFFSET('Hygiene Data'!$I$9,0,10*ROW('Hygiene Data'!I56)),NA())</f>
        <v>#N/A</v>
      </c>
    </row>
    <row r="63" spans="1:69" x14ac:dyDescent="0.25">
      <c r="A63" s="508" t="e">
        <f ca="1">+RIGHT('Data Summary'!A63,LEN('Data Summary'!A63)-9)</f>
        <v>#VALUE!</v>
      </c>
      <c r="B63" s="482" t="str">
        <f ca="1">+IF(ISTEXT('Data Summary'!B63),'Data Summary'!B63,"")</f>
        <v/>
      </c>
      <c r="C63" s="509" t="e">
        <f ca="1">+VALUE('Data Summary'!C63)</f>
        <v>#VALUE!</v>
      </c>
      <c r="D63" s="510" t="e">
        <f ca="1">+IF(AND(ISNUMBER(OFFSET('Water Data'!$D$4,0,10*ROW('Water Data'!D57))),'Data Summary'!BS63="Yes"),100-OFFSET('Water Data'!$D$4,0,10*ROW('Water Data'!D57)),NA())</f>
        <v>#N/A</v>
      </c>
      <c r="E63" s="510" t="e">
        <f ca="1">+IF(AND(ISNUMBER(OFFSET('Water Data'!$D$6,0,10*ROW('Water Data'!D57))),'Data Summary'!BT63="Yes"),OFFSET('Water Data'!$D$6,0,10*ROW('Water Data'!D57)),NA())</f>
        <v>#N/A</v>
      </c>
      <c r="F63" s="510" t="e">
        <f ca="1">+IF(AND(ISNUMBER(OFFSET('Water Data'!$D$9,0,10*ROW('Water Data'!D57))),'Data Summary'!BU63="Yes"),OFFSET('Water Data'!$D$9,0,10*ROW('Water Data'!D57)),NA())</f>
        <v>#N/A</v>
      </c>
      <c r="G63" s="510" t="e">
        <f ca="1">+IF(AND(ISNUMBER(OFFSET('Water Data'!$E$4,0,10*ROW('Water Data'!E57))),'Data Summary'!BV63="Yes"),100-OFFSET('Water Data'!$E$4,0,10*ROW('Water Data'!E57)),NA())</f>
        <v>#N/A</v>
      </c>
      <c r="H63" s="510" t="e">
        <f ca="1">+IF(AND(ISNUMBER(OFFSET('Water Data'!$E$6,0,10*ROW('Water Data'!E57))),'Data Summary'!BW63="Yes"),OFFSET('Water Data'!$E$6,0,10*ROW('Water Data'!E57)),NA())</f>
        <v>#N/A</v>
      </c>
      <c r="I63" s="510" t="e">
        <f ca="1">+IF(AND(ISNUMBER(OFFSET('Water Data'!$E$9,0,10*ROW('Water Data'!E57))),'Data Summary'!BX63="Yes"),OFFSET('Water Data'!$E$9,0,10*ROW('Water Data'!E57)),NA())</f>
        <v>#N/A</v>
      </c>
      <c r="J63" s="510" t="e">
        <f ca="1">+IF(AND(ISNUMBER(OFFSET('Water Data'!$F$4,0,10*ROW('Water Data'!F57))),'Data Summary'!BY63="Yes"),100-OFFSET('Water Data'!$F$4,0,10*ROW('Water Data'!F57)),NA())</f>
        <v>#N/A</v>
      </c>
      <c r="K63" s="510" t="e">
        <f ca="1">+IF(AND(ISNUMBER(OFFSET('Water Data'!$F$6,0,10*ROW('Water Data'!F57))),'Data Summary'!BZ63="Yes"),OFFSET('Water Data'!$F$6,0,10*ROW('Water Data'!F57)),NA())</f>
        <v>#N/A</v>
      </c>
      <c r="L63" s="510" t="e">
        <f ca="1">+IF(AND(ISNUMBER(OFFSET('Water Data'!$F$9,0,10*ROW('Water Data'!F57))),'Data Summary'!CA63="Yes"),OFFSET('Water Data'!$F$9,0,10*ROW('Water Data'!F57)),NA())</f>
        <v>#N/A</v>
      </c>
      <c r="M63" s="510" t="e">
        <f ca="1">+IF(AND(ISNUMBER(OFFSET('Water Data'!$G$4,0,10*ROW('Water Data'!G57))),'Data Summary'!CB63="Yes"),100-OFFSET('Water Data'!$G$4,0,10*ROW('Water Data'!G57)),NA())</f>
        <v>#N/A</v>
      </c>
      <c r="N63" s="510" t="e">
        <f ca="1">+IF(AND(ISNUMBER(OFFSET('Water Data'!$G$6,0,10*ROW('Water Data'!G57))),'Data Summary'!CC63="Yes"),OFFSET('Water Data'!$G$6,0,10*ROW('Water Data'!G57)),NA())</f>
        <v>#N/A</v>
      </c>
      <c r="O63" s="510" t="e">
        <f ca="1">+IF(AND(ISNUMBER(OFFSET('Water Data'!$G$9,0,10*ROW('Water Data'!G57))),'Data Summary'!CD63="Yes"),OFFSET('Water Data'!$G$9,0,10*ROW('Water Data'!G57)),NA())</f>
        <v>#N/A</v>
      </c>
      <c r="P63" s="510" t="e">
        <f ca="1">+IF(AND(ISNUMBER(OFFSET('Water Data'!$H$4,0,10*ROW('Water Data'!H57))),'Data Summary'!CE63="Yes"),100-OFFSET('Water Data'!$H$4,0,10*ROW('Water Data'!H57)),NA())</f>
        <v>#N/A</v>
      </c>
      <c r="Q63" s="510" t="e">
        <f ca="1">+IF(AND(ISNUMBER(OFFSET('Water Data'!$H$6,0,10*ROW('Water Data'!H57))),'Data Summary'!CF63="Yes"),OFFSET('Water Data'!$H$6,0,10*ROW('Water Data'!H57)),NA())</f>
        <v>#N/A</v>
      </c>
      <c r="R63" s="510" t="e">
        <f ca="1">+IF(AND(ISNUMBER(OFFSET('Water Data'!$H$9,0,10*ROW('Water Data'!H57))),'Data Summary'!CG63="Yes"),OFFSET('Water Data'!$H$9,0,10*ROW('Water Data'!H57)),NA())</f>
        <v>#N/A</v>
      </c>
      <c r="S63" s="510" t="e">
        <f ca="1">+IF(AND(ISNUMBER(OFFSET('Water Data'!$I$4,0,10*ROW('Water Data'!I57))),'Data Summary'!CH63="Yes"),100-OFFSET('Water Data'!$I$4,0,10*ROW('Water Data'!I57)),NA())</f>
        <v>#N/A</v>
      </c>
      <c r="T63" s="510" t="e">
        <f ca="1">+IF(AND(ISNUMBER(OFFSET('Water Data'!$I$6,0,10*ROW('Water Data'!I57))),'Data Summary'!CI63="Yes"),OFFSET('Water Data'!$I$6,0,10*ROW('Water Data'!I57)),NA())</f>
        <v>#N/A</v>
      </c>
      <c r="U63" s="510" t="e">
        <f ca="1">+IF(AND(ISNUMBER(OFFSET('Water Data'!$I$9,0,10*ROW('Water Data'!I57))),'Data Summary'!CJ63="Yes"),OFFSET('Water Data'!$I$9,0,10*ROW('Water Data'!I57)),NA())</f>
        <v>#N/A</v>
      </c>
      <c r="V63" s="511" t="e">
        <f ca="1">+IF(AND(ISNUMBER(OFFSET('Sanitation Data'!$D$4,0,10*ROW('Sanitation Data'!D57))),'Data Summary'!CK63="Yes"),100-OFFSET('Sanitation Data'!$D$4,0,10*ROW('Sanitation Data'!D57)),NA())</f>
        <v>#N/A</v>
      </c>
      <c r="W63" s="511" t="e">
        <f ca="1">+IF(AND(ISNUMBER(OFFSET('Sanitation Data'!$D$6,0,10*ROW('Sanitation Data'!D57))),'Data Summary'!CL63="Yes"),OFFSET('Sanitation Data'!$D$6,0,10*ROW('Sanitation Data'!D57)),NA())</f>
        <v>#N/A</v>
      </c>
      <c r="X63" s="511" t="e">
        <f ca="1">+IF(AND(ISNUMBER(OFFSET('Sanitation Data'!$D$10,0,10*ROW('Sanitation Data'!D57))),'Data Summary'!CM63="Yes"),OFFSET('Sanitation Data'!$D$10,0,10*ROW('Sanitation Data'!D57)),NA())</f>
        <v>#N/A</v>
      </c>
      <c r="Y63" s="511" t="e">
        <f ca="1">+IF(AND(ISNUMBER(OFFSET('Sanitation Data'!$D$11,0,10*ROW('Sanitation Data'!D57))),'Data Summary'!CN63="Yes"),OFFSET('Sanitation Data'!$D$11,0,10*ROW('Sanitation Data'!D57)),NA())</f>
        <v>#N/A</v>
      </c>
      <c r="Z63" s="511" t="e">
        <f ca="1">+IF(AND(ISNUMBER(OFFSET('Sanitation Data'!$D$12,0,10*ROW('Sanitation Data'!D57))),'Data Summary'!CO63="Yes"),OFFSET('Sanitation Data'!$D$12,0,10*ROW('Sanitation Data'!D57)),NA())</f>
        <v>#N/A</v>
      </c>
      <c r="AA63" s="511" t="e">
        <f ca="1">+IF(AND(ISNUMBER(OFFSET('Sanitation Data'!$E$4,0,10*ROW('Sanitation Data'!E57))),'Data Summary'!CP63="Yes"),100-OFFSET('Sanitation Data'!$E$4,0,10*ROW('Sanitation Data'!E57)),NA())</f>
        <v>#N/A</v>
      </c>
      <c r="AB63" s="511" t="e">
        <f ca="1">+IF(AND(ISNUMBER(OFFSET('Sanitation Data'!$E$6,0,10*ROW('Sanitation Data'!E57))),'Data Summary'!CQ63="Yes"),OFFSET('Sanitation Data'!$E$6,0,10*ROW('Sanitation Data'!E57)),NA())</f>
        <v>#N/A</v>
      </c>
      <c r="AC63" s="511" t="e">
        <f ca="1">+IF(AND(ISNUMBER(OFFSET('Sanitation Data'!$E$10,0,10*ROW('Sanitation Data'!E57))),'Data Summary'!CR63="Yes"),OFFSET('Sanitation Data'!$E$10,0,10*ROW('Sanitation Data'!E57)),NA())</f>
        <v>#N/A</v>
      </c>
      <c r="AD63" s="511" t="e">
        <f ca="1">+IF(AND(ISNUMBER(OFFSET('Sanitation Data'!$E$11,0,10*ROW('Sanitation Data'!E57))),'Data Summary'!CS63="Yes"),OFFSET('Sanitation Data'!$E$11,0,10*ROW('Sanitation Data'!E57)),NA())</f>
        <v>#N/A</v>
      </c>
      <c r="AE63" s="511" t="e">
        <f ca="1">+IF(AND(ISNUMBER(OFFSET('Sanitation Data'!$E$12,0,10*ROW('Sanitation Data'!E57))),'Data Summary'!CT63="Yes"),OFFSET('Sanitation Data'!$E$12,0,10*ROW('Sanitation Data'!E57)),NA())</f>
        <v>#N/A</v>
      </c>
      <c r="AF63" s="511" t="e">
        <f ca="1">+IF(AND(ISNUMBER(OFFSET('Sanitation Data'!$F$4,0,10*ROW('Sanitation Data'!F57))),'Data Summary'!CU63="Yes"),100-OFFSET('Sanitation Data'!$F$4,0,10*ROW('Sanitation Data'!F57)),NA())</f>
        <v>#N/A</v>
      </c>
      <c r="AG63" s="511" t="e">
        <f ca="1">+IF(AND(ISNUMBER(OFFSET('Sanitation Data'!$F$6,0,10*ROW('Sanitation Data'!F57))),'Data Summary'!CV63="Yes"),OFFSET('Sanitation Data'!$F$6,0,10*ROW('Sanitation Data'!F57)),NA())</f>
        <v>#N/A</v>
      </c>
      <c r="AH63" s="511" t="e">
        <f ca="1">+IF(AND(ISNUMBER(OFFSET('Sanitation Data'!$F$10,0,10*ROW('Sanitation Data'!F57))),'Data Summary'!CW63="Yes"),OFFSET('Sanitation Data'!$F$10,0,10*ROW('Sanitation Data'!F57)),NA())</f>
        <v>#N/A</v>
      </c>
      <c r="AI63" s="511" t="e">
        <f ca="1">+IF(AND(ISNUMBER(OFFSET('Sanitation Data'!$F$11,0,10*ROW('Sanitation Data'!F57))),'Data Summary'!CX63="Yes"),OFFSET('Sanitation Data'!$F$11,0,10*ROW('Sanitation Data'!F57)),NA())</f>
        <v>#N/A</v>
      </c>
      <c r="AJ63" s="511" t="e">
        <f ca="1">+IF(AND(ISNUMBER(OFFSET('Sanitation Data'!$F$12,0,10*ROW('Sanitation Data'!F57))),'Data Summary'!CY63="Yes"),OFFSET('Sanitation Data'!$F$12,0,10*ROW('Sanitation Data'!F57)),NA())</f>
        <v>#N/A</v>
      </c>
      <c r="AK63" s="511" t="e">
        <f ca="1">+IF(AND(ISNUMBER(OFFSET('Sanitation Data'!$G$4,0,10*ROW('Sanitation Data'!G57))),'Data Summary'!CZ63="Yes"),100-OFFSET('Sanitation Data'!$G$4,0,10*ROW('Sanitation Data'!G57)),NA())</f>
        <v>#N/A</v>
      </c>
      <c r="AL63" s="511" t="e">
        <f ca="1">+IF(AND(ISNUMBER(OFFSET('Sanitation Data'!$G$6,0,10*ROW('Sanitation Data'!G57))),'Data Summary'!DA63="Yes"),OFFSET('Sanitation Data'!$G$6,0,10*ROW('Sanitation Data'!G57)),NA())</f>
        <v>#N/A</v>
      </c>
      <c r="AM63" s="511" t="e">
        <f ca="1">+IF(AND(ISNUMBER(OFFSET('Sanitation Data'!$G$10,0,10*ROW('Sanitation Data'!G57))),'Data Summary'!DB63="Yes"),OFFSET('Sanitation Data'!$G$10,0,10*ROW('Sanitation Data'!G57)),NA())</f>
        <v>#N/A</v>
      </c>
      <c r="AN63" s="511" t="e">
        <f ca="1">+IF(AND(ISNUMBER(OFFSET('Sanitation Data'!$G$11,0,10*ROW('Sanitation Data'!G57))),'Data Summary'!DC63="Yes"),OFFSET('Sanitation Data'!$G$11,0,10*ROW('Sanitation Data'!G57)),NA())</f>
        <v>#N/A</v>
      </c>
      <c r="AO63" s="511" t="e">
        <f ca="1">+IF(AND(ISNUMBER(OFFSET('Sanitation Data'!$G$12,0,10*ROW('Sanitation Data'!G57))),'Data Summary'!DD63="Yes"),OFFSET('Sanitation Data'!$G$12,0,10*ROW('Sanitation Data'!G57)),NA())</f>
        <v>#N/A</v>
      </c>
      <c r="AP63" s="511" t="e">
        <f ca="1">+IF(AND(ISNUMBER(OFFSET('Sanitation Data'!$H$4,0,10*ROW('Sanitation Data'!H57))),'Data Summary'!DE63="Yes"),100-OFFSET('Sanitation Data'!$H$4,0,10*ROW('Sanitation Data'!H57)),NA())</f>
        <v>#N/A</v>
      </c>
      <c r="AQ63" s="511" t="e">
        <f ca="1">+IF(AND(ISNUMBER(OFFSET('Sanitation Data'!$H$6,0,10*ROW('Sanitation Data'!H57))),'Data Summary'!DF63="Yes"),OFFSET('Sanitation Data'!$H$6,0,10*ROW('Sanitation Data'!H57)),NA())</f>
        <v>#N/A</v>
      </c>
      <c r="AR63" s="511" t="e">
        <f ca="1">+IF(AND(ISNUMBER(OFFSET('Sanitation Data'!$H$10,0,10*ROW('Sanitation Data'!H57))),'Data Summary'!DG63="Yes"),OFFSET('Sanitation Data'!$H$10,0,10*ROW('Sanitation Data'!H57)),NA())</f>
        <v>#N/A</v>
      </c>
      <c r="AS63" s="511" t="e">
        <f ca="1">+IF(AND(ISNUMBER(OFFSET('Sanitation Data'!$H$11,0,10*ROW('Sanitation Data'!H57))),'Data Summary'!DH63="Yes"),OFFSET('Sanitation Data'!$H$11,0,10*ROW('Sanitation Data'!H57)),NA())</f>
        <v>#N/A</v>
      </c>
      <c r="AT63" s="511" t="e">
        <f ca="1">+IF(AND(ISNUMBER(OFFSET('Sanitation Data'!$H$12,0,10*ROW('Sanitation Data'!H57))),'Data Summary'!DI63="Yes"),OFFSET('Sanitation Data'!$H$12,0,10*ROW('Sanitation Data'!H57)),NA())</f>
        <v>#N/A</v>
      </c>
      <c r="AU63" s="511" t="e">
        <f ca="1">+IF(AND(ISNUMBER(OFFSET('Sanitation Data'!$I$4,0,10*ROW('Sanitation Data'!I57))),'Data Summary'!DJ63="Yes"),100-OFFSET('Sanitation Data'!$I$4,0,10*ROW('Sanitation Data'!I57)),NA())</f>
        <v>#N/A</v>
      </c>
      <c r="AV63" s="511" t="e">
        <f ca="1">+IF(AND(ISNUMBER(OFFSET('Sanitation Data'!$I$6,0,10*ROW('Sanitation Data'!I57))),'Data Summary'!DK63="Yes"),OFFSET('Sanitation Data'!$I$6,0,10*ROW('Sanitation Data'!I57)),NA())</f>
        <v>#N/A</v>
      </c>
      <c r="AW63" s="511" t="e">
        <f ca="1">+IF(AND(ISNUMBER(OFFSET('Sanitation Data'!$I$10,0,10*ROW('Sanitation Data'!I57))),'Data Summary'!DL63="Yes"),OFFSET('Sanitation Data'!$I$10,0,10*ROW('Sanitation Data'!I57)),NA())</f>
        <v>#N/A</v>
      </c>
      <c r="AX63" s="511" t="e">
        <f ca="1">+IF(AND(ISNUMBER(OFFSET('Sanitation Data'!$I$11,0,10*ROW('Sanitation Data'!I57))),'Data Summary'!DM63="Yes"),OFFSET('Sanitation Data'!$I$11,0,10*ROW('Sanitation Data'!I57)),NA())</f>
        <v>#N/A</v>
      </c>
      <c r="AY63" s="511" t="e">
        <f ca="1">+IF(AND(ISNUMBER(OFFSET('Sanitation Data'!$I$12,0,10*ROW('Sanitation Data'!I57))),'Data Summary'!DN63="Yes"),OFFSET('Sanitation Data'!$I$12,0,10*ROW('Sanitation Data'!I57)),NA())</f>
        <v>#N/A</v>
      </c>
      <c r="AZ63" s="512" t="e">
        <f ca="1">+IF(AND(ISNUMBER(OFFSET('Hygiene Data'!$D$5,0,10*ROW('Hygiene Data'!D57))),'Data Summary'!DO63="Yes"),OFFSET('Hygiene Data'!$D$5,0,10*ROW('Hygiene Data'!D57)),NA())</f>
        <v>#N/A</v>
      </c>
      <c r="BA63" s="512" t="e">
        <f ca="1">+IF(AND(ISNUMBER(OFFSET('Hygiene Data'!$D$7,0,10*ROW('Hygiene Data'!D57))),'Data Summary'!DP63="Yes"),OFFSET('Hygiene Data'!$D$7,0,10*ROW('Hygiene Data'!D57)),NA())</f>
        <v>#N/A</v>
      </c>
      <c r="BB63" s="512" t="e">
        <f ca="1">+IF(AND(ISNUMBER(OFFSET('Hygiene Data'!$D$9,0,10*ROW('Hygiene Data'!D57))),'Data Summary'!DQ63="Yes"),OFFSET('Hygiene Data'!$D$9,0,10*ROW('Hygiene Data'!D57)),NA())</f>
        <v>#N/A</v>
      </c>
      <c r="BC63" s="512" t="e">
        <f ca="1">+IF(AND(ISNUMBER(OFFSET('Hygiene Data'!$E$5,0,10*ROW('Hygiene Data'!E57))),'Data Summary'!DR63="Yes"),OFFSET('Hygiene Data'!$E$5,0,10*ROW('Hygiene Data'!E57)),NA())</f>
        <v>#N/A</v>
      </c>
      <c r="BD63" s="512" t="e">
        <f ca="1">+IF(AND(ISNUMBER(OFFSET('Hygiene Data'!$E$7,0,10*ROW('Hygiene Data'!E57))),'Data Summary'!DS63="Yes"),OFFSET('Hygiene Data'!$E$7,0,10*ROW('Hygiene Data'!E57)),NA())</f>
        <v>#N/A</v>
      </c>
      <c r="BE63" s="512" t="e">
        <f ca="1">+IF(AND(ISNUMBER(OFFSET('Hygiene Data'!$E$9,0,10*ROW('Hygiene Data'!E57))),'Data Summary'!DT63="Yes"),OFFSET('Hygiene Data'!$E$9,0,10*ROW('Hygiene Data'!E57)),NA())</f>
        <v>#N/A</v>
      </c>
      <c r="BF63" s="512" t="e">
        <f ca="1">+IF(AND(ISNUMBER(OFFSET('Hygiene Data'!$F$5,0,10*ROW('Hygiene Data'!F57))),'Data Summary'!DU63="Yes"),OFFSET('Hygiene Data'!$F$5,0,10*ROW('Hygiene Data'!F57)),NA())</f>
        <v>#N/A</v>
      </c>
      <c r="BG63" s="512" t="e">
        <f ca="1">+IF(AND(ISNUMBER(OFFSET('Hygiene Data'!$F$7,0,10*ROW('Hygiene Data'!F57))),'Data Summary'!DV63="Yes"),OFFSET('Hygiene Data'!$F$7,0,10*ROW('Hygiene Data'!F57)),NA())</f>
        <v>#N/A</v>
      </c>
      <c r="BH63" s="512" t="e">
        <f ca="1">+IF(AND(ISNUMBER(OFFSET('Hygiene Data'!$F$9,0,10*ROW('Hygiene Data'!F57))),'Data Summary'!DW63="Yes"),OFFSET('Hygiene Data'!$F$9,0,10*ROW('Hygiene Data'!F57)),NA())</f>
        <v>#N/A</v>
      </c>
      <c r="BI63" s="512" t="e">
        <f ca="1">+IF(AND(ISNUMBER(OFFSET('Hygiene Data'!$G$5,0,10*ROW('Hygiene Data'!G57))),'Data Summary'!DX63="Yes"),OFFSET('Hygiene Data'!$G$5,0,10*ROW('Hygiene Data'!G57)),NA())</f>
        <v>#N/A</v>
      </c>
      <c r="BJ63" s="512" t="e">
        <f ca="1">+IF(AND(ISNUMBER(OFFSET('Hygiene Data'!$G$7,0,10*ROW('Hygiene Data'!G57))),'Data Summary'!DY63="Yes"),OFFSET('Hygiene Data'!$G$7,0,10*ROW('Hygiene Data'!G57)),NA())</f>
        <v>#N/A</v>
      </c>
      <c r="BK63" s="512" t="e">
        <f ca="1">+IF(AND(ISNUMBER(OFFSET('Hygiene Data'!$G$9,0,10*ROW('Hygiene Data'!G57))),'Data Summary'!DZ63="Yes"),OFFSET('Hygiene Data'!$G$9,0,10*ROW('Hygiene Data'!G57)),NA())</f>
        <v>#N/A</v>
      </c>
      <c r="BL63" s="512" t="e">
        <f ca="1">+IF(AND(ISNUMBER(OFFSET('Hygiene Data'!$H$5,0,10*ROW('Hygiene Data'!H57))),'Data Summary'!EA63="Yes"),OFFSET('Hygiene Data'!$H$5,0,10*ROW('Hygiene Data'!H57)),NA())</f>
        <v>#N/A</v>
      </c>
      <c r="BM63" s="512" t="e">
        <f ca="1">+IF(AND(ISNUMBER(OFFSET('Hygiene Data'!$H$7,0,10*ROW('Hygiene Data'!H57))),'Data Summary'!EB63="Yes"),OFFSET('Hygiene Data'!$H$7,0,10*ROW('Hygiene Data'!H57)),NA())</f>
        <v>#N/A</v>
      </c>
      <c r="BN63" s="512" t="e">
        <f ca="1">+IF(AND(ISNUMBER(OFFSET('Hygiene Data'!$H$9,0,10*ROW('Hygiene Data'!H57))),'Data Summary'!EC63="Yes"),OFFSET('Hygiene Data'!$H$9,0,10*ROW('Hygiene Data'!H57)),NA())</f>
        <v>#N/A</v>
      </c>
      <c r="BO63" s="512" t="e">
        <f ca="1">+IF(AND(ISNUMBER(OFFSET('Hygiene Data'!$I$5,0,10*ROW('Hygiene Data'!I57))),'Data Summary'!ED63="Yes"),OFFSET('Hygiene Data'!$I$5,0,10*ROW('Hygiene Data'!I57)),NA())</f>
        <v>#N/A</v>
      </c>
      <c r="BP63" s="512" t="e">
        <f ca="1">+IF(AND(ISNUMBER(OFFSET('Hygiene Data'!$I$7,0,10*ROW('Hygiene Data'!I57))),'Data Summary'!EE63="Yes"),OFFSET('Hygiene Data'!$I$7,0,10*ROW('Hygiene Data'!I57)),NA())</f>
        <v>#N/A</v>
      </c>
      <c r="BQ63" s="512" t="e">
        <f ca="1">+IF(AND(ISNUMBER(OFFSET('Hygiene Data'!$I$9,0,10*ROW('Hygiene Data'!I57))),'Data Summary'!EF63="Yes"),OFFSET('Hygiene Data'!$I$9,0,10*ROW('Hygiene Data'!I57)),NA())</f>
        <v>#N/A</v>
      </c>
    </row>
    <row r="64" spans="1:69" x14ac:dyDescent="0.25">
      <c r="A64" s="508" t="e">
        <f ca="1">+RIGHT('Data Summary'!A64,LEN('Data Summary'!A64)-9)</f>
        <v>#VALUE!</v>
      </c>
      <c r="B64" s="482" t="str">
        <f ca="1">+IF(ISTEXT('Data Summary'!B64),'Data Summary'!B64,"")</f>
        <v/>
      </c>
      <c r="C64" s="509" t="e">
        <f ca="1">+VALUE('Data Summary'!C64)</f>
        <v>#VALUE!</v>
      </c>
      <c r="D64" s="510" t="e">
        <f ca="1">+IF(AND(ISNUMBER(OFFSET('Water Data'!$D$4,0,10*ROW('Water Data'!D58))),'Data Summary'!BS64="Yes"),100-OFFSET('Water Data'!$D$4,0,10*ROW('Water Data'!D58)),NA())</f>
        <v>#N/A</v>
      </c>
      <c r="E64" s="510" t="e">
        <f ca="1">+IF(AND(ISNUMBER(OFFSET('Water Data'!$D$6,0,10*ROW('Water Data'!D58))),'Data Summary'!BT64="Yes"),OFFSET('Water Data'!$D$6,0,10*ROW('Water Data'!D58)),NA())</f>
        <v>#N/A</v>
      </c>
      <c r="F64" s="510" t="e">
        <f ca="1">+IF(AND(ISNUMBER(OFFSET('Water Data'!$D$9,0,10*ROW('Water Data'!D58))),'Data Summary'!BU64="Yes"),OFFSET('Water Data'!$D$9,0,10*ROW('Water Data'!D58)),NA())</f>
        <v>#N/A</v>
      </c>
      <c r="G64" s="510" t="e">
        <f ca="1">+IF(AND(ISNUMBER(OFFSET('Water Data'!$E$4,0,10*ROW('Water Data'!E58))),'Data Summary'!BV64="Yes"),100-OFFSET('Water Data'!$E$4,0,10*ROW('Water Data'!E58)),NA())</f>
        <v>#N/A</v>
      </c>
      <c r="H64" s="510" t="e">
        <f ca="1">+IF(AND(ISNUMBER(OFFSET('Water Data'!$E$6,0,10*ROW('Water Data'!E58))),'Data Summary'!BW64="Yes"),OFFSET('Water Data'!$E$6,0,10*ROW('Water Data'!E58)),NA())</f>
        <v>#N/A</v>
      </c>
      <c r="I64" s="510" t="e">
        <f ca="1">+IF(AND(ISNUMBER(OFFSET('Water Data'!$E$9,0,10*ROW('Water Data'!E58))),'Data Summary'!BX64="Yes"),OFFSET('Water Data'!$E$9,0,10*ROW('Water Data'!E58)),NA())</f>
        <v>#N/A</v>
      </c>
      <c r="J64" s="510" t="e">
        <f ca="1">+IF(AND(ISNUMBER(OFFSET('Water Data'!$F$4,0,10*ROW('Water Data'!F58))),'Data Summary'!BY64="Yes"),100-OFFSET('Water Data'!$F$4,0,10*ROW('Water Data'!F58)),NA())</f>
        <v>#N/A</v>
      </c>
      <c r="K64" s="510" t="e">
        <f ca="1">+IF(AND(ISNUMBER(OFFSET('Water Data'!$F$6,0,10*ROW('Water Data'!F58))),'Data Summary'!BZ64="Yes"),OFFSET('Water Data'!$F$6,0,10*ROW('Water Data'!F58)),NA())</f>
        <v>#N/A</v>
      </c>
      <c r="L64" s="510" t="e">
        <f ca="1">+IF(AND(ISNUMBER(OFFSET('Water Data'!$F$9,0,10*ROW('Water Data'!F58))),'Data Summary'!CA64="Yes"),OFFSET('Water Data'!$F$9,0,10*ROW('Water Data'!F58)),NA())</f>
        <v>#N/A</v>
      </c>
      <c r="M64" s="510" t="e">
        <f ca="1">+IF(AND(ISNUMBER(OFFSET('Water Data'!$G$4,0,10*ROW('Water Data'!G58))),'Data Summary'!CB64="Yes"),100-OFFSET('Water Data'!$G$4,0,10*ROW('Water Data'!G58)),NA())</f>
        <v>#N/A</v>
      </c>
      <c r="N64" s="510" t="e">
        <f ca="1">+IF(AND(ISNUMBER(OFFSET('Water Data'!$G$6,0,10*ROW('Water Data'!G58))),'Data Summary'!CC64="Yes"),OFFSET('Water Data'!$G$6,0,10*ROW('Water Data'!G58)),NA())</f>
        <v>#N/A</v>
      </c>
      <c r="O64" s="510" t="e">
        <f ca="1">+IF(AND(ISNUMBER(OFFSET('Water Data'!$G$9,0,10*ROW('Water Data'!G58))),'Data Summary'!CD64="Yes"),OFFSET('Water Data'!$G$9,0,10*ROW('Water Data'!G58)),NA())</f>
        <v>#N/A</v>
      </c>
      <c r="P64" s="510" t="e">
        <f ca="1">+IF(AND(ISNUMBER(OFFSET('Water Data'!$H$4,0,10*ROW('Water Data'!H58))),'Data Summary'!CE64="Yes"),100-OFFSET('Water Data'!$H$4,0,10*ROW('Water Data'!H58)),NA())</f>
        <v>#N/A</v>
      </c>
      <c r="Q64" s="510" t="e">
        <f ca="1">+IF(AND(ISNUMBER(OFFSET('Water Data'!$H$6,0,10*ROW('Water Data'!H58))),'Data Summary'!CF64="Yes"),OFFSET('Water Data'!$H$6,0,10*ROW('Water Data'!H58)),NA())</f>
        <v>#N/A</v>
      </c>
      <c r="R64" s="510" t="e">
        <f ca="1">+IF(AND(ISNUMBER(OFFSET('Water Data'!$H$9,0,10*ROW('Water Data'!H58))),'Data Summary'!CG64="Yes"),OFFSET('Water Data'!$H$9,0,10*ROW('Water Data'!H58)),NA())</f>
        <v>#N/A</v>
      </c>
      <c r="S64" s="510" t="e">
        <f ca="1">+IF(AND(ISNUMBER(OFFSET('Water Data'!$I$4,0,10*ROW('Water Data'!I58))),'Data Summary'!CH64="Yes"),100-OFFSET('Water Data'!$I$4,0,10*ROW('Water Data'!I58)),NA())</f>
        <v>#N/A</v>
      </c>
      <c r="T64" s="510" t="e">
        <f ca="1">+IF(AND(ISNUMBER(OFFSET('Water Data'!$I$6,0,10*ROW('Water Data'!I58))),'Data Summary'!CI64="Yes"),OFFSET('Water Data'!$I$6,0,10*ROW('Water Data'!I58)),NA())</f>
        <v>#N/A</v>
      </c>
      <c r="U64" s="510" t="e">
        <f ca="1">+IF(AND(ISNUMBER(OFFSET('Water Data'!$I$9,0,10*ROW('Water Data'!I58))),'Data Summary'!CJ64="Yes"),OFFSET('Water Data'!$I$9,0,10*ROW('Water Data'!I58)),NA())</f>
        <v>#N/A</v>
      </c>
      <c r="V64" s="511" t="e">
        <f ca="1">+IF(AND(ISNUMBER(OFFSET('Sanitation Data'!$D$4,0,10*ROW('Sanitation Data'!D58))),'Data Summary'!CK64="Yes"),100-OFFSET('Sanitation Data'!$D$4,0,10*ROW('Sanitation Data'!D58)),NA())</f>
        <v>#N/A</v>
      </c>
      <c r="W64" s="511" t="e">
        <f ca="1">+IF(AND(ISNUMBER(OFFSET('Sanitation Data'!$D$6,0,10*ROW('Sanitation Data'!D58))),'Data Summary'!CL64="Yes"),OFFSET('Sanitation Data'!$D$6,0,10*ROW('Sanitation Data'!D58)),NA())</f>
        <v>#N/A</v>
      </c>
      <c r="X64" s="511" t="e">
        <f ca="1">+IF(AND(ISNUMBER(OFFSET('Sanitation Data'!$D$10,0,10*ROW('Sanitation Data'!D58))),'Data Summary'!CM64="Yes"),OFFSET('Sanitation Data'!$D$10,0,10*ROW('Sanitation Data'!D58)),NA())</f>
        <v>#N/A</v>
      </c>
      <c r="Y64" s="511" t="e">
        <f ca="1">+IF(AND(ISNUMBER(OFFSET('Sanitation Data'!$D$11,0,10*ROW('Sanitation Data'!D58))),'Data Summary'!CN64="Yes"),OFFSET('Sanitation Data'!$D$11,0,10*ROW('Sanitation Data'!D58)),NA())</f>
        <v>#N/A</v>
      </c>
      <c r="Z64" s="511" t="e">
        <f ca="1">+IF(AND(ISNUMBER(OFFSET('Sanitation Data'!$D$12,0,10*ROW('Sanitation Data'!D58))),'Data Summary'!CO64="Yes"),OFFSET('Sanitation Data'!$D$12,0,10*ROW('Sanitation Data'!D58)),NA())</f>
        <v>#N/A</v>
      </c>
      <c r="AA64" s="511" t="e">
        <f ca="1">+IF(AND(ISNUMBER(OFFSET('Sanitation Data'!$E$4,0,10*ROW('Sanitation Data'!E58))),'Data Summary'!CP64="Yes"),100-OFFSET('Sanitation Data'!$E$4,0,10*ROW('Sanitation Data'!E58)),NA())</f>
        <v>#N/A</v>
      </c>
      <c r="AB64" s="511" t="e">
        <f ca="1">+IF(AND(ISNUMBER(OFFSET('Sanitation Data'!$E$6,0,10*ROW('Sanitation Data'!E58))),'Data Summary'!CQ64="Yes"),OFFSET('Sanitation Data'!$E$6,0,10*ROW('Sanitation Data'!E58)),NA())</f>
        <v>#N/A</v>
      </c>
      <c r="AC64" s="511" t="e">
        <f ca="1">+IF(AND(ISNUMBER(OFFSET('Sanitation Data'!$E$10,0,10*ROW('Sanitation Data'!E58))),'Data Summary'!CR64="Yes"),OFFSET('Sanitation Data'!$E$10,0,10*ROW('Sanitation Data'!E58)),NA())</f>
        <v>#N/A</v>
      </c>
      <c r="AD64" s="511" t="e">
        <f ca="1">+IF(AND(ISNUMBER(OFFSET('Sanitation Data'!$E$11,0,10*ROW('Sanitation Data'!E58))),'Data Summary'!CS64="Yes"),OFFSET('Sanitation Data'!$E$11,0,10*ROW('Sanitation Data'!E58)),NA())</f>
        <v>#N/A</v>
      </c>
      <c r="AE64" s="511" t="e">
        <f ca="1">+IF(AND(ISNUMBER(OFFSET('Sanitation Data'!$E$12,0,10*ROW('Sanitation Data'!E58))),'Data Summary'!CT64="Yes"),OFFSET('Sanitation Data'!$E$12,0,10*ROW('Sanitation Data'!E58)),NA())</f>
        <v>#N/A</v>
      </c>
      <c r="AF64" s="511" t="e">
        <f ca="1">+IF(AND(ISNUMBER(OFFSET('Sanitation Data'!$F$4,0,10*ROW('Sanitation Data'!F58))),'Data Summary'!CU64="Yes"),100-OFFSET('Sanitation Data'!$F$4,0,10*ROW('Sanitation Data'!F58)),NA())</f>
        <v>#N/A</v>
      </c>
      <c r="AG64" s="511" t="e">
        <f ca="1">+IF(AND(ISNUMBER(OFFSET('Sanitation Data'!$F$6,0,10*ROW('Sanitation Data'!F58))),'Data Summary'!CV64="Yes"),OFFSET('Sanitation Data'!$F$6,0,10*ROW('Sanitation Data'!F58)),NA())</f>
        <v>#N/A</v>
      </c>
      <c r="AH64" s="511" t="e">
        <f ca="1">+IF(AND(ISNUMBER(OFFSET('Sanitation Data'!$F$10,0,10*ROW('Sanitation Data'!F58))),'Data Summary'!CW64="Yes"),OFFSET('Sanitation Data'!$F$10,0,10*ROW('Sanitation Data'!F58)),NA())</f>
        <v>#N/A</v>
      </c>
      <c r="AI64" s="511" t="e">
        <f ca="1">+IF(AND(ISNUMBER(OFFSET('Sanitation Data'!$F$11,0,10*ROW('Sanitation Data'!F58))),'Data Summary'!CX64="Yes"),OFFSET('Sanitation Data'!$F$11,0,10*ROW('Sanitation Data'!F58)),NA())</f>
        <v>#N/A</v>
      </c>
      <c r="AJ64" s="511" t="e">
        <f ca="1">+IF(AND(ISNUMBER(OFFSET('Sanitation Data'!$F$12,0,10*ROW('Sanitation Data'!F58))),'Data Summary'!CY64="Yes"),OFFSET('Sanitation Data'!$F$12,0,10*ROW('Sanitation Data'!F58)),NA())</f>
        <v>#N/A</v>
      </c>
      <c r="AK64" s="511" t="e">
        <f ca="1">+IF(AND(ISNUMBER(OFFSET('Sanitation Data'!$G$4,0,10*ROW('Sanitation Data'!G58))),'Data Summary'!CZ64="Yes"),100-OFFSET('Sanitation Data'!$G$4,0,10*ROW('Sanitation Data'!G58)),NA())</f>
        <v>#N/A</v>
      </c>
      <c r="AL64" s="511" t="e">
        <f ca="1">+IF(AND(ISNUMBER(OFFSET('Sanitation Data'!$G$6,0,10*ROW('Sanitation Data'!G58))),'Data Summary'!DA64="Yes"),OFFSET('Sanitation Data'!$G$6,0,10*ROW('Sanitation Data'!G58)),NA())</f>
        <v>#N/A</v>
      </c>
      <c r="AM64" s="511" t="e">
        <f ca="1">+IF(AND(ISNUMBER(OFFSET('Sanitation Data'!$G$10,0,10*ROW('Sanitation Data'!G58))),'Data Summary'!DB64="Yes"),OFFSET('Sanitation Data'!$G$10,0,10*ROW('Sanitation Data'!G58)),NA())</f>
        <v>#N/A</v>
      </c>
      <c r="AN64" s="511" t="e">
        <f ca="1">+IF(AND(ISNUMBER(OFFSET('Sanitation Data'!$G$11,0,10*ROW('Sanitation Data'!G58))),'Data Summary'!DC64="Yes"),OFFSET('Sanitation Data'!$G$11,0,10*ROW('Sanitation Data'!G58)),NA())</f>
        <v>#N/A</v>
      </c>
      <c r="AO64" s="511" t="e">
        <f ca="1">+IF(AND(ISNUMBER(OFFSET('Sanitation Data'!$G$12,0,10*ROW('Sanitation Data'!G58))),'Data Summary'!DD64="Yes"),OFFSET('Sanitation Data'!$G$12,0,10*ROW('Sanitation Data'!G58)),NA())</f>
        <v>#N/A</v>
      </c>
      <c r="AP64" s="511" t="e">
        <f ca="1">+IF(AND(ISNUMBER(OFFSET('Sanitation Data'!$H$4,0,10*ROW('Sanitation Data'!H58))),'Data Summary'!DE64="Yes"),100-OFFSET('Sanitation Data'!$H$4,0,10*ROW('Sanitation Data'!H58)),NA())</f>
        <v>#N/A</v>
      </c>
      <c r="AQ64" s="511" t="e">
        <f ca="1">+IF(AND(ISNUMBER(OFFSET('Sanitation Data'!$H$6,0,10*ROW('Sanitation Data'!H58))),'Data Summary'!DF64="Yes"),OFFSET('Sanitation Data'!$H$6,0,10*ROW('Sanitation Data'!H58)),NA())</f>
        <v>#N/A</v>
      </c>
      <c r="AR64" s="511" t="e">
        <f ca="1">+IF(AND(ISNUMBER(OFFSET('Sanitation Data'!$H$10,0,10*ROW('Sanitation Data'!H58))),'Data Summary'!DG64="Yes"),OFFSET('Sanitation Data'!$H$10,0,10*ROW('Sanitation Data'!H58)),NA())</f>
        <v>#N/A</v>
      </c>
      <c r="AS64" s="511" t="e">
        <f ca="1">+IF(AND(ISNUMBER(OFFSET('Sanitation Data'!$H$11,0,10*ROW('Sanitation Data'!H58))),'Data Summary'!DH64="Yes"),OFFSET('Sanitation Data'!$H$11,0,10*ROW('Sanitation Data'!H58)),NA())</f>
        <v>#N/A</v>
      </c>
      <c r="AT64" s="511" t="e">
        <f ca="1">+IF(AND(ISNUMBER(OFFSET('Sanitation Data'!$H$12,0,10*ROW('Sanitation Data'!H58))),'Data Summary'!DI64="Yes"),OFFSET('Sanitation Data'!$H$12,0,10*ROW('Sanitation Data'!H58)),NA())</f>
        <v>#N/A</v>
      </c>
      <c r="AU64" s="511" t="e">
        <f ca="1">+IF(AND(ISNUMBER(OFFSET('Sanitation Data'!$I$4,0,10*ROW('Sanitation Data'!I58))),'Data Summary'!DJ64="Yes"),100-OFFSET('Sanitation Data'!$I$4,0,10*ROW('Sanitation Data'!I58)),NA())</f>
        <v>#N/A</v>
      </c>
      <c r="AV64" s="511" t="e">
        <f ca="1">+IF(AND(ISNUMBER(OFFSET('Sanitation Data'!$I$6,0,10*ROW('Sanitation Data'!I58))),'Data Summary'!DK64="Yes"),OFFSET('Sanitation Data'!$I$6,0,10*ROW('Sanitation Data'!I58)),NA())</f>
        <v>#N/A</v>
      </c>
      <c r="AW64" s="511" t="e">
        <f ca="1">+IF(AND(ISNUMBER(OFFSET('Sanitation Data'!$I$10,0,10*ROW('Sanitation Data'!I58))),'Data Summary'!DL64="Yes"),OFFSET('Sanitation Data'!$I$10,0,10*ROW('Sanitation Data'!I58)),NA())</f>
        <v>#N/A</v>
      </c>
      <c r="AX64" s="511" t="e">
        <f ca="1">+IF(AND(ISNUMBER(OFFSET('Sanitation Data'!$I$11,0,10*ROW('Sanitation Data'!I58))),'Data Summary'!DM64="Yes"),OFFSET('Sanitation Data'!$I$11,0,10*ROW('Sanitation Data'!I58)),NA())</f>
        <v>#N/A</v>
      </c>
      <c r="AY64" s="511" t="e">
        <f ca="1">+IF(AND(ISNUMBER(OFFSET('Sanitation Data'!$I$12,0,10*ROW('Sanitation Data'!I58))),'Data Summary'!DN64="Yes"),OFFSET('Sanitation Data'!$I$12,0,10*ROW('Sanitation Data'!I58)),NA())</f>
        <v>#N/A</v>
      </c>
      <c r="AZ64" s="512" t="e">
        <f ca="1">+IF(AND(ISNUMBER(OFFSET('Hygiene Data'!$D$5,0,10*ROW('Hygiene Data'!D58))),'Data Summary'!DO64="Yes"),OFFSET('Hygiene Data'!$D$5,0,10*ROW('Hygiene Data'!D58)),NA())</f>
        <v>#N/A</v>
      </c>
      <c r="BA64" s="512" t="e">
        <f ca="1">+IF(AND(ISNUMBER(OFFSET('Hygiene Data'!$D$7,0,10*ROW('Hygiene Data'!D58))),'Data Summary'!DP64="Yes"),OFFSET('Hygiene Data'!$D$7,0,10*ROW('Hygiene Data'!D58)),NA())</f>
        <v>#N/A</v>
      </c>
      <c r="BB64" s="512" t="e">
        <f ca="1">+IF(AND(ISNUMBER(OFFSET('Hygiene Data'!$D$9,0,10*ROW('Hygiene Data'!D58))),'Data Summary'!DQ64="Yes"),OFFSET('Hygiene Data'!$D$9,0,10*ROW('Hygiene Data'!D58)),NA())</f>
        <v>#N/A</v>
      </c>
      <c r="BC64" s="512" t="e">
        <f ca="1">+IF(AND(ISNUMBER(OFFSET('Hygiene Data'!$E$5,0,10*ROW('Hygiene Data'!E58))),'Data Summary'!DR64="Yes"),OFFSET('Hygiene Data'!$E$5,0,10*ROW('Hygiene Data'!E58)),NA())</f>
        <v>#N/A</v>
      </c>
      <c r="BD64" s="512" t="e">
        <f ca="1">+IF(AND(ISNUMBER(OFFSET('Hygiene Data'!$E$7,0,10*ROW('Hygiene Data'!E58))),'Data Summary'!DS64="Yes"),OFFSET('Hygiene Data'!$E$7,0,10*ROW('Hygiene Data'!E58)),NA())</f>
        <v>#N/A</v>
      </c>
      <c r="BE64" s="512" t="e">
        <f ca="1">+IF(AND(ISNUMBER(OFFSET('Hygiene Data'!$E$9,0,10*ROW('Hygiene Data'!E58))),'Data Summary'!DT64="Yes"),OFFSET('Hygiene Data'!$E$9,0,10*ROW('Hygiene Data'!E58)),NA())</f>
        <v>#N/A</v>
      </c>
      <c r="BF64" s="512" t="e">
        <f ca="1">+IF(AND(ISNUMBER(OFFSET('Hygiene Data'!$F$5,0,10*ROW('Hygiene Data'!F58))),'Data Summary'!DU64="Yes"),OFFSET('Hygiene Data'!$F$5,0,10*ROW('Hygiene Data'!F58)),NA())</f>
        <v>#N/A</v>
      </c>
      <c r="BG64" s="512" t="e">
        <f ca="1">+IF(AND(ISNUMBER(OFFSET('Hygiene Data'!$F$7,0,10*ROW('Hygiene Data'!F58))),'Data Summary'!DV64="Yes"),OFFSET('Hygiene Data'!$F$7,0,10*ROW('Hygiene Data'!F58)),NA())</f>
        <v>#N/A</v>
      </c>
      <c r="BH64" s="512" t="e">
        <f ca="1">+IF(AND(ISNUMBER(OFFSET('Hygiene Data'!$F$9,0,10*ROW('Hygiene Data'!F58))),'Data Summary'!DW64="Yes"),OFFSET('Hygiene Data'!$F$9,0,10*ROW('Hygiene Data'!F58)),NA())</f>
        <v>#N/A</v>
      </c>
      <c r="BI64" s="512" t="e">
        <f ca="1">+IF(AND(ISNUMBER(OFFSET('Hygiene Data'!$G$5,0,10*ROW('Hygiene Data'!G58))),'Data Summary'!DX64="Yes"),OFFSET('Hygiene Data'!$G$5,0,10*ROW('Hygiene Data'!G58)),NA())</f>
        <v>#N/A</v>
      </c>
      <c r="BJ64" s="512" t="e">
        <f ca="1">+IF(AND(ISNUMBER(OFFSET('Hygiene Data'!$G$7,0,10*ROW('Hygiene Data'!G58))),'Data Summary'!DY64="Yes"),OFFSET('Hygiene Data'!$G$7,0,10*ROW('Hygiene Data'!G58)),NA())</f>
        <v>#N/A</v>
      </c>
      <c r="BK64" s="512" t="e">
        <f ca="1">+IF(AND(ISNUMBER(OFFSET('Hygiene Data'!$G$9,0,10*ROW('Hygiene Data'!G58))),'Data Summary'!DZ64="Yes"),OFFSET('Hygiene Data'!$G$9,0,10*ROW('Hygiene Data'!G58)),NA())</f>
        <v>#N/A</v>
      </c>
      <c r="BL64" s="512" t="e">
        <f ca="1">+IF(AND(ISNUMBER(OFFSET('Hygiene Data'!$H$5,0,10*ROW('Hygiene Data'!H58))),'Data Summary'!EA64="Yes"),OFFSET('Hygiene Data'!$H$5,0,10*ROW('Hygiene Data'!H58)),NA())</f>
        <v>#N/A</v>
      </c>
      <c r="BM64" s="512" t="e">
        <f ca="1">+IF(AND(ISNUMBER(OFFSET('Hygiene Data'!$H$7,0,10*ROW('Hygiene Data'!H58))),'Data Summary'!EB64="Yes"),OFFSET('Hygiene Data'!$H$7,0,10*ROW('Hygiene Data'!H58)),NA())</f>
        <v>#N/A</v>
      </c>
      <c r="BN64" s="512" t="e">
        <f ca="1">+IF(AND(ISNUMBER(OFFSET('Hygiene Data'!$H$9,0,10*ROW('Hygiene Data'!H58))),'Data Summary'!EC64="Yes"),OFFSET('Hygiene Data'!$H$9,0,10*ROW('Hygiene Data'!H58)),NA())</f>
        <v>#N/A</v>
      </c>
      <c r="BO64" s="512" t="e">
        <f ca="1">+IF(AND(ISNUMBER(OFFSET('Hygiene Data'!$I$5,0,10*ROW('Hygiene Data'!I58))),'Data Summary'!ED64="Yes"),OFFSET('Hygiene Data'!$I$5,0,10*ROW('Hygiene Data'!I58)),NA())</f>
        <v>#N/A</v>
      </c>
      <c r="BP64" s="512" t="e">
        <f ca="1">+IF(AND(ISNUMBER(OFFSET('Hygiene Data'!$I$7,0,10*ROW('Hygiene Data'!I58))),'Data Summary'!EE64="Yes"),OFFSET('Hygiene Data'!$I$7,0,10*ROW('Hygiene Data'!I58)),NA())</f>
        <v>#N/A</v>
      </c>
      <c r="BQ64" s="512" t="e">
        <f ca="1">+IF(AND(ISNUMBER(OFFSET('Hygiene Data'!$I$9,0,10*ROW('Hygiene Data'!I58))),'Data Summary'!EF64="Yes"),OFFSET('Hygiene Data'!$I$9,0,10*ROW('Hygiene Data'!I58)),NA())</f>
        <v>#N/A</v>
      </c>
    </row>
    <row r="65" spans="1:69" x14ac:dyDescent="0.25">
      <c r="A65" s="508" t="e">
        <f ca="1">+RIGHT('Data Summary'!A65,LEN('Data Summary'!A65)-9)</f>
        <v>#VALUE!</v>
      </c>
      <c r="B65" s="482" t="str">
        <f ca="1">+IF(ISTEXT('Data Summary'!B65),'Data Summary'!B65,"")</f>
        <v/>
      </c>
      <c r="C65" s="509" t="e">
        <f ca="1">+VALUE('Data Summary'!C65)</f>
        <v>#VALUE!</v>
      </c>
      <c r="D65" s="510" t="e">
        <f ca="1">+IF(AND(ISNUMBER(OFFSET('Water Data'!$D$4,0,10*ROW('Water Data'!D59))),'Data Summary'!BS65="Yes"),100-OFFSET('Water Data'!$D$4,0,10*ROW('Water Data'!D59)),NA())</f>
        <v>#N/A</v>
      </c>
      <c r="E65" s="510" t="e">
        <f ca="1">+IF(AND(ISNUMBER(OFFSET('Water Data'!$D$6,0,10*ROW('Water Data'!D59))),'Data Summary'!BT65="Yes"),OFFSET('Water Data'!$D$6,0,10*ROW('Water Data'!D59)),NA())</f>
        <v>#N/A</v>
      </c>
      <c r="F65" s="510" t="e">
        <f ca="1">+IF(AND(ISNUMBER(OFFSET('Water Data'!$D$9,0,10*ROW('Water Data'!D59))),'Data Summary'!BU65="Yes"),OFFSET('Water Data'!$D$9,0,10*ROW('Water Data'!D59)),NA())</f>
        <v>#N/A</v>
      </c>
      <c r="G65" s="510" t="e">
        <f ca="1">+IF(AND(ISNUMBER(OFFSET('Water Data'!$E$4,0,10*ROW('Water Data'!E59))),'Data Summary'!BV65="Yes"),100-OFFSET('Water Data'!$E$4,0,10*ROW('Water Data'!E59)),NA())</f>
        <v>#N/A</v>
      </c>
      <c r="H65" s="510" t="e">
        <f ca="1">+IF(AND(ISNUMBER(OFFSET('Water Data'!$E$6,0,10*ROW('Water Data'!E59))),'Data Summary'!BW65="Yes"),OFFSET('Water Data'!$E$6,0,10*ROW('Water Data'!E59)),NA())</f>
        <v>#N/A</v>
      </c>
      <c r="I65" s="510" t="e">
        <f ca="1">+IF(AND(ISNUMBER(OFFSET('Water Data'!$E$9,0,10*ROW('Water Data'!E59))),'Data Summary'!BX65="Yes"),OFFSET('Water Data'!$E$9,0,10*ROW('Water Data'!E59)),NA())</f>
        <v>#N/A</v>
      </c>
      <c r="J65" s="510" t="e">
        <f ca="1">+IF(AND(ISNUMBER(OFFSET('Water Data'!$F$4,0,10*ROW('Water Data'!F59))),'Data Summary'!BY65="Yes"),100-OFFSET('Water Data'!$F$4,0,10*ROW('Water Data'!F59)),NA())</f>
        <v>#N/A</v>
      </c>
      <c r="K65" s="510" t="e">
        <f ca="1">+IF(AND(ISNUMBER(OFFSET('Water Data'!$F$6,0,10*ROW('Water Data'!F59))),'Data Summary'!BZ65="Yes"),OFFSET('Water Data'!$F$6,0,10*ROW('Water Data'!F59)),NA())</f>
        <v>#N/A</v>
      </c>
      <c r="L65" s="510" t="e">
        <f ca="1">+IF(AND(ISNUMBER(OFFSET('Water Data'!$F$9,0,10*ROW('Water Data'!F59))),'Data Summary'!CA65="Yes"),OFFSET('Water Data'!$F$9,0,10*ROW('Water Data'!F59)),NA())</f>
        <v>#N/A</v>
      </c>
      <c r="M65" s="510" t="e">
        <f ca="1">+IF(AND(ISNUMBER(OFFSET('Water Data'!$G$4,0,10*ROW('Water Data'!G59))),'Data Summary'!CB65="Yes"),100-OFFSET('Water Data'!$G$4,0,10*ROW('Water Data'!G59)),NA())</f>
        <v>#N/A</v>
      </c>
      <c r="N65" s="510" t="e">
        <f ca="1">+IF(AND(ISNUMBER(OFFSET('Water Data'!$G$6,0,10*ROW('Water Data'!G59))),'Data Summary'!CC65="Yes"),OFFSET('Water Data'!$G$6,0,10*ROW('Water Data'!G59)),NA())</f>
        <v>#N/A</v>
      </c>
      <c r="O65" s="510" t="e">
        <f ca="1">+IF(AND(ISNUMBER(OFFSET('Water Data'!$G$9,0,10*ROW('Water Data'!G59))),'Data Summary'!CD65="Yes"),OFFSET('Water Data'!$G$9,0,10*ROW('Water Data'!G59)),NA())</f>
        <v>#N/A</v>
      </c>
      <c r="P65" s="510" t="e">
        <f ca="1">+IF(AND(ISNUMBER(OFFSET('Water Data'!$H$4,0,10*ROW('Water Data'!H59))),'Data Summary'!CE65="Yes"),100-OFFSET('Water Data'!$H$4,0,10*ROW('Water Data'!H59)),NA())</f>
        <v>#N/A</v>
      </c>
      <c r="Q65" s="510" t="e">
        <f ca="1">+IF(AND(ISNUMBER(OFFSET('Water Data'!$H$6,0,10*ROW('Water Data'!H59))),'Data Summary'!CF65="Yes"),OFFSET('Water Data'!$H$6,0,10*ROW('Water Data'!H59)),NA())</f>
        <v>#N/A</v>
      </c>
      <c r="R65" s="510" t="e">
        <f ca="1">+IF(AND(ISNUMBER(OFFSET('Water Data'!$H$9,0,10*ROW('Water Data'!H59))),'Data Summary'!CG65="Yes"),OFFSET('Water Data'!$H$9,0,10*ROW('Water Data'!H59)),NA())</f>
        <v>#N/A</v>
      </c>
      <c r="S65" s="510" t="e">
        <f ca="1">+IF(AND(ISNUMBER(OFFSET('Water Data'!$I$4,0,10*ROW('Water Data'!I59))),'Data Summary'!CH65="Yes"),100-OFFSET('Water Data'!$I$4,0,10*ROW('Water Data'!I59)),NA())</f>
        <v>#N/A</v>
      </c>
      <c r="T65" s="510" t="e">
        <f ca="1">+IF(AND(ISNUMBER(OFFSET('Water Data'!$I$6,0,10*ROW('Water Data'!I59))),'Data Summary'!CI65="Yes"),OFFSET('Water Data'!$I$6,0,10*ROW('Water Data'!I59)),NA())</f>
        <v>#N/A</v>
      </c>
      <c r="U65" s="510" t="e">
        <f ca="1">+IF(AND(ISNUMBER(OFFSET('Water Data'!$I$9,0,10*ROW('Water Data'!I59))),'Data Summary'!CJ65="Yes"),OFFSET('Water Data'!$I$9,0,10*ROW('Water Data'!I59)),NA())</f>
        <v>#N/A</v>
      </c>
      <c r="V65" s="511" t="e">
        <f ca="1">+IF(AND(ISNUMBER(OFFSET('Sanitation Data'!$D$4,0,10*ROW('Sanitation Data'!D59))),'Data Summary'!CK65="Yes"),100-OFFSET('Sanitation Data'!$D$4,0,10*ROW('Sanitation Data'!D59)),NA())</f>
        <v>#N/A</v>
      </c>
      <c r="W65" s="511" t="e">
        <f ca="1">+IF(AND(ISNUMBER(OFFSET('Sanitation Data'!$D$6,0,10*ROW('Sanitation Data'!D59))),'Data Summary'!CL65="Yes"),OFFSET('Sanitation Data'!$D$6,0,10*ROW('Sanitation Data'!D59)),NA())</f>
        <v>#N/A</v>
      </c>
      <c r="X65" s="511" t="e">
        <f ca="1">+IF(AND(ISNUMBER(OFFSET('Sanitation Data'!$D$10,0,10*ROW('Sanitation Data'!D59))),'Data Summary'!CM65="Yes"),OFFSET('Sanitation Data'!$D$10,0,10*ROW('Sanitation Data'!D59)),NA())</f>
        <v>#N/A</v>
      </c>
      <c r="Y65" s="511" t="e">
        <f ca="1">+IF(AND(ISNUMBER(OFFSET('Sanitation Data'!$D$11,0,10*ROW('Sanitation Data'!D59))),'Data Summary'!CN65="Yes"),OFFSET('Sanitation Data'!$D$11,0,10*ROW('Sanitation Data'!D59)),NA())</f>
        <v>#N/A</v>
      </c>
      <c r="Z65" s="511" t="e">
        <f ca="1">+IF(AND(ISNUMBER(OFFSET('Sanitation Data'!$D$12,0,10*ROW('Sanitation Data'!D59))),'Data Summary'!CO65="Yes"),OFFSET('Sanitation Data'!$D$12,0,10*ROW('Sanitation Data'!D59)),NA())</f>
        <v>#N/A</v>
      </c>
      <c r="AA65" s="511" t="e">
        <f ca="1">+IF(AND(ISNUMBER(OFFSET('Sanitation Data'!$E$4,0,10*ROW('Sanitation Data'!E59))),'Data Summary'!CP65="Yes"),100-OFFSET('Sanitation Data'!$E$4,0,10*ROW('Sanitation Data'!E59)),NA())</f>
        <v>#N/A</v>
      </c>
      <c r="AB65" s="511" t="e">
        <f ca="1">+IF(AND(ISNUMBER(OFFSET('Sanitation Data'!$E$6,0,10*ROW('Sanitation Data'!E59))),'Data Summary'!CQ65="Yes"),OFFSET('Sanitation Data'!$E$6,0,10*ROW('Sanitation Data'!E59)),NA())</f>
        <v>#N/A</v>
      </c>
      <c r="AC65" s="511" t="e">
        <f ca="1">+IF(AND(ISNUMBER(OFFSET('Sanitation Data'!$E$10,0,10*ROW('Sanitation Data'!E59))),'Data Summary'!CR65="Yes"),OFFSET('Sanitation Data'!$E$10,0,10*ROW('Sanitation Data'!E59)),NA())</f>
        <v>#N/A</v>
      </c>
      <c r="AD65" s="511" t="e">
        <f ca="1">+IF(AND(ISNUMBER(OFFSET('Sanitation Data'!$E$11,0,10*ROW('Sanitation Data'!E59))),'Data Summary'!CS65="Yes"),OFFSET('Sanitation Data'!$E$11,0,10*ROW('Sanitation Data'!E59)),NA())</f>
        <v>#N/A</v>
      </c>
      <c r="AE65" s="511" t="e">
        <f ca="1">+IF(AND(ISNUMBER(OFFSET('Sanitation Data'!$E$12,0,10*ROW('Sanitation Data'!E59))),'Data Summary'!CT65="Yes"),OFFSET('Sanitation Data'!$E$12,0,10*ROW('Sanitation Data'!E59)),NA())</f>
        <v>#N/A</v>
      </c>
      <c r="AF65" s="511" t="e">
        <f ca="1">+IF(AND(ISNUMBER(OFFSET('Sanitation Data'!$F$4,0,10*ROW('Sanitation Data'!F59))),'Data Summary'!CU65="Yes"),100-OFFSET('Sanitation Data'!$F$4,0,10*ROW('Sanitation Data'!F59)),NA())</f>
        <v>#N/A</v>
      </c>
      <c r="AG65" s="511" t="e">
        <f ca="1">+IF(AND(ISNUMBER(OFFSET('Sanitation Data'!$F$6,0,10*ROW('Sanitation Data'!F59))),'Data Summary'!CV65="Yes"),OFFSET('Sanitation Data'!$F$6,0,10*ROW('Sanitation Data'!F59)),NA())</f>
        <v>#N/A</v>
      </c>
      <c r="AH65" s="511" t="e">
        <f ca="1">+IF(AND(ISNUMBER(OFFSET('Sanitation Data'!$F$10,0,10*ROW('Sanitation Data'!F59))),'Data Summary'!CW65="Yes"),OFFSET('Sanitation Data'!$F$10,0,10*ROW('Sanitation Data'!F59)),NA())</f>
        <v>#N/A</v>
      </c>
      <c r="AI65" s="511" t="e">
        <f ca="1">+IF(AND(ISNUMBER(OFFSET('Sanitation Data'!$F$11,0,10*ROW('Sanitation Data'!F59))),'Data Summary'!CX65="Yes"),OFFSET('Sanitation Data'!$F$11,0,10*ROW('Sanitation Data'!F59)),NA())</f>
        <v>#N/A</v>
      </c>
      <c r="AJ65" s="511" t="e">
        <f ca="1">+IF(AND(ISNUMBER(OFFSET('Sanitation Data'!$F$12,0,10*ROW('Sanitation Data'!F59))),'Data Summary'!CY65="Yes"),OFFSET('Sanitation Data'!$F$12,0,10*ROW('Sanitation Data'!F59)),NA())</f>
        <v>#N/A</v>
      </c>
      <c r="AK65" s="511" t="e">
        <f ca="1">+IF(AND(ISNUMBER(OFFSET('Sanitation Data'!$G$4,0,10*ROW('Sanitation Data'!G59))),'Data Summary'!CZ65="Yes"),100-OFFSET('Sanitation Data'!$G$4,0,10*ROW('Sanitation Data'!G59)),NA())</f>
        <v>#N/A</v>
      </c>
      <c r="AL65" s="511" t="e">
        <f ca="1">+IF(AND(ISNUMBER(OFFSET('Sanitation Data'!$G$6,0,10*ROW('Sanitation Data'!G59))),'Data Summary'!DA65="Yes"),OFFSET('Sanitation Data'!$G$6,0,10*ROW('Sanitation Data'!G59)),NA())</f>
        <v>#N/A</v>
      </c>
      <c r="AM65" s="511" t="e">
        <f ca="1">+IF(AND(ISNUMBER(OFFSET('Sanitation Data'!$G$10,0,10*ROW('Sanitation Data'!G59))),'Data Summary'!DB65="Yes"),OFFSET('Sanitation Data'!$G$10,0,10*ROW('Sanitation Data'!G59)),NA())</f>
        <v>#N/A</v>
      </c>
      <c r="AN65" s="511" t="e">
        <f ca="1">+IF(AND(ISNUMBER(OFFSET('Sanitation Data'!$G$11,0,10*ROW('Sanitation Data'!G59))),'Data Summary'!DC65="Yes"),OFFSET('Sanitation Data'!$G$11,0,10*ROW('Sanitation Data'!G59)),NA())</f>
        <v>#N/A</v>
      </c>
      <c r="AO65" s="511" t="e">
        <f ca="1">+IF(AND(ISNUMBER(OFFSET('Sanitation Data'!$G$12,0,10*ROW('Sanitation Data'!G59))),'Data Summary'!DD65="Yes"),OFFSET('Sanitation Data'!$G$12,0,10*ROW('Sanitation Data'!G59)),NA())</f>
        <v>#N/A</v>
      </c>
      <c r="AP65" s="511" t="e">
        <f ca="1">+IF(AND(ISNUMBER(OFFSET('Sanitation Data'!$H$4,0,10*ROW('Sanitation Data'!H59))),'Data Summary'!DE65="Yes"),100-OFFSET('Sanitation Data'!$H$4,0,10*ROW('Sanitation Data'!H59)),NA())</f>
        <v>#N/A</v>
      </c>
      <c r="AQ65" s="511" t="e">
        <f ca="1">+IF(AND(ISNUMBER(OFFSET('Sanitation Data'!$H$6,0,10*ROW('Sanitation Data'!H59))),'Data Summary'!DF65="Yes"),OFFSET('Sanitation Data'!$H$6,0,10*ROW('Sanitation Data'!H59)),NA())</f>
        <v>#N/A</v>
      </c>
      <c r="AR65" s="511" t="e">
        <f ca="1">+IF(AND(ISNUMBER(OFFSET('Sanitation Data'!$H$10,0,10*ROW('Sanitation Data'!H59))),'Data Summary'!DG65="Yes"),OFFSET('Sanitation Data'!$H$10,0,10*ROW('Sanitation Data'!H59)),NA())</f>
        <v>#N/A</v>
      </c>
      <c r="AS65" s="511" t="e">
        <f ca="1">+IF(AND(ISNUMBER(OFFSET('Sanitation Data'!$H$11,0,10*ROW('Sanitation Data'!H59))),'Data Summary'!DH65="Yes"),OFFSET('Sanitation Data'!$H$11,0,10*ROW('Sanitation Data'!H59)),NA())</f>
        <v>#N/A</v>
      </c>
      <c r="AT65" s="511" t="e">
        <f ca="1">+IF(AND(ISNUMBER(OFFSET('Sanitation Data'!$H$12,0,10*ROW('Sanitation Data'!H59))),'Data Summary'!DI65="Yes"),OFFSET('Sanitation Data'!$H$12,0,10*ROW('Sanitation Data'!H59)),NA())</f>
        <v>#N/A</v>
      </c>
      <c r="AU65" s="511" t="e">
        <f ca="1">+IF(AND(ISNUMBER(OFFSET('Sanitation Data'!$I$4,0,10*ROW('Sanitation Data'!I59))),'Data Summary'!DJ65="Yes"),100-OFFSET('Sanitation Data'!$I$4,0,10*ROW('Sanitation Data'!I59)),NA())</f>
        <v>#N/A</v>
      </c>
      <c r="AV65" s="511" t="e">
        <f ca="1">+IF(AND(ISNUMBER(OFFSET('Sanitation Data'!$I$6,0,10*ROW('Sanitation Data'!I59))),'Data Summary'!DK65="Yes"),OFFSET('Sanitation Data'!$I$6,0,10*ROW('Sanitation Data'!I59)),NA())</f>
        <v>#N/A</v>
      </c>
      <c r="AW65" s="511" t="e">
        <f ca="1">+IF(AND(ISNUMBER(OFFSET('Sanitation Data'!$I$10,0,10*ROW('Sanitation Data'!I59))),'Data Summary'!DL65="Yes"),OFFSET('Sanitation Data'!$I$10,0,10*ROW('Sanitation Data'!I59)),NA())</f>
        <v>#N/A</v>
      </c>
      <c r="AX65" s="511" t="e">
        <f ca="1">+IF(AND(ISNUMBER(OFFSET('Sanitation Data'!$I$11,0,10*ROW('Sanitation Data'!I59))),'Data Summary'!DM65="Yes"),OFFSET('Sanitation Data'!$I$11,0,10*ROW('Sanitation Data'!I59)),NA())</f>
        <v>#N/A</v>
      </c>
      <c r="AY65" s="511" t="e">
        <f ca="1">+IF(AND(ISNUMBER(OFFSET('Sanitation Data'!$I$12,0,10*ROW('Sanitation Data'!I59))),'Data Summary'!DN65="Yes"),OFFSET('Sanitation Data'!$I$12,0,10*ROW('Sanitation Data'!I59)),NA())</f>
        <v>#N/A</v>
      </c>
      <c r="AZ65" s="512" t="e">
        <f ca="1">+IF(AND(ISNUMBER(OFFSET('Hygiene Data'!$D$5,0,10*ROW('Hygiene Data'!D59))),'Data Summary'!DO65="Yes"),OFFSET('Hygiene Data'!$D$5,0,10*ROW('Hygiene Data'!D59)),NA())</f>
        <v>#N/A</v>
      </c>
      <c r="BA65" s="512" t="e">
        <f ca="1">+IF(AND(ISNUMBER(OFFSET('Hygiene Data'!$D$7,0,10*ROW('Hygiene Data'!D59))),'Data Summary'!DP65="Yes"),OFFSET('Hygiene Data'!$D$7,0,10*ROW('Hygiene Data'!D59)),NA())</f>
        <v>#N/A</v>
      </c>
      <c r="BB65" s="512" t="e">
        <f ca="1">+IF(AND(ISNUMBER(OFFSET('Hygiene Data'!$D$9,0,10*ROW('Hygiene Data'!D59))),'Data Summary'!DQ65="Yes"),OFFSET('Hygiene Data'!$D$9,0,10*ROW('Hygiene Data'!D59)),NA())</f>
        <v>#N/A</v>
      </c>
      <c r="BC65" s="512" t="e">
        <f ca="1">+IF(AND(ISNUMBER(OFFSET('Hygiene Data'!$E$5,0,10*ROW('Hygiene Data'!E59))),'Data Summary'!DR65="Yes"),OFFSET('Hygiene Data'!$E$5,0,10*ROW('Hygiene Data'!E59)),NA())</f>
        <v>#N/A</v>
      </c>
      <c r="BD65" s="512" t="e">
        <f ca="1">+IF(AND(ISNUMBER(OFFSET('Hygiene Data'!$E$7,0,10*ROW('Hygiene Data'!E59))),'Data Summary'!DS65="Yes"),OFFSET('Hygiene Data'!$E$7,0,10*ROW('Hygiene Data'!E59)),NA())</f>
        <v>#N/A</v>
      </c>
      <c r="BE65" s="512" t="e">
        <f ca="1">+IF(AND(ISNUMBER(OFFSET('Hygiene Data'!$E$9,0,10*ROW('Hygiene Data'!E59))),'Data Summary'!DT65="Yes"),OFFSET('Hygiene Data'!$E$9,0,10*ROW('Hygiene Data'!E59)),NA())</f>
        <v>#N/A</v>
      </c>
      <c r="BF65" s="512" t="e">
        <f ca="1">+IF(AND(ISNUMBER(OFFSET('Hygiene Data'!$F$5,0,10*ROW('Hygiene Data'!F59))),'Data Summary'!DU65="Yes"),OFFSET('Hygiene Data'!$F$5,0,10*ROW('Hygiene Data'!F59)),NA())</f>
        <v>#N/A</v>
      </c>
      <c r="BG65" s="512" t="e">
        <f ca="1">+IF(AND(ISNUMBER(OFFSET('Hygiene Data'!$F$7,0,10*ROW('Hygiene Data'!F59))),'Data Summary'!DV65="Yes"),OFFSET('Hygiene Data'!$F$7,0,10*ROW('Hygiene Data'!F59)),NA())</f>
        <v>#N/A</v>
      </c>
      <c r="BH65" s="512" t="e">
        <f ca="1">+IF(AND(ISNUMBER(OFFSET('Hygiene Data'!$F$9,0,10*ROW('Hygiene Data'!F59))),'Data Summary'!DW65="Yes"),OFFSET('Hygiene Data'!$F$9,0,10*ROW('Hygiene Data'!F59)),NA())</f>
        <v>#N/A</v>
      </c>
      <c r="BI65" s="512" t="e">
        <f ca="1">+IF(AND(ISNUMBER(OFFSET('Hygiene Data'!$G$5,0,10*ROW('Hygiene Data'!G59))),'Data Summary'!DX65="Yes"),OFFSET('Hygiene Data'!$G$5,0,10*ROW('Hygiene Data'!G59)),NA())</f>
        <v>#N/A</v>
      </c>
      <c r="BJ65" s="512" t="e">
        <f ca="1">+IF(AND(ISNUMBER(OFFSET('Hygiene Data'!$G$7,0,10*ROW('Hygiene Data'!G59))),'Data Summary'!DY65="Yes"),OFFSET('Hygiene Data'!$G$7,0,10*ROW('Hygiene Data'!G59)),NA())</f>
        <v>#N/A</v>
      </c>
      <c r="BK65" s="512" t="e">
        <f ca="1">+IF(AND(ISNUMBER(OFFSET('Hygiene Data'!$G$9,0,10*ROW('Hygiene Data'!G59))),'Data Summary'!DZ65="Yes"),OFFSET('Hygiene Data'!$G$9,0,10*ROW('Hygiene Data'!G59)),NA())</f>
        <v>#N/A</v>
      </c>
      <c r="BL65" s="512" t="e">
        <f ca="1">+IF(AND(ISNUMBER(OFFSET('Hygiene Data'!$H$5,0,10*ROW('Hygiene Data'!H59))),'Data Summary'!EA65="Yes"),OFFSET('Hygiene Data'!$H$5,0,10*ROW('Hygiene Data'!H59)),NA())</f>
        <v>#N/A</v>
      </c>
      <c r="BM65" s="512" t="e">
        <f ca="1">+IF(AND(ISNUMBER(OFFSET('Hygiene Data'!$H$7,0,10*ROW('Hygiene Data'!H59))),'Data Summary'!EB65="Yes"),OFFSET('Hygiene Data'!$H$7,0,10*ROW('Hygiene Data'!H59)),NA())</f>
        <v>#N/A</v>
      </c>
      <c r="BN65" s="512" t="e">
        <f ca="1">+IF(AND(ISNUMBER(OFFSET('Hygiene Data'!$H$9,0,10*ROW('Hygiene Data'!H59))),'Data Summary'!EC65="Yes"),OFFSET('Hygiene Data'!$H$9,0,10*ROW('Hygiene Data'!H59)),NA())</f>
        <v>#N/A</v>
      </c>
      <c r="BO65" s="512" t="e">
        <f ca="1">+IF(AND(ISNUMBER(OFFSET('Hygiene Data'!$I$5,0,10*ROW('Hygiene Data'!I59))),'Data Summary'!ED65="Yes"),OFFSET('Hygiene Data'!$I$5,0,10*ROW('Hygiene Data'!I59)),NA())</f>
        <v>#N/A</v>
      </c>
      <c r="BP65" s="512" t="e">
        <f ca="1">+IF(AND(ISNUMBER(OFFSET('Hygiene Data'!$I$7,0,10*ROW('Hygiene Data'!I59))),'Data Summary'!EE65="Yes"),OFFSET('Hygiene Data'!$I$7,0,10*ROW('Hygiene Data'!I59)),NA())</f>
        <v>#N/A</v>
      </c>
      <c r="BQ65" s="512" t="e">
        <f ca="1">+IF(AND(ISNUMBER(OFFSET('Hygiene Data'!$I$9,0,10*ROW('Hygiene Data'!I59))),'Data Summary'!EF65="Yes"),OFFSET('Hygiene Data'!$I$9,0,10*ROW('Hygiene Data'!I59)),NA())</f>
        <v>#N/A</v>
      </c>
    </row>
    <row r="66" spans="1:69" x14ac:dyDescent="0.25">
      <c r="A66" s="508" t="e">
        <f ca="1">+RIGHT('Data Summary'!A66,LEN('Data Summary'!A66)-9)</f>
        <v>#VALUE!</v>
      </c>
      <c r="B66" s="482" t="str">
        <f ca="1">+IF(ISTEXT('Data Summary'!B66),'Data Summary'!B66,"")</f>
        <v/>
      </c>
      <c r="C66" s="509" t="e">
        <f ca="1">+VALUE('Data Summary'!C66)</f>
        <v>#VALUE!</v>
      </c>
      <c r="D66" s="510" t="e">
        <f ca="1">+IF(AND(ISNUMBER(OFFSET('Water Data'!$D$4,0,10*ROW('Water Data'!D60))),'Data Summary'!BS66="Yes"),100-OFFSET('Water Data'!$D$4,0,10*ROW('Water Data'!D60)),NA())</f>
        <v>#N/A</v>
      </c>
      <c r="E66" s="510" t="e">
        <f ca="1">+IF(AND(ISNUMBER(OFFSET('Water Data'!$D$6,0,10*ROW('Water Data'!D60))),'Data Summary'!BT66="Yes"),OFFSET('Water Data'!$D$6,0,10*ROW('Water Data'!D60)),NA())</f>
        <v>#N/A</v>
      </c>
      <c r="F66" s="510" t="e">
        <f ca="1">+IF(AND(ISNUMBER(OFFSET('Water Data'!$D$9,0,10*ROW('Water Data'!D60))),'Data Summary'!BU66="Yes"),OFFSET('Water Data'!$D$9,0,10*ROW('Water Data'!D60)),NA())</f>
        <v>#N/A</v>
      </c>
      <c r="G66" s="510" t="e">
        <f ca="1">+IF(AND(ISNUMBER(OFFSET('Water Data'!$E$4,0,10*ROW('Water Data'!E60))),'Data Summary'!BV66="Yes"),100-OFFSET('Water Data'!$E$4,0,10*ROW('Water Data'!E60)),NA())</f>
        <v>#N/A</v>
      </c>
      <c r="H66" s="510" t="e">
        <f ca="1">+IF(AND(ISNUMBER(OFFSET('Water Data'!$E$6,0,10*ROW('Water Data'!E60))),'Data Summary'!BW66="Yes"),OFFSET('Water Data'!$E$6,0,10*ROW('Water Data'!E60)),NA())</f>
        <v>#N/A</v>
      </c>
      <c r="I66" s="510" t="e">
        <f ca="1">+IF(AND(ISNUMBER(OFFSET('Water Data'!$E$9,0,10*ROW('Water Data'!E60))),'Data Summary'!BX66="Yes"),OFFSET('Water Data'!$E$9,0,10*ROW('Water Data'!E60)),NA())</f>
        <v>#N/A</v>
      </c>
      <c r="J66" s="510" t="e">
        <f ca="1">+IF(AND(ISNUMBER(OFFSET('Water Data'!$F$4,0,10*ROW('Water Data'!F60))),'Data Summary'!BY66="Yes"),100-OFFSET('Water Data'!$F$4,0,10*ROW('Water Data'!F60)),NA())</f>
        <v>#N/A</v>
      </c>
      <c r="K66" s="510" t="e">
        <f ca="1">+IF(AND(ISNUMBER(OFFSET('Water Data'!$F$6,0,10*ROW('Water Data'!F60))),'Data Summary'!BZ66="Yes"),OFFSET('Water Data'!$F$6,0,10*ROW('Water Data'!F60)),NA())</f>
        <v>#N/A</v>
      </c>
      <c r="L66" s="510" t="e">
        <f ca="1">+IF(AND(ISNUMBER(OFFSET('Water Data'!$F$9,0,10*ROW('Water Data'!F60))),'Data Summary'!CA66="Yes"),OFFSET('Water Data'!$F$9,0,10*ROW('Water Data'!F60)),NA())</f>
        <v>#N/A</v>
      </c>
      <c r="M66" s="510" t="e">
        <f ca="1">+IF(AND(ISNUMBER(OFFSET('Water Data'!$G$4,0,10*ROW('Water Data'!G60))),'Data Summary'!CB66="Yes"),100-OFFSET('Water Data'!$G$4,0,10*ROW('Water Data'!G60)),NA())</f>
        <v>#N/A</v>
      </c>
      <c r="N66" s="510" t="e">
        <f ca="1">+IF(AND(ISNUMBER(OFFSET('Water Data'!$G$6,0,10*ROW('Water Data'!G60))),'Data Summary'!CC66="Yes"),OFFSET('Water Data'!$G$6,0,10*ROW('Water Data'!G60)),NA())</f>
        <v>#N/A</v>
      </c>
      <c r="O66" s="510" t="e">
        <f ca="1">+IF(AND(ISNUMBER(OFFSET('Water Data'!$G$9,0,10*ROW('Water Data'!G60))),'Data Summary'!CD66="Yes"),OFFSET('Water Data'!$G$9,0,10*ROW('Water Data'!G60)),NA())</f>
        <v>#N/A</v>
      </c>
      <c r="P66" s="510" t="e">
        <f ca="1">+IF(AND(ISNUMBER(OFFSET('Water Data'!$H$4,0,10*ROW('Water Data'!H60))),'Data Summary'!CE66="Yes"),100-OFFSET('Water Data'!$H$4,0,10*ROW('Water Data'!H60)),NA())</f>
        <v>#N/A</v>
      </c>
      <c r="Q66" s="510" t="e">
        <f ca="1">+IF(AND(ISNUMBER(OFFSET('Water Data'!$H$6,0,10*ROW('Water Data'!H60))),'Data Summary'!CF66="Yes"),OFFSET('Water Data'!$H$6,0,10*ROW('Water Data'!H60)),NA())</f>
        <v>#N/A</v>
      </c>
      <c r="R66" s="510" t="e">
        <f ca="1">+IF(AND(ISNUMBER(OFFSET('Water Data'!$H$9,0,10*ROW('Water Data'!H60))),'Data Summary'!CG66="Yes"),OFFSET('Water Data'!$H$9,0,10*ROW('Water Data'!H60)),NA())</f>
        <v>#N/A</v>
      </c>
      <c r="S66" s="510" t="e">
        <f ca="1">+IF(AND(ISNUMBER(OFFSET('Water Data'!$I$4,0,10*ROW('Water Data'!I60))),'Data Summary'!CH66="Yes"),100-OFFSET('Water Data'!$I$4,0,10*ROW('Water Data'!I60)),NA())</f>
        <v>#N/A</v>
      </c>
      <c r="T66" s="510" t="e">
        <f ca="1">+IF(AND(ISNUMBER(OFFSET('Water Data'!$I$6,0,10*ROW('Water Data'!I60))),'Data Summary'!CI66="Yes"),OFFSET('Water Data'!$I$6,0,10*ROW('Water Data'!I60)),NA())</f>
        <v>#N/A</v>
      </c>
      <c r="U66" s="510" t="e">
        <f ca="1">+IF(AND(ISNUMBER(OFFSET('Water Data'!$I$9,0,10*ROW('Water Data'!I60))),'Data Summary'!CJ66="Yes"),OFFSET('Water Data'!$I$9,0,10*ROW('Water Data'!I60)),NA())</f>
        <v>#N/A</v>
      </c>
      <c r="V66" s="511" t="e">
        <f ca="1">+IF(AND(ISNUMBER(OFFSET('Sanitation Data'!$D$4,0,10*ROW('Sanitation Data'!D60))),'Data Summary'!CK66="Yes"),100-OFFSET('Sanitation Data'!$D$4,0,10*ROW('Sanitation Data'!D60)),NA())</f>
        <v>#N/A</v>
      </c>
      <c r="W66" s="511" t="e">
        <f ca="1">+IF(AND(ISNUMBER(OFFSET('Sanitation Data'!$D$6,0,10*ROW('Sanitation Data'!D60))),'Data Summary'!CL66="Yes"),OFFSET('Sanitation Data'!$D$6,0,10*ROW('Sanitation Data'!D60)),NA())</f>
        <v>#N/A</v>
      </c>
      <c r="X66" s="511" t="e">
        <f ca="1">+IF(AND(ISNUMBER(OFFSET('Sanitation Data'!$D$10,0,10*ROW('Sanitation Data'!D60))),'Data Summary'!CM66="Yes"),OFFSET('Sanitation Data'!$D$10,0,10*ROW('Sanitation Data'!D60)),NA())</f>
        <v>#N/A</v>
      </c>
      <c r="Y66" s="511" t="e">
        <f ca="1">+IF(AND(ISNUMBER(OFFSET('Sanitation Data'!$D$11,0,10*ROW('Sanitation Data'!D60))),'Data Summary'!CN66="Yes"),OFFSET('Sanitation Data'!$D$11,0,10*ROW('Sanitation Data'!D60)),NA())</f>
        <v>#N/A</v>
      </c>
      <c r="Z66" s="511" t="e">
        <f ca="1">+IF(AND(ISNUMBER(OFFSET('Sanitation Data'!$D$12,0,10*ROW('Sanitation Data'!D60))),'Data Summary'!CO66="Yes"),OFFSET('Sanitation Data'!$D$12,0,10*ROW('Sanitation Data'!D60)),NA())</f>
        <v>#N/A</v>
      </c>
      <c r="AA66" s="511" t="e">
        <f ca="1">+IF(AND(ISNUMBER(OFFSET('Sanitation Data'!$E$4,0,10*ROW('Sanitation Data'!E60))),'Data Summary'!CP66="Yes"),100-OFFSET('Sanitation Data'!$E$4,0,10*ROW('Sanitation Data'!E60)),NA())</f>
        <v>#N/A</v>
      </c>
      <c r="AB66" s="511" t="e">
        <f ca="1">+IF(AND(ISNUMBER(OFFSET('Sanitation Data'!$E$6,0,10*ROW('Sanitation Data'!E60))),'Data Summary'!CQ66="Yes"),OFFSET('Sanitation Data'!$E$6,0,10*ROW('Sanitation Data'!E60)),NA())</f>
        <v>#N/A</v>
      </c>
      <c r="AC66" s="511" t="e">
        <f ca="1">+IF(AND(ISNUMBER(OFFSET('Sanitation Data'!$E$10,0,10*ROW('Sanitation Data'!E60))),'Data Summary'!CR66="Yes"),OFFSET('Sanitation Data'!$E$10,0,10*ROW('Sanitation Data'!E60)),NA())</f>
        <v>#N/A</v>
      </c>
      <c r="AD66" s="511" t="e">
        <f ca="1">+IF(AND(ISNUMBER(OFFSET('Sanitation Data'!$E$11,0,10*ROW('Sanitation Data'!E60))),'Data Summary'!CS66="Yes"),OFFSET('Sanitation Data'!$E$11,0,10*ROW('Sanitation Data'!E60)),NA())</f>
        <v>#N/A</v>
      </c>
      <c r="AE66" s="511" t="e">
        <f ca="1">+IF(AND(ISNUMBER(OFFSET('Sanitation Data'!$E$12,0,10*ROW('Sanitation Data'!E60))),'Data Summary'!CT66="Yes"),OFFSET('Sanitation Data'!$E$12,0,10*ROW('Sanitation Data'!E60)),NA())</f>
        <v>#N/A</v>
      </c>
      <c r="AF66" s="511" t="e">
        <f ca="1">+IF(AND(ISNUMBER(OFFSET('Sanitation Data'!$F$4,0,10*ROW('Sanitation Data'!F60))),'Data Summary'!CU66="Yes"),100-OFFSET('Sanitation Data'!$F$4,0,10*ROW('Sanitation Data'!F60)),NA())</f>
        <v>#N/A</v>
      </c>
      <c r="AG66" s="511" t="e">
        <f ca="1">+IF(AND(ISNUMBER(OFFSET('Sanitation Data'!$F$6,0,10*ROW('Sanitation Data'!F60))),'Data Summary'!CV66="Yes"),OFFSET('Sanitation Data'!$F$6,0,10*ROW('Sanitation Data'!F60)),NA())</f>
        <v>#N/A</v>
      </c>
      <c r="AH66" s="511" t="e">
        <f ca="1">+IF(AND(ISNUMBER(OFFSET('Sanitation Data'!$F$10,0,10*ROW('Sanitation Data'!F60))),'Data Summary'!CW66="Yes"),OFFSET('Sanitation Data'!$F$10,0,10*ROW('Sanitation Data'!F60)),NA())</f>
        <v>#N/A</v>
      </c>
      <c r="AI66" s="511" t="e">
        <f ca="1">+IF(AND(ISNUMBER(OFFSET('Sanitation Data'!$F$11,0,10*ROW('Sanitation Data'!F60))),'Data Summary'!CX66="Yes"),OFFSET('Sanitation Data'!$F$11,0,10*ROW('Sanitation Data'!F60)),NA())</f>
        <v>#N/A</v>
      </c>
      <c r="AJ66" s="511" t="e">
        <f ca="1">+IF(AND(ISNUMBER(OFFSET('Sanitation Data'!$F$12,0,10*ROW('Sanitation Data'!F60))),'Data Summary'!CY66="Yes"),OFFSET('Sanitation Data'!$F$12,0,10*ROW('Sanitation Data'!F60)),NA())</f>
        <v>#N/A</v>
      </c>
      <c r="AK66" s="511" t="e">
        <f ca="1">+IF(AND(ISNUMBER(OFFSET('Sanitation Data'!$G$4,0,10*ROW('Sanitation Data'!G60))),'Data Summary'!CZ66="Yes"),100-OFFSET('Sanitation Data'!$G$4,0,10*ROW('Sanitation Data'!G60)),NA())</f>
        <v>#N/A</v>
      </c>
      <c r="AL66" s="511" t="e">
        <f ca="1">+IF(AND(ISNUMBER(OFFSET('Sanitation Data'!$G$6,0,10*ROW('Sanitation Data'!G60))),'Data Summary'!DA66="Yes"),OFFSET('Sanitation Data'!$G$6,0,10*ROW('Sanitation Data'!G60)),NA())</f>
        <v>#N/A</v>
      </c>
      <c r="AM66" s="511" t="e">
        <f ca="1">+IF(AND(ISNUMBER(OFFSET('Sanitation Data'!$G$10,0,10*ROW('Sanitation Data'!G60))),'Data Summary'!DB66="Yes"),OFFSET('Sanitation Data'!$G$10,0,10*ROW('Sanitation Data'!G60)),NA())</f>
        <v>#N/A</v>
      </c>
      <c r="AN66" s="511" t="e">
        <f ca="1">+IF(AND(ISNUMBER(OFFSET('Sanitation Data'!$G$11,0,10*ROW('Sanitation Data'!G60))),'Data Summary'!DC66="Yes"),OFFSET('Sanitation Data'!$G$11,0,10*ROW('Sanitation Data'!G60)),NA())</f>
        <v>#N/A</v>
      </c>
      <c r="AO66" s="511" t="e">
        <f ca="1">+IF(AND(ISNUMBER(OFFSET('Sanitation Data'!$G$12,0,10*ROW('Sanitation Data'!G60))),'Data Summary'!DD66="Yes"),OFFSET('Sanitation Data'!$G$12,0,10*ROW('Sanitation Data'!G60)),NA())</f>
        <v>#N/A</v>
      </c>
      <c r="AP66" s="511" t="e">
        <f ca="1">+IF(AND(ISNUMBER(OFFSET('Sanitation Data'!$H$4,0,10*ROW('Sanitation Data'!H60))),'Data Summary'!DE66="Yes"),100-OFFSET('Sanitation Data'!$H$4,0,10*ROW('Sanitation Data'!H60)),NA())</f>
        <v>#N/A</v>
      </c>
      <c r="AQ66" s="511" t="e">
        <f ca="1">+IF(AND(ISNUMBER(OFFSET('Sanitation Data'!$H$6,0,10*ROW('Sanitation Data'!H60))),'Data Summary'!DF66="Yes"),OFFSET('Sanitation Data'!$H$6,0,10*ROW('Sanitation Data'!H60)),NA())</f>
        <v>#N/A</v>
      </c>
      <c r="AR66" s="511" t="e">
        <f ca="1">+IF(AND(ISNUMBER(OFFSET('Sanitation Data'!$H$10,0,10*ROW('Sanitation Data'!H60))),'Data Summary'!DG66="Yes"),OFFSET('Sanitation Data'!$H$10,0,10*ROW('Sanitation Data'!H60)),NA())</f>
        <v>#N/A</v>
      </c>
      <c r="AS66" s="511" t="e">
        <f ca="1">+IF(AND(ISNUMBER(OFFSET('Sanitation Data'!$H$11,0,10*ROW('Sanitation Data'!H60))),'Data Summary'!DH66="Yes"),OFFSET('Sanitation Data'!$H$11,0,10*ROW('Sanitation Data'!H60)),NA())</f>
        <v>#N/A</v>
      </c>
      <c r="AT66" s="511" t="e">
        <f ca="1">+IF(AND(ISNUMBER(OFFSET('Sanitation Data'!$H$12,0,10*ROW('Sanitation Data'!H60))),'Data Summary'!DI66="Yes"),OFFSET('Sanitation Data'!$H$12,0,10*ROW('Sanitation Data'!H60)),NA())</f>
        <v>#N/A</v>
      </c>
      <c r="AU66" s="511" t="e">
        <f ca="1">+IF(AND(ISNUMBER(OFFSET('Sanitation Data'!$I$4,0,10*ROW('Sanitation Data'!I60))),'Data Summary'!DJ66="Yes"),100-OFFSET('Sanitation Data'!$I$4,0,10*ROW('Sanitation Data'!I60)),NA())</f>
        <v>#N/A</v>
      </c>
      <c r="AV66" s="511" t="e">
        <f ca="1">+IF(AND(ISNUMBER(OFFSET('Sanitation Data'!$I$6,0,10*ROW('Sanitation Data'!I60))),'Data Summary'!DK66="Yes"),OFFSET('Sanitation Data'!$I$6,0,10*ROW('Sanitation Data'!I60)),NA())</f>
        <v>#N/A</v>
      </c>
      <c r="AW66" s="511" t="e">
        <f ca="1">+IF(AND(ISNUMBER(OFFSET('Sanitation Data'!$I$10,0,10*ROW('Sanitation Data'!I60))),'Data Summary'!DL66="Yes"),OFFSET('Sanitation Data'!$I$10,0,10*ROW('Sanitation Data'!I60)),NA())</f>
        <v>#N/A</v>
      </c>
      <c r="AX66" s="511" t="e">
        <f ca="1">+IF(AND(ISNUMBER(OFFSET('Sanitation Data'!$I$11,0,10*ROW('Sanitation Data'!I60))),'Data Summary'!DM66="Yes"),OFFSET('Sanitation Data'!$I$11,0,10*ROW('Sanitation Data'!I60)),NA())</f>
        <v>#N/A</v>
      </c>
      <c r="AY66" s="511" t="e">
        <f ca="1">+IF(AND(ISNUMBER(OFFSET('Sanitation Data'!$I$12,0,10*ROW('Sanitation Data'!I60))),'Data Summary'!DN66="Yes"),OFFSET('Sanitation Data'!$I$12,0,10*ROW('Sanitation Data'!I60)),NA())</f>
        <v>#N/A</v>
      </c>
      <c r="AZ66" s="512" t="e">
        <f ca="1">+IF(AND(ISNUMBER(OFFSET('Hygiene Data'!$D$5,0,10*ROW('Hygiene Data'!D60))),'Data Summary'!DO66="Yes"),OFFSET('Hygiene Data'!$D$5,0,10*ROW('Hygiene Data'!D60)),NA())</f>
        <v>#N/A</v>
      </c>
      <c r="BA66" s="512" t="e">
        <f ca="1">+IF(AND(ISNUMBER(OFFSET('Hygiene Data'!$D$7,0,10*ROW('Hygiene Data'!D60))),'Data Summary'!DP66="Yes"),OFFSET('Hygiene Data'!$D$7,0,10*ROW('Hygiene Data'!D60)),NA())</f>
        <v>#N/A</v>
      </c>
      <c r="BB66" s="512" t="e">
        <f ca="1">+IF(AND(ISNUMBER(OFFSET('Hygiene Data'!$D$9,0,10*ROW('Hygiene Data'!D60))),'Data Summary'!DQ66="Yes"),OFFSET('Hygiene Data'!$D$9,0,10*ROW('Hygiene Data'!D60)),NA())</f>
        <v>#N/A</v>
      </c>
      <c r="BC66" s="512" t="e">
        <f ca="1">+IF(AND(ISNUMBER(OFFSET('Hygiene Data'!$E$5,0,10*ROW('Hygiene Data'!E60))),'Data Summary'!DR66="Yes"),OFFSET('Hygiene Data'!$E$5,0,10*ROW('Hygiene Data'!E60)),NA())</f>
        <v>#N/A</v>
      </c>
      <c r="BD66" s="512" t="e">
        <f ca="1">+IF(AND(ISNUMBER(OFFSET('Hygiene Data'!$E$7,0,10*ROW('Hygiene Data'!E60))),'Data Summary'!DS66="Yes"),OFFSET('Hygiene Data'!$E$7,0,10*ROW('Hygiene Data'!E60)),NA())</f>
        <v>#N/A</v>
      </c>
      <c r="BE66" s="512" t="e">
        <f ca="1">+IF(AND(ISNUMBER(OFFSET('Hygiene Data'!$E$9,0,10*ROW('Hygiene Data'!E60))),'Data Summary'!DT66="Yes"),OFFSET('Hygiene Data'!$E$9,0,10*ROW('Hygiene Data'!E60)),NA())</f>
        <v>#N/A</v>
      </c>
      <c r="BF66" s="512" t="e">
        <f ca="1">+IF(AND(ISNUMBER(OFFSET('Hygiene Data'!$F$5,0,10*ROW('Hygiene Data'!F60))),'Data Summary'!DU66="Yes"),OFFSET('Hygiene Data'!$F$5,0,10*ROW('Hygiene Data'!F60)),NA())</f>
        <v>#N/A</v>
      </c>
      <c r="BG66" s="512" t="e">
        <f ca="1">+IF(AND(ISNUMBER(OFFSET('Hygiene Data'!$F$7,0,10*ROW('Hygiene Data'!F60))),'Data Summary'!DV66="Yes"),OFFSET('Hygiene Data'!$F$7,0,10*ROW('Hygiene Data'!F60)),NA())</f>
        <v>#N/A</v>
      </c>
      <c r="BH66" s="512" t="e">
        <f ca="1">+IF(AND(ISNUMBER(OFFSET('Hygiene Data'!$F$9,0,10*ROW('Hygiene Data'!F60))),'Data Summary'!DW66="Yes"),OFFSET('Hygiene Data'!$F$9,0,10*ROW('Hygiene Data'!F60)),NA())</f>
        <v>#N/A</v>
      </c>
      <c r="BI66" s="512" t="e">
        <f ca="1">+IF(AND(ISNUMBER(OFFSET('Hygiene Data'!$G$5,0,10*ROW('Hygiene Data'!G60))),'Data Summary'!DX66="Yes"),OFFSET('Hygiene Data'!$G$5,0,10*ROW('Hygiene Data'!G60)),NA())</f>
        <v>#N/A</v>
      </c>
      <c r="BJ66" s="512" t="e">
        <f ca="1">+IF(AND(ISNUMBER(OFFSET('Hygiene Data'!$G$7,0,10*ROW('Hygiene Data'!G60))),'Data Summary'!DY66="Yes"),OFFSET('Hygiene Data'!$G$7,0,10*ROW('Hygiene Data'!G60)),NA())</f>
        <v>#N/A</v>
      </c>
      <c r="BK66" s="512" t="e">
        <f ca="1">+IF(AND(ISNUMBER(OFFSET('Hygiene Data'!$G$9,0,10*ROW('Hygiene Data'!G60))),'Data Summary'!DZ66="Yes"),OFFSET('Hygiene Data'!$G$9,0,10*ROW('Hygiene Data'!G60)),NA())</f>
        <v>#N/A</v>
      </c>
      <c r="BL66" s="512" t="e">
        <f ca="1">+IF(AND(ISNUMBER(OFFSET('Hygiene Data'!$H$5,0,10*ROW('Hygiene Data'!H60))),'Data Summary'!EA66="Yes"),OFFSET('Hygiene Data'!$H$5,0,10*ROW('Hygiene Data'!H60)),NA())</f>
        <v>#N/A</v>
      </c>
      <c r="BM66" s="512" t="e">
        <f ca="1">+IF(AND(ISNUMBER(OFFSET('Hygiene Data'!$H$7,0,10*ROW('Hygiene Data'!H60))),'Data Summary'!EB66="Yes"),OFFSET('Hygiene Data'!$H$7,0,10*ROW('Hygiene Data'!H60)),NA())</f>
        <v>#N/A</v>
      </c>
      <c r="BN66" s="512" t="e">
        <f ca="1">+IF(AND(ISNUMBER(OFFSET('Hygiene Data'!$H$9,0,10*ROW('Hygiene Data'!H60))),'Data Summary'!EC66="Yes"),OFFSET('Hygiene Data'!$H$9,0,10*ROW('Hygiene Data'!H60)),NA())</f>
        <v>#N/A</v>
      </c>
      <c r="BO66" s="512" t="e">
        <f ca="1">+IF(AND(ISNUMBER(OFFSET('Hygiene Data'!$I$5,0,10*ROW('Hygiene Data'!I60))),'Data Summary'!ED66="Yes"),OFFSET('Hygiene Data'!$I$5,0,10*ROW('Hygiene Data'!I60)),NA())</f>
        <v>#N/A</v>
      </c>
      <c r="BP66" s="512" t="e">
        <f ca="1">+IF(AND(ISNUMBER(OFFSET('Hygiene Data'!$I$7,0,10*ROW('Hygiene Data'!I60))),'Data Summary'!EE66="Yes"),OFFSET('Hygiene Data'!$I$7,0,10*ROW('Hygiene Data'!I60)),NA())</f>
        <v>#N/A</v>
      </c>
      <c r="BQ66" s="512" t="e">
        <f ca="1">+IF(AND(ISNUMBER(OFFSET('Hygiene Data'!$I$9,0,10*ROW('Hygiene Data'!I60))),'Data Summary'!EF66="Yes"),OFFSET('Hygiene Data'!$I$9,0,10*ROW('Hygiene Data'!I60)),NA())</f>
        <v>#N/A</v>
      </c>
    </row>
    <row r="67" spans="1:69" x14ac:dyDescent="0.25">
      <c r="A67" s="508" t="e">
        <f ca="1">+RIGHT('Data Summary'!A67,LEN('Data Summary'!A67)-9)</f>
        <v>#VALUE!</v>
      </c>
      <c r="B67" s="482" t="str">
        <f ca="1">+IF(ISTEXT('Data Summary'!B67),'Data Summary'!B67,"")</f>
        <v/>
      </c>
      <c r="C67" s="509" t="e">
        <f ca="1">+VALUE('Data Summary'!C67)</f>
        <v>#VALUE!</v>
      </c>
      <c r="D67" s="510" t="e">
        <f ca="1">+IF(AND(ISNUMBER(OFFSET('Water Data'!$D$4,0,10*ROW('Water Data'!D61))),'Data Summary'!BS67="Yes"),100-OFFSET('Water Data'!$D$4,0,10*ROW('Water Data'!D61)),NA())</f>
        <v>#N/A</v>
      </c>
      <c r="E67" s="510" t="e">
        <f ca="1">+IF(AND(ISNUMBER(OFFSET('Water Data'!$D$6,0,10*ROW('Water Data'!D61))),'Data Summary'!BT67="Yes"),OFFSET('Water Data'!$D$6,0,10*ROW('Water Data'!D61)),NA())</f>
        <v>#N/A</v>
      </c>
      <c r="F67" s="510" t="e">
        <f ca="1">+IF(AND(ISNUMBER(OFFSET('Water Data'!$D$9,0,10*ROW('Water Data'!D61))),'Data Summary'!BU67="Yes"),OFFSET('Water Data'!$D$9,0,10*ROW('Water Data'!D61)),NA())</f>
        <v>#N/A</v>
      </c>
      <c r="G67" s="510" t="e">
        <f ca="1">+IF(AND(ISNUMBER(OFFSET('Water Data'!$E$4,0,10*ROW('Water Data'!E61))),'Data Summary'!BV67="Yes"),100-OFFSET('Water Data'!$E$4,0,10*ROW('Water Data'!E61)),NA())</f>
        <v>#N/A</v>
      </c>
      <c r="H67" s="510" t="e">
        <f ca="1">+IF(AND(ISNUMBER(OFFSET('Water Data'!$E$6,0,10*ROW('Water Data'!E61))),'Data Summary'!BW67="Yes"),OFFSET('Water Data'!$E$6,0,10*ROW('Water Data'!E61)),NA())</f>
        <v>#N/A</v>
      </c>
      <c r="I67" s="510" t="e">
        <f ca="1">+IF(AND(ISNUMBER(OFFSET('Water Data'!$E$9,0,10*ROW('Water Data'!E61))),'Data Summary'!BX67="Yes"),OFFSET('Water Data'!$E$9,0,10*ROW('Water Data'!E61)),NA())</f>
        <v>#N/A</v>
      </c>
      <c r="J67" s="510" t="e">
        <f ca="1">+IF(AND(ISNUMBER(OFFSET('Water Data'!$F$4,0,10*ROW('Water Data'!F61))),'Data Summary'!BY67="Yes"),100-OFFSET('Water Data'!$F$4,0,10*ROW('Water Data'!F61)),NA())</f>
        <v>#N/A</v>
      </c>
      <c r="K67" s="510" t="e">
        <f ca="1">+IF(AND(ISNUMBER(OFFSET('Water Data'!$F$6,0,10*ROW('Water Data'!F61))),'Data Summary'!BZ67="Yes"),OFFSET('Water Data'!$F$6,0,10*ROW('Water Data'!F61)),NA())</f>
        <v>#N/A</v>
      </c>
      <c r="L67" s="510" t="e">
        <f ca="1">+IF(AND(ISNUMBER(OFFSET('Water Data'!$F$9,0,10*ROW('Water Data'!F61))),'Data Summary'!CA67="Yes"),OFFSET('Water Data'!$F$9,0,10*ROW('Water Data'!F61)),NA())</f>
        <v>#N/A</v>
      </c>
      <c r="M67" s="510" t="e">
        <f ca="1">+IF(AND(ISNUMBER(OFFSET('Water Data'!$G$4,0,10*ROW('Water Data'!G61))),'Data Summary'!CB67="Yes"),100-OFFSET('Water Data'!$G$4,0,10*ROW('Water Data'!G61)),NA())</f>
        <v>#N/A</v>
      </c>
      <c r="N67" s="510" t="e">
        <f ca="1">+IF(AND(ISNUMBER(OFFSET('Water Data'!$G$6,0,10*ROW('Water Data'!G61))),'Data Summary'!CC67="Yes"),OFFSET('Water Data'!$G$6,0,10*ROW('Water Data'!G61)),NA())</f>
        <v>#N/A</v>
      </c>
      <c r="O67" s="510" t="e">
        <f ca="1">+IF(AND(ISNUMBER(OFFSET('Water Data'!$G$9,0,10*ROW('Water Data'!G61))),'Data Summary'!CD67="Yes"),OFFSET('Water Data'!$G$9,0,10*ROW('Water Data'!G61)),NA())</f>
        <v>#N/A</v>
      </c>
      <c r="P67" s="510" t="e">
        <f ca="1">+IF(AND(ISNUMBER(OFFSET('Water Data'!$H$4,0,10*ROW('Water Data'!H61))),'Data Summary'!CE67="Yes"),100-OFFSET('Water Data'!$H$4,0,10*ROW('Water Data'!H61)),NA())</f>
        <v>#N/A</v>
      </c>
      <c r="Q67" s="510" t="e">
        <f ca="1">+IF(AND(ISNUMBER(OFFSET('Water Data'!$H$6,0,10*ROW('Water Data'!H61))),'Data Summary'!CF67="Yes"),OFFSET('Water Data'!$H$6,0,10*ROW('Water Data'!H61)),NA())</f>
        <v>#N/A</v>
      </c>
      <c r="R67" s="510" t="e">
        <f ca="1">+IF(AND(ISNUMBER(OFFSET('Water Data'!$H$9,0,10*ROW('Water Data'!H61))),'Data Summary'!CG67="Yes"),OFFSET('Water Data'!$H$9,0,10*ROW('Water Data'!H61)),NA())</f>
        <v>#N/A</v>
      </c>
      <c r="S67" s="510" t="e">
        <f ca="1">+IF(AND(ISNUMBER(OFFSET('Water Data'!$I$4,0,10*ROW('Water Data'!I61))),'Data Summary'!CH67="Yes"),100-OFFSET('Water Data'!$I$4,0,10*ROW('Water Data'!I61)),NA())</f>
        <v>#N/A</v>
      </c>
      <c r="T67" s="510" t="e">
        <f ca="1">+IF(AND(ISNUMBER(OFFSET('Water Data'!$I$6,0,10*ROW('Water Data'!I61))),'Data Summary'!CI67="Yes"),OFFSET('Water Data'!$I$6,0,10*ROW('Water Data'!I61)),NA())</f>
        <v>#N/A</v>
      </c>
      <c r="U67" s="510" t="e">
        <f ca="1">+IF(AND(ISNUMBER(OFFSET('Water Data'!$I$9,0,10*ROW('Water Data'!I61))),'Data Summary'!CJ67="Yes"),OFFSET('Water Data'!$I$9,0,10*ROW('Water Data'!I61)),NA())</f>
        <v>#N/A</v>
      </c>
      <c r="V67" s="511" t="e">
        <f ca="1">+IF(AND(ISNUMBER(OFFSET('Sanitation Data'!$D$4,0,10*ROW('Sanitation Data'!D61))),'Data Summary'!CK67="Yes"),100-OFFSET('Sanitation Data'!$D$4,0,10*ROW('Sanitation Data'!D61)),NA())</f>
        <v>#N/A</v>
      </c>
      <c r="W67" s="511" t="e">
        <f ca="1">+IF(AND(ISNUMBER(OFFSET('Sanitation Data'!$D$6,0,10*ROW('Sanitation Data'!D61))),'Data Summary'!CL67="Yes"),OFFSET('Sanitation Data'!$D$6,0,10*ROW('Sanitation Data'!D61)),NA())</f>
        <v>#N/A</v>
      </c>
      <c r="X67" s="511" t="e">
        <f ca="1">+IF(AND(ISNUMBER(OFFSET('Sanitation Data'!$D$10,0,10*ROW('Sanitation Data'!D61))),'Data Summary'!CM67="Yes"),OFFSET('Sanitation Data'!$D$10,0,10*ROW('Sanitation Data'!D61)),NA())</f>
        <v>#N/A</v>
      </c>
      <c r="Y67" s="511" t="e">
        <f ca="1">+IF(AND(ISNUMBER(OFFSET('Sanitation Data'!$D$11,0,10*ROW('Sanitation Data'!D61))),'Data Summary'!CN67="Yes"),OFFSET('Sanitation Data'!$D$11,0,10*ROW('Sanitation Data'!D61)),NA())</f>
        <v>#N/A</v>
      </c>
      <c r="Z67" s="511" t="e">
        <f ca="1">+IF(AND(ISNUMBER(OFFSET('Sanitation Data'!$D$12,0,10*ROW('Sanitation Data'!D61))),'Data Summary'!CO67="Yes"),OFFSET('Sanitation Data'!$D$12,0,10*ROW('Sanitation Data'!D61)),NA())</f>
        <v>#N/A</v>
      </c>
      <c r="AA67" s="511" t="e">
        <f ca="1">+IF(AND(ISNUMBER(OFFSET('Sanitation Data'!$E$4,0,10*ROW('Sanitation Data'!E61))),'Data Summary'!CP67="Yes"),100-OFFSET('Sanitation Data'!$E$4,0,10*ROW('Sanitation Data'!E61)),NA())</f>
        <v>#N/A</v>
      </c>
      <c r="AB67" s="511" t="e">
        <f ca="1">+IF(AND(ISNUMBER(OFFSET('Sanitation Data'!$E$6,0,10*ROW('Sanitation Data'!E61))),'Data Summary'!CQ67="Yes"),OFFSET('Sanitation Data'!$E$6,0,10*ROW('Sanitation Data'!E61)),NA())</f>
        <v>#N/A</v>
      </c>
      <c r="AC67" s="511" t="e">
        <f ca="1">+IF(AND(ISNUMBER(OFFSET('Sanitation Data'!$E$10,0,10*ROW('Sanitation Data'!E61))),'Data Summary'!CR67="Yes"),OFFSET('Sanitation Data'!$E$10,0,10*ROW('Sanitation Data'!E61)),NA())</f>
        <v>#N/A</v>
      </c>
      <c r="AD67" s="511" t="e">
        <f ca="1">+IF(AND(ISNUMBER(OFFSET('Sanitation Data'!$E$11,0,10*ROW('Sanitation Data'!E61))),'Data Summary'!CS67="Yes"),OFFSET('Sanitation Data'!$E$11,0,10*ROW('Sanitation Data'!E61)),NA())</f>
        <v>#N/A</v>
      </c>
      <c r="AE67" s="511" t="e">
        <f ca="1">+IF(AND(ISNUMBER(OFFSET('Sanitation Data'!$E$12,0,10*ROW('Sanitation Data'!E61))),'Data Summary'!CT67="Yes"),OFFSET('Sanitation Data'!$E$12,0,10*ROW('Sanitation Data'!E61)),NA())</f>
        <v>#N/A</v>
      </c>
      <c r="AF67" s="511" t="e">
        <f ca="1">+IF(AND(ISNUMBER(OFFSET('Sanitation Data'!$F$4,0,10*ROW('Sanitation Data'!F61))),'Data Summary'!CU67="Yes"),100-OFFSET('Sanitation Data'!$F$4,0,10*ROW('Sanitation Data'!F61)),NA())</f>
        <v>#N/A</v>
      </c>
      <c r="AG67" s="511" t="e">
        <f ca="1">+IF(AND(ISNUMBER(OFFSET('Sanitation Data'!$F$6,0,10*ROW('Sanitation Data'!F61))),'Data Summary'!CV67="Yes"),OFFSET('Sanitation Data'!$F$6,0,10*ROW('Sanitation Data'!F61)),NA())</f>
        <v>#N/A</v>
      </c>
      <c r="AH67" s="511" t="e">
        <f ca="1">+IF(AND(ISNUMBER(OFFSET('Sanitation Data'!$F$10,0,10*ROW('Sanitation Data'!F61))),'Data Summary'!CW67="Yes"),OFFSET('Sanitation Data'!$F$10,0,10*ROW('Sanitation Data'!F61)),NA())</f>
        <v>#N/A</v>
      </c>
      <c r="AI67" s="511" t="e">
        <f ca="1">+IF(AND(ISNUMBER(OFFSET('Sanitation Data'!$F$11,0,10*ROW('Sanitation Data'!F61))),'Data Summary'!CX67="Yes"),OFFSET('Sanitation Data'!$F$11,0,10*ROW('Sanitation Data'!F61)),NA())</f>
        <v>#N/A</v>
      </c>
      <c r="AJ67" s="511" t="e">
        <f ca="1">+IF(AND(ISNUMBER(OFFSET('Sanitation Data'!$F$12,0,10*ROW('Sanitation Data'!F61))),'Data Summary'!CY67="Yes"),OFFSET('Sanitation Data'!$F$12,0,10*ROW('Sanitation Data'!F61)),NA())</f>
        <v>#N/A</v>
      </c>
      <c r="AK67" s="511" t="e">
        <f ca="1">+IF(AND(ISNUMBER(OFFSET('Sanitation Data'!$G$4,0,10*ROW('Sanitation Data'!G61))),'Data Summary'!CZ67="Yes"),100-OFFSET('Sanitation Data'!$G$4,0,10*ROW('Sanitation Data'!G61)),NA())</f>
        <v>#N/A</v>
      </c>
      <c r="AL67" s="511" t="e">
        <f ca="1">+IF(AND(ISNUMBER(OFFSET('Sanitation Data'!$G$6,0,10*ROW('Sanitation Data'!G61))),'Data Summary'!DA67="Yes"),OFFSET('Sanitation Data'!$G$6,0,10*ROW('Sanitation Data'!G61)),NA())</f>
        <v>#N/A</v>
      </c>
      <c r="AM67" s="511" t="e">
        <f ca="1">+IF(AND(ISNUMBER(OFFSET('Sanitation Data'!$G$10,0,10*ROW('Sanitation Data'!G61))),'Data Summary'!DB67="Yes"),OFFSET('Sanitation Data'!$G$10,0,10*ROW('Sanitation Data'!G61)),NA())</f>
        <v>#N/A</v>
      </c>
      <c r="AN67" s="511" t="e">
        <f ca="1">+IF(AND(ISNUMBER(OFFSET('Sanitation Data'!$G$11,0,10*ROW('Sanitation Data'!G61))),'Data Summary'!DC67="Yes"),OFFSET('Sanitation Data'!$G$11,0,10*ROW('Sanitation Data'!G61)),NA())</f>
        <v>#N/A</v>
      </c>
      <c r="AO67" s="511" t="e">
        <f ca="1">+IF(AND(ISNUMBER(OFFSET('Sanitation Data'!$G$12,0,10*ROW('Sanitation Data'!G61))),'Data Summary'!DD67="Yes"),OFFSET('Sanitation Data'!$G$12,0,10*ROW('Sanitation Data'!G61)),NA())</f>
        <v>#N/A</v>
      </c>
      <c r="AP67" s="511" t="e">
        <f ca="1">+IF(AND(ISNUMBER(OFFSET('Sanitation Data'!$H$4,0,10*ROW('Sanitation Data'!H61))),'Data Summary'!DE67="Yes"),100-OFFSET('Sanitation Data'!$H$4,0,10*ROW('Sanitation Data'!H61)),NA())</f>
        <v>#N/A</v>
      </c>
      <c r="AQ67" s="511" t="e">
        <f ca="1">+IF(AND(ISNUMBER(OFFSET('Sanitation Data'!$H$6,0,10*ROW('Sanitation Data'!H61))),'Data Summary'!DF67="Yes"),OFFSET('Sanitation Data'!$H$6,0,10*ROW('Sanitation Data'!H61)),NA())</f>
        <v>#N/A</v>
      </c>
      <c r="AR67" s="511" t="e">
        <f ca="1">+IF(AND(ISNUMBER(OFFSET('Sanitation Data'!$H$10,0,10*ROW('Sanitation Data'!H61))),'Data Summary'!DG67="Yes"),OFFSET('Sanitation Data'!$H$10,0,10*ROW('Sanitation Data'!H61)),NA())</f>
        <v>#N/A</v>
      </c>
      <c r="AS67" s="511" t="e">
        <f ca="1">+IF(AND(ISNUMBER(OFFSET('Sanitation Data'!$H$11,0,10*ROW('Sanitation Data'!H61))),'Data Summary'!DH67="Yes"),OFFSET('Sanitation Data'!$H$11,0,10*ROW('Sanitation Data'!H61)),NA())</f>
        <v>#N/A</v>
      </c>
      <c r="AT67" s="511" t="e">
        <f ca="1">+IF(AND(ISNUMBER(OFFSET('Sanitation Data'!$H$12,0,10*ROW('Sanitation Data'!H61))),'Data Summary'!DI67="Yes"),OFFSET('Sanitation Data'!$H$12,0,10*ROW('Sanitation Data'!H61)),NA())</f>
        <v>#N/A</v>
      </c>
      <c r="AU67" s="511" t="e">
        <f ca="1">+IF(AND(ISNUMBER(OFFSET('Sanitation Data'!$I$4,0,10*ROW('Sanitation Data'!I61))),'Data Summary'!DJ67="Yes"),100-OFFSET('Sanitation Data'!$I$4,0,10*ROW('Sanitation Data'!I61)),NA())</f>
        <v>#N/A</v>
      </c>
      <c r="AV67" s="511" t="e">
        <f ca="1">+IF(AND(ISNUMBER(OFFSET('Sanitation Data'!$I$6,0,10*ROW('Sanitation Data'!I61))),'Data Summary'!DK67="Yes"),OFFSET('Sanitation Data'!$I$6,0,10*ROW('Sanitation Data'!I61)),NA())</f>
        <v>#N/A</v>
      </c>
      <c r="AW67" s="511" t="e">
        <f ca="1">+IF(AND(ISNUMBER(OFFSET('Sanitation Data'!$I$10,0,10*ROW('Sanitation Data'!I61))),'Data Summary'!DL67="Yes"),OFFSET('Sanitation Data'!$I$10,0,10*ROW('Sanitation Data'!I61)),NA())</f>
        <v>#N/A</v>
      </c>
      <c r="AX67" s="511" t="e">
        <f ca="1">+IF(AND(ISNUMBER(OFFSET('Sanitation Data'!$I$11,0,10*ROW('Sanitation Data'!I61))),'Data Summary'!DM67="Yes"),OFFSET('Sanitation Data'!$I$11,0,10*ROW('Sanitation Data'!I61)),NA())</f>
        <v>#N/A</v>
      </c>
      <c r="AY67" s="511" t="e">
        <f ca="1">+IF(AND(ISNUMBER(OFFSET('Sanitation Data'!$I$12,0,10*ROW('Sanitation Data'!I61))),'Data Summary'!DN67="Yes"),OFFSET('Sanitation Data'!$I$12,0,10*ROW('Sanitation Data'!I61)),NA())</f>
        <v>#N/A</v>
      </c>
      <c r="AZ67" s="512" t="e">
        <f ca="1">+IF(AND(ISNUMBER(OFFSET('Hygiene Data'!$D$5,0,10*ROW('Hygiene Data'!D61))),'Data Summary'!DO67="Yes"),OFFSET('Hygiene Data'!$D$5,0,10*ROW('Hygiene Data'!D61)),NA())</f>
        <v>#N/A</v>
      </c>
      <c r="BA67" s="512" t="e">
        <f ca="1">+IF(AND(ISNUMBER(OFFSET('Hygiene Data'!$D$7,0,10*ROW('Hygiene Data'!D61))),'Data Summary'!DP67="Yes"),OFFSET('Hygiene Data'!$D$7,0,10*ROW('Hygiene Data'!D61)),NA())</f>
        <v>#N/A</v>
      </c>
      <c r="BB67" s="512" t="e">
        <f ca="1">+IF(AND(ISNUMBER(OFFSET('Hygiene Data'!$D$9,0,10*ROW('Hygiene Data'!D61))),'Data Summary'!DQ67="Yes"),OFFSET('Hygiene Data'!$D$9,0,10*ROW('Hygiene Data'!D61)),NA())</f>
        <v>#N/A</v>
      </c>
      <c r="BC67" s="512" t="e">
        <f ca="1">+IF(AND(ISNUMBER(OFFSET('Hygiene Data'!$E$5,0,10*ROW('Hygiene Data'!E61))),'Data Summary'!DR67="Yes"),OFFSET('Hygiene Data'!$E$5,0,10*ROW('Hygiene Data'!E61)),NA())</f>
        <v>#N/A</v>
      </c>
      <c r="BD67" s="512" t="e">
        <f ca="1">+IF(AND(ISNUMBER(OFFSET('Hygiene Data'!$E$7,0,10*ROW('Hygiene Data'!E61))),'Data Summary'!DS67="Yes"),OFFSET('Hygiene Data'!$E$7,0,10*ROW('Hygiene Data'!E61)),NA())</f>
        <v>#N/A</v>
      </c>
      <c r="BE67" s="512" t="e">
        <f ca="1">+IF(AND(ISNUMBER(OFFSET('Hygiene Data'!$E$9,0,10*ROW('Hygiene Data'!E61))),'Data Summary'!DT67="Yes"),OFFSET('Hygiene Data'!$E$9,0,10*ROW('Hygiene Data'!E61)),NA())</f>
        <v>#N/A</v>
      </c>
      <c r="BF67" s="512" t="e">
        <f ca="1">+IF(AND(ISNUMBER(OFFSET('Hygiene Data'!$F$5,0,10*ROW('Hygiene Data'!F61))),'Data Summary'!DU67="Yes"),OFFSET('Hygiene Data'!$F$5,0,10*ROW('Hygiene Data'!F61)),NA())</f>
        <v>#N/A</v>
      </c>
      <c r="BG67" s="512" t="e">
        <f ca="1">+IF(AND(ISNUMBER(OFFSET('Hygiene Data'!$F$7,0,10*ROW('Hygiene Data'!F61))),'Data Summary'!DV67="Yes"),OFFSET('Hygiene Data'!$F$7,0,10*ROW('Hygiene Data'!F61)),NA())</f>
        <v>#N/A</v>
      </c>
      <c r="BH67" s="512" t="e">
        <f ca="1">+IF(AND(ISNUMBER(OFFSET('Hygiene Data'!$F$9,0,10*ROW('Hygiene Data'!F61))),'Data Summary'!DW67="Yes"),OFFSET('Hygiene Data'!$F$9,0,10*ROW('Hygiene Data'!F61)),NA())</f>
        <v>#N/A</v>
      </c>
      <c r="BI67" s="512" t="e">
        <f ca="1">+IF(AND(ISNUMBER(OFFSET('Hygiene Data'!$G$5,0,10*ROW('Hygiene Data'!G61))),'Data Summary'!DX67="Yes"),OFFSET('Hygiene Data'!$G$5,0,10*ROW('Hygiene Data'!G61)),NA())</f>
        <v>#N/A</v>
      </c>
      <c r="BJ67" s="512" t="e">
        <f ca="1">+IF(AND(ISNUMBER(OFFSET('Hygiene Data'!$G$7,0,10*ROW('Hygiene Data'!G61))),'Data Summary'!DY67="Yes"),OFFSET('Hygiene Data'!$G$7,0,10*ROW('Hygiene Data'!G61)),NA())</f>
        <v>#N/A</v>
      </c>
      <c r="BK67" s="512" t="e">
        <f ca="1">+IF(AND(ISNUMBER(OFFSET('Hygiene Data'!$G$9,0,10*ROW('Hygiene Data'!G61))),'Data Summary'!DZ67="Yes"),OFFSET('Hygiene Data'!$G$9,0,10*ROW('Hygiene Data'!G61)),NA())</f>
        <v>#N/A</v>
      </c>
      <c r="BL67" s="512" t="e">
        <f ca="1">+IF(AND(ISNUMBER(OFFSET('Hygiene Data'!$H$5,0,10*ROW('Hygiene Data'!H61))),'Data Summary'!EA67="Yes"),OFFSET('Hygiene Data'!$H$5,0,10*ROW('Hygiene Data'!H61)),NA())</f>
        <v>#N/A</v>
      </c>
      <c r="BM67" s="512" t="e">
        <f ca="1">+IF(AND(ISNUMBER(OFFSET('Hygiene Data'!$H$7,0,10*ROW('Hygiene Data'!H61))),'Data Summary'!EB67="Yes"),OFFSET('Hygiene Data'!$H$7,0,10*ROW('Hygiene Data'!H61)),NA())</f>
        <v>#N/A</v>
      </c>
      <c r="BN67" s="512" t="e">
        <f ca="1">+IF(AND(ISNUMBER(OFFSET('Hygiene Data'!$H$9,0,10*ROW('Hygiene Data'!H61))),'Data Summary'!EC67="Yes"),OFFSET('Hygiene Data'!$H$9,0,10*ROW('Hygiene Data'!H61)),NA())</f>
        <v>#N/A</v>
      </c>
      <c r="BO67" s="512" t="e">
        <f ca="1">+IF(AND(ISNUMBER(OFFSET('Hygiene Data'!$I$5,0,10*ROW('Hygiene Data'!I61))),'Data Summary'!ED67="Yes"),OFFSET('Hygiene Data'!$I$5,0,10*ROW('Hygiene Data'!I61)),NA())</f>
        <v>#N/A</v>
      </c>
      <c r="BP67" s="512" t="e">
        <f ca="1">+IF(AND(ISNUMBER(OFFSET('Hygiene Data'!$I$7,0,10*ROW('Hygiene Data'!I61))),'Data Summary'!EE67="Yes"),OFFSET('Hygiene Data'!$I$7,0,10*ROW('Hygiene Data'!I61)),NA())</f>
        <v>#N/A</v>
      </c>
      <c r="BQ67" s="512" t="e">
        <f ca="1">+IF(AND(ISNUMBER(OFFSET('Hygiene Data'!$I$9,0,10*ROW('Hygiene Data'!I61))),'Data Summary'!EF67="Yes"),OFFSET('Hygiene Data'!$I$9,0,10*ROW('Hygiene Data'!I61)),NA())</f>
        <v>#N/A</v>
      </c>
    </row>
    <row r="68" spans="1:69" x14ac:dyDescent="0.25">
      <c r="A68" s="508" t="e">
        <f ca="1">+RIGHT('Data Summary'!A68,LEN('Data Summary'!A68)-9)</f>
        <v>#VALUE!</v>
      </c>
      <c r="B68" s="482" t="str">
        <f ca="1">+IF(ISTEXT('Data Summary'!B68),'Data Summary'!B68,"")</f>
        <v/>
      </c>
      <c r="C68" s="509" t="e">
        <f ca="1">+VALUE('Data Summary'!C68)</f>
        <v>#VALUE!</v>
      </c>
      <c r="D68" s="510" t="e">
        <f ca="1">+IF(AND(ISNUMBER(OFFSET('Water Data'!$D$4,0,10*ROW('Water Data'!D62))),'Data Summary'!BS68="Yes"),100-OFFSET('Water Data'!$D$4,0,10*ROW('Water Data'!D62)),NA())</f>
        <v>#N/A</v>
      </c>
      <c r="E68" s="510" t="e">
        <f ca="1">+IF(AND(ISNUMBER(OFFSET('Water Data'!$D$6,0,10*ROW('Water Data'!D62))),'Data Summary'!BT68="Yes"),OFFSET('Water Data'!$D$6,0,10*ROW('Water Data'!D62)),NA())</f>
        <v>#N/A</v>
      </c>
      <c r="F68" s="510" t="e">
        <f ca="1">+IF(AND(ISNUMBER(OFFSET('Water Data'!$D$9,0,10*ROW('Water Data'!D62))),'Data Summary'!BU68="Yes"),OFFSET('Water Data'!$D$9,0,10*ROW('Water Data'!D62)),NA())</f>
        <v>#N/A</v>
      </c>
      <c r="G68" s="510" t="e">
        <f ca="1">+IF(AND(ISNUMBER(OFFSET('Water Data'!$E$4,0,10*ROW('Water Data'!E62))),'Data Summary'!BV68="Yes"),100-OFFSET('Water Data'!$E$4,0,10*ROW('Water Data'!E62)),NA())</f>
        <v>#N/A</v>
      </c>
      <c r="H68" s="510" t="e">
        <f ca="1">+IF(AND(ISNUMBER(OFFSET('Water Data'!$E$6,0,10*ROW('Water Data'!E62))),'Data Summary'!BW68="Yes"),OFFSET('Water Data'!$E$6,0,10*ROW('Water Data'!E62)),NA())</f>
        <v>#N/A</v>
      </c>
      <c r="I68" s="510" t="e">
        <f ca="1">+IF(AND(ISNUMBER(OFFSET('Water Data'!$E$9,0,10*ROW('Water Data'!E62))),'Data Summary'!BX68="Yes"),OFFSET('Water Data'!$E$9,0,10*ROW('Water Data'!E62)),NA())</f>
        <v>#N/A</v>
      </c>
      <c r="J68" s="510" t="e">
        <f ca="1">+IF(AND(ISNUMBER(OFFSET('Water Data'!$F$4,0,10*ROW('Water Data'!F62))),'Data Summary'!BY68="Yes"),100-OFFSET('Water Data'!$F$4,0,10*ROW('Water Data'!F62)),NA())</f>
        <v>#N/A</v>
      </c>
      <c r="K68" s="510" t="e">
        <f ca="1">+IF(AND(ISNUMBER(OFFSET('Water Data'!$F$6,0,10*ROW('Water Data'!F62))),'Data Summary'!BZ68="Yes"),OFFSET('Water Data'!$F$6,0,10*ROW('Water Data'!F62)),NA())</f>
        <v>#N/A</v>
      </c>
      <c r="L68" s="510" t="e">
        <f ca="1">+IF(AND(ISNUMBER(OFFSET('Water Data'!$F$9,0,10*ROW('Water Data'!F62))),'Data Summary'!CA68="Yes"),OFFSET('Water Data'!$F$9,0,10*ROW('Water Data'!F62)),NA())</f>
        <v>#N/A</v>
      </c>
      <c r="M68" s="510" t="e">
        <f ca="1">+IF(AND(ISNUMBER(OFFSET('Water Data'!$G$4,0,10*ROW('Water Data'!G62))),'Data Summary'!CB68="Yes"),100-OFFSET('Water Data'!$G$4,0,10*ROW('Water Data'!G62)),NA())</f>
        <v>#N/A</v>
      </c>
      <c r="N68" s="510" t="e">
        <f ca="1">+IF(AND(ISNUMBER(OFFSET('Water Data'!$G$6,0,10*ROW('Water Data'!G62))),'Data Summary'!CC68="Yes"),OFFSET('Water Data'!$G$6,0,10*ROW('Water Data'!G62)),NA())</f>
        <v>#N/A</v>
      </c>
      <c r="O68" s="510" t="e">
        <f ca="1">+IF(AND(ISNUMBER(OFFSET('Water Data'!$G$9,0,10*ROW('Water Data'!G62))),'Data Summary'!CD68="Yes"),OFFSET('Water Data'!$G$9,0,10*ROW('Water Data'!G62)),NA())</f>
        <v>#N/A</v>
      </c>
      <c r="P68" s="510" t="e">
        <f ca="1">+IF(AND(ISNUMBER(OFFSET('Water Data'!$H$4,0,10*ROW('Water Data'!H62))),'Data Summary'!CE68="Yes"),100-OFFSET('Water Data'!$H$4,0,10*ROW('Water Data'!H62)),NA())</f>
        <v>#N/A</v>
      </c>
      <c r="Q68" s="510" t="e">
        <f ca="1">+IF(AND(ISNUMBER(OFFSET('Water Data'!$H$6,0,10*ROW('Water Data'!H62))),'Data Summary'!CF68="Yes"),OFFSET('Water Data'!$H$6,0,10*ROW('Water Data'!H62)),NA())</f>
        <v>#N/A</v>
      </c>
      <c r="R68" s="510" t="e">
        <f ca="1">+IF(AND(ISNUMBER(OFFSET('Water Data'!$H$9,0,10*ROW('Water Data'!H62))),'Data Summary'!CG68="Yes"),OFFSET('Water Data'!$H$9,0,10*ROW('Water Data'!H62)),NA())</f>
        <v>#N/A</v>
      </c>
      <c r="S68" s="510" t="e">
        <f ca="1">+IF(AND(ISNUMBER(OFFSET('Water Data'!$I$4,0,10*ROW('Water Data'!I62))),'Data Summary'!CH68="Yes"),100-OFFSET('Water Data'!$I$4,0,10*ROW('Water Data'!I62)),NA())</f>
        <v>#N/A</v>
      </c>
      <c r="T68" s="510" t="e">
        <f ca="1">+IF(AND(ISNUMBER(OFFSET('Water Data'!$I$6,0,10*ROW('Water Data'!I62))),'Data Summary'!CI68="Yes"),OFFSET('Water Data'!$I$6,0,10*ROW('Water Data'!I62)),NA())</f>
        <v>#N/A</v>
      </c>
      <c r="U68" s="510" t="e">
        <f ca="1">+IF(AND(ISNUMBER(OFFSET('Water Data'!$I$9,0,10*ROW('Water Data'!I62))),'Data Summary'!CJ68="Yes"),OFFSET('Water Data'!$I$9,0,10*ROW('Water Data'!I62)),NA())</f>
        <v>#N/A</v>
      </c>
      <c r="V68" s="511" t="e">
        <f ca="1">+IF(AND(ISNUMBER(OFFSET('Sanitation Data'!$D$4,0,10*ROW('Sanitation Data'!D62))),'Data Summary'!CK68="Yes"),100-OFFSET('Sanitation Data'!$D$4,0,10*ROW('Sanitation Data'!D62)),NA())</f>
        <v>#N/A</v>
      </c>
      <c r="W68" s="511" t="e">
        <f ca="1">+IF(AND(ISNUMBER(OFFSET('Sanitation Data'!$D$6,0,10*ROW('Sanitation Data'!D62))),'Data Summary'!CL68="Yes"),OFFSET('Sanitation Data'!$D$6,0,10*ROW('Sanitation Data'!D62)),NA())</f>
        <v>#N/A</v>
      </c>
      <c r="X68" s="511" t="e">
        <f ca="1">+IF(AND(ISNUMBER(OFFSET('Sanitation Data'!$D$10,0,10*ROW('Sanitation Data'!D62))),'Data Summary'!CM68="Yes"),OFFSET('Sanitation Data'!$D$10,0,10*ROW('Sanitation Data'!D62)),NA())</f>
        <v>#N/A</v>
      </c>
      <c r="Y68" s="511" t="e">
        <f ca="1">+IF(AND(ISNUMBER(OFFSET('Sanitation Data'!$D$11,0,10*ROW('Sanitation Data'!D62))),'Data Summary'!CN68="Yes"),OFFSET('Sanitation Data'!$D$11,0,10*ROW('Sanitation Data'!D62)),NA())</f>
        <v>#N/A</v>
      </c>
      <c r="Z68" s="511" t="e">
        <f ca="1">+IF(AND(ISNUMBER(OFFSET('Sanitation Data'!$D$12,0,10*ROW('Sanitation Data'!D62))),'Data Summary'!CO68="Yes"),OFFSET('Sanitation Data'!$D$12,0,10*ROW('Sanitation Data'!D62)),NA())</f>
        <v>#N/A</v>
      </c>
      <c r="AA68" s="511" t="e">
        <f ca="1">+IF(AND(ISNUMBER(OFFSET('Sanitation Data'!$E$4,0,10*ROW('Sanitation Data'!E62))),'Data Summary'!CP68="Yes"),100-OFFSET('Sanitation Data'!$E$4,0,10*ROW('Sanitation Data'!E62)),NA())</f>
        <v>#N/A</v>
      </c>
      <c r="AB68" s="511" t="e">
        <f ca="1">+IF(AND(ISNUMBER(OFFSET('Sanitation Data'!$E$6,0,10*ROW('Sanitation Data'!E62))),'Data Summary'!CQ68="Yes"),OFFSET('Sanitation Data'!$E$6,0,10*ROW('Sanitation Data'!E62)),NA())</f>
        <v>#N/A</v>
      </c>
      <c r="AC68" s="511" t="e">
        <f ca="1">+IF(AND(ISNUMBER(OFFSET('Sanitation Data'!$E$10,0,10*ROW('Sanitation Data'!E62))),'Data Summary'!CR68="Yes"),OFFSET('Sanitation Data'!$E$10,0,10*ROW('Sanitation Data'!E62)),NA())</f>
        <v>#N/A</v>
      </c>
      <c r="AD68" s="511" t="e">
        <f ca="1">+IF(AND(ISNUMBER(OFFSET('Sanitation Data'!$E$11,0,10*ROW('Sanitation Data'!E62))),'Data Summary'!CS68="Yes"),OFFSET('Sanitation Data'!$E$11,0,10*ROW('Sanitation Data'!E62)),NA())</f>
        <v>#N/A</v>
      </c>
      <c r="AE68" s="511" t="e">
        <f ca="1">+IF(AND(ISNUMBER(OFFSET('Sanitation Data'!$E$12,0,10*ROW('Sanitation Data'!E62))),'Data Summary'!CT68="Yes"),OFFSET('Sanitation Data'!$E$12,0,10*ROW('Sanitation Data'!E62)),NA())</f>
        <v>#N/A</v>
      </c>
      <c r="AF68" s="511" t="e">
        <f ca="1">+IF(AND(ISNUMBER(OFFSET('Sanitation Data'!$F$4,0,10*ROW('Sanitation Data'!F62))),'Data Summary'!CU68="Yes"),100-OFFSET('Sanitation Data'!$F$4,0,10*ROW('Sanitation Data'!F62)),NA())</f>
        <v>#N/A</v>
      </c>
      <c r="AG68" s="511" t="e">
        <f ca="1">+IF(AND(ISNUMBER(OFFSET('Sanitation Data'!$F$6,0,10*ROW('Sanitation Data'!F62))),'Data Summary'!CV68="Yes"),OFFSET('Sanitation Data'!$F$6,0,10*ROW('Sanitation Data'!F62)),NA())</f>
        <v>#N/A</v>
      </c>
      <c r="AH68" s="511" t="e">
        <f ca="1">+IF(AND(ISNUMBER(OFFSET('Sanitation Data'!$F$10,0,10*ROW('Sanitation Data'!F62))),'Data Summary'!CW68="Yes"),OFFSET('Sanitation Data'!$F$10,0,10*ROW('Sanitation Data'!F62)),NA())</f>
        <v>#N/A</v>
      </c>
      <c r="AI68" s="511" t="e">
        <f ca="1">+IF(AND(ISNUMBER(OFFSET('Sanitation Data'!$F$11,0,10*ROW('Sanitation Data'!F62))),'Data Summary'!CX68="Yes"),OFFSET('Sanitation Data'!$F$11,0,10*ROW('Sanitation Data'!F62)),NA())</f>
        <v>#N/A</v>
      </c>
      <c r="AJ68" s="511" t="e">
        <f ca="1">+IF(AND(ISNUMBER(OFFSET('Sanitation Data'!$F$12,0,10*ROW('Sanitation Data'!F62))),'Data Summary'!CY68="Yes"),OFFSET('Sanitation Data'!$F$12,0,10*ROW('Sanitation Data'!F62)),NA())</f>
        <v>#N/A</v>
      </c>
      <c r="AK68" s="511" t="e">
        <f ca="1">+IF(AND(ISNUMBER(OFFSET('Sanitation Data'!$G$4,0,10*ROW('Sanitation Data'!G62))),'Data Summary'!CZ68="Yes"),100-OFFSET('Sanitation Data'!$G$4,0,10*ROW('Sanitation Data'!G62)),NA())</f>
        <v>#N/A</v>
      </c>
      <c r="AL68" s="511" t="e">
        <f ca="1">+IF(AND(ISNUMBER(OFFSET('Sanitation Data'!$G$6,0,10*ROW('Sanitation Data'!G62))),'Data Summary'!DA68="Yes"),OFFSET('Sanitation Data'!$G$6,0,10*ROW('Sanitation Data'!G62)),NA())</f>
        <v>#N/A</v>
      </c>
      <c r="AM68" s="511" t="e">
        <f ca="1">+IF(AND(ISNUMBER(OFFSET('Sanitation Data'!$G$10,0,10*ROW('Sanitation Data'!G62))),'Data Summary'!DB68="Yes"),OFFSET('Sanitation Data'!$G$10,0,10*ROW('Sanitation Data'!G62)),NA())</f>
        <v>#N/A</v>
      </c>
      <c r="AN68" s="511" t="e">
        <f ca="1">+IF(AND(ISNUMBER(OFFSET('Sanitation Data'!$G$11,0,10*ROW('Sanitation Data'!G62))),'Data Summary'!DC68="Yes"),OFFSET('Sanitation Data'!$G$11,0,10*ROW('Sanitation Data'!G62)),NA())</f>
        <v>#N/A</v>
      </c>
      <c r="AO68" s="511" t="e">
        <f ca="1">+IF(AND(ISNUMBER(OFFSET('Sanitation Data'!$G$12,0,10*ROW('Sanitation Data'!G62))),'Data Summary'!DD68="Yes"),OFFSET('Sanitation Data'!$G$12,0,10*ROW('Sanitation Data'!G62)),NA())</f>
        <v>#N/A</v>
      </c>
      <c r="AP68" s="511" t="e">
        <f ca="1">+IF(AND(ISNUMBER(OFFSET('Sanitation Data'!$H$4,0,10*ROW('Sanitation Data'!H62))),'Data Summary'!DE68="Yes"),100-OFFSET('Sanitation Data'!$H$4,0,10*ROW('Sanitation Data'!H62)),NA())</f>
        <v>#N/A</v>
      </c>
      <c r="AQ68" s="511" t="e">
        <f ca="1">+IF(AND(ISNUMBER(OFFSET('Sanitation Data'!$H$6,0,10*ROW('Sanitation Data'!H62))),'Data Summary'!DF68="Yes"),OFFSET('Sanitation Data'!$H$6,0,10*ROW('Sanitation Data'!H62)),NA())</f>
        <v>#N/A</v>
      </c>
      <c r="AR68" s="511" t="e">
        <f ca="1">+IF(AND(ISNUMBER(OFFSET('Sanitation Data'!$H$10,0,10*ROW('Sanitation Data'!H62))),'Data Summary'!DG68="Yes"),OFFSET('Sanitation Data'!$H$10,0,10*ROW('Sanitation Data'!H62)),NA())</f>
        <v>#N/A</v>
      </c>
      <c r="AS68" s="511" t="e">
        <f ca="1">+IF(AND(ISNUMBER(OFFSET('Sanitation Data'!$H$11,0,10*ROW('Sanitation Data'!H62))),'Data Summary'!DH68="Yes"),OFFSET('Sanitation Data'!$H$11,0,10*ROW('Sanitation Data'!H62)),NA())</f>
        <v>#N/A</v>
      </c>
      <c r="AT68" s="511" t="e">
        <f ca="1">+IF(AND(ISNUMBER(OFFSET('Sanitation Data'!$H$12,0,10*ROW('Sanitation Data'!H62))),'Data Summary'!DI68="Yes"),OFFSET('Sanitation Data'!$H$12,0,10*ROW('Sanitation Data'!H62)),NA())</f>
        <v>#N/A</v>
      </c>
      <c r="AU68" s="511" t="e">
        <f ca="1">+IF(AND(ISNUMBER(OFFSET('Sanitation Data'!$I$4,0,10*ROW('Sanitation Data'!I62))),'Data Summary'!DJ68="Yes"),100-OFFSET('Sanitation Data'!$I$4,0,10*ROW('Sanitation Data'!I62)),NA())</f>
        <v>#N/A</v>
      </c>
      <c r="AV68" s="511" t="e">
        <f ca="1">+IF(AND(ISNUMBER(OFFSET('Sanitation Data'!$I$6,0,10*ROW('Sanitation Data'!I62))),'Data Summary'!DK68="Yes"),OFFSET('Sanitation Data'!$I$6,0,10*ROW('Sanitation Data'!I62)),NA())</f>
        <v>#N/A</v>
      </c>
      <c r="AW68" s="511" t="e">
        <f ca="1">+IF(AND(ISNUMBER(OFFSET('Sanitation Data'!$I$10,0,10*ROW('Sanitation Data'!I62))),'Data Summary'!DL68="Yes"),OFFSET('Sanitation Data'!$I$10,0,10*ROW('Sanitation Data'!I62)),NA())</f>
        <v>#N/A</v>
      </c>
      <c r="AX68" s="511" t="e">
        <f ca="1">+IF(AND(ISNUMBER(OFFSET('Sanitation Data'!$I$11,0,10*ROW('Sanitation Data'!I62))),'Data Summary'!DM68="Yes"),OFFSET('Sanitation Data'!$I$11,0,10*ROW('Sanitation Data'!I62)),NA())</f>
        <v>#N/A</v>
      </c>
      <c r="AY68" s="511" t="e">
        <f ca="1">+IF(AND(ISNUMBER(OFFSET('Sanitation Data'!$I$12,0,10*ROW('Sanitation Data'!I62))),'Data Summary'!DN68="Yes"),OFFSET('Sanitation Data'!$I$12,0,10*ROW('Sanitation Data'!I62)),NA())</f>
        <v>#N/A</v>
      </c>
      <c r="AZ68" s="512" t="e">
        <f ca="1">+IF(AND(ISNUMBER(OFFSET('Hygiene Data'!$D$5,0,10*ROW('Hygiene Data'!D62))),'Data Summary'!DO68="Yes"),OFFSET('Hygiene Data'!$D$5,0,10*ROW('Hygiene Data'!D62)),NA())</f>
        <v>#N/A</v>
      </c>
      <c r="BA68" s="512" t="e">
        <f ca="1">+IF(AND(ISNUMBER(OFFSET('Hygiene Data'!$D$7,0,10*ROW('Hygiene Data'!D62))),'Data Summary'!DP68="Yes"),OFFSET('Hygiene Data'!$D$7,0,10*ROW('Hygiene Data'!D62)),NA())</f>
        <v>#N/A</v>
      </c>
      <c r="BB68" s="512" t="e">
        <f ca="1">+IF(AND(ISNUMBER(OFFSET('Hygiene Data'!$D$9,0,10*ROW('Hygiene Data'!D62))),'Data Summary'!DQ68="Yes"),OFFSET('Hygiene Data'!$D$9,0,10*ROW('Hygiene Data'!D62)),NA())</f>
        <v>#N/A</v>
      </c>
      <c r="BC68" s="512" t="e">
        <f ca="1">+IF(AND(ISNUMBER(OFFSET('Hygiene Data'!$E$5,0,10*ROW('Hygiene Data'!E62))),'Data Summary'!DR68="Yes"),OFFSET('Hygiene Data'!$E$5,0,10*ROW('Hygiene Data'!E62)),NA())</f>
        <v>#N/A</v>
      </c>
      <c r="BD68" s="512" t="e">
        <f ca="1">+IF(AND(ISNUMBER(OFFSET('Hygiene Data'!$E$7,0,10*ROW('Hygiene Data'!E62))),'Data Summary'!DS68="Yes"),OFFSET('Hygiene Data'!$E$7,0,10*ROW('Hygiene Data'!E62)),NA())</f>
        <v>#N/A</v>
      </c>
      <c r="BE68" s="512" t="e">
        <f ca="1">+IF(AND(ISNUMBER(OFFSET('Hygiene Data'!$E$9,0,10*ROW('Hygiene Data'!E62))),'Data Summary'!DT68="Yes"),OFFSET('Hygiene Data'!$E$9,0,10*ROW('Hygiene Data'!E62)),NA())</f>
        <v>#N/A</v>
      </c>
      <c r="BF68" s="512" t="e">
        <f ca="1">+IF(AND(ISNUMBER(OFFSET('Hygiene Data'!$F$5,0,10*ROW('Hygiene Data'!F62))),'Data Summary'!DU68="Yes"),OFFSET('Hygiene Data'!$F$5,0,10*ROW('Hygiene Data'!F62)),NA())</f>
        <v>#N/A</v>
      </c>
      <c r="BG68" s="512" t="e">
        <f ca="1">+IF(AND(ISNUMBER(OFFSET('Hygiene Data'!$F$7,0,10*ROW('Hygiene Data'!F62))),'Data Summary'!DV68="Yes"),OFFSET('Hygiene Data'!$F$7,0,10*ROW('Hygiene Data'!F62)),NA())</f>
        <v>#N/A</v>
      </c>
      <c r="BH68" s="512" t="e">
        <f ca="1">+IF(AND(ISNUMBER(OFFSET('Hygiene Data'!$F$9,0,10*ROW('Hygiene Data'!F62))),'Data Summary'!DW68="Yes"),OFFSET('Hygiene Data'!$F$9,0,10*ROW('Hygiene Data'!F62)),NA())</f>
        <v>#N/A</v>
      </c>
      <c r="BI68" s="512" t="e">
        <f ca="1">+IF(AND(ISNUMBER(OFFSET('Hygiene Data'!$G$5,0,10*ROW('Hygiene Data'!G62))),'Data Summary'!DX68="Yes"),OFFSET('Hygiene Data'!$G$5,0,10*ROW('Hygiene Data'!G62)),NA())</f>
        <v>#N/A</v>
      </c>
      <c r="BJ68" s="512" t="e">
        <f ca="1">+IF(AND(ISNUMBER(OFFSET('Hygiene Data'!$G$7,0,10*ROW('Hygiene Data'!G62))),'Data Summary'!DY68="Yes"),OFFSET('Hygiene Data'!$G$7,0,10*ROW('Hygiene Data'!G62)),NA())</f>
        <v>#N/A</v>
      </c>
      <c r="BK68" s="512" t="e">
        <f ca="1">+IF(AND(ISNUMBER(OFFSET('Hygiene Data'!$G$9,0,10*ROW('Hygiene Data'!G62))),'Data Summary'!DZ68="Yes"),OFFSET('Hygiene Data'!$G$9,0,10*ROW('Hygiene Data'!G62)),NA())</f>
        <v>#N/A</v>
      </c>
      <c r="BL68" s="512" t="e">
        <f ca="1">+IF(AND(ISNUMBER(OFFSET('Hygiene Data'!$H$5,0,10*ROW('Hygiene Data'!H62))),'Data Summary'!EA68="Yes"),OFFSET('Hygiene Data'!$H$5,0,10*ROW('Hygiene Data'!H62)),NA())</f>
        <v>#N/A</v>
      </c>
      <c r="BM68" s="512" t="e">
        <f ca="1">+IF(AND(ISNUMBER(OFFSET('Hygiene Data'!$H$7,0,10*ROW('Hygiene Data'!H62))),'Data Summary'!EB68="Yes"),OFFSET('Hygiene Data'!$H$7,0,10*ROW('Hygiene Data'!H62)),NA())</f>
        <v>#N/A</v>
      </c>
      <c r="BN68" s="512" t="e">
        <f ca="1">+IF(AND(ISNUMBER(OFFSET('Hygiene Data'!$H$9,0,10*ROW('Hygiene Data'!H62))),'Data Summary'!EC68="Yes"),OFFSET('Hygiene Data'!$H$9,0,10*ROW('Hygiene Data'!H62)),NA())</f>
        <v>#N/A</v>
      </c>
      <c r="BO68" s="512" t="e">
        <f ca="1">+IF(AND(ISNUMBER(OFFSET('Hygiene Data'!$I$5,0,10*ROW('Hygiene Data'!I62))),'Data Summary'!ED68="Yes"),OFFSET('Hygiene Data'!$I$5,0,10*ROW('Hygiene Data'!I62)),NA())</f>
        <v>#N/A</v>
      </c>
      <c r="BP68" s="512" t="e">
        <f ca="1">+IF(AND(ISNUMBER(OFFSET('Hygiene Data'!$I$7,0,10*ROW('Hygiene Data'!I62))),'Data Summary'!EE68="Yes"),OFFSET('Hygiene Data'!$I$7,0,10*ROW('Hygiene Data'!I62)),NA())</f>
        <v>#N/A</v>
      </c>
      <c r="BQ68" s="512" t="e">
        <f ca="1">+IF(AND(ISNUMBER(OFFSET('Hygiene Data'!$I$9,0,10*ROW('Hygiene Data'!I62))),'Data Summary'!EF68="Yes"),OFFSET('Hygiene Data'!$I$9,0,10*ROW('Hygiene Data'!I62)),NA())</f>
        <v>#N/A</v>
      </c>
    </row>
    <row r="69" spans="1:69" x14ac:dyDescent="0.25">
      <c r="A69" s="508" t="e">
        <f ca="1">+RIGHT('Data Summary'!A69,LEN('Data Summary'!A69)-9)</f>
        <v>#VALUE!</v>
      </c>
      <c r="B69" s="482" t="str">
        <f ca="1">+IF(ISTEXT('Data Summary'!B69),'Data Summary'!B69,"")</f>
        <v/>
      </c>
      <c r="C69" s="509" t="e">
        <f ca="1">+VALUE('Data Summary'!C69)</f>
        <v>#VALUE!</v>
      </c>
      <c r="D69" s="510" t="e">
        <f ca="1">+IF(AND(ISNUMBER(OFFSET('Water Data'!$D$4,0,10*ROW('Water Data'!D63))),'Data Summary'!BS69="Yes"),100-OFFSET('Water Data'!$D$4,0,10*ROW('Water Data'!D63)),NA())</f>
        <v>#N/A</v>
      </c>
      <c r="E69" s="510" t="e">
        <f ca="1">+IF(AND(ISNUMBER(OFFSET('Water Data'!$D$6,0,10*ROW('Water Data'!D63))),'Data Summary'!BT69="Yes"),OFFSET('Water Data'!$D$6,0,10*ROW('Water Data'!D63)),NA())</f>
        <v>#N/A</v>
      </c>
      <c r="F69" s="510" t="e">
        <f ca="1">+IF(AND(ISNUMBER(OFFSET('Water Data'!$D$9,0,10*ROW('Water Data'!D63))),'Data Summary'!BU69="Yes"),OFFSET('Water Data'!$D$9,0,10*ROW('Water Data'!D63)),NA())</f>
        <v>#N/A</v>
      </c>
      <c r="G69" s="510" t="e">
        <f ca="1">+IF(AND(ISNUMBER(OFFSET('Water Data'!$E$4,0,10*ROW('Water Data'!E63))),'Data Summary'!BV69="Yes"),100-OFFSET('Water Data'!$E$4,0,10*ROW('Water Data'!E63)),NA())</f>
        <v>#N/A</v>
      </c>
      <c r="H69" s="510" t="e">
        <f ca="1">+IF(AND(ISNUMBER(OFFSET('Water Data'!$E$6,0,10*ROW('Water Data'!E63))),'Data Summary'!BW69="Yes"),OFFSET('Water Data'!$E$6,0,10*ROW('Water Data'!E63)),NA())</f>
        <v>#N/A</v>
      </c>
      <c r="I69" s="510" t="e">
        <f ca="1">+IF(AND(ISNUMBER(OFFSET('Water Data'!$E$9,0,10*ROW('Water Data'!E63))),'Data Summary'!BX69="Yes"),OFFSET('Water Data'!$E$9,0,10*ROW('Water Data'!E63)),NA())</f>
        <v>#N/A</v>
      </c>
      <c r="J69" s="510" t="e">
        <f ca="1">+IF(AND(ISNUMBER(OFFSET('Water Data'!$F$4,0,10*ROW('Water Data'!F63))),'Data Summary'!BY69="Yes"),100-OFFSET('Water Data'!$F$4,0,10*ROW('Water Data'!F63)),NA())</f>
        <v>#N/A</v>
      </c>
      <c r="K69" s="510" t="e">
        <f ca="1">+IF(AND(ISNUMBER(OFFSET('Water Data'!$F$6,0,10*ROW('Water Data'!F63))),'Data Summary'!BZ69="Yes"),OFFSET('Water Data'!$F$6,0,10*ROW('Water Data'!F63)),NA())</f>
        <v>#N/A</v>
      </c>
      <c r="L69" s="510" t="e">
        <f ca="1">+IF(AND(ISNUMBER(OFFSET('Water Data'!$F$9,0,10*ROW('Water Data'!F63))),'Data Summary'!CA69="Yes"),OFFSET('Water Data'!$F$9,0,10*ROW('Water Data'!F63)),NA())</f>
        <v>#N/A</v>
      </c>
      <c r="M69" s="510" t="e">
        <f ca="1">+IF(AND(ISNUMBER(OFFSET('Water Data'!$G$4,0,10*ROW('Water Data'!G63))),'Data Summary'!CB69="Yes"),100-OFFSET('Water Data'!$G$4,0,10*ROW('Water Data'!G63)),NA())</f>
        <v>#N/A</v>
      </c>
      <c r="N69" s="510" t="e">
        <f ca="1">+IF(AND(ISNUMBER(OFFSET('Water Data'!$G$6,0,10*ROW('Water Data'!G63))),'Data Summary'!CC69="Yes"),OFFSET('Water Data'!$G$6,0,10*ROW('Water Data'!G63)),NA())</f>
        <v>#N/A</v>
      </c>
      <c r="O69" s="510" t="e">
        <f ca="1">+IF(AND(ISNUMBER(OFFSET('Water Data'!$G$9,0,10*ROW('Water Data'!G63))),'Data Summary'!CD69="Yes"),OFFSET('Water Data'!$G$9,0,10*ROW('Water Data'!G63)),NA())</f>
        <v>#N/A</v>
      </c>
      <c r="P69" s="510" t="e">
        <f ca="1">+IF(AND(ISNUMBER(OFFSET('Water Data'!$H$4,0,10*ROW('Water Data'!H63))),'Data Summary'!CE69="Yes"),100-OFFSET('Water Data'!$H$4,0,10*ROW('Water Data'!H63)),NA())</f>
        <v>#N/A</v>
      </c>
      <c r="Q69" s="510" t="e">
        <f ca="1">+IF(AND(ISNUMBER(OFFSET('Water Data'!$H$6,0,10*ROW('Water Data'!H63))),'Data Summary'!CF69="Yes"),OFFSET('Water Data'!$H$6,0,10*ROW('Water Data'!H63)),NA())</f>
        <v>#N/A</v>
      </c>
      <c r="R69" s="510" t="e">
        <f ca="1">+IF(AND(ISNUMBER(OFFSET('Water Data'!$H$9,0,10*ROW('Water Data'!H63))),'Data Summary'!CG69="Yes"),OFFSET('Water Data'!$H$9,0,10*ROW('Water Data'!H63)),NA())</f>
        <v>#N/A</v>
      </c>
      <c r="S69" s="510" t="e">
        <f ca="1">+IF(AND(ISNUMBER(OFFSET('Water Data'!$I$4,0,10*ROW('Water Data'!I63))),'Data Summary'!CH69="Yes"),100-OFFSET('Water Data'!$I$4,0,10*ROW('Water Data'!I63)),NA())</f>
        <v>#N/A</v>
      </c>
      <c r="T69" s="510" t="e">
        <f ca="1">+IF(AND(ISNUMBER(OFFSET('Water Data'!$I$6,0,10*ROW('Water Data'!I63))),'Data Summary'!CI69="Yes"),OFFSET('Water Data'!$I$6,0,10*ROW('Water Data'!I63)),NA())</f>
        <v>#N/A</v>
      </c>
      <c r="U69" s="510" t="e">
        <f ca="1">+IF(AND(ISNUMBER(OFFSET('Water Data'!$I$9,0,10*ROW('Water Data'!I63))),'Data Summary'!CJ69="Yes"),OFFSET('Water Data'!$I$9,0,10*ROW('Water Data'!I63)),NA())</f>
        <v>#N/A</v>
      </c>
      <c r="V69" s="511" t="e">
        <f ca="1">+IF(AND(ISNUMBER(OFFSET('Sanitation Data'!$D$4,0,10*ROW('Sanitation Data'!D63))),'Data Summary'!CK69="Yes"),100-OFFSET('Sanitation Data'!$D$4,0,10*ROW('Sanitation Data'!D63)),NA())</f>
        <v>#N/A</v>
      </c>
      <c r="W69" s="511" t="e">
        <f ca="1">+IF(AND(ISNUMBER(OFFSET('Sanitation Data'!$D$6,0,10*ROW('Sanitation Data'!D63))),'Data Summary'!CL69="Yes"),OFFSET('Sanitation Data'!$D$6,0,10*ROW('Sanitation Data'!D63)),NA())</f>
        <v>#N/A</v>
      </c>
      <c r="X69" s="511" t="e">
        <f ca="1">+IF(AND(ISNUMBER(OFFSET('Sanitation Data'!$D$10,0,10*ROW('Sanitation Data'!D63))),'Data Summary'!CM69="Yes"),OFFSET('Sanitation Data'!$D$10,0,10*ROW('Sanitation Data'!D63)),NA())</f>
        <v>#N/A</v>
      </c>
      <c r="Y69" s="511" t="e">
        <f ca="1">+IF(AND(ISNUMBER(OFFSET('Sanitation Data'!$D$11,0,10*ROW('Sanitation Data'!D63))),'Data Summary'!CN69="Yes"),OFFSET('Sanitation Data'!$D$11,0,10*ROW('Sanitation Data'!D63)),NA())</f>
        <v>#N/A</v>
      </c>
      <c r="Z69" s="511" t="e">
        <f ca="1">+IF(AND(ISNUMBER(OFFSET('Sanitation Data'!$D$12,0,10*ROW('Sanitation Data'!D63))),'Data Summary'!CO69="Yes"),OFFSET('Sanitation Data'!$D$12,0,10*ROW('Sanitation Data'!D63)),NA())</f>
        <v>#N/A</v>
      </c>
      <c r="AA69" s="511" t="e">
        <f ca="1">+IF(AND(ISNUMBER(OFFSET('Sanitation Data'!$E$4,0,10*ROW('Sanitation Data'!E63))),'Data Summary'!CP69="Yes"),100-OFFSET('Sanitation Data'!$E$4,0,10*ROW('Sanitation Data'!E63)),NA())</f>
        <v>#N/A</v>
      </c>
      <c r="AB69" s="511" t="e">
        <f ca="1">+IF(AND(ISNUMBER(OFFSET('Sanitation Data'!$E$6,0,10*ROW('Sanitation Data'!E63))),'Data Summary'!CQ69="Yes"),OFFSET('Sanitation Data'!$E$6,0,10*ROW('Sanitation Data'!E63)),NA())</f>
        <v>#N/A</v>
      </c>
      <c r="AC69" s="511" t="e">
        <f ca="1">+IF(AND(ISNUMBER(OFFSET('Sanitation Data'!$E$10,0,10*ROW('Sanitation Data'!E63))),'Data Summary'!CR69="Yes"),OFFSET('Sanitation Data'!$E$10,0,10*ROW('Sanitation Data'!E63)),NA())</f>
        <v>#N/A</v>
      </c>
      <c r="AD69" s="511" t="e">
        <f ca="1">+IF(AND(ISNUMBER(OFFSET('Sanitation Data'!$E$11,0,10*ROW('Sanitation Data'!E63))),'Data Summary'!CS69="Yes"),OFFSET('Sanitation Data'!$E$11,0,10*ROW('Sanitation Data'!E63)),NA())</f>
        <v>#N/A</v>
      </c>
      <c r="AE69" s="511" t="e">
        <f ca="1">+IF(AND(ISNUMBER(OFFSET('Sanitation Data'!$E$12,0,10*ROW('Sanitation Data'!E63))),'Data Summary'!CT69="Yes"),OFFSET('Sanitation Data'!$E$12,0,10*ROW('Sanitation Data'!E63)),NA())</f>
        <v>#N/A</v>
      </c>
      <c r="AF69" s="511" t="e">
        <f ca="1">+IF(AND(ISNUMBER(OFFSET('Sanitation Data'!$F$4,0,10*ROW('Sanitation Data'!F63))),'Data Summary'!CU69="Yes"),100-OFFSET('Sanitation Data'!$F$4,0,10*ROW('Sanitation Data'!F63)),NA())</f>
        <v>#N/A</v>
      </c>
      <c r="AG69" s="511" t="e">
        <f ca="1">+IF(AND(ISNUMBER(OFFSET('Sanitation Data'!$F$6,0,10*ROW('Sanitation Data'!F63))),'Data Summary'!CV69="Yes"),OFFSET('Sanitation Data'!$F$6,0,10*ROW('Sanitation Data'!F63)),NA())</f>
        <v>#N/A</v>
      </c>
      <c r="AH69" s="511" t="e">
        <f ca="1">+IF(AND(ISNUMBER(OFFSET('Sanitation Data'!$F$10,0,10*ROW('Sanitation Data'!F63))),'Data Summary'!CW69="Yes"),OFFSET('Sanitation Data'!$F$10,0,10*ROW('Sanitation Data'!F63)),NA())</f>
        <v>#N/A</v>
      </c>
      <c r="AI69" s="511" t="e">
        <f ca="1">+IF(AND(ISNUMBER(OFFSET('Sanitation Data'!$F$11,0,10*ROW('Sanitation Data'!F63))),'Data Summary'!CX69="Yes"),OFFSET('Sanitation Data'!$F$11,0,10*ROW('Sanitation Data'!F63)),NA())</f>
        <v>#N/A</v>
      </c>
      <c r="AJ69" s="511" t="e">
        <f ca="1">+IF(AND(ISNUMBER(OFFSET('Sanitation Data'!$F$12,0,10*ROW('Sanitation Data'!F63))),'Data Summary'!CY69="Yes"),OFFSET('Sanitation Data'!$F$12,0,10*ROW('Sanitation Data'!F63)),NA())</f>
        <v>#N/A</v>
      </c>
      <c r="AK69" s="511" t="e">
        <f ca="1">+IF(AND(ISNUMBER(OFFSET('Sanitation Data'!$G$4,0,10*ROW('Sanitation Data'!G63))),'Data Summary'!CZ69="Yes"),100-OFFSET('Sanitation Data'!$G$4,0,10*ROW('Sanitation Data'!G63)),NA())</f>
        <v>#N/A</v>
      </c>
      <c r="AL69" s="511" t="e">
        <f ca="1">+IF(AND(ISNUMBER(OFFSET('Sanitation Data'!$G$6,0,10*ROW('Sanitation Data'!G63))),'Data Summary'!DA69="Yes"),OFFSET('Sanitation Data'!$G$6,0,10*ROW('Sanitation Data'!G63)),NA())</f>
        <v>#N/A</v>
      </c>
      <c r="AM69" s="511" t="e">
        <f ca="1">+IF(AND(ISNUMBER(OFFSET('Sanitation Data'!$G$10,0,10*ROW('Sanitation Data'!G63))),'Data Summary'!DB69="Yes"),OFFSET('Sanitation Data'!$G$10,0,10*ROW('Sanitation Data'!G63)),NA())</f>
        <v>#N/A</v>
      </c>
      <c r="AN69" s="511" t="e">
        <f ca="1">+IF(AND(ISNUMBER(OFFSET('Sanitation Data'!$G$11,0,10*ROW('Sanitation Data'!G63))),'Data Summary'!DC69="Yes"),OFFSET('Sanitation Data'!$G$11,0,10*ROW('Sanitation Data'!G63)),NA())</f>
        <v>#N/A</v>
      </c>
      <c r="AO69" s="511" t="e">
        <f ca="1">+IF(AND(ISNUMBER(OFFSET('Sanitation Data'!$G$12,0,10*ROW('Sanitation Data'!G63))),'Data Summary'!DD69="Yes"),OFFSET('Sanitation Data'!$G$12,0,10*ROW('Sanitation Data'!G63)),NA())</f>
        <v>#N/A</v>
      </c>
      <c r="AP69" s="511" t="e">
        <f ca="1">+IF(AND(ISNUMBER(OFFSET('Sanitation Data'!$H$4,0,10*ROW('Sanitation Data'!H63))),'Data Summary'!DE69="Yes"),100-OFFSET('Sanitation Data'!$H$4,0,10*ROW('Sanitation Data'!H63)),NA())</f>
        <v>#N/A</v>
      </c>
      <c r="AQ69" s="511" t="e">
        <f ca="1">+IF(AND(ISNUMBER(OFFSET('Sanitation Data'!$H$6,0,10*ROW('Sanitation Data'!H63))),'Data Summary'!DF69="Yes"),OFFSET('Sanitation Data'!$H$6,0,10*ROW('Sanitation Data'!H63)),NA())</f>
        <v>#N/A</v>
      </c>
      <c r="AR69" s="511" t="e">
        <f ca="1">+IF(AND(ISNUMBER(OFFSET('Sanitation Data'!$H$10,0,10*ROW('Sanitation Data'!H63))),'Data Summary'!DG69="Yes"),OFFSET('Sanitation Data'!$H$10,0,10*ROW('Sanitation Data'!H63)),NA())</f>
        <v>#N/A</v>
      </c>
      <c r="AS69" s="511" t="e">
        <f ca="1">+IF(AND(ISNUMBER(OFFSET('Sanitation Data'!$H$11,0,10*ROW('Sanitation Data'!H63))),'Data Summary'!DH69="Yes"),OFFSET('Sanitation Data'!$H$11,0,10*ROW('Sanitation Data'!H63)),NA())</f>
        <v>#N/A</v>
      </c>
      <c r="AT69" s="511" t="e">
        <f ca="1">+IF(AND(ISNUMBER(OFFSET('Sanitation Data'!$H$12,0,10*ROW('Sanitation Data'!H63))),'Data Summary'!DI69="Yes"),OFFSET('Sanitation Data'!$H$12,0,10*ROW('Sanitation Data'!H63)),NA())</f>
        <v>#N/A</v>
      </c>
      <c r="AU69" s="511" t="e">
        <f ca="1">+IF(AND(ISNUMBER(OFFSET('Sanitation Data'!$I$4,0,10*ROW('Sanitation Data'!I63))),'Data Summary'!DJ69="Yes"),100-OFFSET('Sanitation Data'!$I$4,0,10*ROW('Sanitation Data'!I63)),NA())</f>
        <v>#N/A</v>
      </c>
      <c r="AV69" s="511" t="e">
        <f ca="1">+IF(AND(ISNUMBER(OFFSET('Sanitation Data'!$I$6,0,10*ROW('Sanitation Data'!I63))),'Data Summary'!DK69="Yes"),OFFSET('Sanitation Data'!$I$6,0,10*ROW('Sanitation Data'!I63)),NA())</f>
        <v>#N/A</v>
      </c>
      <c r="AW69" s="511" t="e">
        <f ca="1">+IF(AND(ISNUMBER(OFFSET('Sanitation Data'!$I$10,0,10*ROW('Sanitation Data'!I63))),'Data Summary'!DL69="Yes"),OFFSET('Sanitation Data'!$I$10,0,10*ROW('Sanitation Data'!I63)),NA())</f>
        <v>#N/A</v>
      </c>
      <c r="AX69" s="511" t="e">
        <f ca="1">+IF(AND(ISNUMBER(OFFSET('Sanitation Data'!$I$11,0,10*ROW('Sanitation Data'!I63))),'Data Summary'!DM69="Yes"),OFFSET('Sanitation Data'!$I$11,0,10*ROW('Sanitation Data'!I63)),NA())</f>
        <v>#N/A</v>
      </c>
      <c r="AY69" s="511" t="e">
        <f ca="1">+IF(AND(ISNUMBER(OFFSET('Sanitation Data'!$I$12,0,10*ROW('Sanitation Data'!I63))),'Data Summary'!DN69="Yes"),OFFSET('Sanitation Data'!$I$12,0,10*ROW('Sanitation Data'!I63)),NA())</f>
        <v>#N/A</v>
      </c>
      <c r="AZ69" s="512" t="e">
        <f ca="1">+IF(AND(ISNUMBER(OFFSET('Hygiene Data'!$D$5,0,10*ROW('Hygiene Data'!D63))),'Data Summary'!DO69="Yes"),OFFSET('Hygiene Data'!$D$5,0,10*ROW('Hygiene Data'!D63)),NA())</f>
        <v>#N/A</v>
      </c>
      <c r="BA69" s="512" t="e">
        <f ca="1">+IF(AND(ISNUMBER(OFFSET('Hygiene Data'!$D$7,0,10*ROW('Hygiene Data'!D63))),'Data Summary'!DP69="Yes"),OFFSET('Hygiene Data'!$D$7,0,10*ROW('Hygiene Data'!D63)),NA())</f>
        <v>#N/A</v>
      </c>
      <c r="BB69" s="512" t="e">
        <f ca="1">+IF(AND(ISNUMBER(OFFSET('Hygiene Data'!$D$9,0,10*ROW('Hygiene Data'!D63))),'Data Summary'!DQ69="Yes"),OFFSET('Hygiene Data'!$D$9,0,10*ROW('Hygiene Data'!D63)),NA())</f>
        <v>#N/A</v>
      </c>
      <c r="BC69" s="512" t="e">
        <f ca="1">+IF(AND(ISNUMBER(OFFSET('Hygiene Data'!$E$5,0,10*ROW('Hygiene Data'!E63))),'Data Summary'!DR69="Yes"),OFFSET('Hygiene Data'!$E$5,0,10*ROW('Hygiene Data'!E63)),NA())</f>
        <v>#N/A</v>
      </c>
      <c r="BD69" s="512" t="e">
        <f ca="1">+IF(AND(ISNUMBER(OFFSET('Hygiene Data'!$E$7,0,10*ROW('Hygiene Data'!E63))),'Data Summary'!DS69="Yes"),OFFSET('Hygiene Data'!$E$7,0,10*ROW('Hygiene Data'!E63)),NA())</f>
        <v>#N/A</v>
      </c>
      <c r="BE69" s="512" t="e">
        <f ca="1">+IF(AND(ISNUMBER(OFFSET('Hygiene Data'!$E$9,0,10*ROW('Hygiene Data'!E63))),'Data Summary'!DT69="Yes"),OFFSET('Hygiene Data'!$E$9,0,10*ROW('Hygiene Data'!E63)),NA())</f>
        <v>#N/A</v>
      </c>
      <c r="BF69" s="512" t="e">
        <f ca="1">+IF(AND(ISNUMBER(OFFSET('Hygiene Data'!$F$5,0,10*ROW('Hygiene Data'!F63))),'Data Summary'!DU69="Yes"),OFFSET('Hygiene Data'!$F$5,0,10*ROW('Hygiene Data'!F63)),NA())</f>
        <v>#N/A</v>
      </c>
      <c r="BG69" s="512" t="e">
        <f ca="1">+IF(AND(ISNUMBER(OFFSET('Hygiene Data'!$F$7,0,10*ROW('Hygiene Data'!F63))),'Data Summary'!DV69="Yes"),OFFSET('Hygiene Data'!$F$7,0,10*ROW('Hygiene Data'!F63)),NA())</f>
        <v>#N/A</v>
      </c>
      <c r="BH69" s="512" t="e">
        <f ca="1">+IF(AND(ISNUMBER(OFFSET('Hygiene Data'!$F$9,0,10*ROW('Hygiene Data'!F63))),'Data Summary'!DW69="Yes"),OFFSET('Hygiene Data'!$F$9,0,10*ROW('Hygiene Data'!F63)),NA())</f>
        <v>#N/A</v>
      </c>
      <c r="BI69" s="512" t="e">
        <f ca="1">+IF(AND(ISNUMBER(OFFSET('Hygiene Data'!$G$5,0,10*ROW('Hygiene Data'!G63))),'Data Summary'!DX69="Yes"),OFFSET('Hygiene Data'!$G$5,0,10*ROW('Hygiene Data'!G63)),NA())</f>
        <v>#N/A</v>
      </c>
      <c r="BJ69" s="512" t="e">
        <f ca="1">+IF(AND(ISNUMBER(OFFSET('Hygiene Data'!$G$7,0,10*ROW('Hygiene Data'!G63))),'Data Summary'!DY69="Yes"),OFFSET('Hygiene Data'!$G$7,0,10*ROW('Hygiene Data'!G63)),NA())</f>
        <v>#N/A</v>
      </c>
      <c r="BK69" s="512" t="e">
        <f ca="1">+IF(AND(ISNUMBER(OFFSET('Hygiene Data'!$G$9,0,10*ROW('Hygiene Data'!G63))),'Data Summary'!DZ69="Yes"),OFFSET('Hygiene Data'!$G$9,0,10*ROW('Hygiene Data'!G63)),NA())</f>
        <v>#N/A</v>
      </c>
      <c r="BL69" s="512" t="e">
        <f ca="1">+IF(AND(ISNUMBER(OFFSET('Hygiene Data'!$H$5,0,10*ROW('Hygiene Data'!H63))),'Data Summary'!EA69="Yes"),OFFSET('Hygiene Data'!$H$5,0,10*ROW('Hygiene Data'!H63)),NA())</f>
        <v>#N/A</v>
      </c>
      <c r="BM69" s="512" t="e">
        <f ca="1">+IF(AND(ISNUMBER(OFFSET('Hygiene Data'!$H$7,0,10*ROW('Hygiene Data'!H63))),'Data Summary'!EB69="Yes"),OFFSET('Hygiene Data'!$H$7,0,10*ROW('Hygiene Data'!H63)),NA())</f>
        <v>#N/A</v>
      </c>
      <c r="BN69" s="512" t="e">
        <f ca="1">+IF(AND(ISNUMBER(OFFSET('Hygiene Data'!$H$9,0,10*ROW('Hygiene Data'!H63))),'Data Summary'!EC69="Yes"),OFFSET('Hygiene Data'!$H$9,0,10*ROW('Hygiene Data'!H63)),NA())</f>
        <v>#N/A</v>
      </c>
      <c r="BO69" s="512" t="e">
        <f ca="1">+IF(AND(ISNUMBER(OFFSET('Hygiene Data'!$I$5,0,10*ROW('Hygiene Data'!I63))),'Data Summary'!ED69="Yes"),OFFSET('Hygiene Data'!$I$5,0,10*ROW('Hygiene Data'!I63)),NA())</f>
        <v>#N/A</v>
      </c>
      <c r="BP69" s="512" t="e">
        <f ca="1">+IF(AND(ISNUMBER(OFFSET('Hygiene Data'!$I$7,0,10*ROW('Hygiene Data'!I63))),'Data Summary'!EE69="Yes"),OFFSET('Hygiene Data'!$I$7,0,10*ROW('Hygiene Data'!I63)),NA())</f>
        <v>#N/A</v>
      </c>
      <c r="BQ69" s="512" t="e">
        <f ca="1">+IF(AND(ISNUMBER(OFFSET('Hygiene Data'!$I$9,0,10*ROW('Hygiene Data'!I63))),'Data Summary'!EF69="Yes"),OFFSET('Hygiene Data'!$I$9,0,10*ROW('Hygiene Data'!I63)),NA())</f>
        <v>#N/A</v>
      </c>
    </row>
    <row r="70" spans="1:69" x14ac:dyDescent="0.25">
      <c r="A70" s="508" t="e">
        <f ca="1">+RIGHT('Data Summary'!A70,LEN('Data Summary'!A70)-9)</f>
        <v>#VALUE!</v>
      </c>
      <c r="B70" s="482" t="str">
        <f ca="1">+IF(ISTEXT('Data Summary'!B70),'Data Summary'!B70,"")</f>
        <v/>
      </c>
      <c r="C70" s="509" t="e">
        <f ca="1">+VALUE('Data Summary'!C70)</f>
        <v>#VALUE!</v>
      </c>
      <c r="D70" s="510" t="e">
        <f ca="1">+IF(AND(ISNUMBER(OFFSET('Water Data'!$D$4,0,10*ROW('Water Data'!D64))),'Data Summary'!BS70="Yes"),100-OFFSET('Water Data'!$D$4,0,10*ROW('Water Data'!D64)),NA())</f>
        <v>#N/A</v>
      </c>
      <c r="E70" s="510" t="e">
        <f ca="1">+IF(AND(ISNUMBER(OFFSET('Water Data'!$D$6,0,10*ROW('Water Data'!D64))),'Data Summary'!BT70="Yes"),OFFSET('Water Data'!$D$6,0,10*ROW('Water Data'!D64)),NA())</f>
        <v>#N/A</v>
      </c>
      <c r="F70" s="510" t="e">
        <f ca="1">+IF(AND(ISNUMBER(OFFSET('Water Data'!$D$9,0,10*ROW('Water Data'!D64))),'Data Summary'!BU70="Yes"),OFFSET('Water Data'!$D$9,0,10*ROW('Water Data'!D64)),NA())</f>
        <v>#N/A</v>
      </c>
      <c r="G70" s="510" t="e">
        <f ca="1">+IF(AND(ISNUMBER(OFFSET('Water Data'!$E$4,0,10*ROW('Water Data'!E64))),'Data Summary'!BV70="Yes"),100-OFFSET('Water Data'!$E$4,0,10*ROW('Water Data'!E64)),NA())</f>
        <v>#N/A</v>
      </c>
      <c r="H70" s="510" t="e">
        <f ca="1">+IF(AND(ISNUMBER(OFFSET('Water Data'!$E$6,0,10*ROW('Water Data'!E64))),'Data Summary'!BW70="Yes"),OFFSET('Water Data'!$E$6,0,10*ROW('Water Data'!E64)),NA())</f>
        <v>#N/A</v>
      </c>
      <c r="I70" s="510" t="e">
        <f ca="1">+IF(AND(ISNUMBER(OFFSET('Water Data'!$E$9,0,10*ROW('Water Data'!E64))),'Data Summary'!BX70="Yes"),OFFSET('Water Data'!$E$9,0,10*ROW('Water Data'!E64)),NA())</f>
        <v>#N/A</v>
      </c>
      <c r="J70" s="510" t="e">
        <f ca="1">+IF(AND(ISNUMBER(OFFSET('Water Data'!$F$4,0,10*ROW('Water Data'!F64))),'Data Summary'!BY70="Yes"),100-OFFSET('Water Data'!$F$4,0,10*ROW('Water Data'!F64)),NA())</f>
        <v>#N/A</v>
      </c>
      <c r="K70" s="510" t="e">
        <f ca="1">+IF(AND(ISNUMBER(OFFSET('Water Data'!$F$6,0,10*ROW('Water Data'!F64))),'Data Summary'!BZ70="Yes"),OFFSET('Water Data'!$F$6,0,10*ROW('Water Data'!F64)),NA())</f>
        <v>#N/A</v>
      </c>
      <c r="L70" s="510" t="e">
        <f ca="1">+IF(AND(ISNUMBER(OFFSET('Water Data'!$F$9,0,10*ROW('Water Data'!F64))),'Data Summary'!CA70="Yes"),OFFSET('Water Data'!$F$9,0,10*ROW('Water Data'!F64)),NA())</f>
        <v>#N/A</v>
      </c>
      <c r="M70" s="510" t="e">
        <f ca="1">+IF(AND(ISNUMBER(OFFSET('Water Data'!$G$4,0,10*ROW('Water Data'!G64))),'Data Summary'!CB70="Yes"),100-OFFSET('Water Data'!$G$4,0,10*ROW('Water Data'!G64)),NA())</f>
        <v>#N/A</v>
      </c>
      <c r="N70" s="510" t="e">
        <f ca="1">+IF(AND(ISNUMBER(OFFSET('Water Data'!$G$6,0,10*ROW('Water Data'!G64))),'Data Summary'!CC70="Yes"),OFFSET('Water Data'!$G$6,0,10*ROW('Water Data'!G64)),NA())</f>
        <v>#N/A</v>
      </c>
      <c r="O70" s="510" t="e">
        <f ca="1">+IF(AND(ISNUMBER(OFFSET('Water Data'!$G$9,0,10*ROW('Water Data'!G64))),'Data Summary'!CD70="Yes"),OFFSET('Water Data'!$G$9,0,10*ROW('Water Data'!G64)),NA())</f>
        <v>#N/A</v>
      </c>
      <c r="P70" s="510" t="e">
        <f ca="1">+IF(AND(ISNUMBER(OFFSET('Water Data'!$H$4,0,10*ROW('Water Data'!H64))),'Data Summary'!CE70="Yes"),100-OFFSET('Water Data'!$H$4,0,10*ROW('Water Data'!H64)),NA())</f>
        <v>#N/A</v>
      </c>
      <c r="Q70" s="510" t="e">
        <f ca="1">+IF(AND(ISNUMBER(OFFSET('Water Data'!$H$6,0,10*ROW('Water Data'!H64))),'Data Summary'!CF70="Yes"),OFFSET('Water Data'!$H$6,0,10*ROW('Water Data'!H64)),NA())</f>
        <v>#N/A</v>
      </c>
      <c r="R70" s="510" t="e">
        <f ca="1">+IF(AND(ISNUMBER(OFFSET('Water Data'!$H$9,0,10*ROW('Water Data'!H64))),'Data Summary'!CG70="Yes"),OFFSET('Water Data'!$H$9,0,10*ROW('Water Data'!H64)),NA())</f>
        <v>#N/A</v>
      </c>
      <c r="S70" s="510" t="e">
        <f ca="1">+IF(AND(ISNUMBER(OFFSET('Water Data'!$I$4,0,10*ROW('Water Data'!I64))),'Data Summary'!CH70="Yes"),100-OFFSET('Water Data'!$I$4,0,10*ROW('Water Data'!I64)),NA())</f>
        <v>#N/A</v>
      </c>
      <c r="T70" s="510" t="e">
        <f ca="1">+IF(AND(ISNUMBER(OFFSET('Water Data'!$I$6,0,10*ROW('Water Data'!I64))),'Data Summary'!CI70="Yes"),OFFSET('Water Data'!$I$6,0,10*ROW('Water Data'!I64)),NA())</f>
        <v>#N/A</v>
      </c>
      <c r="U70" s="510" t="e">
        <f ca="1">+IF(AND(ISNUMBER(OFFSET('Water Data'!$I$9,0,10*ROW('Water Data'!I64))),'Data Summary'!CJ70="Yes"),OFFSET('Water Data'!$I$9,0,10*ROW('Water Data'!I64)),NA())</f>
        <v>#N/A</v>
      </c>
      <c r="V70" s="511" t="e">
        <f ca="1">+IF(AND(ISNUMBER(OFFSET('Sanitation Data'!$D$4,0,10*ROW('Sanitation Data'!D64))),'Data Summary'!CK70="Yes"),100-OFFSET('Sanitation Data'!$D$4,0,10*ROW('Sanitation Data'!D64)),NA())</f>
        <v>#N/A</v>
      </c>
      <c r="W70" s="511" t="e">
        <f ca="1">+IF(AND(ISNUMBER(OFFSET('Sanitation Data'!$D$6,0,10*ROW('Sanitation Data'!D64))),'Data Summary'!CL70="Yes"),OFFSET('Sanitation Data'!$D$6,0,10*ROW('Sanitation Data'!D64)),NA())</f>
        <v>#N/A</v>
      </c>
      <c r="X70" s="511" t="e">
        <f ca="1">+IF(AND(ISNUMBER(OFFSET('Sanitation Data'!$D$10,0,10*ROW('Sanitation Data'!D64))),'Data Summary'!CM70="Yes"),OFFSET('Sanitation Data'!$D$10,0,10*ROW('Sanitation Data'!D64)),NA())</f>
        <v>#N/A</v>
      </c>
      <c r="Y70" s="511" t="e">
        <f ca="1">+IF(AND(ISNUMBER(OFFSET('Sanitation Data'!$D$11,0,10*ROW('Sanitation Data'!D64))),'Data Summary'!CN70="Yes"),OFFSET('Sanitation Data'!$D$11,0,10*ROW('Sanitation Data'!D64)),NA())</f>
        <v>#N/A</v>
      </c>
      <c r="Z70" s="511" t="e">
        <f ca="1">+IF(AND(ISNUMBER(OFFSET('Sanitation Data'!$D$12,0,10*ROW('Sanitation Data'!D64))),'Data Summary'!CO70="Yes"),OFFSET('Sanitation Data'!$D$12,0,10*ROW('Sanitation Data'!D64)),NA())</f>
        <v>#N/A</v>
      </c>
      <c r="AA70" s="511" t="e">
        <f ca="1">+IF(AND(ISNUMBER(OFFSET('Sanitation Data'!$E$4,0,10*ROW('Sanitation Data'!E64))),'Data Summary'!CP70="Yes"),100-OFFSET('Sanitation Data'!$E$4,0,10*ROW('Sanitation Data'!E64)),NA())</f>
        <v>#N/A</v>
      </c>
      <c r="AB70" s="511" t="e">
        <f ca="1">+IF(AND(ISNUMBER(OFFSET('Sanitation Data'!$E$6,0,10*ROW('Sanitation Data'!E64))),'Data Summary'!CQ70="Yes"),OFFSET('Sanitation Data'!$E$6,0,10*ROW('Sanitation Data'!E64)),NA())</f>
        <v>#N/A</v>
      </c>
      <c r="AC70" s="511" t="e">
        <f ca="1">+IF(AND(ISNUMBER(OFFSET('Sanitation Data'!$E$10,0,10*ROW('Sanitation Data'!E64))),'Data Summary'!CR70="Yes"),OFFSET('Sanitation Data'!$E$10,0,10*ROW('Sanitation Data'!E64)),NA())</f>
        <v>#N/A</v>
      </c>
      <c r="AD70" s="511" t="e">
        <f ca="1">+IF(AND(ISNUMBER(OFFSET('Sanitation Data'!$E$11,0,10*ROW('Sanitation Data'!E64))),'Data Summary'!CS70="Yes"),OFFSET('Sanitation Data'!$E$11,0,10*ROW('Sanitation Data'!E64)),NA())</f>
        <v>#N/A</v>
      </c>
      <c r="AE70" s="511" t="e">
        <f ca="1">+IF(AND(ISNUMBER(OFFSET('Sanitation Data'!$E$12,0,10*ROW('Sanitation Data'!E64))),'Data Summary'!CT70="Yes"),OFFSET('Sanitation Data'!$E$12,0,10*ROW('Sanitation Data'!E64)),NA())</f>
        <v>#N/A</v>
      </c>
      <c r="AF70" s="511" t="e">
        <f ca="1">+IF(AND(ISNUMBER(OFFSET('Sanitation Data'!$F$4,0,10*ROW('Sanitation Data'!F64))),'Data Summary'!CU70="Yes"),100-OFFSET('Sanitation Data'!$F$4,0,10*ROW('Sanitation Data'!F64)),NA())</f>
        <v>#N/A</v>
      </c>
      <c r="AG70" s="511" t="e">
        <f ca="1">+IF(AND(ISNUMBER(OFFSET('Sanitation Data'!$F$6,0,10*ROW('Sanitation Data'!F64))),'Data Summary'!CV70="Yes"),OFFSET('Sanitation Data'!$F$6,0,10*ROW('Sanitation Data'!F64)),NA())</f>
        <v>#N/A</v>
      </c>
      <c r="AH70" s="511" t="e">
        <f ca="1">+IF(AND(ISNUMBER(OFFSET('Sanitation Data'!$F$10,0,10*ROW('Sanitation Data'!F64))),'Data Summary'!CW70="Yes"),OFFSET('Sanitation Data'!$F$10,0,10*ROW('Sanitation Data'!F64)),NA())</f>
        <v>#N/A</v>
      </c>
      <c r="AI70" s="511" t="e">
        <f ca="1">+IF(AND(ISNUMBER(OFFSET('Sanitation Data'!$F$11,0,10*ROW('Sanitation Data'!F64))),'Data Summary'!CX70="Yes"),OFFSET('Sanitation Data'!$F$11,0,10*ROW('Sanitation Data'!F64)),NA())</f>
        <v>#N/A</v>
      </c>
      <c r="AJ70" s="511" t="e">
        <f ca="1">+IF(AND(ISNUMBER(OFFSET('Sanitation Data'!$F$12,0,10*ROW('Sanitation Data'!F64))),'Data Summary'!CY70="Yes"),OFFSET('Sanitation Data'!$F$12,0,10*ROW('Sanitation Data'!F64)),NA())</f>
        <v>#N/A</v>
      </c>
      <c r="AK70" s="511" t="e">
        <f ca="1">+IF(AND(ISNUMBER(OFFSET('Sanitation Data'!$G$4,0,10*ROW('Sanitation Data'!G64))),'Data Summary'!CZ70="Yes"),100-OFFSET('Sanitation Data'!$G$4,0,10*ROW('Sanitation Data'!G64)),NA())</f>
        <v>#N/A</v>
      </c>
      <c r="AL70" s="511" t="e">
        <f ca="1">+IF(AND(ISNUMBER(OFFSET('Sanitation Data'!$G$6,0,10*ROW('Sanitation Data'!G64))),'Data Summary'!DA70="Yes"),OFFSET('Sanitation Data'!$G$6,0,10*ROW('Sanitation Data'!G64)),NA())</f>
        <v>#N/A</v>
      </c>
      <c r="AM70" s="511" t="e">
        <f ca="1">+IF(AND(ISNUMBER(OFFSET('Sanitation Data'!$G$10,0,10*ROW('Sanitation Data'!G64))),'Data Summary'!DB70="Yes"),OFFSET('Sanitation Data'!$G$10,0,10*ROW('Sanitation Data'!G64)),NA())</f>
        <v>#N/A</v>
      </c>
      <c r="AN70" s="511" t="e">
        <f ca="1">+IF(AND(ISNUMBER(OFFSET('Sanitation Data'!$G$11,0,10*ROW('Sanitation Data'!G64))),'Data Summary'!DC70="Yes"),OFFSET('Sanitation Data'!$G$11,0,10*ROW('Sanitation Data'!G64)),NA())</f>
        <v>#N/A</v>
      </c>
      <c r="AO70" s="511" t="e">
        <f ca="1">+IF(AND(ISNUMBER(OFFSET('Sanitation Data'!$G$12,0,10*ROW('Sanitation Data'!G64))),'Data Summary'!DD70="Yes"),OFFSET('Sanitation Data'!$G$12,0,10*ROW('Sanitation Data'!G64)),NA())</f>
        <v>#N/A</v>
      </c>
      <c r="AP70" s="511" t="e">
        <f ca="1">+IF(AND(ISNUMBER(OFFSET('Sanitation Data'!$H$4,0,10*ROW('Sanitation Data'!H64))),'Data Summary'!DE70="Yes"),100-OFFSET('Sanitation Data'!$H$4,0,10*ROW('Sanitation Data'!H64)),NA())</f>
        <v>#N/A</v>
      </c>
      <c r="AQ70" s="511" t="e">
        <f ca="1">+IF(AND(ISNUMBER(OFFSET('Sanitation Data'!$H$6,0,10*ROW('Sanitation Data'!H64))),'Data Summary'!DF70="Yes"),OFFSET('Sanitation Data'!$H$6,0,10*ROW('Sanitation Data'!H64)),NA())</f>
        <v>#N/A</v>
      </c>
      <c r="AR70" s="511" t="e">
        <f ca="1">+IF(AND(ISNUMBER(OFFSET('Sanitation Data'!$H$10,0,10*ROW('Sanitation Data'!H64))),'Data Summary'!DG70="Yes"),OFFSET('Sanitation Data'!$H$10,0,10*ROW('Sanitation Data'!H64)),NA())</f>
        <v>#N/A</v>
      </c>
      <c r="AS70" s="511" t="e">
        <f ca="1">+IF(AND(ISNUMBER(OFFSET('Sanitation Data'!$H$11,0,10*ROW('Sanitation Data'!H64))),'Data Summary'!DH70="Yes"),OFFSET('Sanitation Data'!$H$11,0,10*ROW('Sanitation Data'!H64)),NA())</f>
        <v>#N/A</v>
      </c>
      <c r="AT70" s="511" t="e">
        <f ca="1">+IF(AND(ISNUMBER(OFFSET('Sanitation Data'!$H$12,0,10*ROW('Sanitation Data'!H64))),'Data Summary'!DI70="Yes"),OFFSET('Sanitation Data'!$H$12,0,10*ROW('Sanitation Data'!H64)),NA())</f>
        <v>#N/A</v>
      </c>
      <c r="AU70" s="511" t="e">
        <f ca="1">+IF(AND(ISNUMBER(OFFSET('Sanitation Data'!$I$4,0,10*ROW('Sanitation Data'!I64))),'Data Summary'!DJ70="Yes"),100-OFFSET('Sanitation Data'!$I$4,0,10*ROW('Sanitation Data'!I64)),NA())</f>
        <v>#N/A</v>
      </c>
      <c r="AV70" s="511" t="e">
        <f ca="1">+IF(AND(ISNUMBER(OFFSET('Sanitation Data'!$I$6,0,10*ROW('Sanitation Data'!I64))),'Data Summary'!DK70="Yes"),OFFSET('Sanitation Data'!$I$6,0,10*ROW('Sanitation Data'!I64)),NA())</f>
        <v>#N/A</v>
      </c>
      <c r="AW70" s="511" t="e">
        <f ca="1">+IF(AND(ISNUMBER(OFFSET('Sanitation Data'!$I$10,0,10*ROW('Sanitation Data'!I64))),'Data Summary'!DL70="Yes"),OFFSET('Sanitation Data'!$I$10,0,10*ROW('Sanitation Data'!I64)),NA())</f>
        <v>#N/A</v>
      </c>
      <c r="AX70" s="511" t="e">
        <f ca="1">+IF(AND(ISNUMBER(OFFSET('Sanitation Data'!$I$11,0,10*ROW('Sanitation Data'!I64))),'Data Summary'!DM70="Yes"),OFFSET('Sanitation Data'!$I$11,0,10*ROW('Sanitation Data'!I64)),NA())</f>
        <v>#N/A</v>
      </c>
      <c r="AY70" s="511" t="e">
        <f ca="1">+IF(AND(ISNUMBER(OFFSET('Sanitation Data'!$I$12,0,10*ROW('Sanitation Data'!I64))),'Data Summary'!DN70="Yes"),OFFSET('Sanitation Data'!$I$12,0,10*ROW('Sanitation Data'!I64)),NA())</f>
        <v>#N/A</v>
      </c>
      <c r="AZ70" s="512" t="e">
        <f ca="1">+IF(AND(ISNUMBER(OFFSET('Hygiene Data'!$D$5,0,10*ROW('Hygiene Data'!D64))),'Data Summary'!DO70="Yes"),OFFSET('Hygiene Data'!$D$5,0,10*ROW('Hygiene Data'!D64)),NA())</f>
        <v>#N/A</v>
      </c>
      <c r="BA70" s="512" t="e">
        <f ca="1">+IF(AND(ISNUMBER(OFFSET('Hygiene Data'!$D$7,0,10*ROW('Hygiene Data'!D64))),'Data Summary'!DP70="Yes"),OFFSET('Hygiene Data'!$D$7,0,10*ROW('Hygiene Data'!D64)),NA())</f>
        <v>#N/A</v>
      </c>
      <c r="BB70" s="512" t="e">
        <f ca="1">+IF(AND(ISNUMBER(OFFSET('Hygiene Data'!$D$9,0,10*ROW('Hygiene Data'!D64))),'Data Summary'!DQ70="Yes"),OFFSET('Hygiene Data'!$D$9,0,10*ROW('Hygiene Data'!D64)),NA())</f>
        <v>#N/A</v>
      </c>
      <c r="BC70" s="512" t="e">
        <f ca="1">+IF(AND(ISNUMBER(OFFSET('Hygiene Data'!$E$5,0,10*ROW('Hygiene Data'!E64))),'Data Summary'!DR70="Yes"),OFFSET('Hygiene Data'!$E$5,0,10*ROW('Hygiene Data'!E64)),NA())</f>
        <v>#N/A</v>
      </c>
      <c r="BD70" s="512" t="e">
        <f ca="1">+IF(AND(ISNUMBER(OFFSET('Hygiene Data'!$E$7,0,10*ROW('Hygiene Data'!E64))),'Data Summary'!DS70="Yes"),OFFSET('Hygiene Data'!$E$7,0,10*ROW('Hygiene Data'!E64)),NA())</f>
        <v>#N/A</v>
      </c>
      <c r="BE70" s="512" t="e">
        <f ca="1">+IF(AND(ISNUMBER(OFFSET('Hygiene Data'!$E$9,0,10*ROW('Hygiene Data'!E64))),'Data Summary'!DT70="Yes"),OFFSET('Hygiene Data'!$E$9,0,10*ROW('Hygiene Data'!E64)),NA())</f>
        <v>#N/A</v>
      </c>
      <c r="BF70" s="512" t="e">
        <f ca="1">+IF(AND(ISNUMBER(OFFSET('Hygiene Data'!$F$5,0,10*ROW('Hygiene Data'!F64))),'Data Summary'!DU70="Yes"),OFFSET('Hygiene Data'!$F$5,0,10*ROW('Hygiene Data'!F64)),NA())</f>
        <v>#N/A</v>
      </c>
      <c r="BG70" s="512" t="e">
        <f ca="1">+IF(AND(ISNUMBER(OFFSET('Hygiene Data'!$F$7,0,10*ROW('Hygiene Data'!F64))),'Data Summary'!DV70="Yes"),OFFSET('Hygiene Data'!$F$7,0,10*ROW('Hygiene Data'!F64)),NA())</f>
        <v>#N/A</v>
      </c>
      <c r="BH70" s="512" t="e">
        <f ca="1">+IF(AND(ISNUMBER(OFFSET('Hygiene Data'!$F$9,0,10*ROW('Hygiene Data'!F64))),'Data Summary'!DW70="Yes"),OFFSET('Hygiene Data'!$F$9,0,10*ROW('Hygiene Data'!F64)),NA())</f>
        <v>#N/A</v>
      </c>
      <c r="BI70" s="512" t="e">
        <f ca="1">+IF(AND(ISNUMBER(OFFSET('Hygiene Data'!$G$5,0,10*ROW('Hygiene Data'!G64))),'Data Summary'!DX70="Yes"),OFFSET('Hygiene Data'!$G$5,0,10*ROW('Hygiene Data'!G64)),NA())</f>
        <v>#N/A</v>
      </c>
      <c r="BJ70" s="512" t="e">
        <f ca="1">+IF(AND(ISNUMBER(OFFSET('Hygiene Data'!$G$7,0,10*ROW('Hygiene Data'!G64))),'Data Summary'!DY70="Yes"),OFFSET('Hygiene Data'!$G$7,0,10*ROW('Hygiene Data'!G64)),NA())</f>
        <v>#N/A</v>
      </c>
      <c r="BK70" s="512" t="e">
        <f ca="1">+IF(AND(ISNUMBER(OFFSET('Hygiene Data'!$G$9,0,10*ROW('Hygiene Data'!G64))),'Data Summary'!DZ70="Yes"),OFFSET('Hygiene Data'!$G$9,0,10*ROW('Hygiene Data'!G64)),NA())</f>
        <v>#N/A</v>
      </c>
      <c r="BL70" s="512" t="e">
        <f ca="1">+IF(AND(ISNUMBER(OFFSET('Hygiene Data'!$H$5,0,10*ROW('Hygiene Data'!H64))),'Data Summary'!EA70="Yes"),OFFSET('Hygiene Data'!$H$5,0,10*ROW('Hygiene Data'!H64)),NA())</f>
        <v>#N/A</v>
      </c>
      <c r="BM70" s="512" t="e">
        <f ca="1">+IF(AND(ISNUMBER(OFFSET('Hygiene Data'!$H$7,0,10*ROW('Hygiene Data'!H64))),'Data Summary'!EB70="Yes"),OFFSET('Hygiene Data'!$H$7,0,10*ROW('Hygiene Data'!H64)),NA())</f>
        <v>#N/A</v>
      </c>
      <c r="BN70" s="512" t="e">
        <f ca="1">+IF(AND(ISNUMBER(OFFSET('Hygiene Data'!$H$9,0,10*ROW('Hygiene Data'!H64))),'Data Summary'!EC70="Yes"),OFFSET('Hygiene Data'!$H$9,0,10*ROW('Hygiene Data'!H64)),NA())</f>
        <v>#N/A</v>
      </c>
      <c r="BO70" s="512" t="e">
        <f ca="1">+IF(AND(ISNUMBER(OFFSET('Hygiene Data'!$I$5,0,10*ROW('Hygiene Data'!I64))),'Data Summary'!ED70="Yes"),OFFSET('Hygiene Data'!$I$5,0,10*ROW('Hygiene Data'!I64)),NA())</f>
        <v>#N/A</v>
      </c>
      <c r="BP70" s="512" t="e">
        <f ca="1">+IF(AND(ISNUMBER(OFFSET('Hygiene Data'!$I$7,0,10*ROW('Hygiene Data'!I64))),'Data Summary'!EE70="Yes"),OFFSET('Hygiene Data'!$I$7,0,10*ROW('Hygiene Data'!I64)),NA())</f>
        <v>#N/A</v>
      </c>
      <c r="BQ70" s="512" t="e">
        <f ca="1">+IF(AND(ISNUMBER(OFFSET('Hygiene Data'!$I$9,0,10*ROW('Hygiene Data'!I64))),'Data Summary'!EF70="Yes"),OFFSET('Hygiene Data'!$I$9,0,10*ROW('Hygiene Data'!I64)),NA())</f>
        <v>#N/A</v>
      </c>
    </row>
    <row r="71" spans="1:69" x14ac:dyDescent="0.25">
      <c r="A71" s="508" t="e">
        <f ca="1">+RIGHT('Data Summary'!A71,LEN('Data Summary'!A71)-9)</f>
        <v>#VALUE!</v>
      </c>
      <c r="B71" s="482" t="str">
        <f ca="1">+IF(ISTEXT('Data Summary'!B71),'Data Summary'!B71,"")</f>
        <v/>
      </c>
      <c r="C71" s="509" t="e">
        <f ca="1">+VALUE('Data Summary'!C71)</f>
        <v>#VALUE!</v>
      </c>
      <c r="D71" s="510" t="e">
        <f ca="1">+IF(AND(ISNUMBER(OFFSET('Water Data'!$D$4,0,10*ROW('Water Data'!D65))),'Data Summary'!BS71="Yes"),100-OFFSET('Water Data'!$D$4,0,10*ROW('Water Data'!D65)),NA())</f>
        <v>#N/A</v>
      </c>
      <c r="E71" s="510" t="e">
        <f ca="1">+IF(AND(ISNUMBER(OFFSET('Water Data'!$D$6,0,10*ROW('Water Data'!D65))),'Data Summary'!BT71="Yes"),OFFSET('Water Data'!$D$6,0,10*ROW('Water Data'!D65)),NA())</f>
        <v>#N/A</v>
      </c>
      <c r="F71" s="510" t="e">
        <f ca="1">+IF(AND(ISNUMBER(OFFSET('Water Data'!$D$9,0,10*ROW('Water Data'!D65))),'Data Summary'!BU71="Yes"),OFFSET('Water Data'!$D$9,0,10*ROW('Water Data'!D65)),NA())</f>
        <v>#N/A</v>
      </c>
      <c r="G71" s="510" t="e">
        <f ca="1">+IF(AND(ISNUMBER(OFFSET('Water Data'!$E$4,0,10*ROW('Water Data'!E65))),'Data Summary'!BV71="Yes"),100-OFFSET('Water Data'!$E$4,0,10*ROW('Water Data'!E65)),NA())</f>
        <v>#N/A</v>
      </c>
      <c r="H71" s="510" t="e">
        <f ca="1">+IF(AND(ISNUMBER(OFFSET('Water Data'!$E$6,0,10*ROW('Water Data'!E65))),'Data Summary'!BW71="Yes"),OFFSET('Water Data'!$E$6,0,10*ROW('Water Data'!E65)),NA())</f>
        <v>#N/A</v>
      </c>
      <c r="I71" s="510" t="e">
        <f ca="1">+IF(AND(ISNUMBER(OFFSET('Water Data'!$E$9,0,10*ROW('Water Data'!E65))),'Data Summary'!BX71="Yes"),OFFSET('Water Data'!$E$9,0,10*ROW('Water Data'!E65)),NA())</f>
        <v>#N/A</v>
      </c>
      <c r="J71" s="510" t="e">
        <f ca="1">+IF(AND(ISNUMBER(OFFSET('Water Data'!$F$4,0,10*ROW('Water Data'!F65))),'Data Summary'!BY71="Yes"),100-OFFSET('Water Data'!$F$4,0,10*ROW('Water Data'!F65)),NA())</f>
        <v>#N/A</v>
      </c>
      <c r="K71" s="510" t="e">
        <f ca="1">+IF(AND(ISNUMBER(OFFSET('Water Data'!$F$6,0,10*ROW('Water Data'!F65))),'Data Summary'!BZ71="Yes"),OFFSET('Water Data'!$F$6,0,10*ROW('Water Data'!F65)),NA())</f>
        <v>#N/A</v>
      </c>
      <c r="L71" s="510" t="e">
        <f ca="1">+IF(AND(ISNUMBER(OFFSET('Water Data'!$F$9,0,10*ROW('Water Data'!F65))),'Data Summary'!CA71="Yes"),OFFSET('Water Data'!$F$9,0,10*ROW('Water Data'!F65)),NA())</f>
        <v>#N/A</v>
      </c>
      <c r="M71" s="510" t="e">
        <f ca="1">+IF(AND(ISNUMBER(OFFSET('Water Data'!$G$4,0,10*ROW('Water Data'!G65))),'Data Summary'!CB71="Yes"),100-OFFSET('Water Data'!$G$4,0,10*ROW('Water Data'!G65)),NA())</f>
        <v>#N/A</v>
      </c>
      <c r="N71" s="510" t="e">
        <f ca="1">+IF(AND(ISNUMBER(OFFSET('Water Data'!$G$6,0,10*ROW('Water Data'!G65))),'Data Summary'!CC71="Yes"),OFFSET('Water Data'!$G$6,0,10*ROW('Water Data'!G65)),NA())</f>
        <v>#N/A</v>
      </c>
      <c r="O71" s="510" t="e">
        <f ca="1">+IF(AND(ISNUMBER(OFFSET('Water Data'!$G$9,0,10*ROW('Water Data'!G65))),'Data Summary'!CD71="Yes"),OFFSET('Water Data'!$G$9,0,10*ROW('Water Data'!G65)),NA())</f>
        <v>#N/A</v>
      </c>
      <c r="P71" s="510" t="e">
        <f ca="1">+IF(AND(ISNUMBER(OFFSET('Water Data'!$H$4,0,10*ROW('Water Data'!H65))),'Data Summary'!CE71="Yes"),100-OFFSET('Water Data'!$H$4,0,10*ROW('Water Data'!H65)),NA())</f>
        <v>#N/A</v>
      </c>
      <c r="Q71" s="510" t="e">
        <f ca="1">+IF(AND(ISNUMBER(OFFSET('Water Data'!$H$6,0,10*ROW('Water Data'!H65))),'Data Summary'!CF71="Yes"),OFFSET('Water Data'!$H$6,0,10*ROW('Water Data'!H65)),NA())</f>
        <v>#N/A</v>
      </c>
      <c r="R71" s="510" t="e">
        <f ca="1">+IF(AND(ISNUMBER(OFFSET('Water Data'!$H$9,0,10*ROW('Water Data'!H65))),'Data Summary'!CG71="Yes"),OFFSET('Water Data'!$H$9,0,10*ROW('Water Data'!H65)),NA())</f>
        <v>#N/A</v>
      </c>
      <c r="S71" s="510" t="e">
        <f ca="1">+IF(AND(ISNUMBER(OFFSET('Water Data'!$I$4,0,10*ROW('Water Data'!I65))),'Data Summary'!CH71="Yes"),100-OFFSET('Water Data'!$I$4,0,10*ROW('Water Data'!I65)),NA())</f>
        <v>#N/A</v>
      </c>
      <c r="T71" s="510" t="e">
        <f ca="1">+IF(AND(ISNUMBER(OFFSET('Water Data'!$I$6,0,10*ROW('Water Data'!I65))),'Data Summary'!CI71="Yes"),OFFSET('Water Data'!$I$6,0,10*ROW('Water Data'!I65)),NA())</f>
        <v>#N/A</v>
      </c>
      <c r="U71" s="510" t="e">
        <f ca="1">+IF(AND(ISNUMBER(OFFSET('Water Data'!$I$9,0,10*ROW('Water Data'!I65))),'Data Summary'!CJ71="Yes"),OFFSET('Water Data'!$I$9,0,10*ROW('Water Data'!I65)),NA())</f>
        <v>#N/A</v>
      </c>
      <c r="V71" s="511" t="e">
        <f ca="1">+IF(AND(ISNUMBER(OFFSET('Sanitation Data'!$D$4,0,10*ROW('Sanitation Data'!D65))),'Data Summary'!CK71="Yes"),100-OFFSET('Sanitation Data'!$D$4,0,10*ROW('Sanitation Data'!D65)),NA())</f>
        <v>#N/A</v>
      </c>
      <c r="W71" s="511" t="e">
        <f ca="1">+IF(AND(ISNUMBER(OFFSET('Sanitation Data'!$D$6,0,10*ROW('Sanitation Data'!D65))),'Data Summary'!CL71="Yes"),OFFSET('Sanitation Data'!$D$6,0,10*ROW('Sanitation Data'!D65)),NA())</f>
        <v>#N/A</v>
      </c>
      <c r="X71" s="511" t="e">
        <f ca="1">+IF(AND(ISNUMBER(OFFSET('Sanitation Data'!$D$10,0,10*ROW('Sanitation Data'!D65))),'Data Summary'!CM71="Yes"),OFFSET('Sanitation Data'!$D$10,0,10*ROW('Sanitation Data'!D65)),NA())</f>
        <v>#N/A</v>
      </c>
      <c r="Y71" s="511" t="e">
        <f ca="1">+IF(AND(ISNUMBER(OFFSET('Sanitation Data'!$D$11,0,10*ROW('Sanitation Data'!D65))),'Data Summary'!CN71="Yes"),OFFSET('Sanitation Data'!$D$11,0,10*ROW('Sanitation Data'!D65)),NA())</f>
        <v>#N/A</v>
      </c>
      <c r="Z71" s="511" t="e">
        <f ca="1">+IF(AND(ISNUMBER(OFFSET('Sanitation Data'!$D$12,0,10*ROW('Sanitation Data'!D65))),'Data Summary'!CO71="Yes"),OFFSET('Sanitation Data'!$D$12,0,10*ROW('Sanitation Data'!D65)),NA())</f>
        <v>#N/A</v>
      </c>
      <c r="AA71" s="511" t="e">
        <f ca="1">+IF(AND(ISNUMBER(OFFSET('Sanitation Data'!$E$4,0,10*ROW('Sanitation Data'!E65))),'Data Summary'!CP71="Yes"),100-OFFSET('Sanitation Data'!$E$4,0,10*ROW('Sanitation Data'!E65)),NA())</f>
        <v>#N/A</v>
      </c>
      <c r="AB71" s="511" t="e">
        <f ca="1">+IF(AND(ISNUMBER(OFFSET('Sanitation Data'!$E$6,0,10*ROW('Sanitation Data'!E65))),'Data Summary'!CQ71="Yes"),OFFSET('Sanitation Data'!$E$6,0,10*ROW('Sanitation Data'!E65)),NA())</f>
        <v>#N/A</v>
      </c>
      <c r="AC71" s="511" t="e">
        <f ca="1">+IF(AND(ISNUMBER(OFFSET('Sanitation Data'!$E$10,0,10*ROW('Sanitation Data'!E65))),'Data Summary'!CR71="Yes"),OFFSET('Sanitation Data'!$E$10,0,10*ROW('Sanitation Data'!E65)),NA())</f>
        <v>#N/A</v>
      </c>
      <c r="AD71" s="511" t="e">
        <f ca="1">+IF(AND(ISNUMBER(OFFSET('Sanitation Data'!$E$11,0,10*ROW('Sanitation Data'!E65))),'Data Summary'!CS71="Yes"),OFFSET('Sanitation Data'!$E$11,0,10*ROW('Sanitation Data'!E65)),NA())</f>
        <v>#N/A</v>
      </c>
      <c r="AE71" s="511" t="e">
        <f ca="1">+IF(AND(ISNUMBER(OFFSET('Sanitation Data'!$E$12,0,10*ROW('Sanitation Data'!E65))),'Data Summary'!CT71="Yes"),OFFSET('Sanitation Data'!$E$12,0,10*ROW('Sanitation Data'!E65)),NA())</f>
        <v>#N/A</v>
      </c>
      <c r="AF71" s="511" t="e">
        <f ca="1">+IF(AND(ISNUMBER(OFFSET('Sanitation Data'!$F$4,0,10*ROW('Sanitation Data'!F65))),'Data Summary'!CU71="Yes"),100-OFFSET('Sanitation Data'!$F$4,0,10*ROW('Sanitation Data'!F65)),NA())</f>
        <v>#N/A</v>
      </c>
      <c r="AG71" s="511" t="e">
        <f ca="1">+IF(AND(ISNUMBER(OFFSET('Sanitation Data'!$F$6,0,10*ROW('Sanitation Data'!F65))),'Data Summary'!CV71="Yes"),OFFSET('Sanitation Data'!$F$6,0,10*ROW('Sanitation Data'!F65)),NA())</f>
        <v>#N/A</v>
      </c>
      <c r="AH71" s="511" t="e">
        <f ca="1">+IF(AND(ISNUMBER(OFFSET('Sanitation Data'!$F$10,0,10*ROW('Sanitation Data'!F65))),'Data Summary'!CW71="Yes"),OFFSET('Sanitation Data'!$F$10,0,10*ROW('Sanitation Data'!F65)),NA())</f>
        <v>#N/A</v>
      </c>
      <c r="AI71" s="511" t="e">
        <f ca="1">+IF(AND(ISNUMBER(OFFSET('Sanitation Data'!$F$11,0,10*ROW('Sanitation Data'!F65))),'Data Summary'!CX71="Yes"),OFFSET('Sanitation Data'!$F$11,0,10*ROW('Sanitation Data'!F65)),NA())</f>
        <v>#N/A</v>
      </c>
      <c r="AJ71" s="511" t="e">
        <f ca="1">+IF(AND(ISNUMBER(OFFSET('Sanitation Data'!$F$12,0,10*ROW('Sanitation Data'!F65))),'Data Summary'!CY71="Yes"),OFFSET('Sanitation Data'!$F$12,0,10*ROW('Sanitation Data'!F65)),NA())</f>
        <v>#N/A</v>
      </c>
      <c r="AK71" s="511" t="e">
        <f ca="1">+IF(AND(ISNUMBER(OFFSET('Sanitation Data'!$G$4,0,10*ROW('Sanitation Data'!G65))),'Data Summary'!CZ71="Yes"),100-OFFSET('Sanitation Data'!$G$4,0,10*ROW('Sanitation Data'!G65)),NA())</f>
        <v>#N/A</v>
      </c>
      <c r="AL71" s="511" t="e">
        <f ca="1">+IF(AND(ISNUMBER(OFFSET('Sanitation Data'!$G$6,0,10*ROW('Sanitation Data'!G65))),'Data Summary'!DA71="Yes"),OFFSET('Sanitation Data'!$G$6,0,10*ROW('Sanitation Data'!G65)),NA())</f>
        <v>#N/A</v>
      </c>
      <c r="AM71" s="511" t="e">
        <f ca="1">+IF(AND(ISNUMBER(OFFSET('Sanitation Data'!$G$10,0,10*ROW('Sanitation Data'!G65))),'Data Summary'!DB71="Yes"),OFFSET('Sanitation Data'!$G$10,0,10*ROW('Sanitation Data'!G65)),NA())</f>
        <v>#N/A</v>
      </c>
      <c r="AN71" s="511" t="e">
        <f ca="1">+IF(AND(ISNUMBER(OFFSET('Sanitation Data'!$G$11,0,10*ROW('Sanitation Data'!G65))),'Data Summary'!DC71="Yes"),OFFSET('Sanitation Data'!$G$11,0,10*ROW('Sanitation Data'!G65)),NA())</f>
        <v>#N/A</v>
      </c>
      <c r="AO71" s="511" t="e">
        <f ca="1">+IF(AND(ISNUMBER(OFFSET('Sanitation Data'!$G$12,0,10*ROW('Sanitation Data'!G65))),'Data Summary'!DD71="Yes"),OFFSET('Sanitation Data'!$G$12,0,10*ROW('Sanitation Data'!G65)),NA())</f>
        <v>#N/A</v>
      </c>
      <c r="AP71" s="511" t="e">
        <f ca="1">+IF(AND(ISNUMBER(OFFSET('Sanitation Data'!$H$4,0,10*ROW('Sanitation Data'!H65))),'Data Summary'!DE71="Yes"),100-OFFSET('Sanitation Data'!$H$4,0,10*ROW('Sanitation Data'!H65)),NA())</f>
        <v>#N/A</v>
      </c>
      <c r="AQ71" s="511" t="e">
        <f ca="1">+IF(AND(ISNUMBER(OFFSET('Sanitation Data'!$H$6,0,10*ROW('Sanitation Data'!H65))),'Data Summary'!DF71="Yes"),OFFSET('Sanitation Data'!$H$6,0,10*ROW('Sanitation Data'!H65)),NA())</f>
        <v>#N/A</v>
      </c>
      <c r="AR71" s="511" t="e">
        <f ca="1">+IF(AND(ISNUMBER(OFFSET('Sanitation Data'!$H$10,0,10*ROW('Sanitation Data'!H65))),'Data Summary'!DG71="Yes"),OFFSET('Sanitation Data'!$H$10,0,10*ROW('Sanitation Data'!H65)),NA())</f>
        <v>#N/A</v>
      </c>
      <c r="AS71" s="511" t="e">
        <f ca="1">+IF(AND(ISNUMBER(OFFSET('Sanitation Data'!$H$11,0,10*ROW('Sanitation Data'!H65))),'Data Summary'!DH71="Yes"),OFFSET('Sanitation Data'!$H$11,0,10*ROW('Sanitation Data'!H65)),NA())</f>
        <v>#N/A</v>
      </c>
      <c r="AT71" s="511" t="e">
        <f ca="1">+IF(AND(ISNUMBER(OFFSET('Sanitation Data'!$H$12,0,10*ROW('Sanitation Data'!H65))),'Data Summary'!DI71="Yes"),OFFSET('Sanitation Data'!$H$12,0,10*ROW('Sanitation Data'!H65)),NA())</f>
        <v>#N/A</v>
      </c>
      <c r="AU71" s="511" t="e">
        <f ca="1">+IF(AND(ISNUMBER(OFFSET('Sanitation Data'!$I$4,0,10*ROW('Sanitation Data'!I65))),'Data Summary'!DJ71="Yes"),100-OFFSET('Sanitation Data'!$I$4,0,10*ROW('Sanitation Data'!I65)),NA())</f>
        <v>#N/A</v>
      </c>
      <c r="AV71" s="511" t="e">
        <f ca="1">+IF(AND(ISNUMBER(OFFSET('Sanitation Data'!$I$6,0,10*ROW('Sanitation Data'!I65))),'Data Summary'!DK71="Yes"),OFFSET('Sanitation Data'!$I$6,0,10*ROW('Sanitation Data'!I65)),NA())</f>
        <v>#N/A</v>
      </c>
      <c r="AW71" s="511" t="e">
        <f ca="1">+IF(AND(ISNUMBER(OFFSET('Sanitation Data'!$I$10,0,10*ROW('Sanitation Data'!I65))),'Data Summary'!DL71="Yes"),OFFSET('Sanitation Data'!$I$10,0,10*ROW('Sanitation Data'!I65)),NA())</f>
        <v>#N/A</v>
      </c>
      <c r="AX71" s="511" t="e">
        <f ca="1">+IF(AND(ISNUMBER(OFFSET('Sanitation Data'!$I$11,0,10*ROW('Sanitation Data'!I65))),'Data Summary'!DM71="Yes"),OFFSET('Sanitation Data'!$I$11,0,10*ROW('Sanitation Data'!I65)),NA())</f>
        <v>#N/A</v>
      </c>
      <c r="AY71" s="511" t="e">
        <f ca="1">+IF(AND(ISNUMBER(OFFSET('Sanitation Data'!$I$12,0,10*ROW('Sanitation Data'!I65))),'Data Summary'!DN71="Yes"),OFFSET('Sanitation Data'!$I$12,0,10*ROW('Sanitation Data'!I65)),NA())</f>
        <v>#N/A</v>
      </c>
      <c r="AZ71" s="512" t="e">
        <f ca="1">+IF(AND(ISNUMBER(OFFSET('Hygiene Data'!$D$5,0,10*ROW('Hygiene Data'!D65))),'Data Summary'!DO71="Yes"),OFFSET('Hygiene Data'!$D$5,0,10*ROW('Hygiene Data'!D65)),NA())</f>
        <v>#N/A</v>
      </c>
      <c r="BA71" s="512" t="e">
        <f ca="1">+IF(AND(ISNUMBER(OFFSET('Hygiene Data'!$D$7,0,10*ROW('Hygiene Data'!D65))),'Data Summary'!DP71="Yes"),OFFSET('Hygiene Data'!$D$7,0,10*ROW('Hygiene Data'!D65)),NA())</f>
        <v>#N/A</v>
      </c>
      <c r="BB71" s="512" t="e">
        <f ca="1">+IF(AND(ISNUMBER(OFFSET('Hygiene Data'!$D$9,0,10*ROW('Hygiene Data'!D65))),'Data Summary'!DQ71="Yes"),OFFSET('Hygiene Data'!$D$9,0,10*ROW('Hygiene Data'!D65)),NA())</f>
        <v>#N/A</v>
      </c>
      <c r="BC71" s="512" t="e">
        <f ca="1">+IF(AND(ISNUMBER(OFFSET('Hygiene Data'!$E$5,0,10*ROW('Hygiene Data'!E65))),'Data Summary'!DR71="Yes"),OFFSET('Hygiene Data'!$E$5,0,10*ROW('Hygiene Data'!E65)),NA())</f>
        <v>#N/A</v>
      </c>
      <c r="BD71" s="512" t="e">
        <f ca="1">+IF(AND(ISNUMBER(OFFSET('Hygiene Data'!$E$7,0,10*ROW('Hygiene Data'!E65))),'Data Summary'!DS71="Yes"),OFFSET('Hygiene Data'!$E$7,0,10*ROW('Hygiene Data'!E65)),NA())</f>
        <v>#N/A</v>
      </c>
      <c r="BE71" s="512" t="e">
        <f ca="1">+IF(AND(ISNUMBER(OFFSET('Hygiene Data'!$E$9,0,10*ROW('Hygiene Data'!E65))),'Data Summary'!DT71="Yes"),OFFSET('Hygiene Data'!$E$9,0,10*ROW('Hygiene Data'!E65)),NA())</f>
        <v>#N/A</v>
      </c>
      <c r="BF71" s="512" t="e">
        <f ca="1">+IF(AND(ISNUMBER(OFFSET('Hygiene Data'!$F$5,0,10*ROW('Hygiene Data'!F65))),'Data Summary'!DU71="Yes"),OFFSET('Hygiene Data'!$F$5,0,10*ROW('Hygiene Data'!F65)),NA())</f>
        <v>#N/A</v>
      </c>
      <c r="BG71" s="512" t="e">
        <f ca="1">+IF(AND(ISNUMBER(OFFSET('Hygiene Data'!$F$7,0,10*ROW('Hygiene Data'!F65))),'Data Summary'!DV71="Yes"),OFFSET('Hygiene Data'!$F$7,0,10*ROW('Hygiene Data'!F65)),NA())</f>
        <v>#N/A</v>
      </c>
      <c r="BH71" s="512" t="e">
        <f ca="1">+IF(AND(ISNUMBER(OFFSET('Hygiene Data'!$F$9,0,10*ROW('Hygiene Data'!F65))),'Data Summary'!DW71="Yes"),OFFSET('Hygiene Data'!$F$9,0,10*ROW('Hygiene Data'!F65)),NA())</f>
        <v>#N/A</v>
      </c>
      <c r="BI71" s="512" t="e">
        <f ca="1">+IF(AND(ISNUMBER(OFFSET('Hygiene Data'!$G$5,0,10*ROW('Hygiene Data'!G65))),'Data Summary'!DX71="Yes"),OFFSET('Hygiene Data'!$G$5,0,10*ROW('Hygiene Data'!G65)),NA())</f>
        <v>#N/A</v>
      </c>
      <c r="BJ71" s="512" t="e">
        <f ca="1">+IF(AND(ISNUMBER(OFFSET('Hygiene Data'!$G$7,0,10*ROW('Hygiene Data'!G65))),'Data Summary'!DY71="Yes"),OFFSET('Hygiene Data'!$G$7,0,10*ROW('Hygiene Data'!G65)),NA())</f>
        <v>#N/A</v>
      </c>
      <c r="BK71" s="512" t="e">
        <f ca="1">+IF(AND(ISNUMBER(OFFSET('Hygiene Data'!$G$9,0,10*ROW('Hygiene Data'!G65))),'Data Summary'!DZ71="Yes"),OFFSET('Hygiene Data'!$G$9,0,10*ROW('Hygiene Data'!G65)),NA())</f>
        <v>#N/A</v>
      </c>
      <c r="BL71" s="512" t="e">
        <f ca="1">+IF(AND(ISNUMBER(OFFSET('Hygiene Data'!$H$5,0,10*ROW('Hygiene Data'!H65))),'Data Summary'!EA71="Yes"),OFFSET('Hygiene Data'!$H$5,0,10*ROW('Hygiene Data'!H65)),NA())</f>
        <v>#N/A</v>
      </c>
      <c r="BM71" s="512" t="e">
        <f ca="1">+IF(AND(ISNUMBER(OFFSET('Hygiene Data'!$H$7,0,10*ROW('Hygiene Data'!H65))),'Data Summary'!EB71="Yes"),OFFSET('Hygiene Data'!$H$7,0,10*ROW('Hygiene Data'!H65)),NA())</f>
        <v>#N/A</v>
      </c>
      <c r="BN71" s="512" t="e">
        <f ca="1">+IF(AND(ISNUMBER(OFFSET('Hygiene Data'!$H$9,0,10*ROW('Hygiene Data'!H65))),'Data Summary'!EC71="Yes"),OFFSET('Hygiene Data'!$H$9,0,10*ROW('Hygiene Data'!H65)),NA())</f>
        <v>#N/A</v>
      </c>
      <c r="BO71" s="512" t="e">
        <f ca="1">+IF(AND(ISNUMBER(OFFSET('Hygiene Data'!$I$5,0,10*ROW('Hygiene Data'!I65))),'Data Summary'!ED71="Yes"),OFFSET('Hygiene Data'!$I$5,0,10*ROW('Hygiene Data'!I65)),NA())</f>
        <v>#N/A</v>
      </c>
      <c r="BP71" s="512" t="e">
        <f ca="1">+IF(AND(ISNUMBER(OFFSET('Hygiene Data'!$I$7,0,10*ROW('Hygiene Data'!I65))),'Data Summary'!EE71="Yes"),OFFSET('Hygiene Data'!$I$7,0,10*ROW('Hygiene Data'!I65)),NA())</f>
        <v>#N/A</v>
      </c>
      <c r="BQ71" s="512" t="e">
        <f ca="1">+IF(AND(ISNUMBER(OFFSET('Hygiene Data'!$I$9,0,10*ROW('Hygiene Data'!I65))),'Data Summary'!EF71="Yes"),OFFSET('Hygiene Data'!$I$9,0,10*ROW('Hygiene Data'!I65)),NA())</f>
        <v>#N/A</v>
      </c>
    </row>
    <row r="72" spans="1:69" x14ac:dyDescent="0.25">
      <c r="A72" s="508" t="e">
        <f ca="1">+RIGHT('Data Summary'!A72,LEN('Data Summary'!A72)-9)</f>
        <v>#VALUE!</v>
      </c>
      <c r="B72" s="482" t="str">
        <f ca="1">+IF(ISTEXT('Data Summary'!B72),'Data Summary'!B72,"")</f>
        <v/>
      </c>
      <c r="C72" s="509" t="e">
        <f ca="1">+VALUE('Data Summary'!C72)</f>
        <v>#VALUE!</v>
      </c>
      <c r="D72" s="510" t="e">
        <f ca="1">+IF(AND(ISNUMBER(OFFSET('Water Data'!$D$4,0,10*ROW('Water Data'!D66))),'Data Summary'!BS72="Yes"),100-OFFSET('Water Data'!$D$4,0,10*ROW('Water Data'!D66)),NA())</f>
        <v>#N/A</v>
      </c>
      <c r="E72" s="510" t="e">
        <f ca="1">+IF(AND(ISNUMBER(OFFSET('Water Data'!$D$6,0,10*ROW('Water Data'!D66))),'Data Summary'!BT72="Yes"),OFFSET('Water Data'!$D$6,0,10*ROW('Water Data'!D66)),NA())</f>
        <v>#N/A</v>
      </c>
      <c r="F72" s="510" t="e">
        <f ca="1">+IF(AND(ISNUMBER(OFFSET('Water Data'!$D$9,0,10*ROW('Water Data'!D66))),'Data Summary'!BU72="Yes"),OFFSET('Water Data'!$D$9,0,10*ROW('Water Data'!D66)),NA())</f>
        <v>#N/A</v>
      </c>
      <c r="G72" s="510" t="e">
        <f ca="1">+IF(AND(ISNUMBER(OFFSET('Water Data'!$E$4,0,10*ROW('Water Data'!E66))),'Data Summary'!BV72="Yes"),100-OFFSET('Water Data'!$E$4,0,10*ROW('Water Data'!E66)),NA())</f>
        <v>#N/A</v>
      </c>
      <c r="H72" s="510" t="e">
        <f ca="1">+IF(AND(ISNUMBER(OFFSET('Water Data'!$E$6,0,10*ROW('Water Data'!E66))),'Data Summary'!BW72="Yes"),OFFSET('Water Data'!$E$6,0,10*ROW('Water Data'!E66)),NA())</f>
        <v>#N/A</v>
      </c>
      <c r="I72" s="510" t="e">
        <f ca="1">+IF(AND(ISNUMBER(OFFSET('Water Data'!$E$9,0,10*ROW('Water Data'!E66))),'Data Summary'!BX72="Yes"),OFFSET('Water Data'!$E$9,0,10*ROW('Water Data'!E66)),NA())</f>
        <v>#N/A</v>
      </c>
      <c r="J72" s="510" t="e">
        <f ca="1">+IF(AND(ISNUMBER(OFFSET('Water Data'!$F$4,0,10*ROW('Water Data'!F66))),'Data Summary'!BY72="Yes"),100-OFFSET('Water Data'!$F$4,0,10*ROW('Water Data'!F66)),NA())</f>
        <v>#N/A</v>
      </c>
      <c r="K72" s="510" t="e">
        <f ca="1">+IF(AND(ISNUMBER(OFFSET('Water Data'!$F$6,0,10*ROW('Water Data'!F66))),'Data Summary'!BZ72="Yes"),OFFSET('Water Data'!$F$6,0,10*ROW('Water Data'!F66)),NA())</f>
        <v>#N/A</v>
      </c>
      <c r="L72" s="510" t="e">
        <f ca="1">+IF(AND(ISNUMBER(OFFSET('Water Data'!$F$9,0,10*ROW('Water Data'!F66))),'Data Summary'!CA72="Yes"),OFFSET('Water Data'!$F$9,0,10*ROW('Water Data'!F66)),NA())</f>
        <v>#N/A</v>
      </c>
      <c r="M72" s="510" t="e">
        <f ca="1">+IF(AND(ISNUMBER(OFFSET('Water Data'!$G$4,0,10*ROW('Water Data'!G66))),'Data Summary'!CB72="Yes"),100-OFFSET('Water Data'!$G$4,0,10*ROW('Water Data'!G66)),NA())</f>
        <v>#N/A</v>
      </c>
      <c r="N72" s="510" t="e">
        <f ca="1">+IF(AND(ISNUMBER(OFFSET('Water Data'!$G$6,0,10*ROW('Water Data'!G66))),'Data Summary'!CC72="Yes"),OFFSET('Water Data'!$G$6,0,10*ROW('Water Data'!G66)),NA())</f>
        <v>#N/A</v>
      </c>
      <c r="O72" s="510" t="e">
        <f ca="1">+IF(AND(ISNUMBER(OFFSET('Water Data'!$G$9,0,10*ROW('Water Data'!G66))),'Data Summary'!CD72="Yes"),OFFSET('Water Data'!$G$9,0,10*ROW('Water Data'!G66)),NA())</f>
        <v>#N/A</v>
      </c>
      <c r="P72" s="510" t="e">
        <f ca="1">+IF(AND(ISNUMBER(OFFSET('Water Data'!$H$4,0,10*ROW('Water Data'!H66))),'Data Summary'!CE72="Yes"),100-OFFSET('Water Data'!$H$4,0,10*ROW('Water Data'!H66)),NA())</f>
        <v>#N/A</v>
      </c>
      <c r="Q72" s="510" t="e">
        <f ca="1">+IF(AND(ISNUMBER(OFFSET('Water Data'!$H$6,0,10*ROW('Water Data'!H66))),'Data Summary'!CF72="Yes"),OFFSET('Water Data'!$H$6,0,10*ROW('Water Data'!H66)),NA())</f>
        <v>#N/A</v>
      </c>
      <c r="R72" s="510" t="e">
        <f ca="1">+IF(AND(ISNUMBER(OFFSET('Water Data'!$H$9,0,10*ROW('Water Data'!H66))),'Data Summary'!CG72="Yes"),OFFSET('Water Data'!$H$9,0,10*ROW('Water Data'!H66)),NA())</f>
        <v>#N/A</v>
      </c>
      <c r="S72" s="510" t="e">
        <f ca="1">+IF(AND(ISNUMBER(OFFSET('Water Data'!$I$4,0,10*ROW('Water Data'!I66))),'Data Summary'!CH72="Yes"),100-OFFSET('Water Data'!$I$4,0,10*ROW('Water Data'!I66)),NA())</f>
        <v>#N/A</v>
      </c>
      <c r="T72" s="510" t="e">
        <f ca="1">+IF(AND(ISNUMBER(OFFSET('Water Data'!$I$6,0,10*ROW('Water Data'!I66))),'Data Summary'!CI72="Yes"),OFFSET('Water Data'!$I$6,0,10*ROW('Water Data'!I66)),NA())</f>
        <v>#N/A</v>
      </c>
      <c r="U72" s="510" t="e">
        <f ca="1">+IF(AND(ISNUMBER(OFFSET('Water Data'!$I$9,0,10*ROW('Water Data'!I66))),'Data Summary'!CJ72="Yes"),OFFSET('Water Data'!$I$9,0,10*ROW('Water Data'!I66)),NA())</f>
        <v>#N/A</v>
      </c>
      <c r="V72" s="511" t="e">
        <f ca="1">+IF(AND(ISNUMBER(OFFSET('Sanitation Data'!$D$4,0,10*ROW('Sanitation Data'!D66))),'Data Summary'!CK72="Yes"),100-OFFSET('Sanitation Data'!$D$4,0,10*ROW('Sanitation Data'!D66)),NA())</f>
        <v>#N/A</v>
      </c>
      <c r="W72" s="511" t="e">
        <f ca="1">+IF(AND(ISNUMBER(OFFSET('Sanitation Data'!$D$6,0,10*ROW('Sanitation Data'!D66))),'Data Summary'!CL72="Yes"),OFFSET('Sanitation Data'!$D$6,0,10*ROW('Sanitation Data'!D66)),NA())</f>
        <v>#N/A</v>
      </c>
      <c r="X72" s="511" t="e">
        <f ca="1">+IF(AND(ISNUMBER(OFFSET('Sanitation Data'!$D$10,0,10*ROW('Sanitation Data'!D66))),'Data Summary'!CM72="Yes"),OFFSET('Sanitation Data'!$D$10,0,10*ROW('Sanitation Data'!D66)),NA())</f>
        <v>#N/A</v>
      </c>
      <c r="Y72" s="511" t="e">
        <f ca="1">+IF(AND(ISNUMBER(OFFSET('Sanitation Data'!$D$11,0,10*ROW('Sanitation Data'!D66))),'Data Summary'!CN72="Yes"),OFFSET('Sanitation Data'!$D$11,0,10*ROW('Sanitation Data'!D66)),NA())</f>
        <v>#N/A</v>
      </c>
      <c r="Z72" s="511" t="e">
        <f ca="1">+IF(AND(ISNUMBER(OFFSET('Sanitation Data'!$D$12,0,10*ROW('Sanitation Data'!D66))),'Data Summary'!CO72="Yes"),OFFSET('Sanitation Data'!$D$12,0,10*ROW('Sanitation Data'!D66)),NA())</f>
        <v>#N/A</v>
      </c>
      <c r="AA72" s="511" t="e">
        <f ca="1">+IF(AND(ISNUMBER(OFFSET('Sanitation Data'!$E$4,0,10*ROW('Sanitation Data'!E66))),'Data Summary'!CP72="Yes"),100-OFFSET('Sanitation Data'!$E$4,0,10*ROW('Sanitation Data'!E66)),NA())</f>
        <v>#N/A</v>
      </c>
      <c r="AB72" s="511" t="e">
        <f ca="1">+IF(AND(ISNUMBER(OFFSET('Sanitation Data'!$E$6,0,10*ROW('Sanitation Data'!E66))),'Data Summary'!CQ72="Yes"),OFFSET('Sanitation Data'!$E$6,0,10*ROW('Sanitation Data'!E66)),NA())</f>
        <v>#N/A</v>
      </c>
      <c r="AC72" s="511" t="e">
        <f ca="1">+IF(AND(ISNUMBER(OFFSET('Sanitation Data'!$E$10,0,10*ROW('Sanitation Data'!E66))),'Data Summary'!CR72="Yes"),OFFSET('Sanitation Data'!$E$10,0,10*ROW('Sanitation Data'!E66)),NA())</f>
        <v>#N/A</v>
      </c>
      <c r="AD72" s="511" t="e">
        <f ca="1">+IF(AND(ISNUMBER(OFFSET('Sanitation Data'!$E$11,0,10*ROW('Sanitation Data'!E66))),'Data Summary'!CS72="Yes"),OFFSET('Sanitation Data'!$E$11,0,10*ROW('Sanitation Data'!E66)),NA())</f>
        <v>#N/A</v>
      </c>
      <c r="AE72" s="511" t="e">
        <f ca="1">+IF(AND(ISNUMBER(OFFSET('Sanitation Data'!$E$12,0,10*ROW('Sanitation Data'!E66))),'Data Summary'!CT72="Yes"),OFFSET('Sanitation Data'!$E$12,0,10*ROW('Sanitation Data'!E66)),NA())</f>
        <v>#N/A</v>
      </c>
      <c r="AF72" s="511" t="e">
        <f ca="1">+IF(AND(ISNUMBER(OFFSET('Sanitation Data'!$F$4,0,10*ROW('Sanitation Data'!F66))),'Data Summary'!CU72="Yes"),100-OFFSET('Sanitation Data'!$F$4,0,10*ROW('Sanitation Data'!F66)),NA())</f>
        <v>#N/A</v>
      </c>
      <c r="AG72" s="511" t="e">
        <f ca="1">+IF(AND(ISNUMBER(OFFSET('Sanitation Data'!$F$6,0,10*ROW('Sanitation Data'!F66))),'Data Summary'!CV72="Yes"),OFFSET('Sanitation Data'!$F$6,0,10*ROW('Sanitation Data'!F66)),NA())</f>
        <v>#N/A</v>
      </c>
      <c r="AH72" s="511" t="e">
        <f ca="1">+IF(AND(ISNUMBER(OFFSET('Sanitation Data'!$F$10,0,10*ROW('Sanitation Data'!F66))),'Data Summary'!CW72="Yes"),OFFSET('Sanitation Data'!$F$10,0,10*ROW('Sanitation Data'!F66)),NA())</f>
        <v>#N/A</v>
      </c>
      <c r="AI72" s="511" t="e">
        <f ca="1">+IF(AND(ISNUMBER(OFFSET('Sanitation Data'!$F$11,0,10*ROW('Sanitation Data'!F66))),'Data Summary'!CX72="Yes"),OFFSET('Sanitation Data'!$F$11,0,10*ROW('Sanitation Data'!F66)),NA())</f>
        <v>#N/A</v>
      </c>
      <c r="AJ72" s="511" t="e">
        <f ca="1">+IF(AND(ISNUMBER(OFFSET('Sanitation Data'!$F$12,0,10*ROW('Sanitation Data'!F66))),'Data Summary'!CY72="Yes"),OFFSET('Sanitation Data'!$F$12,0,10*ROW('Sanitation Data'!F66)),NA())</f>
        <v>#N/A</v>
      </c>
      <c r="AK72" s="511" t="e">
        <f ca="1">+IF(AND(ISNUMBER(OFFSET('Sanitation Data'!$G$4,0,10*ROW('Sanitation Data'!G66))),'Data Summary'!CZ72="Yes"),100-OFFSET('Sanitation Data'!$G$4,0,10*ROW('Sanitation Data'!G66)),NA())</f>
        <v>#N/A</v>
      </c>
      <c r="AL72" s="511" t="e">
        <f ca="1">+IF(AND(ISNUMBER(OFFSET('Sanitation Data'!$G$6,0,10*ROW('Sanitation Data'!G66))),'Data Summary'!DA72="Yes"),OFFSET('Sanitation Data'!$G$6,0,10*ROW('Sanitation Data'!G66)),NA())</f>
        <v>#N/A</v>
      </c>
      <c r="AM72" s="511" t="e">
        <f ca="1">+IF(AND(ISNUMBER(OFFSET('Sanitation Data'!$G$10,0,10*ROW('Sanitation Data'!G66))),'Data Summary'!DB72="Yes"),OFFSET('Sanitation Data'!$G$10,0,10*ROW('Sanitation Data'!G66)),NA())</f>
        <v>#N/A</v>
      </c>
      <c r="AN72" s="511" t="e">
        <f ca="1">+IF(AND(ISNUMBER(OFFSET('Sanitation Data'!$G$11,0,10*ROW('Sanitation Data'!G66))),'Data Summary'!DC72="Yes"),OFFSET('Sanitation Data'!$G$11,0,10*ROW('Sanitation Data'!G66)),NA())</f>
        <v>#N/A</v>
      </c>
      <c r="AO72" s="511" t="e">
        <f ca="1">+IF(AND(ISNUMBER(OFFSET('Sanitation Data'!$G$12,0,10*ROW('Sanitation Data'!G66))),'Data Summary'!DD72="Yes"),OFFSET('Sanitation Data'!$G$12,0,10*ROW('Sanitation Data'!G66)),NA())</f>
        <v>#N/A</v>
      </c>
      <c r="AP72" s="511" t="e">
        <f ca="1">+IF(AND(ISNUMBER(OFFSET('Sanitation Data'!$H$4,0,10*ROW('Sanitation Data'!H66))),'Data Summary'!DE72="Yes"),100-OFFSET('Sanitation Data'!$H$4,0,10*ROW('Sanitation Data'!H66)),NA())</f>
        <v>#N/A</v>
      </c>
      <c r="AQ72" s="511" t="e">
        <f ca="1">+IF(AND(ISNUMBER(OFFSET('Sanitation Data'!$H$6,0,10*ROW('Sanitation Data'!H66))),'Data Summary'!DF72="Yes"),OFFSET('Sanitation Data'!$H$6,0,10*ROW('Sanitation Data'!H66)),NA())</f>
        <v>#N/A</v>
      </c>
      <c r="AR72" s="511" t="e">
        <f ca="1">+IF(AND(ISNUMBER(OFFSET('Sanitation Data'!$H$10,0,10*ROW('Sanitation Data'!H66))),'Data Summary'!DG72="Yes"),OFFSET('Sanitation Data'!$H$10,0,10*ROW('Sanitation Data'!H66)),NA())</f>
        <v>#N/A</v>
      </c>
      <c r="AS72" s="511" t="e">
        <f ca="1">+IF(AND(ISNUMBER(OFFSET('Sanitation Data'!$H$11,0,10*ROW('Sanitation Data'!H66))),'Data Summary'!DH72="Yes"),OFFSET('Sanitation Data'!$H$11,0,10*ROW('Sanitation Data'!H66)),NA())</f>
        <v>#N/A</v>
      </c>
      <c r="AT72" s="511" t="e">
        <f ca="1">+IF(AND(ISNUMBER(OFFSET('Sanitation Data'!$H$12,0,10*ROW('Sanitation Data'!H66))),'Data Summary'!DI72="Yes"),OFFSET('Sanitation Data'!$H$12,0,10*ROW('Sanitation Data'!H66)),NA())</f>
        <v>#N/A</v>
      </c>
      <c r="AU72" s="511" t="e">
        <f ca="1">+IF(AND(ISNUMBER(OFFSET('Sanitation Data'!$I$4,0,10*ROW('Sanitation Data'!I66))),'Data Summary'!DJ72="Yes"),100-OFFSET('Sanitation Data'!$I$4,0,10*ROW('Sanitation Data'!I66)),NA())</f>
        <v>#N/A</v>
      </c>
      <c r="AV72" s="511" t="e">
        <f ca="1">+IF(AND(ISNUMBER(OFFSET('Sanitation Data'!$I$6,0,10*ROW('Sanitation Data'!I66))),'Data Summary'!DK72="Yes"),OFFSET('Sanitation Data'!$I$6,0,10*ROW('Sanitation Data'!I66)),NA())</f>
        <v>#N/A</v>
      </c>
      <c r="AW72" s="511" t="e">
        <f ca="1">+IF(AND(ISNUMBER(OFFSET('Sanitation Data'!$I$10,0,10*ROW('Sanitation Data'!I66))),'Data Summary'!DL72="Yes"),OFFSET('Sanitation Data'!$I$10,0,10*ROW('Sanitation Data'!I66)),NA())</f>
        <v>#N/A</v>
      </c>
      <c r="AX72" s="511" t="e">
        <f ca="1">+IF(AND(ISNUMBER(OFFSET('Sanitation Data'!$I$11,0,10*ROW('Sanitation Data'!I66))),'Data Summary'!DM72="Yes"),OFFSET('Sanitation Data'!$I$11,0,10*ROW('Sanitation Data'!I66)),NA())</f>
        <v>#N/A</v>
      </c>
      <c r="AY72" s="511" t="e">
        <f ca="1">+IF(AND(ISNUMBER(OFFSET('Sanitation Data'!$I$12,0,10*ROW('Sanitation Data'!I66))),'Data Summary'!DN72="Yes"),OFFSET('Sanitation Data'!$I$12,0,10*ROW('Sanitation Data'!I66)),NA())</f>
        <v>#N/A</v>
      </c>
      <c r="AZ72" s="512" t="e">
        <f ca="1">+IF(AND(ISNUMBER(OFFSET('Hygiene Data'!$D$5,0,10*ROW('Hygiene Data'!D66))),'Data Summary'!DO72="Yes"),OFFSET('Hygiene Data'!$D$5,0,10*ROW('Hygiene Data'!D66)),NA())</f>
        <v>#N/A</v>
      </c>
      <c r="BA72" s="512" t="e">
        <f ca="1">+IF(AND(ISNUMBER(OFFSET('Hygiene Data'!$D$7,0,10*ROW('Hygiene Data'!D66))),'Data Summary'!DP72="Yes"),OFFSET('Hygiene Data'!$D$7,0,10*ROW('Hygiene Data'!D66)),NA())</f>
        <v>#N/A</v>
      </c>
      <c r="BB72" s="512" t="e">
        <f ca="1">+IF(AND(ISNUMBER(OFFSET('Hygiene Data'!$D$9,0,10*ROW('Hygiene Data'!D66))),'Data Summary'!DQ72="Yes"),OFFSET('Hygiene Data'!$D$9,0,10*ROW('Hygiene Data'!D66)),NA())</f>
        <v>#N/A</v>
      </c>
      <c r="BC72" s="512" t="e">
        <f ca="1">+IF(AND(ISNUMBER(OFFSET('Hygiene Data'!$E$5,0,10*ROW('Hygiene Data'!E66))),'Data Summary'!DR72="Yes"),OFFSET('Hygiene Data'!$E$5,0,10*ROW('Hygiene Data'!E66)),NA())</f>
        <v>#N/A</v>
      </c>
      <c r="BD72" s="512" t="e">
        <f ca="1">+IF(AND(ISNUMBER(OFFSET('Hygiene Data'!$E$7,0,10*ROW('Hygiene Data'!E66))),'Data Summary'!DS72="Yes"),OFFSET('Hygiene Data'!$E$7,0,10*ROW('Hygiene Data'!E66)),NA())</f>
        <v>#N/A</v>
      </c>
      <c r="BE72" s="512" t="e">
        <f ca="1">+IF(AND(ISNUMBER(OFFSET('Hygiene Data'!$E$9,0,10*ROW('Hygiene Data'!E66))),'Data Summary'!DT72="Yes"),OFFSET('Hygiene Data'!$E$9,0,10*ROW('Hygiene Data'!E66)),NA())</f>
        <v>#N/A</v>
      </c>
      <c r="BF72" s="512" t="e">
        <f ca="1">+IF(AND(ISNUMBER(OFFSET('Hygiene Data'!$F$5,0,10*ROW('Hygiene Data'!F66))),'Data Summary'!DU72="Yes"),OFFSET('Hygiene Data'!$F$5,0,10*ROW('Hygiene Data'!F66)),NA())</f>
        <v>#N/A</v>
      </c>
      <c r="BG72" s="512" t="e">
        <f ca="1">+IF(AND(ISNUMBER(OFFSET('Hygiene Data'!$F$7,0,10*ROW('Hygiene Data'!F66))),'Data Summary'!DV72="Yes"),OFFSET('Hygiene Data'!$F$7,0,10*ROW('Hygiene Data'!F66)),NA())</f>
        <v>#N/A</v>
      </c>
      <c r="BH72" s="512" t="e">
        <f ca="1">+IF(AND(ISNUMBER(OFFSET('Hygiene Data'!$F$9,0,10*ROW('Hygiene Data'!F66))),'Data Summary'!DW72="Yes"),OFFSET('Hygiene Data'!$F$9,0,10*ROW('Hygiene Data'!F66)),NA())</f>
        <v>#N/A</v>
      </c>
      <c r="BI72" s="512" t="e">
        <f ca="1">+IF(AND(ISNUMBER(OFFSET('Hygiene Data'!$G$5,0,10*ROW('Hygiene Data'!G66))),'Data Summary'!DX72="Yes"),OFFSET('Hygiene Data'!$G$5,0,10*ROW('Hygiene Data'!G66)),NA())</f>
        <v>#N/A</v>
      </c>
      <c r="BJ72" s="512" t="e">
        <f ca="1">+IF(AND(ISNUMBER(OFFSET('Hygiene Data'!$G$7,0,10*ROW('Hygiene Data'!G66))),'Data Summary'!DY72="Yes"),OFFSET('Hygiene Data'!$G$7,0,10*ROW('Hygiene Data'!G66)),NA())</f>
        <v>#N/A</v>
      </c>
      <c r="BK72" s="512" t="e">
        <f ca="1">+IF(AND(ISNUMBER(OFFSET('Hygiene Data'!$G$9,0,10*ROW('Hygiene Data'!G66))),'Data Summary'!DZ72="Yes"),OFFSET('Hygiene Data'!$G$9,0,10*ROW('Hygiene Data'!G66)),NA())</f>
        <v>#N/A</v>
      </c>
      <c r="BL72" s="512" t="e">
        <f ca="1">+IF(AND(ISNUMBER(OFFSET('Hygiene Data'!$H$5,0,10*ROW('Hygiene Data'!H66))),'Data Summary'!EA72="Yes"),OFFSET('Hygiene Data'!$H$5,0,10*ROW('Hygiene Data'!H66)),NA())</f>
        <v>#N/A</v>
      </c>
      <c r="BM72" s="512" t="e">
        <f ca="1">+IF(AND(ISNUMBER(OFFSET('Hygiene Data'!$H$7,0,10*ROW('Hygiene Data'!H66))),'Data Summary'!EB72="Yes"),OFFSET('Hygiene Data'!$H$7,0,10*ROW('Hygiene Data'!H66)),NA())</f>
        <v>#N/A</v>
      </c>
      <c r="BN72" s="512" t="e">
        <f ca="1">+IF(AND(ISNUMBER(OFFSET('Hygiene Data'!$H$9,0,10*ROW('Hygiene Data'!H66))),'Data Summary'!EC72="Yes"),OFFSET('Hygiene Data'!$H$9,0,10*ROW('Hygiene Data'!H66)),NA())</f>
        <v>#N/A</v>
      </c>
      <c r="BO72" s="512" t="e">
        <f ca="1">+IF(AND(ISNUMBER(OFFSET('Hygiene Data'!$I$5,0,10*ROW('Hygiene Data'!I66))),'Data Summary'!ED72="Yes"),OFFSET('Hygiene Data'!$I$5,0,10*ROW('Hygiene Data'!I66)),NA())</f>
        <v>#N/A</v>
      </c>
      <c r="BP72" s="512" t="e">
        <f ca="1">+IF(AND(ISNUMBER(OFFSET('Hygiene Data'!$I$7,0,10*ROW('Hygiene Data'!I66))),'Data Summary'!EE72="Yes"),OFFSET('Hygiene Data'!$I$7,0,10*ROW('Hygiene Data'!I66)),NA())</f>
        <v>#N/A</v>
      </c>
      <c r="BQ72" s="512" t="e">
        <f ca="1">+IF(AND(ISNUMBER(OFFSET('Hygiene Data'!$I$9,0,10*ROW('Hygiene Data'!I66))),'Data Summary'!EF72="Yes"),OFFSET('Hygiene Data'!$I$9,0,10*ROW('Hygiene Data'!I66)),NA())</f>
        <v>#N/A</v>
      </c>
    </row>
    <row r="73" spans="1:69" x14ac:dyDescent="0.25">
      <c r="A73" s="508" t="e">
        <f ca="1">+RIGHT('Data Summary'!A73,LEN('Data Summary'!A73)-9)</f>
        <v>#VALUE!</v>
      </c>
      <c r="B73" s="482" t="str">
        <f ca="1">+IF(ISTEXT('Data Summary'!B73),'Data Summary'!B73,"")</f>
        <v/>
      </c>
      <c r="C73" s="509" t="e">
        <f ca="1">+VALUE('Data Summary'!C73)</f>
        <v>#VALUE!</v>
      </c>
      <c r="D73" s="510" t="e">
        <f ca="1">+IF(AND(ISNUMBER(OFFSET('Water Data'!$D$4,0,10*ROW('Water Data'!D67))),'Data Summary'!BS73="Yes"),100-OFFSET('Water Data'!$D$4,0,10*ROW('Water Data'!D67)),NA())</f>
        <v>#N/A</v>
      </c>
      <c r="E73" s="510" t="e">
        <f ca="1">+IF(AND(ISNUMBER(OFFSET('Water Data'!$D$6,0,10*ROW('Water Data'!D67))),'Data Summary'!BT73="Yes"),OFFSET('Water Data'!$D$6,0,10*ROW('Water Data'!D67)),NA())</f>
        <v>#N/A</v>
      </c>
      <c r="F73" s="510" t="e">
        <f ca="1">+IF(AND(ISNUMBER(OFFSET('Water Data'!$D$9,0,10*ROW('Water Data'!D67))),'Data Summary'!BU73="Yes"),OFFSET('Water Data'!$D$9,0,10*ROW('Water Data'!D67)),NA())</f>
        <v>#N/A</v>
      </c>
      <c r="G73" s="510" t="e">
        <f ca="1">+IF(AND(ISNUMBER(OFFSET('Water Data'!$E$4,0,10*ROW('Water Data'!E67))),'Data Summary'!BV73="Yes"),100-OFFSET('Water Data'!$E$4,0,10*ROW('Water Data'!E67)),NA())</f>
        <v>#N/A</v>
      </c>
      <c r="H73" s="510" t="e">
        <f ca="1">+IF(AND(ISNUMBER(OFFSET('Water Data'!$E$6,0,10*ROW('Water Data'!E67))),'Data Summary'!BW73="Yes"),OFFSET('Water Data'!$E$6,0,10*ROW('Water Data'!E67)),NA())</f>
        <v>#N/A</v>
      </c>
      <c r="I73" s="510" t="e">
        <f ca="1">+IF(AND(ISNUMBER(OFFSET('Water Data'!$E$9,0,10*ROW('Water Data'!E67))),'Data Summary'!BX73="Yes"),OFFSET('Water Data'!$E$9,0,10*ROW('Water Data'!E67)),NA())</f>
        <v>#N/A</v>
      </c>
      <c r="J73" s="510" t="e">
        <f ca="1">+IF(AND(ISNUMBER(OFFSET('Water Data'!$F$4,0,10*ROW('Water Data'!F67))),'Data Summary'!BY73="Yes"),100-OFFSET('Water Data'!$F$4,0,10*ROW('Water Data'!F67)),NA())</f>
        <v>#N/A</v>
      </c>
      <c r="K73" s="510" t="e">
        <f ca="1">+IF(AND(ISNUMBER(OFFSET('Water Data'!$F$6,0,10*ROW('Water Data'!F67))),'Data Summary'!BZ73="Yes"),OFFSET('Water Data'!$F$6,0,10*ROW('Water Data'!F67)),NA())</f>
        <v>#N/A</v>
      </c>
      <c r="L73" s="510" t="e">
        <f ca="1">+IF(AND(ISNUMBER(OFFSET('Water Data'!$F$9,0,10*ROW('Water Data'!F67))),'Data Summary'!CA73="Yes"),OFFSET('Water Data'!$F$9,0,10*ROW('Water Data'!F67)),NA())</f>
        <v>#N/A</v>
      </c>
      <c r="M73" s="510" t="e">
        <f ca="1">+IF(AND(ISNUMBER(OFFSET('Water Data'!$G$4,0,10*ROW('Water Data'!G67))),'Data Summary'!CB73="Yes"),100-OFFSET('Water Data'!$G$4,0,10*ROW('Water Data'!G67)),NA())</f>
        <v>#N/A</v>
      </c>
      <c r="N73" s="510" t="e">
        <f ca="1">+IF(AND(ISNUMBER(OFFSET('Water Data'!$G$6,0,10*ROW('Water Data'!G67))),'Data Summary'!CC73="Yes"),OFFSET('Water Data'!$G$6,0,10*ROW('Water Data'!G67)),NA())</f>
        <v>#N/A</v>
      </c>
      <c r="O73" s="510" t="e">
        <f ca="1">+IF(AND(ISNUMBER(OFFSET('Water Data'!$G$9,0,10*ROW('Water Data'!G67))),'Data Summary'!CD73="Yes"),OFFSET('Water Data'!$G$9,0,10*ROW('Water Data'!G67)),NA())</f>
        <v>#N/A</v>
      </c>
      <c r="P73" s="510" t="e">
        <f ca="1">+IF(AND(ISNUMBER(OFFSET('Water Data'!$H$4,0,10*ROW('Water Data'!H67))),'Data Summary'!CE73="Yes"),100-OFFSET('Water Data'!$H$4,0,10*ROW('Water Data'!H67)),NA())</f>
        <v>#N/A</v>
      </c>
      <c r="Q73" s="510" t="e">
        <f ca="1">+IF(AND(ISNUMBER(OFFSET('Water Data'!$H$6,0,10*ROW('Water Data'!H67))),'Data Summary'!CF73="Yes"),OFFSET('Water Data'!$H$6,0,10*ROW('Water Data'!H67)),NA())</f>
        <v>#N/A</v>
      </c>
      <c r="R73" s="510" t="e">
        <f ca="1">+IF(AND(ISNUMBER(OFFSET('Water Data'!$H$9,0,10*ROW('Water Data'!H67))),'Data Summary'!CG73="Yes"),OFFSET('Water Data'!$H$9,0,10*ROW('Water Data'!H67)),NA())</f>
        <v>#N/A</v>
      </c>
      <c r="S73" s="510" t="e">
        <f ca="1">+IF(AND(ISNUMBER(OFFSET('Water Data'!$I$4,0,10*ROW('Water Data'!I67))),'Data Summary'!CH73="Yes"),100-OFFSET('Water Data'!$I$4,0,10*ROW('Water Data'!I67)),NA())</f>
        <v>#N/A</v>
      </c>
      <c r="T73" s="510" t="e">
        <f ca="1">+IF(AND(ISNUMBER(OFFSET('Water Data'!$I$6,0,10*ROW('Water Data'!I67))),'Data Summary'!CI73="Yes"),OFFSET('Water Data'!$I$6,0,10*ROW('Water Data'!I67)),NA())</f>
        <v>#N/A</v>
      </c>
      <c r="U73" s="510" t="e">
        <f ca="1">+IF(AND(ISNUMBER(OFFSET('Water Data'!$I$9,0,10*ROW('Water Data'!I67))),'Data Summary'!CJ73="Yes"),OFFSET('Water Data'!$I$9,0,10*ROW('Water Data'!I67)),NA())</f>
        <v>#N/A</v>
      </c>
      <c r="V73" s="511" t="e">
        <f ca="1">+IF(AND(ISNUMBER(OFFSET('Sanitation Data'!$D$4,0,10*ROW('Sanitation Data'!D67))),'Data Summary'!CK73="Yes"),100-OFFSET('Sanitation Data'!$D$4,0,10*ROW('Sanitation Data'!D67)),NA())</f>
        <v>#N/A</v>
      </c>
      <c r="W73" s="511" t="e">
        <f ca="1">+IF(AND(ISNUMBER(OFFSET('Sanitation Data'!$D$6,0,10*ROW('Sanitation Data'!D67))),'Data Summary'!CL73="Yes"),OFFSET('Sanitation Data'!$D$6,0,10*ROW('Sanitation Data'!D67)),NA())</f>
        <v>#N/A</v>
      </c>
      <c r="X73" s="511" t="e">
        <f ca="1">+IF(AND(ISNUMBER(OFFSET('Sanitation Data'!$D$10,0,10*ROW('Sanitation Data'!D67))),'Data Summary'!CM73="Yes"),OFFSET('Sanitation Data'!$D$10,0,10*ROW('Sanitation Data'!D67)),NA())</f>
        <v>#N/A</v>
      </c>
      <c r="Y73" s="511" t="e">
        <f ca="1">+IF(AND(ISNUMBER(OFFSET('Sanitation Data'!$D$11,0,10*ROW('Sanitation Data'!D67))),'Data Summary'!CN73="Yes"),OFFSET('Sanitation Data'!$D$11,0,10*ROW('Sanitation Data'!D67)),NA())</f>
        <v>#N/A</v>
      </c>
      <c r="Z73" s="511" t="e">
        <f ca="1">+IF(AND(ISNUMBER(OFFSET('Sanitation Data'!$D$12,0,10*ROW('Sanitation Data'!D67))),'Data Summary'!CO73="Yes"),OFFSET('Sanitation Data'!$D$12,0,10*ROW('Sanitation Data'!D67)),NA())</f>
        <v>#N/A</v>
      </c>
      <c r="AA73" s="511" t="e">
        <f ca="1">+IF(AND(ISNUMBER(OFFSET('Sanitation Data'!$E$4,0,10*ROW('Sanitation Data'!E67))),'Data Summary'!CP73="Yes"),100-OFFSET('Sanitation Data'!$E$4,0,10*ROW('Sanitation Data'!E67)),NA())</f>
        <v>#N/A</v>
      </c>
      <c r="AB73" s="511" t="e">
        <f ca="1">+IF(AND(ISNUMBER(OFFSET('Sanitation Data'!$E$6,0,10*ROW('Sanitation Data'!E67))),'Data Summary'!CQ73="Yes"),OFFSET('Sanitation Data'!$E$6,0,10*ROW('Sanitation Data'!E67)),NA())</f>
        <v>#N/A</v>
      </c>
      <c r="AC73" s="511" t="e">
        <f ca="1">+IF(AND(ISNUMBER(OFFSET('Sanitation Data'!$E$10,0,10*ROW('Sanitation Data'!E67))),'Data Summary'!CR73="Yes"),OFFSET('Sanitation Data'!$E$10,0,10*ROW('Sanitation Data'!E67)),NA())</f>
        <v>#N/A</v>
      </c>
      <c r="AD73" s="511" t="e">
        <f ca="1">+IF(AND(ISNUMBER(OFFSET('Sanitation Data'!$E$11,0,10*ROW('Sanitation Data'!E67))),'Data Summary'!CS73="Yes"),OFFSET('Sanitation Data'!$E$11,0,10*ROW('Sanitation Data'!E67)),NA())</f>
        <v>#N/A</v>
      </c>
      <c r="AE73" s="511" t="e">
        <f ca="1">+IF(AND(ISNUMBER(OFFSET('Sanitation Data'!$E$12,0,10*ROW('Sanitation Data'!E67))),'Data Summary'!CT73="Yes"),OFFSET('Sanitation Data'!$E$12,0,10*ROW('Sanitation Data'!E67)),NA())</f>
        <v>#N/A</v>
      </c>
      <c r="AF73" s="511" t="e">
        <f ca="1">+IF(AND(ISNUMBER(OFFSET('Sanitation Data'!$F$4,0,10*ROW('Sanitation Data'!F67))),'Data Summary'!CU73="Yes"),100-OFFSET('Sanitation Data'!$F$4,0,10*ROW('Sanitation Data'!F67)),NA())</f>
        <v>#N/A</v>
      </c>
      <c r="AG73" s="511" t="e">
        <f ca="1">+IF(AND(ISNUMBER(OFFSET('Sanitation Data'!$F$6,0,10*ROW('Sanitation Data'!F67))),'Data Summary'!CV73="Yes"),OFFSET('Sanitation Data'!$F$6,0,10*ROW('Sanitation Data'!F67)),NA())</f>
        <v>#N/A</v>
      </c>
      <c r="AH73" s="511" t="e">
        <f ca="1">+IF(AND(ISNUMBER(OFFSET('Sanitation Data'!$F$10,0,10*ROW('Sanitation Data'!F67))),'Data Summary'!CW73="Yes"),OFFSET('Sanitation Data'!$F$10,0,10*ROW('Sanitation Data'!F67)),NA())</f>
        <v>#N/A</v>
      </c>
      <c r="AI73" s="511" t="e">
        <f ca="1">+IF(AND(ISNUMBER(OFFSET('Sanitation Data'!$F$11,0,10*ROW('Sanitation Data'!F67))),'Data Summary'!CX73="Yes"),OFFSET('Sanitation Data'!$F$11,0,10*ROW('Sanitation Data'!F67)),NA())</f>
        <v>#N/A</v>
      </c>
      <c r="AJ73" s="511" t="e">
        <f ca="1">+IF(AND(ISNUMBER(OFFSET('Sanitation Data'!$F$12,0,10*ROW('Sanitation Data'!F67))),'Data Summary'!CY73="Yes"),OFFSET('Sanitation Data'!$F$12,0,10*ROW('Sanitation Data'!F67)),NA())</f>
        <v>#N/A</v>
      </c>
      <c r="AK73" s="511" t="e">
        <f ca="1">+IF(AND(ISNUMBER(OFFSET('Sanitation Data'!$G$4,0,10*ROW('Sanitation Data'!G67))),'Data Summary'!CZ73="Yes"),100-OFFSET('Sanitation Data'!$G$4,0,10*ROW('Sanitation Data'!G67)),NA())</f>
        <v>#N/A</v>
      </c>
      <c r="AL73" s="511" t="e">
        <f ca="1">+IF(AND(ISNUMBER(OFFSET('Sanitation Data'!$G$6,0,10*ROW('Sanitation Data'!G67))),'Data Summary'!DA73="Yes"),OFFSET('Sanitation Data'!$G$6,0,10*ROW('Sanitation Data'!G67)),NA())</f>
        <v>#N/A</v>
      </c>
      <c r="AM73" s="511" t="e">
        <f ca="1">+IF(AND(ISNUMBER(OFFSET('Sanitation Data'!$G$10,0,10*ROW('Sanitation Data'!G67))),'Data Summary'!DB73="Yes"),OFFSET('Sanitation Data'!$G$10,0,10*ROW('Sanitation Data'!G67)),NA())</f>
        <v>#N/A</v>
      </c>
      <c r="AN73" s="511" t="e">
        <f ca="1">+IF(AND(ISNUMBER(OFFSET('Sanitation Data'!$G$11,0,10*ROW('Sanitation Data'!G67))),'Data Summary'!DC73="Yes"),OFFSET('Sanitation Data'!$G$11,0,10*ROW('Sanitation Data'!G67)),NA())</f>
        <v>#N/A</v>
      </c>
      <c r="AO73" s="511" t="e">
        <f ca="1">+IF(AND(ISNUMBER(OFFSET('Sanitation Data'!$G$12,0,10*ROW('Sanitation Data'!G67))),'Data Summary'!DD73="Yes"),OFFSET('Sanitation Data'!$G$12,0,10*ROW('Sanitation Data'!G67)),NA())</f>
        <v>#N/A</v>
      </c>
      <c r="AP73" s="511" t="e">
        <f ca="1">+IF(AND(ISNUMBER(OFFSET('Sanitation Data'!$H$4,0,10*ROW('Sanitation Data'!H67))),'Data Summary'!DE73="Yes"),100-OFFSET('Sanitation Data'!$H$4,0,10*ROW('Sanitation Data'!H67)),NA())</f>
        <v>#N/A</v>
      </c>
      <c r="AQ73" s="511" t="e">
        <f ca="1">+IF(AND(ISNUMBER(OFFSET('Sanitation Data'!$H$6,0,10*ROW('Sanitation Data'!H67))),'Data Summary'!DF73="Yes"),OFFSET('Sanitation Data'!$H$6,0,10*ROW('Sanitation Data'!H67)),NA())</f>
        <v>#N/A</v>
      </c>
      <c r="AR73" s="511" t="e">
        <f ca="1">+IF(AND(ISNUMBER(OFFSET('Sanitation Data'!$H$10,0,10*ROW('Sanitation Data'!H67))),'Data Summary'!DG73="Yes"),OFFSET('Sanitation Data'!$H$10,0,10*ROW('Sanitation Data'!H67)),NA())</f>
        <v>#N/A</v>
      </c>
      <c r="AS73" s="511" t="e">
        <f ca="1">+IF(AND(ISNUMBER(OFFSET('Sanitation Data'!$H$11,0,10*ROW('Sanitation Data'!H67))),'Data Summary'!DH73="Yes"),OFFSET('Sanitation Data'!$H$11,0,10*ROW('Sanitation Data'!H67)),NA())</f>
        <v>#N/A</v>
      </c>
      <c r="AT73" s="511" t="e">
        <f ca="1">+IF(AND(ISNUMBER(OFFSET('Sanitation Data'!$H$12,0,10*ROW('Sanitation Data'!H67))),'Data Summary'!DI73="Yes"),OFFSET('Sanitation Data'!$H$12,0,10*ROW('Sanitation Data'!H67)),NA())</f>
        <v>#N/A</v>
      </c>
      <c r="AU73" s="511" t="e">
        <f ca="1">+IF(AND(ISNUMBER(OFFSET('Sanitation Data'!$I$4,0,10*ROW('Sanitation Data'!I67))),'Data Summary'!DJ73="Yes"),100-OFFSET('Sanitation Data'!$I$4,0,10*ROW('Sanitation Data'!I67)),NA())</f>
        <v>#N/A</v>
      </c>
      <c r="AV73" s="511" t="e">
        <f ca="1">+IF(AND(ISNUMBER(OFFSET('Sanitation Data'!$I$6,0,10*ROW('Sanitation Data'!I67))),'Data Summary'!DK73="Yes"),OFFSET('Sanitation Data'!$I$6,0,10*ROW('Sanitation Data'!I67)),NA())</f>
        <v>#N/A</v>
      </c>
      <c r="AW73" s="511" t="e">
        <f ca="1">+IF(AND(ISNUMBER(OFFSET('Sanitation Data'!$I$10,0,10*ROW('Sanitation Data'!I67))),'Data Summary'!DL73="Yes"),OFFSET('Sanitation Data'!$I$10,0,10*ROW('Sanitation Data'!I67)),NA())</f>
        <v>#N/A</v>
      </c>
      <c r="AX73" s="511" t="e">
        <f ca="1">+IF(AND(ISNUMBER(OFFSET('Sanitation Data'!$I$11,0,10*ROW('Sanitation Data'!I67))),'Data Summary'!DM73="Yes"),OFFSET('Sanitation Data'!$I$11,0,10*ROW('Sanitation Data'!I67)),NA())</f>
        <v>#N/A</v>
      </c>
      <c r="AY73" s="511" t="e">
        <f ca="1">+IF(AND(ISNUMBER(OFFSET('Sanitation Data'!$I$12,0,10*ROW('Sanitation Data'!I67))),'Data Summary'!DN73="Yes"),OFFSET('Sanitation Data'!$I$12,0,10*ROW('Sanitation Data'!I67)),NA())</f>
        <v>#N/A</v>
      </c>
      <c r="AZ73" s="512" t="e">
        <f ca="1">+IF(AND(ISNUMBER(OFFSET('Hygiene Data'!$D$5,0,10*ROW('Hygiene Data'!D67))),'Data Summary'!DO73="Yes"),OFFSET('Hygiene Data'!$D$5,0,10*ROW('Hygiene Data'!D67)),NA())</f>
        <v>#N/A</v>
      </c>
      <c r="BA73" s="512" t="e">
        <f ca="1">+IF(AND(ISNUMBER(OFFSET('Hygiene Data'!$D$7,0,10*ROW('Hygiene Data'!D67))),'Data Summary'!DP73="Yes"),OFFSET('Hygiene Data'!$D$7,0,10*ROW('Hygiene Data'!D67)),NA())</f>
        <v>#N/A</v>
      </c>
      <c r="BB73" s="512" t="e">
        <f ca="1">+IF(AND(ISNUMBER(OFFSET('Hygiene Data'!$D$9,0,10*ROW('Hygiene Data'!D67))),'Data Summary'!DQ73="Yes"),OFFSET('Hygiene Data'!$D$9,0,10*ROW('Hygiene Data'!D67)),NA())</f>
        <v>#N/A</v>
      </c>
      <c r="BC73" s="512" t="e">
        <f ca="1">+IF(AND(ISNUMBER(OFFSET('Hygiene Data'!$E$5,0,10*ROW('Hygiene Data'!E67))),'Data Summary'!DR73="Yes"),OFFSET('Hygiene Data'!$E$5,0,10*ROW('Hygiene Data'!E67)),NA())</f>
        <v>#N/A</v>
      </c>
      <c r="BD73" s="512" t="e">
        <f ca="1">+IF(AND(ISNUMBER(OFFSET('Hygiene Data'!$E$7,0,10*ROW('Hygiene Data'!E67))),'Data Summary'!DS73="Yes"),OFFSET('Hygiene Data'!$E$7,0,10*ROW('Hygiene Data'!E67)),NA())</f>
        <v>#N/A</v>
      </c>
      <c r="BE73" s="512" t="e">
        <f ca="1">+IF(AND(ISNUMBER(OFFSET('Hygiene Data'!$E$9,0,10*ROW('Hygiene Data'!E67))),'Data Summary'!DT73="Yes"),OFFSET('Hygiene Data'!$E$9,0,10*ROW('Hygiene Data'!E67)),NA())</f>
        <v>#N/A</v>
      </c>
      <c r="BF73" s="512" t="e">
        <f ca="1">+IF(AND(ISNUMBER(OFFSET('Hygiene Data'!$F$5,0,10*ROW('Hygiene Data'!F67))),'Data Summary'!DU73="Yes"),OFFSET('Hygiene Data'!$F$5,0,10*ROW('Hygiene Data'!F67)),NA())</f>
        <v>#N/A</v>
      </c>
      <c r="BG73" s="512" t="e">
        <f ca="1">+IF(AND(ISNUMBER(OFFSET('Hygiene Data'!$F$7,0,10*ROW('Hygiene Data'!F67))),'Data Summary'!DV73="Yes"),OFFSET('Hygiene Data'!$F$7,0,10*ROW('Hygiene Data'!F67)),NA())</f>
        <v>#N/A</v>
      </c>
      <c r="BH73" s="512" t="e">
        <f ca="1">+IF(AND(ISNUMBER(OFFSET('Hygiene Data'!$F$9,0,10*ROW('Hygiene Data'!F67))),'Data Summary'!DW73="Yes"),OFFSET('Hygiene Data'!$F$9,0,10*ROW('Hygiene Data'!F67)),NA())</f>
        <v>#N/A</v>
      </c>
      <c r="BI73" s="512" t="e">
        <f ca="1">+IF(AND(ISNUMBER(OFFSET('Hygiene Data'!$G$5,0,10*ROW('Hygiene Data'!G67))),'Data Summary'!DX73="Yes"),OFFSET('Hygiene Data'!$G$5,0,10*ROW('Hygiene Data'!G67)),NA())</f>
        <v>#N/A</v>
      </c>
      <c r="BJ73" s="512" t="e">
        <f ca="1">+IF(AND(ISNUMBER(OFFSET('Hygiene Data'!$G$7,0,10*ROW('Hygiene Data'!G67))),'Data Summary'!DY73="Yes"),OFFSET('Hygiene Data'!$G$7,0,10*ROW('Hygiene Data'!G67)),NA())</f>
        <v>#N/A</v>
      </c>
      <c r="BK73" s="512" t="e">
        <f ca="1">+IF(AND(ISNUMBER(OFFSET('Hygiene Data'!$G$9,0,10*ROW('Hygiene Data'!G67))),'Data Summary'!DZ73="Yes"),OFFSET('Hygiene Data'!$G$9,0,10*ROW('Hygiene Data'!G67)),NA())</f>
        <v>#N/A</v>
      </c>
      <c r="BL73" s="512" t="e">
        <f ca="1">+IF(AND(ISNUMBER(OFFSET('Hygiene Data'!$H$5,0,10*ROW('Hygiene Data'!H67))),'Data Summary'!EA73="Yes"),OFFSET('Hygiene Data'!$H$5,0,10*ROW('Hygiene Data'!H67)),NA())</f>
        <v>#N/A</v>
      </c>
      <c r="BM73" s="512" t="e">
        <f ca="1">+IF(AND(ISNUMBER(OFFSET('Hygiene Data'!$H$7,0,10*ROW('Hygiene Data'!H67))),'Data Summary'!EB73="Yes"),OFFSET('Hygiene Data'!$H$7,0,10*ROW('Hygiene Data'!H67)),NA())</f>
        <v>#N/A</v>
      </c>
      <c r="BN73" s="512" t="e">
        <f ca="1">+IF(AND(ISNUMBER(OFFSET('Hygiene Data'!$H$9,0,10*ROW('Hygiene Data'!H67))),'Data Summary'!EC73="Yes"),OFFSET('Hygiene Data'!$H$9,0,10*ROW('Hygiene Data'!H67)),NA())</f>
        <v>#N/A</v>
      </c>
      <c r="BO73" s="512" t="e">
        <f ca="1">+IF(AND(ISNUMBER(OFFSET('Hygiene Data'!$I$5,0,10*ROW('Hygiene Data'!I67))),'Data Summary'!ED73="Yes"),OFFSET('Hygiene Data'!$I$5,0,10*ROW('Hygiene Data'!I67)),NA())</f>
        <v>#N/A</v>
      </c>
      <c r="BP73" s="512" t="e">
        <f ca="1">+IF(AND(ISNUMBER(OFFSET('Hygiene Data'!$I$7,0,10*ROW('Hygiene Data'!I67))),'Data Summary'!EE73="Yes"),OFFSET('Hygiene Data'!$I$7,0,10*ROW('Hygiene Data'!I67)),NA())</f>
        <v>#N/A</v>
      </c>
      <c r="BQ73" s="512" t="e">
        <f ca="1">+IF(AND(ISNUMBER(OFFSET('Hygiene Data'!$I$9,0,10*ROW('Hygiene Data'!I67))),'Data Summary'!EF73="Yes"),OFFSET('Hygiene Data'!$I$9,0,10*ROW('Hygiene Data'!I67)),NA())</f>
        <v>#N/A</v>
      </c>
    </row>
    <row r="74" spans="1:69" x14ac:dyDescent="0.25">
      <c r="A74" s="508" t="e">
        <f ca="1">+RIGHT('Data Summary'!A74,LEN('Data Summary'!A74)-9)</f>
        <v>#VALUE!</v>
      </c>
      <c r="B74" s="482" t="str">
        <f ca="1">+IF(ISTEXT('Data Summary'!B74),'Data Summary'!B74,"")</f>
        <v/>
      </c>
      <c r="C74" s="509" t="e">
        <f ca="1">+VALUE('Data Summary'!C74)</f>
        <v>#VALUE!</v>
      </c>
      <c r="D74" s="510" t="e">
        <f ca="1">+IF(AND(ISNUMBER(OFFSET('Water Data'!$D$4,0,10*ROW('Water Data'!D68))),'Data Summary'!BS74="Yes"),100-OFFSET('Water Data'!$D$4,0,10*ROW('Water Data'!D68)),NA())</f>
        <v>#N/A</v>
      </c>
      <c r="E74" s="510" t="e">
        <f ca="1">+IF(AND(ISNUMBER(OFFSET('Water Data'!$D$6,0,10*ROW('Water Data'!D68))),'Data Summary'!BT74="Yes"),OFFSET('Water Data'!$D$6,0,10*ROW('Water Data'!D68)),NA())</f>
        <v>#N/A</v>
      </c>
      <c r="F74" s="510" t="e">
        <f ca="1">+IF(AND(ISNUMBER(OFFSET('Water Data'!$D$9,0,10*ROW('Water Data'!D68))),'Data Summary'!BU74="Yes"),OFFSET('Water Data'!$D$9,0,10*ROW('Water Data'!D68)),NA())</f>
        <v>#N/A</v>
      </c>
      <c r="G74" s="510" t="e">
        <f ca="1">+IF(AND(ISNUMBER(OFFSET('Water Data'!$E$4,0,10*ROW('Water Data'!E68))),'Data Summary'!BV74="Yes"),100-OFFSET('Water Data'!$E$4,0,10*ROW('Water Data'!E68)),NA())</f>
        <v>#N/A</v>
      </c>
      <c r="H74" s="510" t="e">
        <f ca="1">+IF(AND(ISNUMBER(OFFSET('Water Data'!$E$6,0,10*ROW('Water Data'!E68))),'Data Summary'!BW74="Yes"),OFFSET('Water Data'!$E$6,0,10*ROW('Water Data'!E68)),NA())</f>
        <v>#N/A</v>
      </c>
      <c r="I74" s="510" t="e">
        <f ca="1">+IF(AND(ISNUMBER(OFFSET('Water Data'!$E$9,0,10*ROW('Water Data'!E68))),'Data Summary'!BX74="Yes"),OFFSET('Water Data'!$E$9,0,10*ROW('Water Data'!E68)),NA())</f>
        <v>#N/A</v>
      </c>
      <c r="J74" s="510" t="e">
        <f ca="1">+IF(AND(ISNUMBER(OFFSET('Water Data'!$F$4,0,10*ROW('Water Data'!F68))),'Data Summary'!BY74="Yes"),100-OFFSET('Water Data'!$F$4,0,10*ROW('Water Data'!F68)),NA())</f>
        <v>#N/A</v>
      </c>
      <c r="K74" s="510" t="e">
        <f ca="1">+IF(AND(ISNUMBER(OFFSET('Water Data'!$F$6,0,10*ROW('Water Data'!F68))),'Data Summary'!BZ74="Yes"),OFFSET('Water Data'!$F$6,0,10*ROW('Water Data'!F68)),NA())</f>
        <v>#N/A</v>
      </c>
      <c r="L74" s="510" t="e">
        <f ca="1">+IF(AND(ISNUMBER(OFFSET('Water Data'!$F$9,0,10*ROW('Water Data'!F68))),'Data Summary'!CA74="Yes"),OFFSET('Water Data'!$F$9,0,10*ROW('Water Data'!F68)),NA())</f>
        <v>#N/A</v>
      </c>
      <c r="M74" s="510" t="e">
        <f ca="1">+IF(AND(ISNUMBER(OFFSET('Water Data'!$G$4,0,10*ROW('Water Data'!G68))),'Data Summary'!CB74="Yes"),100-OFFSET('Water Data'!$G$4,0,10*ROW('Water Data'!G68)),NA())</f>
        <v>#N/A</v>
      </c>
      <c r="N74" s="510" t="e">
        <f ca="1">+IF(AND(ISNUMBER(OFFSET('Water Data'!$G$6,0,10*ROW('Water Data'!G68))),'Data Summary'!CC74="Yes"),OFFSET('Water Data'!$G$6,0,10*ROW('Water Data'!G68)),NA())</f>
        <v>#N/A</v>
      </c>
      <c r="O74" s="510" t="e">
        <f ca="1">+IF(AND(ISNUMBER(OFFSET('Water Data'!$G$9,0,10*ROW('Water Data'!G68))),'Data Summary'!CD74="Yes"),OFFSET('Water Data'!$G$9,0,10*ROW('Water Data'!G68)),NA())</f>
        <v>#N/A</v>
      </c>
      <c r="P74" s="510" t="e">
        <f ca="1">+IF(AND(ISNUMBER(OFFSET('Water Data'!$H$4,0,10*ROW('Water Data'!H68))),'Data Summary'!CE74="Yes"),100-OFFSET('Water Data'!$H$4,0,10*ROW('Water Data'!H68)),NA())</f>
        <v>#N/A</v>
      </c>
      <c r="Q74" s="510" t="e">
        <f ca="1">+IF(AND(ISNUMBER(OFFSET('Water Data'!$H$6,0,10*ROW('Water Data'!H68))),'Data Summary'!CF74="Yes"),OFFSET('Water Data'!$H$6,0,10*ROW('Water Data'!H68)),NA())</f>
        <v>#N/A</v>
      </c>
      <c r="R74" s="510" t="e">
        <f ca="1">+IF(AND(ISNUMBER(OFFSET('Water Data'!$H$9,0,10*ROW('Water Data'!H68))),'Data Summary'!CG74="Yes"),OFFSET('Water Data'!$H$9,0,10*ROW('Water Data'!H68)),NA())</f>
        <v>#N/A</v>
      </c>
      <c r="S74" s="510" t="e">
        <f ca="1">+IF(AND(ISNUMBER(OFFSET('Water Data'!$I$4,0,10*ROW('Water Data'!I68))),'Data Summary'!CH74="Yes"),100-OFFSET('Water Data'!$I$4,0,10*ROW('Water Data'!I68)),NA())</f>
        <v>#N/A</v>
      </c>
      <c r="T74" s="510" t="e">
        <f ca="1">+IF(AND(ISNUMBER(OFFSET('Water Data'!$I$6,0,10*ROW('Water Data'!I68))),'Data Summary'!CI74="Yes"),OFFSET('Water Data'!$I$6,0,10*ROW('Water Data'!I68)),NA())</f>
        <v>#N/A</v>
      </c>
      <c r="U74" s="510" t="e">
        <f ca="1">+IF(AND(ISNUMBER(OFFSET('Water Data'!$I$9,0,10*ROW('Water Data'!I68))),'Data Summary'!CJ74="Yes"),OFFSET('Water Data'!$I$9,0,10*ROW('Water Data'!I68)),NA())</f>
        <v>#N/A</v>
      </c>
      <c r="V74" s="511" t="e">
        <f ca="1">+IF(AND(ISNUMBER(OFFSET('Sanitation Data'!$D$4,0,10*ROW('Sanitation Data'!D68))),'Data Summary'!CK74="Yes"),100-OFFSET('Sanitation Data'!$D$4,0,10*ROW('Sanitation Data'!D68)),NA())</f>
        <v>#N/A</v>
      </c>
      <c r="W74" s="511" t="e">
        <f ca="1">+IF(AND(ISNUMBER(OFFSET('Sanitation Data'!$D$6,0,10*ROW('Sanitation Data'!D68))),'Data Summary'!CL74="Yes"),OFFSET('Sanitation Data'!$D$6,0,10*ROW('Sanitation Data'!D68)),NA())</f>
        <v>#N/A</v>
      </c>
      <c r="X74" s="511" t="e">
        <f ca="1">+IF(AND(ISNUMBER(OFFSET('Sanitation Data'!$D$10,0,10*ROW('Sanitation Data'!D68))),'Data Summary'!CM74="Yes"),OFFSET('Sanitation Data'!$D$10,0,10*ROW('Sanitation Data'!D68)),NA())</f>
        <v>#N/A</v>
      </c>
      <c r="Y74" s="511" t="e">
        <f ca="1">+IF(AND(ISNUMBER(OFFSET('Sanitation Data'!$D$11,0,10*ROW('Sanitation Data'!D68))),'Data Summary'!CN74="Yes"),OFFSET('Sanitation Data'!$D$11,0,10*ROW('Sanitation Data'!D68)),NA())</f>
        <v>#N/A</v>
      </c>
      <c r="Z74" s="511" t="e">
        <f ca="1">+IF(AND(ISNUMBER(OFFSET('Sanitation Data'!$D$12,0,10*ROW('Sanitation Data'!D68))),'Data Summary'!CO74="Yes"),OFFSET('Sanitation Data'!$D$12,0,10*ROW('Sanitation Data'!D68)),NA())</f>
        <v>#N/A</v>
      </c>
      <c r="AA74" s="511" t="e">
        <f ca="1">+IF(AND(ISNUMBER(OFFSET('Sanitation Data'!$E$4,0,10*ROW('Sanitation Data'!E68))),'Data Summary'!CP74="Yes"),100-OFFSET('Sanitation Data'!$E$4,0,10*ROW('Sanitation Data'!E68)),NA())</f>
        <v>#N/A</v>
      </c>
      <c r="AB74" s="511" t="e">
        <f ca="1">+IF(AND(ISNUMBER(OFFSET('Sanitation Data'!$E$6,0,10*ROW('Sanitation Data'!E68))),'Data Summary'!CQ74="Yes"),OFFSET('Sanitation Data'!$E$6,0,10*ROW('Sanitation Data'!E68)),NA())</f>
        <v>#N/A</v>
      </c>
      <c r="AC74" s="511" t="e">
        <f ca="1">+IF(AND(ISNUMBER(OFFSET('Sanitation Data'!$E$10,0,10*ROW('Sanitation Data'!E68))),'Data Summary'!CR74="Yes"),OFFSET('Sanitation Data'!$E$10,0,10*ROW('Sanitation Data'!E68)),NA())</f>
        <v>#N/A</v>
      </c>
      <c r="AD74" s="511" t="e">
        <f ca="1">+IF(AND(ISNUMBER(OFFSET('Sanitation Data'!$E$11,0,10*ROW('Sanitation Data'!E68))),'Data Summary'!CS74="Yes"),OFFSET('Sanitation Data'!$E$11,0,10*ROW('Sanitation Data'!E68)),NA())</f>
        <v>#N/A</v>
      </c>
      <c r="AE74" s="511" t="e">
        <f ca="1">+IF(AND(ISNUMBER(OFFSET('Sanitation Data'!$E$12,0,10*ROW('Sanitation Data'!E68))),'Data Summary'!CT74="Yes"),OFFSET('Sanitation Data'!$E$12,0,10*ROW('Sanitation Data'!E68)),NA())</f>
        <v>#N/A</v>
      </c>
      <c r="AF74" s="511" t="e">
        <f ca="1">+IF(AND(ISNUMBER(OFFSET('Sanitation Data'!$F$4,0,10*ROW('Sanitation Data'!F68))),'Data Summary'!CU74="Yes"),100-OFFSET('Sanitation Data'!$F$4,0,10*ROW('Sanitation Data'!F68)),NA())</f>
        <v>#N/A</v>
      </c>
      <c r="AG74" s="511" t="e">
        <f ca="1">+IF(AND(ISNUMBER(OFFSET('Sanitation Data'!$F$6,0,10*ROW('Sanitation Data'!F68))),'Data Summary'!CV74="Yes"),OFFSET('Sanitation Data'!$F$6,0,10*ROW('Sanitation Data'!F68)),NA())</f>
        <v>#N/A</v>
      </c>
      <c r="AH74" s="511" t="e">
        <f ca="1">+IF(AND(ISNUMBER(OFFSET('Sanitation Data'!$F$10,0,10*ROW('Sanitation Data'!F68))),'Data Summary'!CW74="Yes"),OFFSET('Sanitation Data'!$F$10,0,10*ROW('Sanitation Data'!F68)),NA())</f>
        <v>#N/A</v>
      </c>
      <c r="AI74" s="511" t="e">
        <f ca="1">+IF(AND(ISNUMBER(OFFSET('Sanitation Data'!$F$11,0,10*ROW('Sanitation Data'!F68))),'Data Summary'!CX74="Yes"),OFFSET('Sanitation Data'!$F$11,0,10*ROW('Sanitation Data'!F68)),NA())</f>
        <v>#N/A</v>
      </c>
      <c r="AJ74" s="511" t="e">
        <f ca="1">+IF(AND(ISNUMBER(OFFSET('Sanitation Data'!$F$12,0,10*ROW('Sanitation Data'!F68))),'Data Summary'!CY74="Yes"),OFFSET('Sanitation Data'!$F$12,0,10*ROW('Sanitation Data'!F68)),NA())</f>
        <v>#N/A</v>
      </c>
      <c r="AK74" s="511" t="e">
        <f ca="1">+IF(AND(ISNUMBER(OFFSET('Sanitation Data'!$G$4,0,10*ROW('Sanitation Data'!G68))),'Data Summary'!CZ74="Yes"),100-OFFSET('Sanitation Data'!$G$4,0,10*ROW('Sanitation Data'!G68)),NA())</f>
        <v>#N/A</v>
      </c>
      <c r="AL74" s="511" t="e">
        <f ca="1">+IF(AND(ISNUMBER(OFFSET('Sanitation Data'!$G$6,0,10*ROW('Sanitation Data'!G68))),'Data Summary'!DA74="Yes"),OFFSET('Sanitation Data'!$G$6,0,10*ROW('Sanitation Data'!G68)),NA())</f>
        <v>#N/A</v>
      </c>
      <c r="AM74" s="511" t="e">
        <f ca="1">+IF(AND(ISNUMBER(OFFSET('Sanitation Data'!$G$10,0,10*ROW('Sanitation Data'!G68))),'Data Summary'!DB74="Yes"),OFFSET('Sanitation Data'!$G$10,0,10*ROW('Sanitation Data'!G68)),NA())</f>
        <v>#N/A</v>
      </c>
      <c r="AN74" s="511" t="e">
        <f ca="1">+IF(AND(ISNUMBER(OFFSET('Sanitation Data'!$G$11,0,10*ROW('Sanitation Data'!G68))),'Data Summary'!DC74="Yes"),OFFSET('Sanitation Data'!$G$11,0,10*ROW('Sanitation Data'!G68)),NA())</f>
        <v>#N/A</v>
      </c>
      <c r="AO74" s="511" t="e">
        <f ca="1">+IF(AND(ISNUMBER(OFFSET('Sanitation Data'!$G$12,0,10*ROW('Sanitation Data'!G68))),'Data Summary'!DD74="Yes"),OFFSET('Sanitation Data'!$G$12,0,10*ROW('Sanitation Data'!G68)),NA())</f>
        <v>#N/A</v>
      </c>
      <c r="AP74" s="511" t="e">
        <f ca="1">+IF(AND(ISNUMBER(OFFSET('Sanitation Data'!$H$4,0,10*ROW('Sanitation Data'!H68))),'Data Summary'!DE74="Yes"),100-OFFSET('Sanitation Data'!$H$4,0,10*ROW('Sanitation Data'!H68)),NA())</f>
        <v>#N/A</v>
      </c>
      <c r="AQ74" s="511" t="e">
        <f ca="1">+IF(AND(ISNUMBER(OFFSET('Sanitation Data'!$H$6,0,10*ROW('Sanitation Data'!H68))),'Data Summary'!DF74="Yes"),OFFSET('Sanitation Data'!$H$6,0,10*ROW('Sanitation Data'!H68)),NA())</f>
        <v>#N/A</v>
      </c>
      <c r="AR74" s="511" t="e">
        <f ca="1">+IF(AND(ISNUMBER(OFFSET('Sanitation Data'!$H$10,0,10*ROW('Sanitation Data'!H68))),'Data Summary'!DG74="Yes"),OFFSET('Sanitation Data'!$H$10,0,10*ROW('Sanitation Data'!H68)),NA())</f>
        <v>#N/A</v>
      </c>
      <c r="AS74" s="511" t="e">
        <f ca="1">+IF(AND(ISNUMBER(OFFSET('Sanitation Data'!$H$11,0,10*ROW('Sanitation Data'!H68))),'Data Summary'!DH74="Yes"),OFFSET('Sanitation Data'!$H$11,0,10*ROW('Sanitation Data'!H68)),NA())</f>
        <v>#N/A</v>
      </c>
      <c r="AT74" s="511" t="e">
        <f ca="1">+IF(AND(ISNUMBER(OFFSET('Sanitation Data'!$H$12,0,10*ROW('Sanitation Data'!H68))),'Data Summary'!DI74="Yes"),OFFSET('Sanitation Data'!$H$12,0,10*ROW('Sanitation Data'!H68)),NA())</f>
        <v>#N/A</v>
      </c>
      <c r="AU74" s="511" t="e">
        <f ca="1">+IF(AND(ISNUMBER(OFFSET('Sanitation Data'!$I$4,0,10*ROW('Sanitation Data'!I68))),'Data Summary'!DJ74="Yes"),100-OFFSET('Sanitation Data'!$I$4,0,10*ROW('Sanitation Data'!I68)),NA())</f>
        <v>#N/A</v>
      </c>
      <c r="AV74" s="511" t="e">
        <f ca="1">+IF(AND(ISNUMBER(OFFSET('Sanitation Data'!$I$6,0,10*ROW('Sanitation Data'!I68))),'Data Summary'!DK74="Yes"),OFFSET('Sanitation Data'!$I$6,0,10*ROW('Sanitation Data'!I68)),NA())</f>
        <v>#N/A</v>
      </c>
      <c r="AW74" s="511" t="e">
        <f ca="1">+IF(AND(ISNUMBER(OFFSET('Sanitation Data'!$I$10,0,10*ROW('Sanitation Data'!I68))),'Data Summary'!DL74="Yes"),OFFSET('Sanitation Data'!$I$10,0,10*ROW('Sanitation Data'!I68)),NA())</f>
        <v>#N/A</v>
      </c>
      <c r="AX74" s="511" t="e">
        <f ca="1">+IF(AND(ISNUMBER(OFFSET('Sanitation Data'!$I$11,0,10*ROW('Sanitation Data'!I68))),'Data Summary'!DM74="Yes"),OFFSET('Sanitation Data'!$I$11,0,10*ROW('Sanitation Data'!I68)),NA())</f>
        <v>#N/A</v>
      </c>
      <c r="AY74" s="511" t="e">
        <f ca="1">+IF(AND(ISNUMBER(OFFSET('Sanitation Data'!$I$12,0,10*ROW('Sanitation Data'!I68))),'Data Summary'!DN74="Yes"),OFFSET('Sanitation Data'!$I$12,0,10*ROW('Sanitation Data'!I68)),NA())</f>
        <v>#N/A</v>
      </c>
      <c r="AZ74" s="512" t="e">
        <f ca="1">+IF(AND(ISNUMBER(OFFSET('Hygiene Data'!$D$5,0,10*ROW('Hygiene Data'!D68))),'Data Summary'!DO74="Yes"),OFFSET('Hygiene Data'!$D$5,0,10*ROW('Hygiene Data'!D68)),NA())</f>
        <v>#N/A</v>
      </c>
      <c r="BA74" s="512" t="e">
        <f ca="1">+IF(AND(ISNUMBER(OFFSET('Hygiene Data'!$D$7,0,10*ROW('Hygiene Data'!D68))),'Data Summary'!DP74="Yes"),OFFSET('Hygiene Data'!$D$7,0,10*ROW('Hygiene Data'!D68)),NA())</f>
        <v>#N/A</v>
      </c>
      <c r="BB74" s="512" t="e">
        <f ca="1">+IF(AND(ISNUMBER(OFFSET('Hygiene Data'!$D$9,0,10*ROW('Hygiene Data'!D68))),'Data Summary'!DQ74="Yes"),OFFSET('Hygiene Data'!$D$9,0,10*ROW('Hygiene Data'!D68)),NA())</f>
        <v>#N/A</v>
      </c>
      <c r="BC74" s="512" t="e">
        <f ca="1">+IF(AND(ISNUMBER(OFFSET('Hygiene Data'!$E$5,0,10*ROW('Hygiene Data'!E68))),'Data Summary'!DR74="Yes"),OFFSET('Hygiene Data'!$E$5,0,10*ROW('Hygiene Data'!E68)),NA())</f>
        <v>#N/A</v>
      </c>
      <c r="BD74" s="512" t="e">
        <f ca="1">+IF(AND(ISNUMBER(OFFSET('Hygiene Data'!$E$7,0,10*ROW('Hygiene Data'!E68))),'Data Summary'!DS74="Yes"),OFFSET('Hygiene Data'!$E$7,0,10*ROW('Hygiene Data'!E68)),NA())</f>
        <v>#N/A</v>
      </c>
      <c r="BE74" s="512" t="e">
        <f ca="1">+IF(AND(ISNUMBER(OFFSET('Hygiene Data'!$E$9,0,10*ROW('Hygiene Data'!E68))),'Data Summary'!DT74="Yes"),OFFSET('Hygiene Data'!$E$9,0,10*ROW('Hygiene Data'!E68)),NA())</f>
        <v>#N/A</v>
      </c>
      <c r="BF74" s="512" t="e">
        <f ca="1">+IF(AND(ISNUMBER(OFFSET('Hygiene Data'!$F$5,0,10*ROW('Hygiene Data'!F68))),'Data Summary'!DU74="Yes"),OFFSET('Hygiene Data'!$F$5,0,10*ROW('Hygiene Data'!F68)),NA())</f>
        <v>#N/A</v>
      </c>
      <c r="BG74" s="512" t="e">
        <f ca="1">+IF(AND(ISNUMBER(OFFSET('Hygiene Data'!$F$7,0,10*ROW('Hygiene Data'!F68))),'Data Summary'!DV74="Yes"),OFFSET('Hygiene Data'!$F$7,0,10*ROW('Hygiene Data'!F68)),NA())</f>
        <v>#N/A</v>
      </c>
      <c r="BH74" s="512" t="e">
        <f ca="1">+IF(AND(ISNUMBER(OFFSET('Hygiene Data'!$F$9,0,10*ROW('Hygiene Data'!F68))),'Data Summary'!DW74="Yes"),OFFSET('Hygiene Data'!$F$9,0,10*ROW('Hygiene Data'!F68)),NA())</f>
        <v>#N/A</v>
      </c>
      <c r="BI74" s="512" t="e">
        <f ca="1">+IF(AND(ISNUMBER(OFFSET('Hygiene Data'!$G$5,0,10*ROW('Hygiene Data'!G68))),'Data Summary'!DX74="Yes"),OFFSET('Hygiene Data'!$G$5,0,10*ROW('Hygiene Data'!G68)),NA())</f>
        <v>#N/A</v>
      </c>
      <c r="BJ74" s="512" t="e">
        <f ca="1">+IF(AND(ISNUMBER(OFFSET('Hygiene Data'!$G$7,0,10*ROW('Hygiene Data'!G68))),'Data Summary'!DY74="Yes"),OFFSET('Hygiene Data'!$G$7,0,10*ROW('Hygiene Data'!G68)),NA())</f>
        <v>#N/A</v>
      </c>
      <c r="BK74" s="512" t="e">
        <f ca="1">+IF(AND(ISNUMBER(OFFSET('Hygiene Data'!$G$9,0,10*ROW('Hygiene Data'!G68))),'Data Summary'!DZ74="Yes"),OFFSET('Hygiene Data'!$G$9,0,10*ROW('Hygiene Data'!G68)),NA())</f>
        <v>#N/A</v>
      </c>
      <c r="BL74" s="512" t="e">
        <f ca="1">+IF(AND(ISNUMBER(OFFSET('Hygiene Data'!$H$5,0,10*ROW('Hygiene Data'!H68))),'Data Summary'!EA74="Yes"),OFFSET('Hygiene Data'!$H$5,0,10*ROW('Hygiene Data'!H68)),NA())</f>
        <v>#N/A</v>
      </c>
      <c r="BM74" s="512" t="e">
        <f ca="1">+IF(AND(ISNUMBER(OFFSET('Hygiene Data'!$H$7,0,10*ROW('Hygiene Data'!H68))),'Data Summary'!EB74="Yes"),OFFSET('Hygiene Data'!$H$7,0,10*ROW('Hygiene Data'!H68)),NA())</f>
        <v>#N/A</v>
      </c>
      <c r="BN74" s="512" t="e">
        <f ca="1">+IF(AND(ISNUMBER(OFFSET('Hygiene Data'!$H$9,0,10*ROW('Hygiene Data'!H68))),'Data Summary'!EC74="Yes"),OFFSET('Hygiene Data'!$H$9,0,10*ROW('Hygiene Data'!H68)),NA())</f>
        <v>#N/A</v>
      </c>
      <c r="BO74" s="512" t="e">
        <f ca="1">+IF(AND(ISNUMBER(OFFSET('Hygiene Data'!$I$5,0,10*ROW('Hygiene Data'!I68))),'Data Summary'!ED74="Yes"),OFFSET('Hygiene Data'!$I$5,0,10*ROW('Hygiene Data'!I68)),NA())</f>
        <v>#N/A</v>
      </c>
      <c r="BP74" s="512" t="e">
        <f ca="1">+IF(AND(ISNUMBER(OFFSET('Hygiene Data'!$I$7,0,10*ROW('Hygiene Data'!I68))),'Data Summary'!EE74="Yes"),OFFSET('Hygiene Data'!$I$7,0,10*ROW('Hygiene Data'!I68)),NA())</f>
        <v>#N/A</v>
      </c>
      <c r="BQ74" s="512" t="e">
        <f ca="1">+IF(AND(ISNUMBER(OFFSET('Hygiene Data'!$I$9,0,10*ROW('Hygiene Data'!I68))),'Data Summary'!EF74="Yes"),OFFSET('Hygiene Data'!$I$9,0,10*ROW('Hygiene Data'!I68)),NA())</f>
        <v>#N/A</v>
      </c>
    </row>
    <row r="75" spans="1:69" x14ac:dyDescent="0.25">
      <c r="A75" s="508" t="e">
        <f ca="1">+RIGHT('Data Summary'!A75,LEN('Data Summary'!A75)-9)</f>
        <v>#VALUE!</v>
      </c>
      <c r="B75" s="482" t="str">
        <f ca="1">+IF(ISTEXT('Data Summary'!B75),'Data Summary'!B75,"")</f>
        <v/>
      </c>
      <c r="C75" s="509" t="e">
        <f ca="1">+VALUE('Data Summary'!C75)</f>
        <v>#VALUE!</v>
      </c>
      <c r="D75" s="510" t="e">
        <f ca="1">+IF(AND(ISNUMBER(OFFSET('Water Data'!$D$4,0,10*ROW('Water Data'!D69))),'Data Summary'!BS75="Yes"),100-OFFSET('Water Data'!$D$4,0,10*ROW('Water Data'!D69)),NA())</f>
        <v>#N/A</v>
      </c>
      <c r="E75" s="510" t="e">
        <f ca="1">+IF(AND(ISNUMBER(OFFSET('Water Data'!$D$6,0,10*ROW('Water Data'!D69))),'Data Summary'!BT75="Yes"),OFFSET('Water Data'!$D$6,0,10*ROW('Water Data'!D69)),NA())</f>
        <v>#N/A</v>
      </c>
      <c r="F75" s="510" t="e">
        <f ca="1">+IF(AND(ISNUMBER(OFFSET('Water Data'!$D$9,0,10*ROW('Water Data'!D69))),'Data Summary'!BU75="Yes"),OFFSET('Water Data'!$D$9,0,10*ROW('Water Data'!D69)),NA())</f>
        <v>#N/A</v>
      </c>
      <c r="G75" s="510" t="e">
        <f ca="1">+IF(AND(ISNUMBER(OFFSET('Water Data'!$E$4,0,10*ROW('Water Data'!E69))),'Data Summary'!BV75="Yes"),100-OFFSET('Water Data'!$E$4,0,10*ROW('Water Data'!E69)),NA())</f>
        <v>#N/A</v>
      </c>
      <c r="H75" s="510" t="e">
        <f ca="1">+IF(AND(ISNUMBER(OFFSET('Water Data'!$E$6,0,10*ROW('Water Data'!E69))),'Data Summary'!BW75="Yes"),OFFSET('Water Data'!$E$6,0,10*ROW('Water Data'!E69)),NA())</f>
        <v>#N/A</v>
      </c>
      <c r="I75" s="510" t="e">
        <f ca="1">+IF(AND(ISNUMBER(OFFSET('Water Data'!$E$9,0,10*ROW('Water Data'!E69))),'Data Summary'!BX75="Yes"),OFFSET('Water Data'!$E$9,0,10*ROW('Water Data'!E69)),NA())</f>
        <v>#N/A</v>
      </c>
      <c r="J75" s="510" t="e">
        <f ca="1">+IF(AND(ISNUMBER(OFFSET('Water Data'!$F$4,0,10*ROW('Water Data'!F69))),'Data Summary'!BY75="Yes"),100-OFFSET('Water Data'!$F$4,0,10*ROW('Water Data'!F69)),NA())</f>
        <v>#N/A</v>
      </c>
      <c r="K75" s="510" t="e">
        <f ca="1">+IF(AND(ISNUMBER(OFFSET('Water Data'!$F$6,0,10*ROW('Water Data'!F69))),'Data Summary'!BZ75="Yes"),OFFSET('Water Data'!$F$6,0,10*ROW('Water Data'!F69)),NA())</f>
        <v>#N/A</v>
      </c>
      <c r="L75" s="510" t="e">
        <f ca="1">+IF(AND(ISNUMBER(OFFSET('Water Data'!$F$9,0,10*ROW('Water Data'!F69))),'Data Summary'!CA75="Yes"),OFFSET('Water Data'!$F$9,0,10*ROW('Water Data'!F69)),NA())</f>
        <v>#N/A</v>
      </c>
      <c r="M75" s="510" t="e">
        <f ca="1">+IF(AND(ISNUMBER(OFFSET('Water Data'!$G$4,0,10*ROW('Water Data'!G69))),'Data Summary'!CB75="Yes"),100-OFFSET('Water Data'!$G$4,0,10*ROW('Water Data'!G69)),NA())</f>
        <v>#N/A</v>
      </c>
      <c r="N75" s="510" t="e">
        <f ca="1">+IF(AND(ISNUMBER(OFFSET('Water Data'!$G$6,0,10*ROW('Water Data'!G69))),'Data Summary'!CC75="Yes"),OFFSET('Water Data'!$G$6,0,10*ROW('Water Data'!G69)),NA())</f>
        <v>#N/A</v>
      </c>
      <c r="O75" s="510" t="e">
        <f ca="1">+IF(AND(ISNUMBER(OFFSET('Water Data'!$G$9,0,10*ROW('Water Data'!G69))),'Data Summary'!CD75="Yes"),OFFSET('Water Data'!$G$9,0,10*ROW('Water Data'!G69)),NA())</f>
        <v>#N/A</v>
      </c>
      <c r="P75" s="510" t="e">
        <f ca="1">+IF(AND(ISNUMBER(OFFSET('Water Data'!$H$4,0,10*ROW('Water Data'!H69))),'Data Summary'!CE75="Yes"),100-OFFSET('Water Data'!$H$4,0,10*ROW('Water Data'!H69)),NA())</f>
        <v>#N/A</v>
      </c>
      <c r="Q75" s="510" t="e">
        <f ca="1">+IF(AND(ISNUMBER(OFFSET('Water Data'!$H$6,0,10*ROW('Water Data'!H69))),'Data Summary'!CF75="Yes"),OFFSET('Water Data'!$H$6,0,10*ROW('Water Data'!H69)),NA())</f>
        <v>#N/A</v>
      </c>
      <c r="R75" s="510" t="e">
        <f ca="1">+IF(AND(ISNUMBER(OFFSET('Water Data'!$H$9,0,10*ROW('Water Data'!H69))),'Data Summary'!CG75="Yes"),OFFSET('Water Data'!$H$9,0,10*ROW('Water Data'!H69)),NA())</f>
        <v>#N/A</v>
      </c>
      <c r="S75" s="510" t="e">
        <f ca="1">+IF(AND(ISNUMBER(OFFSET('Water Data'!$I$4,0,10*ROW('Water Data'!I69))),'Data Summary'!CH75="Yes"),100-OFFSET('Water Data'!$I$4,0,10*ROW('Water Data'!I69)),NA())</f>
        <v>#N/A</v>
      </c>
      <c r="T75" s="510" t="e">
        <f ca="1">+IF(AND(ISNUMBER(OFFSET('Water Data'!$I$6,0,10*ROW('Water Data'!I69))),'Data Summary'!CI75="Yes"),OFFSET('Water Data'!$I$6,0,10*ROW('Water Data'!I69)),NA())</f>
        <v>#N/A</v>
      </c>
      <c r="U75" s="510" t="e">
        <f ca="1">+IF(AND(ISNUMBER(OFFSET('Water Data'!$I$9,0,10*ROW('Water Data'!I69))),'Data Summary'!CJ75="Yes"),OFFSET('Water Data'!$I$9,0,10*ROW('Water Data'!I69)),NA())</f>
        <v>#N/A</v>
      </c>
      <c r="V75" s="511" t="e">
        <f ca="1">+IF(AND(ISNUMBER(OFFSET('Sanitation Data'!$D$4,0,10*ROW('Sanitation Data'!D69))),'Data Summary'!CK75="Yes"),100-OFFSET('Sanitation Data'!$D$4,0,10*ROW('Sanitation Data'!D69)),NA())</f>
        <v>#N/A</v>
      </c>
      <c r="W75" s="511" t="e">
        <f ca="1">+IF(AND(ISNUMBER(OFFSET('Sanitation Data'!$D$6,0,10*ROW('Sanitation Data'!D69))),'Data Summary'!CL75="Yes"),OFFSET('Sanitation Data'!$D$6,0,10*ROW('Sanitation Data'!D69)),NA())</f>
        <v>#N/A</v>
      </c>
      <c r="X75" s="511" t="e">
        <f ca="1">+IF(AND(ISNUMBER(OFFSET('Sanitation Data'!$D$10,0,10*ROW('Sanitation Data'!D69))),'Data Summary'!CM75="Yes"),OFFSET('Sanitation Data'!$D$10,0,10*ROW('Sanitation Data'!D69)),NA())</f>
        <v>#N/A</v>
      </c>
      <c r="Y75" s="511" t="e">
        <f ca="1">+IF(AND(ISNUMBER(OFFSET('Sanitation Data'!$D$11,0,10*ROW('Sanitation Data'!D69))),'Data Summary'!CN75="Yes"),OFFSET('Sanitation Data'!$D$11,0,10*ROW('Sanitation Data'!D69)),NA())</f>
        <v>#N/A</v>
      </c>
      <c r="Z75" s="511" t="e">
        <f ca="1">+IF(AND(ISNUMBER(OFFSET('Sanitation Data'!$D$12,0,10*ROW('Sanitation Data'!D69))),'Data Summary'!CO75="Yes"),OFFSET('Sanitation Data'!$D$12,0,10*ROW('Sanitation Data'!D69)),NA())</f>
        <v>#N/A</v>
      </c>
      <c r="AA75" s="511" t="e">
        <f ca="1">+IF(AND(ISNUMBER(OFFSET('Sanitation Data'!$E$4,0,10*ROW('Sanitation Data'!E69))),'Data Summary'!CP75="Yes"),100-OFFSET('Sanitation Data'!$E$4,0,10*ROW('Sanitation Data'!E69)),NA())</f>
        <v>#N/A</v>
      </c>
      <c r="AB75" s="511" t="e">
        <f ca="1">+IF(AND(ISNUMBER(OFFSET('Sanitation Data'!$E$6,0,10*ROW('Sanitation Data'!E69))),'Data Summary'!CQ75="Yes"),OFFSET('Sanitation Data'!$E$6,0,10*ROW('Sanitation Data'!E69)),NA())</f>
        <v>#N/A</v>
      </c>
      <c r="AC75" s="511" t="e">
        <f ca="1">+IF(AND(ISNUMBER(OFFSET('Sanitation Data'!$E$10,0,10*ROW('Sanitation Data'!E69))),'Data Summary'!CR75="Yes"),OFFSET('Sanitation Data'!$E$10,0,10*ROW('Sanitation Data'!E69)),NA())</f>
        <v>#N/A</v>
      </c>
      <c r="AD75" s="511" t="e">
        <f ca="1">+IF(AND(ISNUMBER(OFFSET('Sanitation Data'!$E$11,0,10*ROW('Sanitation Data'!E69))),'Data Summary'!CS75="Yes"),OFFSET('Sanitation Data'!$E$11,0,10*ROW('Sanitation Data'!E69)),NA())</f>
        <v>#N/A</v>
      </c>
      <c r="AE75" s="511" t="e">
        <f ca="1">+IF(AND(ISNUMBER(OFFSET('Sanitation Data'!$E$12,0,10*ROW('Sanitation Data'!E69))),'Data Summary'!CT75="Yes"),OFFSET('Sanitation Data'!$E$12,0,10*ROW('Sanitation Data'!E69)),NA())</f>
        <v>#N/A</v>
      </c>
      <c r="AF75" s="511" t="e">
        <f ca="1">+IF(AND(ISNUMBER(OFFSET('Sanitation Data'!$F$4,0,10*ROW('Sanitation Data'!F69))),'Data Summary'!CU75="Yes"),100-OFFSET('Sanitation Data'!$F$4,0,10*ROW('Sanitation Data'!F69)),NA())</f>
        <v>#N/A</v>
      </c>
      <c r="AG75" s="511" t="e">
        <f ca="1">+IF(AND(ISNUMBER(OFFSET('Sanitation Data'!$F$6,0,10*ROW('Sanitation Data'!F69))),'Data Summary'!CV75="Yes"),OFFSET('Sanitation Data'!$F$6,0,10*ROW('Sanitation Data'!F69)),NA())</f>
        <v>#N/A</v>
      </c>
      <c r="AH75" s="511" t="e">
        <f ca="1">+IF(AND(ISNUMBER(OFFSET('Sanitation Data'!$F$10,0,10*ROW('Sanitation Data'!F69))),'Data Summary'!CW75="Yes"),OFFSET('Sanitation Data'!$F$10,0,10*ROW('Sanitation Data'!F69)),NA())</f>
        <v>#N/A</v>
      </c>
      <c r="AI75" s="511" t="e">
        <f ca="1">+IF(AND(ISNUMBER(OFFSET('Sanitation Data'!$F$11,0,10*ROW('Sanitation Data'!F69))),'Data Summary'!CX75="Yes"),OFFSET('Sanitation Data'!$F$11,0,10*ROW('Sanitation Data'!F69)),NA())</f>
        <v>#N/A</v>
      </c>
      <c r="AJ75" s="511" t="e">
        <f ca="1">+IF(AND(ISNUMBER(OFFSET('Sanitation Data'!$F$12,0,10*ROW('Sanitation Data'!F69))),'Data Summary'!CY75="Yes"),OFFSET('Sanitation Data'!$F$12,0,10*ROW('Sanitation Data'!F69)),NA())</f>
        <v>#N/A</v>
      </c>
      <c r="AK75" s="511" t="e">
        <f ca="1">+IF(AND(ISNUMBER(OFFSET('Sanitation Data'!$G$4,0,10*ROW('Sanitation Data'!G69))),'Data Summary'!CZ75="Yes"),100-OFFSET('Sanitation Data'!$G$4,0,10*ROW('Sanitation Data'!G69)),NA())</f>
        <v>#N/A</v>
      </c>
      <c r="AL75" s="511" t="e">
        <f ca="1">+IF(AND(ISNUMBER(OFFSET('Sanitation Data'!$G$6,0,10*ROW('Sanitation Data'!G69))),'Data Summary'!DA75="Yes"),OFFSET('Sanitation Data'!$G$6,0,10*ROW('Sanitation Data'!G69)),NA())</f>
        <v>#N/A</v>
      </c>
      <c r="AM75" s="511" t="e">
        <f ca="1">+IF(AND(ISNUMBER(OFFSET('Sanitation Data'!$G$10,0,10*ROW('Sanitation Data'!G69))),'Data Summary'!DB75="Yes"),OFFSET('Sanitation Data'!$G$10,0,10*ROW('Sanitation Data'!G69)),NA())</f>
        <v>#N/A</v>
      </c>
      <c r="AN75" s="511" t="e">
        <f ca="1">+IF(AND(ISNUMBER(OFFSET('Sanitation Data'!$G$11,0,10*ROW('Sanitation Data'!G69))),'Data Summary'!DC75="Yes"),OFFSET('Sanitation Data'!$G$11,0,10*ROW('Sanitation Data'!G69)),NA())</f>
        <v>#N/A</v>
      </c>
      <c r="AO75" s="511" t="e">
        <f ca="1">+IF(AND(ISNUMBER(OFFSET('Sanitation Data'!$G$12,0,10*ROW('Sanitation Data'!G69))),'Data Summary'!DD75="Yes"),OFFSET('Sanitation Data'!$G$12,0,10*ROW('Sanitation Data'!G69)),NA())</f>
        <v>#N/A</v>
      </c>
      <c r="AP75" s="511" t="e">
        <f ca="1">+IF(AND(ISNUMBER(OFFSET('Sanitation Data'!$H$4,0,10*ROW('Sanitation Data'!H69))),'Data Summary'!DE75="Yes"),100-OFFSET('Sanitation Data'!$H$4,0,10*ROW('Sanitation Data'!H69)),NA())</f>
        <v>#N/A</v>
      </c>
      <c r="AQ75" s="511" t="e">
        <f ca="1">+IF(AND(ISNUMBER(OFFSET('Sanitation Data'!$H$6,0,10*ROW('Sanitation Data'!H69))),'Data Summary'!DF75="Yes"),OFFSET('Sanitation Data'!$H$6,0,10*ROW('Sanitation Data'!H69)),NA())</f>
        <v>#N/A</v>
      </c>
      <c r="AR75" s="511" t="e">
        <f ca="1">+IF(AND(ISNUMBER(OFFSET('Sanitation Data'!$H$10,0,10*ROW('Sanitation Data'!H69))),'Data Summary'!DG75="Yes"),OFFSET('Sanitation Data'!$H$10,0,10*ROW('Sanitation Data'!H69)),NA())</f>
        <v>#N/A</v>
      </c>
      <c r="AS75" s="511" t="e">
        <f ca="1">+IF(AND(ISNUMBER(OFFSET('Sanitation Data'!$H$11,0,10*ROW('Sanitation Data'!H69))),'Data Summary'!DH75="Yes"),OFFSET('Sanitation Data'!$H$11,0,10*ROW('Sanitation Data'!H69)),NA())</f>
        <v>#N/A</v>
      </c>
      <c r="AT75" s="511" t="e">
        <f ca="1">+IF(AND(ISNUMBER(OFFSET('Sanitation Data'!$H$12,0,10*ROW('Sanitation Data'!H69))),'Data Summary'!DI75="Yes"),OFFSET('Sanitation Data'!$H$12,0,10*ROW('Sanitation Data'!H69)),NA())</f>
        <v>#N/A</v>
      </c>
      <c r="AU75" s="511" t="e">
        <f ca="1">+IF(AND(ISNUMBER(OFFSET('Sanitation Data'!$I$4,0,10*ROW('Sanitation Data'!I69))),'Data Summary'!DJ75="Yes"),100-OFFSET('Sanitation Data'!$I$4,0,10*ROW('Sanitation Data'!I69)),NA())</f>
        <v>#N/A</v>
      </c>
      <c r="AV75" s="511" t="e">
        <f ca="1">+IF(AND(ISNUMBER(OFFSET('Sanitation Data'!$I$6,0,10*ROW('Sanitation Data'!I69))),'Data Summary'!DK75="Yes"),OFFSET('Sanitation Data'!$I$6,0,10*ROW('Sanitation Data'!I69)),NA())</f>
        <v>#N/A</v>
      </c>
      <c r="AW75" s="511" t="e">
        <f ca="1">+IF(AND(ISNUMBER(OFFSET('Sanitation Data'!$I$10,0,10*ROW('Sanitation Data'!I69))),'Data Summary'!DL75="Yes"),OFFSET('Sanitation Data'!$I$10,0,10*ROW('Sanitation Data'!I69)),NA())</f>
        <v>#N/A</v>
      </c>
      <c r="AX75" s="511" t="e">
        <f ca="1">+IF(AND(ISNUMBER(OFFSET('Sanitation Data'!$I$11,0,10*ROW('Sanitation Data'!I69))),'Data Summary'!DM75="Yes"),OFFSET('Sanitation Data'!$I$11,0,10*ROW('Sanitation Data'!I69)),NA())</f>
        <v>#N/A</v>
      </c>
      <c r="AY75" s="511" t="e">
        <f ca="1">+IF(AND(ISNUMBER(OFFSET('Sanitation Data'!$I$12,0,10*ROW('Sanitation Data'!I69))),'Data Summary'!DN75="Yes"),OFFSET('Sanitation Data'!$I$12,0,10*ROW('Sanitation Data'!I69)),NA())</f>
        <v>#N/A</v>
      </c>
      <c r="AZ75" s="512" t="e">
        <f ca="1">+IF(AND(ISNUMBER(OFFSET('Hygiene Data'!$D$5,0,10*ROW('Hygiene Data'!D69))),'Data Summary'!DO75="Yes"),OFFSET('Hygiene Data'!$D$5,0,10*ROW('Hygiene Data'!D69)),NA())</f>
        <v>#N/A</v>
      </c>
      <c r="BA75" s="512" t="e">
        <f ca="1">+IF(AND(ISNUMBER(OFFSET('Hygiene Data'!$D$7,0,10*ROW('Hygiene Data'!D69))),'Data Summary'!DP75="Yes"),OFFSET('Hygiene Data'!$D$7,0,10*ROW('Hygiene Data'!D69)),NA())</f>
        <v>#N/A</v>
      </c>
      <c r="BB75" s="512" t="e">
        <f ca="1">+IF(AND(ISNUMBER(OFFSET('Hygiene Data'!$D$9,0,10*ROW('Hygiene Data'!D69))),'Data Summary'!DQ75="Yes"),OFFSET('Hygiene Data'!$D$9,0,10*ROW('Hygiene Data'!D69)),NA())</f>
        <v>#N/A</v>
      </c>
      <c r="BC75" s="512" t="e">
        <f ca="1">+IF(AND(ISNUMBER(OFFSET('Hygiene Data'!$E$5,0,10*ROW('Hygiene Data'!E69))),'Data Summary'!DR75="Yes"),OFFSET('Hygiene Data'!$E$5,0,10*ROW('Hygiene Data'!E69)),NA())</f>
        <v>#N/A</v>
      </c>
      <c r="BD75" s="512" t="e">
        <f ca="1">+IF(AND(ISNUMBER(OFFSET('Hygiene Data'!$E$7,0,10*ROW('Hygiene Data'!E69))),'Data Summary'!DS75="Yes"),OFFSET('Hygiene Data'!$E$7,0,10*ROW('Hygiene Data'!E69)),NA())</f>
        <v>#N/A</v>
      </c>
      <c r="BE75" s="512" t="e">
        <f ca="1">+IF(AND(ISNUMBER(OFFSET('Hygiene Data'!$E$9,0,10*ROW('Hygiene Data'!E69))),'Data Summary'!DT75="Yes"),OFFSET('Hygiene Data'!$E$9,0,10*ROW('Hygiene Data'!E69)),NA())</f>
        <v>#N/A</v>
      </c>
      <c r="BF75" s="512" t="e">
        <f ca="1">+IF(AND(ISNUMBER(OFFSET('Hygiene Data'!$F$5,0,10*ROW('Hygiene Data'!F69))),'Data Summary'!DU75="Yes"),OFFSET('Hygiene Data'!$F$5,0,10*ROW('Hygiene Data'!F69)),NA())</f>
        <v>#N/A</v>
      </c>
      <c r="BG75" s="512" t="e">
        <f ca="1">+IF(AND(ISNUMBER(OFFSET('Hygiene Data'!$F$7,0,10*ROW('Hygiene Data'!F69))),'Data Summary'!DV75="Yes"),OFFSET('Hygiene Data'!$F$7,0,10*ROW('Hygiene Data'!F69)),NA())</f>
        <v>#N/A</v>
      </c>
      <c r="BH75" s="512" t="e">
        <f ca="1">+IF(AND(ISNUMBER(OFFSET('Hygiene Data'!$F$9,0,10*ROW('Hygiene Data'!F69))),'Data Summary'!DW75="Yes"),OFFSET('Hygiene Data'!$F$9,0,10*ROW('Hygiene Data'!F69)),NA())</f>
        <v>#N/A</v>
      </c>
      <c r="BI75" s="512" t="e">
        <f ca="1">+IF(AND(ISNUMBER(OFFSET('Hygiene Data'!$G$5,0,10*ROW('Hygiene Data'!G69))),'Data Summary'!DX75="Yes"),OFFSET('Hygiene Data'!$G$5,0,10*ROW('Hygiene Data'!G69)),NA())</f>
        <v>#N/A</v>
      </c>
      <c r="BJ75" s="512" t="e">
        <f ca="1">+IF(AND(ISNUMBER(OFFSET('Hygiene Data'!$G$7,0,10*ROW('Hygiene Data'!G69))),'Data Summary'!DY75="Yes"),OFFSET('Hygiene Data'!$G$7,0,10*ROW('Hygiene Data'!G69)),NA())</f>
        <v>#N/A</v>
      </c>
      <c r="BK75" s="512" t="e">
        <f ca="1">+IF(AND(ISNUMBER(OFFSET('Hygiene Data'!$G$9,0,10*ROW('Hygiene Data'!G69))),'Data Summary'!DZ75="Yes"),OFFSET('Hygiene Data'!$G$9,0,10*ROW('Hygiene Data'!G69)),NA())</f>
        <v>#N/A</v>
      </c>
      <c r="BL75" s="512" t="e">
        <f ca="1">+IF(AND(ISNUMBER(OFFSET('Hygiene Data'!$H$5,0,10*ROW('Hygiene Data'!H69))),'Data Summary'!EA75="Yes"),OFFSET('Hygiene Data'!$H$5,0,10*ROW('Hygiene Data'!H69)),NA())</f>
        <v>#N/A</v>
      </c>
      <c r="BM75" s="512" t="e">
        <f ca="1">+IF(AND(ISNUMBER(OFFSET('Hygiene Data'!$H$7,0,10*ROW('Hygiene Data'!H69))),'Data Summary'!EB75="Yes"),OFFSET('Hygiene Data'!$H$7,0,10*ROW('Hygiene Data'!H69)),NA())</f>
        <v>#N/A</v>
      </c>
      <c r="BN75" s="512" t="e">
        <f ca="1">+IF(AND(ISNUMBER(OFFSET('Hygiene Data'!$H$9,0,10*ROW('Hygiene Data'!H69))),'Data Summary'!EC75="Yes"),OFFSET('Hygiene Data'!$H$9,0,10*ROW('Hygiene Data'!H69)),NA())</f>
        <v>#N/A</v>
      </c>
      <c r="BO75" s="512" t="e">
        <f ca="1">+IF(AND(ISNUMBER(OFFSET('Hygiene Data'!$I$5,0,10*ROW('Hygiene Data'!I69))),'Data Summary'!ED75="Yes"),OFFSET('Hygiene Data'!$I$5,0,10*ROW('Hygiene Data'!I69)),NA())</f>
        <v>#N/A</v>
      </c>
      <c r="BP75" s="512" t="e">
        <f ca="1">+IF(AND(ISNUMBER(OFFSET('Hygiene Data'!$I$7,0,10*ROW('Hygiene Data'!I69))),'Data Summary'!EE75="Yes"),OFFSET('Hygiene Data'!$I$7,0,10*ROW('Hygiene Data'!I69)),NA())</f>
        <v>#N/A</v>
      </c>
      <c r="BQ75" s="512" t="e">
        <f ca="1">+IF(AND(ISNUMBER(OFFSET('Hygiene Data'!$I$9,0,10*ROW('Hygiene Data'!I69))),'Data Summary'!EF75="Yes"),OFFSET('Hygiene Data'!$I$9,0,10*ROW('Hygiene Data'!I69)),NA())</f>
        <v>#N/A</v>
      </c>
    </row>
    <row r="76" spans="1:69" x14ac:dyDescent="0.25">
      <c r="A76" s="508" t="e">
        <f ca="1">+RIGHT('Data Summary'!A76,LEN('Data Summary'!A76)-9)</f>
        <v>#VALUE!</v>
      </c>
      <c r="B76" s="482" t="str">
        <f ca="1">+IF(ISTEXT('Data Summary'!B76),'Data Summary'!B76,"")</f>
        <v/>
      </c>
      <c r="C76" s="509" t="e">
        <f ca="1">+VALUE('Data Summary'!C76)</f>
        <v>#VALUE!</v>
      </c>
      <c r="D76" s="510" t="e">
        <f ca="1">+IF(AND(ISNUMBER(OFFSET('Water Data'!$D$4,0,10*ROW('Water Data'!D70))),'Data Summary'!BS76="Yes"),100-OFFSET('Water Data'!$D$4,0,10*ROW('Water Data'!D70)),NA())</f>
        <v>#N/A</v>
      </c>
      <c r="E76" s="510" t="e">
        <f ca="1">+IF(AND(ISNUMBER(OFFSET('Water Data'!$D$6,0,10*ROW('Water Data'!D70))),'Data Summary'!BT76="Yes"),OFFSET('Water Data'!$D$6,0,10*ROW('Water Data'!D70)),NA())</f>
        <v>#N/A</v>
      </c>
      <c r="F76" s="510" t="e">
        <f ca="1">+IF(AND(ISNUMBER(OFFSET('Water Data'!$D$9,0,10*ROW('Water Data'!D70))),'Data Summary'!BU76="Yes"),OFFSET('Water Data'!$D$9,0,10*ROW('Water Data'!D70)),NA())</f>
        <v>#N/A</v>
      </c>
      <c r="G76" s="510" t="e">
        <f ca="1">+IF(AND(ISNUMBER(OFFSET('Water Data'!$E$4,0,10*ROW('Water Data'!E70))),'Data Summary'!BV76="Yes"),100-OFFSET('Water Data'!$E$4,0,10*ROW('Water Data'!E70)),NA())</f>
        <v>#N/A</v>
      </c>
      <c r="H76" s="510" t="e">
        <f ca="1">+IF(AND(ISNUMBER(OFFSET('Water Data'!$E$6,0,10*ROW('Water Data'!E70))),'Data Summary'!BW76="Yes"),OFFSET('Water Data'!$E$6,0,10*ROW('Water Data'!E70)),NA())</f>
        <v>#N/A</v>
      </c>
      <c r="I76" s="510" t="e">
        <f ca="1">+IF(AND(ISNUMBER(OFFSET('Water Data'!$E$9,0,10*ROW('Water Data'!E70))),'Data Summary'!BX76="Yes"),OFFSET('Water Data'!$E$9,0,10*ROW('Water Data'!E70)),NA())</f>
        <v>#N/A</v>
      </c>
      <c r="J76" s="510" t="e">
        <f ca="1">+IF(AND(ISNUMBER(OFFSET('Water Data'!$F$4,0,10*ROW('Water Data'!F70))),'Data Summary'!BY76="Yes"),100-OFFSET('Water Data'!$F$4,0,10*ROW('Water Data'!F70)),NA())</f>
        <v>#N/A</v>
      </c>
      <c r="K76" s="510" t="e">
        <f ca="1">+IF(AND(ISNUMBER(OFFSET('Water Data'!$F$6,0,10*ROW('Water Data'!F70))),'Data Summary'!BZ76="Yes"),OFFSET('Water Data'!$F$6,0,10*ROW('Water Data'!F70)),NA())</f>
        <v>#N/A</v>
      </c>
      <c r="L76" s="510" t="e">
        <f ca="1">+IF(AND(ISNUMBER(OFFSET('Water Data'!$F$9,0,10*ROW('Water Data'!F70))),'Data Summary'!CA76="Yes"),OFFSET('Water Data'!$F$9,0,10*ROW('Water Data'!F70)),NA())</f>
        <v>#N/A</v>
      </c>
      <c r="M76" s="510" t="e">
        <f ca="1">+IF(AND(ISNUMBER(OFFSET('Water Data'!$G$4,0,10*ROW('Water Data'!G70))),'Data Summary'!CB76="Yes"),100-OFFSET('Water Data'!$G$4,0,10*ROW('Water Data'!G70)),NA())</f>
        <v>#N/A</v>
      </c>
      <c r="N76" s="510" t="e">
        <f ca="1">+IF(AND(ISNUMBER(OFFSET('Water Data'!$G$6,0,10*ROW('Water Data'!G70))),'Data Summary'!CC76="Yes"),OFFSET('Water Data'!$G$6,0,10*ROW('Water Data'!G70)),NA())</f>
        <v>#N/A</v>
      </c>
      <c r="O76" s="510" t="e">
        <f ca="1">+IF(AND(ISNUMBER(OFFSET('Water Data'!$G$9,0,10*ROW('Water Data'!G70))),'Data Summary'!CD76="Yes"),OFFSET('Water Data'!$G$9,0,10*ROW('Water Data'!G70)),NA())</f>
        <v>#N/A</v>
      </c>
      <c r="P76" s="510" t="e">
        <f ca="1">+IF(AND(ISNUMBER(OFFSET('Water Data'!$H$4,0,10*ROW('Water Data'!H70))),'Data Summary'!CE76="Yes"),100-OFFSET('Water Data'!$H$4,0,10*ROW('Water Data'!H70)),NA())</f>
        <v>#N/A</v>
      </c>
      <c r="Q76" s="510" t="e">
        <f ca="1">+IF(AND(ISNUMBER(OFFSET('Water Data'!$H$6,0,10*ROW('Water Data'!H70))),'Data Summary'!CF76="Yes"),OFFSET('Water Data'!$H$6,0,10*ROW('Water Data'!H70)),NA())</f>
        <v>#N/A</v>
      </c>
      <c r="R76" s="510" t="e">
        <f ca="1">+IF(AND(ISNUMBER(OFFSET('Water Data'!$H$9,0,10*ROW('Water Data'!H70))),'Data Summary'!CG76="Yes"),OFFSET('Water Data'!$H$9,0,10*ROW('Water Data'!H70)),NA())</f>
        <v>#N/A</v>
      </c>
      <c r="S76" s="510" t="e">
        <f ca="1">+IF(AND(ISNUMBER(OFFSET('Water Data'!$I$4,0,10*ROW('Water Data'!I70))),'Data Summary'!CH76="Yes"),100-OFFSET('Water Data'!$I$4,0,10*ROW('Water Data'!I70)),NA())</f>
        <v>#N/A</v>
      </c>
      <c r="T76" s="510" t="e">
        <f ca="1">+IF(AND(ISNUMBER(OFFSET('Water Data'!$I$6,0,10*ROW('Water Data'!I70))),'Data Summary'!CI76="Yes"),OFFSET('Water Data'!$I$6,0,10*ROW('Water Data'!I70)),NA())</f>
        <v>#N/A</v>
      </c>
      <c r="U76" s="510" t="e">
        <f ca="1">+IF(AND(ISNUMBER(OFFSET('Water Data'!$I$9,0,10*ROW('Water Data'!I70))),'Data Summary'!CJ76="Yes"),OFFSET('Water Data'!$I$9,0,10*ROW('Water Data'!I70)),NA())</f>
        <v>#N/A</v>
      </c>
      <c r="V76" s="511" t="e">
        <f ca="1">+IF(AND(ISNUMBER(OFFSET('Sanitation Data'!$D$4,0,10*ROW('Sanitation Data'!D70))),'Data Summary'!CK76="Yes"),100-OFFSET('Sanitation Data'!$D$4,0,10*ROW('Sanitation Data'!D70)),NA())</f>
        <v>#N/A</v>
      </c>
      <c r="W76" s="511" t="e">
        <f ca="1">+IF(AND(ISNUMBER(OFFSET('Sanitation Data'!$D$6,0,10*ROW('Sanitation Data'!D70))),'Data Summary'!CL76="Yes"),OFFSET('Sanitation Data'!$D$6,0,10*ROW('Sanitation Data'!D70)),NA())</f>
        <v>#N/A</v>
      </c>
      <c r="X76" s="511" t="e">
        <f ca="1">+IF(AND(ISNUMBER(OFFSET('Sanitation Data'!$D$10,0,10*ROW('Sanitation Data'!D70))),'Data Summary'!CM76="Yes"),OFFSET('Sanitation Data'!$D$10,0,10*ROW('Sanitation Data'!D70)),NA())</f>
        <v>#N/A</v>
      </c>
      <c r="Y76" s="511" t="e">
        <f ca="1">+IF(AND(ISNUMBER(OFFSET('Sanitation Data'!$D$11,0,10*ROW('Sanitation Data'!D70))),'Data Summary'!CN76="Yes"),OFFSET('Sanitation Data'!$D$11,0,10*ROW('Sanitation Data'!D70)),NA())</f>
        <v>#N/A</v>
      </c>
      <c r="Z76" s="511" t="e">
        <f ca="1">+IF(AND(ISNUMBER(OFFSET('Sanitation Data'!$D$12,0,10*ROW('Sanitation Data'!D70))),'Data Summary'!CO76="Yes"),OFFSET('Sanitation Data'!$D$12,0,10*ROW('Sanitation Data'!D70)),NA())</f>
        <v>#N/A</v>
      </c>
      <c r="AA76" s="511" t="e">
        <f ca="1">+IF(AND(ISNUMBER(OFFSET('Sanitation Data'!$E$4,0,10*ROW('Sanitation Data'!E70))),'Data Summary'!CP76="Yes"),100-OFFSET('Sanitation Data'!$E$4,0,10*ROW('Sanitation Data'!E70)),NA())</f>
        <v>#N/A</v>
      </c>
      <c r="AB76" s="511" t="e">
        <f ca="1">+IF(AND(ISNUMBER(OFFSET('Sanitation Data'!$E$6,0,10*ROW('Sanitation Data'!E70))),'Data Summary'!CQ76="Yes"),OFFSET('Sanitation Data'!$E$6,0,10*ROW('Sanitation Data'!E70)),NA())</f>
        <v>#N/A</v>
      </c>
      <c r="AC76" s="511" t="e">
        <f ca="1">+IF(AND(ISNUMBER(OFFSET('Sanitation Data'!$E$10,0,10*ROW('Sanitation Data'!E70))),'Data Summary'!CR76="Yes"),OFFSET('Sanitation Data'!$E$10,0,10*ROW('Sanitation Data'!E70)),NA())</f>
        <v>#N/A</v>
      </c>
      <c r="AD76" s="511" t="e">
        <f ca="1">+IF(AND(ISNUMBER(OFFSET('Sanitation Data'!$E$11,0,10*ROW('Sanitation Data'!E70))),'Data Summary'!CS76="Yes"),OFFSET('Sanitation Data'!$E$11,0,10*ROW('Sanitation Data'!E70)),NA())</f>
        <v>#N/A</v>
      </c>
      <c r="AE76" s="511" t="e">
        <f ca="1">+IF(AND(ISNUMBER(OFFSET('Sanitation Data'!$E$12,0,10*ROW('Sanitation Data'!E70))),'Data Summary'!CT76="Yes"),OFFSET('Sanitation Data'!$E$12,0,10*ROW('Sanitation Data'!E70)),NA())</f>
        <v>#N/A</v>
      </c>
      <c r="AF76" s="511" t="e">
        <f ca="1">+IF(AND(ISNUMBER(OFFSET('Sanitation Data'!$F$4,0,10*ROW('Sanitation Data'!F70))),'Data Summary'!CU76="Yes"),100-OFFSET('Sanitation Data'!$F$4,0,10*ROW('Sanitation Data'!F70)),NA())</f>
        <v>#N/A</v>
      </c>
      <c r="AG76" s="511" t="e">
        <f ca="1">+IF(AND(ISNUMBER(OFFSET('Sanitation Data'!$F$6,0,10*ROW('Sanitation Data'!F70))),'Data Summary'!CV76="Yes"),OFFSET('Sanitation Data'!$F$6,0,10*ROW('Sanitation Data'!F70)),NA())</f>
        <v>#N/A</v>
      </c>
      <c r="AH76" s="511" t="e">
        <f ca="1">+IF(AND(ISNUMBER(OFFSET('Sanitation Data'!$F$10,0,10*ROW('Sanitation Data'!F70))),'Data Summary'!CW76="Yes"),OFFSET('Sanitation Data'!$F$10,0,10*ROW('Sanitation Data'!F70)),NA())</f>
        <v>#N/A</v>
      </c>
      <c r="AI76" s="511" t="e">
        <f ca="1">+IF(AND(ISNUMBER(OFFSET('Sanitation Data'!$F$11,0,10*ROW('Sanitation Data'!F70))),'Data Summary'!CX76="Yes"),OFFSET('Sanitation Data'!$F$11,0,10*ROW('Sanitation Data'!F70)),NA())</f>
        <v>#N/A</v>
      </c>
      <c r="AJ76" s="511" t="e">
        <f ca="1">+IF(AND(ISNUMBER(OFFSET('Sanitation Data'!$F$12,0,10*ROW('Sanitation Data'!F70))),'Data Summary'!CY76="Yes"),OFFSET('Sanitation Data'!$F$12,0,10*ROW('Sanitation Data'!F70)),NA())</f>
        <v>#N/A</v>
      </c>
      <c r="AK76" s="511" t="e">
        <f ca="1">+IF(AND(ISNUMBER(OFFSET('Sanitation Data'!$G$4,0,10*ROW('Sanitation Data'!G70))),'Data Summary'!CZ76="Yes"),100-OFFSET('Sanitation Data'!$G$4,0,10*ROW('Sanitation Data'!G70)),NA())</f>
        <v>#N/A</v>
      </c>
      <c r="AL76" s="511" t="e">
        <f ca="1">+IF(AND(ISNUMBER(OFFSET('Sanitation Data'!$G$6,0,10*ROW('Sanitation Data'!G70))),'Data Summary'!DA76="Yes"),OFFSET('Sanitation Data'!$G$6,0,10*ROW('Sanitation Data'!G70)),NA())</f>
        <v>#N/A</v>
      </c>
      <c r="AM76" s="511" t="e">
        <f ca="1">+IF(AND(ISNUMBER(OFFSET('Sanitation Data'!$G$10,0,10*ROW('Sanitation Data'!G70))),'Data Summary'!DB76="Yes"),OFFSET('Sanitation Data'!$G$10,0,10*ROW('Sanitation Data'!G70)),NA())</f>
        <v>#N/A</v>
      </c>
      <c r="AN76" s="511" t="e">
        <f ca="1">+IF(AND(ISNUMBER(OFFSET('Sanitation Data'!$G$11,0,10*ROW('Sanitation Data'!G70))),'Data Summary'!DC76="Yes"),OFFSET('Sanitation Data'!$G$11,0,10*ROW('Sanitation Data'!G70)),NA())</f>
        <v>#N/A</v>
      </c>
      <c r="AO76" s="511" t="e">
        <f ca="1">+IF(AND(ISNUMBER(OFFSET('Sanitation Data'!$G$12,0,10*ROW('Sanitation Data'!G70))),'Data Summary'!DD76="Yes"),OFFSET('Sanitation Data'!$G$12,0,10*ROW('Sanitation Data'!G70)),NA())</f>
        <v>#N/A</v>
      </c>
      <c r="AP76" s="511" t="e">
        <f ca="1">+IF(AND(ISNUMBER(OFFSET('Sanitation Data'!$H$4,0,10*ROW('Sanitation Data'!H70))),'Data Summary'!DE76="Yes"),100-OFFSET('Sanitation Data'!$H$4,0,10*ROW('Sanitation Data'!H70)),NA())</f>
        <v>#N/A</v>
      </c>
      <c r="AQ76" s="511" t="e">
        <f ca="1">+IF(AND(ISNUMBER(OFFSET('Sanitation Data'!$H$6,0,10*ROW('Sanitation Data'!H70))),'Data Summary'!DF76="Yes"),OFFSET('Sanitation Data'!$H$6,0,10*ROW('Sanitation Data'!H70)),NA())</f>
        <v>#N/A</v>
      </c>
      <c r="AR76" s="511" t="e">
        <f ca="1">+IF(AND(ISNUMBER(OFFSET('Sanitation Data'!$H$10,0,10*ROW('Sanitation Data'!H70))),'Data Summary'!DG76="Yes"),OFFSET('Sanitation Data'!$H$10,0,10*ROW('Sanitation Data'!H70)),NA())</f>
        <v>#N/A</v>
      </c>
      <c r="AS76" s="511" t="e">
        <f ca="1">+IF(AND(ISNUMBER(OFFSET('Sanitation Data'!$H$11,0,10*ROW('Sanitation Data'!H70))),'Data Summary'!DH76="Yes"),OFFSET('Sanitation Data'!$H$11,0,10*ROW('Sanitation Data'!H70)),NA())</f>
        <v>#N/A</v>
      </c>
      <c r="AT76" s="511" t="e">
        <f ca="1">+IF(AND(ISNUMBER(OFFSET('Sanitation Data'!$H$12,0,10*ROW('Sanitation Data'!H70))),'Data Summary'!DI76="Yes"),OFFSET('Sanitation Data'!$H$12,0,10*ROW('Sanitation Data'!H70)),NA())</f>
        <v>#N/A</v>
      </c>
      <c r="AU76" s="511" t="e">
        <f ca="1">+IF(AND(ISNUMBER(OFFSET('Sanitation Data'!$I$4,0,10*ROW('Sanitation Data'!I70))),'Data Summary'!DJ76="Yes"),100-OFFSET('Sanitation Data'!$I$4,0,10*ROW('Sanitation Data'!I70)),NA())</f>
        <v>#N/A</v>
      </c>
      <c r="AV76" s="511" t="e">
        <f ca="1">+IF(AND(ISNUMBER(OFFSET('Sanitation Data'!$I$6,0,10*ROW('Sanitation Data'!I70))),'Data Summary'!DK76="Yes"),OFFSET('Sanitation Data'!$I$6,0,10*ROW('Sanitation Data'!I70)),NA())</f>
        <v>#N/A</v>
      </c>
      <c r="AW76" s="511" t="e">
        <f ca="1">+IF(AND(ISNUMBER(OFFSET('Sanitation Data'!$I$10,0,10*ROW('Sanitation Data'!I70))),'Data Summary'!DL76="Yes"),OFFSET('Sanitation Data'!$I$10,0,10*ROW('Sanitation Data'!I70)),NA())</f>
        <v>#N/A</v>
      </c>
      <c r="AX76" s="511" t="e">
        <f ca="1">+IF(AND(ISNUMBER(OFFSET('Sanitation Data'!$I$11,0,10*ROW('Sanitation Data'!I70))),'Data Summary'!DM76="Yes"),OFFSET('Sanitation Data'!$I$11,0,10*ROW('Sanitation Data'!I70)),NA())</f>
        <v>#N/A</v>
      </c>
      <c r="AY76" s="511" t="e">
        <f ca="1">+IF(AND(ISNUMBER(OFFSET('Sanitation Data'!$I$12,0,10*ROW('Sanitation Data'!I70))),'Data Summary'!DN76="Yes"),OFFSET('Sanitation Data'!$I$12,0,10*ROW('Sanitation Data'!I70)),NA())</f>
        <v>#N/A</v>
      </c>
      <c r="AZ76" s="512" t="e">
        <f ca="1">+IF(AND(ISNUMBER(OFFSET('Hygiene Data'!$D$5,0,10*ROW('Hygiene Data'!D70))),'Data Summary'!DO76="Yes"),OFFSET('Hygiene Data'!$D$5,0,10*ROW('Hygiene Data'!D70)),NA())</f>
        <v>#N/A</v>
      </c>
      <c r="BA76" s="512" t="e">
        <f ca="1">+IF(AND(ISNUMBER(OFFSET('Hygiene Data'!$D$7,0,10*ROW('Hygiene Data'!D70))),'Data Summary'!DP76="Yes"),OFFSET('Hygiene Data'!$D$7,0,10*ROW('Hygiene Data'!D70)),NA())</f>
        <v>#N/A</v>
      </c>
      <c r="BB76" s="512" t="e">
        <f ca="1">+IF(AND(ISNUMBER(OFFSET('Hygiene Data'!$D$9,0,10*ROW('Hygiene Data'!D70))),'Data Summary'!DQ76="Yes"),OFFSET('Hygiene Data'!$D$9,0,10*ROW('Hygiene Data'!D70)),NA())</f>
        <v>#N/A</v>
      </c>
      <c r="BC76" s="512" t="e">
        <f ca="1">+IF(AND(ISNUMBER(OFFSET('Hygiene Data'!$E$5,0,10*ROW('Hygiene Data'!E70))),'Data Summary'!DR76="Yes"),OFFSET('Hygiene Data'!$E$5,0,10*ROW('Hygiene Data'!E70)),NA())</f>
        <v>#N/A</v>
      </c>
      <c r="BD76" s="512" t="e">
        <f ca="1">+IF(AND(ISNUMBER(OFFSET('Hygiene Data'!$E$7,0,10*ROW('Hygiene Data'!E70))),'Data Summary'!DS76="Yes"),OFFSET('Hygiene Data'!$E$7,0,10*ROW('Hygiene Data'!E70)),NA())</f>
        <v>#N/A</v>
      </c>
      <c r="BE76" s="512" t="e">
        <f ca="1">+IF(AND(ISNUMBER(OFFSET('Hygiene Data'!$E$9,0,10*ROW('Hygiene Data'!E70))),'Data Summary'!DT76="Yes"),OFFSET('Hygiene Data'!$E$9,0,10*ROW('Hygiene Data'!E70)),NA())</f>
        <v>#N/A</v>
      </c>
      <c r="BF76" s="512" t="e">
        <f ca="1">+IF(AND(ISNUMBER(OFFSET('Hygiene Data'!$F$5,0,10*ROW('Hygiene Data'!F70))),'Data Summary'!DU76="Yes"),OFFSET('Hygiene Data'!$F$5,0,10*ROW('Hygiene Data'!F70)),NA())</f>
        <v>#N/A</v>
      </c>
      <c r="BG76" s="512" t="e">
        <f ca="1">+IF(AND(ISNUMBER(OFFSET('Hygiene Data'!$F$7,0,10*ROW('Hygiene Data'!F70))),'Data Summary'!DV76="Yes"),OFFSET('Hygiene Data'!$F$7,0,10*ROW('Hygiene Data'!F70)),NA())</f>
        <v>#N/A</v>
      </c>
      <c r="BH76" s="512" t="e">
        <f ca="1">+IF(AND(ISNUMBER(OFFSET('Hygiene Data'!$F$9,0,10*ROW('Hygiene Data'!F70))),'Data Summary'!DW76="Yes"),OFFSET('Hygiene Data'!$F$9,0,10*ROW('Hygiene Data'!F70)),NA())</f>
        <v>#N/A</v>
      </c>
      <c r="BI76" s="512" t="e">
        <f ca="1">+IF(AND(ISNUMBER(OFFSET('Hygiene Data'!$G$5,0,10*ROW('Hygiene Data'!G70))),'Data Summary'!DX76="Yes"),OFFSET('Hygiene Data'!$G$5,0,10*ROW('Hygiene Data'!G70)),NA())</f>
        <v>#N/A</v>
      </c>
      <c r="BJ76" s="512" t="e">
        <f ca="1">+IF(AND(ISNUMBER(OFFSET('Hygiene Data'!$G$7,0,10*ROW('Hygiene Data'!G70))),'Data Summary'!DY76="Yes"),OFFSET('Hygiene Data'!$G$7,0,10*ROW('Hygiene Data'!G70)),NA())</f>
        <v>#N/A</v>
      </c>
      <c r="BK76" s="512" t="e">
        <f ca="1">+IF(AND(ISNUMBER(OFFSET('Hygiene Data'!$G$9,0,10*ROW('Hygiene Data'!G70))),'Data Summary'!DZ76="Yes"),OFFSET('Hygiene Data'!$G$9,0,10*ROW('Hygiene Data'!G70)),NA())</f>
        <v>#N/A</v>
      </c>
      <c r="BL76" s="512" t="e">
        <f ca="1">+IF(AND(ISNUMBER(OFFSET('Hygiene Data'!$H$5,0,10*ROW('Hygiene Data'!H70))),'Data Summary'!EA76="Yes"),OFFSET('Hygiene Data'!$H$5,0,10*ROW('Hygiene Data'!H70)),NA())</f>
        <v>#N/A</v>
      </c>
      <c r="BM76" s="512" t="e">
        <f ca="1">+IF(AND(ISNUMBER(OFFSET('Hygiene Data'!$H$7,0,10*ROW('Hygiene Data'!H70))),'Data Summary'!EB76="Yes"),OFFSET('Hygiene Data'!$H$7,0,10*ROW('Hygiene Data'!H70)),NA())</f>
        <v>#N/A</v>
      </c>
      <c r="BN76" s="512" t="e">
        <f ca="1">+IF(AND(ISNUMBER(OFFSET('Hygiene Data'!$H$9,0,10*ROW('Hygiene Data'!H70))),'Data Summary'!EC76="Yes"),OFFSET('Hygiene Data'!$H$9,0,10*ROW('Hygiene Data'!H70)),NA())</f>
        <v>#N/A</v>
      </c>
      <c r="BO76" s="512" t="e">
        <f ca="1">+IF(AND(ISNUMBER(OFFSET('Hygiene Data'!$I$5,0,10*ROW('Hygiene Data'!I70))),'Data Summary'!ED76="Yes"),OFFSET('Hygiene Data'!$I$5,0,10*ROW('Hygiene Data'!I70)),NA())</f>
        <v>#N/A</v>
      </c>
      <c r="BP76" s="512" t="e">
        <f ca="1">+IF(AND(ISNUMBER(OFFSET('Hygiene Data'!$I$7,0,10*ROW('Hygiene Data'!I70))),'Data Summary'!EE76="Yes"),OFFSET('Hygiene Data'!$I$7,0,10*ROW('Hygiene Data'!I70)),NA())</f>
        <v>#N/A</v>
      </c>
      <c r="BQ76" s="512" t="e">
        <f ca="1">+IF(AND(ISNUMBER(OFFSET('Hygiene Data'!$I$9,0,10*ROW('Hygiene Data'!I70))),'Data Summary'!EF76="Yes"),OFFSET('Hygiene Data'!$I$9,0,10*ROW('Hygiene Data'!I70)),NA())</f>
        <v>#N/A</v>
      </c>
    </row>
    <row r="77" spans="1:69" x14ac:dyDescent="0.25">
      <c r="A77" s="508" t="e">
        <f ca="1">+RIGHT('Data Summary'!A77,LEN('Data Summary'!A77)-9)</f>
        <v>#VALUE!</v>
      </c>
      <c r="B77" s="482" t="str">
        <f ca="1">+IF(ISTEXT('Data Summary'!B77),'Data Summary'!B77,"")</f>
        <v/>
      </c>
      <c r="C77" s="509" t="e">
        <f ca="1">+VALUE('Data Summary'!C77)</f>
        <v>#VALUE!</v>
      </c>
      <c r="D77" s="510" t="e">
        <f ca="1">+IF(AND(ISNUMBER(OFFSET('Water Data'!$D$4,0,10*ROW('Water Data'!D71))),'Data Summary'!BS77="Yes"),100-OFFSET('Water Data'!$D$4,0,10*ROW('Water Data'!D71)),NA())</f>
        <v>#N/A</v>
      </c>
      <c r="E77" s="510" t="e">
        <f ca="1">+IF(AND(ISNUMBER(OFFSET('Water Data'!$D$6,0,10*ROW('Water Data'!D71))),'Data Summary'!BT77="Yes"),OFFSET('Water Data'!$D$6,0,10*ROW('Water Data'!D71)),NA())</f>
        <v>#N/A</v>
      </c>
      <c r="F77" s="510" t="e">
        <f ca="1">+IF(AND(ISNUMBER(OFFSET('Water Data'!$D$9,0,10*ROW('Water Data'!D71))),'Data Summary'!BU77="Yes"),OFFSET('Water Data'!$D$9,0,10*ROW('Water Data'!D71)),NA())</f>
        <v>#N/A</v>
      </c>
      <c r="G77" s="510" t="e">
        <f ca="1">+IF(AND(ISNUMBER(OFFSET('Water Data'!$E$4,0,10*ROW('Water Data'!E71))),'Data Summary'!BV77="Yes"),100-OFFSET('Water Data'!$E$4,0,10*ROW('Water Data'!E71)),NA())</f>
        <v>#N/A</v>
      </c>
      <c r="H77" s="510" t="e">
        <f ca="1">+IF(AND(ISNUMBER(OFFSET('Water Data'!$E$6,0,10*ROW('Water Data'!E71))),'Data Summary'!BW77="Yes"),OFFSET('Water Data'!$E$6,0,10*ROW('Water Data'!E71)),NA())</f>
        <v>#N/A</v>
      </c>
      <c r="I77" s="510" t="e">
        <f ca="1">+IF(AND(ISNUMBER(OFFSET('Water Data'!$E$9,0,10*ROW('Water Data'!E71))),'Data Summary'!BX77="Yes"),OFFSET('Water Data'!$E$9,0,10*ROW('Water Data'!E71)),NA())</f>
        <v>#N/A</v>
      </c>
      <c r="J77" s="510" t="e">
        <f ca="1">+IF(AND(ISNUMBER(OFFSET('Water Data'!$F$4,0,10*ROW('Water Data'!F71))),'Data Summary'!BY77="Yes"),100-OFFSET('Water Data'!$F$4,0,10*ROW('Water Data'!F71)),NA())</f>
        <v>#N/A</v>
      </c>
      <c r="K77" s="510" t="e">
        <f ca="1">+IF(AND(ISNUMBER(OFFSET('Water Data'!$F$6,0,10*ROW('Water Data'!F71))),'Data Summary'!BZ77="Yes"),OFFSET('Water Data'!$F$6,0,10*ROW('Water Data'!F71)),NA())</f>
        <v>#N/A</v>
      </c>
      <c r="L77" s="510" t="e">
        <f ca="1">+IF(AND(ISNUMBER(OFFSET('Water Data'!$F$9,0,10*ROW('Water Data'!F71))),'Data Summary'!CA77="Yes"),OFFSET('Water Data'!$F$9,0,10*ROW('Water Data'!F71)),NA())</f>
        <v>#N/A</v>
      </c>
      <c r="M77" s="510" t="e">
        <f ca="1">+IF(AND(ISNUMBER(OFFSET('Water Data'!$G$4,0,10*ROW('Water Data'!G71))),'Data Summary'!CB77="Yes"),100-OFFSET('Water Data'!$G$4,0,10*ROW('Water Data'!G71)),NA())</f>
        <v>#N/A</v>
      </c>
      <c r="N77" s="510" t="e">
        <f ca="1">+IF(AND(ISNUMBER(OFFSET('Water Data'!$G$6,0,10*ROW('Water Data'!G71))),'Data Summary'!CC77="Yes"),OFFSET('Water Data'!$G$6,0,10*ROW('Water Data'!G71)),NA())</f>
        <v>#N/A</v>
      </c>
      <c r="O77" s="510" t="e">
        <f ca="1">+IF(AND(ISNUMBER(OFFSET('Water Data'!$G$9,0,10*ROW('Water Data'!G71))),'Data Summary'!CD77="Yes"),OFFSET('Water Data'!$G$9,0,10*ROW('Water Data'!G71)),NA())</f>
        <v>#N/A</v>
      </c>
      <c r="P77" s="510" t="e">
        <f ca="1">+IF(AND(ISNUMBER(OFFSET('Water Data'!$H$4,0,10*ROW('Water Data'!H71))),'Data Summary'!CE77="Yes"),100-OFFSET('Water Data'!$H$4,0,10*ROW('Water Data'!H71)),NA())</f>
        <v>#N/A</v>
      </c>
      <c r="Q77" s="510" t="e">
        <f ca="1">+IF(AND(ISNUMBER(OFFSET('Water Data'!$H$6,0,10*ROW('Water Data'!H71))),'Data Summary'!CF77="Yes"),OFFSET('Water Data'!$H$6,0,10*ROW('Water Data'!H71)),NA())</f>
        <v>#N/A</v>
      </c>
      <c r="R77" s="510" t="e">
        <f ca="1">+IF(AND(ISNUMBER(OFFSET('Water Data'!$H$9,0,10*ROW('Water Data'!H71))),'Data Summary'!CG77="Yes"),OFFSET('Water Data'!$H$9,0,10*ROW('Water Data'!H71)),NA())</f>
        <v>#N/A</v>
      </c>
      <c r="S77" s="510" t="e">
        <f ca="1">+IF(AND(ISNUMBER(OFFSET('Water Data'!$I$4,0,10*ROW('Water Data'!I71))),'Data Summary'!CH77="Yes"),100-OFFSET('Water Data'!$I$4,0,10*ROW('Water Data'!I71)),NA())</f>
        <v>#N/A</v>
      </c>
      <c r="T77" s="510" t="e">
        <f ca="1">+IF(AND(ISNUMBER(OFFSET('Water Data'!$I$6,0,10*ROW('Water Data'!I71))),'Data Summary'!CI77="Yes"),OFFSET('Water Data'!$I$6,0,10*ROW('Water Data'!I71)),NA())</f>
        <v>#N/A</v>
      </c>
      <c r="U77" s="510" t="e">
        <f ca="1">+IF(AND(ISNUMBER(OFFSET('Water Data'!$I$9,0,10*ROW('Water Data'!I71))),'Data Summary'!CJ77="Yes"),OFFSET('Water Data'!$I$9,0,10*ROW('Water Data'!I71)),NA())</f>
        <v>#N/A</v>
      </c>
      <c r="V77" s="511" t="e">
        <f ca="1">+IF(AND(ISNUMBER(OFFSET('Sanitation Data'!$D$4,0,10*ROW('Sanitation Data'!D71))),'Data Summary'!CK77="Yes"),100-OFFSET('Sanitation Data'!$D$4,0,10*ROW('Sanitation Data'!D71)),NA())</f>
        <v>#N/A</v>
      </c>
      <c r="W77" s="511" t="e">
        <f ca="1">+IF(AND(ISNUMBER(OFFSET('Sanitation Data'!$D$6,0,10*ROW('Sanitation Data'!D71))),'Data Summary'!CL77="Yes"),OFFSET('Sanitation Data'!$D$6,0,10*ROW('Sanitation Data'!D71)),NA())</f>
        <v>#N/A</v>
      </c>
      <c r="X77" s="511" t="e">
        <f ca="1">+IF(AND(ISNUMBER(OFFSET('Sanitation Data'!$D$10,0,10*ROW('Sanitation Data'!D71))),'Data Summary'!CM77="Yes"),OFFSET('Sanitation Data'!$D$10,0,10*ROW('Sanitation Data'!D71)),NA())</f>
        <v>#N/A</v>
      </c>
      <c r="Y77" s="511" t="e">
        <f ca="1">+IF(AND(ISNUMBER(OFFSET('Sanitation Data'!$D$11,0,10*ROW('Sanitation Data'!D71))),'Data Summary'!CN77="Yes"),OFFSET('Sanitation Data'!$D$11,0,10*ROW('Sanitation Data'!D71)),NA())</f>
        <v>#N/A</v>
      </c>
      <c r="Z77" s="511" t="e">
        <f ca="1">+IF(AND(ISNUMBER(OFFSET('Sanitation Data'!$D$12,0,10*ROW('Sanitation Data'!D71))),'Data Summary'!CO77="Yes"),OFFSET('Sanitation Data'!$D$12,0,10*ROW('Sanitation Data'!D71)),NA())</f>
        <v>#N/A</v>
      </c>
      <c r="AA77" s="511" t="e">
        <f ca="1">+IF(AND(ISNUMBER(OFFSET('Sanitation Data'!$E$4,0,10*ROW('Sanitation Data'!E71))),'Data Summary'!CP77="Yes"),100-OFFSET('Sanitation Data'!$E$4,0,10*ROW('Sanitation Data'!E71)),NA())</f>
        <v>#N/A</v>
      </c>
      <c r="AB77" s="511" t="e">
        <f ca="1">+IF(AND(ISNUMBER(OFFSET('Sanitation Data'!$E$6,0,10*ROW('Sanitation Data'!E71))),'Data Summary'!CQ77="Yes"),OFFSET('Sanitation Data'!$E$6,0,10*ROW('Sanitation Data'!E71)),NA())</f>
        <v>#N/A</v>
      </c>
      <c r="AC77" s="511" t="e">
        <f ca="1">+IF(AND(ISNUMBER(OFFSET('Sanitation Data'!$E$10,0,10*ROW('Sanitation Data'!E71))),'Data Summary'!CR77="Yes"),OFFSET('Sanitation Data'!$E$10,0,10*ROW('Sanitation Data'!E71)),NA())</f>
        <v>#N/A</v>
      </c>
      <c r="AD77" s="511" t="e">
        <f ca="1">+IF(AND(ISNUMBER(OFFSET('Sanitation Data'!$E$11,0,10*ROW('Sanitation Data'!E71))),'Data Summary'!CS77="Yes"),OFFSET('Sanitation Data'!$E$11,0,10*ROW('Sanitation Data'!E71)),NA())</f>
        <v>#N/A</v>
      </c>
      <c r="AE77" s="511" t="e">
        <f ca="1">+IF(AND(ISNUMBER(OFFSET('Sanitation Data'!$E$12,0,10*ROW('Sanitation Data'!E71))),'Data Summary'!CT77="Yes"),OFFSET('Sanitation Data'!$E$12,0,10*ROW('Sanitation Data'!E71)),NA())</f>
        <v>#N/A</v>
      </c>
      <c r="AF77" s="511" t="e">
        <f ca="1">+IF(AND(ISNUMBER(OFFSET('Sanitation Data'!$F$4,0,10*ROW('Sanitation Data'!F71))),'Data Summary'!CU77="Yes"),100-OFFSET('Sanitation Data'!$F$4,0,10*ROW('Sanitation Data'!F71)),NA())</f>
        <v>#N/A</v>
      </c>
      <c r="AG77" s="511" t="e">
        <f ca="1">+IF(AND(ISNUMBER(OFFSET('Sanitation Data'!$F$6,0,10*ROW('Sanitation Data'!F71))),'Data Summary'!CV77="Yes"),OFFSET('Sanitation Data'!$F$6,0,10*ROW('Sanitation Data'!F71)),NA())</f>
        <v>#N/A</v>
      </c>
      <c r="AH77" s="511" t="e">
        <f ca="1">+IF(AND(ISNUMBER(OFFSET('Sanitation Data'!$F$10,0,10*ROW('Sanitation Data'!F71))),'Data Summary'!CW77="Yes"),OFFSET('Sanitation Data'!$F$10,0,10*ROW('Sanitation Data'!F71)),NA())</f>
        <v>#N/A</v>
      </c>
      <c r="AI77" s="511" t="e">
        <f ca="1">+IF(AND(ISNUMBER(OFFSET('Sanitation Data'!$F$11,0,10*ROW('Sanitation Data'!F71))),'Data Summary'!CX77="Yes"),OFFSET('Sanitation Data'!$F$11,0,10*ROW('Sanitation Data'!F71)),NA())</f>
        <v>#N/A</v>
      </c>
      <c r="AJ77" s="511" t="e">
        <f ca="1">+IF(AND(ISNUMBER(OFFSET('Sanitation Data'!$F$12,0,10*ROW('Sanitation Data'!F71))),'Data Summary'!CY77="Yes"),OFFSET('Sanitation Data'!$F$12,0,10*ROW('Sanitation Data'!F71)),NA())</f>
        <v>#N/A</v>
      </c>
      <c r="AK77" s="511" t="e">
        <f ca="1">+IF(AND(ISNUMBER(OFFSET('Sanitation Data'!$G$4,0,10*ROW('Sanitation Data'!G71))),'Data Summary'!CZ77="Yes"),100-OFFSET('Sanitation Data'!$G$4,0,10*ROW('Sanitation Data'!G71)),NA())</f>
        <v>#N/A</v>
      </c>
      <c r="AL77" s="511" t="e">
        <f ca="1">+IF(AND(ISNUMBER(OFFSET('Sanitation Data'!$G$6,0,10*ROW('Sanitation Data'!G71))),'Data Summary'!DA77="Yes"),OFFSET('Sanitation Data'!$G$6,0,10*ROW('Sanitation Data'!G71)),NA())</f>
        <v>#N/A</v>
      </c>
      <c r="AM77" s="511" t="e">
        <f ca="1">+IF(AND(ISNUMBER(OFFSET('Sanitation Data'!$G$10,0,10*ROW('Sanitation Data'!G71))),'Data Summary'!DB77="Yes"),OFFSET('Sanitation Data'!$G$10,0,10*ROW('Sanitation Data'!G71)),NA())</f>
        <v>#N/A</v>
      </c>
      <c r="AN77" s="511" t="e">
        <f ca="1">+IF(AND(ISNUMBER(OFFSET('Sanitation Data'!$G$11,0,10*ROW('Sanitation Data'!G71))),'Data Summary'!DC77="Yes"),OFFSET('Sanitation Data'!$G$11,0,10*ROW('Sanitation Data'!G71)),NA())</f>
        <v>#N/A</v>
      </c>
      <c r="AO77" s="511" t="e">
        <f ca="1">+IF(AND(ISNUMBER(OFFSET('Sanitation Data'!$G$12,0,10*ROW('Sanitation Data'!G71))),'Data Summary'!DD77="Yes"),OFFSET('Sanitation Data'!$G$12,0,10*ROW('Sanitation Data'!G71)),NA())</f>
        <v>#N/A</v>
      </c>
      <c r="AP77" s="511" t="e">
        <f ca="1">+IF(AND(ISNUMBER(OFFSET('Sanitation Data'!$H$4,0,10*ROW('Sanitation Data'!H71))),'Data Summary'!DE77="Yes"),100-OFFSET('Sanitation Data'!$H$4,0,10*ROW('Sanitation Data'!H71)),NA())</f>
        <v>#N/A</v>
      </c>
      <c r="AQ77" s="511" t="e">
        <f ca="1">+IF(AND(ISNUMBER(OFFSET('Sanitation Data'!$H$6,0,10*ROW('Sanitation Data'!H71))),'Data Summary'!DF77="Yes"),OFFSET('Sanitation Data'!$H$6,0,10*ROW('Sanitation Data'!H71)),NA())</f>
        <v>#N/A</v>
      </c>
      <c r="AR77" s="511" t="e">
        <f ca="1">+IF(AND(ISNUMBER(OFFSET('Sanitation Data'!$H$10,0,10*ROW('Sanitation Data'!H71))),'Data Summary'!DG77="Yes"),OFFSET('Sanitation Data'!$H$10,0,10*ROW('Sanitation Data'!H71)),NA())</f>
        <v>#N/A</v>
      </c>
      <c r="AS77" s="511" t="e">
        <f ca="1">+IF(AND(ISNUMBER(OFFSET('Sanitation Data'!$H$11,0,10*ROW('Sanitation Data'!H71))),'Data Summary'!DH77="Yes"),OFFSET('Sanitation Data'!$H$11,0,10*ROW('Sanitation Data'!H71)),NA())</f>
        <v>#N/A</v>
      </c>
      <c r="AT77" s="511" t="e">
        <f ca="1">+IF(AND(ISNUMBER(OFFSET('Sanitation Data'!$H$12,0,10*ROW('Sanitation Data'!H71))),'Data Summary'!DI77="Yes"),OFFSET('Sanitation Data'!$H$12,0,10*ROW('Sanitation Data'!H71)),NA())</f>
        <v>#N/A</v>
      </c>
      <c r="AU77" s="511" t="e">
        <f ca="1">+IF(AND(ISNUMBER(OFFSET('Sanitation Data'!$I$4,0,10*ROW('Sanitation Data'!I71))),'Data Summary'!DJ77="Yes"),100-OFFSET('Sanitation Data'!$I$4,0,10*ROW('Sanitation Data'!I71)),NA())</f>
        <v>#N/A</v>
      </c>
      <c r="AV77" s="511" t="e">
        <f ca="1">+IF(AND(ISNUMBER(OFFSET('Sanitation Data'!$I$6,0,10*ROW('Sanitation Data'!I71))),'Data Summary'!DK77="Yes"),OFFSET('Sanitation Data'!$I$6,0,10*ROW('Sanitation Data'!I71)),NA())</f>
        <v>#N/A</v>
      </c>
      <c r="AW77" s="511" t="e">
        <f ca="1">+IF(AND(ISNUMBER(OFFSET('Sanitation Data'!$I$10,0,10*ROW('Sanitation Data'!I71))),'Data Summary'!DL77="Yes"),OFFSET('Sanitation Data'!$I$10,0,10*ROW('Sanitation Data'!I71)),NA())</f>
        <v>#N/A</v>
      </c>
      <c r="AX77" s="511" t="e">
        <f ca="1">+IF(AND(ISNUMBER(OFFSET('Sanitation Data'!$I$11,0,10*ROW('Sanitation Data'!I71))),'Data Summary'!DM77="Yes"),OFFSET('Sanitation Data'!$I$11,0,10*ROW('Sanitation Data'!I71)),NA())</f>
        <v>#N/A</v>
      </c>
      <c r="AY77" s="511" t="e">
        <f ca="1">+IF(AND(ISNUMBER(OFFSET('Sanitation Data'!$I$12,0,10*ROW('Sanitation Data'!I71))),'Data Summary'!DN77="Yes"),OFFSET('Sanitation Data'!$I$12,0,10*ROW('Sanitation Data'!I71)),NA())</f>
        <v>#N/A</v>
      </c>
      <c r="AZ77" s="512" t="e">
        <f ca="1">+IF(AND(ISNUMBER(OFFSET('Hygiene Data'!$D$5,0,10*ROW('Hygiene Data'!D71))),'Data Summary'!DO77="Yes"),OFFSET('Hygiene Data'!$D$5,0,10*ROW('Hygiene Data'!D71)),NA())</f>
        <v>#N/A</v>
      </c>
      <c r="BA77" s="512" t="e">
        <f ca="1">+IF(AND(ISNUMBER(OFFSET('Hygiene Data'!$D$7,0,10*ROW('Hygiene Data'!D71))),'Data Summary'!DP77="Yes"),OFFSET('Hygiene Data'!$D$7,0,10*ROW('Hygiene Data'!D71)),NA())</f>
        <v>#N/A</v>
      </c>
      <c r="BB77" s="512" t="e">
        <f ca="1">+IF(AND(ISNUMBER(OFFSET('Hygiene Data'!$D$9,0,10*ROW('Hygiene Data'!D71))),'Data Summary'!DQ77="Yes"),OFFSET('Hygiene Data'!$D$9,0,10*ROW('Hygiene Data'!D71)),NA())</f>
        <v>#N/A</v>
      </c>
      <c r="BC77" s="512" t="e">
        <f ca="1">+IF(AND(ISNUMBER(OFFSET('Hygiene Data'!$E$5,0,10*ROW('Hygiene Data'!E71))),'Data Summary'!DR77="Yes"),OFFSET('Hygiene Data'!$E$5,0,10*ROW('Hygiene Data'!E71)),NA())</f>
        <v>#N/A</v>
      </c>
      <c r="BD77" s="512" t="e">
        <f ca="1">+IF(AND(ISNUMBER(OFFSET('Hygiene Data'!$E$7,0,10*ROW('Hygiene Data'!E71))),'Data Summary'!DS77="Yes"),OFFSET('Hygiene Data'!$E$7,0,10*ROW('Hygiene Data'!E71)),NA())</f>
        <v>#N/A</v>
      </c>
      <c r="BE77" s="512" t="e">
        <f ca="1">+IF(AND(ISNUMBER(OFFSET('Hygiene Data'!$E$9,0,10*ROW('Hygiene Data'!E71))),'Data Summary'!DT77="Yes"),OFFSET('Hygiene Data'!$E$9,0,10*ROW('Hygiene Data'!E71)),NA())</f>
        <v>#N/A</v>
      </c>
      <c r="BF77" s="512" t="e">
        <f ca="1">+IF(AND(ISNUMBER(OFFSET('Hygiene Data'!$F$5,0,10*ROW('Hygiene Data'!F71))),'Data Summary'!DU77="Yes"),OFFSET('Hygiene Data'!$F$5,0,10*ROW('Hygiene Data'!F71)),NA())</f>
        <v>#N/A</v>
      </c>
      <c r="BG77" s="512" t="e">
        <f ca="1">+IF(AND(ISNUMBER(OFFSET('Hygiene Data'!$F$7,0,10*ROW('Hygiene Data'!F71))),'Data Summary'!DV77="Yes"),OFFSET('Hygiene Data'!$F$7,0,10*ROW('Hygiene Data'!F71)),NA())</f>
        <v>#N/A</v>
      </c>
      <c r="BH77" s="512" t="e">
        <f ca="1">+IF(AND(ISNUMBER(OFFSET('Hygiene Data'!$F$9,0,10*ROW('Hygiene Data'!F71))),'Data Summary'!DW77="Yes"),OFFSET('Hygiene Data'!$F$9,0,10*ROW('Hygiene Data'!F71)),NA())</f>
        <v>#N/A</v>
      </c>
      <c r="BI77" s="512" t="e">
        <f ca="1">+IF(AND(ISNUMBER(OFFSET('Hygiene Data'!$G$5,0,10*ROW('Hygiene Data'!G71))),'Data Summary'!DX77="Yes"),OFFSET('Hygiene Data'!$G$5,0,10*ROW('Hygiene Data'!G71)),NA())</f>
        <v>#N/A</v>
      </c>
      <c r="BJ77" s="512" t="e">
        <f ca="1">+IF(AND(ISNUMBER(OFFSET('Hygiene Data'!$G$7,0,10*ROW('Hygiene Data'!G71))),'Data Summary'!DY77="Yes"),OFFSET('Hygiene Data'!$G$7,0,10*ROW('Hygiene Data'!G71)),NA())</f>
        <v>#N/A</v>
      </c>
      <c r="BK77" s="512" t="e">
        <f ca="1">+IF(AND(ISNUMBER(OFFSET('Hygiene Data'!$G$9,0,10*ROW('Hygiene Data'!G71))),'Data Summary'!DZ77="Yes"),OFFSET('Hygiene Data'!$G$9,0,10*ROW('Hygiene Data'!G71)),NA())</f>
        <v>#N/A</v>
      </c>
      <c r="BL77" s="512" t="e">
        <f ca="1">+IF(AND(ISNUMBER(OFFSET('Hygiene Data'!$H$5,0,10*ROW('Hygiene Data'!H71))),'Data Summary'!EA77="Yes"),OFFSET('Hygiene Data'!$H$5,0,10*ROW('Hygiene Data'!H71)),NA())</f>
        <v>#N/A</v>
      </c>
      <c r="BM77" s="512" t="e">
        <f ca="1">+IF(AND(ISNUMBER(OFFSET('Hygiene Data'!$H$7,0,10*ROW('Hygiene Data'!H71))),'Data Summary'!EB77="Yes"),OFFSET('Hygiene Data'!$H$7,0,10*ROW('Hygiene Data'!H71)),NA())</f>
        <v>#N/A</v>
      </c>
      <c r="BN77" s="512" t="e">
        <f ca="1">+IF(AND(ISNUMBER(OFFSET('Hygiene Data'!$H$9,0,10*ROW('Hygiene Data'!H71))),'Data Summary'!EC77="Yes"),OFFSET('Hygiene Data'!$H$9,0,10*ROW('Hygiene Data'!H71)),NA())</f>
        <v>#N/A</v>
      </c>
      <c r="BO77" s="512" t="e">
        <f ca="1">+IF(AND(ISNUMBER(OFFSET('Hygiene Data'!$I$5,0,10*ROW('Hygiene Data'!I71))),'Data Summary'!ED77="Yes"),OFFSET('Hygiene Data'!$I$5,0,10*ROW('Hygiene Data'!I71)),NA())</f>
        <v>#N/A</v>
      </c>
      <c r="BP77" s="512" t="e">
        <f ca="1">+IF(AND(ISNUMBER(OFFSET('Hygiene Data'!$I$7,0,10*ROW('Hygiene Data'!I71))),'Data Summary'!EE77="Yes"),OFFSET('Hygiene Data'!$I$7,0,10*ROW('Hygiene Data'!I71)),NA())</f>
        <v>#N/A</v>
      </c>
      <c r="BQ77" s="512" t="e">
        <f ca="1">+IF(AND(ISNUMBER(OFFSET('Hygiene Data'!$I$9,0,10*ROW('Hygiene Data'!I71))),'Data Summary'!EF77="Yes"),OFFSET('Hygiene Data'!$I$9,0,10*ROW('Hygiene Data'!I71)),NA())</f>
        <v>#N/A</v>
      </c>
    </row>
    <row r="78" spans="1:69" x14ac:dyDescent="0.25">
      <c r="A78" s="508" t="e">
        <f ca="1">+RIGHT('Data Summary'!A78,LEN('Data Summary'!A78)-9)</f>
        <v>#VALUE!</v>
      </c>
      <c r="B78" s="482" t="str">
        <f ca="1">+IF(ISTEXT('Data Summary'!B78),'Data Summary'!B78,"")</f>
        <v/>
      </c>
      <c r="C78" s="509" t="e">
        <f ca="1">+VALUE('Data Summary'!C78)</f>
        <v>#VALUE!</v>
      </c>
      <c r="D78" s="510" t="e">
        <f ca="1">+IF(AND(ISNUMBER(OFFSET('Water Data'!$D$4,0,10*ROW('Water Data'!D72))),'Data Summary'!BS78="Yes"),100-OFFSET('Water Data'!$D$4,0,10*ROW('Water Data'!D72)),NA())</f>
        <v>#N/A</v>
      </c>
      <c r="E78" s="510" t="e">
        <f ca="1">+IF(AND(ISNUMBER(OFFSET('Water Data'!$D$6,0,10*ROW('Water Data'!D72))),'Data Summary'!BT78="Yes"),OFFSET('Water Data'!$D$6,0,10*ROW('Water Data'!D72)),NA())</f>
        <v>#N/A</v>
      </c>
      <c r="F78" s="510" t="e">
        <f ca="1">+IF(AND(ISNUMBER(OFFSET('Water Data'!$D$9,0,10*ROW('Water Data'!D72))),'Data Summary'!BU78="Yes"),OFFSET('Water Data'!$D$9,0,10*ROW('Water Data'!D72)),NA())</f>
        <v>#N/A</v>
      </c>
      <c r="G78" s="510" t="e">
        <f ca="1">+IF(AND(ISNUMBER(OFFSET('Water Data'!$E$4,0,10*ROW('Water Data'!E72))),'Data Summary'!BV78="Yes"),100-OFFSET('Water Data'!$E$4,0,10*ROW('Water Data'!E72)),NA())</f>
        <v>#N/A</v>
      </c>
      <c r="H78" s="510" t="e">
        <f ca="1">+IF(AND(ISNUMBER(OFFSET('Water Data'!$E$6,0,10*ROW('Water Data'!E72))),'Data Summary'!BW78="Yes"),OFFSET('Water Data'!$E$6,0,10*ROW('Water Data'!E72)),NA())</f>
        <v>#N/A</v>
      </c>
      <c r="I78" s="510" t="e">
        <f ca="1">+IF(AND(ISNUMBER(OFFSET('Water Data'!$E$9,0,10*ROW('Water Data'!E72))),'Data Summary'!BX78="Yes"),OFFSET('Water Data'!$E$9,0,10*ROW('Water Data'!E72)),NA())</f>
        <v>#N/A</v>
      </c>
      <c r="J78" s="510" t="e">
        <f ca="1">+IF(AND(ISNUMBER(OFFSET('Water Data'!$F$4,0,10*ROW('Water Data'!F72))),'Data Summary'!BY78="Yes"),100-OFFSET('Water Data'!$F$4,0,10*ROW('Water Data'!F72)),NA())</f>
        <v>#N/A</v>
      </c>
      <c r="K78" s="510" t="e">
        <f ca="1">+IF(AND(ISNUMBER(OFFSET('Water Data'!$F$6,0,10*ROW('Water Data'!F72))),'Data Summary'!BZ78="Yes"),OFFSET('Water Data'!$F$6,0,10*ROW('Water Data'!F72)),NA())</f>
        <v>#N/A</v>
      </c>
      <c r="L78" s="510" t="e">
        <f ca="1">+IF(AND(ISNUMBER(OFFSET('Water Data'!$F$9,0,10*ROW('Water Data'!F72))),'Data Summary'!CA78="Yes"),OFFSET('Water Data'!$F$9,0,10*ROW('Water Data'!F72)),NA())</f>
        <v>#N/A</v>
      </c>
      <c r="M78" s="510" t="e">
        <f ca="1">+IF(AND(ISNUMBER(OFFSET('Water Data'!$G$4,0,10*ROW('Water Data'!G72))),'Data Summary'!CB78="Yes"),100-OFFSET('Water Data'!$G$4,0,10*ROW('Water Data'!G72)),NA())</f>
        <v>#N/A</v>
      </c>
      <c r="N78" s="510" t="e">
        <f ca="1">+IF(AND(ISNUMBER(OFFSET('Water Data'!$G$6,0,10*ROW('Water Data'!G72))),'Data Summary'!CC78="Yes"),OFFSET('Water Data'!$G$6,0,10*ROW('Water Data'!G72)),NA())</f>
        <v>#N/A</v>
      </c>
      <c r="O78" s="510" t="e">
        <f ca="1">+IF(AND(ISNUMBER(OFFSET('Water Data'!$G$9,0,10*ROW('Water Data'!G72))),'Data Summary'!CD78="Yes"),OFFSET('Water Data'!$G$9,0,10*ROW('Water Data'!G72)),NA())</f>
        <v>#N/A</v>
      </c>
      <c r="P78" s="510" t="e">
        <f ca="1">+IF(AND(ISNUMBER(OFFSET('Water Data'!$H$4,0,10*ROW('Water Data'!H72))),'Data Summary'!CE78="Yes"),100-OFFSET('Water Data'!$H$4,0,10*ROW('Water Data'!H72)),NA())</f>
        <v>#N/A</v>
      </c>
      <c r="Q78" s="510" t="e">
        <f ca="1">+IF(AND(ISNUMBER(OFFSET('Water Data'!$H$6,0,10*ROW('Water Data'!H72))),'Data Summary'!CF78="Yes"),OFFSET('Water Data'!$H$6,0,10*ROW('Water Data'!H72)),NA())</f>
        <v>#N/A</v>
      </c>
      <c r="R78" s="510" t="e">
        <f ca="1">+IF(AND(ISNUMBER(OFFSET('Water Data'!$H$9,0,10*ROW('Water Data'!H72))),'Data Summary'!CG78="Yes"),OFFSET('Water Data'!$H$9,0,10*ROW('Water Data'!H72)),NA())</f>
        <v>#N/A</v>
      </c>
      <c r="S78" s="510" t="e">
        <f ca="1">+IF(AND(ISNUMBER(OFFSET('Water Data'!$I$4,0,10*ROW('Water Data'!I72))),'Data Summary'!CH78="Yes"),100-OFFSET('Water Data'!$I$4,0,10*ROW('Water Data'!I72)),NA())</f>
        <v>#N/A</v>
      </c>
      <c r="T78" s="510" t="e">
        <f ca="1">+IF(AND(ISNUMBER(OFFSET('Water Data'!$I$6,0,10*ROW('Water Data'!I72))),'Data Summary'!CI78="Yes"),OFFSET('Water Data'!$I$6,0,10*ROW('Water Data'!I72)),NA())</f>
        <v>#N/A</v>
      </c>
      <c r="U78" s="510" t="e">
        <f ca="1">+IF(AND(ISNUMBER(OFFSET('Water Data'!$I$9,0,10*ROW('Water Data'!I72))),'Data Summary'!CJ78="Yes"),OFFSET('Water Data'!$I$9,0,10*ROW('Water Data'!I72)),NA())</f>
        <v>#N/A</v>
      </c>
      <c r="V78" s="511" t="e">
        <f ca="1">+IF(AND(ISNUMBER(OFFSET('Sanitation Data'!$D$4,0,10*ROW('Sanitation Data'!D72))),'Data Summary'!CK78="Yes"),100-OFFSET('Sanitation Data'!$D$4,0,10*ROW('Sanitation Data'!D72)),NA())</f>
        <v>#N/A</v>
      </c>
      <c r="W78" s="511" t="e">
        <f ca="1">+IF(AND(ISNUMBER(OFFSET('Sanitation Data'!$D$6,0,10*ROW('Sanitation Data'!D72))),'Data Summary'!CL78="Yes"),OFFSET('Sanitation Data'!$D$6,0,10*ROW('Sanitation Data'!D72)),NA())</f>
        <v>#N/A</v>
      </c>
      <c r="X78" s="511" t="e">
        <f ca="1">+IF(AND(ISNUMBER(OFFSET('Sanitation Data'!$D$10,0,10*ROW('Sanitation Data'!D72))),'Data Summary'!CM78="Yes"),OFFSET('Sanitation Data'!$D$10,0,10*ROW('Sanitation Data'!D72)),NA())</f>
        <v>#N/A</v>
      </c>
      <c r="Y78" s="511" t="e">
        <f ca="1">+IF(AND(ISNUMBER(OFFSET('Sanitation Data'!$D$11,0,10*ROW('Sanitation Data'!D72))),'Data Summary'!CN78="Yes"),OFFSET('Sanitation Data'!$D$11,0,10*ROW('Sanitation Data'!D72)),NA())</f>
        <v>#N/A</v>
      </c>
      <c r="Z78" s="511" t="e">
        <f ca="1">+IF(AND(ISNUMBER(OFFSET('Sanitation Data'!$D$12,0,10*ROW('Sanitation Data'!D72))),'Data Summary'!CO78="Yes"),OFFSET('Sanitation Data'!$D$12,0,10*ROW('Sanitation Data'!D72)),NA())</f>
        <v>#N/A</v>
      </c>
      <c r="AA78" s="511" t="e">
        <f ca="1">+IF(AND(ISNUMBER(OFFSET('Sanitation Data'!$E$4,0,10*ROW('Sanitation Data'!E72))),'Data Summary'!CP78="Yes"),100-OFFSET('Sanitation Data'!$E$4,0,10*ROW('Sanitation Data'!E72)),NA())</f>
        <v>#N/A</v>
      </c>
      <c r="AB78" s="511" t="e">
        <f ca="1">+IF(AND(ISNUMBER(OFFSET('Sanitation Data'!$E$6,0,10*ROW('Sanitation Data'!E72))),'Data Summary'!CQ78="Yes"),OFFSET('Sanitation Data'!$E$6,0,10*ROW('Sanitation Data'!E72)),NA())</f>
        <v>#N/A</v>
      </c>
      <c r="AC78" s="511" t="e">
        <f ca="1">+IF(AND(ISNUMBER(OFFSET('Sanitation Data'!$E$10,0,10*ROW('Sanitation Data'!E72))),'Data Summary'!CR78="Yes"),OFFSET('Sanitation Data'!$E$10,0,10*ROW('Sanitation Data'!E72)),NA())</f>
        <v>#N/A</v>
      </c>
      <c r="AD78" s="511" t="e">
        <f ca="1">+IF(AND(ISNUMBER(OFFSET('Sanitation Data'!$E$11,0,10*ROW('Sanitation Data'!E72))),'Data Summary'!CS78="Yes"),OFFSET('Sanitation Data'!$E$11,0,10*ROW('Sanitation Data'!E72)),NA())</f>
        <v>#N/A</v>
      </c>
      <c r="AE78" s="511" t="e">
        <f ca="1">+IF(AND(ISNUMBER(OFFSET('Sanitation Data'!$E$12,0,10*ROW('Sanitation Data'!E72))),'Data Summary'!CT78="Yes"),OFFSET('Sanitation Data'!$E$12,0,10*ROW('Sanitation Data'!E72)),NA())</f>
        <v>#N/A</v>
      </c>
      <c r="AF78" s="511" t="e">
        <f ca="1">+IF(AND(ISNUMBER(OFFSET('Sanitation Data'!$F$4,0,10*ROW('Sanitation Data'!F72))),'Data Summary'!CU78="Yes"),100-OFFSET('Sanitation Data'!$F$4,0,10*ROW('Sanitation Data'!F72)),NA())</f>
        <v>#N/A</v>
      </c>
      <c r="AG78" s="511" t="e">
        <f ca="1">+IF(AND(ISNUMBER(OFFSET('Sanitation Data'!$F$6,0,10*ROW('Sanitation Data'!F72))),'Data Summary'!CV78="Yes"),OFFSET('Sanitation Data'!$F$6,0,10*ROW('Sanitation Data'!F72)),NA())</f>
        <v>#N/A</v>
      </c>
      <c r="AH78" s="511" t="e">
        <f ca="1">+IF(AND(ISNUMBER(OFFSET('Sanitation Data'!$F$10,0,10*ROW('Sanitation Data'!F72))),'Data Summary'!CW78="Yes"),OFFSET('Sanitation Data'!$F$10,0,10*ROW('Sanitation Data'!F72)),NA())</f>
        <v>#N/A</v>
      </c>
      <c r="AI78" s="511" t="e">
        <f ca="1">+IF(AND(ISNUMBER(OFFSET('Sanitation Data'!$F$11,0,10*ROW('Sanitation Data'!F72))),'Data Summary'!CX78="Yes"),OFFSET('Sanitation Data'!$F$11,0,10*ROW('Sanitation Data'!F72)),NA())</f>
        <v>#N/A</v>
      </c>
      <c r="AJ78" s="511" t="e">
        <f ca="1">+IF(AND(ISNUMBER(OFFSET('Sanitation Data'!$F$12,0,10*ROW('Sanitation Data'!F72))),'Data Summary'!CY78="Yes"),OFFSET('Sanitation Data'!$F$12,0,10*ROW('Sanitation Data'!F72)),NA())</f>
        <v>#N/A</v>
      </c>
      <c r="AK78" s="511" t="e">
        <f ca="1">+IF(AND(ISNUMBER(OFFSET('Sanitation Data'!$G$4,0,10*ROW('Sanitation Data'!G72))),'Data Summary'!CZ78="Yes"),100-OFFSET('Sanitation Data'!$G$4,0,10*ROW('Sanitation Data'!G72)),NA())</f>
        <v>#N/A</v>
      </c>
      <c r="AL78" s="511" t="e">
        <f ca="1">+IF(AND(ISNUMBER(OFFSET('Sanitation Data'!$G$6,0,10*ROW('Sanitation Data'!G72))),'Data Summary'!DA78="Yes"),OFFSET('Sanitation Data'!$G$6,0,10*ROW('Sanitation Data'!G72)),NA())</f>
        <v>#N/A</v>
      </c>
      <c r="AM78" s="511" t="e">
        <f ca="1">+IF(AND(ISNUMBER(OFFSET('Sanitation Data'!$G$10,0,10*ROW('Sanitation Data'!G72))),'Data Summary'!DB78="Yes"),OFFSET('Sanitation Data'!$G$10,0,10*ROW('Sanitation Data'!G72)),NA())</f>
        <v>#N/A</v>
      </c>
      <c r="AN78" s="511" t="e">
        <f ca="1">+IF(AND(ISNUMBER(OFFSET('Sanitation Data'!$G$11,0,10*ROW('Sanitation Data'!G72))),'Data Summary'!DC78="Yes"),OFFSET('Sanitation Data'!$G$11,0,10*ROW('Sanitation Data'!G72)),NA())</f>
        <v>#N/A</v>
      </c>
      <c r="AO78" s="511" t="e">
        <f ca="1">+IF(AND(ISNUMBER(OFFSET('Sanitation Data'!$G$12,0,10*ROW('Sanitation Data'!G72))),'Data Summary'!DD78="Yes"),OFFSET('Sanitation Data'!$G$12,0,10*ROW('Sanitation Data'!G72)),NA())</f>
        <v>#N/A</v>
      </c>
      <c r="AP78" s="511" t="e">
        <f ca="1">+IF(AND(ISNUMBER(OFFSET('Sanitation Data'!$H$4,0,10*ROW('Sanitation Data'!H72))),'Data Summary'!DE78="Yes"),100-OFFSET('Sanitation Data'!$H$4,0,10*ROW('Sanitation Data'!H72)),NA())</f>
        <v>#N/A</v>
      </c>
      <c r="AQ78" s="511" t="e">
        <f ca="1">+IF(AND(ISNUMBER(OFFSET('Sanitation Data'!$H$6,0,10*ROW('Sanitation Data'!H72))),'Data Summary'!DF78="Yes"),OFFSET('Sanitation Data'!$H$6,0,10*ROW('Sanitation Data'!H72)),NA())</f>
        <v>#N/A</v>
      </c>
      <c r="AR78" s="511" t="e">
        <f ca="1">+IF(AND(ISNUMBER(OFFSET('Sanitation Data'!$H$10,0,10*ROW('Sanitation Data'!H72))),'Data Summary'!DG78="Yes"),OFFSET('Sanitation Data'!$H$10,0,10*ROW('Sanitation Data'!H72)),NA())</f>
        <v>#N/A</v>
      </c>
      <c r="AS78" s="511" t="e">
        <f ca="1">+IF(AND(ISNUMBER(OFFSET('Sanitation Data'!$H$11,0,10*ROW('Sanitation Data'!H72))),'Data Summary'!DH78="Yes"),OFFSET('Sanitation Data'!$H$11,0,10*ROW('Sanitation Data'!H72)),NA())</f>
        <v>#N/A</v>
      </c>
      <c r="AT78" s="511" t="e">
        <f ca="1">+IF(AND(ISNUMBER(OFFSET('Sanitation Data'!$H$12,0,10*ROW('Sanitation Data'!H72))),'Data Summary'!DI78="Yes"),OFFSET('Sanitation Data'!$H$12,0,10*ROW('Sanitation Data'!H72)),NA())</f>
        <v>#N/A</v>
      </c>
      <c r="AU78" s="511" t="e">
        <f ca="1">+IF(AND(ISNUMBER(OFFSET('Sanitation Data'!$I$4,0,10*ROW('Sanitation Data'!I72))),'Data Summary'!DJ78="Yes"),100-OFFSET('Sanitation Data'!$I$4,0,10*ROW('Sanitation Data'!I72)),NA())</f>
        <v>#N/A</v>
      </c>
      <c r="AV78" s="511" t="e">
        <f ca="1">+IF(AND(ISNUMBER(OFFSET('Sanitation Data'!$I$6,0,10*ROW('Sanitation Data'!I72))),'Data Summary'!DK78="Yes"),OFFSET('Sanitation Data'!$I$6,0,10*ROW('Sanitation Data'!I72)),NA())</f>
        <v>#N/A</v>
      </c>
      <c r="AW78" s="511" t="e">
        <f ca="1">+IF(AND(ISNUMBER(OFFSET('Sanitation Data'!$I$10,0,10*ROW('Sanitation Data'!I72))),'Data Summary'!DL78="Yes"),OFFSET('Sanitation Data'!$I$10,0,10*ROW('Sanitation Data'!I72)),NA())</f>
        <v>#N/A</v>
      </c>
      <c r="AX78" s="511" t="e">
        <f ca="1">+IF(AND(ISNUMBER(OFFSET('Sanitation Data'!$I$11,0,10*ROW('Sanitation Data'!I72))),'Data Summary'!DM78="Yes"),OFFSET('Sanitation Data'!$I$11,0,10*ROW('Sanitation Data'!I72)),NA())</f>
        <v>#N/A</v>
      </c>
      <c r="AY78" s="511" t="e">
        <f ca="1">+IF(AND(ISNUMBER(OFFSET('Sanitation Data'!$I$12,0,10*ROW('Sanitation Data'!I72))),'Data Summary'!DN78="Yes"),OFFSET('Sanitation Data'!$I$12,0,10*ROW('Sanitation Data'!I72)),NA())</f>
        <v>#N/A</v>
      </c>
      <c r="AZ78" s="512" t="e">
        <f ca="1">+IF(AND(ISNUMBER(OFFSET('Hygiene Data'!$D$5,0,10*ROW('Hygiene Data'!D72))),'Data Summary'!DO78="Yes"),OFFSET('Hygiene Data'!$D$5,0,10*ROW('Hygiene Data'!D72)),NA())</f>
        <v>#N/A</v>
      </c>
      <c r="BA78" s="512" t="e">
        <f ca="1">+IF(AND(ISNUMBER(OFFSET('Hygiene Data'!$D$7,0,10*ROW('Hygiene Data'!D72))),'Data Summary'!DP78="Yes"),OFFSET('Hygiene Data'!$D$7,0,10*ROW('Hygiene Data'!D72)),NA())</f>
        <v>#N/A</v>
      </c>
      <c r="BB78" s="512" t="e">
        <f ca="1">+IF(AND(ISNUMBER(OFFSET('Hygiene Data'!$D$9,0,10*ROW('Hygiene Data'!D72))),'Data Summary'!DQ78="Yes"),OFFSET('Hygiene Data'!$D$9,0,10*ROW('Hygiene Data'!D72)),NA())</f>
        <v>#N/A</v>
      </c>
      <c r="BC78" s="512" t="e">
        <f ca="1">+IF(AND(ISNUMBER(OFFSET('Hygiene Data'!$E$5,0,10*ROW('Hygiene Data'!E72))),'Data Summary'!DR78="Yes"),OFFSET('Hygiene Data'!$E$5,0,10*ROW('Hygiene Data'!E72)),NA())</f>
        <v>#N/A</v>
      </c>
      <c r="BD78" s="512" t="e">
        <f ca="1">+IF(AND(ISNUMBER(OFFSET('Hygiene Data'!$E$7,0,10*ROW('Hygiene Data'!E72))),'Data Summary'!DS78="Yes"),OFFSET('Hygiene Data'!$E$7,0,10*ROW('Hygiene Data'!E72)),NA())</f>
        <v>#N/A</v>
      </c>
      <c r="BE78" s="512" t="e">
        <f ca="1">+IF(AND(ISNUMBER(OFFSET('Hygiene Data'!$E$9,0,10*ROW('Hygiene Data'!E72))),'Data Summary'!DT78="Yes"),OFFSET('Hygiene Data'!$E$9,0,10*ROW('Hygiene Data'!E72)),NA())</f>
        <v>#N/A</v>
      </c>
      <c r="BF78" s="512" t="e">
        <f ca="1">+IF(AND(ISNUMBER(OFFSET('Hygiene Data'!$F$5,0,10*ROW('Hygiene Data'!F72))),'Data Summary'!DU78="Yes"),OFFSET('Hygiene Data'!$F$5,0,10*ROW('Hygiene Data'!F72)),NA())</f>
        <v>#N/A</v>
      </c>
      <c r="BG78" s="512" t="e">
        <f ca="1">+IF(AND(ISNUMBER(OFFSET('Hygiene Data'!$F$7,0,10*ROW('Hygiene Data'!F72))),'Data Summary'!DV78="Yes"),OFFSET('Hygiene Data'!$F$7,0,10*ROW('Hygiene Data'!F72)),NA())</f>
        <v>#N/A</v>
      </c>
      <c r="BH78" s="512" t="e">
        <f ca="1">+IF(AND(ISNUMBER(OFFSET('Hygiene Data'!$F$9,0,10*ROW('Hygiene Data'!F72))),'Data Summary'!DW78="Yes"),OFFSET('Hygiene Data'!$F$9,0,10*ROW('Hygiene Data'!F72)),NA())</f>
        <v>#N/A</v>
      </c>
      <c r="BI78" s="512" t="e">
        <f ca="1">+IF(AND(ISNUMBER(OFFSET('Hygiene Data'!$G$5,0,10*ROW('Hygiene Data'!G72))),'Data Summary'!DX78="Yes"),OFFSET('Hygiene Data'!$G$5,0,10*ROW('Hygiene Data'!G72)),NA())</f>
        <v>#N/A</v>
      </c>
      <c r="BJ78" s="512" t="e">
        <f ca="1">+IF(AND(ISNUMBER(OFFSET('Hygiene Data'!$G$7,0,10*ROW('Hygiene Data'!G72))),'Data Summary'!DY78="Yes"),OFFSET('Hygiene Data'!$G$7,0,10*ROW('Hygiene Data'!G72)),NA())</f>
        <v>#N/A</v>
      </c>
      <c r="BK78" s="512" t="e">
        <f ca="1">+IF(AND(ISNUMBER(OFFSET('Hygiene Data'!$G$9,0,10*ROW('Hygiene Data'!G72))),'Data Summary'!DZ78="Yes"),OFFSET('Hygiene Data'!$G$9,0,10*ROW('Hygiene Data'!G72)),NA())</f>
        <v>#N/A</v>
      </c>
      <c r="BL78" s="512" t="e">
        <f ca="1">+IF(AND(ISNUMBER(OFFSET('Hygiene Data'!$H$5,0,10*ROW('Hygiene Data'!H72))),'Data Summary'!EA78="Yes"),OFFSET('Hygiene Data'!$H$5,0,10*ROW('Hygiene Data'!H72)),NA())</f>
        <v>#N/A</v>
      </c>
      <c r="BM78" s="512" t="e">
        <f ca="1">+IF(AND(ISNUMBER(OFFSET('Hygiene Data'!$H$7,0,10*ROW('Hygiene Data'!H72))),'Data Summary'!EB78="Yes"),OFFSET('Hygiene Data'!$H$7,0,10*ROW('Hygiene Data'!H72)),NA())</f>
        <v>#N/A</v>
      </c>
      <c r="BN78" s="512" t="e">
        <f ca="1">+IF(AND(ISNUMBER(OFFSET('Hygiene Data'!$H$9,0,10*ROW('Hygiene Data'!H72))),'Data Summary'!EC78="Yes"),OFFSET('Hygiene Data'!$H$9,0,10*ROW('Hygiene Data'!H72)),NA())</f>
        <v>#N/A</v>
      </c>
      <c r="BO78" s="512" t="e">
        <f ca="1">+IF(AND(ISNUMBER(OFFSET('Hygiene Data'!$I$5,0,10*ROW('Hygiene Data'!I72))),'Data Summary'!ED78="Yes"),OFFSET('Hygiene Data'!$I$5,0,10*ROW('Hygiene Data'!I72)),NA())</f>
        <v>#N/A</v>
      </c>
      <c r="BP78" s="512" t="e">
        <f ca="1">+IF(AND(ISNUMBER(OFFSET('Hygiene Data'!$I$7,0,10*ROW('Hygiene Data'!I72))),'Data Summary'!EE78="Yes"),OFFSET('Hygiene Data'!$I$7,0,10*ROW('Hygiene Data'!I72)),NA())</f>
        <v>#N/A</v>
      </c>
      <c r="BQ78" s="512" t="e">
        <f ca="1">+IF(AND(ISNUMBER(OFFSET('Hygiene Data'!$I$9,0,10*ROW('Hygiene Data'!I72))),'Data Summary'!EF78="Yes"),OFFSET('Hygiene Data'!$I$9,0,10*ROW('Hygiene Data'!I72)),NA())</f>
        <v>#N/A</v>
      </c>
    </row>
    <row r="79" spans="1:69" x14ac:dyDescent="0.25">
      <c r="A79" s="508" t="e">
        <f ca="1">+RIGHT('Data Summary'!A79,LEN('Data Summary'!A79)-9)</f>
        <v>#VALUE!</v>
      </c>
      <c r="B79" s="482" t="str">
        <f ca="1">+IF(ISTEXT('Data Summary'!B79),'Data Summary'!B79,"")</f>
        <v/>
      </c>
      <c r="C79" s="509" t="e">
        <f ca="1">+VALUE('Data Summary'!C79)</f>
        <v>#VALUE!</v>
      </c>
      <c r="D79" s="510" t="e">
        <f ca="1">+IF(AND(ISNUMBER(OFFSET('Water Data'!$D$4,0,10*ROW('Water Data'!D73))),'Data Summary'!BS79="Yes"),100-OFFSET('Water Data'!$D$4,0,10*ROW('Water Data'!D73)),NA())</f>
        <v>#N/A</v>
      </c>
      <c r="E79" s="510" t="e">
        <f ca="1">+IF(AND(ISNUMBER(OFFSET('Water Data'!$D$6,0,10*ROW('Water Data'!D73))),'Data Summary'!BT79="Yes"),OFFSET('Water Data'!$D$6,0,10*ROW('Water Data'!D73)),NA())</f>
        <v>#N/A</v>
      </c>
      <c r="F79" s="510" t="e">
        <f ca="1">+IF(AND(ISNUMBER(OFFSET('Water Data'!$D$9,0,10*ROW('Water Data'!D73))),'Data Summary'!BU79="Yes"),OFFSET('Water Data'!$D$9,0,10*ROW('Water Data'!D73)),NA())</f>
        <v>#N/A</v>
      </c>
      <c r="G79" s="510" t="e">
        <f ca="1">+IF(AND(ISNUMBER(OFFSET('Water Data'!$E$4,0,10*ROW('Water Data'!E73))),'Data Summary'!BV79="Yes"),100-OFFSET('Water Data'!$E$4,0,10*ROW('Water Data'!E73)),NA())</f>
        <v>#N/A</v>
      </c>
      <c r="H79" s="510" t="e">
        <f ca="1">+IF(AND(ISNUMBER(OFFSET('Water Data'!$E$6,0,10*ROW('Water Data'!E73))),'Data Summary'!BW79="Yes"),OFFSET('Water Data'!$E$6,0,10*ROW('Water Data'!E73)),NA())</f>
        <v>#N/A</v>
      </c>
      <c r="I79" s="510" t="e">
        <f ca="1">+IF(AND(ISNUMBER(OFFSET('Water Data'!$E$9,0,10*ROW('Water Data'!E73))),'Data Summary'!BX79="Yes"),OFFSET('Water Data'!$E$9,0,10*ROW('Water Data'!E73)),NA())</f>
        <v>#N/A</v>
      </c>
      <c r="J79" s="510" t="e">
        <f ca="1">+IF(AND(ISNUMBER(OFFSET('Water Data'!$F$4,0,10*ROW('Water Data'!F73))),'Data Summary'!BY79="Yes"),100-OFFSET('Water Data'!$F$4,0,10*ROW('Water Data'!F73)),NA())</f>
        <v>#N/A</v>
      </c>
      <c r="K79" s="510" t="e">
        <f ca="1">+IF(AND(ISNUMBER(OFFSET('Water Data'!$F$6,0,10*ROW('Water Data'!F73))),'Data Summary'!BZ79="Yes"),OFFSET('Water Data'!$F$6,0,10*ROW('Water Data'!F73)),NA())</f>
        <v>#N/A</v>
      </c>
      <c r="L79" s="510" t="e">
        <f ca="1">+IF(AND(ISNUMBER(OFFSET('Water Data'!$F$9,0,10*ROW('Water Data'!F73))),'Data Summary'!CA79="Yes"),OFFSET('Water Data'!$F$9,0,10*ROW('Water Data'!F73)),NA())</f>
        <v>#N/A</v>
      </c>
      <c r="M79" s="510" t="e">
        <f ca="1">+IF(AND(ISNUMBER(OFFSET('Water Data'!$G$4,0,10*ROW('Water Data'!G73))),'Data Summary'!CB79="Yes"),100-OFFSET('Water Data'!$G$4,0,10*ROW('Water Data'!G73)),NA())</f>
        <v>#N/A</v>
      </c>
      <c r="N79" s="510" t="e">
        <f ca="1">+IF(AND(ISNUMBER(OFFSET('Water Data'!$G$6,0,10*ROW('Water Data'!G73))),'Data Summary'!CC79="Yes"),OFFSET('Water Data'!$G$6,0,10*ROW('Water Data'!G73)),NA())</f>
        <v>#N/A</v>
      </c>
      <c r="O79" s="510" t="e">
        <f ca="1">+IF(AND(ISNUMBER(OFFSET('Water Data'!$G$9,0,10*ROW('Water Data'!G73))),'Data Summary'!CD79="Yes"),OFFSET('Water Data'!$G$9,0,10*ROW('Water Data'!G73)),NA())</f>
        <v>#N/A</v>
      </c>
      <c r="P79" s="510" t="e">
        <f ca="1">+IF(AND(ISNUMBER(OFFSET('Water Data'!$H$4,0,10*ROW('Water Data'!H73))),'Data Summary'!CE79="Yes"),100-OFFSET('Water Data'!$H$4,0,10*ROW('Water Data'!H73)),NA())</f>
        <v>#N/A</v>
      </c>
      <c r="Q79" s="510" t="e">
        <f ca="1">+IF(AND(ISNUMBER(OFFSET('Water Data'!$H$6,0,10*ROW('Water Data'!H73))),'Data Summary'!CF79="Yes"),OFFSET('Water Data'!$H$6,0,10*ROW('Water Data'!H73)),NA())</f>
        <v>#N/A</v>
      </c>
      <c r="R79" s="510" t="e">
        <f ca="1">+IF(AND(ISNUMBER(OFFSET('Water Data'!$H$9,0,10*ROW('Water Data'!H73))),'Data Summary'!CG79="Yes"),OFFSET('Water Data'!$H$9,0,10*ROW('Water Data'!H73)),NA())</f>
        <v>#N/A</v>
      </c>
      <c r="S79" s="510" t="e">
        <f ca="1">+IF(AND(ISNUMBER(OFFSET('Water Data'!$I$4,0,10*ROW('Water Data'!I73))),'Data Summary'!CH79="Yes"),100-OFFSET('Water Data'!$I$4,0,10*ROW('Water Data'!I73)),NA())</f>
        <v>#N/A</v>
      </c>
      <c r="T79" s="510" t="e">
        <f ca="1">+IF(AND(ISNUMBER(OFFSET('Water Data'!$I$6,0,10*ROW('Water Data'!I73))),'Data Summary'!CI79="Yes"),OFFSET('Water Data'!$I$6,0,10*ROW('Water Data'!I73)),NA())</f>
        <v>#N/A</v>
      </c>
      <c r="U79" s="510" t="e">
        <f ca="1">+IF(AND(ISNUMBER(OFFSET('Water Data'!$I$9,0,10*ROW('Water Data'!I73))),'Data Summary'!CJ79="Yes"),OFFSET('Water Data'!$I$9,0,10*ROW('Water Data'!I73)),NA())</f>
        <v>#N/A</v>
      </c>
      <c r="V79" s="511" t="e">
        <f ca="1">+IF(AND(ISNUMBER(OFFSET('Sanitation Data'!$D$4,0,10*ROW('Sanitation Data'!D73))),'Data Summary'!CK79="Yes"),100-OFFSET('Sanitation Data'!$D$4,0,10*ROW('Sanitation Data'!D73)),NA())</f>
        <v>#N/A</v>
      </c>
      <c r="W79" s="511" t="e">
        <f ca="1">+IF(AND(ISNUMBER(OFFSET('Sanitation Data'!$D$6,0,10*ROW('Sanitation Data'!D73))),'Data Summary'!CL79="Yes"),OFFSET('Sanitation Data'!$D$6,0,10*ROW('Sanitation Data'!D73)),NA())</f>
        <v>#N/A</v>
      </c>
      <c r="X79" s="511" t="e">
        <f ca="1">+IF(AND(ISNUMBER(OFFSET('Sanitation Data'!$D$10,0,10*ROW('Sanitation Data'!D73))),'Data Summary'!CM79="Yes"),OFFSET('Sanitation Data'!$D$10,0,10*ROW('Sanitation Data'!D73)),NA())</f>
        <v>#N/A</v>
      </c>
      <c r="Y79" s="511" t="e">
        <f ca="1">+IF(AND(ISNUMBER(OFFSET('Sanitation Data'!$D$11,0,10*ROW('Sanitation Data'!D73))),'Data Summary'!CN79="Yes"),OFFSET('Sanitation Data'!$D$11,0,10*ROW('Sanitation Data'!D73)),NA())</f>
        <v>#N/A</v>
      </c>
      <c r="Z79" s="511" t="e">
        <f ca="1">+IF(AND(ISNUMBER(OFFSET('Sanitation Data'!$D$12,0,10*ROW('Sanitation Data'!D73))),'Data Summary'!CO79="Yes"),OFFSET('Sanitation Data'!$D$12,0,10*ROW('Sanitation Data'!D73)),NA())</f>
        <v>#N/A</v>
      </c>
      <c r="AA79" s="511" t="e">
        <f ca="1">+IF(AND(ISNUMBER(OFFSET('Sanitation Data'!$E$4,0,10*ROW('Sanitation Data'!E73))),'Data Summary'!CP79="Yes"),100-OFFSET('Sanitation Data'!$E$4,0,10*ROW('Sanitation Data'!E73)),NA())</f>
        <v>#N/A</v>
      </c>
      <c r="AB79" s="511" t="e">
        <f ca="1">+IF(AND(ISNUMBER(OFFSET('Sanitation Data'!$E$6,0,10*ROW('Sanitation Data'!E73))),'Data Summary'!CQ79="Yes"),OFFSET('Sanitation Data'!$E$6,0,10*ROW('Sanitation Data'!E73)),NA())</f>
        <v>#N/A</v>
      </c>
      <c r="AC79" s="511" t="e">
        <f ca="1">+IF(AND(ISNUMBER(OFFSET('Sanitation Data'!$E$10,0,10*ROW('Sanitation Data'!E73))),'Data Summary'!CR79="Yes"),OFFSET('Sanitation Data'!$E$10,0,10*ROW('Sanitation Data'!E73)),NA())</f>
        <v>#N/A</v>
      </c>
      <c r="AD79" s="511" t="e">
        <f ca="1">+IF(AND(ISNUMBER(OFFSET('Sanitation Data'!$E$11,0,10*ROW('Sanitation Data'!E73))),'Data Summary'!CS79="Yes"),OFFSET('Sanitation Data'!$E$11,0,10*ROW('Sanitation Data'!E73)),NA())</f>
        <v>#N/A</v>
      </c>
      <c r="AE79" s="511" t="e">
        <f ca="1">+IF(AND(ISNUMBER(OFFSET('Sanitation Data'!$E$12,0,10*ROW('Sanitation Data'!E73))),'Data Summary'!CT79="Yes"),OFFSET('Sanitation Data'!$E$12,0,10*ROW('Sanitation Data'!E73)),NA())</f>
        <v>#N/A</v>
      </c>
      <c r="AF79" s="511" t="e">
        <f ca="1">+IF(AND(ISNUMBER(OFFSET('Sanitation Data'!$F$4,0,10*ROW('Sanitation Data'!F73))),'Data Summary'!CU79="Yes"),100-OFFSET('Sanitation Data'!$F$4,0,10*ROW('Sanitation Data'!F73)),NA())</f>
        <v>#N/A</v>
      </c>
      <c r="AG79" s="511" t="e">
        <f ca="1">+IF(AND(ISNUMBER(OFFSET('Sanitation Data'!$F$6,0,10*ROW('Sanitation Data'!F73))),'Data Summary'!CV79="Yes"),OFFSET('Sanitation Data'!$F$6,0,10*ROW('Sanitation Data'!F73)),NA())</f>
        <v>#N/A</v>
      </c>
      <c r="AH79" s="511" t="e">
        <f ca="1">+IF(AND(ISNUMBER(OFFSET('Sanitation Data'!$F$10,0,10*ROW('Sanitation Data'!F73))),'Data Summary'!CW79="Yes"),OFFSET('Sanitation Data'!$F$10,0,10*ROW('Sanitation Data'!F73)),NA())</f>
        <v>#N/A</v>
      </c>
      <c r="AI79" s="511" t="e">
        <f ca="1">+IF(AND(ISNUMBER(OFFSET('Sanitation Data'!$F$11,0,10*ROW('Sanitation Data'!F73))),'Data Summary'!CX79="Yes"),OFFSET('Sanitation Data'!$F$11,0,10*ROW('Sanitation Data'!F73)),NA())</f>
        <v>#N/A</v>
      </c>
      <c r="AJ79" s="511" t="e">
        <f ca="1">+IF(AND(ISNUMBER(OFFSET('Sanitation Data'!$F$12,0,10*ROW('Sanitation Data'!F73))),'Data Summary'!CY79="Yes"),OFFSET('Sanitation Data'!$F$12,0,10*ROW('Sanitation Data'!F73)),NA())</f>
        <v>#N/A</v>
      </c>
      <c r="AK79" s="511" t="e">
        <f ca="1">+IF(AND(ISNUMBER(OFFSET('Sanitation Data'!$G$4,0,10*ROW('Sanitation Data'!G73))),'Data Summary'!CZ79="Yes"),100-OFFSET('Sanitation Data'!$G$4,0,10*ROW('Sanitation Data'!G73)),NA())</f>
        <v>#N/A</v>
      </c>
      <c r="AL79" s="511" t="e">
        <f ca="1">+IF(AND(ISNUMBER(OFFSET('Sanitation Data'!$G$6,0,10*ROW('Sanitation Data'!G73))),'Data Summary'!DA79="Yes"),OFFSET('Sanitation Data'!$G$6,0,10*ROW('Sanitation Data'!G73)),NA())</f>
        <v>#N/A</v>
      </c>
      <c r="AM79" s="511" t="e">
        <f ca="1">+IF(AND(ISNUMBER(OFFSET('Sanitation Data'!$G$10,0,10*ROW('Sanitation Data'!G73))),'Data Summary'!DB79="Yes"),OFFSET('Sanitation Data'!$G$10,0,10*ROW('Sanitation Data'!G73)),NA())</f>
        <v>#N/A</v>
      </c>
      <c r="AN79" s="511" t="e">
        <f ca="1">+IF(AND(ISNUMBER(OFFSET('Sanitation Data'!$G$11,0,10*ROW('Sanitation Data'!G73))),'Data Summary'!DC79="Yes"),OFFSET('Sanitation Data'!$G$11,0,10*ROW('Sanitation Data'!G73)),NA())</f>
        <v>#N/A</v>
      </c>
      <c r="AO79" s="511" t="e">
        <f ca="1">+IF(AND(ISNUMBER(OFFSET('Sanitation Data'!$G$12,0,10*ROW('Sanitation Data'!G73))),'Data Summary'!DD79="Yes"),OFFSET('Sanitation Data'!$G$12,0,10*ROW('Sanitation Data'!G73)),NA())</f>
        <v>#N/A</v>
      </c>
      <c r="AP79" s="511" t="e">
        <f ca="1">+IF(AND(ISNUMBER(OFFSET('Sanitation Data'!$H$4,0,10*ROW('Sanitation Data'!H73))),'Data Summary'!DE79="Yes"),100-OFFSET('Sanitation Data'!$H$4,0,10*ROW('Sanitation Data'!H73)),NA())</f>
        <v>#N/A</v>
      </c>
      <c r="AQ79" s="511" t="e">
        <f ca="1">+IF(AND(ISNUMBER(OFFSET('Sanitation Data'!$H$6,0,10*ROW('Sanitation Data'!H73))),'Data Summary'!DF79="Yes"),OFFSET('Sanitation Data'!$H$6,0,10*ROW('Sanitation Data'!H73)),NA())</f>
        <v>#N/A</v>
      </c>
      <c r="AR79" s="511" t="e">
        <f ca="1">+IF(AND(ISNUMBER(OFFSET('Sanitation Data'!$H$10,0,10*ROW('Sanitation Data'!H73))),'Data Summary'!DG79="Yes"),OFFSET('Sanitation Data'!$H$10,0,10*ROW('Sanitation Data'!H73)),NA())</f>
        <v>#N/A</v>
      </c>
      <c r="AS79" s="511" t="e">
        <f ca="1">+IF(AND(ISNUMBER(OFFSET('Sanitation Data'!$H$11,0,10*ROW('Sanitation Data'!H73))),'Data Summary'!DH79="Yes"),OFFSET('Sanitation Data'!$H$11,0,10*ROW('Sanitation Data'!H73)),NA())</f>
        <v>#N/A</v>
      </c>
      <c r="AT79" s="511" t="e">
        <f ca="1">+IF(AND(ISNUMBER(OFFSET('Sanitation Data'!$H$12,0,10*ROW('Sanitation Data'!H73))),'Data Summary'!DI79="Yes"),OFFSET('Sanitation Data'!$H$12,0,10*ROW('Sanitation Data'!H73)),NA())</f>
        <v>#N/A</v>
      </c>
      <c r="AU79" s="511" t="e">
        <f ca="1">+IF(AND(ISNUMBER(OFFSET('Sanitation Data'!$I$4,0,10*ROW('Sanitation Data'!I73))),'Data Summary'!DJ79="Yes"),100-OFFSET('Sanitation Data'!$I$4,0,10*ROW('Sanitation Data'!I73)),NA())</f>
        <v>#N/A</v>
      </c>
      <c r="AV79" s="511" t="e">
        <f ca="1">+IF(AND(ISNUMBER(OFFSET('Sanitation Data'!$I$6,0,10*ROW('Sanitation Data'!I73))),'Data Summary'!DK79="Yes"),OFFSET('Sanitation Data'!$I$6,0,10*ROW('Sanitation Data'!I73)),NA())</f>
        <v>#N/A</v>
      </c>
      <c r="AW79" s="511" t="e">
        <f ca="1">+IF(AND(ISNUMBER(OFFSET('Sanitation Data'!$I$10,0,10*ROW('Sanitation Data'!I73))),'Data Summary'!DL79="Yes"),OFFSET('Sanitation Data'!$I$10,0,10*ROW('Sanitation Data'!I73)),NA())</f>
        <v>#N/A</v>
      </c>
      <c r="AX79" s="511" t="e">
        <f ca="1">+IF(AND(ISNUMBER(OFFSET('Sanitation Data'!$I$11,0,10*ROW('Sanitation Data'!I73))),'Data Summary'!DM79="Yes"),OFFSET('Sanitation Data'!$I$11,0,10*ROW('Sanitation Data'!I73)),NA())</f>
        <v>#N/A</v>
      </c>
      <c r="AY79" s="511" t="e">
        <f ca="1">+IF(AND(ISNUMBER(OFFSET('Sanitation Data'!$I$12,0,10*ROW('Sanitation Data'!I73))),'Data Summary'!DN79="Yes"),OFFSET('Sanitation Data'!$I$12,0,10*ROW('Sanitation Data'!I73)),NA())</f>
        <v>#N/A</v>
      </c>
      <c r="AZ79" s="512" t="e">
        <f ca="1">+IF(AND(ISNUMBER(OFFSET('Hygiene Data'!$D$5,0,10*ROW('Hygiene Data'!D73))),'Data Summary'!DO79="Yes"),OFFSET('Hygiene Data'!$D$5,0,10*ROW('Hygiene Data'!D73)),NA())</f>
        <v>#N/A</v>
      </c>
      <c r="BA79" s="512" t="e">
        <f ca="1">+IF(AND(ISNUMBER(OFFSET('Hygiene Data'!$D$7,0,10*ROW('Hygiene Data'!D73))),'Data Summary'!DP79="Yes"),OFFSET('Hygiene Data'!$D$7,0,10*ROW('Hygiene Data'!D73)),NA())</f>
        <v>#N/A</v>
      </c>
      <c r="BB79" s="512" t="e">
        <f ca="1">+IF(AND(ISNUMBER(OFFSET('Hygiene Data'!$D$9,0,10*ROW('Hygiene Data'!D73))),'Data Summary'!DQ79="Yes"),OFFSET('Hygiene Data'!$D$9,0,10*ROW('Hygiene Data'!D73)),NA())</f>
        <v>#N/A</v>
      </c>
      <c r="BC79" s="512" t="e">
        <f ca="1">+IF(AND(ISNUMBER(OFFSET('Hygiene Data'!$E$5,0,10*ROW('Hygiene Data'!E73))),'Data Summary'!DR79="Yes"),OFFSET('Hygiene Data'!$E$5,0,10*ROW('Hygiene Data'!E73)),NA())</f>
        <v>#N/A</v>
      </c>
      <c r="BD79" s="512" t="e">
        <f ca="1">+IF(AND(ISNUMBER(OFFSET('Hygiene Data'!$E$7,0,10*ROW('Hygiene Data'!E73))),'Data Summary'!DS79="Yes"),OFFSET('Hygiene Data'!$E$7,0,10*ROW('Hygiene Data'!E73)),NA())</f>
        <v>#N/A</v>
      </c>
      <c r="BE79" s="512" t="e">
        <f ca="1">+IF(AND(ISNUMBER(OFFSET('Hygiene Data'!$E$9,0,10*ROW('Hygiene Data'!E73))),'Data Summary'!DT79="Yes"),OFFSET('Hygiene Data'!$E$9,0,10*ROW('Hygiene Data'!E73)),NA())</f>
        <v>#N/A</v>
      </c>
      <c r="BF79" s="512" t="e">
        <f ca="1">+IF(AND(ISNUMBER(OFFSET('Hygiene Data'!$F$5,0,10*ROW('Hygiene Data'!F73))),'Data Summary'!DU79="Yes"),OFFSET('Hygiene Data'!$F$5,0,10*ROW('Hygiene Data'!F73)),NA())</f>
        <v>#N/A</v>
      </c>
      <c r="BG79" s="512" t="e">
        <f ca="1">+IF(AND(ISNUMBER(OFFSET('Hygiene Data'!$F$7,0,10*ROW('Hygiene Data'!F73))),'Data Summary'!DV79="Yes"),OFFSET('Hygiene Data'!$F$7,0,10*ROW('Hygiene Data'!F73)),NA())</f>
        <v>#N/A</v>
      </c>
      <c r="BH79" s="512" t="e">
        <f ca="1">+IF(AND(ISNUMBER(OFFSET('Hygiene Data'!$F$9,0,10*ROW('Hygiene Data'!F73))),'Data Summary'!DW79="Yes"),OFFSET('Hygiene Data'!$F$9,0,10*ROW('Hygiene Data'!F73)),NA())</f>
        <v>#N/A</v>
      </c>
      <c r="BI79" s="512" t="e">
        <f ca="1">+IF(AND(ISNUMBER(OFFSET('Hygiene Data'!$G$5,0,10*ROW('Hygiene Data'!G73))),'Data Summary'!DX79="Yes"),OFFSET('Hygiene Data'!$G$5,0,10*ROW('Hygiene Data'!G73)),NA())</f>
        <v>#N/A</v>
      </c>
      <c r="BJ79" s="512" t="e">
        <f ca="1">+IF(AND(ISNUMBER(OFFSET('Hygiene Data'!$G$7,0,10*ROW('Hygiene Data'!G73))),'Data Summary'!DY79="Yes"),OFFSET('Hygiene Data'!$G$7,0,10*ROW('Hygiene Data'!G73)),NA())</f>
        <v>#N/A</v>
      </c>
      <c r="BK79" s="512" t="e">
        <f ca="1">+IF(AND(ISNUMBER(OFFSET('Hygiene Data'!$G$9,0,10*ROW('Hygiene Data'!G73))),'Data Summary'!DZ79="Yes"),OFFSET('Hygiene Data'!$G$9,0,10*ROW('Hygiene Data'!G73)),NA())</f>
        <v>#N/A</v>
      </c>
      <c r="BL79" s="512" t="e">
        <f ca="1">+IF(AND(ISNUMBER(OFFSET('Hygiene Data'!$H$5,0,10*ROW('Hygiene Data'!H73))),'Data Summary'!EA79="Yes"),OFFSET('Hygiene Data'!$H$5,0,10*ROW('Hygiene Data'!H73)),NA())</f>
        <v>#N/A</v>
      </c>
      <c r="BM79" s="512" t="e">
        <f ca="1">+IF(AND(ISNUMBER(OFFSET('Hygiene Data'!$H$7,0,10*ROW('Hygiene Data'!H73))),'Data Summary'!EB79="Yes"),OFFSET('Hygiene Data'!$H$7,0,10*ROW('Hygiene Data'!H73)),NA())</f>
        <v>#N/A</v>
      </c>
      <c r="BN79" s="512" t="e">
        <f ca="1">+IF(AND(ISNUMBER(OFFSET('Hygiene Data'!$H$9,0,10*ROW('Hygiene Data'!H73))),'Data Summary'!EC79="Yes"),OFFSET('Hygiene Data'!$H$9,0,10*ROW('Hygiene Data'!H73)),NA())</f>
        <v>#N/A</v>
      </c>
      <c r="BO79" s="512" t="e">
        <f ca="1">+IF(AND(ISNUMBER(OFFSET('Hygiene Data'!$I$5,0,10*ROW('Hygiene Data'!I73))),'Data Summary'!ED79="Yes"),OFFSET('Hygiene Data'!$I$5,0,10*ROW('Hygiene Data'!I73)),NA())</f>
        <v>#N/A</v>
      </c>
      <c r="BP79" s="512" t="e">
        <f ca="1">+IF(AND(ISNUMBER(OFFSET('Hygiene Data'!$I$7,0,10*ROW('Hygiene Data'!I73))),'Data Summary'!EE79="Yes"),OFFSET('Hygiene Data'!$I$7,0,10*ROW('Hygiene Data'!I73)),NA())</f>
        <v>#N/A</v>
      </c>
      <c r="BQ79" s="512" t="e">
        <f ca="1">+IF(AND(ISNUMBER(OFFSET('Hygiene Data'!$I$9,0,10*ROW('Hygiene Data'!I73))),'Data Summary'!EF79="Yes"),OFFSET('Hygiene Data'!$I$9,0,10*ROW('Hygiene Data'!I73)),NA())</f>
        <v>#N/A</v>
      </c>
    </row>
    <row r="80" spans="1:69" x14ac:dyDescent="0.25">
      <c r="A80" s="508" t="e">
        <f ca="1">+RIGHT('Data Summary'!A80,LEN('Data Summary'!A80)-9)</f>
        <v>#VALUE!</v>
      </c>
      <c r="B80" s="482" t="str">
        <f ca="1">+IF(ISTEXT('Data Summary'!B80),'Data Summary'!B80,"")</f>
        <v/>
      </c>
      <c r="C80" s="509" t="e">
        <f ca="1">+VALUE('Data Summary'!C80)</f>
        <v>#VALUE!</v>
      </c>
      <c r="D80" s="510" t="e">
        <f ca="1">+IF(AND(ISNUMBER(OFFSET('Water Data'!$D$4,0,10*ROW('Water Data'!D74))),'Data Summary'!BS80="Yes"),100-OFFSET('Water Data'!$D$4,0,10*ROW('Water Data'!D74)),NA())</f>
        <v>#N/A</v>
      </c>
      <c r="E80" s="510" t="e">
        <f ca="1">+IF(AND(ISNUMBER(OFFSET('Water Data'!$D$6,0,10*ROW('Water Data'!D74))),'Data Summary'!BT80="Yes"),OFFSET('Water Data'!$D$6,0,10*ROW('Water Data'!D74)),NA())</f>
        <v>#N/A</v>
      </c>
      <c r="F80" s="510" t="e">
        <f ca="1">+IF(AND(ISNUMBER(OFFSET('Water Data'!$D$9,0,10*ROW('Water Data'!D74))),'Data Summary'!BU80="Yes"),OFFSET('Water Data'!$D$9,0,10*ROW('Water Data'!D74)),NA())</f>
        <v>#N/A</v>
      </c>
      <c r="G80" s="510" t="e">
        <f ca="1">+IF(AND(ISNUMBER(OFFSET('Water Data'!$E$4,0,10*ROW('Water Data'!E74))),'Data Summary'!BV80="Yes"),100-OFFSET('Water Data'!$E$4,0,10*ROW('Water Data'!E74)),NA())</f>
        <v>#N/A</v>
      </c>
      <c r="H80" s="510" t="e">
        <f ca="1">+IF(AND(ISNUMBER(OFFSET('Water Data'!$E$6,0,10*ROW('Water Data'!E74))),'Data Summary'!BW80="Yes"),OFFSET('Water Data'!$E$6,0,10*ROW('Water Data'!E74)),NA())</f>
        <v>#N/A</v>
      </c>
      <c r="I80" s="510" t="e">
        <f ca="1">+IF(AND(ISNUMBER(OFFSET('Water Data'!$E$9,0,10*ROW('Water Data'!E74))),'Data Summary'!BX80="Yes"),OFFSET('Water Data'!$E$9,0,10*ROW('Water Data'!E74)),NA())</f>
        <v>#N/A</v>
      </c>
      <c r="J80" s="510" t="e">
        <f ca="1">+IF(AND(ISNUMBER(OFFSET('Water Data'!$F$4,0,10*ROW('Water Data'!F74))),'Data Summary'!BY80="Yes"),100-OFFSET('Water Data'!$F$4,0,10*ROW('Water Data'!F74)),NA())</f>
        <v>#N/A</v>
      </c>
      <c r="K80" s="510" t="e">
        <f ca="1">+IF(AND(ISNUMBER(OFFSET('Water Data'!$F$6,0,10*ROW('Water Data'!F74))),'Data Summary'!BZ80="Yes"),OFFSET('Water Data'!$F$6,0,10*ROW('Water Data'!F74)),NA())</f>
        <v>#N/A</v>
      </c>
      <c r="L80" s="510" t="e">
        <f ca="1">+IF(AND(ISNUMBER(OFFSET('Water Data'!$F$9,0,10*ROW('Water Data'!F74))),'Data Summary'!CA80="Yes"),OFFSET('Water Data'!$F$9,0,10*ROW('Water Data'!F74)),NA())</f>
        <v>#N/A</v>
      </c>
      <c r="M80" s="510" t="e">
        <f ca="1">+IF(AND(ISNUMBER(OFFSET('Water Data'!$G$4,0,10*ROW('Water Data'!G74))),'Data Summary'!CB80="Yes"),100-OFFSET('Water Data'!$G$4,0,10*ROW('Water Data'!G74)),NA())</f>
        <v>#N/A</v>
      </c>
      <c r="N80" s="510" t="e">
        <f ca="1">+IF(AND(ISNUMBER(OFFSET('Water Data'!$G$6,0,10*ROW('Water Data'!G74))),'Data Summary'!CC80="Yes"),OFFSET('Water Data'!$G$6,0,10*ROW('Water Data'!G74)),NA())</f>
        <v>#N/A</v>
      </c>
      <c r="O80" s="510" t="e">
        <f ca="1">+IF(AND(ISNUMBER(OFFSET('Water Data'!$G$9,0,10*ROW('Water Data'!G74))),'Data Summary'!CD80="Yes"),OFFSET('Water Data'!$G$9,0,10*ROW('Water Data'!G74)),NA())</f>
        <v>#N/A</v>
      </c>
      <c r="P80" s="510" t="e">
        <f ca="1">+IF(AND(ISNUMBER(OFFSET('Water Data'!$H$4,0,10*ROW('Water Data'!H74))),'Data Summary'!CE80="Yes"),100-OFFSET('Water Data'!$H$4,0,10*ROW('Water Data'!H74)),NA())</f>
        <v>#N/A</v>
      </c>
      <c r="Q80" s="510" t="e">
        <f ca="1">+IF(AND(ISNUMBER(OFFSET('Water Data'!$H$6,0,10*ROW('Water Data'!H74))),'Data Summary'!CF80="Yes"),OFFSET('Water Data'!$H$6,0,10*ROW('Water Data'!H74)),NA())</f>
        <v>#N/A</v>
      </c>
      <c r="R80" s="510" t="e">
        <f ca="1">+IF(AND(ISNUMBER(OFFSET('Water Data'!$H$9,0,10*ROW('Water Data'!H74))),'Data Summary'!CG80="Yes"),OFFSET('Water Data'!$H$9,0,10*ROW('Water Data'!H74)),NA())</f>
        <v>#N/A</v>
      </c>
      <c r="S80" s="510" t="e">
        <f ca="1">+IF(AND(ISNUMBER(OFFSET('Water Data'!$I$4,0,10*ROW('Water Data'!I74))),'Data Summary'!CH80="Yes"),100-OFFSET('Water Data'!$I$4,0,10*ROW('Water Data'!I74)),NA())</f>
        <v>#N/A</v>
      </c>
      <c r="T80" s="510" t="e">
        <f ca="1">+IF(AND(ISNUMBER(OFFSET('Water Data'!$I$6,0,10*ROW('Water Data'!I74))),'Data Summary'!CI80="Yes"),OFFSET('Water Data'!$I$6,0,10*ROW('Water Data'!I74)),NA())</f>
        <v>#N/A</v>
      </c>
      <c r="U80" s="510" t="e">
        <f ca="1">+IF(AND(ISNUMBER(OFFSET('Water Data'!$I$9,0,10*ROW('Water Data'!I74))),'Data Summary'!CJ80="Yes"),OFFSET('Water Data'!$I$9,0,10*ROW('Water Data'!I74)),NA())</f>
        <v>#N/A</v>
      </c>
      <c r="V80" s="511" t="e">
        <f ca="1">+IF(AND(ISNUMBER(OFFSET('Sanitation Data'!$D$4,0,10*ROW('Sanitation Data'!D74))),'Data Summary'!CK80="Yes"),100-OFFSET('Sanitation Data'!$D$4,0,10*ROW('Sanitation Data'!D74)),NA())</f>
        <v>#N/A</v>
      </c>
      <c r="W80" s="511" t="e">
        <f ca="1">+IF(AND(ISNUMBER(OFFSET('Sanitation Data'!$D$6,0,10*ROW('Sanitation Data'!D74))),'Data Summary'!CL80="Yes"),OFFSET('Sanitation Data'!$D$6,0,10*ROW('Sanitation Data'!D74)),NA())</f>
        <v>#N/A</v>
      </c>
      <c r="X80" s="511" t="e">
        <f ca="1">+IF(AND(ISNUMBER(OFFSET('Sanitation Data'!$D$10,0,10*ROW('Sanitation Data'!D74))),'Data Summary'!CM80="Yes"),OFFSET('Sanitation Data'!$D$10,0,10*ROW('Sanitation Data'!D74)),NA())</f>
        <v>#N/A</v>
      </c>
      <c r="Y80" s="511" t="e">
        <f ca="1">+IF(AND(ISNUMBER(OFFSET('Sanitation Data'!$D$11,0,10*ROW('Sanitation Data'!D74))),'Data Summary'!CN80="Yes"),OFFSET('Sanitation Data'!$D$11,0,10*ROW('Sanitation Data'!D74)),NA())</f>
        <v>#N/A</v>
      </c>
      <c r="Z80" s="511" t="e">
        <f ca="1">+IF(AND(ISNUMBER(OFFSET('Sanitation Data'!$D$12,0,10*ROW('Sanitation Data'!D74))),'Data Summary'!CO80="Yes"),OFFSET('Sanitation Data'!$D$12,0,10*ROW('Sanitation Data'!D74)),NA())</f>
        <v>#N/A</v>
      </c>
      <c r="AA80" s="511" t="e">
        <f ca="1">+IF(AND(ISNUMBER(OFFSET('Sanitation Data'!$E$4,0,10*ROW('Sanitation Data'!E74))),'Data Summary'!CP80="Yes"),100-OFFSET('Sanitation Data'!$E$4,0,10*ROW('Sanitation Data'!E74)),NA())</f>
        <v>#N/A</v>
      </c>
      <c r="AB80" s="511" t="e">
        <f ca="1">+IF(AND(ISNUMBER(OFFSET('Sanitation Data'!$E$6,0,10*ROW('Sanitation Data'!E74))),'Data Summary'!CQ80="Yes"),OFFSET('Sanitation Data'!$E$6,0,10*ROW('Sanitation Data'!E74)),NA())</f>
        <v>#N/A</v>
      </c>
      <c r="AC80" s="511" t="e">
        <f ca="1">+IF(AND(ISNUMBER(OFFSET('Sanitation Data'!$E$10,0,10*ROW('Sanitation Data'!E74))),'Data Summary'!CR80="Yes"),OFFSET('Sanitation Data'!$E$10,0,10*ROW('Sanitation Data'!E74)),NA())</f>
        <v>#N/A</v>
      </c>
      <c r="AD80" s="511" t="e">
        <f ca="1">+IF(AND(ISNUMBER(OFFSET('Sanitation Data'!$E$11,0,10*ROW('Sanitation Data'!E74))),'Data Summary'!CS80="Yes"),OFFSET('Sanitation Data'!$E$11,0,10*ROW('Sanitation Data'!E74)),NA())</f>
        <v>#N/A</v>
      </c>
      <c r="AE80" s="511" t="e">
        <f ca="1">+IF(AND(ISNUMBER(OFFSET('Sanitation Data'!$E$12,0,10*ROW('Sanitation Data'!E74))),'Data Summary'!CT80="Yes"),OFFSET('Sanitation Data'!$E$12,0,10*ROW('Sanitation Data'!E74)),NA())</f>
        <v>#N/A</v>
      </c>
      <c r="AF80" s="511" t="e">
        <f ca="1">+IF(AND(ISNUMBER(OFFSET('Sanitation Data'!$F$4,0,10*ROW('Sanitation Data'!F74))),'Data Summary'!CU80="Yes"),100-OFFSET('Sanitation Data'!$F$4,0,10*ROW('Sanitation Data'!F74)),NA())</f>
        <v>#N/A</v>
      </c>
      <c r="AG80" s="511" t="e">
        <f ca="1">+IF(AND(ISNUMBER(OFFSET('Sanitation Data'!$F$6,0,10*ROW('Sanitation Data'!F74))),'Data Summary'!CV80="Yes"),OFFSET('Sanitation Data'!$F$6,0,10*ROW('Sanitation Data'!F74)),NA())</f>
        <v>#N/A</v>
      </c>
      <c r="AH80" s="511" t="e">
        <f ca="1">+IF(AND(ISNUMBER(OFFSET('Sanitation Data'!$F$10,0,10*ROW('Sanitation Data'!F74))),'Data Summary'!CW80="Yes"),OFFSET('Sanitation Data'!$F$10,0,10*ROW('Sanitation Data'!F74)),NA())</f>
        <v>#N/A</v>
      </c>
      <c r="AI80" s="511" t="e">
        <f ca="1">+IF(AND(ISNUMBER(OFFSET('Sanitation Data'!$F$11,0,10*ROW('Sanitation Data'!F74))),'Data Summary'!CX80="Yes"),OFFSET('Sanitation Data'!$F$11,0,10*ROW('Sanitation Data'!F74)),NA())</f>
        <v>#N/A</v>
      </c>
      <c r="AJ80" s="511" t="e">
        <f ca="1">+IF(AND(ISNUMBER(OFFSET('Sanitation Data'!$F$12,0,10*ROW('Sanitation Data'!F74))),'Data Summary'!CY80="Yes"),OFFSET('Sanitation Data'!$F$12,0,10*ROW('Sanitation Data'!F74)),NA())</f>
        <v>#N/A</v>
      </c>
      <c r="AK80" s="511" t="e">
        <f ca="1">+IF(AND(ISNUMBER(OFFSET('Sanitation Data'!$G$4,0,10*ROW('Sanitation Data'!G74))),'Data Summary'!CZ80="Yes"),100-OFFSET('Sanitation Data'!$G$4,0,10*ROW('Sanitation Data'!G74)),NA())</f>
        <v>#N/A</v>
      </c>
      <c r="AL80" s="511" t="e">
        <f ca="1">+IF(AND(ISNUMBER(OFFSET('Sanitation Data'!$G$6,0,10*ROW('Sanitation Data'!G74))),'Data Summary'!DA80="Yes"),OFFSET('Sanitation Data'!$G$6,0,10*ROW('Sanitation Data'!G74)),NA())</f>
        <v>#N/A</v>
      </c>
      <c r="AM80" s="511" t="e">
        <f ca="1">+IF(AND(ISNUMBER(OFFSET('Sanitation Data'!$G$10,0,10*ROW('Sanitation Data'!G74))),'Data Summary'!DB80="Yes"),OFFSET('Sanitation Data'!$G$10,0,10*ROW('Sanitation Data'!G74)),NA())</f>
        <v>#N/A</v>
      </c>
      <c r="AN80" s="511" t="e">
        <f ca="1">+IF(AND(ISNUMBER(OFFSET('Sanitation Data'!$G$11,0,10*ROW('Sanitation Data'!G74))),'Data Summary'!DC80="Yes"),OFFSET('Sanitation Data'!$G$11,0,10*ROW('Sanitation Data'!G74)),NA())</f>
        <v>#N/A</v>
      </c>
      <c r="AO80" s="511" t="e">
        <f ca="1">+IF(AND(ISNUMBER(OFFSET('Sanitation Data'!$G$12,0,10*ROW('Sanitation Data'!G74))),'Data Summary'!DD80="Yes"),OFFSET('Sanitation Data'!$G$12,0,10*ROW('Sanitation Data'!G74)),NA())</f>
        <v>#N/A</v>
      </c>
      <c r="AP80" s="511" t="e">
        <f ca="1">+IF(AND(ISNUMBER(OFFSET('Sanitation Data'!$H$4,0,10*ROW('Sanitation Data'!H74))),'Data Summary'!DE80="Yes"),100-OFFSET('Sanitation Data'!$H$4,0,10*ROW('Sanitation Data'!H74)),NA())</f>
        <v>#N/A</v>
      </c>
      <c r="AQ80" s="511" t="e">
        <f ca="1">+IF(AND(ISNUMBER(OFFSET('Sanitation Data'!$H$6,0,10*ROW('Sanitation Data'!H74))),'Data Summary'!DF80="Yes"),OFFSET('Sanitation Data'!$H$6,0,10*ROW('Sanitation Data'!H74)),NA())</f>
        <v>#N/A</v>
      </c>
      <c r="AR80" s="511" t="e">
        <f ca="1">+IF(AND(ISNUMBER(OFFSET('Sanitation Data'!$H$10,0,10*ROW('Sanitation Data'!H74))),'Data Summary'!DG80="Yes"),OFFSET('Sanitation Data'!$H$10,0,10*ROW('Sanitation Data'!H74)),NA())</f>
        <v>#N/A</v>
      </c>
      <c r="AS80" s="511" t="e">
        <f ca="1">+IF(AND(ISNUMBER(OFFSET('Sanitation Data'!$H$11,0,10*ROW('Sanitation Data'!H74))),'Data Summary'!DH80="Yes"),OFFSET('Sanitation Data'!$H$11,0,10*ROW('Sanitation Data'!H74)),NA())</f>
        <v>#N/A</v>
      </c>
      <c r="AT80" s="511" t="e">
        <f ca="1">+IF(AND(ISNUMBER(OFFSET('Sanitation Data'!$H$12,0,10*ROW('Sanitation Data'!H74))),'Data Summary'!DI80="Yes"),OFFSET('Sanitation Data'!$H$12,0,10*ROW('Sanitation Data'!H74)),NA())</f>
        <v>#N/A</v>
      </c>
      <c r="AU80" s="511" t="e">
        <f ca="1">+IF(AND(ISNUMBER(OFFSET('Sanitation Data'!$I$4,0,10*ROW('Sanitation Data'!I74))),'Data Summary'!DJ80="Yes"),100-OFFSET('Sanitation Data'!$I$4,0,10*ROW('Sanitation Data'!I74)),NA())</f>
        <v>#N/A</v>
      </c>
      <c r="AV80" s="511" t="e">
        <f ca="1">+IF(AND(ISNUMBER(OFFSET('Sanitation Data'!$I$6,0,10*ROW('Sanitation Data'!I74))),'Data Summary'!DK80="Yes"),OFFSET('Sanitation Data'!$I$6,0,10*ROW('Sanitation Data'!I74)),NA())</f>
        <v>#N/A</v>
      </c>
      <c r="AW80" s="511" t="e">
        <f ca="1">+IF(AND(ISNUMBER(OFFSET('Sanitation Data'!$I$10,0,10*ROW('Sanitation Data'!I74))),'Data Summary'!DL80="Yes"),OFFSET('Sanitation Data'!$I$10,0,10*ROW('Sanitation Data'!I74)),NA())</f>
        <v>#N/A</v>
      </c>
      <c r="AX80" s="511" t="e">
        <f ca="1">+IF(AND(ISNUMBER(OFFSET('Sanitation Data'!$I$11,0,10*ROW('Sanitation Data'!I74))),'Data Summary'!DM80="Yes"),OFFSET('Sanitation Data'!$I$11,0,10*ROW('Sanitation Data'!I74)),NA())</f>
        <v>#N/A</v>
      </c>
      <c r="AY80" s="511" t="e">
        <f ca="1">+IF(AND(ISNUMBER(OFFSET('Sanitation Data'!$I$12,0,10*ROW('Sanitation Data'!I74))),'Data Summary'!DN80="Yes"),OFFSET('Sanitation Data'!$I$12,0,10*ROW('Sanitation Data'!I74)),NA())</f>
        <v>#N/A</v>
      </c>
      <c r="AZ80" s="512" t="e">
        <f ca="1">+IF(AND(ISNUMBER(OFFSET('Hygiene Data'!$D$5,0,10*ROW('Hygiene Data'!D74))),'Data Summary'!DO80="Yes"),OFFSET('Hygiene Data'!$D$5,0,10*ROW('Hygiene Data'!D74)),NA())</f>
        <v>#N/A</v>
      </c>
      <c r="BA80" s="512" t="e">
        <f ca="1">+IF(AND(ISNUMBER(OFFSET('Hygiene Data'!$D$7,0,10*ROW('Hygiene Data'!D74))),'Data Summary'!DP80="Yes"),OFFSET('Hygiene Data'!$D$7,0,10*ROW('Hygiene Data'!D74)),NA())</f>
        <v>#N/A</v>
      </c>
      <c r="BB80" s="512" t="e">
        <f ca="1">+IF(AND(ISNUMBER(OFFSET('Hygiene Data'!$D$9,0,10*ROW('Hygiene Data'!D74))),'Data Summary'!DQ80="Yes"),OFFSET('Hygiene Data'!$D$9,0,10*ROW('Hygiene Data'!D74)),NA())</f>
        <v>#N/A</v>
      </c>
      <c r="BC80" s="512" t="e">
        <f ca="1">+IF(AND(ISNUMBER(OFFSET('Hygiene Data'!$E$5,0,10*ROW('Hygiene Data'!E74))),'Data Summary'!DR80="Yes"),OFFSET('Hygiene Data'!$E$5,0,10*ROW('Hygiene Data'!E74)),NA())</f>
        <v>#N/A</v>
      </c>
      <c r="BD80" s="512" t="e">
        <f ca="1">+IF(AND(ISNUMBER(OFFSET('Hygiene Data'!$E$7,0,10*ROW('Hygiene Data'!E74))),'Data Summary'!DS80="Yes"),OFFSET('Hygiene Data'!$E$7,0,10*ROW('Hygiene Data'!E74)),NA())</f>
        <v>#N/A</v>
      </c>
      <c r="BE80" s="512" t="e">
        <f ca="1">+IF(AND(ISNUMBER(OFFSET('Hygiene Data'!$E$9,0,10*ROW('Hygiene Data'!E74))),'Data Summary'!DT80="Yes"),OFFSET('Hygiene Data'!$E$9,0,10*ROW('Hygiene Data'!E74)),NA())</f>
        <v>#N/A</v>
      </c>
      <c r="BF80" s="512" t="e">
        <f ca="1">+IF(AND(ISNUMBER(OFFSET('Hygiene Data'!$F$5,0,10*ROW('Hygiene Data'!F74))),'Data Summary'!DU80="Yes"),OFFSET('Hygiene Data'!$F$5,0,10*ROW('Hygiene Data'!F74)),NA())</f>
        <v>#N/A</v>
      </c>
      <c r="BG80" s="512" t="e">
        <f ca="1">+IF(AND(ISNUMBER(OFFSET('Hygiene Data'!$F$7,0,10*ROW('Hygiene Data'!F74))),'Data Summary'!DV80="Yes"),OFFSET('Hygiene Data'!$F$7,0,10*ROW('Hygiene Data'!F74)),NA())</f>
        <v>#N/A</v>
      </c>
      <c r="BH80" s="512" t="e">
        <f ca="1">+IF(AND(ISNUMBER(OFFSET('Hygiene Data'!$F$9,0,10*ROW('Hygiene Data'!F74))),'Data Summary'!DW80="Yes"),OFFSET('Hygiene Data'!$F$9,0,10*ROW('Hygiene Data'!F74)),NA())</f>
        <v>#N/A</v>
      </c>
      <c r="BI80" s="512" t="e">
        <f ca="1">+IF(AND(ISNUMBER(OFFSET('Hygiene Data'!$G$5,0,10*ROW('Hygiene Data'!G74))),'Data Summary'!DX80="Yes"),OFFSET('Hygiene Data'!$G$5,0,10*ROW('Hygiene Data'!G74)),NA())</f>
        <v>#N/A</v>
      </c>
      <c r="BJ80" s="512" t="e">
        <f ca="1">+IF(AND(ISNUMBER(OFFSET('Hygiene Data'!$G$7,0,10*ROW('Hygiene Data'!G74))),'Data Summary'!DY80="Yes"),OFFSET('Hygiene Data'!$G$7,0,10*ROW('Hygiene Data'!G74)),NA())</f>
        <v>#N/A</v>
      </c>
      <c r="BK80" s="512" t="e">
        <f ca="1">+IF(AND(ISNUMBER(OFFSET('Hygiene Data'!$G$9,0,10*ROW('Hygiene Data'!G74))),'Data Summary'!DZ80="Yes"),OFFSET('Hygiene Data'!$G$9,0,10*ROW('Hygiene Data'!G74)),NA())</f>
        <v>#N/A</v>
      </c>
      <c r="BL80" s="512" t="e">
        <f ca="1">+IF(AND(ISNUMBER(OFFSET('Hygiene Data'!$H$5,0,10*ROW('Hygiene Data'!H74))),'Data Summary'!EA80="Yes"),OFFSET('Hygiene Data'!$H$5,0,10*ROW('Hygiene Data'!H74)),NA())</f>
        <v>#N/A</v>
      </c>
      <c r="BM80" s="512" t="e">
        <f ca="1">+IF(AND(ISNUMBER(OFFSET('Hygiene Data'!$H$7,0,10*ROW('Hygiene Data'!H74))),'Data Summary'!EB80="Yes"),OFFSET('Hygiene Data'!$H$7,0,10*ROW('Hygiene Data'!H74)),NA())</f>
        <v>#N/A</v>
      </c>
      <c r="BN80" s="512" t="e">
        <f ca="1">+IF(AND(ISNUMBER(OFFSET('Hygiene Data'!$H$9,0,10*ROW('Hygiene Data'!H74))),'Data Summary'!EC80="Yes"),OFFSET('Hygiene Data'!$H$9,0,10*ROW('Hygiene Data'!H74)),NA())</f>
        <v>#N/A</v>
      </c>
      <c r="BO80" s="512" t="e">
        <f ca="1">+IF(AND(ISNUMBER(OFFSET('Hygiene Data'!$I$5,0,10*ROW('Hygiene Data'!I74))),'Data Summary'!ED80="Yes"),OFFSET('Hygiene Data'!$I$5,0,10*ROW('Hygiene Data'!I74)),NA())</f>
        <v>#N/A</v>
      </c>
      <c r="BP80" s="512" t="e">
        <f ca="1">+IF(AND(ISNUMBER(OFFSET('Hygiene Data'!$I$7,0,10*ROW('Hygiene Data'!I74))),'Data Summary'!EE80="Yes"),OFFSET('Hygiene Data'!$I$7,0,10*ROW('Hygiene Data'!I74)),NA())</f>
        <v>#N/A</v>
      </c>
      <c r="BQ80" s="512" t="e">
        <f ca="1">+IF(AND(ISNUMBER(OFFSET('Hygiene Data'!$I$9,0,10*ROW('Hygiene Data'!I74))),'Data Summary'!EF80="Yes"),OFFSET('Hygiene Data'!$I$9,0,10*ROW('Hygiene Data'!I74)),NA())</f>
        <v>#N/A</v>
      </c>
    </row>
    <row r="81" spans="1:69" x14ac:dyDescent="0.25">
      <c r="A81" s="508" t="e">
        <f ca="1">+RIGHT('Data Summary'!A81,LEN('Data Summary'!A81)-9)</f>
        <v>#VALUE!</v>
      </c>
      <c r="B81" s="482" t="str">
        <f ca="1">+IF(ISTEXT('Data Summary'!B81),'Data Summary'!B81,"")</f>
        <v/>
      </c>
      <c r="C81" s="509" t="e">
        <f ca="1">+VALUE('Data Summary'!C81)</f>
        <v>#VALUE!</v>
      </c>
      <c r="D81" s="510" t="e">
        <f ca="1">+IF(AND(ISNUMBER(OFFSET('Water Data'!$D$4,0,10*ROW('Water Data'!D75))),'Data Summary'!BS81="Yes"),100-OFFSET('Water Data'!$D$4,0,10*ROW('Water Data'!D75)),NA())</f>
        <v>#N/A</v>
      </c>
      <c r="E81" s="510" t="e">
        <f ca="1">+IF(AND(ISNUMBER(OFFSET('Water Data'!$D$6,0,10*ROW('Water Data'!D75))),'Data Summary'!BT81="Yes"),OFFSET('Water Data'!$D$6,0,10*ROW('Water Data'!D75)),NA())</f>
        <v>#N/A</v>
      </c>
      <c r="F81" s="510" t="e">
        <f ca="1">+IF(AND(ISNUMBER(OFFSET('Water Data'!$D$9,0,10*ROW('Water Data'!D75))),'Data Summary'!BU81="Yes"),OFFSET('Water Data'!$D$9,0,10*ROW('Water Data'!D75)),NA())</f>
        <v>#N/A</v>
      </c>
      <c r="G81" s="510" t="e">
        <f ca="1">+IF(AND(ISNUMBER(OFFSET('Water Data'!$E$4,0,10*ROW('Water Data'!E75))),'Data Summary'!BV81="Yes"),100-OFFSET('Water Data'!$E$4,0,10*ROW('Water Data'!E75)),NA())</f>
        <v>#N/A</v>
      </c>
      <c r="H81" s="510" t="e">
        <f ca="1">+IF(AND(ISNUMBER(OFFSET('Water Data'!$E$6,0,10*ROW('Water Data'!E75))),'Data Summary'!BW81="Yes"),OFFSET('Water Data'!$E$6,0,10*ROW('Water Data'!E75)),NA())</f>
        <v>#N/A</v>
      </c>
      <c r="I81" s="510" t="e">
        <f ca="1">+IF(AND(ISNUMBER(OFFSET('Water Data'!$E$9,0,10*ROW('Water Data'!E75))),'Data Summary'!BX81="Yes"),OFFSET('Water Data'!$E$9,0,10*ROW('Water Data'!E75)),NA())</f>
        <v>#N/A</v>
      </c>
      <c r="J81" s="510" t="e">
        <f ca="1">+IF(AND(ISNUMBER(OFFSET('Water Data'!$F$4,0,10*ROW('Water Data'!F75))),'Data Summary'!BY81="Yes"),100-OFFSET('Water Data'!$F$4,0,10*ROW('Water Data'!F75)),NA())</f>
        <v>#N/A</v>
      </c>
      <c r="K81" s="510" t="e">
        <f ca="1">+IF(AND(ISNUMBER(OFFSET('Water Data'!$F$6,0,10*ROW('Water Data'!F75))),'Data Summary'!BZ81="Yes"),OFFSET('Water Data'!$F$6,0,10*ROW('Water Data'!F75)),NA())</f>
        <v>#N/A</v>
      </c>
      <c r="L81" s="510" t="e">
        <f ca="1">+IF(AND(ISNUMBER(OFFSET('Water Data'!$F$9,0,10*ROW('Water Data'!F75))),'Data Summary'!CA81="Yes"),OFFSET('Water Data'!$F$9,0,10*ROW('Water Data'!F75)),NA())</f>
        <v>#N/A</v>
      </c>
      <c r="M81" s="510" t="e">
        <f ca="1">+IF(AND(ISNUMBER(OFFSET('Water Data'!$G$4,0,10*ROW('Water Data'!G75))),'Data Summary'!CB81="Yes"),100-OFFSET('Water Data'!$G$4,0,10*ROW('Water Data'!G75)),NA())</f>
        <v>#N/A</v>
      </c>
      <c r="N81" s="510" t="e">
        <f ca="1">+IF(AND(ISNUMBER(OFFSET('Water Data'!$G$6,0,10*ROW('Water Data'!G75))),'Data Summary'!CC81="Yes"),OFFSET('Water Data'!$G$6,0,10*ROW('Water Data'!G75)),NA())</f>
        <v>#N/A</v>
      </c>
      <c r="O81" s="510" t="e">
        <f ca="1">+IF(AND(ISNUMBER(OFFSET('Water Data'!$G$9,0,10*ROW('Water Data'!G75))),'Data Summary'!CD81="Yes"),OFFSET('Water Data'!$G$9,0,10*ROW('Water Data'!G75)),NA())</f>
        <v>#N/A</v>
      </c>
      <c r="P81" s="510" t="e">
        <f ca="1">+IF(AND(ISNUMBER(OFFSET('Water Data'!$H$4,0,10*ROW('Water Data'!H75))),'Data Summary'!CE81="Yes"),100-OFFSET('Water Data'!$H$4,0,10*ROW('Water Data'!H75)),NA())</f>
        <v>#N/A</v>
      </c>
      <c r="Q81" s="510" t="e">
        <f ca="1">+IF(AND(ISNUMBER(OFFSET('Water Data'!$H$6,0,10*ROW('Water Data'!H75))),'Data Summary'!CF81="Yes"),OFFSET('Water Data'!$H$6,0,10*ROW('Water Data'!H75)),NA())</f>
        <v>#N/A</v>
      </c>
      <c r="R81" s="510" t="e">
        <f ca="1">+IF(AND(ISNUMBER(OFFSET('Water Data'!$H$9,0,10*ROW('Water Data'!H75))),'Data Summary'!CG81="Yes"),OFFSET('Water Data'!$H$9,0,10*ROW('Water Data'!H75)),NA())</f>
        <v>#N/A</v>
      </c>
      <c r="S81" s="510" t="e">
        <f ca="1">+IF(AND(ISNUMBER(OFFSET('Water Data'!$I$4,0,10*ROW('Water Data'!I75))),'Data Summary'!CH81="Yes"),100-OFFSET('Water Data'!$I$4,0,10*ROW('Water Data'!I75)),NA())</f>
        <v>#N/A</v>
      </c>
      <c r="T81" s="510" t="e">
        <f ca="1">+IF(AND(ISNUMBER(OFFSET('Water Data'!$I$6,0,10*ROW('Water Data'!I75))),'Data Summary'!CI81="Yes"),OFFSET('Water Data'!$I$6,0,10*ROW('Water Data'!I75)),NA())</f>
        <v>#N/A</v>
      </c>
      <c r="U81" s="510" t="e">
        <f ca="1">+IF(AND(ISNUMBER(OFFSET('Water Data'!$I$9,0,10*ROW('Water Data'!I75))),'Data Summary'!CJ81="Yes"),OFFSET('Water Data'!$I$9,0,10*ROW('Water Data'!I75)),NA())</f>
        <v>#N/A</v>
      </c>
      <c r="V81" s="511" t="e">
        <f ca="1">+IF(AND(ISNUMBER(OFFSET('Sanitation Data'!$D$4,0,10*ROW('Sanitation Data'!D75))),'Data Summary'!CK81="Yes"),100-OFFSET('Sanitation Data'!$D$4,0,10*ROW('Sanitation Data'!D75)),NA())</f>
        <v>#N/A</v>
      </c>
      <c r="W81" s="511" t="e">
        <f ca="1">+IF(AND(ISNUMBER(OFFSET('Sanitation Data'!$D$6,0,10*ROW('Sanitation Data'!D75))),'Data Summary'!CL81="Yes"),OFFSET('Sanitation Data'!$D$6,0,10*ROW('Sanitation Data'!D75)),NA())</f>
        <v>#N/A</v>
      </c>
      <c r="X81" s="511" t="e">
        <f ca="1">+IF(AND(ISNUMBER(OFFSET('Sanitation Data'!$D$10,0,10*ROW('Sanitation Data'!D75))),'Data Summary'!CM81="Yes"),OFFSET('Sanitation Data'!$D$10,0,10*ROW('Sanitation Data'!D75)),NA())</f>
        <v>#N/A</v>
      </c>
      <c r="Y81" s="511" t="e">
        <f ca="1">+IF(AND(ISNUMBER(OFFSET('Sanitation Data'!$D$11,0,10*ROW('Sanitation Data'!D75))),'Data Summary'!CN81="Yes"),OFFSET('Sanitation Data'!$D$11,0,10*ROW('Sanitation Data'!D75)),NA())</f>
        <v>#N/A</v>
      </c>
      <c r="Z81" s="511" t="e">
        <f ca="1">+IF(AND(ISNUMBER(OFFSET('Sanitation Data'!$D$12,0,10*ROW('Sanitation Data'!D75))),'Data Summary'!CO81="Yes"),OFFSET('Sanitation Data'!$D$12,0,10*ROW('Sanitation Data'!D75)),NA())</f>
        <v>#N/A</v>
      </c>
      <c r="AA81" s="511" t="e">
        <f ca="1">+IF(AND(ISNUMBER(OFFSET('Sanitation Data'!$E$4,0,10*ROW('Sanitation Data'!E75))),'Data Summary'!CP81="Yes"),100-OFFSET('Sanitation Data'!$E$4,0,10*ROW('Sanitation Data'!E75)),NA())</f>
        <v>#N/A</v>
      </c>
      <c r="AB81" s="511" t="e">
        <f ca="1">+IF(AND(ISNUMBER(OFFSET('Sanitation Data'!$E$6,0,10*ROW('Sanitation Data'!E75))),'Data Summary'!CQ81="Yes"),OFFSET('Sanitation Data'!$E$6,0,10*ROW('Sanitation Data'!E75)),NA())</f>
        <v>#N/A</v>
      </c>
      <c r="AC81" s="511" t="e">
        <f ca="1">+IF(AND(ISNUMBER(OFFSET('Sanitation Data'!$E$10,0,10*ROW('Sanitation Data'!E75))),'Data Summary'!CR81="Yes"),OFFSET('Sanitation Data'!$E$10,0,10*ROW('Sanitation Data'!E75)),NA())</f>
        <v>#N/A</v>
      </c>
      <c r="AD81" s="511" t="e">
        <f ca="1">+IF(AND(ISNUMBER(OFFSET('Sanitation Data'!$E$11,0,10*ROW('Sanitation Data'!E75))),'Data Summary'!CS81="Yes"),OFFSET('Sanitation Data'!$E$11,0,10*ROW('Sanitation Data'!E75)),NA())</f>
        <v>#N/A</v>
      </c>
      <c r="AE81" s="511" t="e">
        <f ca="1">+IF(AND(ISNUMBER(OFFSET('Sanitation Data'!$E$12,0,10*ROW('Sanitation Data'!E75))),'Data Summary'!CT81="Yes"),OFFSET('Sanitation Data'!$E$12,0,10*ROW('Sanitation Data'!E75)),NA())</f>
        <v>#N/A</v>
      </c>
      <c r="AF81" s="511" t="e">
        <f ca="1">+IF(AND(ISNUMBER(OFFSET('Sanitation Data'!$F$4,0,10*ROW('Sanitation Data'!F75))),'Data Summary'!CU81="Yes"),100-OFFSET('Sanitation Data'!$F$4,0,10*ROW('Sanitation Data'!F75)),NA())</f>
        <v>#N/A</v>
      </c>
      <c r="AG81" s="511" t="e">
        <f ca="1">+IF(AND(ISNUMBER(OFFSET('Sanitation Data'!$F$6,0,10*ROW('Sanitation Data'!F75))),'Data Summary'!CV81="Yes"),OFFSET('Sanitation Data'!$F$6,0,10*ROW('Sanitation Data'!F75)),NA())</f>
        <v>#N/A</v>
      </c>
      <c r="AH81" s="511" t="e">
        <f ca="1">+IF(AND(ISNUMBER(OFFSET('Sanitation Data'!$F$10,0,10*ROW('Sanitation Data'!F75))),'Data Summary'!CW81="Yes"),OFFSET('Sanitation Data'!$F$10,0,10*ROW('Sanitation Data'!F75)),NA())</f>
        <v>#N/A</v>
      </c>
      <c r="AI81" s="511" t="e">
        <f ca="1">+IF(AND(ISNUMBER(OFFSET('Sanitation Data'!$F$11,0,10*ROW('Sanitation Data'!F75))),'Data Summary'!CX81="Yes"),OFFSET('Sanitation Data'!$F$11,0,10*ROW('Sanitation Data'!F75)),NA())</f>
        <v>#N/A</v>
      </c>
      <c r="AJ81" s="511" t="e">
        <f ca="1">+IF(AND(ISNUMBER(OFFSET('Sanitation Data'!$F$12,0,10*ROW('Sanitation Data'!F75))),'Data Summary'!CY81="Yes"),OFFSET('Sanitation Data'!$F$12,0,10*ROW('Sanitation Data'!F75)),NA())</f>
        <v>#N/A</v>
      </c>
      <c r="AK81" s="511" t="e">
        <f ca="1">+IF(AND(ISNUMBER(OFFSET('Sanitation Data'!$G$4,0,10*ROW('Sanitation Data'!G75))),'Data Summary'!CZ81="Yes"),100-OFFSET('Sanitation Data'!$G$4,0,10*ROW('Sanitation Data'!G75)),NA())</f>
        <v>#N/A</v>
      </c>
      <c r="AL81" s="511" t="e">
        <f ca="1">+IF(AND(ISNUMBER(OFFSET('Sanitation Data'!$G$6,0,10*ROW('Sanitation Data'!G75))),'Data Summary'!DA81="Yes"),OFFSET('Sanitation Data'!$G$6,0,10*ROW('Sanitation Data'!G75)),NA())</f>
        <v>#N/A</v>
      </c>
      <c r="AM81" s="511" t="e">
        <f ca="1">+IF(AND(ISNUMBER(OFFSET('Sanitation Data'!$G$10,0,10*ROW('Sanitation Data'!G75))),'Data Summary'!DB81="Yes"),OFFSET('Sanitation Data'!$G$10,0,10*ROW('Sanitation Data'!G75)),NA())</f>
        <v>#N/A</v>
      </c>
      <c r="AN81" s="511" t="e">
        <f ca="1">+IF(AND(ISNUMBER(OFFSET('Sanitation Data'!$G$11,0,10*ROW('Sanitation Data'!G75))),'Data Summary'!DC81="Yes"),OFFSET('Sanitation Data'!$G$11,0,10*ROW('Sanitation Data'!G75)),NA())</f>
        <v>#N/A</v>
      </c>
      <c r="AO81" s="511" t="e">
        <f ca="1">+IF(AND(ISNUMBER(OFFSET('Sanitation Data'!$G$12,0,10*ROW('Sanitation Data'!G75))),'Data Summary'!DD81="Yes"),OFFSET('Sanitation Data'!$G$12,0,10*ROW('Sanitation Data'!G75)),NA())</f>
        <v>#N/A</v>
      </c>
      <c r="AP81" s="511" t="e">
        <f ca="1">+IF(AND(ISNUMBER(OFFSET('Sanitation Data'!$H$4,0,10*ROW('Sanitation Data'!H75))),'Data Summary'!DE81="Yes"),100-OFFSET('Sanitation Data'!$H$4,0,10*ROW('Sanitation Data'!H75)),NA())</f>
        <v>#N/A</v>
      </c>
      <c r="AQ81" s="511" t="e">
        <f ca="1">+IF(AND(ISNUMBER(OFFSET('Sanitation Data'!$H$6,0,10*ROW('Sanitation Data'!H75))),'Data Summary'!DF81="Yes"),OFFSET('Sanitation Data'!$H$6,0,10*ROW('Sanitation Data'!H75)),NA())</f>
        <v>#N/A</v>
      </c>
      <c r="AR81" s="511" t="e">
        <f ca="1">+IF(AND(ISNUMBER(OFFSET('Sanitation Data'!$H$10,0,10*ROW('Sanitation Data'!H75))),'Data Summary'!DG81="Yes"),OFFSET('Sanitation Data'!$H$10,0,10*ROW('Sanitation Data'!H75)),NA())</f>
        <v>#N/A</v>
      </c>
      <c r="AS81" s="511" t="e">
        <f ca="1">+IF(AND(ISNUMBER(OFFSET('Sanitation Data'!$H$11,0,10*ROW('Sanitation Data'!H75))),'Data Summary'!DH81="Yes"),OFFSET('Sanitation Data'!$H$11,0,10*ROW('Sanitation Data'!H75)),NA())</f>
        <v>#N/A</v>
      </c>
      <c r="AT81" s="511" t="e">
        <f ca="1">+IF(AND(ISNUMBER(OFFSET('Sanitation Data'!$H$12,0,10*ROW('Sanitation Data'!H75))),'Data Summary'!DI81="Yes"),OFFSET('Sanitation Data'!$H$12,0,10*ROW('Sanitation Data'!H75)),NA())</f>
        <v>#N/A</v>
      </c>
      <c r="AU81" s="511" t="e">
        <f ca="1">+IF(AND(ISNUMBER(OFFSET('Sanitation Data'!$I$4,0,10*ROW('Sanitation Data'!I75))),'Data Summary'!DJ81="Yes"),100-OFFSET('Sanitation Data'!$I$4,0,10*ROW('Sanitation Data'!I75)),NA())</f>
        <v>#N/A</v>
      </c>
      <c r="AV81" s="511" t="e">
        <f ca="1">+IF(AND(ISNUMBER(OFFSET('Sanitation Data'!$I$6,0,10*ROW('Sanitation Data'!I75))),'Data Summary'!DK81="Yes"),OFFSET('Sanitation Data'!$I$6,0,10*ROW('Sanitation Data'!I75)),NA())</f>
        <v>#N/A</v>
      </c>
      <c r="AW81" s="511" t="e">
        <f ca="1">+IF(AND(ISNUMBER(OFFSET('Sanitation Data'!$I$10,0,10*ROW('Sanitation Data'!I75))),'Data Summary'!DL81="Yes"),OFFSET('Sanitation Data'!$I$10,0,10*ROW('Sanitation Data'!I75)),NA())</f>
        <v>#N/A</v>
      </c>
      <c r="AX81" s="511" t="e">
        <f ca="1">+IF(AND(ISNUMBER(OFFSET('Sanitation Data'!$I$11,0,10*ROW('Sanitation Data'!I75))),'Data Summary'!DM81="Yes"),OFFSET('Sanitation Data'!$I$11,0,10*ROW('Sanitation Data'!I75)),NA())</f>
        <v>#N/A</v>
      </c>
      <c r="AY81" s="511" t="e">
        <f ca="1">+IF(AND(ISNUMBER(OFFSET('Sanitation Data'!$I$12,0,10*ROW('Sanitation Data'!I75))),'Data Summary'!DN81="Yes"),OFFSET('Sanitation Data'!$I$12,0,10*ROW('Sanitation Data'!I75)),NA())</f>
        <v>#N/A</v>
      </c>
      <c r="AZ81" s="512" t="e">
        <f ca="1">+IF(AND(ISNUMBER(OFFSET('Hygiene Data'!$D$5,0,10*ROW('Hygiene Data'!D75))),'Data Summary'!DO81="Yes"),OFFSET('Hygiene Data'!$D$5,0,10*ROW('Hygiene Data'!D75)),NA())</f>
        <v>#N/A</v>
      </c>
      <c r="BA81" s="512" t="e">
        <f ca="1">+IF(AND(ISNUMBER(OFFSET('Hygiene Data'!$D$7,0,10*ROW('Hygiene Data'!D75))),'Data Summary'!DP81="Yes"),OFFSET('Hygiene Data'!$D$7,0,10*ROW('Hygiene Data'!D75)),NA())</f>
        <v>#N/A</v>
      </c>
      <c r="BB81" s="512" t="e">
        <f ca="1">+IF(AND(ISNUMBER(OFFSET('Hygiene Data'!$D$9,0,10*ROW('Hygiene Data'!D75))),'Data Summary'!DQ81="Yes"),OFFSET('Hygiene Data'!$D$9,0,10*ROW('Hygiene Data'!D75)),NA())</f>
        <v>#N/A</v>
      </c>
      <c r="BC81" s="512" t="e">
        <f ca="1">+IF(AND(ISNUMBER(OFFSET('Hygiene Data'!$E$5,0,10*ROW('Hygiene Data'!E75))),'Data Summary'!DR81="Yes"),OFFSET('Hygiene Data'!$E$5,0,10*ROW('Hygiene Data'!E75)),NA())</f>
        <v>#N/A</v>
      </c>
      <c r="BD81" s="512" t="e">
        <f ca="1">+IF(AND(ISNUMBER(OFFSET('Hygiene Data'!$E$7,0,10*ROW('Hygiene Data'!E75))),'Data Summary'!DS81="Yes"),OFFSET('Hygiene Data'!$E$7,0,10*ROW('Hygiene Data'!E75)),NA())</f>
        <v>#N/A</v>
      </c>
      <c r="BE81" s="512" t="e">
        <f ca="1">+IF(AND(ISNUMBER(OFFSET('Hygiene Data'!$E$9,0,10*ROW('Hygiene Data'!E75))),'Data Summary'!DT81="Yes"),OFFSET('Hygiene Data'!$E$9,0,10*ROW('Hygiene Data'!E75)),NA())</f>
        <v>#N/A</v>
      </c>
      <c r="BF81" s="512" t="e">
        <f ca="1">+IF(AND(ISNUMBER(OFFSET('Hygiene Data'!$F$5,0,10*ROW('Hygiene Data'!F75))),'Data Summary'!DU81="Yes"),OFFSET('Hygiene Data'!$F$5,0,10*ROW('Hygiene Data'!F75)),NA())</f>
        <v>#N/A</v>
      </c>
      <c r="BG81" s="512" t="e">
        <f ca="1">+IF(AND(ISNUMBER(OFFSET('Hygiene Data'!$F$7,0,10*ROW('Hygiene Data'!F75))),'Data Summary'!DV81="Yes"),OFFSET('Hygiene Data'!$F$7,0,10*ROW('Hygiene Data'!F75)),NA())</f>
        <v>#N/A</v>
      </c>
      <c r="BH81" s="512" t="e">
        <f ca="1">+IF(AND(ISNUMBER(OFFSET('Hygiene Data'!$F$9,0,10*ROW('Hygiene Data'!F75))),'Data Summary'!DW81="Yes"),OFFSET('Hygiene Data'!$F$9,0,10*ROW('Hygiene Data'!F75)),NA())</f>
        <v>#N/A</v>
      </c>
      <c r="BI81" s="512" t="e">
        <f ca="1">+IF(AND(ISNUMBER(OFFSET('Hygiene Data'!$G$5,0,10*ROW('Hygiene Data'!G75))),'Data Summary'!DX81="Yes"),OFFSET('Hygiene Data'!$G$5,0,10*ROW('Hygiene Data'!G75)),NA())</f>
        <v>#N/A</v>
      </c>
      <c r="BJ81" s="512" t="e">
        <f ca="1">+IF(AND(ISNUMBER(OFFSET('Hygiene Data'!$G$7,0,10*ROW('Hygiene Data'!G75))),'Data Summary'!DY81="Yes"),OFFSET('Hygiene Data'!$G$7,0,10*ROW('Hygiene Data'!G75)),NA())</f>
        <v>#N/A</v>
      </c>
      <c r="BK81" s="512" t="e">
        <f ca="1">+IF(AND(ISNUMBER(OFFSET('Hygiene Data'!$G$9,0,10*ROW('Hygiene Data'!G75))),'Data Summary'!DZ81="Yes"),OFFSET('Hygiene Data'!$G$9,0,10*ROW('Hygiene Data'!G75)),NA())</f>
        <v>#N/A</v>
      </c>
      <c r="BL81" s="512" t="e">
        <f ca="1">+IF(AND(ISNUMBER(OFFSET('Hygiene Data'!$H$5,0,10*ROW('Hygiene Data'!H75))),'Data Summary'!EA81="Yes"),OFFSET('Hygiene Data'!$H$5,0,10*ROW('Hygiene Data'!H75)),NA())</f>
        <v>#N/A</v>
      </c>
      <c r="BM81" s="512" t="e">
        <f ca="1">+IF(AND(ISNUMBER(OFFSET('Hygiene Data'!$H$7,0,10*ROW('Hygiene Data'!H75))),'Data Summary'!EB81="Yes"),OFFSET('Hygiene Data'!$H$7,0,10*ROW('Hygiene Data'!H75)),NA())</f>
        <v>#N/A</v>
      </c>
      <c r="BN81" s="512" t="e">
        <f ca="1">+IF(AND(ISNUMBER(OFFSET('Hygiene Data'!$H$9,0,10*ROW('Hygiene Data'!H75))),'Data Summary'!EC81="Yes"),OFFSET('Hygiene Data'!$H$9,0,10*ROW('Hygiene Data'!H75)),NA())</f>
        <v>#N/A</v>
      </c>
      <c r="BO81" s="512" t="e">
        <f ca="1">+IF(AND(ISNUMBER(OFFSET('Hygiene Data'!$I$5,0,10*ROW('Hygiene Data'!I75))),'Data Summary'!ED81="Yes"),OFFSET('Hygiene Data'!$I$5,0,10*ROW('Hygiene Data'!I75)),NA())</f>
        <v>#N/A</v>
      </c>
      <c r="BP81" s="512" t="e">
        <f ca="1">+IF(AND(ISNUMBER(OFFSET('Hygiene Data'!$I$7,0,10*ROW('Hygiene Data'!I75))),'Data Summary'!EE81="Yes"),OFFSET('Hygiene Data'!$I$7,0,10*ROW('Hygiene Data'!I75)),NA())</f>
        <v>#N/A</v>
      </c>
      <c r="BQ81" s="512" t="e">
        <f ca="1">+IF(AND(ISNUMBER(OFFSET('Hygiene Data'!$I$9,0,10*ROW('Hygiene Data'!I75))),'Data Summary'!EF81="Yes"),OFFSET('Hygiene Data'!$I$9,0,10*ROW('Hygiene Data'!I75)),NA())</f>
        <v>#N/A</v>
      </c>
    </row>
    <row r="82" spans="1:69" x14ac:dyDescent="0.25">
      <c r="A82" s="508" t="e">
        <f ca="1">+RIGHT('Data Summary'!A82,LEN('Data Summary'!A82)-9)</f>
        <v>#VALUE!</v>
      </c>
      <c r="B82" s="482" t="str">
        <f ca="1">+IF(ISTEXT('Data Summary'!B82),'Data Summary'!B82,"")</f>
        <v/>
      </c>
      <c r="C82" s="509" t="e">
        <f ca="1">+VALUE('Data Summary'!C82)</f>
        <v>#VALUE!</v>
      </c>
      <c r="D82" s="510" t="e">
        <f ca="1">+IF(AND(ISNUMBER(OFFSET('Water Data'!$D$4,0,10*ROW('Water Data'!D76))),'Data Summary'!BS82="Yes"),100-OFFSET('Water Data'!$D$4,0,10*ROW('Water Data'!D76)),NA())</f>
        <v>#N/A</v>
      </c>
      <c r="E82" s="510" t="e">
        <f ca="1">+IF(AND(ISNUMBER(OFFSET('Water Data'!$D$6,0,10*ROW('Water Data'!D76))),'Data Summary'!BT82="Yes"),OFFSET('Water Data'!$D$6,0,10*ROW('Water Data'!D76)),NA())</f>
        <v>#N/A</v>
      </c>
      <c r="F82" s="510" t="e">
        <f ca="1">+IF(AND(ISNUMBER(OFFSET('Water Data'!$D$9,0,10*ROW('Water Data'!D76))),'Data Summary'!BU82="Yes"),OFFSET('Water Data'!$D$9,0,10*ROW('Water Data'!D76)),NA())</f>
        <v>#N/A</v>
      </c>
      <c r="G82" s="510" t="e">
        <f ca="1">+IF(AND(ISNUMBER(OFFSET('Water Data'!$E$4,0,10*ROW('Water Data'!E76))),'Data Summary'!BV82="Yes"),100-OFFSET('Water Data'!$E$4,0,10*ROW('Water Data'!E76)),NA())</f>
        <v>#N/A</v>
      </c>
      <c r="H82" s="510" t="e">
        <f ca="1">+IF(AND(ISNUMBER(OFFSET('Water Data'!$E$6,0,10*ROW('Water Data'!E76))),'Data Summary'!BW82="Yes"),OFFSET('Water Data'!$E$6,0,10*ROW('Water Data'!E76)),NA())</f>
        <v>#N/A</v>
      </c>
      <c r="I82" s="510" t="e">
        <f ca="1">+IF(AND(ISNUMBER(OFFSET('Water Data'!$E$9,0,10*ROW('Water Data'!E76))),'Data Summary'!BX82="Yes"),OFFSET('Water Data'!$E$9,0,10*ROW('Water Data'!E76)),NA())</f>
        <v>#N/A</v>
      </c>
      <c r="J82" s="510" t="e">
        <f ca="1">+IF(AND(ISNUMBER(OFFSET('Water Data'!$F$4,0,10*ROW('Water Data'!F76))),'Data Summary'!BY82="Yes"),100-OFFSET('Water Data'!$F$4,0,10*ROW('Water Data'!F76)),NA())</f>
        <v>#N/A</v>
      </c>
      <c r="K82" s="510" t="e">
        <f ca="1">+IF(AND(ISNUMBER(OFFSET('Water Data'!$F$6,0,10*ROW('Water Data'!F76))),'Data Summary'!BZ82="Yes"),OFFSET('Water Data'!$F$6,0,10*ROW('Water Data'!F76)),NA())</f>
        <v>#N/A</v>
      </c>
      <c r="L82" s="510" t="e">
        <f ca="1">+IF(AND(ISNUMBER(OFFSET('Water Data'!$F$9,0,10*ROW('Water Data'!F76))),'Data Summary'!CA82="Yes"),OFFSET('Water Data'!$F$9,0,10*ROW('Water Data'!F76)),NA())</f>
        <v>#N/A</v>
      </c>
      <c r="M82" s="510" t="e">
        <f ca="1">+IF(AND(ISNUMBER(OFFSET('Water Data'!$G$4,0,10*ROW('Water Data'!G76))),'Data Summary'!CB82="Yes"),100-OFFSET('Water Data'!$G$4,0,10*ROW('Water Data'!G76)),NA())</f>
        <v>#N/A</v>
      </c>
      <c r="N82" s="510" t="e">
        <f ca="1">+IF(AND(ISNUMBER(OFFSET('Water Data'!$G$6,0,10*ROW('Water Data'!G76))),'Data Summary'!CC82="Yes"),OFFSET('Water Data'!$G$6,0,10*ROW('Water Data'!G76)),NA())</f>
        <v>#N/A</v>
      </c>
      <c r="O82" s="510" t="e">
        <f ca="1">+IF(AND(ISNUMBER(OFFSET('Water Data'!$G$9,0,10*ROW('Water Data'!G76))),'Data Summary'!CD82="Yes"),OFFSET('Water Data'!$G$9,0,10*ROW('Water Data'!G76)),NA())</f>
        <v>#N/A</v>
      </c>
      <c r="P82" s="510" t="e">
        <f ca="1">+IF(AND(ISNUMBER(OFFSET('Water Data'!$H$4,0,10*ROW('Water Data'!H76))),'Data Summary'!CE82="Yes"),100-OFFSET('Water Data'!$H$4,0,10*ROW('Water Data'!H76)),NA())</f>
        <v>#N/A</v>
      </c>
      <c r="Q82" s="510" t="e">
        <f ca="1">+IF(AND(ISNUMBER(OFFSET('Water Data'!$H$6,0,10*ROW('Water Data'!H76))),'Data Summary'!CF82="Yes"),OFFSET('Water Data'!$H$6,0,10*ROW('Water Data'!H76)),NA())</f>
        <v>#N/A</v>
      </c>
      <c r="R82" s="510" t="e">
        <f ca="1">+IF(AND(ISNUMBER(OFFSET('Water Data'!$H$9,0,10*ROW('Water Data'!H76))),'Data Summary'!CG82="Yes"),OFFSET('Water Data'!$H$9,0,10*ROW('Water Data'!H76)),NA())</f>
        <v>#N/A</v>
      </c>
      <c r="S82" s="510" t="e">
        <f ca="1">+IF(AND(ISNUMBER(OFFSET('Water Data'!$I$4,0,10*ROW('Water Data'!I76))),'Data Summary'!CH82="Yes"),100-OFFSET('Water Data'!$I$4,0,10*ROW('Water Data'!I76)),NA())</f>
        <v>#N/A</v>
      </c>
      <c r="T82" s="510" t="e">
        <f ca="1">+IF(AND(ISNUMBER(OFFSET('Water Data'!$I$6,0,10*ROW('Water Data'!I76))),'Data Summary'!CI82="Yes"),OFFSET('Water Data'!$I$6,0,10*ROW('Water Data'!I76)),NA())</f>
        <v>#N/A</v>
      </c>
      <c r="U82" s="510" t="e">
        <f ca="1">+IF(AND(ISNUMBER(OFFSET('Water Data'!$I$9,0,10*ROW('Water Data'!I76))),'Data Summary'!CJ82="Yes"),OFFSET('Water Data'!$I$9,0,10*ROW('Water Data'!I76)),NA())</f>
        <v>#N/A</v>
      </c>
      <c r="V82" s="511" t="e">
        <f ca="1">+IF(AND(ISNUMBER(OFFSET('Sanitation Data'!$D$4,0,10*ROW('Sanitation Data'!D76))),'Data Summary'!CK82="Yes"),100-OFFSET('Sanitation Data'!$D$4,0,10*ROW('Sanitation Data'!D76)),NA())</f>
        <v>#N/A</v>
      </c>
      <c r="W82" s="511" t="e">
        <f ca="1">+IF(AND(ISNUMBER(OFFSET('Sanitation Data'!$D$6,0,10*ROW('Sanitation Data'!D76))),'Data Summary'!CL82="Yes"),OFFSET('Sanitation Data'!$D$6,0,10*ROW('Sanitation Data'!D76)),NA())</f>
        <v>#N/A</v>
      </c>
      <c r="X82" s="511" t="e">
        <f ca="1">+IF(AND(ISNUMBER(OFFSET('Sanitation Data'!$D$10,0,10*ROW('Sanitation Data'!D76))),'Data Summary'!CM82="Yes"),OFFSET('Sanitation Data'!$D$10,0,10*ROW('Sanitation Data'!D76)),NA())</f>
        <v>#N/A</v>
      </c>
      <c r="Y82" s="511" t="e">
        <f ca="1">+IF(AND(ISNUMBER(OFFSET('Sanitation Data'!$D$11,0,10*ROW('Sanitation Data'!D76))),'Data Summary'!CN82="Yes"),OFFSET('Sanitation Data'!$D$11,0,10*ROW('Sanitation Data'!D76)),NA())</f>
        <v>#N/A</v>
      </c>
      <c r="Z82" s="511" t="e">
        <f ca="1">+IF(AND(ISNUMBER(OFFSET('Sanitation Data'!$D$12,0,10*ROW('Sanitation Data'!D76))),'Data Summary'!CO82="Yes"),OFFSET('Sanitation Data'!$D$12,0,10*ROW('Sanitation Data'!D76)),NA())</f>
        <v>#N/A</v>
      </c>
      <c r="AA82" s="511" t="e">
        <f ca="1">+IF(AND(ISNUMBER(OFFSET('Sanitation Data'!$E$4,0,10*ROW('Sanitation Data'!E76))),'Data Summary'!CP82="Yes"),100-OFFSET('Sanitation Data'!$E$4,0,10*ROW('Sanitation Data'!E76)),NA())</f>
        <v>#N/A</v>
      </c>
      <c r="AB82" s="511" t="e">
        <f ca="1">+IF(AND(ISNUMBER(OFFSET('Sanitation Data'!$E$6,0,10*ROW('Sanitation Data'!E76))),'Data Summary'!CQ82="Yes"),OFFSET('Sanitation Data'!$E$6,0,10*ROW('Sanitation Data'!E76)),NA())</f>
        <v>#N/A</v>
      </c>
      <c r="AC82" s="511" t="e">
        <f ca="1">+IF(AND(ISNUMBER(OFFSET('Sanitation Data'!$E$10,0,10*ROW('Sanitation Data'!E76))),'Data Summary'!CR82="Yes"),OFFSET('Sanitation Data'!$E$10,0,10*ROW('Sanitation Data'!E76)),NA())</f>
        <v>#N/A</v>
      </c>
      <c r="AD82" s="511" t="e">
        <f ca="1">+IF(AND(ISNUMBER(OFFSET('Sanitation Data'!$E$11,0,10*ROW('Sanitation Data'!E76))),'Data Summary'!CS82="Yes"),OFFSET('Sanitation Data'!$E$11,0,10*ROW('Sanitation Data'!E76)),NA())</f>
        <v>#N/A</v>
      </c>
      <c r="AE82" s="511" t="e">
        <f ca="1">+IF(AND(ISNUMBER(OFFSET('Sanitation Data'!$E$12,0,10*ROW('Sanitation Data'!E76))),'Data Summary'!CT82="Yes"),OFFSET('Sanitation Data'!$E$12,0,10*ROW('Sanitation Data'!E76)),NA())</f>
        <v>#N/A</v>
      </c>
      <c r="AF82" s="511" t="e">
        <f ca="1">+IF(AND(ISNUMBER(OFFSET('Sanitation Data'!$F$4,0,10*ROW('Sanitation Data'!F76))),'Data Summary'!CU82="Yes"),100-OFFSET('Sanitation Data'!$F$4,0,10*ROW('Sanitation Data'!F76)),NA())</f>
        <v>#N/A</v>
      </c>
      <c r="AG82" s="511" t="e">
        <f ca="1">+IF(AND(ISNUMBER(OFFSET('Sanitation Data'!$F$6,0,10*ROW('Sanitation Data'!F76))),'Data Summary'!CV82="Yes"),OFFSET('Sanitation Data'!$F$6,0,10*ROW('Sanitation Data'!F76)),NA())</f>
        <v>#N/A</v>
      </c>
      <c r="AH82" s="511" t="e">
        <f ca="1">+IF(AND(ISNUMBER(OFFSET('Sanitation Data'!$F$10,0,10*ROW('Sanitation Data'!F76))),'Data Summary'!CW82="Yes"),OFFSET('Sanitation Data'!$F$10,0,10*ROW('Sanitation Data'!F76)),NA())</f>
        <v>#N/A</v>
      </c>
      <c r="AI82" s="511" t="e">
        <f ca="1">+IF(AND(ISNUMBER(OFFSET('Sanitation Data'!$F$11,0,10*ROW('Sanitation Data'!F76))),'Data Summary'!CX82="Yes"),OFFSET('Sanitation Data'!$F$11,0,10*ROW('Sanitation Data'!F76)),NA())</f>
        <v>#N/A</v>
      </c>
      <c r="AJ82" s="511" t="e">
        <f ca="1">+IF(AND(ISNUMBER(OFFSET('Sanitation Data'!$F$12,0,10*ROW('Sanitation Data'!F76))),'Data Summary'!CY82="Yes"),OFFSET('Sanitation Data'!$F$12,0,10*ROW('Sanitation Data'!F76)),NA())</f>
        <v>#N/A</v>
      </c>
      <c r="AK82" s="511" t="e">
        <f ca="1">+IF(AND(ISNUMBER(OFFSET('Sanitation Data'!$G$4,0,10*ROW('Sanitation Data'!G76))),'Data Summary'!CZ82="Yes"),100-OFFSET('Sanitation Data'!$G$4,0,10*ROW('Sanitation Data'!G76)),NA())</f>
        <v>#N/A</v>
      </c>
      <c r="AL82" s="511" t="e">
        <f ca="1">+IF(AND(ISNUMBER(OFFSET('Sanitation Data'!$G$6,0,10*ROW('Sanitation Data'!G76))),'Data Summary'!DA82="Yes"),OFFSET('Sanitation Data'!$G$6,0,10*ROW('Sanitation Data'!G76)),NA())</f>
        <v>#N/A</v>
      </c>
      <c r="AM82" s="511" t="e">
        <f ca="1">+IF(AND(ISNUMBER(OFFSET('Sanitation Data'!$G$10,0,10*ROW('Sanitation Data'!G76))),'Data Summary'!DB82="Yes"),OFFSET('Sanitation Data'!$G$10,0,10*ROW('Sanitation Data'!G76)),NA())</f>
        <v>#N/A</v>
      </c>
      <c r="AN82" s="511" t="e">
        <f ca="1">+IF(AND(ISNUMBER(OFFSET('Sanitation Data'!$G$11,0,10*ROW('Sanitation Data'!G76))),'Data Summary'!DC82="Yes"),OFFSET('Sanitation Data'!$G$11,0,10*ROW('Sanitation Data'!G76)),NA())</f>
        <v>#N/A</v>
      </c>
      <c r="AO82" s="511" t="e">
        <f ca="1">+IF(AND(ISNUMBER(OFFSET('Sanitation Data'!$G$12,0,10*ROW('Sanitation Data'!G76))),'Data Summary'!DD82="Yes"),OFFSET('Sanitation Data'!$G$12,0,10*ROW('Sanitation Data'!G76)),NA())</f>
        <v>#N/A</v>
      </c>
      <c r="AP82" s="511" t="e">
        <f ca="1">+IF(AND(ISNUMBER(OFFSET('Sanitation Data'!$H$4,0,10*ROW('Sanitation Data'!H76))),'Data Summary'!DE82="Yes"),100-OFFSET('Sanitation Data'!$H$4,0,10*ROW('Sanitation Data'!H76)),NA())</f>
        <v>#N/A</v>
      </c>
      <c r="AQ82" s="511" t="e">
        <f ca="1">+IF(AND(ISNUMBER(OFFSET('Sanitation Data'!$H$6,0,10*ROW('Sanitation Data'!H76))),'Data Summary'!DF82="Yes"),OFFSET('Sanitation Data'!$H$6,0,10*ROW('Sanitation Data'!H76)),NA())</f>
        <v>#N/A</v>
      </c>
      <c r="AR82" s="511" t="e">
        <f ca="1">+IF(AND(ISNUMBER(OFFSET('Sanitation Data'!$H$10,0,10*ROW('Sanitation Data'!H76))),'Data Summary'!DG82="Yes"),OFFSET('Sanitation Data'!$H$10,0,10*ROW('Sanitation Data'!H76)),NA())</f>
        <v>#N/A</v>
      </c>
      <c r="AS82" s="511" t="e">
        <f ca="1">+IF(AND(ISNUMBER(OFFSET('Sanitation Data'!$H$11,0,10*ROW('Sanitation Data'!H76))),'Data Summary'!DH82="Yes"),OFFSET('Sanitation Data'!$H$11,0,10*ROW('Sanitation Data'!H76)),NA())</f>
        <v>#N/A</v>
      </c>
      <c r="AT82" s="511" t="e">
        <f ca="1">+IF(AND(ISNUMBER(OFFSET('Sanitation Data'!$H$12,0,10*ROW('Sanitation Data'!H76))),'Data Summary'!DI82="Yes"),OFFSET('Sanitation Data'!$H$12,0,10*ROW('Sanitation Data'!H76)),NA())</f>
        <v>#N/A</v>
      </c>
      <c r="AU82" s="511" t="e">
        <f ca="1">+IF(AND(ISNUMBER(OFFSET('Sanitation Data'!$I$4,0,10*ROW('Sanitation Data'!I76))),'Data Summary'!DJ82="Yes"),100-OFFSET('Sanitation Data'!$I$4,0,10*ROW('Sanitation Data'!I76)),NA())</f>
        <v>#N/A</v>
      </c>
      <c r="AV82" s="511" t="e">
        <f ca="1">+IF(AND(ISNUMBER(OFFSET('Sanitation Data'!$I$6,0,10*ROW('Sanitation Data'!I76))),'Data Summary'!DK82="Yes"),OFFSET('Sanitation Data'!$I$6,0,10*ROW('Sanitation Data'!I76)),NA())</f>
        <v>#N/A</v>
      </c>
      <c r="AW82" s="511" t="e">
        <f ca="1">+IF(AND(ISNUMBER(OFFSET('Sanitation Data'!$I$10,0,10*ROW('Sanitation Data'!I76))),'Data Summary'!DL82="Yes"),OFFSET('Sanitation Data'!$I$10,0,10*ROW('Sanitation Data'!I76)),NA())</f>
        <v>#N/A</v>
      </c>
      <c r="AX82" s="511" t="e">
        <f ca="1">+IF(AND(ISNUMBER(OFFSET('Sanitation Data'!$I$11,0,10*ROW('Sanitation Data'!I76))),'Data Summary'!DM82="Yes"),OFFSET('Sanitation Data'!$I$11,0,10*ROW('Sanitation Data'!I76)),NA())</f>
        <v>#N/A</v>
      </c>
      <c r="AY82" s="511" t="e">
        <f ca="1">+IF(AND(ISNUMBER(OFFSET('Sanitation Data'!$I$12,0,10*ROW('Sanitation Data'!I76))),'Data Summary'!DN82="Yes"),OFFSET('Sanitation Data'!$I$12,0,10*ROW('Sanitation Data'!I76)),NA())</f>
        <v>#N/A</v>
      </c>
      <c r="AZ82" s="512" t="e">
        <f ca="1">+IF(AND(ISNUMBER(OFFSET('Hygiene Data'!$D$5,0,10*ROW('Hygiene Data'!D76))),'Data Summary'!DO82="Yes"),OFFSET('Hygiene Data'!$D$5,0,10*ROW('Hygiene Data'!D76)),NA())</f>
        <v>#N/A</v>
      </c>
      <c r="BA82" s="512" t="e">
        <f ca="1">+IF(AND(ISNUMBER(OFFSET('Hygiene Data'!$D$7,0,10*ROW('Hygiene Data'!D76))),'Data Summary'!DP82="Yes"),OFFSET('Hygiene Data'!$D$7,0,10*ROW('Hygiene Data'!D76)),NA())</f>
        <v>#N/A</v>
      </c>
      <c r="BB82" s="512" t="e">
        <f ca="1">+IF(AND(ISNUMBER(OFFSET('Hygiene Data'!$D$9,0,10*ROW('Hygiene Data'!D76))),'Data Summary'!DQ82="Yes"),OFFSET('Hygiene Data'!$D$9,0,10*ROW('Hygiene Data'!D76)),NA())</f>
        <v>#N/A</v>
      </c>
      <c r="BC82" s="512" t="e">
        <f ca="1">+IF(AND(ISNUMBER(OFFSET('Hygiene Data'!$E$5,0,10*ROW('Hygiene Data'!E76))),'Data Summary'!DR82="Yes"),OFFSET('Hygiene Data'!$E$5,0,10*ROW('Hygiene Data'!E76)),NA())</f>
        <v>#N/A</v>
      </c>
      <c r="BD82" s="512" t="e">
        <f ca="1">+IF(AND(ISNUMBER(OFFSET('Hygiene Data'!$E$7,0,10*ROW('Hygiene Data'!E76))),'Data Summary'!DS82="Yes"),OFFSET('Hygiene Data'!$E$7,0,10*ROW('Hygiene Data'!E76)),NA())</f>
        <v>#N/A</v>
      </c>
      <c r="BE82" s="512" t="e">
        <f ca="1">+IF(AND(ISNUMBER(OFFSET('Hygiene Data'!$E$9,0,10*ROW('Hygiene Data'!E76))),'Data Summary'!DT82="Yes"),OFFSET('Hygiene Data'!$E$9,0,10*ROW('Hygiene Data'!E76)),NA())</f>
        <v>#N/A</v>
      </c>
      <c r="BF82" s="512" t="e">
        <f ca="1">+IF(AND(ISNUMBER(OFFSET('Hygiene Data'!$F$5,0,10*ROW('Hygiene Data'!F76))),'Data Summary'!DU82="Yes"),OFFSET('Hygiene Data'!$F$5,0,10*ROW('Hygiene Data'!F76)),NA())</f>
        <v>#N/A</v>
      </c>
      <c r="BG82" s="512" t="e">
        <f ca="1">+IF(AND(ISNUMBER(OFFSET('Hygiene Data'!$F$7,0,10*ROW('Hygiene Data'!F76))),'Data Summary'!DV82="Yes"),OFFSET('Hygiene Data'!$F$7,0,10*ROW('Hygiene Data'!F76)),NA())</f>
        <v>#N/A</v>
      </c>
      <c r="BH82" s="512" t="e">
        <f ca="1">+IF(AND(ISNUMBER(OFFSET('Hygiene Data'!$F$9,0,10*ROW('Hygiene Data'!F76))),'Data Summary'!DW82="Yes"),OFFSET('Hygiene Data'!$F$9,0,10*ROW('Hygiene Data'!F76)),NA())</f>
        <v>#N/A</v>
      </c>
      <c r="BI82" s="512" t="e">
        <f ca="1">+IF(AND(ISNUMBER(OFFSET('Hygiene Data'!$G$5,0,10*ROW('Hygiene Data'!G76))),'Data Summary'!DX82="Yes"),OFFSET('Hygiene Data'!$G$5,0,10*ROW('Hygiene Data'!G76)),NA())</f>
        <v>#N/A</v>
      </c>
      <c r="BJ82" s="512" t="e">
        <f ca="1">+IF(AND(ISNUMBER(OFFSET('Hygiene Data'!$G$7,0,10*ROW('Hygiene Data'!G76))),'Data Summary'!DY82="Yes"),OFFSET('Hygiene Data'!$G$7,0,10*ROW('Hygiene Data'!G76)),NA())</f>
        <v>#N/A</v>
      </c>
      <c r="BK82" s="512" t="e">
        <f ca="1">+IF(AND(ISNUMBER(OFFSET('Hygiene Data'!$G$9,0,10*ROW('Hygiene Data'!G76))),'Data Summary'!DZ82="Yes"),OFFSET('Hygiene Data'!$G$9,0,10*ROW('Hygiene Data'!G76)),NA())</f>
        <v>#N/A</v>
      </c>
      <c r="BL82" s="512" t="e">
        <f ca="1">+IF(AND(ISNUMBER(OFFSET('Hygiene Data'!$H$5,0,10*ROW('Hygiene Data'!H76))),'Data Summary'!EA82="Yes"),OFFSET('Hygiene Data'!$H$5,0,10*ROW('Hygiene Data'!H76)),NA())</f>
        <v>#N/A</v>
      </c>
      <c r="BM82" s="512" t="e">
        <f ca="1">+IF(AND(ISNUMBER(OFFSET('Hygiene Data'!$H$7,0,10*ROW('Hygiene Data'!H76))),'Data Summary'!EB82="Yes"),OFFSET('Hygiene Data'!$H$7,0,10*ROW('Hygiene Data'!H76)),NA())</f>
        <v>#N/A</v>
      </c>
      <c r="BN82" s="512" t="e">
        <f ca="1">+IF(AND(ISNUMBER(OFFSET('Hygiene Data'!$H$9,0,10*ROW('Hygiene Data'!H76))),'Data Summary'!EC82="Yes"),OFFSET('Hygiene Data'!$H$9,0,10*ROW('Hygiene Data'!H76)),NA())</f>
        <v>#N/A</v>
      </c>
      <c r="BO82" s="512" t="e">
        <f ca="1">+IF(AND(ISNUMBER(OFFSET('Hygiene Data'!$I$5,0,10*ROW('Hygiene Data'!I76))),'Data Summary'!ED82="Yes"),OFFSET('Hygiene Data'!$I$5,0,10*ROW('Hygiene Data'!I76)),NA())</f>
        <v>#N/A</v>
      </c>
      <c r="BP82" s="512" t="e">
        <f ca="1">+IF(AND(ISNUMBER(OFFSET('Hygiene Data'!$I$7,0,10*ROW('Hygiene Data'!I76))),'Data Summary'!EE82="Yes"),OFFSET('Hygiene Data'!$I$7,0,10*ROW('Hygiene Data'!I76)),NA())</f>
        <v>#N/A</v>
      </c>
      <c r="BQ82" s="512" t="e">
        <f ca="1">+IF(AND(ISNUMBER(OFFSET('Hygiene Data'!$I$9,0,10*ROW('Hygiene Data'!I76))),'Data Summary'!EF82="Yes"),OFFSET('Hygiene Data'!$I$9,0,10*ROW('Hygiene Data'!I76)),NA())</f>
        <v>#N/A</v>
      </c>
    </row>
    <row r="83" spans="1:69" x14ac:dyDescent="0.25">
      <c r="A83" s="508" t="e">
        <f ca="1">+RIGHT('Data Summary'!A83,LEN('Data Summary'!A83)-9)</f>
        <v>#VALUE!</v>
      </c>
      <c r="B83" s="482" t="str">
        <f ca="1">+IF(ISTEXT('Data Summary'!B83),'Data Summary'!B83,"")</f>
        <v/>
      </c>
      <c r="C83" s="509" t="e">
        <f ca="1">+VALUE('Data Summary'!C83)</f>
        <v>#VALUE!</v>
      </c>
      <c r="D83" s="510" t="e">
        <f ca="1">+IF(AND(ISNUMBER(OFFSET('Water Data'!$D$4,0,10*ROW('Water Data'!D77))),'Data Summary'!BS83="Yes"),100-OFFSET('Water Data'!$D$4,0,10*ROW('Water Data'!D77)),NA())</f>
        <v>#N/A</v>
      </c>
      <c r="E83" s="510" t="e">
        <f ca="1">+IF(AND(ISNUMBER(OFFSET('Water Data'!$D$6,0,10*ROW('Water Data'!D77))),'Data Summary'!BT83="Yes"),OFFSET('Water Data'!$D$6,0,10*ROW('Water Data'!D77)),NA())</f>
        <v>#N/A</v>
      </c>
      <c r="F83" s="510" t="e">
        <f ca="1">+IF(AND(ISNUMBER(OFFSET('Water Data'!$D$9,0,10*ROW('Water Data'!D77))),'Data Summary'!BU83="Yes"),OFFSET('Water Data'!$D$9,0,10*ROW('Water Data'!D77)),NA())</f>
        <v>#N/A</v>
      </c>
      <c r="G83" s="510" t="e">
        <f ca="1">+IF(AND(ISNUMBER(OFFSET('Water Data'!$E$4,0,10*ROW('Water Data'!E77))),'Data Summary'!BV83="Yes"),100-OFFSET('Water Data'!$E$4,0,10*ROW('Water Data'!E77)),NA())</f>
        <v>#N/A</v>
      </c>
      <c r="H83" s="510" t="e">
        <f ca="1">+IF(AND(ISNUMBER(OFFSET('Water Data'!$E$6,0,10*ROW('Water Data'!E77))),'Data Summary'!BW83="Yes"),OFFSET('Water Data'!$E$6,0,10*ROW('Water Data'!E77)),NA())</f>
        <v>#N/A</v>
      </c>
      <c r="I83" s="510" t="e">
        <f ca="1">+IF(AND(ISNUMBER(OFFSET('Water Data'!$E$9,0,10*ROW('Water Data'!E77))),'Data Summary'!BX83="Yes"),OFFSET('Water Data'!$E$9,0,10*ROW('Water Data'!E77)),NA())</f>
        <v>#N/A</v>
      </c>
      <c r="J83" s="510" t="e">
        <f ca="1">+IF(AND(ISNUMBER(OFFSET('Water Data'!$F$4,0,10*ROW('Water Data'!F77))),'Data Summary'!BY83="Yes"),100-OFFSET('Water Data'!$F$4,0,10*ROW('Water Data'!F77)),NA())</f>
        <v>#N/A</v>
      </c>
      <c r="K83" s="510" t="e">
        <f ca="1">+IF(AND(ISNUMBER(OFFSET('Water Data'!$F$6,0,10*ROW('Water Data'!F77))),'Data Summary'!BZ83="Yes"),OFFSET('Water Data'!$F$6,0,10*ROW('Water Data'!F77)),NA())</f>
        <v>#N/A</v>
      </c>
      <c r="L83" s="510" t="e">
        <f ca="1">+IF(AND(ISNUMBER(OFFSET('Water Data'!$F$9,0,10*ROW('Water Data'!F77))),'Data Summary'!CA83="Yes"),OFFSET('Water Data'!$F$9,0,10*ROW('Water Data'!F77)),NA())</f>
        <v>#N/A</v>
      </c>
      <c r="M83" s="510" t="e">
        <f ca="1">+IF(AND(ISNUMBER(OFFSET('Water Data'!$G$4,0,10*ROW('Water Data'!G77))),'Data Summary'!CB83="Yes"),100-OFFSET('Water Data'!$G$4,0,10*ROW('Water Data'!G77)),NA())</f>
        <v>#N/A</v>
      </c>
      <c r="N83" s="510" t="e">
        <f ca="1">+IF(AND(ISNUMBER(OFFSET('Water Data'!$G$6,0,10*ROW('Water Data'!G77))),'Data Summary'!CC83="Yes"),OFFSET('Water Data'!$G$6,0,10*ROW('Water Data'!G77)),NA())</f>
        <v>#N/A</v>
      </c>
      <c r="O83" s="510" t="e">
        <f ca="1">+IF(AND(ISNUMBER(OFFSET('Water Data'!$G$9,0,10*ROW('Water Data'!G77))),'Data Summary'!CD83="Yes"),OFFSET('Water Data'!$G$9,0,10*ROW('Water Data'!G77)),NA())</f>
        <v>#N/A</v>
      </c>
      <c r="P83" s="510" t="e">
        <f ca="1">+IF(AND(ISNUMBER(OFFSET('Water Data'!$H$4,0,10*ROW('Water Data'!H77))),'Data Summary'!CE83="Yes"),100-OFFSET('Water Data'!$H$4,0,10*ROW('Water Data'!H77)),NA())</f>
        <v>#N/A</v>
      </c>
      <c r="Q83" s="510" t="e">
        <f ca="1">+IF(AND(ISNUMBER(OFFSET('Water Data'!$H$6,0,10*ROW('Water Data'!H77))),'Data Summary'!CF83="Yes"),OFFSET('Water Data'!$H$6,0,10*ROW('Water Data'!H77)),NA())</f>
        <v>#N/A</v>
      </c>
      <c r="R83" s="510" t="e">
        <f ca="1">+IF(AND(ISNUMBER(OFFSET('Water Data'!$H$9,0,10*ROW('Water Data'!H77))),'Data Summary'!CG83="Yes"),OFFSET('Water Data'!$H$9,0,10*ROW('Water Data'!H77)),NA())</f>
        <v>#N/A</v>
      </c>
      <c r="S83" s="510" t="e">
        <f ca="1">+IF(AND(ISNUMBER(OFFSET('Water Data'!$I$4,0,10*ROW('Water Data'!I77))),'Data Summary'!CH83="Yes"),100-OFFSET('Water Data'!$I$4,0,10*ROW('Water Data'!I77)),NA())</f>
        <v>#N/A</v>
      </c>
      <c r="T83" s="510" t="e">
        <f ca="1">+IF(AND(ISNUMBER(OFFSET('Water Data'!$I$6,0,10*ROW('Water Data'!I77))),'Data Summary'!CI83="Yes"),OFFSET('Water Data'!$I$6,0,10*ROW('Water Data'!I77)),NA())</f>
        <v>#N/A</v>
      </c>
      <c r="U83" s="510" t="e">
        <f ca="1">+IF(AND(ISNUMBER(OFFSET('Water Data'!$I$9,0,10*ROW('Water Data'!I77))),'Data Summary'!CJ83="Yes"),OFFSET('Water Data'!$I$9,0,10*ROW('Water Data'!I77)),NA())</f>
        <v>#N/A</v>
      </c>
      <c r="V83" s="511" t="e">
        <f ca="1">+IF(AND(ISNUMBER(OFFSET('Sanitation Data'!$D$4,0,10*ROW('Sanitation Data'!D77))),'Data Summary'!CK83="Yes"),100-OFFSET('Sanitation Data'!$D$4,0,10*ROW('Sanitation Data'!D77)),NA())</f>
        <v>#N/A</v>
      </c>
      <c r="W83" s="511" t="e">
        <f ca="1">+IF(AND(ISNUMBER(OFFSET('Sanitation Data'!$D$6,0,10*ROW('Sanitation Data'!D77))),'Data Summary'!CL83="Yes"),OFFSET('Sanitation Data'!$D$6,0,10*ROW('Sanitation Data'!D77)),NA())</f>
        <v>#N/A</v>
      </c>
      <c r="X83" s="511" t="e">
        <f ca="1">+IF(AND(ISNUMBER(OFFSET('Sanitation Data'!$D$10,0,10*ROW('Sanitation Data'!D77))),'Data Summary'!CM83="Yes"),OFFSET('Sanitation Data'!$D$10,0,10*ROW('Sanitation Data'!D77)),NA())</f>
        <v>#N/A</v>
      </c>
      <c r="Y83" s="511" t="e">
        <f ca="1">+IF(AND(ISNUMBER(OFFSET('Sanitation Data'!$D$11,0,10*ROW('Sanitation Data'!D77))),'Data Summary'!CN83="Yes"),OFFSET('Sanitation Data'!$D$11,0,10*ROW('Sanitation Data'!D77)),NA())</f>
        <v>#N/A</v>
      </c>
      <c r="Z83" s="511" t="e">
        <f ca="1">+IF(AND(ISNUMBER(OFFSET('Sanitation Data'!$D$12,0,10*ROW('Sanitation Data'!D77))),'Data Summary'!CO83="Yes"),OFFSET('Sanitation Data'!$D$12,0,10*ROW('Sanitation Data'!D77)),NA())</f>
        <v>#N/A</v>
      </c>
      <c r="AA83" s="511" t="e">
        <f ca="1">+IF(AND(ISNUMBER(OFFSET('Sanitation Data'!$E$4,0,10*ROW('Sanitation Data'!E77))),'Data Summary'!CP83="Yes"),100-OFFSET('Sanitation Data'!$E$4,0,10*ROW('Sanitation Data'!E77)),NA())</f>
        <v>#N/A</v>
      </c>
      <c r="AB83" s="511" t="e">
        <f ca="1">+IF(AND(ISNUMBER(OFFSET('Sanitation Data'!$E$6,0,10*ROW('Sanitation Data'!E77))),'Data Summary'!CQ83="Yes"),OFFSET('Sanitation Data'!$E$6,0,10*ROW('Sanitation Data'!E77)),NA())</f>
        <v>#N/A</v>
      </c>
      <c r="AC83" s="511" t="e">
        <f ca="1">+IF(AND(ISNUMBER(OFFSET('Sanitation Data'!$E$10,0,10*ROW('Sanitation Data'!E77))),'Data Summary'!CR83="Yes"),OFFSET('Sanitation Data'!$E$10,0,10*ROW('Sanitation Data'!E77)),NA())</f>
        <v>#N/A</v>
      </c>
      <c r="AD83" s="511" t="e">
        <f ca="1">+IF(AND(ISNUMBER(OFFSET('Sanitation Data'!$E$11,0,10*ROW('Sanitation Data'!E77))),'Data Summary'!CS83="Yes"),OFFSET('Sanitation Data'!$E$11,0,10*ROW('Sanitation Data'!E77)),NA())</f>
        <v>#N/A</v>
      </c>
      <c r="AE83" s="511" t="e">
        <f ca="1">+IF(AND(ISNUMBER(OFFSET('Sanitation Data'!$E$12,0,10*ROW('Sanitation Data'!E77))),'Data Summary'!CT83="Yes"),OFFSET('Sanitation Data'!$E$12,0,10*ROW('Sanitation Data'!E77)),NA())</f>
        <v>#N/A</v>
      </c>
      <c r="AF83" s="511" t="e">
        <f ca="1">+IF(AND(ISNUMBER(OFFSET('Sanitation Data'!$F$4,0,10*ROW('Sanitation Data'!F77))),'Data Summary'!CU83="Yes"),100-OFFSET('Sanitation Data'!$F$4,0,10*ROW('Sanitation Data'!F77)),NA())</f>
        <v>#N/A</v>
      </c>
      <c r="AG83" s="511" t="e">
        <f ca="1">+IF(AND(ISNUMBER(OFFSET('Sanitation Data'!$F$6,0,10*ROW('Sanitation Data'!F77))),'Data Summary'!CV83="Yes"),OFFSET('Sanitation Data'!$F$6,0,10*ROW('Sanitation Data'!F77)),NA())</f>
        <v>#N/A</v>
      </c>
      <c r="AH83" s="511" t="e">
        <f ca="1">+IF(AND(ISNUMBER(OFFSET('Sanitation Data'!$F$10,0,10*ROW('Sanitation Data'!F77))),'Data Summary'!CW83="Yes"),OFFSET('Sanitation Data'!$F$10,0,10*ROW('Sanitation Data'!F77)),NA())</f>
        <v>#N/A</v>
      </c>
      <c r="AI83" s="511" t="e">
        <f ca="1">+IF(AND(ISNUMBER(OFFSET('Sanitation Data'!$F$11,0,10*ROW('Sanitation Data'!F77))),'Data Summary'!CX83="Yes"),OFFSET('Sanitation Data'!$F$11,0,10*ROW('Sanitation Data'!F77)),NA())</f>
        <v>#N/A</v>
      </c>
      <c r="AJ83" s="511" t="e">
        <f ca="1">+IF(AND(ISNUMBER(OFFSET('Sanitation Data'!$F$12,0,10*ROW('Sanitation Data'!F77))),'Data Summary'!CY83="Yes"),OFFSET('Sanitation Data'!$F$12,0,10*ROW('Sanitation Data'!F77)),NA())</f>
        <v>#N/A</v>
      </c>
      <c r="AK83" s="511" t="e">
        <f ca="1">+IF(AND(ISNUMBER(OFFSET('Sanitation Data'!$G$4,0,10*ROW('Sanitation Data'!G77))),'Data Summary'!CZ83="Yes"),100-OFFSET('Sanitation Data'!$G$4,0,10*ROW('Sanitation Data'!G77)),NA())</f>
        <v>#N/A</v>
      </c>
      <c r="AL83" s="511" t="e">
        <f ca="1">+IF(AND(ISNUMBER(OFFSET('Sanitation Data'!$G$6,0,10*ROW('Sanitation Data'!G77))),'Data Summary'!DA83="Yes"),OFFSET('Sanitation Data'!$G$6,0,10*ROW('Sanitation Data'!G77)),NA())</f>
        <v>#N/A</v>
      </c>
      <c r="AM83" s="511" t="e">
        <f ca="1">+IF(AND(ISNUMBER(OFFSET('Sanitation Data'!$G$10,0,10*ROW('Sanitation Data'!G77))),'Data Summary'!DB83="Yes"),OFFSET('Sanitation Data'!$G$10,0,10*ROW('Sanitation Data'!G77)),NA())</f>
        <v>#N/A</v>
      </c>
      <c r="AN83" s="511" t="e">
        <f ca="1">+IF(AND(ISNUMBER(OFFSET('Sanitation Data'!$G$11,0,10*ROW('Sanitation Data'!G77))),'Data Summary'!DC83="Yes"),OFFSET('Sanitation Data'!$G$11,0,10*ROW('Sanitation Data'!G77)),NA())</f>
        <v>#N/A</v>
      </c>
      <c r="AO83" s="511" t="e">
        <f ca="1">+IF(AND(ISNUMBER(OFFSET('Sanitation Data'!$G$12,0,10*ROW('Sanitation Data'!G77))),'Data Summary'!DD83="Yes"),OFFSET('Sanitation Data'!$G$12,0,10*ROW('Sanitation Data'!G77)),NA())</f>
        <v>#N/A</v>
      </c>
      <c r="AP83" s="511" t="e">
        <f ca="1">+IF(AND(ISNUMBER(OFFSET('Sanitation Data'!$H$4,0,10*ROW('Sanitation Data'!H77))),'Data Summary'!DE83="Yes"),100-OFFSET('Sanitation Data'!$H$4,0,10*ROW('Sanitation Data'!H77)),NA())</f>
        <v>#N/A</v>
      </c>
      <c r="AQ83" s="511" t="e">
        <f ca="1">+IF(AND(ISNUMBER(OFFSET('Sanitation Data'!$H$6,0,10*ROW('Sanitation Data'!H77))),'Data Summary'!DF83="Yes"),OFFSET('Sanitation Data'!$H$6,0,10*ROW('Sanitation Data'!H77)),NA())</f>
        <v>#N/A</v>
      </c>
      <c r="AR83" s="511" t="e">
        <f ca="1">+IF(AND(ISNUMBER(OFFSET('Sanitation Data'!$H$10,0,10*ROW('Sanitation Data'!H77))),'Data Summary'!DG83="Yes"),OFFSET('Sanitation Data'!$H$10,0,10*ROW('Sanitation Data'!H77)),NA())</f>
        <v>#N/A</v>
      </c>
      <c r="AS83" s="511" t="e">
        <f ca="1">+IF(AND(ISNUMBER(OFFSET('Sanitation Data'!$H$11,0,10*ROW('Sanitation Data'!H77))),'Data Summary'!DH83="Yes"),OFFSET('Sanitation Data'!$H$11,0,10*ROW('Sanitation Data'!H77)),NA())</f>
        <v>#N/A</v>
      </c>
      <c r="AT83" s="511" t="e">
        <f ca="1">+IF(AND(ISNUMBER(OFFSET('Sanitation Data'!$H$12,0,10*ROW('Sanitation Data'!H77))),'Data Summary'!DI83="Yes"),OFFSET('Sanitation Data'!$H$12,0,10*ROW('Sanitation Data'!H77)),NA())</f>
        <v>#N/A</v>
      </c>
      <c r="AU83" s="511" t="e">
        <f ca="1">+IF(AND(ISNUMBER(OFFSET('Sanitation Data'!$I$4,0,10*ROW('Sanitation Data'!I77))),'Data Summary'!DJ83="Yes"),100-OFFSET('Sanitation Data'!$I$4,0,10*ROW('Sanitation Data'!I77)),NA())</f>
        <v>#N/A</v>
      </c>
      <c r="AV83" s="511" t="e">
        <f ca="1">+IF(AND(ISNUMBER(OFFSET('Sanitation Data'!$I$6,0,10*ROW('Sanitation Data'!I77))),'Data Summary'!DK83="Yes"),OFFSET('Sanitation Data'!$I$6,0,10*ROW('Sanitation Data'!I77)),NA())</f>
        <v>#N/A</v>
      </c>
      <c r="AW83" s="511" t="e">
        <f ca="1">+IF(AND(ISNUMBER(OFFSET('Sanitation Data'!$I$10,0,10*ROW('Sanitation Data'!I77))),'Data Summary'!DL83="Yes"),OFFSET('Sanitation Data'!$I$10,0,10*ROW('Sanitation Data'!I77)),NA())</f>
        <v>#N/A</v>
      </c>
      <c r="AX83" s="511" t="e">
        <f ca="1">+IF(AND(ISNUMBER(OFFSET('Sanitation Data'!$I$11,0,10*ROW('Sanitation Data'!I77))),'Data Summary'!DM83="Yes"),OFFSET('Sanitation Data'!$I$11,0,10*ROW('Sanitation Data'!I77)),NA())</f>
        <v>#N/A</v>
      </c>
      <c r="AY83" s="511" t="e">
        <f ca="1">+IF(AND(ISNUMBER(OFFSET('Sanitation Data'!$I$12,0,10*ROW('Sanitation Data'!I77))),'Data Summary'!DN83="Yes"),OFFSET('Sanitation Data'!$I$12,0,10*ROW('Sanitation Data'!I77)),NA())</f>
        <v>#N/A</v>
      </c>
      <c r="AZ83" s="512" t="e">
        <f ca="1">+IF(AND(ISNUMBER(OFFSET('Hygiene Data'!$D$5,0,10*ROW('Hygiene Data'!D77))),'Data Summary'!DO83="Yes"),OFFSET('Hygiene Data'!$D$5,0,10*ROW('Hygiene Data'!D77)),NA())</f>
        <v>#N/A</v>
      </c>
      <c r="BA83" s="512" t="e">
        <f ca="1">+IF(AND(ISNUMBER(OFFSET('Hygiene Data'!$D$7,0,10*ROW('Hygiene Data'!D77))),'Data Summary'!DP83="Yes"),OFFSET('Hygiene Data'!$D$7,0,10*ROW('Hygiene Data'!D77)),NA())</f>
        <v>#N/A</v>
      </c>
      <c r="BB83" s="512" t="e">
        <f ca="1">+IF(AND(ISNUMBER(OFFSET('Hygiene Data'!$D$9,0,10*ROW('Hygiene Data'!D77))),'Data Summary'!DQ83="Yes"),OFFSET('Hygiene Data'!$D$9,0,10*ROW('Hygiene Data'!D77)),NA())</f>
        <v>#N/A</v>
      </c>
      <c r="BC83" s="512" t="e">
        <f ca="1">+IF(AND(ISNUMBER(OFFSET('Hygiene Data'!$E$5,0,10*ROW('Hygiene Data'!E77))),'Data Summary'!DR83="Yes"),OFFSET('Hygiene Data'!$E$5,0,10*ROW('Hygiene Data'!E77)),NA())</f>
        <v>#N/A</v>
      </c>
      <c r="BD83" s="512" t="e">
        <f ca="1">+IF(AND(ISNUMBER(OFFSET('Hygiene Data'!$E$7,0,10*ROW('Hygiene Data'!E77))),'Data Summary'!DS83="Yes"),OFFSET('Hygiene Data'!$E$7,0,10*ROW('Hygiene Data'!E77)),NA())</f>
        <v>#N/A</v>
      </c>
      <c r="BE83" s="512" t="e">
        <f ca="1">+IF(AND(ISNUMBER(OFFSET('Hygiene Data'!$E$9,0,10*ROW('Hygiene Data'!E77))),'Data Summary'!DT83="Yes"),OFFSET('Hygiene Data'!$E$9,0,10*ROW('Hygiene Data'!E77)),NA())</f>
        <v>#N/A</v>
      </c>
      <c r="BF83" s="512" t="e">
        <f ca="1">+IF(AND(ISNUMBER(OFFSET('Hygiene Data'!$F$5,0,10*ROW('Hygiene Data'!F77))),'Data Summary'!DU83="Yes"),OFFSET('Hygiene Data'!$F$5,0,10*ROW('Hygiene Data'!F77)),NA())</f>
        <v>#N/A</v>
      </c>
      <c r="BG83" s="512" t="e">
        <f ca="1">+IF(AND(ISNUMBER(OFFSET('Hygiene Data'!$F$7,0,10*ROW('Hygiene Data'!F77))),'Data Summary'!DV83="Yes"),OFFSET('Hygiene Data'!$F$7,0,10*ROW('Hygiene Data'!F77)),NA())</f>
        <v>#N/A</v>
      </c>
      <c r="BH83" s="512" t="e">
        <f ca="1">+IF(AND(ISNUMBER(OFFSET('Hygiene Data'!$F$9,0,10*ROW('Hygiene Data'!F77))),'Data Summary'!DW83="Yes"),OFFSET('Hygiene Data'!$F$9,0,10*ROW('Hygiene Data'!F77)),NA())</f>
        <v>#N/A</v>
      </c>
      <c r="BI83" s="512" t="e">
        <f ca="1">+IF(AND(ISNUMBER(OFFSET('Hygiene Data'!$G$5,0,10*ROW('Hygiene Data'!G77))),'Data Summary'!DX83="Yes"),OFFSET('Hygiene Data'!$G$5,0,10*ROW('Hygiene Data'!G77)),NA())</f>
        <v>#N/A</v>
      </c>
      <c r="BJ83" s="512" t="e">
        <f ca="1">+IF(AND(ISNUMBER(OFFSET('Hygiene Data'!$G$7,0,10*ROW('Hygiene Data'!G77))),'Data Summary'!DY83="Yes"),OFFSET('Hygiene Data'!$G$7,0,10*ROW('Hygiene Data'!G77)),NA())</f>
        <v>#N/A</v>
      </c>
      <c r="BK83" s="512" t="e">
        <f ca="1">+IF(AND(ISNUMBER(OFFSET('Hygiene Data'!$G$9,0,10*ROW('Hygiene Data'!G77))),'Data Summary'!DZ83="Yes"),OFFSET('Hygiene Data'!$G$9,0,10*ROW('Hygiene Data'!G77)),NA())</f>
        <v>#N/A</v>
      </c>
      <c r="BL83" s="512" t="e">
        <f ca="1">+IF(AND(ISNUMBER(OFFSET('Hygiene Data'!$H$5,0,10*ROW('Hygiene Data'!H77))),'Data Summary'!EA83="Yes"),OFFSET('Hygiene Data'!$H$5,0,10*ROW('Hygiene Data'!H77)),NA())</f>
        <v>#N/A</v>
      </c>
      <c r="BM83" s="512" t="e">
        <f ca="1">+IF(AND(ISNUMBER(OFFSET('Hygiene Data'!$H$7,0,10*ROW('Hygiene Data'!H77))),'Data Summary'!EB83="Yes"),OFFSET('Hygiene Data'!$H$7,0,10*ROW('Hygiene Data'!H77)),NA())</f>
        <v>#N/A</v>
      </c>
      <c r="BN83" s="512" t="e">
        <f ca="1">+IF(AND(ISNUMBER(OFFSET('Hygiene Data'!$H$9,0,10*ROW('Hygiene Data'!H77))),'Data Summary'!EC83="Yes"),OFFSET('Hygiene Data'!$H$9,0,10*ROW('Hygiene Data'!H77)),NA())</f>
        <v>#N/A</v>
      </c>
      <c r="BO83" s="512" t="e">
        <f ca="1">+IF(AND(ISNUMBER(OFFSET('Hygiene Data'!$I$5,0,10*ROW('Hygiene Data'!I77))),'Data Summary'!ED83="Yes"),OFFSET('Hygiene Data'!$I$5,0,10*ROW('Hygiene Data'!I77)),NA())</f>
        <v>#N/A</v>
      </c>
      <c r="BP83" s="512" t="e">
        <f ca="1">+IF(AND(ISNUMBER(OFFSET('Hygiene Data'!$I$7,0,10*ROW('Hygiene Data'!I77))),'Data Summary'!EE83="Yes"),OFFSET('Hygiene Data'!$I$7,0,10*ROW('Hygiene Data'!I77)),NA())</f>
        <v>#N/A</v>
      </c>
      <c r="BQ83" s="512" t="e">
        <f ca="1">+IF(AND(ISNUMBER(OFFSET('Hygiene Data'!$I$9,0,10*ROW('Hygiene Data'!I77))),'Data Summary'!EF83="Yes"),OFFSET('Hygiene Data'!$I$9,0,10*ROW('Hygiene Data'!I77)),NA())</f>
        <v>#N/A</v>
      </c>
    </row>
    <row r="84" spans="1:69" x14ac:dyDescent="0.25">
      <c r="A84" s="508" t="e">
        <f ca="1">+RIGHT('Data Summary'!A84,LEN('Data Summary'!A84)-9)</f>
        <v>#VALUE!</v>
      </c>
      <c r="B84" s="482" t="str">
        <f ca="1">+IF(ISTEXT('Data Summary'!B84),'Data Summary'!B84,"")</f>
        <v/>
      </c>
      <c r="C84" s="509" t="e">
        <f ca="1">+VALUE('Data Summary'!C84)</f>
        <v>#VALUE!</v>
      </c>
      <c r="D84" s="510" t="e">
        <f ca="1">+IF(AND(ISNUMBER(OFFSET('Water Data'!$D$4,0,10*ROW('Water Data'!D78))),'Data Summary'!BS84="Yes"),100-OFFSET('Water Data'!$D$4,0,10*ROW('Water Data'!D78)),NA())</f>
        <v>#N/A</v>
      </c>
      <c r="E84" s="510" t="e">
        <f ca="1">+IF(AND(ISNUMBER(OFFSET('Water Data'!$D$6,0,10*ROW('Water Data'!D78))),'Data Summary'!BT84="Yes"),OFFSET('Water Data'!$D$6,0,10*ROW('Water Data'!D78)),NA())</f>
        <v>#N/A</v>
      </c>
      <c r="F84" s="510" t="e">
        <f ca="1">+IF(AND(ISNUMBER(OFFSET('Water Data'!$D$9,0,10*ROW('Water Data'!D78))),'Data Summary'!BU84="Yes"),OFFSET('Water Data'!$D$9,0,10*ROW('Water Data'!D78)),NA())</f>
        <v>#N/A</v>
      </c>
      <c r="G84" s="510" t="e">
        <f ca="1">+IF(AND(ISNUMBER(OFFSET('Water Data'!$E$4,0,10*ROW('Water Data'!E78))),'Data Summary'!BV84="Yes"),100-OFFSET('Water Data'!$E$4,0,10*ROW('Water Data'!E78)),NA())</f>
        <v>#N/A</v>
      </c>
      <c r="H84" s="510" t="e">
        <f ca="1">+IF(AND(ISNUMBER(OFFSET('Water Data'!$E$6,0,10*ROW('Water Data'!E78))),'Data Summary'!BW84="Yes"),OFFSET('Water Data'!$E$6,0,10*ROW('Water Data'!E78)),NA())</f>
        <v>#N/A</v>
      </c>
      <c r="I84" s="510" t="e">
        <f ca="1">+IF(AND(ISNUMBER(OFFSET('Water Data'!$E$9,0,10*ROW('Water Data'!E78))),'Data Summary'!BX84="Yes"),OFFSET('Water Data'!$E$9,0,10*ROW('Water Data'!E78)),NA())</f>
        <v>#N/A</v>
      </c>
      <c r="J84" s="510" t="e">
        <f ca="1">+IF(AND(ISNUMBER(OFFSET('Water Data'!$F$4,0,10*ROW('Water Data'!F78))),'Data Summary'!BY84="Yes"),100-OFFSET('Water Data'!$F$4,0,10*ROW('Water Data'!F78)),NA())</f>
        <v>#N/A</v>
      </c>
      <c r="K84" s="510" t="e">
        <f ca="1">+IF(AND(ISNUMBER(OFFSET('Water Data'!$F$6,0,10*ROW('Water Data'!F78))),'Data Summary'!BZ84="Yes"),OFFSET('Water Data'!$F$6,0,10*ROW('Water Data'!F78)),NA())</f>
        <v>#N/A</v>
      </c>
      <c r="L84" s="510" t="e">
        <f ca="1">+IF(AND(ISNUMBER(OFFSET('Water Data'!$F$9,0,10*ROW('Water Data'!F78))),'Data Summary'!CA84="Yes"),OFFSET('Water Data'!$F$9,0,10*ROW('Water Data'!F78)),NA())</f>
        <v>#N/A</v>
      </c>
      <c r="M84" s="510" t="e">
        <f ca="1">+IF(AND(ISNUMBER(OFFSET('Water Data'!$G$4,0,10*ROW('Water Data'!G78))),'Data Summary'!CB84="Yes"),100-OFFSET('Water Data'!$G$4,0,10*ROW('Water Data'!G78)),NA())</f>
        <v>#N/A</v>
      </c>
      <c r="N84" s="510" t="e">
        <f ca="1">+IF(AND(ISNUMBER(OFFSET('Water Data'!$G$6,0,10*ROW('Water Data'!G78))),'Data Summary'!CC84="Yes"),OFFSET('Water Data'!$G$6,0,10*ROW('Water Data'!G78)),NA())</f>
        <v>#N/A</v>
      </c>
      <c r="O84" s="510" t="e">
        <f ca="1">+IF(AND(ISNUMBER(OFFSET('Water Data'!$G$9,0,10*ROW('Water Data'!G78))),'Data Summary'!CD84="Yes"),OFFSET('Water Data'!$G$9,0,10*ROW('Water Data'!G78)),NA())</f>
        <v>#N/A</v>
      </c>
      <c r="P84" s="510" t="e">
        <f ca="1">+IF(AND(ISNUMBER(OFFSET('Water Data'!$H$4,0,10*ROW('Water Data'!H78))),'Data Summary'!CE84="Yes"),100-OFFSET('Water Data'!$H$4,0,10*ROW('Water Data'!H78)),NA())</f>
        <v>#N/A</v>
      </c>
      <c r="Q84" s="510" t="e">
        <f ca="1">+IF(AND(ISNUMBER(OFFSET('Water Data'!$H$6,0,10*ROW('Water Data'!H78))),'Data Summary'!CF84="Yes"),OFFSET('Water Data'!$H$6,0,10*ROW('Water Data'!H78)),NA())</f>
        <v>#N/A</v>
      </c>
      <c r="R84" s="510" t="e">
        <f ca="1">+IF(AND(ISNUMBER(OFFSET('Water Data'!$H$9,0,10*ROW('Water Data'!H78))),'Data Summary'!CG84="Yes"),OFFSET('Water Data'!$H$9,0,10*ROW('Water Data'!H78)),NA())</f>
        <v>#N/A</v>
      </c>
      <c r="S84" s="510" t="e">
        <f ca="1">+IF(AND(ISNUMBER(OFFSET('Water Data'!$I$4,0,10*ROW('Water Data'!I78))),'Data Summary'!CH84="Yes"),100-OFFSET('Water Data'!$I$4,0,10*ROW('Water Data'!I78)),NA())</f>
        <v>#N/A</v>
      </c>
      <c r="T84" s="510" t="e">
        <f ca="1">+IF(AND(ISNUMBER(OFFSET('Water Data'!$I$6,0,10*ROW('Water Data'!I78))),'Data Summary'!CI84="Yes"),OFFSET('Water Data'!$I$6,0,10*ROW('Water Data'!I78)),NA())</f>
        <v>#N/A</v>
      </c>
      <c r="U84" s="510" t="e">
        <f ca="1">+IF(AND(ISNUMBER(OFFSET('Water Data'!$I$9,0,10*ROW('Water Data'!I78))),'Data Summary'!CJ84="Yes"),OFFSET('Water Data'!$I$9,0,10*ROW('Water Data'!I78)),NA())</f>
        <v>#N/A</v>
      </c>
      <c r="V84" s="511" t="e">
        <f ca="1">+IF(AND(ISNUMBER(OFFSET('Sanitation Data'!$D$4,0,10*ROW('Sanitation Data'!D78))),'Data Summary'!CK84="Yes"),100-OFFSET('Sanitation Data'!$D$4,0,10*ROW('Sanitation Data'!D78)),NA())</f>
        <v>#N/A</v>
      </c>
      <c r="W84" s="511" t="e">
        <f ca="1">+IF(AND(ISNUMBER(OFFSET('Sanitation Data'!$D$6,0,10*ROW('Sanitation Data'!D78))),'Data Summary'!CL84="Yes"),OFFSET('Sanitation Data'!$D$6,0,10*ROW('Sanitation Data'!D78)),NA())</f>
        <v>#N/A</v>
      </c>
      <c r="X84" s="511" t="e">
        <f ca="1">+IF(AND(ISNUMBER(OFFSET('Sanitation Data'!$D$10,0,10*ROW('Sanitation Data'!D78))),'Data Summary'!CM84="Yes"),OFFSET('Sanitation Data'!$D$10,0,10*ROW('Sanitation Data'!D78)),NA())</f>
        <v>#N/A</v>
      </c>
      <c r="Y84" s="511" t="e">
        <f ca="1">+IF(AND(ISNUMBER(OFFSET('Sanitation Data'!$D$11,0,10*ROW('Sanitation Data'!D78))),'Data Summary'!CN84="Yes"),OFFSET('Sanitation Data'!$D$11,0,10*ROW('Sanitation Data'!D78)),NA())</f>
        <v>#N/A</v>
      </c>
      <c r="Z84" s="511" t="e">
        <f ca="1">+IF(AND(ISNUMBER(OFFSET('Sanitation Data'!$D$12,0,10*ROW('Sanitation Data'!D78))),'Data Summary'!CO84="Yes"),OFFSET('Sanitation Data'!$D$12,0,10*ROW('Sanitation Data'!D78)),NA())</f>
        <v>#N/A</v>
      </c>
      <c r="AA84" s="511" t="e">
        <f ca="1">+IF(AND(ISNUMBER(OFFSET('Sanitation Data'!$E$4,0,10*ROW('Sanitation Data'!E78))),'Data Summary'!CP84="Yes"),100-OFFSET('Sanitation Data'!$E$4,0,10*ROW('Sanitation Data'!E78)),NA())</f>
        <v>#N/A</v>
      </c>
      <c r="AB84" s="511" t="e">
        <f ca="1">+IF(AND(ISNUMBER(OFFSET('Sanitation Data'!$E$6,0,10*ROW('Sanitation Data'!E78))),'Data Summary'!CQ84="Yes"),OFFSET('Sanitation Data'!$E$6,0,10*ROW('Sanitation Data'!E78)),NA())</f>
        <v>#N/A</v>
      </c>
      <c r="AC84" s="511" t="e">
        <f ca="1">+IF(AND(ISNUMBER(OFFSET('Sanitation Data'!$E$10,0,10*ROW('Sanitation Data'!E78))),'Data Summary'!CR84="Yes"),OFFSET('Sanitation Data'!$E$10,0,10*ROW('Sanitation Data'!E78)),NA())</f>
        <v>#N/A</v>
      </c>
      <c r="AD84" s="511" t="e">
        <f ca="1">+IF(AND(ISNUMBER(OFFSET('Sanitation Data'!$E$11,0,10*ROW('Sanitation Data'!E78))),'Data Summary'!CS84="Yes"),OFFSET('Sanitation Data'!$E$11,0,10*ROW('Sanitation Data'!E78)),NA())</f>
        <v>#N/A</v>
      </c>
      <c r="AE84" s="511" t="e">
        <f ca="1">+IF(AND(ISNUMBER(OFFSET('Sanitation Data'!$E$12,0,10*ROW('Sanitation Data'!E78))),'Data Summary'!CT84="Yes"),OFFSET('Sanitation Data'!$E$12,0,10*ROW('Sanitation Data'!E78)),NA())</f>
        <v>#N/A</v>
      </c>
      <c r="AF84" s="511" t="e">
        <f ca="1">+IF(AND(ISNUMBER(OFFSET('Sanitation Data'!$F$4,0,10*ROW('Sanitation Data'!F78))),'Data Summary'!CU84="Yes"),100-OFFSET('Sanitation Data'!$F$4,0,10*ROW('Sanitation Data'!F78)),NA())</f>
        <v>#N/A</v>
      </c>
      <c r="AG84" s="511" t="e">
        <f ca="1">+IF(AND(ISNUMBER(OFFSET('Sanitation Data'!$F$6,0,10*ROW('Sanitation Data'!F78))),'Data Summary'!CV84="Yes"),OFFSET('Sanitation Data'!$F$6,0,10*ROW('Sanitation Data'!F78)),NA())</f>
        <v>#N/A</v>
      </c>
      <c r="AH84" s="511" t="e">
        <f ca="1">+IF(AND(ISNUMBER(OFFSET('Sanitation Data'!$F$10,0,10*ROW('Sanitation Data'!F78))),'Data Summary'!CW84="Yes"),OFFSET('Sanitation Data'!$F$10,0,10*ROW('Sanitation Data'!F78)),NA())</f>
        <v>#N/A</v>
      </c>
      <c r="AI84" s="511" t="e">
        <f ca="1">+IF(AND(ISNUMBER(OFFSET('Sanitation Data'!$F$11,0,10*ROW('Sanitation Data'!F78))),'Data Summary'!CX84="Yes"),OFFSET('Sanitation Data'!$F$11,0,10*ROW('Sanitation Data'!F78)),NA())</f>
        <v>#N/A</v>
      </c>
      <c r="AJ84" s="511" t="e">
        <f ca="1">+IF(AND(ISNUMBER(OFFSET('Sanitation Data'!$F$12,0,10*ROW('Sanitation Data'!F78))),'Data Summary'!CY84="Yes"),OFFSET('Sanitation Data'!$F$12,0,10*ROW('Sanitation Data'!F78)),NA())</f>
        <v>#N/A</v>
      </c>
      <c r="AK84" s="511" t="e">
        <f ca="1">+IF(AND(ISNUMBER(OFFSET('Sanitation Data'!$G$4,0,10*ROW('Sanitation Data'!G78))),'Data Summary'!CZ84="Yes"),100-OFFSET('Sanitation Data'!$G$4,0,10*ROW('Sanitation Data'!G78)),NA())</f>
        <v>#N/A</v>
      </c>
      <c r="AL84" s="511" t="e">
        <f ca="1">+IF(AND(ISNUMBER(OFFSET('Sanitation Data'!$G$6,0,10*ROW('Sanitation Data'!G78))),'Data Summary'!DA84="Yes"),OFFSET('Sanitation Data'!$G$6,0,10*ROW('Sanitation Data'!G78)),NA())</f>
        <v>#N/A</v>
      </c>
      <c r="AM84" s="511" t="e">
        <f ca="1">+IF(AND(ISNUMBER(OFFSET('Sanitation Data'!$G$10,0,10*ROW('Sanitation Data'!G78))),'Data Summary'!DB84="Yes"),OFFSET('Sanitation Data'!$G$10,0,10*ROW('Sanitation Data'!G78)),NA())</f>
        <v>#N/A</v>
      </c>
      <c r="AN84" s="511" t="e">
        <f ca="1">+IF(AND(ISNUMBER(OFFSET('Sanitation Data'!$G$11,0,10*ROW('Sanitation Data'!G78))),'Data Summary'!DC84="Yes"),OFFSET('Sanitation Data'!$G$11,0,10*ROW('Sanitation Data'!G78)),NA())</f>
        <v>#N/A</v>
      </c>
      <c r="AO84" s="511" t="e">
        <f ca="1">+IF(AND(ISNUMBER(OFFSET('Sanitation Data'!$G$12,0,10*ROW('Sanitation Data'!G78))),'Data Summary'!DD84="Yes"),OFFSET('Sanitation Data'!$G$12,0,10*ROW('Sanitation Data'!G78)),NA())</f>
        <v>#N/A</v>
      </c>
      <c r="AP84" s="511" t="e">
        <f ca="1">+IF(AND(ISNUMBER(OFFSET('Sanitation Data'!$H$4,0,10*ROW('Sanitation Data'!H78))),'Data Summary'!DE84="Yes"),100-OFFSET('Sanitation Data'!$H$4,0,10*ROW('Sanitation Data'!H78)),NA())</f>
        <v>#N/A</v>
      </c>
      <c r="AQ84" s="511" t="e">
        <f ca="1">+IF(AND(ISNUMBER(OFFSET('Sanitation Data'!$H$6,0,10*ROW('Sanitation Data'!H78))),'Data Summary'!DF84="Yes"),OFFSET('Sanitation Data'!$H$6,0,10*ROW('Sanitation Data'!H78)),NA())</f>
        <v>#N/A</v>
      </c>
      <c r="AR84" s="511" t="e">
        <f ca="1">+IF(AND(ISNUMBER(OFFSET('Sanitation Data'!$H$10,0,10*ROW('Sanitation Data'!H78))),'Data Summary'!DG84="Yes"),OFFSET('Sanitation Data'!$H$10,0,10*ROW('Sanitation Data'!H78)),NA())</f>
        <v>#N/A</v>
      </c>
      <c r="AS84" s="511" t="e">
        <f ca="1">+IF(AND(ISNUMBER(OFFSET('Sanitation Data'!$H$11,0,10*ROW('Sanitation Data'!H78))),'Data Summary'!DH84="Yes"),OFFSET('Sanitation Data'!$H$11,0,10*ROW('Sanitation Data'!H78)),NA())</f>
        <v>#N/A</v>
      </c>
      <c r="AT84" s="511" t="e">
        <f ca="1">+IF(AND(ISNUMBER(OFFSET('Sanitation Data'!$H$12,0,10*ROW('Sanitation Data'!H78))),'Data Summary'!DI84="Yes"),OFFSET('Sanitation Data'!$H$12,0,10*ROW('Sanitation Data'!H78)),NA())</f>
        <v>#N/A</v>
      </c>
      <c r="AU84" s="511" t="e">
        <f ca="1">+IF(AND(ISNUMBER(OFFSET('Sanitation Data'!$I$4,0,10*ROW('Sanitation Data'!I78))),'Data Summary'!DJ84="Yes"),100-OFFSET('Sanitation Data'!$I$4,0,10*ROW('Sanitation Data'!I78)),NA())</f>
        <v>#N/A</v>
      </c>
      <c r="AV84" s="511" t="e">
        <f ca="1">+IF(AND(ISNUMBER(OFFSET('Sanitation Data'!$I$6,0,10*ROW('Sanitation Data'!I78))),'Data Summary'!DK84="Yes"),OFFSET('Sanitation Data'!$I$6,0,10*ROW('Sanitation Data'!I78)),NA())</f>
        <v>#N/A</v>
      </c>
      <c r="AW84" s="511" t="e">
        <f ca="1">+IF(AND(ISNUMBER(OFFSET('Sanitation Data'!$I$10,0,10*ROW('Sanitation Data'!I78))),'Data Summary'!DL84="Yes"),OFFSET('Sanitation Data'!$I$10,0,10*ROW('Sanitation Data'!I78)),NA())</f>
        <v>#N/A</v>
      </c>
      <c r="AX84" s="511" t="e">
        <f ca="1">+IF(AND(ISNUMBER(OFFSET('Sanitation Data'!$I$11,0,10*ROW('Sanitation Data'!I78))),'Data Summary'!DM84="Yes"),OFFSET('Sanitation Data'!$I$11,0,10*ROW('Sanitation Data'!I78)),NA())</f>
        <v>#N/A</v>
      </c>
      <c r="AY84" s="511" t="e">
        <f ca="1">+IF(AND(ISNUMBER(OFFSET('Sanitation Data'!$I$12,0,10*ROW('Sanitation Data'!I78))),'Data Summary'!DN84="Yes"),OFFSET('Sanitation Data'!$I$12,0,10*ROW('Sanitation Data'!I78)),NA())</f>
        <v>#N/A</v>
      </c>
      <c r="AZ84" s="512" t="e">
        <f ca="1">+IF(AND(ISNUMBER(OFFSET('Hygiene Data'!$D$5,0,10*ROW('Hygiene Data'!D78))),'Data Summary'!DO84="Yes"),OFFSET('Hygiene Data'!$D$5,0,10*ROW('Hygiene Data'!D78)),NA())</f>
        <v>#N/A</v>
      </c>
      <c r="BA84" s="512" t="e">
        <f ca="1">+IF(AND(ISNUMBER(OFFSET('Hygiene Data'!$D$7,0,10*ROW('Hygiene Data'!D78))),'Data Summary'!DP84="Yes"),OFFSET('Hygiene Data'!$D$7,0,10*ROW('Hygiene Data'!D78)),NA())</f>
        <v>#N/A</v>
      </c>
      <c r="BB84" s="512" t="e">
        <f ca="1">+IF(AND(ISNUMBER(OFFSET('Hygiene Data'!$D$9,0,10*ROW('Hygiene Data'!D78))),'Data Summary'!DQ84="Yes"),OFFSET('Hygiene Data'!$D$9,0,10*ROW('Hygiene Data'!D78)),NA())</f>
        <v>#N/A</v>
      </c>
      <c r="BC84" s="512" t="e">
        <f ca="1">+IF(AND(ISNUMBER(OFFSET('Hygiene Data'!$E$5,0,10*ROW('Hygiene Data'!E78))),'Data Summary'!DR84="Yes"),OFFSET('Hygiene Data'!$E$5,0,10*ROW('Hygiene Data'!E78)),NA())</f>
        <v>#N/A</v>
      </c>
      <c r="BD84" s="512" t="e">
        <f ca="1">+IF(AND(ISNUMBER(OFFSET('Hygiene Data'!$E$7,0,10*ROW('Hygiene Data'!E78))),'Data Summary'!DS84="Yes"),OFFSET('Hygiene Data'!$E$7,0,10*ROW('Hygiene Data'!E78)),NA())</f>
        <v>#N/A</v>
      </c>
      <c r="BE84" s="512" t="e">
        <f ca="1">+IF(AND(ISNUMBER(OFFSET('Hygiene Data'!$E$9,0,10*ROW('Hygiene Data'!E78))),'Data Summary'!DT84="Yes"),OFFSET('Hygiene Data'!$E$9,0,10*ROW('Hygiene Data'!E78)),NA())</f>
        <v>#N/A</v>
      </c>
      <c r="BF84" s="512" t="e">
        <f ca="1">+IF(AND(ISNUMBER(OFFSET('Hygiene Data'!$F$5,0,10*ROW('Hygiene Data'!F78))),'Data Summary'!DU84="Yes"),OFFSET('Hygiene Data'!$F$5,0,10*ROW('Hygiene Data'!F78)),NA())</f>
        <v>#N/A</v>
      </c>
      <c r="BG84" s="512" t="e">
        <f ca="1">+IF(AND(ISNUMBER(OFFSET('Hygiene Data'!$F$7,0,10*ROW('Hygiene Data'!F78))),'Data Summary'!DV84="Yes"),OFFSET('Hygiene Data'!$F$7,0,10*ROW('Hygiene Data'!F78)),NA())</f>
        <v>#N/A</v>
      </c>
      <c r="BH84" s="512" t="e">
        <f ca="1">+IF(AND(ISNUMBER(OFFSET('Hygiene Data'!$F$9,0,10*ROW('Hygiene Data'!F78))),'Data Summary'!DW84="Yes"),OFFSET('Hygiene Data'!$F$9,0,10*ROW('Hygiene Data'!F78)),NA())</f>
        <v>#N/A</v>
      </c>
      <c r="BI84" s="512" t="e">
        <f ca="1">+IF(AND(ISNUMBER(OFFSET('Hygiene Data'!$G$5,0,10*ROW('Hygiene Data'!G78))),'Data Summary'!DX84="Yes"),OFFSET('Hygiene Data'!$G$5,0,10*ROW('Hygiene Data'!G78)),NA())</f>
        <v>#N/A</v>
      </c>
      <c r="BJ84" s="512" t="e">
        <f ca="1">+IF(AND(ISNUMBER(OFFSET('Hygiene Data'!$G$7,0,10*ROW('Hygiene Data'!G78))),'Data Summary'!DY84="Yes"),OFFSET('Hygiene Data'!$G$7,0,10*ROW('Hygiene Data'!G78)),NA())</f>
        <v>#N/A</v>
      </c>
      <c r="BK84" s="512" t="e">
        <f ca="1">+IF(AND(ISNUMBER(OFFSET('Hygiene Data'!$G$9,0,10*ROW('Hygiene Data'!G78))),'Data Summary'!DZ84="Yes"),OFFSET('Hygiene Data'!$G$9,0,10*ROW('Hygiene Data'!G78)),NA())</f>
        <v>#N/A</v>
      </c>
      <c r="BL84" s="512" t="e">
        <f ca="1">+IF(AND(ISNUMBER(OFFSET('Hygiene Data'!$H$5,0,10*ROW('Hygiene Data'!H78))),'Data Summary'!EA84="Yes"),OFFSET('Hygiene Data'!$H$5,0,10*ROW('Hygiene Data'!H78)),NA())</f>
        <v>#N/A</v>
      </c>
      <c r="BM84" s="512" t="e">
        <f ca="1">+IF(AND(ISNUMBER(OFFSET('Hygiene Data'!$H$7,0,10*ROW('Hygiene Data'!H78))),'Data Summary'!EB84="Yes"),OFFSET('Hygiene Data'!$H$7,0,10*ROW('Hygiene Data'!H78)),NA())</f>
        <v>#N/A</v>
      </c>
      <c r="BN84" s="512" t="e">
        <f ca="1">+IF(AND(ISNUMBER(OFFSET('Hygiene Data'!$H$9,0,10*ROW('Hygiene Data'!H78))),'Data Summary'!EC84="Yes"),OFFSET('Hygiene Data'!$H$9,0,10*ROW('Hygiene Data'!H78)),NA())</f>
        <v>#N/A</v>
      </c>
      <c r="BO84" s="512" t="e">
        <f ca="1">+IF(AND(ISNUMBER(OFFSET('Hygiene Data'!$I$5,0,10*ROW('Hygiene Data'!I78))),'Data Summary'!ED84="Yes"),OFFSET('Hygiene Data'!$I$5,0,10*ROW('Hygiene Data'!I78)),NA())</f>
        <v>#N/A</v>
      </c>
      <c r="BP84" s="512" t="e">
        <f ca="1">+IF(AND(ISNUMBER(OFFSET('Hygiene Data'!$I$7,0,10*ROW('Hygiene Data'!I78))),'Data Summary'!EE84="Yes"),OFFSET('Hygiene Data'!$I$7,0,10*ROW('Hygiene Data'!I78)),NA())</f>
        <v>#N/A</v>
      </c>
      <c r="BQ84" s="512" t="e">
        <f ca="1">+IF(AND(ISNUMBER(OFFSET('Hygiene Data'!$I$9,0,10*ROW('Hygiene Data'!I78))),'Data Summary'!EF84="Yes"),OFFSET('Hygiene Data'!$I$9,0,10*ROW('Hygiene Data'!I78)),NA())</f>
        <v>#N/A</v>
      </c>
    </row>
    <row r="85" spans="1:69" x14ac:dyDescent="0.25">
      <c r="A85" s="508" t="e">
        <f ca="1">+RIGHT('Data Summary'!A85,LEN('Data Summary'!A85)-9)</f>
        <v>#VALUE!</v>
      </c>
      <c r="B85" s="482" t="str">
        <f ca="1">+IF(ISTEXT('Data Summary'!B85),'Data Summary'!B85,"")</f>
        <v/>
      </c>
      <c r="C85" s="509" t="e">
        <f ca="1">+VALUE('Data Summary'!C85)</f>
        <v>#VALUE!</v>
      </c>
      <c r="D85" s="510" t="e">
        <f ca="1">+IF(AND(ISNUMBER(OFFSET('Water Data'!$D$4,0,10*ROW('Water Data'!D79))),'Data Summary'!BS85="Yes"),100-OFFSET('Water Data'!$D$4,0,10*ROW('Water Data'!D79)),NA())</f>
        <v>#N/A</v>
      </c>
      <c r="E85" s="510" t="e">
        <f ca="1">+IF(AND(ISNUMBER(OFFSET('Water Data'!$D$6,0,10*ROW('Water Data'!D79))),'Data Summary'!BT85="Yes"),OFFSET('Water Data'!$D$6,0,10*ROW('Water Data'!D79)),NA())</f>
        <v>#N/A</v>
      </c>
      <c r="F85" s="510" t="e">
        <f ca="1">+IF(AND(ISNUMBER(OFFSET('Water Data'!$D$9,0,10*ROW('Water Data'!D79))),'Data Summary'!BU85="Yes"),OFFSET('Water Data'!$D$9,0,10*ROW('Water Data'!D79)),NA())</f>
        <v>#N/A</v>
      </c>
      <c r="G85" s="510" t="e">
        <f ca="1">+IF(AND(ISNUMBER(OFFSET('Water Data'!$E$4,0,10*ROW('Water Data'!E79))),'Data Summary'!BV85="Yes"),100-OFFSET('Water Data'!$E$4,0,10*ROW('Water Data'!E79)),NA())</f>
        <v>#N/A</v>
      </c>
      <c r="H85" s="510" t="e">
        <f ca="1">+IF(AND(ISNUMBER(OFFSET('Water Data'!$E$6,0,10*ROW('Water Data'!E79))),'Data Summary'!BW85="Yes"),OFFSET('Water Data'!$E$6,0,10*ROW('Water Data'!E79)),NA())</f>
        <v>#N/A</v>
      </c>
      <c r="I85" s="510" t="e">
        <f ca="1">+IF(AND(ISNUMBER(OFFSET('Water Data'!$E$9,0,10*ROW('Water Data'!E79))),'Data Summary'!BX85="Yes"),OFFSET('Water Data'!$E$9,0,10*ROW('Water Data'!E79)),NA())</f>
        <v>#N/A</v>
      </c>
      <c r="J85" s="510" t="e">
        <f ca="1">+IF(AND(ISNUMBER(OFFSET('Water Data'!$F$4,0,10*ROW('Water Data'!F79))),'Data Summary'!BY85="Yes"),100-OFFSET('Water Data'!$F$4,0,10*ROW('Water Data'!F79)),NA())</f>
        <v>#N/A</v>
      </c>
      <c r="K85" s="510" t="e">
        <f ca="1">+IF(AND(ISNUMBER(OFFSET('Water Data'!$F$6,0,10*ROW('Water Data'!F79))),'Data Summary'!BZ85="Yes"),OFFSET('Water Data'!$F$6,0,10*ROW('Water Data'!F79)),NA())</f>
        <v>#N/A</v>
      </c>
      <c r="L85" s="510" t="e">
        <f ca="1">+IF(AND(ISNUMBER(OFFSET('Water Data'!$F$9,0,10*ROW('Water Data'!F79))),'Data Summary'!CA85="Yes"),OFFSET('Water Data'!$F$9,0,10*ROW('Water Data'!F79)),NA())</f>
        <v>#N/A</v>
      </c>
      <c r="M85" s="510" t="e">
        <f ca="1">+IF(AND(ISNUMBER(OFFSET('Water Data'!$G$4,0,10*ROW('Water Data'!G79))),'Data Summary'!CB85="Yes"),100-OFFSET('Water Data'!$G$4,0,10*ROW('Water Data'!G79)),NA())</f>
        <v>#N/A</v>
      </c>
      <c r="N85" s="510" t="e">
        <f ca="1">+IF(AND(ISNUMBER(OFFSET('Water Data'!$G$6,0,10*ROW('Water Data'!G79))),'Data Summary'!CC85="Yes"),OFFSET('Water Data'!$G$6,0,10*ROW('Water Data'!G79)),NA())</f>
        <v>#N/A</v>
      </c>
      <c r="O85" s="510" t="e">
        <f ca="1">+IF(AND(ISNUMBER(OFFSET('Water Data'!$G$9,0,10*ROW('Water Data'!G79))),'Data Summary'!CD85="Yes"),OFFSET('Water Data'!$G$9,0,10*ROW('Water Data'!G79)),NA())</f>
        <v>#N/A</v>
      </c>
      <c r="P85" s="510" t="e">
        <f ca="1">+IF(AND(ISNUMBER(OFFSET('Water Data'!$H$4,0,10*ROW('Water Data'!H79))),'Data Summary'!CE85="Yes"),100-OFFSET('Water Data'!$H$4,0,10*ROW('Water Data'!H79)),NA())</f>
        <v>#N/A</v>
      </c>
      <c r="Q85" s="510" t="e">
        <f ca="1">+IF(AND(ISNUMBER(OFFSET('Water Data'!$H$6,0,10*ROW('Water Data'!H79))),'Data Summary'!CF85="Yes"),OFFSET('Water Data'!$H$6,0,10*ROW('Water Data'!H79)),NA())</f>
        <v>#N/A</v>
      </c>
      <c r="R85" s="510" t="e">
        <f ca="1">+IF(AND(ISNUMBER(OFFSET('Water Data'!$H$9,0,10*ROW('Water Data'!H79))),'Data Summary'!CG85="Yes"),OFFSET('Water Data'!$H$9,0,10*ROW('Water Data'!H79)),NA())</f>
        <v>#N/A</v>
      </c>
      <c r="S85" s="510" t="e">
        <f ca="1">+IF(AND(ISNUMBER(OFFSET('Water Data'!$I$4,0,10*ROW('Water Data'!I79))),'Data Summary'!CH85="Yes"),100-OFFSET('Water Data'!$I$4,0,10*ROW('Water Data'!I79)),NA())</f>
        <v>#N/A</v>
      </c>
      <c r="T85" s="510" t="e">
        <f ca="1">+IF(AND(ISNUMBER(OFFSET('Water Data'!$I$6,0,10*ROW('Water Data'!I79))),'Data Summary'!CI85="Yes"),OFFSET('Water Data'!$I$6,0,10*ROW('Water Data'!I79)),NA())</f>
        <v>#N/A</v>
      </c>
      <c r="U85" s="510" t="e">
        <f ca="1">+IF(AND(ISNUMBER(OFFSET('Water Data'!$I$9,0,10*ROW('Water Data'!I79))),'Data Summary'!CJ85="Yes"),OFFSET('Water Data'!$I$9,0,10*ROW('Water Data'!I79)),NA())</f>
        <v>#N/A</v>
      </c>
      <c r="V85" s="511" t="e">
        <f ca="1">+IF(AND(ISNUMBER(OFFSET('Sanitation Data'!$D$4,0,10*ROW('Sanitation Data'!D79))),'Data Summary'!CK85="Yes"),100-OFFSET('Sanitation Data'!$D$4,0,10*ROW('Sanitation Data'!D79)),NA())</f>
        <v>#N/A</v>
      </c>
      <c r="W85" s="511" t="e">
        <f ca="1">+IF(AND(ISNUMBER(OFFSET('Sanitation Data'!$D$6,0,10*ROW('Sanitation Data'!D79))),'Data Summary'!CL85="Yes"),OFFSET('Sanitation Data'!$D$6,0,10*ROW('Sanitation Data'!D79)),NA())</f>
        <v>#N/A</v>
      </c>
      <c r="X85" s="511" t="e">
        <f ca="1">+IF(AND(ISNUMBER(OFFSET('Sanitation Data'!$D$10,0,10*ROW('Sanitation Data'!D79))),'Data Summary'!CM85="Yes"),OFFSET('Sanitation Data'!$D$10,0,10*ROW('Sanitation Data'!D79)),NA())</f>
        <v>#N/A</v>
      </c>
      <c r="Y85" s="511" t="e">
        <f ca="1">+IF(AND(ISNUMBER(OFFSET('Sanitation Data'!$D$11,0,10*ROW('Sanitation Data'!D79))),'Data Summary'!CN85="Yes"),OFFSET('Sanitation Data'!$D$11,0,10*ROW('Sanitation Data'!D79)),NA())</f>
        <v>#N/A</v>
      </c>
      <c r="Z85" s="511" t="e">
        <f ca="1">+IF(AND(ISNUMBER(OFFSET('Sanitation Data'!$D$12,0,10*ROW('Sanitation Data'!D79))),'Data Summary'!CO85="Yes"),OFFSET('Sanitation Data'!$D$12,0,10*ROW('Sanitation Data'!D79)),NA())</f>
        <v>#N/A</v>
      </c>
      <c r="AA85" s="511" t="e">
        <f ca="1">+IF(AND(ISNUMBER(OFFSET('Sanitation Data'!$E$4,0,10*ROW('Sanitation Data'!E79))),'Data Summary'!CP85="Yes"),100-OFFSET('Sanitation Data'!$E$4,0,10*ROW('Sanitation Data'!E79)),NA())</f>
        <v>#N/A</v>
      </c>
      <c r="AB85" s="511" t="e">
        <f ca="1">+IF(AND(ISNUMBER(OFFSET('Sanitation Data'!$E$6,0,10*ROW('Sanitation Data'!E79))),'Data Summary'!CQ85="Yes"),OFFSET('Sanitation Data'!$E$6,0,10*ROW('Sanitation Data'!E79)),NA())</f>
        <v>#N/A</v>
      </c>
      <c r="AC85" s="511" t="e">
        <f ca="1">+IF(AND(ISNUMBER(OFFSET('Sanitation Data'!$E$10,0,10*ROW('Sanitation Data'!E79))),'Data Summary'!CR85="Yes"),OFFSET('Sanitation Data'!$E$10,0,10*ROW('Sanitation Data'!E79)),NA())</f>
        <v>#N/A</v>
      </c>
      <c r="AD85" s="511" t="e">
        <f ca="1">+IF(AND(ISNUMBER(OFFSET('Sanitation Data'!$E$11,0,10*ROW('Sanitation Data'!E79))),'Data Summary'!CS85="Yes"),OFFSET('Sanitation Data'!$E$11,0,10*ROW('Sanitation Data'!E79)),NA())</f>
        <v>#N/A</v>
      </c>
      <c r="AE85" s="511" t="e">
        <f ca="1">+IF(AND(ISNUMBER(OFFSET('Sanitation Data'!$E$12,0,10*ROW('Sanitation Data'!E79))),'Data Summary'!CT85="Yes"),OFFSET('Sanitation Data'!$E$12,0,10*ROW('Sanitation Data'!E79)),NA())</f>
        <v>#N/A</v>
      </c>
      <c r="AF85" s="511" t="e">
        <f ca="1">+IF(AND(ISNUMBER(OFFSET('Sanitation Data'!$F$4,0,10*ROW('Sanitation Data'!F79))),'Data Summary'!CU85="Yes"),100-OFFSET('Sanitation Data'!$F$4,0,10*ROW('Sanitation Data'!F79)),NA())</f>
        <v>#N/A</v>
      </c>
      <c r="AG85" s="511" t="e">
        <f ca="1">+IF(AND(ISNUMBER(OFFSET('Sanitation Data'!$F$6,0,10*ROW('Sanitation Data'!F79))),'Data Summary'!CV85="Yes"),OFFSET('Sanitation Data'!$F$6,0,10*ROW('Sanitation Data'!F79)),NA())</f>
        <v>#N/A</v>
      </c>
      <c r="AH85" s="511" t="e">
        <f ca="1">+IF(AND(ISNUMBER(OFFSET('Sanitation Data'!$F$10,0,10*ROW('Sanitation Data'!F79))),'Data Summary'!CW85="Yes"),OFFSET('Sanitation Data'!$F$10,0,10*ROW('Sanitation Data'!F79)),NA())</f>
        <v>#N/A</v>
      </c>
      <c r="AI85" s="511" t="e">
        <f ca="1">+IF(AND(ISNUMBER(OFFSET('Sanitation Data'!$F$11,0,10*ROW('Sanitation Data'!F79))),'Data Summary'!CX85="Yes"),OFFSET('Sanitation Data'!$F$11,0,10*ROW('Sanitation Data'!F79)),NA())</f>
        <v>#N/A</v>
      </c>
      <c r="AJ85" s="511" t="e">
        <f ca="1">+IF(AND(ISNUMBER(OFFSET('Sanitation Data'!$F$12,0,10*ROW('Sanitation Data'!F79))),'Data Summary'!CY85="Yes"),OFFSET('Sanitation Data'!$F$12,0,10*ROW('Sanitation Data'!F79)),NA())</f>
        <v>#N/A</v>
      </c>
      <c r="AK85" s="511" t="e">
        <f ca="1">+IF(AND(ISNUMBER(OFFSET('Sanitation Data'!$G$4,0,10*ROW('Sanitation Data'!G79))),'Data Summary'!CZ85="Yes"),100-OFFSET('Sanitation Data'!$G$4,0,10*ROW('Sanitation Data'!G79)),NA())</f>
        <v>#N/A</v>
      </c>
      <c r="AL85" s="511" t="e">
        <f ca="1">+IF(AND(ISNUMBER(OFFSET('Sanitation Data'!$G$6,0,10*ROW('Sanitation Data'!G79))),'Data Summary'!DA85="Yes"),OFFSET('Sanitation Data'!$G$6,0,10*ROW('Sanitation Data'!G79)),NA())</f>
        <v>#N/A</v>
      </c>
      <c r="AM85" s="511" t="e">
        <f ca="1">+IF(AND(ISNUMBER(OFFSET('Sanitation Data'!$G$10,0,10*ROW('Sanitation Data'!G79))),'Data Summary'!DB85="Yes"),OFFSET('Sanitation Data'!$G$10,0,10*ROW('Sanitation Data'!G79)),NA())</f>
        <v>#N/A</v>
      </c>
      <c r="AN85" s="511" t="e">
        <f ca="1">+IF(AND(ISNUMBER(OFFSET('Sanitation Data'!$G$11,0,10*ROW('Sanitation Data'!G79))),'Data Summary'!DC85="Yes"),OFFSET('Sanitation Data'!$G$11,0,10*ROW('Sanitation Data'!G79)),NA())</f>
        <v>#N/A</v>
      </c>
      <c r="AO85" s="511" t="e">
        <f ca="1">+IF(AND(ISNUMBER(OFFSET('Sanitation Data'!$G$12,0,10*ROW('Sanitation Data'!G79))),'Data Summary'!DD85="Yes"),OFFSET('Sanitation Data'!$G$12,0,10*ROW('Sanitation Data'!G79)),NA())</f>
        <v>#N/A</v>
      </c>
      <c r="AP85" s="511" t="e">
        <f ca="1">+IF(AND(ISNUMBER(OFFSET('Sanitation Data'!$H$4,0,10*ROW('Sanitation Data'!H79))),'Data Summary'!DE85="Yes"),100-OFFSET('Sanitation Data'!$H$4,0,10*ROW('Sanitation Data'!H79)),NA())</f>
        <v>#N/A</v>
      </c>
      <c r="AQ85" s="511" t="e">
        <f ca="1">+IF(AND(ISNUMBER(OFFSET('Sanitation Data'!$H$6,0,10*ROW('Sanitation Data'!H79))),'Data Summary'!DF85="Yes"),OFFSET('Sanitation Data'!$H$6,0,10*ROW('Sanitation Data'!H79)),NA())</f>
        <v>#N/A</v>
      </c>
      <c r="AR85" s="511" t="e">
        <f ca="1">+IF(AND(ISNUMBER(OFFSET('Sanitation Data'!$H$10,0,10*ROW('Sanitation Data'!H79))),'Data Summary'!DG85="Yes"),OFFSET('Sanitation Data'!$H$10,0,10*ROW('Sanitation Data'!H79)),NA())</f>
        <v>#N/A</v>
      </c>
      <c r="AS85" s="511" t="e">
        <f ca="1">+IF(AND(ISNUMBER(OFFSET('Sanitation Data'!$H$11,0,10*ROW('Sanitation Data'!H79))),'Data Summary'!DH85="Yes"),OFFSET('Sanitation Data'!$H$11,0,10*ROW('Sanitation Data'!H79)),NA())</f>
        <v>#N/A</v>
      </c>
      <c r="AT85" s="511" t="e">
        <f ca="1">+IF(AND(ISNUMBER(OFFSET('Sanitation Data'!$H$12,0,10*ROW('Sanitation Data'!H79))),'Data Summary'!DI85="Yes"),OFFSET('Sanitation Data'!$H$12,0,10*ROW('Sanitation Data'!H79)),NA())</f>
        <v>#N/A</v>
      </c>
      <c r="AU85" s="511" t="e">
        <f ca="1">+IF(AND(ISNUMBER(OFFSET('Sanitation Data'!$I$4,0,10*ROW('Sanitation Data'!I79))),'Data Summary'!DJ85="Yes"),100-OFFSET('Sanitation Data'!$I$4,0,10*ROW('Sanitation Data'!I79)),NA())</f>
        <v>#N/A</v>
      </c>
      <c r="AV85" s="511" t="e">
        <f ca="1">+IF(AND(ISNUMBER(OFFSET('Sanitation Data'!$I$6,0,10*ROW('Sanitation Data'!I79))),'Data Summary'!DK85="Yes"),OFFSET('Sanitation Data'!$I$6,0,10*ROW('Sanitation Data'!I79)),NA())</f>
        <v>#N/A</v>
      </c>
      <c r="AW85" s="511" t="e">
        <f ca="1">+IF(AND(ISNUMBER(OFFSET('Sanitation Data'!$I$10,0,10*ROW('Sanitation Data'!I79))),'Data Summary'!DL85="Yes"),OFFSET('Sanitation Data'!$I$10,0,10*ROW('Sanitation Data'!I79)),NA())</f>
        <v>#N/A</v>
      </c>
      <c r="AX85" s="511" t="e">
        <f ca="1">+IF(AND(ISNUMBER(OFFSET('Sanitation Data'!$I$11,0,10*ROW('Sanitation Data'!I79))),'Data Summary'!DM85="Yes"),OFFSET('Sanitation Data'!$I$11,0,10*ROW('Sanitation Data'!I79)),NA())</f>
        <v>#N/A</v>
      </c>
      <c r="AY85" s="511" t="e">
        <f ca="1">+IF(AND(ISNUMBER(OFFSET('Sanitation Data'!$I$12,0,10*ROW('Sanitation Data'!I79))),'Data Summary'!DN85="Yes"),OFFSET('Sanitation Data'!$I$12,0,10*ROW('Sanitation Data'!I79)),NA())</f>
        <v>#N/A</v>
      </c>
      <c r="AZ85" s="512" t="e">
        <f ca="1">+IF(AND(ISNUMBER(OFFSET('Hygiene Data'!$D$5,0,10*ROW('Hygiene Data'!D79))),'Data Summary'!DO85="Yes"),OFFSET('Hygiene Data'!$D$5,0,10*ROW('Hygiene Data'!D79)),NA())</f>
        <v>#N/A</v>
      </c>
      <c r="BA85" s="512" t="e">
        <f ca="1">+IF(AND(ISNUMBER(OFFSET('Hygiene Data'!$D$7,0,10*ROW('Hygiene Data'!D79))),'Data Summary'!DP85="Yes"),OFFSET('Hygiene Data'!$D$7,0,10*ROW('Hygiene Data'!D79)),NA())</f>
        <v>#N/A</v>
      </c>
      <c r="BB85" s="512" t="e">
        <f ca="1">+IF(AND(ISNUMBER(OFFSET('Hygiene Data'!$D$9,0,10*ROW('Hygiene Data'!D79))),'Data Summary'!DQ85="Yes"),OFFSET('Hygiene Data'!$D$9,0,10*ROW('Hygiene Data'!D79)),NA())</f>
        <v>#N/A</v>
      </c>
      <c r="BC85" s="512" t="e">
        <f ca="1">+IF(AND(ISNUMBER(OFFSET('Hygiene Data'!$E$5,0,10*ROW('Hygiene Data'!E79))),'Data Summary'!DR85="Yes"),OFFSET('Hygiene Data'!$E$5,0,10*ROW('Hygiene Data'!E79)),NA())</f>
        <v>#N/A</v>
      </c>
      <c r="BD85" s="512" t="e">
        <f ca="1">+IF(AND(ISNUMBER(OFFSET('Hygiene Data'!$E$7,0,10*ROW('Hygiene Data'!E79))),'Data Summary'!DS85="Yes"),OFFSET('Hygiene Data'!$E$7,0,10*ROW('Hygiene Data'!E79)),NA())</f>
        <v>#N/A</v>
      </c>
      <c r="BE85" s="512" t="e">
        <f ca="1">+IF(AND(ISNUMBER(OFFSET('Hygiene Data'!$E$9,0,10*ROW('Hygiene Data'!E79))),'Data Summary'!DT85="Yes"),OFFSET('Hygiene Data'!$E$9,0,10*ROW('Hygiene Data'!E79)),NA())</f>
        <v>#N/A</v>
      </c>
      <c r="BF85" s="512" t="e">
        <f ca="1">+IF(AND(ISNUMBER(OFFSET('Hygiene Data'!$F$5,0,10*ROW('Hygiene Data'!F79))),'Data Summary'!DU85="Yes"),OFFSET('Hygiene Data'!$F$5,0,10*ROW('Hygiene Data'!F79)),NA())</f>
        <v>#N/A</v>
      </c>
      <c r="BG85" s="512" t="e">
        <f ca="1">+IF(AND(ISNUMBER(OFFSET('Hygiene Data'!$F$7,0,10*ROW('Hygiene Data'!F79))),'Data Summary'!DV85="Yes"),OFFSET('Hygiene Data'!$F$7,0,10*ROW('Hygiene Data'!F79)),NA())</f>
        <v>#N/A</v>
      </c>
      <c r="BH85" s="512" t="e">
        <f ca="1">+IF(AND(ISNUMBER(OFFSET('Hygiene Data'!$F$9,0,10*ROW('Hygiene Data'!F79))),'Data Summary'!DW85="Yes"),OFFSET('Hygiene Data'!$F$9,0,10*ROW('Hygiene Data'!F79)),NA())</f>
        <v>#N/A</v>
      </c>
      <c r="BI85" s="512" t="e">
        <f ca="1">+IF(AND(ISNUMBER(OFFSET('Hygiene Data'!$G$5,0,10*ROW('Hygiene Data'!G79))),'Data Summary'!DX85="Yes"),OFFSET('Hygiene Data'!$G$5,0,10*ROW('Hygiene Data'!G79)),NA())</f>
        <v>#N/A</v>
      </c>
      <c r="BJ85" s="512" t="e">
        <f ca="1">+IF(AND(ISNUMBER(OFFSET('Hygiene Data'!$G$7,0,10*ROW('Hygiene Data'!G79))),'Data Summary'!DY85="Yes"),OFFSET('Hygiene Data'!$G$7,0,10*ROW('Hygiene Data'!G79)),NA())</f>
        <v>#N/A</v>
      </c>
      <c r="BK85" s="512" t="e">
        <f ca="1">+IF(AND(ISNUMBER(OFFSET('Hygiene Data'!$G$9,0,10*ROW('Hygiene Data'!G79))),'Data Summary'!DZ85="Yes"),OFFSET('Hygiene Data'!$G$9,0,10*ROW('Hygiene Data'!G79)),NA())</f>
        <v>#N/A</v>
      </c>
      <c r="BL85" s="512" t="e">
        <f ca="1">+IF(AND(ISNUMBER(OFFSET('Hygiene Data'!$H$5,0,10*ROW('Hygiene Data'!H79))),'Data Summary'!EA85="Yes"),OFFSET('Hygiene Data'!$H$5,0,10*ROW('Hygiene Data'!H79)),NA())</f>
        <v>#N/A</v>
      </c>
      <c r="BM85" s="512" t="e">
        <f ca="1">+IF(AND(ISNUMBER(OFFSET('Hygiene Data'!$H$7,0,10*ROW('Hygiene Data'!H79))),'Data Summary'!EB85="Yes"),OFFSET('Hygiene Data'!$H$7,0,10*ROW('Hygiene Data'!H79)),NA())</f>
        <v>#N/A</v>
      </c>
      <c r="BN85" s="512" t="e">
        <f ca="1">+IF(AND(ISNUMBER(OFFSET('Hygiene Data'!$H$9,0,10*ROW('Hygiene Data'!H79))),'Data Summary'!EC85="Yes"),OFFSET('Hygiene Data'!$H$9,0,10*ROW('Hygiene Data'!H79)),NA())</f>
        <v>#N/A</v>
      </c>
      <c r="BO85" s="512" t="e">
        <f ca="1">+IF(AND(ISNUMBER(OFFSET('Hygiene Data'!$I$5,0,10*ROW('Hygiene Data'!I79))),'Data Summary'!ED85="Yes"),OFFSET('Hygiene Data'!$I$5,0,10*ROW('Hygiene Data'!I79)),NA())</f>
        <v>#N/A</v>
      </c>
      <c r="BP85" s="512" t="e">
        <f ca="1">+IF(AND(ISNUMBER(OFFSET('Hygiene Data'!$I$7,0,10*ROW('Hygiene Data'!I79))),'Data Summary'!EE85="Yes"),OFFSET('Hygiene Data'!$I$7,0,10*ROW('Hygiene Data'!I79)),NA())</f>
        <v>#N/A</v>
      </c>
      <c r="BQ85" s="512" t="e">
        <f ca="1">+IF(AND(ISNUMBER(OFFSET('Hygiene Data'!$I$9,0,10*ROW('Hygiene Data'!I79))),'Data Summary'!EF85="Yes"),OFFSET('Hygiene Data'!$I$9,0,10*ROW('Hygiene Data'!I79)),NA())</f>
        <v>#N/A</v>
      </c>
    </row>
    <row r="86" spans="1:69" x14ac:dyDescent="0.25">
      <c r="A86" s="508" t="e">
        <f ca="1">+RIGHT('Data Summary'!A86,LEN('Data Summary'!A86)-9)</f>
        <v>#VALUE!</v>
      </c>
      <c r="B86" s="482" t="str">
        <f ca="1">+IF(ISTEXT('Data Summary'!B86),'Data Summary'!B86,"")</f>
        <v/>
      </c>
      <c r="C86" s="509" t="e">
        <f ca="1">+VALUE('Data Summary'!C86)</f>
        <v>#VALUE!</v>
      </c>
      <c r="D86" s="510" t="e">
        <f ca="1">+IF(AND(ISNUMBER(OFFSET('Water Data'!$D$4,0,10*ROW('Water Data'!D80))),'Data Summary'!BS86="Yes"),100-OFFSET('Water Data'!$D$4,0,10*ROW('Water Data'!D80)),NA())</f>
        <v>#N/A</v>
      </c>
      <c r="E86" s="510" t="e">
        <f ca="1">+IF(AND(ISNUMBER(OFFSET('Water Data'!$D$6,0,10*ROW('Water Data'!D80))),'Data Summary'!BT86="Yes"),OFFSET('Water Data'!$D$6,0,10*ROW('Water Data'!D80)),NA())</f>
        <v>#N/A</v>
      </c>
      <c r="F86" s="510" t="e">
        <f ca="1">+IF(AND(ISNUMBER(OFFSET('Water Data'!$D$9,0,10*ROW('Water Data'!D80))),'Data Summary'!BU86="Yes"),OFFSET('Water Data'!$D$9,0,10*ROW('Water Data'!D80)),NA())</f>
        <v>#N/A</v>
      </c>
      <c r="G86" s="510" t="e">
        <f ca="1">+IF(AND(ISNUMBER(OFFSET('Water Data'!$E$4,0,10*ROW('Water Data'!E80))),'Data Summary'!BV86="Yes"),100-OFFSET('Water Data'!$E$4,0,10*ROW('Water Data'!E80)),NA())</f>
        <v>#N/A</v>
      </c>
      <c r="H86" s="510" t="e">
        <f ca="1">+IF(AND(ISNUMBER(OFFSET('Water Data'!$E$6,0,10*ROW('Water Data'!E80))),'Data Summary'!BW86="Yes"),OFFSET('Water Data'!$E$6,0,10*ROW('Water Data'!E80)),NA())</f>
        <v>#N/A</v>
      </c>
      <c r="I86" s="510" t="e">
        <f ca="1">+IF(AND(ISNUMBER(OFFSET('Water Data'!$E$9,0,10*ROW('Water Data'!E80))),'Data Summary'!BX86="Yes"),OFFSET('Water Data'!$E$9,0,10*ROW('Water Data'!E80)),NA())</f>
        <v>#N/A</v>
      </c>
      <c r="J86" s="510" t="e">
        <f ca="1">+IF(AND(ISNUMBER(OFFSET('Water Data'!$F$4,0,10*ROW('Water Data'!F80))),'Data Summary'!BY86="Yes"),100-OFFSET('Water Data'!$F$4,0,10*ROW('Water Data'!F80)),NA())</f>
        <v>#N/A</v>
      </c>
      <c r="K86" s="510" t="e">
        <f ca="1">+IF(AND(ISNUMBER(OFFSET('Water Data'!$F$6,0,10*ROW('Water Data'!F80))),'Data Summary'!BZ86="Yes"),OFFSET('Water Data'!$F$6,0,10*ROW('Water Data'!F80)),NA())</f>
        <v>#N/A</v>
      </c>
      <c r="L86" s="510" t="e">
        <f ca="1">+IF(AND(ISNUMBER(OFFSET('Water Data'!$F$9,0,10*ROW('Water Data'!F80))),'Data Summary'!CA86="Yes"),OFFSET('Water Data'!$F$9,0,10*ROW('Water Data'!F80)),NA())</f>
        <v>#N/A</v>
      </c>
      <c r="M86" s="510" t="e">
        <f ca="1">+IF(AND(ISNUMBER(OFFSET('Water Data'!$G$4,0,10*ROW('Water Data'!G80))),'Data Summary'!CB86="Yes"),100-OFFSET('Water Data'!$G$4,0,10*ROW('Water Data'!G80)),NA())</f>
        <v>#N/A</v>
      </c>
      <c r="N86" s="510" t="e">
        <f ca="1">+IF(AND(ISNUMBER(OFFSET('Water Data'!$G$6,0,10*ROW('Water Data'!G80))),'Data Summary'!CC86="Yes"),OFFSET('Water Data'!$G$6,0,10*ROW('Water Data'!G80)),NA())</f>
        <v>#N/A</v>
      </c>
      <c r="O86" s="510" t="e">
        <f ca="1">+IF(AND(ISNUMBER(OFFSET('Water Data'!$G$9,0,10*ROW('Water Data'!G80))),'Data Summary'!CD86="Yes"),OFFSET('Water Data'!$G$9,0,10*ROW('Water Data'!G80)),NA())</f>
        <v>#N/A</v>
      </c>
      <c r="P86" s="510" t="e">
        <f ca="1">+IF(AND(ISNUMBER(OFFSET('Water Data'!$H$4,0,10*ROW('Water Data'!H80))),'Data Summary'!CE86="Yes"),100-OFFSET('Water Data'!$H$4,0,10*ROW('Water Data'!H80)),NA())</f>
        <v>#N/A</v>
      </c>
      <c r="Q86" s="510" t="e">
        <f ca="1">+IF(AND(ISNUMBER(OFFSET('Water Data'!$H$6,0,10*ROW('Water Data'!H80))),'Data Summary'!CF86="Yes"),OFFSET('Water Data'!$H$6,0,10*ROW('Water Data'!H80)),NA())</f>
        <v>#N/A</v>
      </c>
      <c r="R86" s="510" t="e">
        <f ca="1">+IF(AND(ISNUMBER(OFFSET('Water Data'!$H$9,0,10*ROW('Water Data'!H80))),'Data Summary'!CG86="Yes"),OFFSET('Water Data'!$H$9,0,10*ROW('Water Data'!H80)),NA())</f>
        <v>#N/A</v>
      </c>
      <c r="S86" s="510" t="e">
        <f ca="1">+IF(AND(ISNUMBER(OFFSET('Water Data'!$I$4,0,10*ROW('Water Data'!I80))),'Data Summary'!CH86="Yes"),100-OFFSET('Water Data'!$I$4,0,10*ROW('Water Data'!I80)),NA())</f>
        <v>#N/A</v>
      </c>
      <c r="T86" s="510" t="e">
        <f ca="1">+IF(AND(ISNUMBER(OFFSET('Water Data'!$I$6,0,10*ROW('Water Data'!I80))),'Data Summary'!CI86="Yes"),OFFSET('Water Data'!$I$6,0,10*ROW('Water Data'!I80)),NA())</f>
        <v>#N/A</v>
      </c>
      <c r="U86" s="510" t="e">
        <f ca="1">+IF(AND(ISNUMBER(OFFSET('Water Data'!$I$9,0,10*ROW('Water Data'!I80))),'Data Summary'!CJ86="Yes"),OFFSET('Water Data'!$I$9,0,10*ROW('Water Data'!I80)),NA())</f>
        <v>#N/A</v>
      </c>
      <c r="V86" s="511" t="e">
        <f ca="1">+IF(AND(ISNUMBER(OFFSET('Sanitation Data'!$D$4,0,10*ROW('Sanitation Data'!D80))),'Data Summary'!CK86="Yes"),100-OFFSET('Sanitation Data'!$D$4,0,10*ROW('Sanitation Data'!D80)),NA())</f>
        <v>#N/A</v>
      </c>
      <c r="W86" s="511" t="e">
        <f ca="1">+IF(AND(ISNUMBER(OFFSET('Sanitation Data'!$D$6,0,10*ROW('Sanitation Data'!D80))),'Data Summary'!CL86="Yes"),OFFSET('Sanitation Data'!$D$6,0,10*ROW('Sanitation Data'!D80)),NA())</f>
        <v>#N/A</v>
      </c>
      <c r="X86" s="511" t="e">
        <f ca="1">+IF(AND(ISNUMBER(OFFSET('Sanitation Data'!$D$10,0,10*ROW('Sanitation Data'!D80))),'Data Summary'!CM86="Yes"),OFFSET('Sanitation Data'!$D$10,0,10*ROW('Sanitation Data'!D80)),NA())</f>
        <v>#N/A</v>
      </c>
      <c r="Y86" s="511" t="e">
        <f ca="1">+IF(AND(ISNUMBER(OFFSET('Sanitation Data'!$D$11,0,10*ROW('Sanitation Data'!D80))),'Data Summary'!CN86="Yes"),OFFSET('Sanitation Data'!$D$11,0,10*ROW('Sanitation Data'!D80)),NA())</f>
        <v>#N/A</v>
      </c>
      <c r="Z86" s="511" t="e">
        <f ca="1">+IF(AND(ISNUMBER(OFFSET('Sanitation Data'!$D$12,0,10*ROW('Sanitation Data'!D80))),'Data Summary'!CO86="Yes"),OFFSET('Sanitation Data'!$D$12,0,10*ROW('Sanitation Data'!D80)),NA())</f>
        <v>#N/A</v>
      </c>
      <c r="AA86" s="511" t="e">
        <f ca="1">+IF(AND(ISNUMBER(OFFSET('Sanitation Data'!$E$4,0,10*ROW('Sanitation Data'!E80))),'Data Summary'!CP86="Yes"),100-OFFSET('Sanitation Data'!$E$4,0,10*ROW('Sanitation Data'!E80)),NA())</f>
        <v>#N/A</v>
      </c>
      <c r="AB86" s="511" t="e">
        <f ca="1">+IF(AND(ISNUMBER(OFFSET('Sanitation Data'!$E$6,0,10*ROW('Sanitation Data'!E80))),'Data Summary'!CQ86="Yes"),OFFSET('Sanitation Data'!$E$6,0,10*ROW('Sanitation Data'!E80)),NA())</f>
        <v>#N/A</v>
      </c>
      <c r="AC86" s="511" t="e">
        <f ca="1">+IF(AND(ISNUMBER(OFFSET('Sanitation Data'!$E$10,0,10*ROW('Sanitation Data'!E80))),'Data Summary'!CR86="Yes"),OFFSET('Sanitation Data'!$E$10,0,10*ROW('Sanitation Data'!E80)),NA())</f>
        <v>#N/A</v>
      </c>
      <c r="AD86" s="511" t="e">
        <f ca="1">+IF(AND(ISNUMBER(OFFSET('Sanitation Data'!$E$11,0,10*ROW('Sanitation Data'!E80))),'Data Summary'!CS86="Yes"),OFFSET('Sanitation Data'!$E$11,0,10*ROW('Sanitation Data'!E80)),NA())</f>
        <v>#N/A</v>
      </c>
      <c r="AE86" s="511" t="e">
        <f ca="1">+IF(AND(ISNUMBER(OFFSET('Sanitation Data'!$E$12,0,10*ROW('Sanitation Data'!E80))),'Data Summary'!CT86="Yes"),OFFSET('Sanitation Data'!$E$12,0,10*ROW('Sanitation Data'!E80)),NA())</f>
        <v>#N/A</v>
      </c>
      <c r="AF86" s="511" t="e">
        <f ca="1">+IF(AND(ISNUMBER(OFFSET('Sanitation Data'!$F$4,0,10*ROW('Sanitation Data'!F80))),'Data Summary'!CU86="Yes"),100-OFFSET('Sanitation Data'!$F$4,0,10*ROW('Sanitation Data'!F80)),NA())</f>
        <v>#N/A</v>
      </c>
      <c r="AG86" s="511" t="e">
        <f ca="1">+IF(AND(ISNUMBER(OFFSET('Sanitation Data'!$F$6,0,10*ROW('Sanitation Data'!F80))),'Data Summary'!CV86="Yes"),OFFSET('Sanitation Data'!$F$6,0,10*ROW('Sanitation Data'!F80)),NA())</f>
        <v>#N/A</v>
      </c>
      <c r="AH86" s="511" t="e">
        <f ca="1">+IF(AND(ISNUMBER(OFFSET('Sanitation Data'!$F$10,0,10*ROW('Sanitation Data'!F80))),'Data Summary'!CW86="Yes"),OFFSET('Sanitation Data'!$F$10,0,10*ROW('Sanitation Data'!F80)),NA())</f>
        <v>#N/A</v>
      </c>
      <c r="AI86" s="511" t="e">
        <f ca="1">+IF(AND(ISNUMBER(OFFSET('Sanitation Data'!$F$11,0,10*ROW('Sanitation Data'!F80))),'Data Summary'!CX86="Yes"),OFFSET('Sanitation Data'!$F$11,0,10*ROW('Sanitation Data'!F80)),NA())</f>
        <v>#N/A</v>
      </c>
      <c r="AJ86" s="511" t="e">
        <f ca="1">+IF(AND(ISNUMBER(OFFSET('Sanitation Data'!$F$12,0,10*ROW('Sanitation Data'!F80))),'Data Summary'!CY86="Yes"),OFFSET('Sanitation Data'!$F$12,0,10*ROW('Sanitation Data'!F80)),NA())</f>
        <v>#N/A</v>
      </c>
      <c r="AK86" s="511" t="e">
        <f ca="1">+IF(AND(ISNUMBER(OFFSET('Sanitation Data'!$G$4,0,10*ROW('Sanitation Data'!G80))),'Data Summary'!CZ86="Yes"),100-OFFSET('Sanitation Data'!$G$4,0,10*ROW('Sanitation Data'!G80)),NA())</f>
        <v>#N/A</v>
      </c>
      <c r="AL86" s="511" t="e">
        <f ca="1">+IF(AND(ISNUMBER(OFFSET('Sanitation Data'!$G$6,0,10*ROW('Sanitation Data'!G80))),'Data Summary'!DA86="Yes"),OFFSET('Sanitation Data'!$G$6,0,10*ROW('Sanitation Data'!G80)),NA())</f>
        <v>#N/A</v>
      </c>
      <c r="AM86" s="511" t="e">
        <f ca="1">+IF(AND(ISNUMBER(OFFSET('Sanitation Data'!$G$10,0,10*ROW('Sanitation Data'!G80))),'Data Summary'!DB86="Yes"),OFFSET('Sanitation Data'!$G$10,0,10*ROW('Sanitation Data'!G80)),NA())</f>
        <v>#N/A</v>
      </c>
      <c r="AN86" s="511" t="e">
        <f ca="1">+IF(AND(ISNUMBER(OFFSET('Sanitation Data'!$G$11,0,10*ROW('Sanitation Data'!G80))),'Data Summary'!DC86="Yes"),OFFSET('Sanitation Data'!$G$11,0,10*ROW('Sanitation Data'!G80)),NA())</f>
        <v>#N/A</v>
      </c>
      <c r="AO86" s="511" t="e">
        <f ca="1">+IF(AND(ISNUMBER(OFFSET('Sanitation Data'!$G$12,0,10*ROW('Sanitation Data'!G80))),'Data Summary'!DD86="Yes"),OFFSET('Sanitation Data'!$G$12,0,10*ROW('Sanitation Data'!G80)),NA())</f>
        <v>#N/A</v>
      </c>
      <c r="AP86" s="511" t="e">
        <f ca="1">+IF(AND(ISNUMBER(OFFSET('Sanitation Data'!$H$4,0,10*ROW('Sanitation Data'!H80))),'Data Summary'!DE86="Yes"),100-OFFSET('Sanitation Data'!$H$4,0,10*ROW('Sanitation Data'!H80)),NA())</f>
        <v>#N/A</v>
      </c>
      <c r="AQ86" s="511" t="e">
        <f ca="1">+IF(AND(ISNUMBER(OFFSET('Sanitation Data'!$H$6,0,10*ROW('Sanitation Data'!H80))),'Data Summary'!DF86="Yes"),OFFSET('Sanitation Data'!$H$6,0,10*ROW('Sanitation Data'!H80)),NA())</f>
        <v>#N/A</v>
      </c>
      <c r="AR86" s="511" t="e">
        <f ca="1">+IF(AND(ISNUMBER(OFFSET('Sanitation Data'!$H$10,0,10*ROW('Sanitation Data'!H80))),'Data Summary'!DG86="Yes"),OFFSET('Sanitation Data'!$H$10,0,10*ROW('Sanitation Data'!H80)),NA())</f>
        <v>#N/A</v>
      </c>
      <c r="AS86" s="511" t="e">
        <f ca="1">+IF(AND(ISNUMBER(OFFSET('Sanitation Data'!$H$11,0,10*ROW('Sanitation Data'!H80))),'Data Summary'!DH86="Yes"),OFFSET('Sanitation Data'!$H$11,0,10*ROW('Sanitation Data'!H80)),NA())</f>
        <v>#N/A</v>
      </c>
      <c r="AT86" s="511" t="e">
        <f ca="1">+IF(AND(ISNUMBER(OFFSET('Sanitation Data'!$H$12,0,10*ROW('Sanitation Data'!H80))),'Data Summary'!DI86="Yes"),OFFSET('Sanitation Data'!$H$12,0,10*ROW('Sanitation Data'!H80)),NA())</f>
        <v>#N/A</v>
      </c>
      <c r="AU86" s="511" t="e">
        <f ca="1">+IF(AND(ISNUMBER(OFFSET('Sanitation Data'!$I$4,0,10*ROW('Sanitation Data'!I80))),'Data Summary'!DJ86="Yes"),100-OFFSET('Sanitation Data'!$I$4,0,10*ROW('Sanitation Data'!I80)),NA())</f>
        <v>#N/A</v>
      </c>
      <c r="AV86" s="511" t="e">
        <f ca="1">+IF(AND(ISNUMBER(OFFSET('Sanitation Data'!$I$6,0,10*ROW('Sanitation Data'!I80))),'Data Summary'!DK86="Yes"),OFFSET('Sanitation Data'!$I$6,0,10*ROW('Sanitation Data'!I80)),NA())</f>
        <v>#N/A</v>
      </c>
      <c r="AW86" s="511" t="e">
        <f ca="1">+IF(AND(ISNUMBER(OFFSET('Sanitation Data'!$I$10,0,10*ROW('Sanitation Data'!I80))),'Data Summary'!DL86="Yes"),OFFSET('Sanitation Data'!$I$10,0,10*ROW('Sanitation Data'!I80)),NA())</f>
        <v>#N/A</v>
      </c>
      <c r="AX86" s="511" t="e">
        <f ca="1">+IF(AND(ISNUMBER(OFFSET('Sanitation Data'!$I$11,0,10*ROW('Sanitation Data'!I80))),'Data Summary'!DM86="Yes"),OFFSET('Sanitation Data'!$I$11,0,10*ROW('Sanitation Data'!I80)),NA())</f>
        <v>#N/A</v>
      </c>
      <c r="AY86" s="511" t="e">
        <f ca="1">+IF(AND(ISNUMBER(OFFSET('Sanitation Data'!$I$12,0,10*ROW('Sanitation Data'!I80))),'Data Summary'!DN86="Yes"),OFFSET('Sanitation Data'!$I$12,0,10*ROW('Sanitation Data'!I80)),NA())</f>
        <v>#N/A</v>
      </c>
      <c r="AZ86" s="512" t="e">
        <f ca="1">+IF(AND(ISNUMBER(OFFSET('Hygiene Data'!$D$5,0,10*ROW('Hygiene Data'!D80))),'Data Summary'!DO86="Yes"),OFFSET('Hygiene Data'!$D$5,0,10*ROW('Hygiene Data'!D80)),NA())</f>
        <v>#N/A</v>
      </c>
      <c r="BA86" s="512" t="e">
        <f ca="1">+IF(AND(ISNUMBER(OFFSET('Hygiene Data'!$D$7,0,10*ROW('Hygiene Data'!D80))),'Data Summary'!DP86="Yes"),OFFSET('Hygiene Data'!$D$7,0,10*ROW('Hygiene Data'!D80)),NA())</f>
        <v>#N/A</v>
      </c>
      <c r="BB86" s="512" t="e">
        <f ca="1">+IF(AND(ISNUMBER(OFFSET('Hygiene Data'!$D$9,0,10*ROW('Hygiene Data'!D80))),'Data Summary'!DQ86="Yes"),OFFSET('Hygiene Data'!$D$9,0,10*ROW('Hygiene Data'!D80)),NA())</f>
        <v>#N/A</v>
      </c>
      <c r="BC86" s="512" t="e">
        <f ca="1">+IF(AND(ISNUMBER(OFFSET('Hygiene Data'!$E$5,0,10*ROW('Hygiene Data'!E80))),'Data Summary'!DR86="Yes"),OFFSET('Hygiene Data'!$E$5,0,10*ROW('Hygiene Data'!E80)),NA())</f>
        <v>#N/A</v>
      </c>
      <c r="BD86" s="512" t="e">
        <f ca="1">+IF(AND(ISNUMBER(OFFSET('Hygiene Data'!$E$7,0,10*ROW('Hygiene Data'!E80))),'Data Summary'!DS86="Yes"),OFFSET('Hygiene Data'!$E$7,0,10*ROW('Hygiene Data'!E80)),NA())</f>
        <v>#N/A</v>
      </c>
      <c r="BE86" s="512" t="e">
        <f ca="1">+IF(AND(ISNUMBER(OFFSET('Hygiene Data'!$E$9,0,10*ROW('Hygiene Data'!E80))),'Data Summary'!DT86="Yes"),OFFSET('Hygiene Data'!$E$9,0,10*ROW('Hygiene Data'!E80)),NA())</f>
        <v>#N/A</v>
      </c>
      <c r="BF86" s="512" t="e">
        <f ca="1">+IF(AND(ISNUMBER(OFFSET('Hygiene Data'!$F$5,0,10*ROW('Hygiene Data'!F80))),'Data Summary'!DU86="Yes"),OFFSET('Hygiene Data'!$F$5,0,10*ROW('Hygiene Data'!F80)),NA())</f>
        <v>#N/A</v>
      </c>
      <c r="BG86" s="512" t="e">
        <f ca="1">+IF(AND(ISNUMBER(OFFSET('Hygiene Data'!$F$7,0,10*ROW('Hygiene Data'!F80))),'Data Summary'!DV86="Yes"),OFFSET('Hygiene Data'!$F$7,0,10*ROW('Hygiene Data'!F80)),NA())</f>
        <v>#N/A</v>
      </c>
      <c r="BH86" s="512" t="e">
        <f ca="1">+IF(AND(ISNUMBER(OFFSET('Hygiene Data'!$F$9,0,10*ROW('Hygiene Data'!F80))),'Data Summary'!DW86="Yes"),OFFSET('Hygiene Data'!$F$9,0,10*ROW('Hygiene Data'!F80)),NA())</f>
        <v>#N/A</v>
      </c>
      <c r="BI86" s="512" t="e">
        <f ca="1">+IF(AND(ISNUMBER(OFFSET('Hygiene Data'!$G$5,0,10*ROW('Hygiene Data'!G80))),'Data Summary'!DX86="Yes"),OFFSET('Hygiene Data'!$G$5,0,10*ROW('Hygiene Data'!G80)),NA())</f>
        <v>#N/A</v>
      </c>
      <c r="BJ86" s="512" t="e">
        <f ca="1">+IF(AND(ISNUMBER(OFFSET('Hygiene Data'!$G$7,0,10*ROW('Hygiene Data'!G80))),'Data Summary'!DY86="Yes"),OFFSET('Hygiene Data'!$G$7,0,10*ROW('Hygiene Data'!G80)),NA())</f>
        <v>#N/A</v>
      </c>
      <c r="BK86" s="512" t="e">
        <f ca="1">+IF(AND(ISNUMBER(OFFSET('Hygiene Data'!$G$9,0,10*ROW('Hygiene Data'!G80))),'Data Summary'!DZ86="Yes"),OFFSET('Hygiene Data'!$G$9,0,10*ROW('Hygiene Data'!G80)),NA())</f>
        <v>#N/A</v>
      </c>
      <c r="BL86" s="512" t="e">
        <f ca="1">+IF(AND(ISNUMBER(OFFSET('Hygiene Data'!$H$5,0,10*ROW('Hygiene Data'!H80))),'Data Summary'!EA86="Yes"),OFFSET('Hygiene Data'!$H$5,0,10*ROW('Hygiene Data'!H80)),NA())</f>
        <v>#N/A</v>
      </c>
      <c r="BM86" s="512" t="e">
        <f ca="1">+IF(AND(ISNUMBER(OFFSET('Hygiene Data'!$H$7,0,10*ROW('Hygiene Data'!H80))),'Data Summary'!EB86="Yes"),OFFSET('Hygiene Data'!$H$7,0,10*ROW('Hygiene Data'!H80)),NA())</f>
        <v>#N/A</v>
      </c>
      <c r="BN86" s="512" t="e">
        <f ca="1">+IF(AND(ISNUMBER(OFFSET('Hygiene Data'!$H$9,0,10*ROW('Hygiene Data'!H80))),'Data Summary'!EC86="Yes"),OFFSET('Hygiene Data'!$H$9,0,10*ROW('Hygiene Data'!H80)),NA())</f>
        <v>#N/A</v>
      </c>
      <c r="BO86" s="512" t="e">
        <f ca="1">+IF(AND(ISNUMBER(OFFSET('Hygiene Data'!$I$5,0,10*ROW('Hygiene Data'!I80))),'Data Summary'!ED86="Yes"),OFFSET('Hygiene Data'!$I$5,0,10*ROW('Hygiene Data'!I80)),NA())</f>
        <v>#N/A</v>
      </c>
      <c r="BP86" s="512" t="e">
        <f ca="1">+IF(AND(ISNUMBER(OFFSET('Hygiene Data'!$I$7,0,10*ROW('Hygiene Data'!I80))),'Data Summary'!EE86="Yes"),OFFSET('Hygiene Data'!$I$7,0,10*ROW('Hygiene Data'!I80)),NA())</f>
        <v>#N/A</v>
      </c>
      <c r="BQ86" s="512" t="e">
        <f ca="1">+IF(AND(ISNUMBER(OFFSET('Hygiene Data'!$I$9,0,10*ROW('Hygiene Data'!I80))),'Data Summary'!EF86="Yes"),OFFSET('Hygiene Data'!$I$9,0,10*ROW('Hygiene Data'!I80)),NA())</f>
        <v>#N/A</v>
      </c>
    </row>
    <row r="87" spans="1:69" x14ac:dyDescent="0.25">
      <c r="A87" s="508" t="e">
        <f ca="1">+RIGHT('Data Summary'!A87,LEN('Data Summary'!A87)-9)</f>
        <v>#VALUE!</v>
      </c>
      <c r="B87" s="482" t="str">
        <f ca="1">+IF(ISTEXT('Data Summary'!B87),'Data Summary'!B87,"")</f>
        <v/>
      </c>
      <c r="C87" s="509" t="e">
        <f ca="1">+VALUE('Data Summary'!C87)</f>
        <v>#VALUE!</v>
      </c>
      <c r="D87" s="510" t="e">
        <f ca="1">+IF(AND(ISNUMBER(OFFSET('Water Data'!$D$4,0,10*ROW('Water Data'!D81))),'Data Summary'!BS87="Yes"),100-OFFSET('Water Data'!$D$4,0,10*ROW('Water Data'!D81)),NA())</f>
        <v>#N/A</v>
      </c>
      <c r="E87" s="510" t="e">
        <f ca="1">+IF(AND(ISNUMBER(OFFSET('Water Data'!$D$6,0,10*ROW('Water Data'!D81))),'Data Summary'!BT87="Yes"),OFFSET('Water Data'!$D$6,0,10*ROW('Water Data'!D81)),NA())</f>
        <v>#N/A</v>
      </c>
      <c r="F87" s="510" t="e">
        <f ca="1">+IF(AND(ISNUMBER(OFFSET('Water Data'!$D$9,0,10*ROW('Water Data'!D81))),'Data Summary'!BU87="Yes"),OFFSET('Water Data'!$D$9,0,10*ROW('Water Data'!D81)),NA())</f>
        <v>#N/A</v>
      </c>
      <c r="G87" s="510" t="e">
        <f ca="1">+IF(AND(ISNUMBER(OFFSET('Water Data'!$E$4,0,10*ROW('Water Data'!E81))),'Data Summary'!BV87="Yes"),100-OFFSET('Water Data'!$E$4,0,10*ROW('Water Data'!E81)),NA())</f>
        <v>#N/A</v>
      </c>
      <c r="H87" s="510" t="e">
        <f ca="1">+IF(AND(ISNUMBER(OFFSET('Water Data'!$E$6,0,10*ROW('Water Data'!E81))),'Data Summary'!BW87="Yes"),OFFSET('Water Data'!$E$6,0,10*ROW('Water Data'!E81)),NA())</f>
        <v>#N/A</v>
      </c>
      <c r="I87" s="510" t="e">
        <f ca="1">+IF(AND(ISNUMBER(OFFSET('Water Data'!$E$9,0,10*ROW('Water Data'!E81))),'Data Summary'!BX87="Yes"),OFFSET('Water Data'!$E$9,0,10*ROW('Water Data'!E81)),NA())</f>
        <v>#N/A</v>
      </c>
      <c r="J87" s="510" t="e">
        <f ca="1">+IF(AND(ISNUMBER(OFFSET('Water Data'!$F$4,0,10*ROW('Water Data'!F81))),'Data Summary'!BY87="Yes"),100-OFFSET('Water Data'!$F$4,0,10*ROW('Water Data'!F81)),NA())</f>
        <v>#N/A</v>
      </c>
      <c r="K87" s="510" t="e">
        <f ca="1">+IF(AND(ISNUMBER(OFFSET('Water Data'!$F$6,0,10*ROW('Water Data'!F81))),'Data Summary'!BZ87="Yes"),OFFSET('Water Data'!$F$6,0,10*ROW('Water Data'!F81)),NA())</f>
        <v>#N/A</v>
      </c>
      <c r="L87" s="510" t="e">
        <f ca="1">+IF(AND(ISNUMBER(OFFSET('Water Data'!$F$9,0,10*ROW('Water Data'!F81))),'Data Summary'!CA87="Yes"),OFFSET('Water Data'!$F$9,0,10*ROW('Water Data'!F81)),NA())</f>
        <v>#N/A</v>
      </c>
      <c r="M87" s="510" t="e">
        <f ca="1">+IF(AND(ISNUMBER(OFFSET('Water Data'!$G$4,0,10*ROW('Water Data'!G81))),'Data Summary'!CB87="Yes"),100-OFFSET('Water Data'!$G$4,0,10*ROW('Water Data'!G81)),NA())</f>
        <v>#N/A</v>
      </c>
      <c r="N87" s="510" t="e">
        <f ca="1">+IF(AND(ISNUMBER(OFFSET('Water Data'!$G$6,0,10*ROW('Water Data'!G81))),'Data Summary'!CC87="Yes"),OFFSET('Water Data'!$G$6,0,10*ROW('Water Data'!G81)),NA())</f>
        <v>#N/A</v>
      </c>
      <c r="O87" s="510" t="e">
        <f ca="1">+IF(AND(ISNUMBER(OFFSET('Water Data'!$G$9,0,10*ROW('Water Data'!G81))),'Data Summary'!CD87="Yes"),OFFSET('Water Data'!$G$9,0,10*ROW('Water Data'!G81)),NA())</f>
        <v>#N/A</v>
      </c>
      <c r="P87" s="510" t="e">
        <f ca="1">+IF(AND(ISNUMBER(OFFSET('Water Data'!$H$4,0,10*ROW('Water Data'!H81))),'Data Summary'!CE87="Yes"),100-OFFSET('Water Data'!$H$4,0,10*ROW('Water Data'!H81)),NA())</f>
        <v>#N/A</v>
      </c>
      <c r="Q87" s="510" t="e">
        <f ca="1">+IF(AND(ISNUMBER(OFFSET('Water Data'!$H$6,0,10*ROW('Water Data'!H81))),'Data Summary'!CF87="Yes"),OFFSET('Water Data'!$H$6,0,10*ROW('Water Data'!H81)),NA())</f>
        <v>#N/A</v>
      </c>
      <c r="R87" s="510" t="e">
        <f ca="1">+IF(AND(ISNUMBER(OFFSET('Water Data'!$H$9,0,10*ROW('Water Data'!H81))),'Data Summary'!CG87="Yes"),OFFSET('Water Data'!$H$9,0,10*ROW('Water Data'!H81)),NA())</f>
        <v>#N/A</v>
      </c>
      <c r="S87" s="510" t="e">
        <f ca="1">+IF(AND(ISNUMBER(OFFSET('Water Data'!$I$4,0,10*ROW('Water Data'!I81))),'Data Summary'!CH87="Yes"),100-OFFSET('Water Data'!$I$4,0,10*ROW('Water Data'!I81)),NA())</f>
        <v>#N/A</v>
      </c>
      <c r="T87" s="510" t="e">
        <f ca="1">+IF(AND(ISNUMBER(OFFSET('Water Data'!$I$6,0,10*ROW('Water Data'!I81))),'Data Summary'!CI87="Yes"),OFFSET('Water Data'!$I$6,0,10*ROW('Water Data'!I81)),NA())</f>
        <v>#N/A</v>
      </c>
      <c r="U87" s="510" t="e">
        <f ca="1">+IF(AND(ISNUMBER(OFFSET('Water Data'!$I$9,0,10*ROW('Water Data'!I81))),'Data Summary'!CJ87="Yes"),OFFSET('Water Data'!$I$9,0,10*ROW('Water Data'!I81)),NA())</f>
        <v>#N/A</v>
      </c>
      <c r="V87" s="511" t="e">
        <f ca="1">+IF(AND(ISNUMBER(OFFSET('Sanitation Data'!$D$4,0,10*ROW('Sanitation Data'!D81))),'Data Summary'!CK87="Yes"),100-OFFSET('Sanitation Data'!$D$4,0,10*ROW('Sanitation Data'!D81)),NA())</f>
        <v>#N/A</v>
      </c>
      <c r="W87" s="511" t="e">
        <f ca="1">+IF(AND(ISNUMBER(OFFSET('Sanitation Data'!$D$6,0,10*ROW('Sanitation Data'!D81))),'Data Summary'!CL87="Yes"),OFFSET('Sanitation Data'!$D$6,0,10*ROW('Sanitation Data'!D81)),NA())</f>
        <v>#N/A</v>
      </c>
      <c r="X87" s="511" t="e">
        <f ca="1">+IF(AND(ISNUMBER(OFFSET('Sanitation Data'!$D$10,0,10*ROW('Sanitation Data'!D81))),'Data Summary'!CM87="Yes"),OFFSET('Sanitation Data'!$D$10,0,10*ROW('Sanitation Data'!D81)),NA())</f>
        <v>#N/A</v>
      </c>
      <c r="Y87" s="511" t="e">
        <f ca="1">+IF(AND(ISNUMBER(OFFSET('Sanitation Data'!$D$11,0,10*ROW('Sanitation Data'!D81))),'Data Summary'!CN87="Yes"),OFFSET('Sanitation Data'!$D$11,0,10*ROW('Sanitation Data'!D81)),NA())</f>
        <v>#N/A</v>
      </c>
      <c r="Z87" s="511" t="e">
        <f ca="1">+IF(AND(ISNUMBER(OFFSET('Sanitation Data'!$D$12,0,10*ROW('Sanitation Data'!D81))),'Data Summary'!CO87="Yes"),OFFSET('Sanitation Data'!$D$12,0,10*ROW('Sanitation Data'!D81)),NA())</f>
        <v>#N/A</v>
      </c>
      <c r="AA87" s="511" t="e">
        <f ca="1">+IF(AND(ISNUMBER(OFFSET('Sanitation Data'!$E$4,0,10*ROW('Sanitation Data'!E81))),'Data Summary'!CP87="Yes"),100-OFFSET('Sanitation Data'!$E$4,0,10*ROW('Sanitation Data'!E81)),NA())</f>
        <v>#N/A</v>
      </c>
      <c r="AB87" s="511" t="e">
        <f ca="1">+IF(AND(ISNUMBER(OFFSET('Sanitation Data'!$E$6,0,10*ROW('Sanitation Data'!E81))),'Data Summary'!CQ87="Yes"),OFFSET('Sanitation Data'!$E$6,0,10*ROW('Sanitation Data'!E81)),NA())</f>
        <v>#N/A</v>
      </c>
      <c r="AC87" s="511" t="e">
        <f ca="1">+IF(AND(ISNUMBER(OFFSET('Sanitation Data'!$E$10,0,10*ROW('Sanitation Data'!E81))),'Data Summary'!CR87="Yes"),OFFSET('Sanitation Data'!$E$10,0,10*ROW('Sanitation Data'!E81)),NA())</f>
        <v>#N/A</v>
      </c>
      <c r="AD87" s="511" t="e">
        <f ca="1">+IF(AND(ISNUMBER(OFFSET('Sanitation Data'!$E$11,0,10*ROW('Sanitation Data'!E81))),'Data Summary'!CS87="Yes"),OFFSET('Sanitation Data'!$E$11,0,10*ROW('Sanitation Data'!E81)),NA())</f>
        <v>#N/A</v>
      </c>
      <c r="AE87" s="511" t="e">
        <f ca="1">+IF(AND(ISNUMBER(OFFSET('Sanitation Data'!$E$12,0,10*ROW('Sanitation Data'!E81))),'Data Summary'!CT87="Yes"),OFFSET('Sanitation Data'!$E$12,0,10*ROW('Sanitation Data'!E81)),NA())</f>
        <v>#N/A</v>
      </c>
      <c r="AF87" s="511" t="e">
        <f ca="1">+IF(AND(ISNUMBER(OFFSET('Sanitation Data'!$F$4,0,10*ROW('Sanitation Data'!F81))),'Data Summary'!CU87="Yes"),100-OFFSET('Sanitation Data'!$F$4,0,10*ROW('Sanitation Data'!F81)),NA())</f>
        <v>#N/A</v>
      </c>
      <c r="AG87" s="511" t="e">
        <f ca="1">+IF(AND(ISNUMBER(OFFSET('Sanitation Data'!$F$6,0,10*ROW('Sanitation Data'!F81))),'Data Summary'!CV87="Yes"),OFFSET('Sanitation Data'!$F$6,0,10*ROW('Sanitation Data'!F81)),NA())</f>
        <v>#N/A</v>
      </c>
      <c r="AH87" s="511" t="e">
        <f ca="1">+IF(AND(ISNUMBER(OFFSET('Sanitation Data'!$F$10,0,10*ROW('Sanitation Data'!F81))),'Data Summary'!CW87="Yes"),OFFSET('Sanitation Data'!$F$10,0,10*ROW('Sanitation Data'!F81)),NA())</f>
        <v>#N/A</v>
      </c>
      <c r="AI87" s="511" t="e">
        <f ca="1">+IF(AND(ISNUMBER(OFFSET('Sanitation Data'!$F$11,0,10*ROW('Sanitation Data'!F81))),'Data Summary'!CX87="Yes"),OFFSET('Sanitation Data'!$F$11,0,10*ROW('Sanitation Data'!F81)),NA())</f>
        <v>#N/A</v>
      </c>
      <c r="AJ87" s="511" t="e">
        <f ca="1">+IF(AND(ISNUMBER(OFFSET('Sanitation Data'!$F$12,0,10*ROW('Sanitation Data'!F81))),'Data Summary'!CY87="Yes"),OFFSET('Sanitation Data'!$F$12,0,10*ROW('Sanitation Data'!F81)),NA())</f>
        <v>#N/A</v>
      </c>
      <c r="AK87" s="511" t="e">
        <f ca="1">+IF(AND(ISNUMBER(OFFSET('Sanitation Data'!$G$4,0,10*ROW('Sanitation Data'!G81))),'Data Summary'!CZ87="Yes"),100-OFFSET('Sanitation Data'!$G$4,0,10*ROW('Sanitation Data'!G81)),NA())</f>
        <v>#N/A</v>
      </c>
      <c r="AL87" s="511" t="e">
        <f ca="1">+IF(AND(ISNUMBER(OFFSET('Sanitation Data'!$G$6,0,10*ROW('Sanitation Data'!G81))),'Data Summary'!DA87="Yes"),OFFSET('Sanitation Data'!$G$6,0,10*ROW('Sanitation Data'!G81)),NA())</f>
        <v>#N/A</v>
      </c>
      <c r="AM87" s="511" t="e">
        <f ca="1">+IF(AND(ISNUMBER(OFFSET('Sanitation Data'!$G$10,0,10*ROW('Sanitation Data'!G81))),'Data Summary'!DB87="Yes"),OFFSET('Sanitation Data'!$G$10,0,10*ROW('Sanitation Data'!G81)),NA())</f>
        <v>#N/A</v>
      </c>
      <c r="AN87" s="511" t="e">
        <f ca="1">+IF(AND(ISNUMBER(OFFSET('Sanitation Data'!$G$11,0,10*ROW('Sanitation Data'!G81))),'Data Summary'!DC87="Yes"),OFFSET('Sanitation Data'!$G$11,0,10*ROW('Sanitation Data'!G81)),NA())</f>
        <v>#N/A</v>
      </c>
      <c r="AO87" s="511" t="e">
        <f ca="1">+IF(AND(ISNUMBER(OFFSET('Sanitation Data'!$G$12,0,10*ROW('Sanitation Data'!G81))),'Data Summary'!DD87="Yes"),OFFSET('Sanitation Data'!$G$12,0,10*ROW('Sanitation Data'!G81)),NA())</f>
        <v>#N/A</v>
      </c>
      <c r="AP87" s="511" t="e">
        <f ca="1">+IF(AND(ISNUMBER(OFFSET('Sanitation Data'!$H$4,0,10*ROW('Sanitation Data'!H81))),'Data Summary'!DE87="Yes"),100-OFFSET('Sanitation Data'!$H$4,0,10*ROW('Sanitation Data'!H81)),NA())</f>
        <v>#N/A</v>
      </c>
      <c r="AQ87" s="511" t="e">
        <f ca="1">+IF(AND(ISNUMBER(OFFSET('Sanitation Data'!$H$6,0,10*ROW('Sanitation Data'!H81))),'Data Summary'!DF87="Yes"),OFFSET('Sanitation Data'!$H$6,0,10*ROW('Sanitation Data'!H81)),NA())</f>
        <v>#N/A</v>
      </c>
      <c r="AR87" s="511" t="e">
        <f ca="1">+IF(AND(ISNUMBER(OFFSET('Sanitation Data'!$H$10,0,10*ROW('Sanitation Data'!H81))),'Data Summary'!DG87="Yes"),OFFSET('Sanitation Data'!$H$10,0,10*ROW('Sanitation Data'!H81)),NA())</f>
        <v>#N/A</v>
      </c>
      <c r="AS87" s="511" t="e">
        <f ca="1">+IF(AND(ISNUMBER(OFFSET('Sanitation Data'!$H$11,0,10*ROW('Sanitation Data'!H81))),'Data Summary'!DH87="Yes"),OFFSET('Sanitation Data'!$H$11,0,10*ROW('Sanitation Data'!H81)),NA())</f>
        <v>#N/A</v>
      </c>
      <c r="AT87" s="511" t="e">
        <f ca="1">+IF(AND(ISNUMBER(OFFSET('Sanitation Data'!$H$12,0,10*ROW('Sanitation Data'!H81))),'Data Summary'!DI87="Yes"),OFFSET('Sanitation Data'!$H$12,0,10*ROW('Sanitation Data'!H81)),NA())</f>
        <v>#N/A</v>
      </c>
      <c r="AU87" s="511" t="e">
        <f ca="1">+IF(AND(ISNUMBER(OFFSET('Sanitation Data'!$I$4,0,10*ROW('Sanitation Data'!I81))),'Data Summary'!DJ87="Yes"),100-OFFSET('Sanitation Data'!$I$4,0,10*ROW('Sanitation Data'!I81)),NA())</f>
        <v>#N/A</v>
      </c>
      <c r="AV87" s="511" t="e">
        <f ca="1">+IF(AND(ISNUMBER(OFFSET('Sanitation Data'!$I$6,0,10*ROW('Sanitation Data'!I81))),'Data Summary'!DK87="Yes"),OFFSET('Sanitation Data'!$I$6,0,10*ROW('Sanitation Data'!I81)),NA())</f>
        <v>#N/A</v>
      </c>
      <c r="AW87" s="511" t="e">
        <f ca="1">+IF(AND(ISNUMBER(OFFSET('Sanitation Data'!$I$10,0,10*ROW('Sanitation Data'!I81))),'Data Summary'!DL87="Yes"),OFFSET('Sanitation Data'!$I$10,0,10*ROW('Sanitation Data'!I81)),NA())</f>
        <v>#N/A</v>
      </c>
      <c r="AX87" s="511" t="e">
        <f ca="1">+IF(AND(ISNUMBER(OFFSET('Sanitation Data'!$I$11,0,10*ROW('Sanitation Data'!I81))),'Data Summary'!DM87="Yes"),OFFSET('Sanitation Data'!$I$11,0,10*ROW('Sanitation Data'!I81)),NA())</f>
        <v>#N/A</v>
      </c>
      <c r="AY87" s="511" t="e">
        <f ca="1">+IF(AND(ISNUMBER(OFFSET('Sanitation Data'!$I$12,0,10*ROW('Sanitation Data'!I81))),'Data Summary'!DN87="Yes"),OFFSET('Sanitation Data'!$I$12,0,10*ROW('Sanitation Data'!I81)),NA())</f>
        <v>#N/A</v>
      </c>
      <c r="AZ87" s="512" t="e">
        <f ca="1">+IF(AND(ISNUMBER(OFFSET('Hygiene Data'!$D$5,0,10*ROW('Hygiene Data'!D81))),'Data Summary'!DO87="Yes"),OFFSET('Hygiene Data'!$D$5,0,10*ROW('Hygiene Data'!D81)),NA())</f>
        <v>#N/A</v>
      </c>
      <c r="BA87" s="512" t="e">
        <f ca="1">+IF(AND(ISNUMBER(OFFSET('Hygiene Data'!$D$7,0,10*ROW('Hygiene Data'!D81))),'Data Summary'!DP87="Yes"),OFFSET('Hygiene Data'!$D$7,0,10*ROW('Hygiene Data'!D81)),NA())</f>
        <v>#N/A</v>
      </c>
      <c r="BB87" s="512" t="e">
        <f ca="1">+IF(AND(ISNUMBER(OFFSET('Hygiene Data'!$D$9,0,10*ROW('Hygiene Data'!D81))),'Data Summary'!DQ87="Yes"),OFFSET('Hygiene Data'!$D$9,0,10*ROW('Hygiene Data'!D81)),NA())</f>
        <v>#N/A</v>
      </c>
      <c r="BC87" s="512" t="e">
        <f ca="1">+IF(AND(ISNUMBER(OFFSET('Hygiene Data'!$E$5,0,10*ROW('Hygiene Data'!E81))),'Data Summary'!DR87="Yes"),OFFSET('Hygiene Data'!$E$5,0,10*ROW('Hygiene Data'!E81)),NA())</f>
        <v>#N/A</v>
      </c>
      <c r="BD87" s="512" t="e">
        <f ca="1">+IF(AND(ISNUMBER(OFFSET('Hygiene Data'!$E$7,0,10*ROW('Hygiene Data'!E81))),'Data Summary'!DS87="Yes"),OFFSET('Hygiene Data'!$E$7,0,10*ROW('Hygiene Data'!E81)),NA())</f>
        <v>#N/A</v>
      </c>
      <c r="BE87" s="512" t="e">
        <f ca="1">+IF(AND(ISNUMBER(OFFSET('Hygiene Data'!$E$9,0,10*ROW('Hygiene Data'!E81))),'Data Summary'!DT87="Yes"),OFFSET('Hygiene Data'!$E$9,0,10*ROW('Hygiene Data'!E81)),NA())</f>
        <v>#N/A</v>
      </c>
      <c r="BF87" s="512" t="e">
        <f ca="1">+IF(AND(ISNUMBER(OFFSET('Hygiene Data'!$F$5,0,10*ROW('Hygiene Data'!F81))),'Data Summary'!DU87="Yes"),OFFSET('Hygiene Data'!$F$5,0,10*ROW('Hygiene Data'!F81)),NA())</f>
        <v>#N/A</v>
      </c>
      <c r="BG87" s="512" t="e">
        <f ca="1">+IF(AND(ISNUMBER(OFFSET('Hygiene Data'!$F$7,0,10*ROW('Hygiene Data'!F81))),'Data Summary'!DV87="Yes"),OFFSET('Hygiene Data'!$F$7,0,10*ROW('Hygiene Data'!F81)),NA())</f>
        <v>#N/A</v>
      </c>
      <c r="BH87" s="512" t="e">
        <f ca="1">+IF(AND(ISNUMBER(OFFSET('Hygiene Data'!$F$9,0,10*ROW('Hygiene Data'!F81))),'Data Summary'!DW87="Yes"),OFFSET('Hygiene Data'!$F$9,0,10*ROW('Hygiene Data'!F81)),NA())</f>
        <v>#N/A</v>
      </c>
      <c r="BI87" s="512" t="e">
        <f ca="1">+IF(AND(ISNUMBER(OFFSET('Hygiene Data'!$G$5,0,10*ROW('Hygiene Data'!G81))),'Data Summary'!DX87="Yes"),OFFSET('Hygiene Data'!$G$5,0,10*ROW('Hygiene Data'!G81)),NA())</f>
        <v>#N/A</v>
      </c>
      <c r="BJ87" s="512" t="e">
        <f ca="1">+IF(AND(ISNUMBER(OFFSET('Hygiene Data'!$G$7,0,10*ROW('Hygiene Data'!G81))),'Data Summary'!DY87="Yes"),OFFSET('Hygiene Data'!$G$7,0,10*ROW('Hygiene Data'!G81)),NA())</f>
        <v>#N/A</v>
      </c>
      <c r="BK87" s="512" t="e">
        <f ca="1">+IF(AND(ISNUMBER(OFFSET('Hygiene Data'!$G$9,0,10*ROW('Hygiene Data'!G81))),'Data Summary'!DZ87="Yes"),OFFSET('Hygiene Data'!$G$9,0,10*ROW('Hygiene Data'!G81)),NA())</f>
        <v>#N/A</v>
      </c>
      <c r="BL87" s="512" t="e">
        <f ca="1">+IF(AND(ISNUMBER(OFFSET('Hygiene Data'!$H$5,0,10*ROW('Hygiene Data'!H81))),'Data Summary'!EA87="Yes"),OFFSET('Hygiene Data'!$H$5,0,10*ROW('Hygiene Data'!H81)),NA())</f>
        <v>#N/A</v>
      </c>
      <c r="BM87" s="512" t="e">
        <f ca="1">+IF(AND(ISNUMBER(OFFSET('Hygiene Data'!$H$7,0,10*ROW('Hygiene Data'!H81))),'Data Summary'!EB87="Yes"),OFFSET('Hygiene Data'!$H$7,0,10*ROW('Hygiene Data'!H81)),NA())</f>
        <v>#N/A</v>
      </c>
      <c r="BN87" s="512" t="e">
        <f ca="1">+IF(AND(ISNUMBER(OFFSET('Hygiene Data'!$H$9,0,10*ROW('Hygiene Data'!H81))),'Data Summary'!EC87="Yes"),OFFSET('Hygiene Data'!$H$9,0,10*ROW('Hygiene Data'!H81)),NA())</f>
        <v>#N/A</v>
      </c>
      <c r="BO87" s="512" t="e">
        <f ca="1">+IF(AND(ISNUMBER(OFFSET('Hygiene Data'!$I$5,0,10*ROW('Hygiene Data'!I81))),'Data Summary'!ED87="Yes"),OFFSET('Hygiene Data'!$I$5,0,10*ROW('Hygiene Data'!I81)),NA())</f>
        <v>#N/A</v>
      </c>
      <c r="BP87" s="512" t="e">
        <f ca="1">+IF(AND(ISNUMBER(OFFSET('Hygiene Data'!$I$7,0,10*ROW('Hygiene Data'!I81))),'Data Summary'!EE87="Yes"),OFFSET('Hygiene Data'!$I$7,0,10*ROW('Hygiene Data'!I81)),NA())</f>
        <v>#N/A</v>
      </c>
      <c r="BQ87" s="512" t="e">
        <f ca="1">+IF(AND(ISNUMBER(OFFSET('Hygiene Data'!$I$9,0,10*ROW('Hygiene Data'!I81))),'Data Summary'!EF87="Yes"),OFFSET('Hygiene Data'!$I$9,0,10*ROW('Hygiene Data'!I81)),NA())</f>
        <v>#N/A</v>
      </c>
    </row>
    <row r="88" spans="1:69" x14ac:dyDescent="0.25">
      <c r="A88" s="508" t="e">
        <f ca="1">+RIGHT('Data Summary'!A88,LEN('Data Summary'!A88)-9)</f>
        <v>#VALUE!</v>
      </c>
      <c r="B88" s="482" t="str">
        <f ca="1">+IF(ISTEXT('Data Summary'!B88),'Data Summary'!B88,"")</f>
        <v/>
      </c>
      <c r="C88" s="509" t="e">
        <f ca="1">+VALUE('Data Summary'!C88)</f>
        <v>#VALUE!</v>
      </c>
      <c r="D88" s="510" t="e">
        <f ca="1">+IF(AND(ISNUMBER(OFFSET('Water Data'!$D$4,0,10*ROW('Water Data'!D82))),'Data Summary'!BS88="Yes"),100-OFFSET('Water Data'!$D$4,0,10*ROW('Water Data'!D82)),NA())</f>
        <v>#N/A</v>
      </c>
      <c r="E88" s="510" t="e">
        <f ca="1">+IF(AND(ISNUMBER(OFFSET('Water Data'!$D$6,0,10*ROW('Water Data'!D82))),'Data Summary'!BT88="Yes"),OFFSET('Water Data'!$D$6,0,10*ROW('Water Data'!D82)),NA())</f>
        <v>#N/A</v>
      </c>
      <c r="F88" s="510" t="e">
        <f ca="1">+IF(AND(ISNUMBER(OFFSET('Water Data'!$D$9,0,10*ROW('Water Data'!D82))),'Data Summary'!BU88="Yes"),OFFSET('Water Data'!$D$9,0,10*ROW('Water Data'!D82)),NA())</f>
        <v>#N/A</v>
      </c>
      <c r="G88" s="510" t="e">
        <f ca="1">+IF(AND(ISNUMBER(OFFSET('Water Data'!$E$4,0,10*ROW('Water Data'!E82))),'Data Summary'!BV88="Yes"),100-OFFSET('Water Data'!$E$4,0,10*ROW('Water Data'!E82)),NA())</f>
        <v>#N/A</v>
      </c>
      <c r="H88" s="510" t="e">
        <f ca="1">+IF(AND(ISNUMBER(OFFSET('Water Data'!$E$6,0,10*ROW('Water Data'!E82))),'Data Summary'!BW88="Yes"),OFFSET('Water Data'!$E$6,0,10*ROW('Water Data'!E82)),NA())</f>
        <v>#N/A</v>
      </c>
      <c r="I88" s="510" t="e">
        <f ca="1">+IF(AND(ISNUMBER(OFFSET('Water Data'!$E$9,0,10*ROW('Water Data'!E82))),'Data Summary'!BX88="Yes"),OFFSET('Water Data'!$E$9,0,10*ROW('Water Data'!E82)),NA())</f>
        <v>#N/A</v>
      </c>
      <c r="J88" s="510" t="e">
        <f ca="1">+IF(AND(ISNUMBER(OFFSET('Water Data'!$F$4,0,10*ROW('Water Data'!F82))),'Data Summary'!BY88="Yes"),100-OFFSET('Water Data'!$F$4,0,10*ROW('Water Data'!F82)),NA())</f>
        <v>#N/A</v>
      </c>
      <c r="K88" s="510" t="e">
        <f ca="1">+IF(AND(ISNUMBER(OFFSET('Water Data'!$F$6,0,10*ROW('Water Data'!F82))),'Data Summary'!BZ88="Yes"),OFFSET('Water Data'!$F$6,0,10*ROW('Water Data'!F82)),NA())</f>
        <v>#N/A</v>
      </c>
      <c r="L88" s="510" t="e">
        <f ca="1">+IF(AND(ISNUMBER(OFFSET('Water Data'!$F$9,0,10*ROW('Water Data'!F82))),'Data Summary'!CA88="Yes"),OFFSET('Water Data'!$F$9,0,10*ROW('Water Data'!F82)),NA())</f>
        <v>#N/A</v>
      </c>
      <c r="M88" s="510" t="e">
        <f ca="1">+IF(AND(ISNUMBER(OFFSET('Water Data'!$G$4,0,10*ROW('Water Data'!G82))),'Data Summary'!CB88="Yes"),100-OFFSET('Water Data'!$G$4,0,10*ROW('Water Data'!G82)),NA())</f>
        <v>#N/A</v>
      </c>
      <c r="N88" s="510" t="e">
        <f ca="1">+IF(AND(ISNUMBER(OFFSET('Water Data'!$G$6,0,10*ROW('Water Data'!G82))),'Data Summary'!CC88="Yes"),OFFSET('Water Data'!$G$6,0,10*ROW('Water Data'!G82)),NA())</f>
        <v>#N/A</v>
      </c>
      <c r="O88" s="510" t="e">
        <f ca="1">+IF(AND(ISNUMBER(OFFSET('Water Data'!$G$9,0,10*ROW('Water Data'!G82))),'Data Summary'!CD88="Yes"),OFFSET('Water Data'!$G$9,0,10*ROW('Water Data'!G82)),NA())</f>
        <v>#N/A</v>
      </c>
      <c r="P88" s="510" t="e">
        <f ca="1">+IF(AND(ISNUMBER(OFFSET('Water Data'!$H$4,0,10*ROW('Water Data'!H82))),'Data Summary'!CE88="Yes"),100-OFFSET('Water Data'!$H$4,0,10*ROW('Water Data'!H82)),NA())</f>
        <v>#N/A</v>
      </c>
      <c r="Q88" s="510" t="e">
        <f ca="1">+IF(AND(ISNUMBER(OFFSET('Water Data'!$H$6,0,10*ROW('Water Data'!H82))),'Data Summary'!CF88="Yes"),OFFSET('Water Data'!$H$6,0,10*ROW('Water Data'!H82)),NA())</f>
        <v>#N/A</v>
      </c>
      <c r="R88" s="510" t="e">
        <f ca="1">+IF(AND(ISNUMBER(OFFSET('Water Data'!$H$9,0,10*ROW('Water Data'!H82))),'Data Summary'!CG88="Yes"),OFFSET('Water Data'!$H$9,0,10*ROW('Water Data'!H82)),NA())</f>
        <v>#N/A</v>
      </c>
      <c r="S88" s="510" t="e">
        <f ca="1">+IF(AND(ISNUMBER(OFFSET('Water Data'!$I$4,0,10*ROW('Water Data'!I82))),'Data Summary'!CH88="Yes"),100-OFFSET('Water Data'!$I$4,0,10*ROW('Water Data'!I82)),NA())</f>
        <v>#N/A</v>
      </c>
      <c r="T88" s="510" t="e">
        <f ca="1">+IF(AND(ISNUMBER(OFFSET('Water Data'!$I$6,0,10*ROW('Water Data'!I82))),'Data Summary'!CI88="Yes"),OFFSET('Water Data'!$I$6,0,10*ROW('Water Data'!I82)),NA())</f>
        <v>#N/A</v>
      </c>
      <c r="U88" s="510" t="e">
        <f ca="1">+IF(AND(ISNUMBER(OFFSET('Water Data'!$I$9,0,10*ROW('Water Data'!I82))),'Data Summary'!CJ88="Yes"),OFFSET('Water Data'!$I$9,0,10*ROW('Water Data'!I82)),NA())</f>
        <v>#N/A</v>
      </c>
      <c r="V88" s="511" t="e">
        <f ca="1">+IF(AND(ISNUMBER(OFFSET('Sanitation Data'!$D$4,0,10*ROW('Sanitation Data'!D82))),'Data Summary'!CK88="Yes"),100-OFFSET('Sanitation Data'!$D$4,0,10*ROW('Sanitation Data'!D82)),NA())</f>
        <v>#N/A</v>
      </c>
      <c r="W88" s="511" t="e">
        <f ca="1">+IF(AND(ISNUMBER(OFFSET('Sanitation Data'!$D$6,0,10*ROW('Sanitation Data'!D82))),'Data Summary'!CL88="Yes"),OFFSET('Sanitation Data'!$D$6,0,10*ROW('Sanitation Data'!D82)),NA())</f>
        <v>#N/A</v>
      </c>
      <c r="X88" s="511" t="e">
        <f ca="1">+IF(AND(ISNUMBER(OFFSET('Sanitation Data'!$D$10,0,10*ROW('Sanitation Data'!D82))),'Data Summary'!CM88="Yes"),OFFSET('Sanitation Data'!$D$10,0,10*ROW('Sanitation Data'!D82)),NA())</f>
        <v>#N/A</v>
      </c>
      <c r="Y88" s="511" t="e">
        <f ca="1">+IF(AND(ISNUMBER(OFFSET('Sanitation Data'!$D$11,0,10*ROW('Sanitation Data'!D82))),'Data Summary'!CN88="Yes"),OFFSET('Sanitation Data'!$D$11,0,10*ROW('Sanitation Data'!D82)),NA())</f>
        <v>#N/A</v>
      </c>
      <c r="Z88" s="511" t="e">
        <f ca="1">+IF(AND(ISNUMBER(OFFSET('Sanitation Data'!$D$12,0,10*ROW('Sanitation Data'!D82))),'Data Summary'!CO88="Yes"),OFFSET('Sanitation Data'!$D$12,0,10*ROW('Sanitation Data'!D82)),NA())</f>
        <v>#N/A</v>
      </c>
      <c r="AA88" s="511" t="e">
        <f ca="1">+IF(AND(ISNUMBER(OFFSET('Sanitation Data'!$E$4,0,10*ROW('Sanitation Data'!E82))),'Data Summary'!CP88="Yes"),100-OFFSET('Sanitation Data'!$E$4,0,10*ROW('Sanitation Data'!E82)),NA())</f>
        <v>#N/A</v>
      </c>
      <c r="AB88" s="511" t="e">
        <f ca="1">+IF(AND(ISNUMBER(OFFSET('Sanitation Data'!$E$6,0,10*ROW('Sanitation Data'!E82))),'Data Summary'!CQ88="Yes"),OFFSET('Sanitation Data'!$E$6,0,10*ROW('Sanitation Data'!E82)),NA())</f>
        <v>#N/A</v>
      </c>
      <c r="AC88" s="511" t="e">
        <f ca="1">+IF(AND(ISNUMBER(OFFSET('Sanitation Data'!$E$10,0,10*ROW('Sanitation Data'!E82))),'Data Summary'!CR88="Yes"),OFFSET('Sanitation Data'!$E$10,0,10*ROW('Sanitation Data'!E82)),NA())</f>
        <v>#N/A</v>
      </c>
      <c r="AD88" s="511" t="e">
        <f ca="1">+IF(AND(ISNUMBER(OFFSET('Sanitation Data'!$E$11,0,10*ROW('Sanitation Data'!E82))),'Data Summary'!CS88="Yes"),OFFSET('Sanitation Data'!$E$11,0,10*ROW('Sanitation Data'!E82)),NA())</f>
        <v>#N/A</v>
      </c>
      <c r="AE88" s="511" t="e">
        <f ca="1">+IF(AND(ISNUMBER(OFFSET('Sanitation Data'!$E$12,0,10*ROW('Sanitation Data'!E82))),'Data Summary'!CT88="Yes"),OFFSET('Sanitation Data'!$E$12,0,10*ROW('Sanitation Data'!E82)),NA())</f>
        <v>#N/A</v>
      </c>
      <c r="AF88" s="511" t="e">
        <f ca="1">+IF(AND(ISNUMBER(OFFSET('Sanitation Data'!$F$4,0,10*ROW('Sanitation Data'!F82))),'Data Summary'!CU88="Yes"),100-OFFSET('Sanitation Data'!$F$4,0,10*ROW('Sanitation Data'!F82)),NA())</f>
        <v>#N/A</v>
      </c>
      <c r="AG88" s="511" t="e">
        <f ca="1">+IF(AND(ISNUMBER(OFFSET('Sanitation Data'!$F$6,0,10*ROW('Sanitation Data'!F82))),'Data Summary'!CV88="Yes"),OFFSET('Sanitation Data'!$F$6,0,10*ROW('Sanitation Data'!F82)),NA())</f>
        <v>#N/A</v>
      </c>
      <c r="AH88" s="511" t="e">
        <f ca="1">+IF(AND(ISNUMBER(OFFSET('Sanitation Data'!$F$10,0,10*ROW('Sanitation Data'!F82))),'Data Summary'!CW88="Yes"),OFFSET('Sanitation Data'!$F$10,0,10*ROW('Sanitation Data'!F82)),NA())</f>
        <v>#N/A</v>
      </c>
      <c r="AI88" s="511" t="e">
        <f ca="1">+IF(AND(ISNUMBER(OFFSET('Sanitation Data'!$F$11,0,10*ROW('Sanitation Data'!F82))),'Data Summary'!CX88="Yes"),OFFSET('Sanitation Data'!$F$11,0,10*ROW('Sanitation Data'!F82)),NA())</f>
        <v>#N/A</v>
      </c>
      <c r="AJ88" s="511" t="e">
        <f ca="1">+IF(AND(ISNUMBER(OFFSET('Sanitation Data'!$F$12,0,10*ROW('Sanitation Data'!F82))),'Data Summary'!CY88="Yes"),OFFSET('Sanitation Data'!$F$12,0,10*ROW('Sanitation Data'!F82)),NA())</f>
        <v>#N/A</v>
      </c>
      <c r="AK88" s="511" t="e">
        <f ca="1">+IF(AND(ISNUMBER(OFFSET('Sanitation Data'!$G$4,0,10*ROW('Sanitation Data'!G82))),'Data Summary'!CZ88="Yes"),100-OFFSET('Sanitation Data'!$G$4,0,10*ROW('Sanitation Data'!G82)),NA())</f>
        <v>#N/A</v>
      </c>
      <c r="AL88" s="511" t="e">
        <f ca="1">+IF(AND(ISNUMBER(OFFSET('Sanitation Data'!$G$6,0,10*ROW('Sanitation Data'!G82))),'Data Summary'!DA88="Yes"),OFFSET('Sanitation Data'!$G$6,0,10*ROW('Sanitation Data'!G82)),NA())</f>
        <v>#N/A</v>
      </c>
      <c r="AM88" s="511" t="e">
        <f ca="1">+IF(AND(ISNUMBER(OFFSET('Sanitation Data'!$G$10,0,10*ROW('Sanitation Data'!G82))),'Data Summary'!DB88="Yes"),OFFSET('Sanitation Data'!$G$10,0,10*ROW('Sanitation Data'!G82)),NA())</f>
        <v>#N/A</v>
      </c>
      <c r="AN88" s="511" t="e">
        <f ca="1">+IF(AND(ISNUMBER(OFFSET('Sanitation Data'!$G$11,0,10*ROW('Sanitation Data'!G82))),'Data Summary'!DC88="Yes"),OFFSET('Sanitation Data'!$G$11,0,10*ROW('Sanitation Data'!G82)),NA())</f>
        <v>#N/A</v>
      </c>
      <c r="AO88" s="511" t="e">
        <f ca="1">+IF(AND(ISNUMBER(OFFSET('Sanitation Data'!$G$12,0,10*ROW('Sanitation Data'!G82))),'Data Summary'!DD88="Yes"),OFFSET('Sanitation Data'!$G$12,0,10*ROW('Sanitation Data'!G82)),NA())</f>
        <v>#N/A</v>
      </c>
      <c r="AP88" s="511" t="e">
        <f ca="1">+IF(AND(ISNUMBER(OFFSET('Sanitation Data'!$H$4,0,10*ROW('Sanitation Data'!H82))),'Data Summary'!DE88="Yes"),100-OFFSET('Sanitation Data'!$H$4,0,10*ROW('Sanitation Data'!H82)),NA())</f>
        <v>#N/A</v>
      </c>
      <c r="AQ88" s="511" t="e">
        <f ca="1">+IF(AND(ISNUMBER(OFFSET('Sanitation Data'!$H$6,0,10*ROW('Sanitation Data'!H82))),'Data Summary'!DF88="Yes"),OFFSET('Sanitation Data'!$H$6,0,10*ROW('Sanitation Data'!H82)),NA())</f>
        <v>#N/A</v>
      </c>
      <c r="AR88" s="511" t="e">
        <f ca="1">+IF(AND(ISNUMBER(OFFSET('Sanitation Data'!$H$10,0,10*ROW('Sanitation Data'!H82))),'Data Summary'!DG88="Yes"),OFFSET('Sanitation Data'!$H$10,0,10*ROW('Sanitation Data'!H82)),NA())</f>
        <v>#N/A</v>
      </c>
      <c r="AS88" s="511" t="e">
        <f ca="1">+IF(AND(ISNUMBER(OFFSET('Sanitation Data'!$H$11,0,10*ROW('Sanitation Data'!H82))),'Data Summary'!DH88="Yes"),OFFSET('Sanitation Data'!$H$11,0,10*ROW('Sanitation Data'!H82)),NA())</f>
        <v>#N/A</v>
      </c>
      <c r="AT88" s="511" t="e">
        <f ca="1">+IF(AND(ISNUMBER(OFFSET('Sanitation Data'!$H$12,0,10*ROW('Sanitation Data'!H82))),'Data Summary'!DI88="Yes"),OFFSET('Sanitation Data'!$H$12,0,10*ROW('Sanitation Data'!H82)),NA())</f>
        <v>#N/A</v>
      </c>
      <c r="AU88" s="511" t="e">
        <f ca="1">+IF(AND(ISNUMBER(OFFSET('Sanitation Data'!$I$4,0,10*ROW('Sanitation Data'!I82))),'Data Summary'!DJ88="Yes"),100-OFFSET('Sanitation Data'!$I$4,0,10*ROW('Sanitation Data'!I82)),NA())</f>
        <v>#N/A</v>
      </c>
      <c r="AV88" s="511" t="e">
        <f ca="1">+IF(AND(ISNUMBER(OFFSET('Sanitation Data'!$I$6,0,10*ROW('Sanitation Data'!I82))),'Data Summary'!DK88="Yes"),OFFSET('Sanitation Data'!$I$6,0,10*ROW('Sanitation Data'!I82)),NA())</f>
        <v>#N/A</v>
      </c>
      <c r="AW88" s="511" t="e">
        <f ca="1">+IF(AND(ISNUMBER(OFFSET('Sanitation Data'!$I$10,0,10*ROW('Sanitation Data'!I82))),'Data Summary'!DL88="Yes"),OFFSET('Sanitation Data'!$I$10,0,10*ROW('Sanitation Data'!I82)),NA())</f>
        <v>#N/A</v>
      </c>
      <c r="AX88" s="511" t="e">
        <f ca="1">+IF(AND(ISNUMBER(OFFSET('Sanitation Data'!$I$11,0,10*ROW('Sanitation Data'!I82))),'Data Summary'!DM88="Yes"),OFFSET('Sanitation Data'!$I$11,0,10*ROW('Sanitation Data'!I82)),NA())</f>
        <v>#N/A</v>
      </c>
      <c r="AY88" s="511" t="e">
        <f ca="1">+IF(AND(ISNUMBER(OFFSET('Sanitation Data'!$I$12,0,10*ROW('Sanitation Data'!I82))),'Data Summary'!DN88="Yes"),OFFSET('Sanitation Data'!$I$12,0,10*ROW('Sanitation Data'!I82)),NA())</f>
        <v>#N/A</v>
      </c>
      <c r="AZ88" s="512" t="e">
        <f ca="1">+IF(AND(ISNUMBER(OFFSET('Hygiene Data'!$D$5,0,10*ROW('Hygiene Data'!D82))),'Data Summary'!DO88="Yes"),OFFSET('Hygiene Data'!$D$5,0,10*ROW('Hygiene Data'!D82)),NA())</f>
        <v>#N/A</v>
      </c>
      <c r="BA88" s="512" t="e">
        <f ca="1">+IF(AND(ISNUMBER(OFFSET('Hygiene Data'!$D$7,0,10*ROW('Hygiene Data'!D82))),'Data Summary'!DP88="Yes"),OFFSET('Hygiene Data'!$D$7,0,10*ROW('Hygiene Data'!D82)),NA())</f>
        <v>#N/A</v>
      </c>
      <c r="BB88" s="512" t="e">
        <f ca="1">+IF(AND(ISNUMBER(OFFSET('Hygiene Data'!$D$9,0,10*ROW('Hygiene Data'!D82))),'Data Summary'!DQ88="Yes"),OFFSET('Hygiene Data'!$D$9,0,10*ROW('Hygiene Data'!D82)),NA())</f>
        <v>#N/A</v>
      </c>
      <c r="BC88" s="512" t="e">
        <f ca="1">+IF(AND(ISNUMBER(OFFSET('Hygiene Data'!$E$5,0,10*ROW('Hygiene Data'!E82))),'Data Summary'!DR88="Yes"),OFFSET('Hygiene Data'!$E$5,0,10*ROW('Hygiene Data'!E82)),NA())</f>
        <v>#N/A</v>
      </c>
      <c r="BD88" s="512" t="e">
        <f ca="1">+IF(AND(ISNUMBER(OFFSET('Hygiene Data'!$E$7,0,10*ROW('Hygiene Data'!E82))),'Data Summary'!DS88="Yes"),OFFSET('Hygiene Data'!$E$7,0,10*ROW('Hygiene Data'!E82)),NA())</f>
        <v>#N/A</v>
      </c>
      <c r="BE88" s="512" t="e">
        <f ca="1">+IF(AND(ISNUMBER(OFFSET('Hygiene Data'!$E$9,0,10*ROW('Hygiene Data'!E82))),'Data Summary'!DT88="Yes"),OFFSET('Hygiene Data'!$E$9,0,10*ROW('Hygiene Data'!E82)),NA())</f>
        <v>#N/A</v>
      </c>
      <c r="BF88" s="512" t="e">
        <f ca="1">+IF(AND(ISNUMBER(OFFSET('Hygiene Data'!$F$5,0,10*ROW('Hygiene Data'!F82))),'Data Summary'!DU88="Yes"),OFFSET('Hygiene Data'!$F$5,0,10*ROW('Hygiene Data'!F82)),NA())</f>
        <v>#N/A</v>
      </c>
      <c r="BG88" s="512" t="e">
        <f ca="1">+IF(AND(ISNUMBER(OFFSET('Hygiene Data'!$F$7,0,10*ROW('Hygiene Data'!F82))),'Data Summary'!DV88="Yes"),OFFSET('Hygiene Data'!$F$7,0,10*ROW('Hygiene Data'!F82)),NA())</f>
        <v>#N/A</v>
      </c>
      <c r="BH88" s="512" t="e">
        <f ca="1">+IF(AND(ISNUMBER(OFFSET('Hygiene Data'!$F$9,0,10*ROW('Hygiene Data'!F82))),'Data Summary'!DW88="Yes"),OFFSET('Hygiene Data'!$F$9,0,10*ROW('Hygiene Data'!F82)),NA())</f>
        <v>#N/A</v>
      </c>
      <c r="BI88" s="512" t="e">
        <f ca="1">+IF(AND(ISNUMBER(OFFSET('Hygiene Data'!$G$5,0,10*ROW('Hygiene Data'!G82))),'Data Summary'!DX88="Yes"),OFFSET('Hygiene Data'!$G$5,0,10*ROW('Hygiene Data'!G82)),NA())</f>
        <v>#N/A</v>
      </c>
      <c r="BJ88" s="512" t="e">
        <f ca="1">+IF(AND(ISNUMBER(OFFSET('Hygiene Data'!$G$7,0,10*ROW('Hygiene Data'!G82))),'Data Summary'!DY88="Yes"),OFFSET('Hygiene Data'!$G$7,0,10*ROW('Hygiene Data'!G82)),NA())</f>
        <v>#N/A</v>
      </c>
      <c r="BK88" s="512" t="e">
        <f ca="1">+IF(AND(ISNUMBER(OFFSET('Hygiene Data'!$G$9,0,10*ROW('Hygiene Data'!G82))),'Data Summary'!DZ88="Yes"),OFFSET('Hygiene Data'!$G$9,0,10*ROW('Hygiene Data'!G82)),NA())</f>
        <v>#N/A</v>
      </c>
      <c r="BL88" s="512" t="e">
        <f ca="1">+IF(AND(ISNUMBER(OFFSET('Hygiene Data'!$H$5,0,10*ROW('Hygiene Data'!H82))),'Data Summary'!EA88="Yes"),OFFSET('Hygiene Data'!$H$5,0,10*ROW('Hygiene Data'!H82)),NA())</f>
        <v>#N/A</v>
      </c>
      <c r="BM88" s="512" t="e">
        <f ca="1">+IF(AND(ISNUMBER(OFFSET('Hygiene Data'!$H$7,0,10*ROW('Hygiene Data'!H82))),'Data Summary'!EB88="Yes"),OFFSET('Hygiene Data'!$H$7,0,10*ROW('Hygiene Data'!H82)),NA())</f>
        <v>#N/A</v>
      </c>
      <c r="BN88" s="512" t="e">
        <f ca="1">+IF(AND(ISNUMBER(OFFSET('Hygiene Data'!$H$9,0,10*ROW('Hygiene Data'!H82))),'Data Summary'!EC88="Yes"),OFFSET('Hygiene Data'!$H$9,0,10*ROW('Hygiene Data'!H82)),NA())</f>
        <v>#N/A</v>
      </c>
      <c r="BO88" s="512" t="e">
        <f ca="1">+IF(AND(ISNUMBER(OFFSET('Hygiene Data'!$I$5,0,10*ROW('Hygiene Data'!I82))),'Data Summary'!ED88="Yes"),OFFSET('Hygiene Data'!$I$5,0,10*ROW('Hygiene Data'!I82)),NA())</f>
        <v>#N/A</v>
      </c>
      <c r="BP88" s="512" t="e">
        <f ca="1">+IF(AND(ISNUMBER(OFFSET('Hygiene Data'!$I$7,0,10*ROW('Hygiene Data'!I82))),'Data Summary'!EE88="Yes"),OFFSET('Hygiene Data'!$I$7,0,10*ROW('Hygiene Data'!I82)),NA())</f>
        <v>#N/A</v>
      </c>
      <c r="BQ88" s="512" t="e">
        <f ca="1">+IF(AND(ISNUMBER(OFFSET('Hygiene Data'!$I$9,0,10*ROW('Hygiene Data'!I82))),'Data Summary'!EF88="Yes"),OFFSET('Hygiene Data'!$I$9,0,10*ROW('Hygiene Data'!I82)),NA())</f>
        <v>#N/A</v>
      </c>
    </row>
    <row r="89" spans="1:69" x14ac:dyDescent="0.25">
      <c r="A89" s="508" t="e">
        <f ca="1">+RIGHT('Data Summary'!A89,LEN('Data Summary'!A89)-9)</f>
        <v>#VALUE!</v>
      </c>
      <c r="B89" s="482" t="str">
        <f ca="1">+IF(ISTEXT('Data Summary'!B89),'Data Summary'!B89,"")</f>
        <v/>
      </c>
      <c r="C89" s="509" t="e">
        <f ca="1">+VALUE('Data Summary'!C89)</f>
        <v>#VALUE!</v>
      </c>
      <c r="D89" s="510" t="e">
        <f ca="1">+IF(AND(ISNUMBER(OFFSET('Water Data'!$D$4,0,10*ROW('Water Data'!D83))),'Data Summary'!BS89="Yes"),100-OFFSET('Water Data'!$D$4,0,10*ROW('Water Data'!D83)),NA())</f>
        <v>#N/A</v>
      </c>
      <c r="E89" s="510" t="e">
        <f ca="1">+IF(AND(ISNUMBER(OFFSET('Water Data'!$D$6,0,10*ROW('Water Data'!D83))),'Data Summary'!BT89="Yes"),OFFSET('Water Data'!$D$6,0,10*ROW('Water Data'!D83)),NA())</f>
        <v>#N/A</v>
      </c>
      <c r="F89" s="510" t="e">
        <f ca="1">+IF(AND(ISNUMBER(OFFSET('Water Data'!$D$9,0,10*ROW('Water Data'!D83))),'Data Summary'!BU89="Yes"),OFFSET('Water Data'!$D$9,0,10*ROW('Water Data'!D83)),NA())</f>
        <v>#N/A</v>
      </c>
      <c r="G89" s="510" t="e">
        <f ca="1">+IF(AND(ISNUMBER(OFFSET('Water Data'!$E$4,0,10*ROW('Water Data'!E83))),'Data Summary'!BV89="Yes"),100-OFFSET('Water Data'!$E$4,0,10*ROW('Water Data'!E83)),NA())</f>
        <v>#N/A</v>
      </c>
      <c r="H89" s="510" t="e">
        <f ca="1">+IF(AND(ISNUMBER(OFFSET('Water Data'!$E$6,0,10*ROW('Water Data'!E83))),'Data Summary'!BW89="Yes"),OFFSET('Water Data'!$E$6,0,10*ROW('Water Data'!E83)),NA())</f>
        <v>#N/A</v>
      </c>
      <c r="I89" s="510" t="e">
        <f ca="1">+IF(AND(ISNUMBER(OFFSET('Water Data'!$E$9,0,10*ROW('Water Data'!E83))),'Data Summary'!BX89="Yes"),OFFSET('Water Data'!$E$9,0,10*ROW('Water Data'!E83)),NA())</f>
        <v>#N/A</v>
      </c>
      <c r="J89" s="510" t="e">
        <f ca="1">+IF(AND(ISNUMBER(OFFSET('Water Data'!$F$4,0,10*ROW('Water Data'!F83))),'Data Summary'!BY89="Yes"),100-OFFSET('Water Data'!$F$4,0,10*ROW('Water Data'!F83)),NA())</f>
        <v>#N/A</v>
      </c>
      <c r="K89" s="510" t="e">
        <f ca="1">+IF(AND(ISNUMBER(OFFSET('Water Data'!$F$6,0,10*ROW('Water Data'!F83))),'Data Summary'!BZ89="Yes"),OFFSET('Water Data'!$F$6,0,10*ROW('Water Data'!F83)),NA())</f>
        <v>#N/A</v>
      </c>
      <c r="L89" s="510" t="e">
        <f ca="1">+IF(AND(ISNUMBER(OFFSET('Water Data'!$F$9,0,10*ROW('Water Data'!F83))),'Data Summary'!CA89="Yes"),OFFSET('Water Data'!$F$9,0,10*ROW('Water Data'!F83)),NA())</f>
        <v>#N/A</v>
      </c>
      <c r="M89" s="510" t="e">
        <f ca="1">+IF(AND(ISNUMBER(OFFSET('Water Data'!$G$4,0,10*ROW('Water Data'!G83))),'Data Summary'!CB89="Yes"),100-OFFSET('Water Data'!$G$4,0,10*ROW('Water Data'!G83)),NA())</f>
        <v>#N/A</v>
      </c>
      <c r="N89" s="510" t="e">
        <f ca="1">+IF(AND(ISNUMBER(OFFSET('Water Data'!$G$6,0,10*ROW('Water Data'!G83))),'Data Summary'!CC89="Yes"),OFFSET('Water Data'!$G$6,0,10*ROW('Water Data'!G83)),NA())</f>
        <v>#N/A</v>
      </c>
      <c r="O89" s="510" t="e">
        <f ca="1">+IF(AND(ISNUMBER(OFFSET('Water Data'!$G$9,0,10*ROW('Water Data'!G83))),'Data Summary'!CD89="Yes"),OFFSET('Water Data'!$G$9,0,10*ROW('Water Data'!G83)),NA())</f>
        <v>#N/A</v>
      </c>
      <c r="P89" s="510" t="e">
        <f ca="1">+IF(AND(ISNUMBER(OFFSET('Water Data'!$H$4,0,10*ROW('Water Data'!H83))),'Data Summary'!CE89="Yes"),100-OFFSET('Water Data'!$H$4,0,10*ROW('Water Data'!H83)),NA())</f>
        <v>#N/A</v>
      </c>
      <c r="Q89" s="510" t="e">
        <f ca="1">+IF(AND(ISNUMBER(OFFSET('Water Data'!$H$6,0,10*ROW('Water Data'!H83))),'Data Summary'!CF89="Yes"),OFFSET('Water Data'!$H$6,0,10*ROW('Water Data'!H83)),NA())</f>
        <v>#N/A</v>
      </c>
      <c r="R89" s="510" t="e">
        <f ca="1">+IF(AND(ISNUMBER(OFFSET('Water Data'!$H$9,0,10*ROW('Water Data'!H83))),'Data Summary'!CG89="Yes"),OFFSET('Water Data'!$H$9,0,10*ROW('Water Data'!H83)),NA())</f>
        <v>#N/A</v>
      </c>
      <c r="S89" s="510" t="e">
        <f ca="1">+IF(AND(ISNUMBER(OFFSET('Water Data'!$I$4,0,10*ROW('Water Data'!I83))),'Data Summary'!CH89="Yes"),100-OFFSET('Water Data'!$I$4,0,10*ROW('Water Data'!I83)),NA())</f>
        <v>#N/A</v>
      </c>
      <c r="T89" s="510" t="e">
        <f ca="1">+IF(AND(ISNUMBER(OFFSET('Water Data'!$I$6,0,10*ROW('Water Data'!I83))),'Data Summary'!CI89="Yes"),OFFSET('Water Data'!$I$6,0,10*ROW('Water Data'!I83)),NA())</f>
        <v>#N/A</v>
      </c>
      <c r="U89" s="510" t="e">
        <f ca="1">+IF(AND(ISNUMBER(OFFSET('Water Data'!$I$9,0,10*ROW('Water Data'!I83))),'Data Summary'!CJ89="Yes"),OFFSET('Water Data'!$I$9,0,10*ROW('Water Data'!I83)),NA())</f>
        <v>#N/A</v>
      </c>
      <c r="V89" s="511" t="e">
        <f ca="1">+IF(AND(ISNUMBER(OFFSET('Sanitation Data'!$D$4,0,10*ROW('Sanitation Data'!D83))),'Data Summary'!CK89="Yes"),100-OFFSET('Sanitation Data'!$D$4,0,10*ROW('Sanitation Data'!D83)),NA())</f>
        <v>#N/A</v>
      </c>
      <c r="W89" s="511" t="e">
        <f ca="1">+IF(AND(ISNUMBER(OFFSET('Sanitation Data'!$D$6,0,10*ROW('Sanitation Data'!D83))),'Data Summary'!CL89="Yes"),OFFSET('Sanitation Data'!$D$6,0,10*ROW('Sanitation Data'!D83)),NA())</f>
        <v>#N/A</v>
      </c>
      <c r="X89" s="511" t="e">
        <f ca="1">+IF(AND(ISNUMBER(OFFSET('Sanitation Data'!$D$10,0,10*ROW('Sanitation Data'!D83))),'Data Summary'!CM89="Yes"),OFFSET('Sanitation Data'!$D$10,0,10*ROW('Sanitation Data'!D83)),NA())</f>
        <v>#N/A</v>
      </c>
      <c r="Y89" s="511" t="e">
        <f ca="1">+IF(AND(ISNUMBER(OFFSET('Sanitation Data'!$D$11,0,10*ROW('Sanitation Data'!D83))),'Data Summary'!CN89="Yes"),OFFSET('Sanitation Data'!$D$11,0,10*ROW('Sanitation Data'!D83)),NA())</f>
        <v>#N/A</v>
      </c>
      <c r="Z89" s="511" t="e">
        <f ca="1">+IF(AND(ISNUMBER(OFFSET('Sanitation Data'!$D$12,0,10*ROW('Sanitation Data'!D83))),'Data Summary'!CO89="Yes"),OFFSET('Sanitation Data'!$D$12,0,10*ROW('Sanitation Data'!D83)),NA())</f>
        <v>#N/A</v>
      </c>
      <c r="AA89" s="511" t="e">
        <f ca="1">+IF(AND(ISNUMBER(OFFSET('Sanitation Data'!$E$4,0,10*ROW('Sanitation Data'!E83))),'Data Summary'!CP89="Yes"),100-OFFSET('Sanitation Data'!$E$4,0,10*ROW('Sanitation Data'!E83)),NA())</f>
        <v>#N/A</v>
      </c>
      <c r="AB89" s="511" t="e">
        <f ca="1">+IF(AND(ISNUMBER(OFFSET('Sanitation Data'!$E$6,0,10*ROW('Sanitation Data'!E83))),'Data Summary'!CQ89="Yes"),OFFSET('Sanitation Data'!$E$6,0,10*ROW('Sanitation Data'!E83)),NA())</f>
        <v>#N/A</v>
      </c>
      <c r="AC89" s="511" t="e">
        <f ca="1">+IF(AND(ISNUMBER(OFFSET('Sanitation Data'!$E$10,0,10*ROW('Sanitation Data'!E83))),'Data Summary'!CR89="Yes"),OFFSET('Sanitation Data'!$E$10,0,10*ROW('Sanitation Data'!E83)),NA())</f>
        <v>#N/A</v>
      </c>
      <c r="AD89" s="511" t="e">
        <f ca="1">+IF(AND(ISNUMBER(OFFSET('Sanitation Data'!$E$11,0,10*ROW('Sanitation Data'!E83))),'Data Summary'!CS89="Yes"),OFFSET('Sanitation Data'!$E$11,0,10*ROW('Sanitation Data'!E83)),NA())</f>
        <v>#N/A</v>
      </c>
      <c r="AE89" s="511" t="e">
        <f ca="1">+IF(AND(ISNUMBER(OFFSET('Sanitation Data'!$E$12,0,10*ROW('Sanitation Data'!E83))),'Data Summary'!CT89="Yes"),OFFSET('Sanitation Data'!$E$12,0,10*ROW('Sanitation Data'!E83)),NA())</f>
        <v>#N/A</v>
      </c>
      <c r="AF89" s="511" t="e">
        <f ca="1">+IF(AND(ISNUMBER(OFFSET('Sanitation Data'!$F$4,0,10*ROW('Sanitation Data'!F83))),'Data Summary'!CU89="Yes"),100-OFFSET('Sanitation Data'!$F$4,0,10*ROW('Sanitation Data'!F83)),NA())</f>
        <v>#N/A</v>
      </c>
      <c r="AG89" s="511" t="e">
        <f ca="1">+IF(AND(ISNUMBER(OFFSET('Sanitation Data'!$F$6,0,10*ROW('Sanitation Data'!F83))),'Data Summary'!CV89="Yes"),OFFSET('Sanitation Data'!$F$6,0,10*ROW('Sanitation Data'!F83)),NA())</f>
        <v>#N/A</v>
      </c>
      <c r="AH89" s="511" t="e">
        <f ca="1">+IF(AND(ISNUMBER(OFFSET('Sanitation Data'!$F$10,0,10*ROW('Sanitation Data'!F83))),'Data Summary'!CW89="Yes"),OFFSET('Sanitation Data'!$F$10,0,10*ROW('Sanitation Data'!F83)),NA())</f>
        <v>#N/A</v>
      </c>
      <c r="AI89" s="511" t="e">
        <f ca="1">+IF(AND(ISNUMBER(OFFSET('Sanitation Data'!$F$11,0,10*ROW('Sanitation Data'!F83))),'Data Summary'!CX89="Yes"),OFFSET('Sanitation Data'!$F$11,0,10*ROW('Sanitation Data'!F83)),NA())</f>
        <v>#N/A</v>
      </c>
      <c r="AJ89" s="511" t="e">
        <f ca="1">+IF(AND(ISNUMBER(OFFSET('Sanitation Data'!$F$12,0,10*ROW('Sanitation Data'!F83))),'Data Summary'!CY89="Yes"),OFFSET('Sanitation Data'!$F$12,0,10*ROW('Sanitation Data'!F83)),NA())</f>
        <v>#N/A</v>
      </c>
      <c r="AK89" s="511" t="e">
        <f ca="1">+IF(AND(ISNUMBER(OFFSET('Sanitation Data'!$G$4,0,10*ROW('Sanitation Data'!G83))),'Data Summary'!CZ89="Yes"),100-OFFSET('Sanitation Data'!$G$4,0,10*ROW('Sanitation Data'!G83)),NA())</f>
        <v>#N/A</v>
      </c>
      <c r="AL89" s="511" t="e">
        <f ca="1">+IF(AND(ISNUMBER(OFFSET('Sanitation Data'!$G$6,0,10*ROW('Sanitation Data'!G83))),'Data Summary'!DA89="Yes"),OFFSET('Sanitation Data'!$G$6,0,10*ROW('Sanitation Data'!G83)),NA())</f>
        <v>#N/A</v>
      </c>
      <c r="AM89" s="511" t="e">
        <f ca="1">+IF(AND(ISNUMBER(OFFSET('Sanitation Data'!$G$10,0,10*ROW('Sanitation Data'!G83))),'Data Summary'!DB89="Yes"),OFFSET('Sanitation Data'!$G$10,0,10*ROW('Sanitation Data'!G83)),NA())</f>
        <v>#N/A</v>
      </c>
      <c r="AN89" s="511" t="e">
        <f ca="1">+IF(AND(ISNUMBER(OFFSET('Sanitation Data'!$G$11,0,10*ROW('Sanitation Data'!G83))),'Data Summary'!DC89="Yes"),OFFSET('Sanitation Data'!$G$11,0,10*ROW('Sanitation Data'!G83)),NA())</f>
        <v>#N/A</v>
      </c>
      <c r="AO89" s="511" t="e">
        <f ca="1">+IF(AND(ISNUMBER(OFFSET('Sanitation Data'!$G$12,0,10*ROW('Sanitation Data'!G83))),'Data Summary'!DD89="Yes"),OFFSET('Sanitation Data'!$G$12,0,10*ROW('Sanitation Data'!G83)),NA())</f>
        <v>#N/A</v>
      </c>
      <c r="AP89" s="511" t="e">
        <f ca="1">+IF(AND(ISNUMBER(OFFSET('Sanitation Data'!$H$4,0,10*ROW('Sanitation Data'!H83))),'Data Summary'!DE89="Yes"),100-OFFSET('Sanitation Data'!$H$4,0,10*ROW('Sanitation Data'!H83)),NA())</f>
        <v>#N/A</v>
      </c>
      <c r="AQ89" s="511" t="e">
        <f ca="1">+IF(AND(ISNUMBER(OFFSET('Sanitation Data'!$H$6,0,10*ROW('Sanitation Data'!H83))),'Data Summary'!DF89="Yes"),OFFSET('Sanitation Data'!$H$6,0,10*ROW('Sanitation Data'!H83)),NA())</f>
        <v>#N/A</v>
      </c>
      <c r="AR89" s="511" t="e">
        <f ca="1">+IF(AND(ISNUMBER(OFFSET('Sanitation Data'!$H$10,0,10*ROW('Sanitation Data'!H83))),'Data Summary'!DG89="Yes"),OFFSET('Sanitation Data'!$H$10,0,10*ROW('Sanitation Data'!H83)),NA())</f>
        <v>#N/A</v>
      </c>
      <c r="AS89" s="511" t="e">
        <f ca="1">+IF(AND(ISNUMBER(OFFSET('Sanitation Data'!$H$11,0,10*ROW('Sanitation Data'!H83))),'Data Summary'!DH89="Yes"),OFFSET('Sanitation Data'!$H$11,0,10*ROW('Sanitation Data'!H83)),NA())</f>
        <v>#N/A</v>
      </c>
      <c r="AT89" s="511" t="e">
        <f ca="1">+IF(AND(ISNUMBER(OFFSET('Sanitation Data'!$H$12,0,10*ROW('Sanitation Data'!H83))),'Data Summary'!DI89="Yes"),OFFSET('Sanitation Data'!$H$12,0,10*ROW('Sanitation Data'!H83)),NA())</f>
        <v>#N/A</v>
      </c>
      <c r="AU89" s="511" t="e">
        <f ca="1">+IF(AND(ISNUMBER(OFFSET('Sanitation Data'!$I$4,0,10*ROW('Sanitation Data'!I83))),'Data Summary'!DJ89="Yes"),100-OFFSET('Sanitation Data'!$I$4,0,10*ROW('Sanitation Data'!I83)),NA())</f>
        <v>#N/A</v>
      </c>
      <c r="AV89" s="511" t="e">
        <f ca="1">+IF(AND(ISNUMBER(OFFSET('Sanitation Data'!$I$6,0,10*ROW('Sanitation Data'!I83))),'Data Summary'!DK89="Yes"),OFFSET('Sanitation Data'!$I$6,0,10*ROW('Sanitation Data'!I83)),NA())</f>
        <v>#N/A</v>
      </c>
      <c r="AW89" s="511" t="e">
        <f ca="1">+IF(AND(ISNUMBER(OFFSET('Sanitation Data'!$I$10,0,10*ROW('Sanitation Data'!I83))),'Data Summary'!DL89="Yes"),OFFSET('Sanitation Data'!$I$10,0,10*ROW('Sanitation Data'!I83)),NA())</f>
        <v>#N/A</v>
      </c>
      <c r="AX89" s="511" t="e">
        <f ca="1">+IF(AND(ISNUMBER(OFFSET('Sanitation Data'!$I$11,0,10*ROW('Sanitation Data'!I83))),'Data Summary'!DM89="Yes"),OFFSET('Sanitation Data'!$I$11,0,10*ROW('Sanitation Data'!I83)),NA())</f>
        <v>#N/A</v>
      </c>
      <c r="AY89" s="511" t="e">
        <f ca="1">+IF(AND(ISNUMBER(OFFSET('Sanitation Data'!$I$12,0,10*ROW('Sanitation Data'!I83))),'Data Summary'!DN89="Yes"),OFFSET('Sanitation Data'!$I$12,0,10*ROW('Sanitation Data'!I83)),NA())</f>
        <v>#N/A</v>
      </c>
      <c r="AZ89" s="512" t="e">
        <f ca="1">+IF(AND(ISNUMBER(OFFSET('Hygiene Data'!$D$5,0,10*ROW('Hygiene Data'!D83))),'Data Summary'!DO89="Yes"),OFFSET('Hygiene Data'!$D$5,0,10*ROW('Hygiene Data'!D83)),NA())</f>
        <v>#N/A</v>
      </c>
      <c r="BA89" s="512" t="e">
        <f ca="1">+IF(AND(ISNUMBER(OFFSET('Hygiene Data'!$D$7,0,10*ROW('Hygiene Data'!D83))),'Data Summary'!DP89="Yes"),OFFSET('Hygiene Data'!$D$7,0,10*ROW('Hygiene Data'!D83)),NA())</f>
        <v>#N/A</v>
      </c>
      <c r="BB89" s="512" t="e">
        <f ca="1">+IF(AND(ISNUMBER(OFFSET('Hygiene Data'!$D$9,0,10*ROW('Hygiene Data'!D83))),'Data Summary'!DQ89="Yes"),OFFSET('Hygiene Data'!$D$9,0,10*ROW('Hygiene Data'!D83)),NA())</f>
        <v>#N/A</v>
      </c>
      <c r="BC89" s="512" t="e">
        <f ca="1">+IF(AND(ISNUMBER(OFFSET('Hygiene Data'!$E$5,0,10*ROW('Hygiene Data'!E83))),'Data Summary'!DR89="Yes"),OFFSET('Hygiene Data'!$E$5,0,10*ROW('Hygiene Data'!E83)),NA())</f>
        <v>#N/A</v>
      </c>
      <c r="BD89" s="512" t="e">
        <f ca="1">+IF(AND(ISNUMBER(OFFSET('Hygiene Data'!$E$7,0,10*ROW('Hygiene Data'!E83))),'Data Summary'!DS89="Yes"),OFFSET('Hygiene Data'!$E$7,0,10*ROW('Hygiene Data'!E83)),NA())</f>
        <v>#N/A</v>
      </c>
      <c r="BE89" s="512" t="e">
        <f ca="1">+IF(AND(ISNUMBER(OFFSET('Hygiene Data'!$E$9,0,10*ROW('Hygiene Data'!E83))),'Data Summary'!DT89="Yes"),OFFSET('Hygiene Data'!$E$9,0,10*ROW('Hygiene Data'!E83)),NA())</f>
        <v>#N/A</v>
      </c>
      <c r="BF89" s="512" t="e">
        <f ca="1">+IF(AND(ISNUMBER(OFFSET('Hygiene Data'!$F$5,0,10*ROW('Hygiene Data'!F83))),'Data Summary'!DU89="Yes"),OFFSET('Hygiene Data'!$F$5,0,10*ROW('Hygiene Data'!F83)),NA())</f>
        <v>#N/A</v>
      </c>
      <c r="BG89" s="512" t="e">
        <f ca="1">+IF(AND(ISNUMBER(OFFSET('Hygiene Data'!$F$7,0,10*ROW('Hygiene Data'!F83))),'Data Summary'!DV89="Yes"),OFFSET('Hygiene Data'!$F$7,0,10*ROW('Hygiene Data'!F83)),NA())</f>
        <v>#N/A</v>
      </c>
      <c r="BH89" s="512" t="e">
        <f ca="1">+IF(AND(ISNUMBER(OFFSET('Hygiene Data'!$F$9,0,10*ROW('Hygiene Data'!F83))),'Data Summary'!DW89="Yes"),OFFSET('Hygiene Data'!$F$9,0,10*ROW('Hygiene Data'!F83)),NA())</f>
        <v>#N/A</v>
      </c>
      <c r="BI89" s="512" t="e">
        <f ca="1">+IF(AND(ISNUMBER(OFFSET('Hygiene Data'!$G$5,0,10*ROW('Hygiene Data'!G83))),'Data Summary'!DX89="Yes"),OFFSET('Hygiene Data'!$G$5,0,10*ROW('Hygiene Data'!G83)),NA())</f>
        <v>#N/A</v>
      </c>
      <c r="BJ89" s="512" t="e">
        <f ca="1">+IF(AND(ISNUMBER(OFFSET('Hygiene Data'!$G$7,0,10*ROW('Hygiene Data'!G83))),'Data Summary'!DY89="Yes"),OFFSET('Hygiene Data'!$G$7,0,10*ROW('Hygiene Data'!G83)),NA())</f>
        <v>#N/A</v>
      </c>
      <c r="BK89" s="512" t="e">
        <f ca="1">+IF(AND(ISNUMBER(OFFSET('Hygiene Data'!$G$9,0,10*ROW('Hygiene Data'!G83))),'Data Summary'!DZ89="Yes"),OFFSET('Hygiene Data'!$G$9,0,10*ROW('Hygiene Data'!G83)),NA())</f>
        <v>#N/A</v>
      </c>
      <c r="BL89" s="512" t="e">
        <f ca="1">+IF(AND(ISNUMBER(OFFSET('Hygiene Data'!$H$5,0,10*ROW('Hygiene Data'!H83))),'Data Summary'!EA89="Yes"),OFFSET('Hygiene Data'!$H$5,0,10*ROW('Hygiene Data'!H83)),NA())</f>
        <v>#N/A</v>
      </c>
      <c r="BM89" s="512" t="e">
        <f ca="1">+IF(AND(ISNUMBER(OFFSET('Hygiene Data'!$H$7,0,10*ROW('Hygiene Data'!H83))),'Data Summary'!EB89="Yes"),OFFSET('Hygiene Data'!$H$7,0,10*ROW('Hygiene Data'!H83)),NA())</f>
        <v>#N/A</v>
      </c>
      <c r="BN89" s="512" t="e">
        <f ca="1">+IF(AND(ISNUMBER(OFFSET('Hygiene Data'!$H$9,0,10*ROW('Hygiene Data'!H83))),'Data Summary'!EC89="Yes"),OFFSET('Hygiene Data'!$H$9,0,10*ROW('Hygiene Data'!H83)),NA())</f>
        <v>#N/A</v>
      </c>
      <c r="BO89" s="512" t="e">
        <f ca="1">+IF(AND(ISNUMBER(OFFSET('Hygiene Data'!$I$5,0,10*ROW('Hygiene Data'!I83))),'Data Summary'!ED89="Yes"),OFFSET('Hygiene Data'!$I$5,0,10*ROW('Hygiene Data'!I83)),NA())</f>
        <v>#N/A</v>
      </c>
      <c r="BP89" s="512" t="e">
        <f ca="1">+IF(AND(ISNUMBER(OFFSET('Hygiene Data'!$I$7,0,10*ROW('Hygiene Data'!I83))),'Data Summary'!EE89="Yes"),OFFSET('Hygiene Data'!$I$7,0,10*ROW('Hygiene Data'!I83)),NA())</f>
        <v>#N/A</v>
      </c>
      <c r="BQ89" s="512" t="e">
        <f ca="1">+IF(AND(ISNUMBER(OFFSET('Hygiene Data'!$I$9,0,10*ROW('Hygiene Data'!I83))),'Data Summary'!EF89="Yes"),OFFSET('Hygiene Data'!$I$9,0,10*ROW('Hygiene Data'!I83)),NA())</f>
        <v>#N/A</v>
      </c>
    </row>
    <row r="90" spans="1:69" x14ac:dyDescent="0.25">
      <c r="A90" s="508" t="e">
        <f ca="1">+RIGHT('Data Summary'!A90,LEN('Data Summary'!A90)-9)</f>
        <v>#VALUE!</v>
      </c>
      <c r="B90" s="482" t="str">
        <f ca="1">+IF(ISTEXT('Data Summary'!B90),'Data Summary'!B90,"")</f>
        <v/>
      </c>
      <c r="C90" s="509" t="e">
        <f ca="1">+VALUE('Data Summary'!C90)</f>
        <v>#VALUE!</v>
      </c>
      <c r="D90" s="510" t="e">
        <f ca="1">+IF(AND(ISNUMBER(OFFSET('Water Data'!$D$4,0,10*ROW('Water Data'!D84))),'Data Summary'!BS90="Yes"),100-OFFSET('Water Data'!$D$4,0,10*ROW('Water Data'!D84)),NA())</f>
        <v>#N/A</v>
      </c>
      <c r="E90" s="510" t="e">
        <f ca="1">+IF(AND(ISNUMBER(OFFSET('Water Data'!$D$6,0,10*ROW('Water Data'!D84))),'Data Summary'!BT90="Yes"),OFFSET('Water Data'!$D$6,0,10*ROW('Water Data'!D84)),NA())</f>
        <v>#N/A</v>
      </c>
      <c r="F90" s="510" t="e">
        <f ca="1">+IF(AND(ISNUMBER(OFFSET('Water Data'!$D$9,0,10*ROW('Water Data'!D84))),'Data Summary'!BU90="Yes"),OFFSET('Water Data'!$D$9,0,10*ROW('Water Data'!D84)),NA())</f>
        <v>#N/A</v>
      </c>
      <c r="G90" s="510" t="e">
        <f ca="1">+IF(AND(ISNUMBER(OFFSET('Water Data'!$E$4,0,10*ROW('Water Data'!E84))),'Data Summary'!BV90="Yes"),100-OFFSET('Water Data'!$E$4,0,10*ROW('Water Data'!E84)),NA())</f>
        <v>#N/A</v>
      </c>
      <c r="H90" s="510" t="e">
        <f ca="1">+IF(AND(ISNUMBER(OFFSET('Water Data'!$E$6,0,10*ROW('Water Data'!E84))),'Data Summary'!BW90="Yes"),OFFSET('Water Data'!$E$6,0,10*ROW('Water Data'!E84)),NA())</f>
        <v>#N/A</v>
      </c>
      <c r="I90" s="510" t="e">
        <f ca="1">+IF(AND(ISNUMBER(OFFSET('Water Data'!$E$9,0,10*ROW('Water Data'!E84))),'Data Summary'!BX90="Yes"),OFFSET('Water Data'!$E$9,0,10*ROW('Water Data'!E84)),NA())</f>
        <v>#N/A</v>
      </c>
      <c r="J90" s="510" t="e">
        <f ca="1">+IF(AND(ISNUMBER(OFFSET('Water Data'!$F$4,0,10*ROW('Water Data'!F84))),'Data Summary'!BY90="Yes"),100-OFFSET('Water Data'!$F$4,0,10*ROW('Water Data'!F84)),NA())</f>
        <v>#N/A</v>
      </c>
      <c r="K90" s="510" t="e">
        <f ca="1">+IF(AND(ISNUMBER(OFFSET('Water Data'!$F$6,0,10*ROW('Water Data'!F84))),'Data Summary'!BZ90="Yes"),OFFSET('Water Data'!$F$6,0,10*ROW('Water Data'!F84)),NA())</f>
        <v>#N/A</v>
      </c>
      <c r="L90" s="510" t="e">
        <f ca="1">+IF(AND(ISNUMBER(OFFSET('Water Data'!$F$9,0,10*ROW('Water Data'!F84))),'Data Summary'!CA90="Yes"),OFFSET('Water Data'!$F$9,0,10*ROW('Water Data'!F84)),NA())</f>
        <v>#N/A</v>
      </c>
      <c r="M90" s="510" t="e">
        <f ca="1">+IF(AND(ISNUMBER(OFFSET('Water Data'!$G$4,0,10*ROW('Water Data'!G84))),'Data Summary'!CB90="Yes"),100-OFFSET('Water Data'!$G$4,0,10*ROW('Water Data'!G84)),NA())</f>
        <v>#N/A</v>
      </c>
      <c r="N90" s="510" t="e">
        <f ca="1">+IF(AND(ISNUMBER(OFFSET('Water Data'!$G$6,0,10*ROW('Water Data'!G84))),'Data Summary'!CC90="Yes"),OFFSET('Water Data'!$G$6,0,10*ROW('Water Data'!G84)),NA())</f>
        <v>#N/A</v>
      </c>
      <c r="O90" s="510" t="e">
        <f ca="1">+IF(AND(ISNUMBER(OFFSET('Water Data'!$G$9,0,10*ROW('Water Data'!G84))),'Data Summary'!CD90="Yes"),OFFSET('Water Data'!$G$9,0,10*ROW('Water Data'!G84)),NA())</f>
        <v>#N/A</v>
      </c>
      <c r="P90" s="510" t="e">
        <f ca="1">+IF(AND(ISNUMBER(OFFSET('Water Data'!$H$4,0,10*ROW('Water Data'!H84))),'Data Summary'!CE90="Yes"),100-OFFSET('Water Data'!$H$4,0,10*ROW('Water Data'!H84)),NA())</f>
        <v>#N/A</v>
      </c>
      <c r="Q90" s="510" t="e">
        <f ca="1">+IF(AND(ISNUMBER(OFFSET('Water Data'!$H$6,0,10*ROW('Water Data'!H84))),'Data Summary'!CF90="Yes"),OFFSET('Water Data'!$H$6,0,10*ROW('Water Data'!H84)),NA())</f>
        <v>#N/A</v>
      </c>
      <c r="R90" s="510" t="e">
        <f ca="1">+IF(AND(ISNUMBER(OFFSET('Water Data'!$H$9,0,10*ROW('Water Data'!H84))),'Data Summary'!CG90="Yes"),OFFSET('Water Data'!$H$9,0,10*ROW('Water Data'!H84)),NA())</f>
        <v>#N/A</v>
      </c>
      <c r="S90" s="510" t="e">
        <f ca="1">+IF(AND(ISNUMBER(OFFSET('Water Data'!$I$4,0,10*ROW('Water Data'!I84))),'Data Summary'!CH90="Yes"),100-OFFSET('Water Data'!$I$4,0,10*ROW('Water Data'!I84)),NA())</f>
        <v>#N/A</v>
      </c>
      <c r="T90" s="510" t="e">
        <f ca="1">+IF(AND(ISNUMBER(OFFSET('Water Data'!$I$6,0,10*ROW('Water Data'!I84))),'Data Summary'!CI90="Yes"),OFFSET('Water Data'!$I$6,0,10*ROW('Water Data'!I84)),NA())</f>
        <v>#N/A</v>
      </c>
      <c r="U90" s="510" t="e">
        <f ca="1">+IF(AND(ISNUMBER(OFFSET('Water Data'!$I$9,0,10*ROW('Water Data'!I84))),'Data Summary'!CJ90="Yes"),OFFSET('Water Data'!$I$9,0,10*ROW('Water Data'!I84)),NA())</f>
        <v>#N/A</v>
      </c>
      <c r="V90" s="511" t="e">
        <f ca="1">+IF(AND(ISNUMBER(OFFSET('Sanitation Data'!$D$4,0,10*ROW('Sanitation Data'!D84))),'Data Summary'!CK90="Yes"),100-OFFSET('Sanitation Data'!$D$4,0,10*ROW('Sanitation Data'!D84)),NA())</f>
        <v>#N/A</v>
      </c>
      <c r="W90" s="511" t="e">
        <f ca="1">+IF(AND(ISNUMBER(OFFSET('Sanitation Data'!$D$6,0,10*ROW('Sanitation Data'!D84))),'Data Summary'!CL90="Yes"),OFFSET('Sanitation Data'!$D$6,0,10*ROW('Sanitation Data'!D84)),NA())</f>
        <v>#N/A</v>
      </c>
      <c r="X90" s="511" t="e">
        <f ca="1">+IF(AND(ISNUMBER(OFFSET('Sanitation Data'!$D$10,0,10*ROW('Sanitation Data'!D84))),'Data Summary'!CM90="Yes"),OFFSET('Sanitation Data'!$D$10,0,10*ROW('Sanitation Data'!D84)),NA())</f>
        <v>#N/A</v>
      </c>
      <c r="Y90" s="511" t="e">
        <f ca="1">+IF(AND(ISNUMBER(OFFSET('Sanitation Data'!$D$11,0,10*ROW('Sanitation Data'!D84))),'Data Summary'!CN90="Yes"),OFFSET('Sanitation Data'!$D$11,0,10*ROW('Sanitation Data'!D84)),NA())</f>
        <v>#N/A</v>
      </c>
      <c r="Z90" s="511" t="e">
        <f ca="1">+IF(AND(ISNUMBER(OFFSET('Sanitation Data'!$D$12,0,10*ROW('Sanitation Data'!D84))),'Data Summary'!CO90="Yes"),OFFSET('Sanitation Data'!$D$12,0,10*ROW('Sanitation Data'!D84)),NA())</f>
        <v>#N/A</v>
      </c>
      <c r="AA90" s="511" t="e">
        <f ca="1">+IF(AND(ISNUMBER(OFFSET('Sanitation Data'!$E$4,0,10*ROW('Sanitation Data'!E84))),'Data Summary'!CP90="Yes"),100-OFFSET('Sanitation Data'!$E$4,0,10*ROW('Sanitation Data'!E84)),NA())</f>
        <v>#N/A</v>
      </c>
      <c r="AB90" s="511" t="e">
        <f ca="1">+IF(AND(ISNUMBER(OFFSET('Sanitation Data'!$E$6,0,10*ROW('Sanitation Data'!E84))),'Data Summary'!CQ90="Yes"),OFFSET('Sanitation Data'!$E$6,0,10*ROW('Sanitation Data'!E84)),NA())</f>
        <v>#N/A</v>
      </c>
      <c r="AC90" s="511" t="e">
        <f ca="1">+IF(AND(ISNUMBER(OFFSET('Sanitation Data'!$E$10,0,10*ROW('Sanitation Data'!E84))),'Data Summary'!CR90="Yes"),OFFSET('Sanitation Data'!$E$10,0,10*ROW('Sanitation Data'!E84)),NA())</f>
        <v>#N/A</v>
      </c>
      <c r="AD90" s="511" t="e">
        <f ca="1">+IF(AND(ISNUMBER(OFFSET('Sanitation Data'!$E$11,0,10*ROW('Sanitation Data'!E84))),'Data Summary'!CS90="Yes"),OFFSET('Sanitation Data'!$E$11,0,10*ROW('Sanitation Data'!E84)),NA())</f>
        <v>#N/A</v>
      </c>
      <c r="AE90" s="511" t="e">
        <f ca="1">+IF(AND(ISNUMBER(OFFSET('Sanitation Data'!$E$12,0,10*ROW('Sanitation Data'!E84))),'Data Summary'!CT90="Yes"),OFFSET('Sanitation Data'!$E$12,0,10*ROW('Sanitation Data'!E84)),NA())</f>
        <v>#N/A</v>
      </c>
      <c r="AF90" s="511" t="e">
        <f ca="1">+IF(AND(ISNUMBER(OFFSET('Sanitation Data'!$F$4,0,10*ROW('Sanitation Data'!F84))),'Data Summary'!CU90="Yes"),100-OFFSET('Sanitation Data'!$F$4,0,10*ROW('Sanitation Data'!F84)),NA())</f>
        <v>#N/A</v>
      </c>
      <c r="AG90" s="511" t="e">
        <f ca="1">+IF(AND(ISNUMBER(OFFSET('Sanitation Data'!$F$6,0,10*ROW('Sanitation Data'!F84))),'Data Summary'!CV90="Yes"),OFFSET('Sanitation Data'!$F$6,0,10*ROW('Sanitation Data'!F84)),NA())</f>
        <v>#N/A</v>
      </c>
      <c r="AH90" s="511" t="e">
        <f ca="1">+IF(AND(ISNUMBER(OFFSET('Sanitation Data'!$F$10,0,10*ROW('Sanitation Data'!F84))),'Data Summary'!CW90="Yes"),OFFSET('Sanitation Data'!$F$10,0,10*ROW('Sanitation Data'!F84)),NA())</f>
        <v>#N/A</v>
      </c>
      <c r="AI90" s="511" t="e">
        <f ca="1">+IF(AND(ISNUMBER(OFFSET('Sanitation Data'!$F$11,0,10*ROW('Sanitation Data'!F84))),'Data Summary'!CX90="Yes"),OFFSET('Sanitation Data'!$F$11,0,10*ROW('Sanitation Data'!F84)),NA())</f>
        <v>#N/A</v>
      </c>
      <c r="AJ90" s="511" t="e">
        <f ca="1">+IF(AND(ISNUMBER(OFFSET('Sanitation Data'!$F$12,0,10*ROW('Sanitation Data'!F84))),'Data Summary'!CY90="Yes"),OFFSET('Sanitation Data'!$F$12,0,10*ROW('Sanitation Data'!F84)),NA())</f>
        <v>#N/A</v>
      </c>
      <c r="AK90" s="511" t="e">
        <f ca="1">+IF(AND(ISNUMBER(OFFSET('Sanitation Data'!$G$4,0,10*ROW('Sanitation Data'!G84))),'Data Summary'!CZ90="Yes"),100-OFFSET('Sanitation Data'!$G$4,0,10*ROW('Sanitation Data'!G84)),NA())</f>
        <v>#N/A</v>
      </c>
      <c r="AL90" s="511" t="e">
        <f ca="1">+IF(AND(ISNUMBER(OFFSET('Sanitation Data'!$G$6,0,10*ROW('Sanitation Data'!G84))),'Data Summary'!DA90="Yes"),OFFSET('Sanitation Data'!$G$6,0,10*ROW('Sanitation Data'!G84)),NA())</f>
        <v>#N/A</v>
      </c>
      <c r="AM90" s="511" t="e">
        <f ca="1">+IF(AND(ISNUMBER(OFFSET('Sanitation Data'!$G$10,0,10*ROW('Sanitation Data'!G84))),'Data Summary'!DB90="Yes"),OFFSET('Sanitation Data'!$G$10,0,10*ROW('Sanitation Data'!G84)),NA())</f>
        <v>#N/A</v>
      </c>
      <c r="AN90" s="511" t="e">
        <f ca="1">+IF(AND(ISNUMBER(OFFSET('Sanitation Data'!$G$11,0,10*ROW('Sanitation Data'!G84))),'Data Summary'!DC90="Yes"),OFFSET('Sanitation Data'!$G$11,0,10*ROW('Sanitation Data'!G84)),NA())</f>
        <v>#N/A</v>
      </c>
      <c r="AO90" s="511" t="e">
        <f ca="1">+IF(AND(ISNUMBER(OFFSET('Sanitation Data'!$G$12,0,10*ROW('Sanitation Data'!G84))),'Data Summary'!DD90="Yes"),OFFSET('Sanitation Data'!$G$12,0,10*ROW('Sanitation Data'!G84)),NA())</f>
        <v>#N/A</v>
      </c>
      <c r="AP90" s="511" t="e">
        <f ca="1">+IF(AND(ISNUMBER(OFFSET('Sanitation Data'!$H$4,0,10*ROW('Sanitation Data'!H84))),'Data Summary'!DE90="Yes"),100-OFFSET('Sanitation Data'!$H$4,0,10*ROW('Sanitation Data'!H84)),NA())</f>
        <v>#N/A</v>
      </c>
      <c r="AQ90" s="511" t="e">
        <f ca="1">+IF(AND(ISNUMBER(OFFSET('Sanitation Data'!$H$6,0,10*ROW('Sanitation Data'!H84))),'Data Summary'!DF90="Yes"),OFFSET('Sanitation Data'!$H$6,0,10*ROW('Sanitation Data'!H84)),NA())</f>
        <v>#N/A</v>
      </c>
      <c r="AR90" s="511" t="e">
        <f ca="1">+IF(AND(ISNUMBER(OFFSET('Sanitation Data'!$H$10,0,10*ROW('Sanitation Data'!H84))),'Data Summary'!DG90="Yes"),OFFSET('Sanitation Data'!$H$10,0,10*ROW('Sanitation Data'!H84)),NA())</f>
        <v>#N/A</v>
      </c>
      <c r="AS90" s="511" t="e">
        <f ca="1">+IF(AND(ISNUMBER(OFFSET('Sanitation Data'!$H$11,0,10*ROW('Sanitation Data'!H84))),'Data Summary'!DH90="Yes"),OFFSET('Sanitation Data'!$H$11,0,10*ROW('Sanitation Data'!H84)),NA())</f>
        <v>#N/A</v>
      </c>
      <c r="AT90" s="511" t="e">
        <f ca="1">+IF(AND(ISNUMBER(OFFSET('Sanitation Data'!$H$12,0,10*ROW('Sanitation Data'!H84))),'Data Summary'!DI90="Yes"),OFFSET('Sanitation Data'!$H$12,0,10*ROW('Sanitation Data'!H84)),NA())</f>
        <v>#N/A</v>
      </c>
      <c r="AU90" s="511" t="e">
        <f ca="1">+IF(AND(ISNUMBER(OFFSET('Sanitation Data'!$I$4,0,10*ROW('Sanitation Data'!I84))),'Data Summary'!DJ90="Yes"),100-OFFSET('Sanitation Data'!$I$4,0,10*ROW('Sanitation Data'!I84)),NA())</f>
        <v>#N/A</v>
      </c>
      <c r="AV90" s="511" t="e">
        <f ca="1">+IF(AND(ISNUMBER(OFFSET('Sanitation Data'!$I$6,0,10*ROW('Sanitation Data'!I84))),'Data Summary'!DK90="Yes"),OFFSET('Sanitation Data'!$I$6,0,10*ROW('Sanitation Data'!I84)),NA())</f>
        <v>#N/A</v>
      </c>
      <c r="AW90" s="511" t="e">
        <f ca="1">+IF(AND(ISNUMBER(OFFSET('Sanitation Data'!$I$10,0,10*ROW('Sanitation Data'!I84))),'Data Summary'!DL90="Yes"),OFFSET('Sanitation Data'!$I$10,0,10*ROW('Sanitation Data'!I84)),NA())</f>
        <v>#N/A</v>
      </c>
      <c r="AX90" s="511" t="e">
        <f ca="1">+IF(AND(ISNUMBER(OFFSET('Sanitation Data'!$I$11,0,10*ROW('Sanitation Data'!I84))),'Data Summary'!DM90="Yes"),OFFSET('Sanitation Data'!$I$11,0,10*ROW('Sanitation Data'!I84)),NA())</f>
        <v>#N/A</v>
      </c>
      <c r="AY90" s="511" t="e">
        <f ca="1">+IF(AND(ISNUMBER(OFFSET('Sanitation Data'!$I$12,0,10*ROW('Sanitation Data'!I84))),'Data Summary'!DN90="Yes"),OFFSET('Sanitation Data'!$I$12,0,10*ROW('Sanitation Data'!I84)),NA())</f>
        <v>#N/A</v>
      </c>
      <c r="AZ90" s="512" t="e">
        <f ca="1">+IF(AND(ISNUMBER(OFFSET('Hygiene Data'!$D$5,0,10*ROW('Hygiene Data'!D84))),'Data Summary'!DO90="Yes"),OFFSET('Hygiene Data'!$D$5,0,10*ROW('Hygiene Data'!D84)),NA())</f>
        <v>#N/A</v>
      </c>
      <c r="BA90" s="512" t="e">
        <f ca="1">+IF(AND(ISNUMBER(OFFSET('Hygiene Data'!$D$7,0,10*ROW('Hygiene Data'!D84))),'Data Summary'!DP90="Yes"),OFFSET('Hygiene Data'!$D$7,0,10*ROW('Hygiene Data'!D84)),NA())</f>
        <v>#N/A</v>
      </c>
      <c r="BB90" s="512" t="e">
        <f ca="1">+IF(AND(ISNUMBER(OFFSET('Hygiene Data'!$D$9,0,10*ROW('Hygiene Data'!D84))),'Data Summary'!DQ90="Yes"),OFFSET('Hygiene Data'!$D$9,0,10*ROW('Hygiene Data'!D84)),NA())</f>
        <v>#N/A</v>
      </c>
      <c r="BC90" s="512" t="e">
        <f ca="1">+IF(AND(ISNUMBER(OFFSET('Hygiene Data'!$E$5,0,10*ROW('Hygiene Data'!E84))),'Data Summary'!DR90="Yes"),OFFSET('Hygiene Data'!$E$5,0,10*ROW('Hygiene Data'!E84)),NA())</f>
        <v>#N/A</v>
      </c>
      <c r="BD90" s="512" t="e">
        <f ca="1">+IF(AND(ISNUMBER(OFFSET('Hygiene Data'!$E$7,0,10*ROW('Hygiene Data'!E84))),'Data Summary'!DS90="Yes"),OFFSET('Hygiene Data'!$E$7,0,10*ROW('Hygiene Data'!E84)),NA())</f>
        <v>#N/A</v>
      </c>
      <c r="BE90" s="512" t="e">
        <f ca="1">+IF(AND(ISNUMBER(OFFSET('Hygiene Data'!$E$9,0,10*ROW('Hygiene Data'!E84))),'Data Summary'!DT90="Yes"),OFFSET('Hygiene Data'!$E$9,0,10*ROW('Hygiene Data'!E84)),NA())</f>
        <v>#N/A</v>
      </c>
      <c r="BF90" s="512" t="e">
        <f ca="1">+IF(AND(ISNUMBER(OFFSET('Hygiene Data'!$F$5,0,10*ROW('Hygiene Data'!F84))),'Data Summary'!DU90="Yes"),OFFSET('Hygiene Data'!$F$5,0,10*ROW('Hygiene Data'!F84)),NA())</f>
        <v>#N/A</v>
      </c>
      <c r="BG90" s="512" t="e">
        <f ca="1">+IF(AND(ISNUMBER(OFFSET('Hygiene Data'!$F$7,0,10*ROW('Hygiene Data'!F84))),'Data Summary'!DV90="Yes"),OFFSET('Hygiene Data'!$F$7,0,10*ROW('Hygiene Data'!F84)),NA())</f>
        <v>#N/A</v>
      </c>
      <c r="BH90" s="512" t="e">
        <f ca="1">+IF(AND(ISNUMBER(OFFSET('Hygiene Data'!$F$9,0,10*ROW('Hygiene Data'!F84))),'Data Summary'!DW90="Yes"),OFFSET('Hygiene Data'!$F$9,0,10*ROW('Hygiene Data'!F84)),NA())</f>
        <v>#N/A</v>
      </c>
      <c r="BI90" s="512" t="e">
        <f ca="1">+IF(AND(ISNUMBER(OFFSET('Hygiene Data'!$G$5,0,10*ROW('Hygiene Data'!G84))),'Data Summary'!DX90="Yes"),OFFSET('Hygiene Data'!$G$5,0,10*ROW('Hygiene Data'!G84)),NA())</f>
        <v>#N/A</v>
      </c>
      <c r="BJ90" s="512" t="e">
        <f ca="1">+IF(AND(ISNUMBER(OFFSET('Hygiene Data'!$G$7,0,10*ROW('Hygiene Data'!G84))),'Data Summary'!DY90="Yes"),OFFSET('Hygiene Data'!$G$7,0,10*ROW('Hygiene Data'!G84)),NA())</f>
        <v>#N/A</v>
      </c>
      <c r="BK90" s="512" t="e">
        <f ca="1">+IF(AND(ISNUMBER(OFFSET('Hygiene Data'!$G$9,0,10*ROW('Hygiene Data'!G84))),'Data Summary'!DZ90="Yes"),OFFSET('Hygiene Data'!$G$9,0,10*ROW('Hygiene Data'!G84)),NA())</f>
        <v>#N/A</v>
      </c>
      <c r="BL90" s="512" t="e">
        <f ca="1">+IF(AND(ISNUMBER(OFFSET('Hygiene Data'!$H$5,0,10*ROW('Hygiene Data'!H84))),'Data Summary'!EA90="Yes"),OFFSET('Hygiene Data'!$H$5,0,10*ROW('Hygiene Data'!H84)),NA())</f>
        <v>#N/A</v>
      </c>
      <c r="BM90" s="512" t="e">
        <f ca="1">+IF(AND(ISNUMBER(OFFSET('Hygiene Data'!$H$7,0,10*ROW('Hygiene Data'!H84))),'Data Summary'!EB90="Yes"),OFFSET('Hygiene Data'!$H$7,0,10*ROW('Hygiene Data'!H84)),NA())</f>
        <v>#N/A</v>
      </c>
      <c r="BN90" s="512" t="e">
        <f ca="1">+IF(AND(ISNUMBER(OFFSET('Hygiene Data'!$H$9,0,10*ROW('Hygiene Data'!H84))),'Data Summary'!EC90="Yes"),OFFSET('Hygiene Data'!$H$9,0,10*ROW('Hygiene Data'!H84)),NA())</f>
        <v>#N/A</v>
      </c>
      <c r="BO90" s="512" t="e">
        <f ca="1">+IF(AND(ISNUMBER(OFFSET('Hygiene Data'!$I$5,0,10*ROW('Hygiene Data'!I84))),'Data Summary'!ED90="Yes"),OFFSET('Hygiene Data'!$I$5,0,10*ROW('Hygiene Data'!I84)),NA())</f>
        <v>#N/A</v>
      </c>
      <c r="BP90" s="512" t="e">
        <f ca="1">+IF(AND(ISNUMBER(OFFSET('Hygiene Data'!$I$7,0,10*ROW('Hygiene Data'!I84))),'Data Summary'!EE90="Yes"),OFFSET('Hygiene Data'!$I$7,0,10*ROW('Hygiene Data'!I84)),NA())</f>
        <v>#N/A</v>
      </c>
      <c r="BQ90" s="512" t="e">
        <f ca="1">+IF(AND(ISNUMBER(OFFSET('Hygiene Data'!$I$9,0,10*ROW('Hygiene Data'!I84))),'Data Summary'!EF90="Yes"),OFFSET('Hygiene Data'!$I$9,0,10*ROW('Hygiene Data'!I84)),NA())</f>
        <v>#N/A</v>
      </c>
    </row>
    <row r="91" spans="1:69" x14ac:dyDescent="0.25">
      <c r="A91" s="508" t="e">
        <f ca="1">+RIGHT('Data Summary'!A91,LEN('Data Summary'!A91)-9)</f>
        <v>#VALUE!</v>
      </c>
      <c r="B91" s="482" t="str">
        <f ca="1">+IF(ISTEXT('Data Summary'!B91),'Data Summary'!B91,"")</f>
        <v/>
      </c>
      <c r="C91" s="509" t="e">
        <f ca="1">+VALUE('Data Summary'!C91)</f>
        <v>#VALUE!</v>
      </c>
      <c r="D91" s="510" t="e">
        <f ca="1">+IF(AND(ISNUMBER(OFFSET('Water Data'!$D$4,0,10*ROW('Water Data'!D85))),'Data Summary'!BS91="Yes"),100-OFFSET('Water Data'!$D$4,0,10*ROW('Water Data'!D85)),NA())</f>
        <v>#N/A</v>
      </c>
      <c r="E91" s="510" t="e">
        <f ca="1">+IF(AND(ISNUMBER(OFFSET('Water Data'!$D$6,0,10*ROW('Water Data'!D85))),'Data Summary'!BT91="Yes"),OFFSET('Water Data'!$D$6,0,10*ROW('Water Data'!D85)),NA())</f>
        <v>#N/A</v>
      </c>
      <c r="F91" s="510" t="e">
        <f ca="1">+IF(AND(ISNUMBER(OFFSET('Water Data'!$D$9,0,10*ROW('Water Data'!D85))),'Data Summary'!BU91="Yes"),OFFSET('Water Data'!$D$9,0,10*ROW('Water Data'!D85)),NA())</f>
        <v>#N/A</v>
      </c>
      <c r="G91" s="510" t="e">
        <f ca="1">+IF(AND(ISNUMBER(OFFSET('Water Data'!$E$4,0,10*ROW('Water Data'!E85))),'Data Summary'!BV91="Yes"),100-OFFSET('Water Data'!$E$4,0,10*ROW('Water Data'!E85)),NA())</f>
        <v>#N/A</v>
      </c>
      <c r="H91" s="510" t="e">
        <f ca="1">+IF(AND(ISNUMBER(OFFSET('Water Data'!$E$6,0,10*ROW('Water Data'!E85))),'Data Summary'!BW91="Yes"),OFFSET('Water Data'!$E$6,0,10*ROW('Water Data'!E85)),NA())</f>
        <v>#N/A</v>
      </c>
      <c r="I91" s="510" t="e">
        <f ca="1">+IF(AND(ISNUMBER(OFFSET('Water Data'!$E$9,0,10*ROW('Water Data'!E85))),'Data Summary'!BX91="Yes"),OFFSET('Water Data'!$E$9,0,10*ROW('Water Data'!E85)),NA())</f>
        <v>#N/A</v>
      </c>
      <c r="J91" s="510" t="e">
        <f ca="1">+IF(AND(ISNUMBER(OFFSET('Water Data'!$F$4,0,10*ROW('Water Data'!F85))),'Data Summary'!BY91="Yes"),100-OFFSET('Water Data'!$F$4,0,10*ROW('Water Data'!F85)),NA())</f>
        <v>#N/A</v>
      </c>
      <c r="K91" s="510" t="e">
        <f ca="1">+IF(AND(ISNUMBER(OFFSET('Water Data'!$F$6,0,10*ROW('Water Data'!F85))),'Data Summary'!BZ91="Yes"),OFFSET('Water Data'!$F$6,0,10*ROW('Water Data'!F85)),NA())</f>
        <v>#N/A</v>
      </c>
      <c r="L91" s="510" t="e">
        <f ca="1">+IF(AND(ISNUMBER(OFFSET('Water Data'!$F$9,0,10*ROW('Water Data'!F85))),'Data Summary'!CA91="Yes"),OFFSET('Water Data'!$F$9,0,10*ROW('Water Data'!F85)),NA())</f>
        <v>#N/A</v>
      </c>
      <c r="M91" s="510" t="e">
        <f ca="1">+IF(AND(ISNUMBER(OFFSET('Water Data'!$G$4,0,10*ROW('Water Data'!G85))),'Data Summary'!CB91="Yes"),100-OFFSET('Water Data'!$G$4,0,10*ROW('Water Data'!G85)),NA())</f>
        <v>#N/A</v>
      </c>
      <c r="N91" s="510" t="e">
        <f ca="1">+IF(AND(ISNUMBER(OFFSET('Water Data'!$G$6,0,10*ROW('Water Data'!G85))),'Data Summary'!CC91="Yes"),OFFSET('Water Data'!$G$6,0,10*ROW('Water Data'!G85)),NA())</f>
        <v>#N/A</v>
      </c>
      <c r="O91" s="510" t="e">
        <f ca="1">+IF(AND(ISNUMBER(OFFSET('Water Data'!$G$9,0,10*ROW('Water Data'!G85))),'Data Summary'!CD91="Yes"),OFFSET('Water Data'!$G$9,0,10*ROW('Water Data'!G85)),NA())</f>
        <v>#N/A</v>
      </c>
      <c r="P91" s="510" t="e">
        <f ca="1">+IF(AND(ISNUMBER(OFFSET('Water Data'!$H$4,0,10*ROW('Water Data'!H85))),'Data Summary'!CE91="Yes"),100-OFFSET('Water Data'!$H$4,0,10*ROW('Water Data'!H85)),NA())</f>
        <v>#N/A</v>
      </c>
      <c r="Q91" s="510" t="e">
        <f ca="1">+IF(AND(ISNUMBER(OFFSET('Water Data'!$H$6,0,10*ROW('Water Data'!H85))),'Data Summary'!CF91="Yes"),OFFSET('Water Data'!$H$6,0,10*ROW('Water Data'!H85)),NA())</f>
        <v>#N/A</v>
      </c>
      <c r="R91" s="510" t="e">
        <f ca="1">+IF(AND(ISNUMBER(OFFSET('Water Data'!$H$9,0,10*ROW('Water Data'!H85))),'Data Summary'!CG91="Yes"),OFFSET('Water Data'!$H$9,0,10*ROW('Water Data'!H85)),NA())</f>
        <v>#N/A</v>
      </c>
      <c r="S91" s="510" t="e">
        <f ca="1">+IF(AND(ISNUMBER(OFFSET('Water Data'!$I$4,0,10*ROW('Water Data'!I85))),'Data Summary'!CH91="Yes"),100-OFFSET('Water Data'!$I$4,0,10*ROW('Water Data'!I85)),NA())</f>
        <v>#N/A</v>
      </c>
      <c r="T91" s="510" t="e">
        <f ca="1">+IF(AND(ISNUMBER(OFFSET('Water Data'!$I$6,0,10*ROW('Water Data'!I85))),'Data Summary'!CI91="Yes"),OFFSET('Water Data'!$I$6,0,10*ROW('Water Data'!I85)),NA())</f>
        <v>#N/A</v>
      </c>
      <c r="U91" s="510" t="e">
        <f ca="1">+IF(AND(ISNUMBER(OFFSET('Water Data'!$I$9,0,10*ROW('Water Data'!I85))),'Data Summary'!CJ91="Yes"),OFFSET('Water Data'!$I$9,0,10*ROW('Water Data'!I85)),NA())</f>
        <v>#N/A</v>
      </c>
      <c r="V91" s="511" t="e">
        <f ca="1">+IF(AND(ISNUMBER(OFFSET('Sanitation Data'!$D$4,0,10*ROW('Sanitation Data'!D85))),'Data Summary'!CK91="Yes"),100-OFFSET('Sanitation Data'!$D$4,0,10*ROW('Sanitation Data'!D85)),NA())</f>
        <v>#N/A</v>
      </c>
      <c r="W91" s="511" t="e">
        <f ca="1">+IF(AND(ISNUMBER(OFFSET('Sanitation Data'!$D$6,0,10*ROW('Sanitation Data'!D85))),'Data Summary'!CL91="Yes"),OFFSET('Sanitation Data'!$D$6,0,10*ROW('Sanitation Data'!D85)),NA())</f>
        <v>#N/A</v>
      </c>
      <c r="X91" s="511" t="e">
        <f ca="1">+IF(AND(ISNUMBER(OFFSET('Sanitation Data'!$D$10,0,10*ROW('Sanitation Data'!D85))),'Data Summary'!CM91="Yes"),OFFSET('Sanitation Data'!$D$10,0,10*ROW('Sanitation Data'!D85)),NA())</f>
        <v>#N/A</v>
      </c>
      <c r="Y91" s="511" t="e">
        <f ca="1">+IF(AND(ISNUMBER(OFFSET('Sanitation Data'!$D$11,0,10*ROW('Sanitation Data'!D85))),'Data Summary'!CN91="Yes"),OFFSET('Sanitation Data'!$D$11,0,10*ROW('Sanitation Data'!D85)),NA())</f>
        <v>#N/A</v>
      </c>
      <c r="Z91" s="511" t="e">
        <f ca="1">+IF(AND(ISNUMBER(OFFSET('Sanitation Data'!$D$12,0,10*ROW('Sanitation Data'!D85))),'Data Summary'!CO91="Yes"),OFFSET('Sanitation Data'!$D$12,0,10*ROW('Sanitation Data'!D85)),NA())</f>
        <v>#N/A</v>
      </c>
      <c r="AA91" s="511" t="e">
        <f ca="1">+IF(AND(ISNUMBER(OFFSET('Sanitation Data'!$E$4,0,10*ROW('Sanitation Data'!E85))),'Data Summary'!CP91="Yes"),100-OFFSET('Sanitation Data'!$E$4,0,10*ROW('Sanitation Data'!E85)),NA())</f>
        <v>#N/A</v>
      </c>
      <c r="AB91" s="511" t="e">
        <f ca="1">+IF(AND(ISNUMBER(OFFSET('Sanitation Data'!$E$6,0,10*ROW('Sanitation Data'!E85))),'Data Summary'!CQ91="Yes"),OFFSET('Sanitation Data'!$E$6,0,10*ROW('Sanitation Data'!E85)),NA())</f>
        <v>#N/A</v>
      </c>
      <c r="AC91" s="511" t="e">
        <f ca="1">+IF(AND(ISNUMBER(OFFSET('Sanitation Data'!$E$10,0,10*ROW('Sanitation Data'!E85))),'Data Summary'!CR91="Yes"),OFFSET('Sanitation Data'!$E$10,0,10*ROW('Sanitation Data'!E85)),NA())</f>
        <v>#N/A</v>
      </c>
      <c r="AD91" s="511" t="e">
        <f ca="1">+IF(AND(ISNUMBER(OFFSET('Sanitation Data'!$E$11,0,10*ROW('Sanitation Data'!E85))),'Data Summary'!CS91="Yes"),OFFSET('Sanitation Data'!$E$11,0,10*ROW('Sanitation Data'!E85)),NA())</f>
        <v>#N/A</v>
      </c>
      <c r="AE91" s="511" t="e">
        <f ca="1">+IF(AND(ISNUMBER(OFFSET('Sanitation Data'!$E$12,0,10*ROW('Sanitation Data'!E85))),'Data Summary'!CT91="Yes"),OFFSET('Sanitation Data'!$E$12,0,10*ROW('Sanitation Data'!E85)),NA())</f>
        <v>#N/A</v>
      </c>
      <c r="AF91" s="511" t="e">
        <f ca="1">+IF(AND(ISNUMBER(OFFSET('Sanitation Data'!$F$4,0,10*ROW('Sanitation Data'!F85))),'Data Summary'!CU91="Yes"),100-OFFSET('Sanitation Data'!$F$4,0,10*ROW('Sanitation Data'!F85)),NA())</f>
        <v>#N/A</v>
      </c>
      <c r="AG91" s="511" t="e">
        <f ca="1">+IF(AND(ISNUMBER(OFFSET('Sanitation Data'!$F$6,0,10*ROW('Sanitation Data'!F85))),'Data Summary'!CV91="Yes"),OFFSET('Sanitation Data'!$F$6,0,10*ROW('Sanitation Data'!F85)),NA())</f>
        <v>#N/A</v>
      </c>
      <c r="AH91" s="511" t="e">
        <f ca="1">+IF(AND(ISNUMBER(OFFSET('Sanitation Data'!$F$10,0,10*ROW('Sanitation Data'!F85))),'Data Summary'!CW91="Yes"),OFFSET('Sanitation Data'!$F$10,0,10*ROW('Sanitation Data'!F85)),NA())</f>
        <v>#N/A</v>
      </c>
      <c r="AI91" s="511" t="e">
        <f ca="1">+IF(AND(ISNUMBER(OFFSET('Sanitation Data'!$F$11,0,10*ROW('Sanitation Data'!F85))),'Data Summary'!CX91="Yes"),OFFSET('Sanitation Data'!$F$11,0,10*ROW('Sanitation Data'!F85)),NA())</f>
        <v>#N/A</v>
      </c>
      <c r="AJ91" s="511" t="e">
        <f ca="1">+IF(AND(ISNUMBER(OFFSET('Sanitation Data'!$F$12,0,10*ROW('Sanitation Data'!F85))),'Data Summary'!CY91="Yes"),OFFSET('Sanitation Data'!$F$12,0,10*ROW('Sanitation Data'!F85)),NA())</f>
        <v>#N/A</v>
      </c>
      <c r="AK91" s="511" t="e">
        <f ca="1">+IF(AND(ISNUMBER(OFFSET('Sanitation Data'!$G$4,0,10*ROW('Sanitation Data'!G85))),'Data Summary'!CZ91="Yes"),100-OFFSET('Sanitation Data'!$G$4,0,10*ROW('Sanitation Data'!G85)),NA())</f>
        <v>#N/A</v>
      </c>
      <c r="AL91" s="511" t="e">
        <f ca="1">+IF(AND(ISNUMBER(OFFSET('Sanitation Data'!$G$6,0,10*ROW('Sanitation Data'!G85))),'Data Summary'!DA91="Yes"),OFFSET('Sanitation Data'!$G$6,0,10*ROW('Sanitation Data'!G85)),NA())</f>
        <v>#N/A</v>
      </c>
      <c r="AM91" s="511" t="e">
        <f ca="1">+IF(AND(ISNUMBER(OFFSET('Sanitation Data'!$G$10,0,10*ROW('Sanitation Data'!G85))),'Data Summary'!DB91="Yes"),OFFSET('Sanitation Data'!$G$10,0,10*ROW('Sanitation Data'!G85)),NA())</f>
        <v>#N/A</v>
      </c>
      <c r="AN91" s="511" t="e">
        <f ca="1">+IF(AND(ISNUMBER(OFFSET('Sanitation Data'!$G$11,0,10*ROW('Sanitation Data'!G85))),'Data Summary'!DC91="Yes"),OFFSET('Sanitation Data'!$G$11,0,10*ROW('Sanitation Data'!G85)),NA())</f>
        <v>#N/A</v>
      </c>
      <c r="AO91" s="511" t="e">
        <f ca="1">+IF(AND(ISNUMBER(OFFSET('Sanitation Data'!$G$12,0,10*ROW('Sanitation Data'!G85))),'Data Summary'!DD91="Yes"),OFFSET('Sanitation Data'!$G$12,0,10*ROW('Sanitation Data'!G85)),NA())</f>
        <v>#N/A</v>
      </c>
      <c r="AP91" s="511" t="e">
        <f ca="1">+IF(AND(ISNUMBER(OFFSET('Sanitation Data'!$H$4,0,10*ROW('Sanitation Data'!H85))),'Data Summary'!DE91="Yes"),100-OFFSET('Sanitation Data'!$H$4,0,10*ROW('Sanitation Data'!H85)),NA())</f>
        <v>#N/A</v>
      </c>
      <c r="AQ91" s="511" t="e">
        <f ca="1">+IF(AND(ISNUMBER(OFFSET('Sanitation Data'!$H$6,0,10*ROW('Sanitation Data'!H85))),'Data Summary'!DF91="Yes"),OFFSET('Sanitation Data'!$H$6,0,10*ROW('Sanitation Data'!H85)),NA())</f>
        <v>#N/A</v>
      </c>
      <c r="AR91" s="511" t="e">
        <f ca="1">+IF(AND(ISNUMBER(OFFSET('Sanitation Data'!$H$10,0,10*ROW('Sanitation Data'!H85))),'Data Summary'!DG91="Yes"),OFFSET('Sanitation Data'!$H$10,0,10*ROW('Sanitation Data'!H85)),NA())</f>
        <v>#N/A</v>
      </c>
      <c r="AS91" s="511" t="e">
        <f ca="1">+IF(AND(ISNUMBER(OFFSET('Sanitation Data'!$H$11,0,10*ROW('Sanitation Data'!H85))),'Data Summary'!DH91="Yes"),OFFSET('Sanitation Data'!$H$11,0,10*ROW('Sanitation Data'!H85)),NA())</f>
        <v>#N/A</v>
      </c>
      <c r="AT91" s="511" t="e">
        <f ca="1">+IF(AND(ISNUMBER(OFFSET('Sanitation Data'!$H$12,0,10*ROW('Sanitation Data'!H85))),'Data Summary'!DI91="Yes"),OFFSET('Sanitation Data'!$H$12,0,10*ROW('Sanitation Data'!H85)),NA())</f>
        <v>#N/A</v>
      </c>
      <c r="AU91" s="511" t="e">
        <f ca="1">+IF(AND(ISNUMBER(OFFSET('Sanitation Data'!$I$4,0,10*ROW('Sanitation Data'!I85))),'Data Summary'!DJ91="Yes"),100-OFFSET('Sanitation Data'!$I$4,0,10*ROW('Sanitation Data'!I85)),NA())</f>
        <v>#N/A</v>
      </c>
      <c r="AV91" s="511" t="e">
        <f ca="1">+IF(AND(ISNUMBER(OFFSET('Sanitation Data'!$I$6,0,10*ROW('Sanitation Data'!I85))),'Data Summary'!DK91="Yes"),OFFSET('Sanitation Data'!$I$6,0,10*ROW('Sanitation Data'!I85)),NA())</f>
        <v>#N/A</v>
      </c>
      <c r="AW91" s="511" t="e">
        <f ca="1">+IF(AND(ISNUMBER(OFFSET('Sanitation Data'!$I$10,0,10*ROW('Sanitation Data'!I85))),'Data Summary'!DL91="Yes"),OFFSET('Sanitation Data'!$I$10,0,10*ROW('Sanitation Data'!I85)),NA())</f>
        <v>#N/A</v>
      </c>
      <c r="AX91" s="511" t="e">
        <f ca="1">+IF(AND(ISNUMBER(OFFSET('Sanitation Data'!$I$11,0,10*ROW('Sanitation Data'!I85))),'Data Summary'!DM91="Yes"),OFFSET('Sanitation Data'!$I$11,0,10*ROW('Sanitation Data'!I85)),NA())</f>
        <v>#N/A</v>
      </c>
      <c r="AY91" s="511" t="e">
        <f ca="1">+IF(AND(ISNUMBER(OFFSET('Sanitation Data'!$I$12,0,10*ROW('Sanitation Data'!I85))),'Data Summary'!DN91="Yes"),OFFSET('Sanitation Data'!$I$12,0,10*ROW('Sanitation Data'!I85)),NA())</f>
        <v>#N/A</v>
      </c>
      <c r="AZ91" s="512" t="e">
        <f ca="1">+IF(AND(ISNUMBER(OFFSET('Hygiene Data'!$D$5,0,10*ROW('Hygiene Data'!D85))),'Data Summary'!DO91="Yes"),OFFSET('Hygiene Data'!$D$5,0,10*ROW('Hygiene Data'!D85)),NA())</f>
        <v>#N/A</v>
      </c>
      <c r="BA91" s="512" t="e">
        <f ca="1">+IF(AND(ISNUMBER(OFFSET('Hygiene Data'!$D$7,0,10*ROW('Hygiene Data'!D85))),'Data Summary'!DP91="Yes"),OFFSET('Hygiene Data'!$D$7,0,10*ROW('Hygiene Data'!D85)),NA())</f>
        <v>#N/A</v>
      </c>
      <c r="BB91" s="512" t="e">
        <f ca="1">+IF(AND(ISNUMBER(OFFSET('Hygiene Data'!$D$9,0,10*ROW('Hygiene Data'!D85))),'Data Summary'!DQ91="Yes"),OFFSET('Hygiene Data'!$D$9,0,10*ROW('Hygiene Data'!D85)),NA())</f>
        <v>#N/A</v>
      </c>
      <c r="BC91" s="512" t="e">
        <f ca="1">+IF(AND(ISNUMBER(OFFSET('Hygiene Data'!$E$5,0,10*ROW('Hygiene Data'!E85))),'Data Summary'!DR91="Yes"),OFFSET('Hygiene Data'!$E$5,0,10*ROW('Hygiene Data'!E85)),NA())</f>
        <v>#N/A</v>
      </c>
      <c r="BD91" s="512" t="e">
        <f ca="1">+IF(AND(ISNUMBER(OFFSET('Hygiene Data'!$E$7,0,10*ROW('Hygiene Data'!E85))),'Data Summary'!DS91="Yes"),OFFSET('Hygiene Data'!$E$7,0,10*ROW('Hygiene Data'!E85)),NA())</f>
        <v>#N/A</v>
      </c>
      <c r="BE91" s="512" t="e">
        <f ca="1">+IF(AND(ISNUMBER(OFFSET('Hygiene Data'!$E$9,0,10*ROW('Hygiene Data'!E85))),'Data Summary'!DT91="Yes"),OFFSET('Hygiene Data'!$E$9,0,10*ROW('Hygiene Data'!E85)),NA())</f>
        <v>#N/A</v>
      </c>
      <c r="BF91" s="512" t="e">
        <f ca="1">+IF(AND(ISNUMBER(OFFSET('Hygiene Data'!$F$5,0,10*ROW('Hygiene Data'!F85))),'Data Summary'!DU91="Yes"),OFFSET('Hygiene Data'!$F$5,0,10*ROW('Hygiene Data'!F85)),NA())</f>
        <v>#N/A</v>
      </c>
      <c r="BG91" s="512" t="e">
        <f ca="1">+IF(AND(ISNUMBER(OFFSET('Hygiene Data'!$F$7,0,10*ROW('Hygiene Data'!F85))),'Data Summary'!DV91="Yes"),OFFSET('Hygiene Data'!$F$7,0,10*ROW('Hygiene Data'!F85)),NA())</f>
        <v>#N/A</v>
      </c>
      <c r="BH91" s="512" t="e">
        <f ca="1">+IF(AND(ISNUMBER(OFFSET('Hygiene Data'!$F$9,0,10*ROW('Hygiene Data'!F85))),'Data Summary'!DW91="Yes"),OFFSET('Hygiene Data'!$F$9,0,10*ROW('Hygiene Data'!F85)),NA())</f>
        <v>#N/A</v>
      </c>
      <c r="BI91" s="512" t="e">
        <f ca="1">+IF(AND(ISNUMBER(OFFSET('Hygiene Data'!$G$5,0,10*ROW('Hygiene Data'!G85))),'Data Summary'!DX91="Yes"),OFFSET('Hygiene Data'!$G$5,0,10*ROW('Hygiene Data'!G85)),NA())</f>
        <v>#N/A</v>
      </c>
      <c r="BJ91" s="512" t="e">
        <f ca="1">+IF(AND(ISNUMBER(OFFSET('Hygiene Data'!$G$7,0,10*ROW('Hygiene Data'!G85))),'Data Summary'!DY91="Yes"),OFFSET('Hygiene Data'!$G$7,0,10*ROW('Hygiene Data'!G85)),NA())</f>
        <v>#N/A</v>
      </c>
      <c r="BK91" s="512" t="e">
        <f ca="1">+IF(AND(ISNUMBER(OFFSET('Hygiene Data'!$G$9,0,10*ROW('Hygiene Data'!G85))),'Data Summary'!DZ91="Yes"),OFFSET('Hygiene Data'!$G$9,0,10*ROW('Hygiene Data'!G85)),NA())</f>
        <v>#N/A</v>
      </c>
      <c r="BL91" s="512" t="e">
        <f ca="1">+IF(AND(ISNUMBER(OFFSET('Hygiene Data'!$H$5,0,10*ROW('Hygiene Data'!H85))),'Data Summary'!EA91="Yes"),OFFSET('Hygiene Data'!$H$5,0,10*ROW('Hygiene Data'!H85)),NA())</f>
        <v>#N/A</v>
      </c>
      <c r="BM91" s="512" t="e">
        <f ca="1">+IF(AND(ISNUMBER(OFFSET('Hygiene Data'!$H$7,0,10*ROW('Hygiene Data'!H85))),'Data Summary'!EB91="Yes"),OFFSET('Hygiene Data'!$H$7,0,10*ROW('Hygiene Data'!H85)),NA())</f>
        <v>#N/A</v>
      </c>
      <c r="BN91" s="512" t="e">
        <f ca="1">+IF(AND(ISNUMBER(OFFSET('Hygiene Data'!$H$9,0,10*ROW('Hygiene Data'!H85))),'Data Summary'!EC91="Yes"),OFFSET('Hygiene Data'!$H$9,0,10*ROW('Hygiene Data'!H85)),NA())</f>
        <v>#N/A</v>
      </c>
      <c r="BO91" s="512" t="e">
        <f ca="1">+IF(AND(ISNUMBER(OFFSET('Hygiene Data'!$I$5,0,10*ROW('Hygiene Data'!I85))),'Data Summary'!ED91="Yes"),OFFSET('Hygiene Data'!$I$5,0,10*ROW('Hygiene Data'!I85)),NA())</f>
        <v>#N/A</v>
      </c>
      <c r="BP91" s="512" t="e">
        <f ca="1">+IF(AND(ISNUMBER(OFFSET('Hygiene Data'!$I$7,0,10*ROW('Hygiene Data'!I85))),'Data Summary'!EE91="Yes"),OFFSET('Hygiene Data'!$I$7,0,10*ROW('Hygiene Data'!I85)),NA())</f>
        <v>#N/A</v>
      </c>
      <c r="BQ91" s="512" t="e">
        <f ca="1">+IF(AND(ISNUMBER(OFFSET('Hygiene Data'!$I$9,0,10*ROW('Hygiene Data'!I85))),'Data Summary'!EF91="Yes"),OFFSET('Hygiene Data'!$I$9,0,10*ROW('Hygiene Data'!I85)),NA())</f>
        <v>#N/A</v>
      </c>
    </row>
    <row r="92" spans="1:69" x14ac:dyDescent="0.25">
      <c r="A92" s="508" t="e">
        <f ca="1">+RIGHT('Data Summary'!A92,LEN('Data Summary'!A92)-9)</f>
        <v>#VALUE!</v>
      </c>
      <c r="B92" s="482" t="str">
        <f ca="1">+IF(ISTEXT('Data Summary'!B92),'Data Summary'!B92,"")</f>
        <v/>
      </c>
      <c r="C92" s="509" t="e">
        <f ca="1">+VALUE('Data Summary'!C92)</f>
        <v>#VALUE!</v>
      </c>
      <c r="D92" s="510" t="e">
        <f ca="1">+IF(AND(ISNUMBER(OFFSET('Water Data'!$D$4,0,10*ROW('Water Data'!D86))),'Data Summary'!BS92="Yes"),100-OFFSET('Water Data'!$D$4,0,10*ROW('Water Data'!D86)),NA())</f>
        <v>#N/A</v>
      </c>
      <c r="E92" s="510" t="e">
        <f ca="1">+IF(AND(ISNUMBER(OFFSET('Water Data'!$D$6,0,10*ROW('Water Data'!D86))),'Data Summary'!BT92="Yes"),OFFSET('Water Data'!$D$6,0,10*ROW('Water Data'!D86)),NA())</f>
        <v>#N/A</v>
      </c>
      <c r="F92" s="510" t="e">
        <f ca="1">+IF(AND(ISNUMBER(OFFSET('Water Data'!$D$9,0,10*ROW('Water Data'!D86))),'Data Summary'!BU92="Yes"),OFFSET('Water Data'!$D$9,0,10*ROW('Water Data'!D86)),NA())</f>
        <v>#N/A</v>
      </c>
      <c r="G92" s="510" t="e">
        <f ca="1">+IF(AND(ISNUMBER(OFFSET('Water Data'!$E$4,0,10*ROW('Water Data'!E86))),'Data Summary'!BV92="Yes"),100-OFFSET('Water Data'!$E$4,0,10*ROW('Water Data'!E86)),NA())</f>
        <v>#N/A</v>
      </c>
      <c r="H92" s="510" t="e">
        <f ca="1">+IF(AND(ISNUMBER(OFFSET('Water Data'!$E$6,0,10*ROW('Water Data'!E86))),'Data Summary'!BW92="Yes"),OFFSET('Water Data'!$E$6,0,10*ROW('Water Data'!E86)),NA())</f>
        <v>#N/A</v>
      </c>
      <c r="I92" s="510" t="e">
        <f ca="1">+IF(AND(ISNUMBER(OFFSET('Water Data'!$E$9,0,10*ROW('Water Data'!E86))),'Data Summary'!BX92="Yes"),OFFSET('Water Data'!$E$9,0,10*ROW('Water Data'!E86)),NA())</f>
        <v>#N/A</v>
      </c>
      <c r="J92" s="510" t="e">
        <f ca="1">+IF(AND(ISNUMBER(OFFSET('Water Data'!$F$4,0,10*ROW('Water Data'!F86))),'Data Summary'!BY92="Yes"),100-OFFSET('Water Data'!$F$4,0,10*ROW('Water Data'!F86)),NA())</f>
        <v>#N/A</v>
      </c>
      <c r="K92" s="510" t="e">
        <f ca="1">+IF(AND(ISNUMBER(OFFSET('Water Data'!$F$6,0,10*ROW('Water Data'!F86))),'Data Summary'!BZ92="Yes"),OFFSET('Water Data'!$F$6,0,10*ROW('Water Data'!F86)),NA())</f>
        <v>#N/A</v>
      </c>
      <c r="L92" s="510" t="e">
        <f ca="1">+IF(AND(ISNUMBER(OFFSET('Water Data'!$F$9,0,10*ROW('Water Data'!F86))),'Data Summary'!CA92="Yes"),OFFSET('Water Data'!$F$9,0,10*ROW('Water Data'!F86)),NA())</f>
        <v>#N/A</v>
      </c>
      <c r="M92" s="510" t="e">
        <f ca="1">+IF(AND(ISNUMBER(OFFSET('Water Data'!$G$4,0,10*ROW('Water Data'!G86))),'Data Summary'!CB92="Yes"),100-OFFSET('Water Data'!$G$4,0,10*ROW('Water Data'!G86)),NA())</f>
        <v>#N/A</v>
      </c>
      <c r="N92" s="510" t="e">
        <f ca="1">+IF(AND(ISNUMBER(OFFSET('Water Data'!$G$6,0,10*ROW('Water Data'!G86))),'Data Summary'!CC92="Yes"),OFFSET('Water Data'!$G$6,0,10*ROW('Water Data'!G86)),NA())</f>
        <v>#N/A</v>
      </c>
      <c r="O92" s="510" t="e">
        <f ca="1">+IF(AND(ISNUMBER(OFFSET('Water Data'!$G$9,0,10*ROW('Water Data'!G86))),'Data Summary'!CD92="Yes"),OFFSET('Water Data'!$G$9,0,10*ROW('Water Data'!G86)),NA())</f>
        <v>#N/A</v>
      </c>
      <c r="P92" s="510" t="e">
        <f ca="1">+IF(AND(ISNUMBER(OFFSET('Water Data'!$H$4,0,10*ROW('Water Data'!H86))),'Data Summary'!CE92="Yes"),100-OFFSET('Water Data'!$H$4,0,10*ROW('Water Data'!H86)),NA())</f>
        <v>#N/A</v>
      </c>
      <c r="Q92" s="510" t="e">
        <f ca="1">+IF(AND(ISNUMBER(OFFSET('Water Data'!$H$6,0,10*ROW('Water Data'!H86))),'Data Summary'!CF92="Yes"),OFFSET('Water Data'!$H$6,0,10*ROW('Water Data'!H86)),NA())</f>
        <v>#N/A</v>
      </c>
      <c r="R92" s="510" t="e">
        <f ca="1">+IF(AND(ISNUMBER(OFFSET('Water Data'!$H$9,0,10*ROW('Water Data'!H86))),'Data Summary'!CG92="Yes"),OFFSET('Water Data'!$H$9,0,10*ROW('Water Data'!H86)),NA())</f>
        <v>#N/A</v>
      </c>
      <c r="S92" s="510" t="e">
        <f ca="1">+IF(AND(ISNUMBER(OFFSET('Water Data'!$I$4,0,10*ROW('Water Data'!I86))),'Data Summary'!CH92="Yes"),100-OFFSET('Water Data'!$I$4,0,10*ROW('Water Data'!I86)),NA())</f>
        <v>#N/A</v>
      </c>
      <c r="T92" s="510" t="e">
        <f ca="1">+IF(AND(ISNUMBER(OFFSET('Water Data'!$I$6,0,10*ROW('Water Data'!I86))),'Data Summary'!CI92="Yes"),OFFSET('Water Data'!$I$6,0,10*ROW('Water Data'!I86)),NA())</f>
        <v>#N/A</v>
      </c>
      <c r="U92" s="510" t="e">
        <f ca="1">+IF(AND(ISNUMBER(OFFSET('Water Data'!$I$9,0,10*ROW('Water Data'!I86))),'Data Summary'!CJ92="Yes"),OFFSET('Water Data'!$I$9,0,10*ROW('Water Data'!I86)),NA())</f>
        <v>#N/A</v>
      </c>
      <c r="V92" s="511" t="e">
        <f ca="1">+IF(AND(ISNUMBER(OFFSET('Sanitation Data'!$D$4,0,10*ROW('Sanitation Data'!D86))),'Data Summary'!CK92="Yes"),100-OFFSET('Sanitation Data'!$D$4,0,10*ROW('Sanitation Data'!D86)),NA())</f>
        <v>#N/A</v>
      </c>
      <c r="W92" s="511" t="e">
        <f ca="1">+IF(AND(ISNUMBER(OFFSET('Sanitation Data'!$D$6,0,10*ROW('Sanitation Data'!D86))),'Data Summary'!CL92="Yes"),OFFSET('Sanitation Data'!$D$6,0,10*ROW('Sanitation Data'!D86)),NA())</f>
        <v>#N/A</v>
      </c>
      <c r="X92" s="511" t="e">
        <f ca="1">+IF(AND(ISNUMBER(OFFSET('Sanitation Data'!$D$10,0,10*ROW('Sanitation Data'!D86))),'Data Summary'!CM92="Yes"),OFFSET('Sanitation Data'!$D$10,0,10*ROW('Sanitation Data'!D86)),NA())</f>
        <v>#N/A</v>
      </c>
      <c r="Y92" s="511" t="e">
        <f ca="1">+IF(AND(ISNUMBER(OFFSET('Sanitation Data'!$D$11,0,10*ROW('Sanitation Data'!D86))),'Data Summary'!CN92="Yes"),OFFSET('Sanitation Data'!$D$11,0,10*ROW('Sanitation Data'!D86)),NA())</f>
        <v>#N/A</v>
      </c>
      <c r="Z92" s="511" t="e">
        <f ca="1">+IF(AND(ISNUMBER(OFFSET('Sanitation Data'!$D$12,0,10*ROW('Sanitation Data'!D86))),'Data Summary'!CO92="Yes"),OFFSET('Sanitation Data'!$D$12,0,10*ROW('Sanitation Data'!D86)),NA())</f>
        <v>#N/A</v>
      </c>
      <c r="AA92" s="511" t="e">
        <f ca="1">+IF(AND(ISNUMBER(OFFSET('Sanitation Data'!$E$4,0,10*ROW('Sanitation Data'!E86))),'Data Summary'!CP92="Yes"),100-OFFSET('Sanitation Data'!$E$4,0,10*ROW('Sanitation Data'!E86)),NA())</f>
        <v>#N/A</v>
      </c>
      <c r="AB92" s="511" t="e">
        <f ca="1">+IF(AND(ISNUMBER(OFFSET('Sanitation Data'!$E$6,0,10*ROW('Sanitation Data'!E86))),'Data Summary'!CQ92="Yes"),OFFSET('Sanitation Data'!$E$6,0,10*ROW('Sanitation Data'!E86)),NA())</f>
        <v>#N/A</v>
      </c>
      <c r="AC92" s="511" t="e">
        <f ca="1">+IF(AND(ISNUMBER(OFFSET('Sanitation Data'!$E$10,0,10*ROW('Sanitation Data'!E86))),'Data Summary'!CR92="Yes"),OFFSET('Sanitation Data'!$E$10,0,10*ROW('Sanitation Data'!E86)),NA())</f>
        <v>#N/A</v>
      </c>
      <c r="AD92" s="511" t="e">
        <f ca="1">+IF(AND(ISNUMBER(OFFSET('Sanitation Data'!$E$11,0,10*ROW('Sanitation Data'!E86))),'Data Summary'!CS92="Yes"),OFFSET('Sanitation Data'!$E$11,0,10*ROW('Sanitation Data'!E86)),NA())</f>
        <v>#N/A</v>
      </c>
      <c r="AE92" s="511" t="e">
        <f ca="1">+IF(AND(ISNUMBER(OFFSET('Sanitation Data'!$E$12,0,10*ROW('Sanitation Data'!E86))),'Data Summary'!CT92="Yes"),OFFSET('Sanitation Data'!$E$12,0,10*ROW('Sanitation Data'!E86)),NA())</f>
        <v>#N/A</v>
      </c>
      <c r="AF92" s="511" t="e">
        <f ca="1">+IF(AND(ISNUMBER(OFFSET('Sanitation Data'!$F$4,0,10*ROW('Sanitation Data'!F86))),'Data Summary'!CU92="Yes"),100-OFFSET('Sanitation Data'!$F$4,0,10*ROW('Sanitation Data'!F86)),NA())</f>
        <v>#N/A</v>
      </c>
      <c r="AG92" s="511" t="e">
        <f ca="1">+IF(AND(ISNUMBER(OFFSET('Sanitation Data'!$F$6,0,10*ROW('Sanitation Data'!F86))),'Data Summary'!CV92="Yes"),OFFSET('Sanitation Data'!$F$6,0,10*ROW('Sanitation Data'!F86)),NA())</f>
        <v>#N/A</v>
      </c>
      <c r="AH92" s="511" t="e">
        <f ca="1">+IF(AND(ISNUMBER(OFFSET('Sanitation Data'!$F$10,0,10*ROW('Sanitation Data'!F86))),'Data Summary'!CW92="Yes"),OFFSET('Sanitation Data'!$F$10,0,10*ROW('Sanitation Data'!F86)),NA())</f>
        <v>#N/A</v>
      </c>
      <c r="AI92" s="511" t="e">
        <f ca="1">+IF(AND(ISNUMBER(OFFSET('Sanitation Data'!$F$11,0,10*ROW('Sanitation Data'!F86))),'Data Summary'!CX92="Yes"),OFFSET('Sanitation Data'!$F$11,0,10*ROW('Sanitation Data'!F86)),NA())</f>
        <v>#N/A</v>
      </c>
      <c r="AJ92" s="511" t="e">
        <f ca="1">+IF(AND(ISNUMBER(OFFSET('Sanitation Data'!$F$12,0,10*ROW('Sanitation Data'!F86))),'Data Summary'!CY92="Yes"),OFFSET('Sanitation Data'!$F$12,0,10*ROW('Sanitation Data'!F86)),NA())</f>
        <v>#N/A</v>
      </c>
      <c r="AK92" s="511" t="e">
        <f ca="1">+IF(AND(ISNUMBER(OFFSET('Sanitation Data'!$G$4,0,10*ROW('Sanitation Data'!G86))),'Data Summary'!CZ92="Yes"),100-OFFSET('Sanitation Data'!$G$4,0,10*ROW('Sanitation Data'!G86)),NA())</f>
        <v>#N/A</v>
      </c>
      <c r="AL92" s="511" t="e">
        <f ca="1">+IF(AND(ISNUMBER(OFFSET('Sanitation Data'!$G$6,0,10*ROW('Sanitation Data'!G86))),'Data Summary'!DA92="Yes"),OFFSET('Sanitation Data'!$G$6,0,10*ROW('Sanitation Data'!G86)),NA())</f>
        <v>#N/A</v>
      </c>
      <c r="AM92" s="511" t="e">
        <f ca="1">+IF(AND(ISNUMBER(OFFSET('Sanitation Data'!$G$10,0,10*ROW('Sanitation Data'!G86))),'Data Summary'!DB92="Yes"),OFFSET('Sanitation Data'!$G$10,0,10*ROW('Sanitation Data'!G86)),NA())</f>
        <v>#N/A</v>
      </c>
      <c r="AN92" s="511" t="e">
        <f ca="1">+IF(AND(ISNUMBER(OFFSET('Sanitation Data'!$G$11,0,10*ROW('Sanitation Data'!G86))),'Data Summary'!DC92="Yes"),OFFSET('Sanitation Data'!$G$11,0,10*ROW('Sanitation Data'!G86)),NA())</f>
        <v>#N/A</v>
      </c>
      <c r="AO92" s="511" t="e">
        <f ca="1">+IF(AND(ISNUMBER(OFFSET('Sanitation Data'!$G$12,0,10*ROW('Sanitation Data'!G86))),'Data Summary'!DD92="Yes"),OFFSET('Sanitation Data'!$G$12,0,10*ROW('Sanitation Data'!G86)),NA())</f>
        <v>#N/A</v>
      </c>
      <c r="AP92" s="511" t="e">
        <f ca="1">+IF(AND(ISNUMBER(OFFSET('Sanitation Data'!$H$4,0,10*ROW('Sanitation Data'!H86))),'Data Summary'!DE92="Yes"),100-OFFSET('Sanitation Data'!$H$4,0,10*ROW('Sanitation Data'!H86)),NA())</f>
        <v>#N/A</v>
      </c>
      <c r="AQ92" s="511" t="e">
        <f ca="1">+IF(AND(ISNUMBER(OFFSET('Sanitation Data'!$H$6,0,10*ROW('Sanitation Data'!H86))),'Data Summary'!DF92="Yes"),OFFSET('Sanitation Data'!$H$6,0,10*ROW('Sanitation Data'!H86)),NA())</f>
        <v>#N/A</v>
      </c>
      <c r="AR92" s="511" t="e">
        <f ca="1">+IF(AND(ISNUMBER(OFFSET('Sanitation Data'!$H$10,0,10*ROW('Sanitation Data'!H86))),'Data Summary'!DG92="Yes"),OFFSET('Sanitation Data'!$H$10,0,10*ROW('Sanitation Data'!H86)),NA())</f>
        <v>#N/A</v>
      </c>
      <c r="AS92" s="511" t="e">
        <f ca="1">+IF(AND(ISNUMBER(OFFSET('Sanitation Data'!$H$11,0,10*ROW('Sanitation Data'!H86))),'Data Summary'!DH92="Yes"),OFFSET('Sanitation Data'!$H$11,0,10*ROW('Sanitation Data'!H86)),NA())</f>
        <v>#N/A</v>
      </c>
      <c r="AT92" s="511" t="e">
        <f ca="1">+IF(AND(ISNUMBER(OFFSET('Sanitation Data'!$H$12,0,10*ROW('Sanitation Data'!H86))),'Data Summary'!DI92="Yes"),OFFSET('Sanitation Data'!$H$12,0,10*ROW('Sanitation Data'!H86)),NA())</f>
        <v>#N/A</v>
      </c>
      <c r="AU92" s="511" t="e">
        <f ca="1">+IF(AND(ISNUMBER(OFFSET('Sanitation Data'!$I$4,0,10*ROW('Sanitation Data'!I86))),'Data Summary'!DJ92="Yes"),100-OFFSET('Sanitation Data'!$I$4,0,10*ROW('Sanitation Data'!I86)),NA())</f>
        <v>#N/A</v>
      </c>
      <c r="AV92" s="511" t="e">
        <f ca="1">+IF(AND(ISNUMBER(OFFSET('Sanitation Data'!$I$6,0,10*ROW('Sanitation Data'!I86))),'Data Summary'!DK92="Yes"),OFFSET('Sanitation Data'!$I$6,0,10*ROW('Sanitation Data'!I86)),NA())</f>
        <v>#N/A</v>
      </c>
      <c r="AW92" s="511" t="e">
        <f ca="1">+IF(AND(ISNUMBER(OFFSET('Sanitation Data'!$I$10,0,10*ROW('Sanitation Data'!I86))),'Data Summary'!DL92="Yes"),OFFSET('Sanitation Data'!$I$10,0,10*ROW('Sanitation Data'!I86)),NA())</f>
        <v>#N/A</v>
      </c>
      <c r="AX92" s="511" t="e">
        <f ca="1">+IF(AND(ISNUMBER(OFFSET('Sanitation Data'!$I$11,0,10*ROW('Sanitation Data'!I86))),'Data Summary'!DM92="Yes"),OFFSET('Sanitation Data'!$I$11,0,10*ROW('Sanitation Data'!I86)),NA())</f>
        <v>#N/A</v>
      </c>
      <c r="AY92" s="511" t="e">
        <f ca="1">+IF(AND(ISNUMBER(OFFSET('Sanitation Data'!$I$12,0,10*ROW('Sanitation Data'!I86))),'Data Summary'!DN92="Yes"),OFFSET('Sanitation Data'!$I$12,0,10*ROW('Sanitation Data'!I86)),NA())</f>
        <v>#N/A</v>
      </c>
      <c r="AZ92" s="512" t="e">
        <f ca="1">+IF(AND(ISNUMBER(OFFSET('Hygiene Data'!$D$5,0,10*ROW('Hygiene Data'!D86))),'Data Summary'!DO92="Yes"),OFFSET('Hygiene Data'!$D$5,0,10*ROW('Hygiene Data'!D86)),NA())</f>
        <v>#N/A</v>
      </c>
      <c r="BA92" s="512" t="e">
        <f ca="1">+IF(AND(ISNUMBER(OFFSET('Hygiene Data'!$D$7,0,10*ROW('Hygiene Data'!D86))),'Data Summary'!DP92="Yes"),OFFSET('Hygiene Data'!$D$7,0,10*ROW('Hygiene Data'!D86)),NA())</f>
        <v>#N/A</v>
      </c>
      <c r="BB92" s="512" t="e">
        <f ca="1">+IF(AND(ISNUMBER(OFFSET('Hygiene Data'!$D$9,0,10*ROW('Hygiene Data'!D86))),'Data Summary'!DQ92="Yes"),OFFSET('Hygiene Data'!$D$9,0,10*ROW('Hygiene Data'!D86)),NA())</f>
        <v>#N/A</v>
      </c>
      <c r="BC92" s="512" t="e">
        <f ca="1">+IF(AND(ISNUMBER(OFFSET('Hygiene Data'!$E$5,0,10*ROW('Hygiene Data'!E86))),'Data Summary'!DR92="Yes"),OFFSET('Hygiene Data'!$E$5,0,10*ROW('Hygiene Data'!E86)),NA())</f>
        <v>#N/A</v>
      </c>
      <c r="BD92" s="512" t="e">
        <f ca="1">+IF(AND(ISNUMBER(OFFSET('Hygiene Data'!$E$7,0,10*ROW('Hygiene Data'!E86))),'Data Summary'!DS92="Yes"),OFFSET('Hygiene Data'!$E$7,0,10*ROW('Hygiene Data'!E86)),NA())</f>
        <v>#N/A</v>
      </c>
      <c r="BE92" s="512" t="e">
        <f ca="1">+IF(AND(ISNUMBER(OFFSET('Hygiene Data'!$E$9,0,10*ROW('Hygiene Data'!E86))),'Data Summary'!DT92="Yes"),OFFSET('Hygiene Data'!$E$9,0,10*ROW('Hygiene Data'!E86)),NA())</f>
        <v>#N/A</v>
      </c>
      <c r="BF92" s="512" t="e">
        <f ca="1">+IF(AND(ISNUMBER(OFFSET('Hygiene Data'!$F$5,0,10*ROW('Hygiene Data'!F86))),'Data Summary'!DU92="Yes"),OFFSET('Hygiene Data'!$F$5,0,10*ROW('Hygiene Data'!F86)),NA())</f>
        <v>#N/A</v>
      </c>
      <c r="BG92" s="512" t="e">
        <f ca="1">+IF(AND(ISNUMBER(OFFSET('Hygiene Data'!$F$7,0,10*ROW('Hygiene Data'!F86))),'Data Summary'!DV92="Yes"),OFFSET('Hygiene Data'!$F$7,0,10*ROW('Hygiene Data'!F86)),NA())</f>
        <v>#N/A</v>
      </c>
      <c r="BH92" s="512" t="e">
        <f ca="1">+IF(AND(ISNUMBER(OFFSET('Hygiene Data'!$F$9,0,10*ROW('Hygiene Data'!F86))),'Data Summary'!DW92="Yes"),OFFSET('Hygiene Data'!$F$9,0,10*ROW('Hygiene Data'!F86)),NA())</f>
        <v>#N/A</v>
      </c>
      <c r="BI92" s="512" t="e">
        <f ca="1">+IF(AND(ISNUMBER(OFFSET('Hygiene Data'!$G$5,0,10*ROW('Hygiene Data'!G86))),'Data Summary'!DX92="Yes"),OFFSET('Hygiene Data'!$G$5,0,10*ROW('Hygiene Data'!G86)),NA())</f>
        <v>#N/A</v>
      </c>
      <c r="BJ92" s="512" t="e">
        <f ca="1">+IF(AND(ISNUMBER(OFFSET('Hygiene Data'!$G$7,0,10*ROW('Hygiene Data'!G86))),'Data Summary'!DY92="Yes"),OFFSET('Hygiene Data'!$G$7,0,10*ROW('Hygiene Data'!G86)),NA())</f>
        <v>#N/A</v>
      </c>
      <c r="BK92" s="512" t="e">
        <f ca="1">+IF(AND(ISNUMBER(OFFSET('Hygiene Data'!$G$9,0,10*ROW('Hygiene Data'!G86))),'Data Summary'!DZ92="Yes"),OFFSET('Hygiene Data'!$G$9,0,10*ROW('Hygiene Data'!G86)),NA())</f>
        <v>#N/A</v>
      </c>
      <c r="BL92" s="512" t="e">
        <f ca="1">+IF(AND(ISNUMBER(OFFSET('Hygiene Data'!$H$5,0,10*ROW('Hygiene Data'!H86))),'Data Summary'!EA92="Yes"),OFFSET('Hygiene Data'!$H$5,0,10*ROW('Hygiene Data'!H86)),NA())</f>
        <v>#N/A</v>
      </c>
      <c r="BM92" s="512" t="e">
        <f ca="1">+IF(AND(ISNUMBER(OFFSET('Hygiene Data'!$H$7,0,10*ROW('Hygiene Data'!H86))),'Data Summary'!EB92="Yes"),OFFSET('Hygiene Data'!$H$7,0,10*ROW('Hygiene Data'!H86)),NA())</f>
        <v>#N/A</v>
      </c>
      <c r="BN92" s="512" t="e">
        <f ca="1">+IF(AND(ISNUMBER(OFFSET('Hygiene Data'!$H$9,0,10*ROW('Hygiene Data'!H86))),'Data Summary'!EC92="Yes"),OFFSET('Hygiene Data'!$H$9,0,10*ROW('Hygiene Data'!H86)),NA())</f>
        <v>#N/A</v>
      </c>
      <c r="BO92" s="512" t="e">
        <f ca="1">+IF(AND(ISNUMBER(OFFSET('Hygiene Data'!$I$5,0,10*ROW('Hygiene Data'!I86))),'Data Summary'!ED92="Yes"),OFFSET('Hygiene Data'!$I$5,0,10*ROW('Hygiene Data'!I86)),NA())</f>
        <v>#N/A</v>
      </c>
      <c r="BP92" s="512" t="e">
        <f ca="1">+IF(AND(ISNUMBER(OFFSET('Hygiene Data'!$I$7,0,10*ROW('Hygiene Data'!I86))),'Data Summary'!EE92="Yes"),OFFSET('Hygiene Data'!$I$7,0,10*ROW('Hygiene Data'!I86)),NA())</f>
        <v>#N/A</v>
      </c>
      <c r="BQ92" s="512" t="e">
        <f ca="1">+IF(AND(ISNUMBER(OFFSET('Hygiene Data'!$I$9,0,10*ROW('Hygiene Data'!I86))),'Data Summary'!EF92="Yes"),OFFSET('Hygiene Data'!$I$9,0,10*ROW('Hygiene Data'!I86)),NA())</f>
        <v>#N/A</v>
      </c>
    </row>
    <row r="93" spans="1:69" x14ac:dyDescent="0.25">
      <c r="A93" s="508" t="e">
        <f ca="1">+RIGHT('Data Summary'!A93,LEN('Data Summary'!A93)-9)</f>
        <v>#VALUE!</v>
      </c>
      <c r="B93" s="482" t="str">
        <f ca="1">+IF(ISTEXT('Data Summary'!B93),'Data Summary'!B93,"")</f>
        <v/>
      </c>
      <c r="C93" s="509" t="e">
        <f ca="1">+VALUE('Data Summary'!C93)</f>
        <v>#VALUE!</v>
      </c>
      <c r="D93" s="510" t="e">
        <f ca="1">+IF(AND(ISNUMBER(OFFSET('Water Data'!$D$4,0,10*ROW('Water Data'!D87))),'Data Summary'!BS93="Yes"),100-OFFSET('Water Data'!$D$4,0,10*ROW('Water Data'!D87)),NA())</f>
        <v>#N/A</v>
      </c>
      <c r="E93" s="510" t="e">
        <f ca="1">+IF(AND(ISNUMBER(OFFSET('Water Data'!$D$6,0,10*ROW('Water Data'!D87))),'Data Summary'!BT93="Yes"),OFFSET('Water Data'!$D$6,0,10*ROW('Water Data'!D87)),NA())</f>
        <v>#N/A</v>
      </c>
      <c r="F93" s="510" t="e">
        <f ca="1">+IF(AND(ISNUMBER(OFFSET('Water Data'!$D$9,0,10*ROW('Water Data'!D87))),'Data Summary'!BU93="Yes"),OFFSET('Water Data'!$D$9,0,10*ROW('Water Data'!D87)),NA())</f>
        <v>#N/A</v>
      </c>
      <c r="G93" s="510" t="e">
        <f ca="1">+IF(AND(ISNUMBER(OFFSET('Water Data'!$E$4,0,10*ROW('Water Data'!E87))),'Data Summary'!BV93="Yes"),100-OFFSET('Water Data'!$E$4,0,10*ROW('Water Data'!E87)),NA())</f>
        <v>#N/A</v>
      </c>
      <c r="H93" s="510" t="e">
        <f ca="1">+IF(AND(ISNUMBER(OFFSET('Water Data'!$E$6,0,10*ROW('Water Data'!E87))),'Data Summary'!BW93="Yes"),OFFSET('Water Data'!$E$6,0,10*ROW('Water Data'!E87)),NA())</f>
        <v>#N/A</v>
      </c>
      <c r="I93" s="510" t="e">
        <f ca="1">+IF(AND(ISNUMBER(OFFSET('Water Data'!$E$9,0,10*ROW('Water Data'!E87))),'Data Summary'!BX93="Yes"),OFFSET('Water Data'!$E$9,0,10*ROW('Water Data'!E87)),NA())</f>
        <v>#N/A</v>
      </c>
      <c r="J93" s="510" t="e">
        <f ca="1">+IF(AND(ISNUMBER(OFFSET('Water Data'!$F$4,0,10*ROW('Water Data'!F87))),'Data Summary'!BY93="Yes"),100-OFFSET('Water Data'!$F$4,0,10*ROW('Water Data'!F87)),NA())</f>
        <v>#N/A</v>
      </c>
      <c r="K93" s="510" t="e">
        <f ca="1">+IF(AND(ISNUMBER(OFFSET('Water Data'!$F$6,0,10*ROW('Water Data'!F87))),'Data Summary'!BZ93="Yes"),OFFSET('Water Data'!$F$6,0,10*ROW('Water Data'!F87)),NA())</f>
        <v>#N/A</v>
      </c>
      <c r="L93" s="510" t="e">
        <f ca="1">+IF(AND(ISNUMBER(OFFSET('Water Data'!$F$9,0,10*ROW('Water Data'!F87))),'Data Summary'!CA93="Yes"),OFFSET('Water Data'!$F$9,0,10*ROW('Water Data'!F87)),NA())</f>
        <v>#N/A</v>
      </c>
      <c r="M93" s="510" t="e">
        <f ca="1">+IF(AND(ISNUMBER(OFFSET('Water Data'!$G$4,0,10*ROW('Water Data'!G87))),'Data Summary'!CB93="Yes"),100-OFFSET('Water Data'!$G$4,0,10*ROW('Water Data'!G87)),NA())</f>
        <v>#N/A</v>
      </c>
      <c r="N93" s="510" t="e">
        <f ca="1">+IF(AND(ISNUMBER(OFFSET('Water Data'!$G$6,0,10*ROW('Water Data'!G87))),'Data Summary'!CC93="Yes"),OFFSET('Water Data'!$G$6,0,10*ROW('Water Data'!G87)),NA())</f>
        <v>#N/A</v>
      </c>
      <c r="O93" s="510" t="e">
        <f ca="1">+IF(AND(ISNUMBER(OFFSET('Water Data'!$G$9,0,10*ROW('Water Data'!G87))),'Data Summary'!CD93="Yes"),OFFSET('Water Data'!$G$9,0,10*ROW('Water Data'!G87)),NA())</f>
        <v>#N/A</v>
      </c>
      <c r="P93" s="510" t="e">
        <f ca="1">+IF(AND(ISNUMBER(OFFSET('Water Data'!$H$4,0,10*ROW('Water Data'!H87))),'Data Summary'!CE93="Yes"),100-OFFSET('Water Data'!$H$4,0,10*ROW('Water Data'!H87)),NA())</f>
        <v>#N/A</v>
      </c>
      <c r="Q93" s="510" t="e">
        <f ca="1">+IF(AND(ISNUMBER(OFFSET('Water Data'!$H$6,0,10*ROW('Water Data'!H87))),'Data Summary'!CF93="Yes"),OFFSET('Water Data'!$H$6,0,10*ROW('Water Data'!H87)),NA())</f>
        <v>#N/A</v>
      </c>
      <c r="R93" s="510" t="e">
        <f ca="1">+IF(AND(ISNUMBER(OFFSET('Water Data'!$H$9,0,10*ROW('Water Data'!H87))),'Data Summary'!CG93="Yes"),OFFSET('Water Data'!$H$9,0,10*ROW('Water Data'!H87)),NA())</f>
        <v>#N/A</v>
      </c>
      <c r="S93" s="510" t="e">
        <f ca="1">+IF(AND(ISNUMBER(OFFSET('Water Data'!$I$4,0,10*ROW('Water Data'!I87))),'Data Summary'!CH93="Yes"),100-OFFSET('Water Data'!$I$4,0,10*ROW('Water Data'!I87)),NA())</f>
        <v>#N/A</v>
      </c>
      <c r="T93" s="510" t="e">
        <f ca="1">+IF(AND(ISNUMBER(OFFSET('Water Data'!$I$6,0,10*ROW('Water Data'!I87))),'Data Summary'!CI93="Yes"),OFFSET('Water Data'!$I$6,0,10*ROW('Water Data'!I87)),NA())</f>
        <v>#N/A</v>
      </c>
      <c r="U93" s="510" t="e">
        <f ca="1">+IF(AND(ISNUMBER(OFFSET('Water Data'!$I$9,0,10*ROW('Water Data'!I87))),'Data Summary'!CJ93="Yes"),OFFSET('Water Data'!$I$9,0,10*ROW('Water Data'!I87)),NA())</f>
        <v>#N/A</v>
      </c>
      <c r="V93" s="511" t="e">
        <f ca="1">+IF(AND(ISNUMBER(OFFSET('Sanitation Data'!$D$4,0,10*ROW('Sanitation Data'!D87))),'Data Summary'!CK93="Yes"),100-OFFSET('Sanitation Data'!$D$4,0,10*ROW('Sanitation Data'!D87)),NA())</f>
        <v>#N/A</v>
      </c>
      <c r="W93" s="511" t="e">
        <f ca="1">+IF(AND(ISNUMBER(OFFSET('Sanitation Data'!$D$6,0,10*ROW('Sanitation Data'!D87))),'Data Summary'!CL93="Yes"),OFFSET('Sanitation Data'!$D$6,0,10*ROW('Sanitation Data'!D87)),NA())</f>
        <v>#N/A</v>
      </c>
      <c r="X93" s="511" t="e">
        <f ca="1">+IF(AND(ISNUMBER(OFFSET('Sanitation Data'!$D$10,0,10*ROW('Sanitation Data'!D87))),'Data Summary'!CM93="Yes"),OFFSET('Sanitation Data'!$D$10,0,10*ROW('Sanitation Data'!D87)),NA())</f>
        <v>#N/A</v>
      </c>
      <c r="Y93" s="511" t="e">
        <f ca="1">+IF(AND(ISNUMBER(OFFSET('Sanitation Data'!$D$11,0,10*ROW('Sanitation Data'!D87))),'Data Summary'!CN93="Yes"),OFFSET('Sanitation Data'!$D$11,0,10*ROW('Sanitation Data'!D87)),NA())</f>
        <v>#N/A</v>
      </c>
      <c r="Z93" s="511" t="e">
        <f ca="1">+IF(AND(ISNUMBER(OFFSET('Sanitation Data'!$D$12,0,10*ROW('Sanitation Data'!D87))),'Data Summary'!CO93="Yes"),OFFSET('Sanitation Data'!$D$12,0,10*ROW('Sanitation Data'!D87)),NA())</f>
        <v>#N/A</v>
      </c>
      <c r="AA93" s="511" t="e">
        <f ca="1">+IF(AND(ISNUMBER(OFFSET('Sanitation Data'!$E$4,0,10*ROW('Sanitation Data'!E87))),'Data Summary'!CP93="Yes"),100-OFFSET('Sanitation Data'!$E$4,0,10*ROW('Sanitation Data'!E87)),NA())</f>
        <v>#N/A</v>
      </c>
      <c r="AB93" s="511" t="e">
        <f ca="1">+IF(AND(ISNUMBER(OFFSET('Sanitation Data'!$E$6,0,10*ROW('Sanitation Data'!E87))),'Data Summary'!CQ93="Yes"),OFFSET('Sanitation Data'!$E$6,0,10*ROW('Sanitation Data'!E87)),NA())</f>
        <v>#N/A</v>
      </c>
      <c r="AC93" s="511" t="e">
        <f ca="1">+IF(AND(ISNUMBER(OFFSET('Sanitation Data'!$E$10,0,10*ROW('Sanitation Data'!E87))),'Data Summary'!CR93="Yes"),OFFSET('Sanitation Data'!$E$10,0,10*ROW('Sanitation Data'!E87)),NA())</f>
        <v>#N/A</v>
      </c>
      <c r="AD93" s="511" t="e">
        <f ca="1">+IF(AND(ISNUMBER(OFFSET('Sanitation Data'!$E$11,0,10*ROW('Sanitation Data'!E87))),'Data Summary'!CS93="Yes"),OFFSET('Sanitation Data'!$E$11,0,10*ROW('Sanitation Data'!E87)),NA())</f>
        <v>#N/A</v>
      </c>
      <c r="AE93" s="511" t="e">
        <f ca="1">+IF(AND(ISNUMBER(OFFSET('Sanitation Data'!$E$12,0,10*ROW('Sanitation Data'!E87))),'Data Summary'!CT93="Yes"),OFFSET('Sanitation Data'!$E$12,0,10*ROW('Sanitation Data'!E87)),NA())</f>
        <v>#N/A</v>
      </c>
      <c r="AF93" s="511" t="e">
        <f ca="1">+IF(AND(ISNUMBER(OFFSET('Sanitation Data'!$F$4,0,10*ROW('Sanitation Data'!F87))),'Data Summary'!CU93="Yes"),100-OFFSET('Sanitation Data'!$F$4,0,10*ROW('Sanitation Data'!F87)),NA())</f>
        <v>#N/A</v>
      </c>
      <c r="AG93" s="511" t="e">
        <f ca="1">+IF(AND(ISNUMBER(OFFSET('Sanitation Data'!$F$6,0,10*ROW('Sanitation Data'!F87))),'Data Summary'!CV93="Yes"),OFFSET('Sanitation Data'!$F$6,0,10*ROW('Sanitation Data'!F87)),NA())</f>
        <v>#N/A</v>
      </c>
      <c r="AH93" s="511" t="e">
        <f ca="1">+IF(AND(ISNUMBER(OFFSET('Sanitation Data'!$F$10,0,10*ROW('Sanitation Data'!F87))),'Data Summary'!CW93="Yes"),OFFSET('Sanitation Data'!$F$10,0,10*ROW('Sanitation Data'!F87)),NA())</f>
        <v>#N/A</v>
      </c>
      <c r="AI93" s="511" t="e">
        <f ca="1">+IF(AND(ISNUMBER(OFFSET('Sanitation Data'!$F$11,0,10*ROW('Sanitation Data'!F87))),'Data Summary'!CX93="Yes"),OFFSET('Sanitation Data'!$F$11,0,10*ROW('Sanitation Data'!F87)),NA())</f>
        <v>#N/A</v>
      </c>
      <c r="AJ93" s="511" t="e">
        <f ca="1">+IF(AND(ISNUMBER(OFFSET('Sanitation Data'!$F$12,0,10*ROW('Sanitation Data'!F87))),'Data Summary'!CY93="Yes"),OFFSET('Sanitation Data'!$F$12,0,10*ROW('Sanitation Data'!F87)),NA())</f>
        <v>#N/A</v>
      </c>
      <c r="AK93" s="511" t="e">
        <f ca="1">+IF(AND(ISNUMBER(OFFSET('Sanitation Data'!$G$4,0,10*ROW('Sanitation Data'!G87))),'Data Summary'!CZ93="Yes"),100-OFFSET('Sanitation Data'!$G$4,0,10*ROW('Sanitation Data'!G87)),NA())</f>
        <v>#N/A</v>
      </c>
      <c r="AL93" s="511" t="e">
        <f ca="1">+IF(AND(ISNUMBER(OFFSET('Sanitation Data'!$G$6,0,10*ROW('Sanitation Data'!G87))),'Data Summary'!DA93="Yes"),OFFSET('Sanitation Data'!$G$6,0,10*ROW('Sanitation Data'!G87)),NA())</f>
        <v>#N/A</v>
      </c>
      <c r="AM93" s="511" t="e">
        <f ca="1">+IF(AND(ISNUMBER(OFFSET('Sanitation Data'!$G$10,0,10*ROW('Sanitation Data'!G87))),'Data Summary'!DB93="Yes"),OFFSET('Sanitation Data'!$G$10,0,10*ROW('Sanitation Data'!G87)),NA())</f>
        <v>#N/A</v>
      </c>
      <c r="AN93" s="511" t="e">
        <f ca="1">+IF(AND(ISNUMBER(OFFSET('Sanitation Data'!$G$11,0,10*ROW('Sanitation Data'!G87))),'Data Summary'!DC93="Yes"),OFFSET('Sanitation Data'!$G$11,0,10*ROW('Sanitation Data'!G87)),NA())</f>
        <v>#N/A</v>
      </c>
      <c r="AO93" s="511" t="e">
        <f ca="1">+IF(AND(ISNUMBER(OFFSET('Sanitation Data'!$G$12,0,10*ROW('Sanitation Data'!G87))),'Data Summary'!DD93="Yes"),OFFSET('Sanitation Data'!$G$12,0,10*ROW('Sanitation Data'!G87)),NA())</f>
        <v>#N/A</v>
      </c>
      <c r="AP93" s="511" t="e">
        <f ca="1">+IF(AND(ISNUMBER(OFFSET('Sanitation Data'!$H$4,0,10*ROW('Sanitation Data'!H87))),'Data Summary'!DE93="Yes"),100-OFFSET('Sanitation Data'!$H$4,0,10*ROW('Sanitation Data'!H87)),NA())</f>
        <v>#N/A</v>
      </c>
      <c r="AQ93" s="511" t="e">
        <f ca="1">+IF(AND(ISNUMBER(OFFSET('Sanitation Data'!$H$6,0,10*ROW('Sanitation Data'!H87))),'Data Summary'!DF93="Yes"),OFFSET('Sanitation Data'!$H$6,0,10*ROW('Sanitation Data'!H87)),NA())</f>
        <v>#N/A</v>
      </c>
      <c r="AR93" s="511" t="e">
        <f ca="1">+IF(AND(ISNUMBER(OFFSET('Sanitation Data'!$H$10,0,10*ROW('Sanitation Data'!H87))),'Data Summary'!DG93="Yes"),OFFSET('Sanitation Data'!$H$10,0,10*ROW('Sanitation Data'!H87)),NA())</f>
        <v>#N/A</v>
      </c>
      <c r="AS93" s="511" t="e">
        <f ca="1">+IF(AND(ISNUMBER(OFFSET('Sanitation Data'!$H$11,0,10*ROW('Sanitation Data'!H87))),'Data Summary'!DH93="Yes"),OFFSET('Sanitation Data'!$H$11,0,10*ROW('Sanitation Data'!H87)),NA())</f>
        <v>#N/A</v>
      </c>
      <c r="AT93" s="511" t="e">
        <f ca="1">+IF(AND(ISNUMBER(OFFSET('Sanitation Data'!$H$12,0,10*ROW('Sanitation Data'!H87))),'Data Summary'!DI93="Yes"),OFFSET('Sanitation Data'!$H$12,0,10*ROW('Sanitation Data'!H87)),NA())</f>
        <v>#N/A</v>
      </c>
      <c r="AU93" s="511" t="e">
        <f ca="1">+IF(AND(ISNUMBER(OFFSET('Sanitation Data'!$I$4,0,10*ROW('Sanitation Data'!I87))),'Data Summary'!DJ93="Yes"),100-OFFSET('Sanitation Data'!$I$4,0,10*ROW('Sanitation Data'!I87)),NA())</f>
        <v>#N/A</v>
      </c>
      <c r="AV93" s="511" t="e">
        <f ca="1">+IF(AND(ISNUMBER(OFFSET('Sanitation Data'!$I$6,0,10*ROW('Sanitation Data'!I87))),'Data Summary'!DK93="Yes"),OFFSET('Sanitation Data'!$I$6,0,10*ROW('Sanitation Data'!I87)),NA())</f>
        <v>#N/A</v>
      </c>
      <c r="AW93" s="511" t="e">
        <f ca="1">+IF(AND(ISNUMBER(OFFSET('Sanitation Data'!$I$10,0,10*ROW('Sanitation Data'!I87))),'Data Summary'!DL93="Yes"),OFFSET('Sanitation Data'!$I$10,0,10*ROW('Sanitation Data'!I87)),NA())</f>
        <v>#N/A</v>
      </c>
      <c r="AX93" s="511" t="e">
        <f ca="1">+IF(AND(ISNUMBER(OFFSET('Sanitation Data'!$I$11,0,10*ROW('Sanitation Data'!I87))),'Data Summary'!DM93="Yes"),OFFSET('Sanitation Data'!$I$11,0,10*ROW('Sanitation Data'!I87)),NA())</f>
        <v>#N/A</v>
      </c>
      <c r="AY93" s="511" t="e">
        <f ca="1">+IF(AND(ISNUMBER(OFFSET('Sanitation Data'!$I$12,0,10*ROW('Sanitation Data'!I87))),'Data Summary'!DN93="Yes"),OFFSET('Sanitation Data'!$I$12,0,10*ROW('Sanitation Data'!I87)),NA())</f>
        <v>#N/A</v>
      </c>
      <c r="AZ93" s="512" t="e">
        <f ca="1">+IF(AND(ISNUMBER(OFFSET('Hygiene Data'!$D$5,0,10*ROW('Hygiene Data'!D87))),'Data Summary'!DO93="Yes"),OFFSET('Hygiene Data'!$D$5,0,10*ROW('Hygiene Data'!D87)),NA())</f>
        <v>#N/A</v>
      </c>
      <c r="BA93" s="512" t="e">
        <f ca="1">+IF(AND(ISNUMBER(OFFSET('Hygiene Data'!$D$7,0,10*ROW('Hygiene Data'!D87))),'Data Summary'!DP93="Yes"),OFFSET('Hygiene Data'!$D$7,0,10*ROW('Hygiene Data'!D87)),NA())</f>
        <v>#N/A</v>
      </c>
      <c r="BB93" s="512" t="e">
        <f ca="1">+IF(AND(ISNUMBER(OFFSET('Hygiene Data'!$D$9,0,10*ROW('Hygiene Data'!D87))),'Data Summary'!DQ93="Yes"),OFFSET('Hygiene Data'!$D$9,0,10*ROW('Hygiene Data'!D87)),NA())</f>
        <v>#N/A</v>
      </c>
      <c r="BC93" s="512" t="e">
        <f ca="1">+IF(AND(ISNUMBER(OFFSET('Hygiene Data'!$E$5,0,10*ROW('Hygiene Data'!E87))),'Data Summary'!DR93="Yes"),OFFSET('Hygiene Data'!$E$5,0,10*ROW('Hygiene Data'!E87)),NA())</f>
        <v>#N/A</v>
      </c>
      <c r="BD93" s="512" t="e">
        <f ca="1">+IF(AND(ISNUMBER(OFFSET('Hygiene Data'!$E$7,0,10*ROW('Hygiene Data'!E87))),'Data Summary'!DS93="Yes"),OFFSET('Hygiene Data'!$E$7,0,10*ROW('Hygiene Data'!E87)),NA())</f>
        <v>#N/A</v>
      </c>
      <c r="BE93" s="512" t="e">
        <f ca="1">+IF(AND(ISNUMBER(OFFSET('Hygiene Data'!$E$9,0,10*ROW('Hygiene Data'!E87))),'Data Summary'!DT93="Yes"),OFFSET('Hygiene Data'!$E$9,0,10*ROW('Hygiene Data'!E87)),NA())</f>
        <v>#N/A</v>
      </c>
      <c r="BF93" s="512" t="e">
        <f ca="1">+IF(AND(ISNUMBER(OFFSET('Hygiene Data'!$F$5,0,10*ROW('Hygiene Data'!F87))),'Data Summary'!DU93="Yes"),OFFSET('Hygiene Data'!$F$5,0,10*ROW('Hygiene Data'!F87)),NA())</f>
        <v>#N/A</v>
      </c>
      <c r="BG93" s="512" t="e">
        <f ca="1">+IF(AND(ISNUMBER(OFFSET('Hygiene Data'!$F$7,0,10*ROW('Hygiene Data'!F87))),'Data Summary'!DV93="Yes"),OFFSET('Hygiene Data'!$F$7,0,10*ROW('Hygiene Data'!F87)),NA())</f>
        <v>#N/A</v>
      </c>
      <c r="BH93" s="512" t="e">
        <f ca="1">+IF(AND(ISNUMBER(OFFSET('Hygiene Data'!$F$9,0,10*ROW('Hygiene Data'!F87))),'Data Summary'!DW93="Yes"),OFFSET('Hygiene Data'!$F$9,0,10*ROW('Hygiene Data'!F87)),NA())</f>
        <v>#N/A</v>
      </c>
      <c r="BI93" s="512" t="e">
        <f ca="1">+IF(AND(ISNUMBER(OFFSET('Hygiene Data'!$G$5,0,10*ROW('Hygiene Data'!G87))),'Data Summary'!DX93="Yes"),OFFSET('Hygiene Data'!$G$5,0,10*ROW('Hygiene Data'!G87)),NA())</f>
        <v>#N/A</v>
      </c>
      <c r="BJ93" s="512" t="e">
        <f ca="1">+IF(AND(ISNUMBER(OFFSET('Hygiene Data'!$G$7,0,10*ROW('Hygiene Data'!G87))),'Data Summary'!DY93="Yes"),OFFSET('Hygiene Data'!$G$7,0,10*ROW('Hygiene Data'!G87)),NA())</f>
        <v>#N/A</v>
      </c>
      <c r="BK93" s="512" t="e">
        <f ca="1">+IF(AND(ISNUMBER(OFFSET('Hygiene Data'!$G$9,0,10*ROW('Hygiene Data'!G87))),'Data Summary'!DZ93="Yes"),OFFSET('Hygiene Data'!$G$9,0,10*ROW('Hygiene Data'!G87)),NA())</f>
        <v>#N/A</v>
      </c>
      <c r="BL93" s="512" t="e">
        <f ca="1">+IF(AND(ISNUMBER(OFFSET('Hygiene Data'!$H$5,0,10*ROW('Hygiene Data'!H87))),'Data Summary'!EA93="Yes"),OFFSET('Hygiene Data'!$H$5,0,10*ROW('Hygiene Data'!H87)),NA())</f>
        <v>#N/A</v>
      </c>
      <c r="BM93" s="512" t="e">
        <f ca="1">+IF(AND(ISNUMBER(OFFSET('Hygiene Data'!$H$7,0,10*ROW('Hygiene Data'!H87))),'Data Summary'!EB93="Yes"),OFFSET('Hygiene Data'!$H$7,0,10*ROW('Hygiene Data'!H87)),NA())</f>
        <v>#N/A</v>
      </c>
      <c r="BN93" s="512" t="e">
        <f ca="1">+IF(AND(ISNUMBER(OFFSET('Hygiene Data'!$H$9,0,10*ROW('Hygiene Data'!H87))),'Data Summary'!EC93="Yes"),OFFSET('Hygiene Data'!$H$9,0,10*ROW('Hygiene Data'!H87)),NA())</f>
        <v>#N/A</v>
      </c>
      <c r="BO93" s="512" t="e">
        <f ca="1">+IF(AND(ISNUMBER(OFFSET('Hygiene Data'!$I$5,0,10*ROW('Hygiene Data'!I87))),'Data Summary'!ED93="Yes"),OFFSET('Hygiene Data'!$I$5,0,10*ROW('Hygiene Data'!I87)),NA())</f>
        <v>#N/A</v>
      </c>
      <c r="BP93" s="512" t="e">
        <f ca="1">+IF(AND(ISNUMBER(OFFSET('Hygiene Data'!$I$7,0,10*ROW('Hygiene Data'!I87))),'Data Summary'!EE93="Yes"),OFFSET('Hygiene Data'!$I$7,0,10*ROW('Hygiene Data'!I87)),NA())</f>
        <v>#N/A</v>
      </c>
      <c r="BQ93" s="512" t="e">
        <f ca="1">+IF(AND(ISNUMBER(OFFSET('Hygiene Data'!$I$9,0,10*ROW('Hygiene Data'!I87))),'Data Summary'!EF93="Yes"),OFFSET('Hygiene Data'!$I$9,0,10*ROW('Hygiene Data'!I87)),NA())</f>
        <v>#N/A</v>
      </c>
    </row>
    <row r="94" spans="1:69" x14ac:dyDescent="0.25">
      <c r="A94" s="508" t="e">
        <f ca="1">+RIGHT('Data Summary'!A94,LEN('Data Summary'!A94)-9)</f>
        <v>#VALUE!</v>
      </c>
      <c r="B94" s="482" t="str">
        <f ca="1">+IF(ISTEXT('Data Summary'!B94),'Data Summary'!B94,"")</f>
        <v/>
      </c>
      <c r="C94" s="509" t="e">
        <f ca="1">+VALUE('Data Summary'!C94)</f>
        <v>#VALUE!</v>
      </c>
      <c r="D94" s="510" t="e">
        <f ca="1">+IF(AND(ISNUMBER(OFFSET('Water Data'!$D$4,0,10*ROW('Water Data'!D88))),'Data Summary'!BS94="Yes"),100-OFFSET('Water Data'!$D$4,0,10*ROW('Water Data'!D88)),NA())</f>
        <v>#N/A</v>
      </c>
      <c r="E94" s="510" t="e">
        <f ca="1">+IF(AND(ISNUMBER(OFFSET('Water Data'!$D$6,0,10*ROW('Water Data'!D88))),'Data Summary'!BT94="Yes"),OFFSET('Water Data'!$D$6,0,10*ROW('Water Data'!D88)),NA())</f>
        <v>#N/A</v>
      </c>
      <c r="F94" s="510" t="e">
        <f ca="1">+IF(AND(ISNUMBER(OFFSET('Water Data'!$D$9,0,10*ROW('Water Data'!D88))),'Data Summary'!BU94="Yes"),OFFSET('Water Data'!$D$9,0,10*ROW('Water Data'!D88)),NA())</f>
        <v>#N/A</v>
      </c>
      <c r="G94" s="510" t="e">
        <f ca="1">+IF(AND(ISNUMBER(OFFSET('Water Data'!$E$4,0,10*ROW('Water Data'!E88))),'Data Summary'!BV94="Yes"),100-OFFSET('Water Data'!$E$4,0,10*ROW('Water Data'!E88)),NA())</f>
        <v>#N/A</v>
      </c>
      <c r="H94" s="510" t="e">
        <f ca="1">+IF(AND(ISNUMBER(OFFSET('Water Data'!$E$6,0,10*ROW('Water Data'!E88))),'Data Summary'!BW94="Yes"),OFFSET('Water Data'!$E$6,0,10*ROW('Water Data'!E88)),NA())</f>
        <v>#N/A</v>
      </c>
      <c r="I94" s="510" t="e">
        <f ca="1">+IF(AND(ISNUMBER(OFFSET('Water Data'!$E$9,0,10*ROW('Water Data'!E88))),'Data Summary'!BX94="Yes"),OFFSET('Water Data'!$E$9,0,10*ROW('Water Data'!E88)),NA())</f>
        <v>#N/A</v>
      </c>
      <c r="J94" s="510" t="e">
        <f ca="1">+IF(AND(ISNUMBER(OFFSET('Water Data'!$F$4,0,10*ROW('Water Data'!F88))),'Data Summary'!BY94="Yes"),100-OFFSET('Water Data'!$F$4,0,10*ROW('Water Data'!F88)),NA())</f>
        <v>#N/A</v>
      </c>
      <c r="K94" s="510" t="e">
        <f ca="1">+IF(AND(ISNUMBER(OFFSET('Water Data'!$F$6,0,10*ROW('Water Data'!F88))),'Data Summary'!BZ94="Yes"),OFFSET('Water Data'!$F$6,0,10*ROW('Water Data'!F88)),NA())</f>
        <v>#N/A</v>
      </c>
      <c r="L94" s="510" t="e">
        <f ca="1">+IF(AND(ISNUMBER(OFFSET('Water Data'!$F$9,0,10*ROW('Water Data'!F88))),'Data Summary'!CA94="Yes"),OFFSET('Water Data'!$F$9,0,10*ROW('Water Data'!F88)),NA())</f>
        <v>#N/A</v>
      </c>
      <c r="M94" s="510" t="e">
        <f ca="1">+IF(AND(ISNUMBER(OFFSET('Water Data'!$G$4,0,10*ROW('Water Data'!G88))),'Data Summary'!CB94="Yes"),100-OFFSET('Water Data'!$G$4,0,10*ROW('Water Data'!G88)),NA())</f>
        <v>#N/A</v>
      </c>
      <c r="N94" s="510" t="e">
        <f ca="1">+IF(AND(ISNUMBER(OFFSET('Water Data'!$G$6,0,10*ROW('Water Data'!G88))),'Data Summary'!CC94="Yes"),OFFSET('Water Data'!$G$6,0,10*ROW('Water Data'!G88)),NA())</f>
        <v>#N/A</v>
      </c>
      <c r="O94" s="510" t="e">
        <f ca="1">+IF(AND(ISNUMBER(OFFSET('Water Data'!$G$9,0,10*ROW('Water Data'!G88))),'Data Summary'!CD94="Yes"),OFFSET('Water Data'!$G$9,0,10*ROW('Water Data'!G88)),NA())</f>
        <v>#N/A</v>
      </c>
      <c r="P94" s="510" t="e">
        <f ca="1">+IF(AND(ISNUMBER(OFFSET('Water Data'!$H$4,0,10*ROW('Water Data'!H88))),'Data Summary'!CE94="Yes"),100-OFFSET('Water Data'!$H$4,0,10*ROW('Water Data'!H88)),NA())</f>
        <v>#N/A</v>
      </c>
      <c r="Q94" s="510" t="e">
        <f ca="1">+IF(AND(ISNUMBER(OFFSET('Water Data'!$H$6,0,10*ROW('Water Data'!H88))),'Data Summary'!CF94="Yes"),OFFSET('Water Data'!$H$6,0,10*ROW('Water Data'!H88)),NA())</f>
        <v>#N/A</v>
      </c>
      <c r="R94" s="510" t="e">
        <f ca="1">+IF(AND(ISNUMBER(OFFSET('Water Data'!$H$9,0,10*ROW('Water Data'!H88))),'Data Summary'!CG94="Yes"),OFFSET('Water Data'!$H$9,0,10*ROW('Water Data'!H88)),NA())</f>
        <v>#N/A</v>
      </c>
      <c r="S94" s="510" t="e">
        <f ca="1">+IF(AND(ISNUMBER(OFFSET('Water Data'!$I$4,0,10*ROW('Water Data'!I88))),'Data Summary'!CH94="Yes"),100-OFFSET('Water Data'!$I$4,0,10*ROW('Water Data'!I88)),NA())</f>
        <v>#N/A</v>
      </c>
      <c r="T94" s="510" t="e">
        <f ca="1">+IF(AND(ISNUMBER(OFFSET('Water Data'!$I$6,0,10*ROW('Water Data'!I88))),'Data Summary'!CI94="Yes"),OFFSET('Water Data'!$I$6,0,10*ROW('Water Data'!I88)),NA())</f>
        <v>#N/A</v>
      </c>
      <c r="U94" s="510" t="e">
        <f ca="1">+IF(AND(ISNUMBER(OFFSET('Water Data'!$I$9,0,10*ROW('Water Data'!I88))),'Data Summary'!CJ94="Yes"),OFFSET('Water Data'!$I$9,0,10*ROW('Water Data'!I88)),NA())</f>
        <v>#N/A</v>
      </c>
      <c r="V94" s="511" t="e">
        <f ca="1">+IF(AND(ISNUMBER(OFFSET('Sanitation Data'!$D$4,0,10*ROW('Sanitation Data'!D88))),'Data Summary'!CK94="Yes"),100-OFFSET('Sanitation Data'!$D$4,0,10*ROW('Sanitation Data'!D88)),NA())</f>
        <v>#N/A</v>
      </c>
      <c r="W94" s="511" t="e">
        <f ca="1">+IF(AND(ISNUMBER(OFFSET('Sanitation Data'!$D$6,0,10*ROW('Sanitation Data'!D88))),'Data Summary'!CL94="Yes"),OFFSET('Sanitation Data'!$D$6,0,10*ROW('Sanitation Data'!D88)),NA())</f>
        <v>#N/A</v>
      </c>
      <c r="X94" s="511" t="e">
        <f ca="1">+IF(AND(ISNUMBER(OFFSET('Sanitation Data'!$D$10,0,10*ROW('Sanitation Data'!D88))),'Data Summary'!CM94="Yes"),OFFSET('Sanitation Data'!$D$10,0,10*ROW('Sanitation Data'!D88)),NA())</f>
        <v>#N/A</v>
      </c>
      <c r="Y94" s="511" t="e">
        <f ca="1">+IF(AND(ISNUMBER(OFFSET('Sanitation Data'!$D$11,0,10*ROW('Sanitation Data'!D88))),'Data Summary'!CN94="Yes"),OFFSET('Sanitation Data'!$D$11,0,10*ROW('Sanitation Data'!D88)),NA())</f>
        <v>#N/A</v>
      </c>
      <c r="Z94" s="511" t="e">
        <f ca="1">+IF(AND(ISNUMBER(OFFSET('Sanitation Data'!$D$12,0,10*ROW('Sanitation Data'!D88))),'Data Summary'!CO94="Yes"),OFFSET('Sanitation Data'!$D$12,0,10*ROW('Sanitation Data'!D88)),NA())</f>
        <v>#N/A</v>
      </c>
      <c r="AA94" s="511" t="e">
        <f ca="1">+IF(AND(ISNUMBER(OFFSET('Sanitation Data'!$E$4,0,10*ROW('Sanitation Data'!E88))),'Data Summary'!CP94="Yes"),100-OFFSET('Sanitation Data'!$E$4,0,10*ROW('Sanitation Data'!E88)),NA())</f>
        <v>#N/A</v>
      </c>
      <c r="AB94" s="511" t="e">
        <f ca="1">+IF(AND(ISNUMBER(OFFSET('Sanitation Data'!$E$6,0,10*ROW('Sanitation Data'!E88))),'Data Summary'!CQ94="Yes"),OFFSET('Sanitation Data'!$E$6,0,10*ROW('Sanitation Data'!E88)),NA())</f>
        <v>#N/A</v>
      </c>
      <c r="AC94" s="511" t="e">
        <f ca="1">+IF(AND(ISNUMBER(OFFSET('Sanitation Data'!$E$10,0,10*ROW('Sanitation Data'!E88))),'Data Summary'!CR94="Yes"),OFFSET('Sanitation Data'!$E$10,0,10*ROW('Sanitation Data'!E88)),NA())</f>
        <v>#N/A</v>
      </c>
      <c r="AD94" s="511" t="e">
        <f ca="1">+IF(AND(ISNUMBER(OFFSET('Sanitation Data'!$E$11,0,10*ROW('Sanitation Data'!E88))),'Data Summary'!CS94="Yes"),OFFSET('Sanitation Data'!$E$11,0,10*ROW('Sanitation Data'!E88)),NA())</f>
        <v>#N/A</v>
      </c>
      <c r="AE94" s="511" t="e">
        <f ca="1">+IF(AND(ISNUMBER(OFFSET('Sanitation Data'!$E$12,0,10*ROW('Sanitation Data'!E88))),'Data Summary'!CT94="Yes"),OFFSET('Sanitation Data'!$E$12,0,10*ROW('Sanitation Data'!E88)),NA())</f>
        <v>#N/A</v>
      </c>
      <c r="AF94" s="511" t="e">
        <f ca="1">+IF(AND(ISNUMBER(OFFSET('Sanitation Data'!$F$4,0,10*ROW('Sanitation Data'!F88))),'Data Summary'!CU94="Yes"),100-OFFSET('Sanitation Data'!$F$4,0,10*ROW('Sanitation Data'!F88)),NA())</f>
        <v>#N/A</v>
      </c>
      <c r="AG94" s="511" t="e">
        <f ca="1">+IF(AND(ISNUMBER(OFFSET('Sanitation Data'!$F$6,0,10*ROW('Sanitation Data'!F88))),'Data Summary'!CV94="Yes"),OFFSET('Sanitation Data'!$F$6,0,10*ROW('Sanitation Data'!F88)),NA())</f>
        <v>#N/A</v>
      </c>
      <c r="AH94" s="511" t="e">
        <f ca="1">+IF(AND(ISNUMBER(OFFSET('Sanitation Data'!$F$10,0,10*ROW('Sanitation Data'!F88))),'Data Summary'!CW94="Yes"),OFFSET('Sanitation Data'!$F$10,0,10*ROW('Sanitation Data'!F88)),NA())</f>
        <v>#N/A</v>
      </c>
      <c r="AI94" s="511" t="e">
        <f ca="1">+IF(AND(ISNUMBER(OFFSET('Sanitation Data'!$F$11,0,10*ROW('Sanitation Data'!F88))),'Data Summary'!CX94="Yes"),OFFSET('Sanitation Data'!$F$11,0,10*ROW('Sanitation Data'!F88)),NA())</f>
        <v>#N/A</v>
      </c>
      <c r="AJ94" s="511" t="e">
        <f ca="1">+IF(AND(ISNUMBER(OFFSET('Sanitation Data'!$F$12,0,10*ROW('Sanitation Data'!F88))),'Data Summary'!CY94="Yes"),OFFSET('Sanitation Data'!$F$12,0,10*ROW('Sanitation Data'!F88)),NA())</f>
        <v>#N/A</v>
      </c>
      <c r="AK94" s="511" t="e">
        <f ca="1">+IF(AND(ISNUMBER(OFFSET('Sanitation Data'!$G$4,0,10*ROW('Sanitation Data'!G88))),'Data Summary'!CZ94="Yes"),100-OFFSET('Sanitation Data'!$G$4,0,10*ROW('Sanitation Data'!G88)),NA())</f>
        <v>#N/A</v>
      </c>
      <c r="AL94" s="511" t="e">
        <f ca="1">+IF(AND(ISNUMBER(OFFSET('Sanitation Data'!$G$6,0,10*ROW('Sanitation Data'!G88))),'Data Summary'!DA94="Yes"),OFFSET('Sanitation Data'!$G$6,0,10*ROW('Sanitation Data'!G88)),NA())</f>
        <v>#N/A</v>
      </c>
      <c r="AM94" s="511" t="e">
        <f ca="1">+IF(AND(ISNUMBER(OFFSET('Sanitation Data'!$G$10,0,10*ROW('Sanitation Data'!G88))),'Data Summary'!DB94="Yes"),OFFSET('Sanitation Data'!$G$10,0,10*ROW('Sanitation Data'!G88)),NA())</f>
        <v>#N/A</v>
      </c>
      <c r="AN94" s="511" t="e">
        <f ca="1">+IF(AND(ISNUMBER(OFFSET('Sanitation Data'!$G$11,0,10*ROW('Sanitation Data'!G88))),'Data Summary'!DC94="Yes"),OFFSET('Sanitation Data'!$G$11,0,10*ROW('Sanitation Data'!G88)),NA())</f>
        <v>#N/A</v>
      </c>
      <c r="AO94" s="511" t="e">
        <f ca="1">+IF(AND(ISNUMBER(OFFSET('Sanitation Data'!$G$12,0,10*ROW('Sanitation Data'!G88))),'Data Summary'!DD94="Yes"),OFFSET('Sanitation Data'!$G$12,0,10*ROW('Sanitation Data'!G88)),NA())</f>
        <v>#N/A</v>
      </c>
      <c r="AP94" s="511" t="e">
        <f ca="1">+IF(AND(ISNUMBER(OFFSET('Sanitation Data'!$H$4,0,10*ROW('Sanitation Data'!H88))),'Data Summary'!DE94="Yes"),100-OFFSET('Sanitation Data'!$H$4,0,10*ROW('Sanitation Data'!H88)),NA())</f>
        <v>#N/A</v>
      </c>
      <c r="AQ94" s="511" t="e">
        <f ca="1">+IF(AND(ISNUMBER(OFFSET('Sanitation Data'!$H$6,0,10*ROW('Sanitation Data'!H88))),'Data Summary'!DF94="Yes"),OFFSET('Sanitation Data'!$H$6,0,10*ROW('Sanitation Data'!H88)),NA())</f>
        <v>#N/A</v>
      </c>
      <c r="AR94" s="511" t="e">
        <f ca="1">+IF(AND(ISNUMBER(OFFSET('Sanitation Data'!$H$10,0,10*ROW('Sanitation Data'!H88))),'Data Summary'!DG94="Yes"),OFFSET('Sanitation Data'!$H$10,0,10*ROW('Sanitation Data'!H88)),NA())</f>
        <v>#N/A</v>
      </c>
      <c r="AS94" s="511" t="e">
        <f ca="1">+IF(AND(ISNUMBER(OFFSET('Sanitation Data'!$H$11,0,10*ROW('Sanitation Data'!H88))),'Data Summary'!DH94="Yes"),OFFSET('Sanitation Data'!$H$11,0,10*ROW('Sanitation Data'!H88)),NA())</f>
        <v>#N/A</v>
      </c>
      <c r="AT94" s="511" t="e">
        <f ca="1">+IF(AND(ISNUMBER(OFFSET('Sanitation Data'!$H$12,0,10*ROW('Sanitation Data'!H88))),'Data Summary'!DI94="Yes"),OFFSET('Sanitation Data'!$H$12,0,10*ROW('Sanitation Data'!H88)),NA())</f>
        <v>#N/A</v>
      </c>
      <c r="AU94" s="511" t="e">
        <f ca="1">+IF(AND(ISNUMBER(OFFSET('Sanitation Data'!$I$4,0,10*ROW('Sanitation Data'!I88))),'Data Summary'!DJ94="Yes"),100-OFFSET('Sanitation Data'!$I$4,0,10*ROW('Sanitation Data'!I88)),NA())</f>
        <v>#N/A</v>
      </c>
      <c r="AV94" s="511" t="e">
        <f ca="1">+IF(AND(ISNUMBER(OFFSET('Sanitation Data'!$I$6,0,10*ROW('Sanitation Data'!I88))),'Data Summary'!DK94="Yes"),OFFSET('Sanitation Data'!$I$6,0,10*ROW('Sanitation Data'!I88)),NA())</f>
        <v>#N/A</v>
      </c>
      <c r="AW94" s="511" t="e">
        <f ca="1">+IF(AND(ISNUMBER(OFFSET('Sanitation Data'!$I$10,0,10*ROW('Sanitation Data'!I88))),'Data Summary'!DL94="Yes"),OFFSET('Sanitation Data'!$I$10,0,10*ROW('Sanitation Data'!I88)),NA())</f>
        <v>#N/A</v>
      </c>
      <c r="AX94" s="511" t="e">
        <f ca="1">+IF(AND(ISNUMBER(OFFSET('Sanitation Data'!$I$11,0,10*ROW('Sanitation Data'!I88))),'Data Summary'!DM94="Yes"),OFFSET('Sanitation Data'!$I$11,0,10*ROW('Sanitation Data'!I88)),NA())</f>
        <v>#N/A</v>
      </c>
      <c r="AY94" s="511" t="e">
        <f ca="1">+IF(AND(ISNUMBER(OFFSET('Sanitation Data'!$I$12,0,10*ROW('Sanitation Data'!I88))),'Data Summary'!DN94="Yes"),OFFSET('Sanitation Data'!$I$12,0,10*ROW('Sanitation Data'!I88)),NA())</f>
        <v>#N/A</v>
      </c>
      <c r="AZ94" s="512" t="e">
        <f ca="1">+IF(AND(ISNUMBER(OFFSET('Hygiene Data'!$D$5,0,10*ROW('Hygiene Data'!D88))),'Data Summary'!DO94="Yes"),OFFSET('Hygiene Data'!$D$5,0,10*ROW('Hygiene Data'!D88)),NA())</f>
        <v>#N/A</v>
      </c>
      <c r="BA94" s="512" t="e">
        <f ca="1">+IF(AND(ISNUMBER(OFFSET('Hygiene Data'!$D$7,0,10*ROW('Hygiene Data'!D88))),'Data Summary'!DP94="Yes"),OFFSET('Hygiene Data'!$D$7,0,10*ROW('Hygiene Data'!D88)),NA())</f>
        <v>#N/A</v>
      </c>
      <c r="BB94" s="512" t="e">
        <f ca="1">+IF(AND(ISNUMBER(OFFSET('Hygiene Data'!$D$9,0,10*ROW('Hygiene Data'!D88))),'Data Summary'!DQ94="Yes"),OFFSET('Hygiene Data'!$D$9,0,10*ROW('Hygiene Data'!D88)),NA())</f>
        <v>#N/A</v>
      </c>
      <c r="BC94" s="512" t="e">
        <f ca="1">+IF(AND(ISNUMBER(OFFSET('Hygiene Data'!$E$5,0,10*ROW('Hygiene Data'!E88))),'Data Summary'!DR94="Yes"),OFFSET('Hygiene Data'!$E$5,0,10*ROW('Hygiene Data'!E88)),NA())</f>
        <v>#N/A</v>
      </c>
      <c r="BD94" s="512" t="e">
        <f ca="1">+IF(AND(ISNUMBER(OFFSET('Hygiene Data'!$E$7,0,10*ROW('Hygiene Data'!E88))),'Data Summary'!DS94="Yes"),OFFSET('Hygiene Data'!$E$7,0,10*ROW('Hygiene Data'!E88)),NA())</f>
        <v>#N/A</v>
      </c>
      <c r="BE94" s="512" t="e">
        <f ca="1">+IF(AND(ISNUMBER(OFFSET('Hygiene Data'!$E$9,0,10*ROW('Hygiene Data'!E88))),'Data Summary'!DT94="Yes"),OFFSET('Hygiene Data'!$E$9,0,10*ROW('Hygiene Data'!E88)),NA())</f>
        <v>#N/A</v>
      </c>
      <c r="BF94" s="512" t="e">
        <f ca="1">+IF(AND(ISNUMBER(OFFSET('Hygiene Data'!$F$5,0,10*ROW('Hygiene Data'!F88))),'Data Summary'!DU94="Yes"),OFFSET('Hygiene Data'!$F$5,0,10*ROW('Hygiene Data'!F88)),NA())</f>
        <v>#N/A</v>
      </c>
      <c r="BG94" s="512" t="e">
        <f ca="1">+IF(AND(ISNUMBER(OFFSET('Hygiene Data'!$F$7,0,10*ROW('Hygiene Data'!F88))),'Data Summary'!DV94="Yes"),OFFSET('Hygiene Data'!$F$7,0,10*ROW('Hygiene Data'!F88)),NA())</f>
        <v>#N/A</v>
      </c>
      <c r="BH94" s="512" t="e">
        <f ca="1">+IF(AND(ISNUMBER(OFFSET('Hygiene Data'!$F$9,0,10*ROW('Hygiene Data'!F88))),'Data Summary'!DW94="Yes"),OFFSET('Hygiene Data'!$F$9,0,10*ROW('Hygiene Data'!F88)),NA())</f>
        <v>#N/A</v>
      </c>
      <c r="BI94" s="512" t="e">
        <f ca="1">+IF(AND(ISNUMBER(OFFSET('Hygiene Data'!$G$5,0,10*ROW('Hygiene Data'!G88))),'Data Summary'!DX94="Yes"),OFFSET('Hygiene Data'!$G$5,0,10*ROW('Hygiene Data'!G88)),NA())</f>
        <v>#N/A</v>
      </c>
      <c r="BJ94" s="512" t="e">
        <f ca="1">+IF(AND(ISNUMBER(OFFSET('Hygiene Data'!$G$7,0,10*ROW('Hygiene Data'!G88))),'Data Summary'!DY94="Yes"),OFFSET('Hygiene Data'!$G$7,0,10*ROW('Hygiene Data'!G88)),NA())</f>
        <v>#N/A</v>
      </c>
      <c r="BK94" s="512" t="e">
        <f ca="1">+IF(AND(ISNUMBER(OFFSET('Hygiene Data'!$G$9,0,10*ROW('Hygiene Data'!G88))),'Data Summary'!DZ94="Yes"),OFFSET('Hygiene Data'!$G$9,0,10*ROW('Hygiene Data'!G88)),NA())</f>
        <v>#N/A</v>
      </c>
      <c r="BL94" s="512" t="e">
        <f ca="1">+IF(AND(ISNUMBER(OFFSET('Hygiene Data'!$H$5,0,10*ROW('Hygiene Data'!H88))),'Data Summary'!EA94="Yes"),OFFSET('Hygiene Data'!$H$5,0,10*ROW('Hygiene Data'!H88)),NA())</f>
        <v>#N/A</v>
      </c>
      <c r="BM94" s="512" t="e">
        <f ca="1">+IF(AND(ISNUMBER(OFFSET('Hygiene Data'!$H$7,0,10*ROW('Hygiene Data'!H88))),'Data Summary'!EB94="Yes"),OFFSET('Hygiene Data'!$H$7,0,10*ROW('Hygiene Data'!H88)),NA())</f>
        <v>#N/A</v>
      </c>
      <c r="BN94" s="512" t="e">
        <f ca="1">+IF(AND(ISNUMBER(OFFSET('Hygiene Data'!$H$9,0,10*ROW('Hygiene Data'!H88))),'Data Summary'!EC94="Yes"),OFFSET('Hygiene Data'!$H$9,0,10*ROW('Hygiene Data'!H88)),NA())</f>
        <v>#N/A</v>
      </c>
      <c r="BO94" s="512" t="e">
        <f ca="1">+IF(AND(ISNUMBER(OFFSET('Hygiene Data'!$I$5,0,10*ROW('Hygiene Data'!I88))),'Data Summary'!ED94="Yes"),OFFSET('Hygiene Data'!$I$5,0,10*ROW('Hygiene Data'!I88)),NA())</f>
        <v>#N/A</v>
      </c>
      <c r="BP94" s="512" t="e">
        <f ca="1">+IF(AND(ISNUMBER(OFFSET('Hygiene Data'!$I$7,0,10*ROW('Hygiene Data'!I88))),'Data Summary'!EE94="Yes"),OFFSET('Hygiene Data'!$I$7,0,10*ROW('Hygiene Data'!I88)),NA())</f>
        <v>#N/A</v>
      </c>
      <c r="BQ94" s="512" t="e">
        <f ca="1">+IF(AND(ISNUMBER(OFFSET('Hygiene Data'!$I$9,0,10*ROW('Hygiene Data'!I88))),'Data Summary'!EF94="Yes"),OFFSET('Hygiene Data'!$I$9,0,10*ROW('Hygiene Data'!I88)),NA())</f>
        <v>#N/A</v>
      </c>
    </row>
    <row r="95" spans="1:69" x14ac:dyDescent="0.25">
      <c r="A95" s="508" t="e">
        <f ca="1">+RIGHT('Data Summary'!A95,LEN('Data Summary'!A95)-9)</f>
        <v>#VALUE!</v>
      </c>
      <c r="B95" s="482" t="str">
        <f ca="1">+IF(ISTEXT('Data Summary'!B95),'Data Summary'!B95,"")</f>
        <v/>
      </c>
      <c r="C95" s="509" t="e">
        <f ca="1">+VALUE('Data Summary'!C95)</f>
        <v>#VALUE!</v>
      </c>
      <c r="D95" s="510" t="e">
        <f ca="1">+IF(AND(ISNUMBER(OFFSET('Water Data'!$D$4,0,10*ROW('Water Data'!D89))),'Data Summary'!BS95="Yes"),100-OFFSET('Water Data'!$D$4,0,10*ROW('Water Data'!D89)),NA())</f>
        <v>#N/A</v>
      </c>
      <c r="E95" s="510" t="e">
        <f ca="1">+IF(AND(ISNUMBER(OFFSET('Water Data'!$D$6,0,10*ROW('Water Data'!D89))),'Data Summary'!BT95="Yes"),OFFSET('Water Data'!$D$6,0,10*ROW('Water Data'!D89)),NA())</f>
        <v>#N/A</v>
      </c>
      <c r="F95" s="510" t="e">
        <f ca="1">+IF(AND(ISNUMBER(OFFSET('Water Data'!$D$9,0,10*ROW('Water Data'!D89))),'Data Summary'!BU95="Yes"),OFFSET('Water Data'!$D$9,0,10*ROW('Water Data'!D89)),NA())</f>
        <v>#N/A</v>
      </c>
      <c r="G95" s="510" t="e">
        <f ca="1">+IF(AND(ISNUMBER(OFFSET('Water Data'!$E$4,0,10*ROW('Water Data'!E89))),'Data Summary'!BV95="Yes"),100-OFFSET('Water Data'!$E$4,0,10*ROW('Water Data'!E89)),NA())</f>
        <v>#N/A</v>
      </c>
      <c r="H95" s="510" t="e">
        <f ca="1">+IF(AND(ISNUMBER(OFFSET('Water Data'!$E$6,0,10*ROW('Water Data'!E89))),'Data Summary'!BW95="Yes"),OFFSET('Water Data'!$E$6,0,10*ROW('Water Data'!E89)),NA())</f>
        <v>#N/A</v>
      </c>
      <c r="I95" s="510" t="e">
        <f ca="1">+IF(AND(ISNUMBER(OFFSET('Water Data'!$E$9,0,10*ROW('Water Data'!E89))),'Data Summary'!BX95="Yes"),OFFSET('Water Data'!$E$9,0,10*ROW('Water Data'!E89)),NA())</f>
        <v>#N/A</v>
      </c>
      <c r="J95" s="510" t="e">
        <f ca="1">+IF(AND(ISNUMBER(OFFSET('Water Data'!$F$4,0,10*ROW('Water Data'!F89))),'Data Summary'!BY95="Yes"),100-OFFSET('Water Data'!$F$4,0,10*ROW('Water Data'!F89)),NA())</f>
        <v>#N/A</v>
      </c>
      <c r="K95" s="510" t="e">
        <f ca="1">+IF(AND(ISNUMBER(OFFSET('Water Data'!$F$6,0,10*ROW('Water Data'!F89))),'Data Summary'!BZ95="Yes"),OFFSET('Water Data'!$F$6,0,10*ROW('Water Data'!F89)),NA())</f>
        <v>#N/A</v>
      </c>
      <c r="L95" s="510" t="e">
        <f ca="1">+IF(AND(ISNUMBER(OFFSET('Water Data'!$F$9,0,10*ROW('Water Data'!F89))),'Data Summary'!CA95="Yes"),OFFSET('Water Data'!$F$9,0,10*ROW('Water Data'!F89)),NA())</f>
        <v>#N/A</v>
      </c>
      <c r="M95" s="510" t="e">
        <f ca="1">+IF(AND(ISNUMBER(OFFSET('Water Data'!$G$4,0,10*ROW('Water Data'!G89))),'Data Summary'!CB95="Yes"),100-OFFSET('Water Data'!$G$4,0,10*ROW('Water Data'!G89)),NA())</f>
        <v>#N/A</v>
      </c>
      <c r="N95" s="510" t="e">
        <f ca="1">+IF(AND(ISNUMBER(OFFSET('Water Data'!$G$6,0,10*ROW('Water Data'!G89))),'Data Summary'!CC95="Yes"),OFFSET('Water Data'!$G$6,0,10*ROW('Water Data'!G89)),NA())</f>
        <v>#N/A</v>
      </c>
      <c r="O95" s="510" t="e">
        <f ca="1">+IF(AND(ISNUMBER(OFFSET('Water Data'!$G$9,0,10*ROW('Water Data'!G89))),'Data Summary'!CD95="Yes"),OFFSET('Water Data'!$G$9,0,10*ROW('Water Data'!G89)),NA())</f>
        <v>#N/A</v>
      </c>
      <c r="P95" s="510" t="e">
        <f ca="1">+IF(AND(ISNUMBER(OFFSET('Water Data'!$H$4,0,10*ROW('Water Data'!H89))),'Data Summary'!CE95="Yes"),100-OFFSET('Water Data'!$H$4,0,10*ROW('Water Data'!H89)),NA())</f>
        <v>#N/A</v>
      </c>
      <c r="Q95" s="510" t="e">
        <f ca="1">+IF(AND(ISNUMBER(OFFSET('Water Data'!$H$6,0,10*ROW('Water Data'!H89))),'Data Summary'!CF95="Yes"),OFFSET('Water Data'!$H$6,0,10*ROW('Water Data'!H89)),NA())</f>
        <v>#N/A</v>
      </c>
      <c r="R95" s="510" t="e">
        <f ca="1">+IF(AND(ISNUMBER(OFFSET('Water Data'!$H$9,0,10*ROW('Water Data'!H89))),'Data Summary'!CG95="Yes"),OFFSET('Water Data'!$H$9,0,10*ROW('Water Data'!H89)),NA())</f>
        <v>#N/A</v>
      </c>
      <c r="S95" s="510" t="e">
        <f ca="1">+IF(AND(ISNUMBER(OFFSET('Water Data'!$I$4,0,10*ROW('Water Data'!I89))),'Data Summary'!CH95="Yes"),100-OFFSET('Water Data'!$I$4,0,10*ROW('Water Data'!I89)),NA())</f>
        <v>#N/A</v>
      </c>
      <c r="T95" s="510" t="e">
        <f ca="1">+IF(AND(ISNUMBER(OFFSET('Water Data'!$I$6,0,10*ROW('Water Data'!I89))),'Data Summary'!CI95="Yes"),OFFSET('Water Data'!$I$6,0,10*ROW('Water Data'!I89)),NA())</f>
        <v>#N/A</v>
      </c>
      <c r="U95" s="510" t="e">
        <f ca="1">+IF(AND(ISNUMBER(OFFSET('Water Data'!$I$9,0,10*ROW('Water Data'!I89))),'Data Summary'!CJ95="Yes"),OFFSET('Water Data'!$I$9,0,10*ROW('Water Data'!I89)),NA())</f>
        <v>#N/A</v>
      </c>
      <c r="V95" s="511" t="e">
        <f ca="1">+IF(AND(ISNUMBER(OFFSET('Sanitation Data'!$D$4,0,10*ROW('Sanitation Data'!D89))),'Data Summary'!CK95="Yes"),100-OFFSET('Sanitation Data'!$D$4,0,10*ROW('Sanitation Data'!D89)),NA())</f>
        <v>#N/A</v>
      </c>
      <c r="W95" s="511" t="e">
        <f ca="1">+IF(AND(ISNUMBER(OFFSET('Sanitation Data'!$D$6,0,10*ROW('Sanitation Data'!D89))),'Data Summary'!CL95="Yes"),OFFSET('Sanitation Data'!$D$6,0,10*ROW('Sanitation Data'!D89)),NA())</f>
        <v>#N/A</v>
      </c>
      <c r="X95" s="511" t="e">
        <f ca="1">+IF(AND(ISNUMBER(OFFSET('Sanitation Data'!$D$10,0,10*ROW('Sanitation Data'!D89))),'Data Summary'!CM95="Yes"),OFFSET('Sanitation Data'!$D$10,0,10*ROW('Sanitation Data'!D89)),NA())</f>
        <v>#N/A</v>
      </c>
      <c r="Y95" s="511" t="e">
        <f ca="1">+IF(AND(ISNUMBER(OFFSET('Sanitation Data'!$D$11,0,10*ROW('Sanitation Data'!D89))),'Data Summary'!CN95="Yes"),OFFSET('Sanitation Data'!$D$11,0,10*ROW('Sanitation Data'!D89)),NA())</f>
        <v>#N/A</v>
      </c>
      <c r="Z95" s="511" t="e">
        <f ca="1">+IF(AND(ISNUMBER(OFFSET('Sanitation Data'!$D$12,0,10*ROW('Sanitation Data'!D89))),'Data Summary'!CO95="Yes"),OFFSET('Sanitation Data'!$D$12,0,10*ROW('Sanitation Data'!D89)),NA())</f>
        <v>#N/A</v>
      </c>
      <c r="AA95" s="511" t="e">
        <f ca="1">+IF(AND(ISNUMBER(OFFSET('Sanitation Data'!$E$4,0,10*ROW('Sanitation Data'!E89))),'Data Summary'!CP95="Yes"),100-OFFSET('Sanitation Data'!$E$4,0,10*ROW('Sanitation Data'!E89)),NA())</f>
        <v>#N/A</v>
      </c>
      <c r="AB95" s="511" t="e">
        <f ca="1">+IF(AND(ISNUMBER(OFFSET('Sanitation Data'!$E$6,0,10*ROW('Sanitation Data'!E89))),'Data Summary'!CQ95="Yes"),OFFSET('Sanitation Data'!$E$6,0,10*ROW('Sanitation Data'!E89)),NA())</f>
        <v>#N/A</v>
      </c>
      <c r="AC95" s="511" t="e">
        <f ca="1">+IF(AND(ISNUMBER(OFFSET('Sanitation Data'!$E$10,0,10*ROW('Sanitation Data'!E89))),'Data Summary'!CR95="Yes"),OFFSET('Sanitation Data'!$E$10,0,10*ROW('Sanitation Data'!E89)),NA())</f>
        <v>#N/A</v>
      </c>
      <c r="AD95" s="511" t="e">
        <f ca="1">+IF(AND(ISNUMBER(OFFSET('Sanitation Data'!$E$11,0,10*ROW('Sanitation Data'!E89))),'Data Summary'!CS95="Yes"),OFFSET('Sanitation Data'!$E$11,0,10*ROW('Sanitation Data'!E89)),NA())</f>
        <v>#N/A</v>
      </c>
      <c r="AE95" s="511" t="e">
        <f ca="1">+IF(AND(ISNUMBER(OFFSET('Sanitation Data'!$E$12,0,10*ROW('Sanitation Data'!E89))),'Data Summary'!CT95="Yes"),OFFSET('Sanitation Data'!$E$12,0,10*ROW('Sanitation Data'!E89)),NA())</f>
        <v>#N/A</v>
      </c>
      <c r="AF95" s="511" t="e">
        <f ca="1">+IF(AND(ISNUMBER(OFFSET('Sanitation Data'!$F$4,0,10*ROW('Sanitation Data'!F89))),'Data Summary'!CU95="Yes"),100-OFFSET('Sanitation Data'!$F$4,0,10*ROW('Sanitation Data'!F89)),NA())</f>
        <v>#N/A</v>
      </c>
      <c r="AG95" s="511" t="e">
        <f ca="1">+IF(AND(ISNUMBER(OFFSET('Sanitation Data'!$F$6,0,10*ROW('Sanitation Data'!F89))),'Data Summary'!CV95="Yes"),OFFSET('Sanitation Data'!$F$6,0,10*ROW('Sanitation Data'!F89)),NA())</f>
        <v>#N/A</v>
      </c>
      <c r="AH95" s="511" t="e">
        <f ca="1">+IF(AND(ISNUMBER(OFFSET('Sanitation Data'!$F$10,0,10*ROW('Sanitation Data'!F89))),'Data Summary'!CW95="Yes"),OFFSET('Sanitation Data'!$F$10,0,10*ROW('Sanitation Data'!F89)),NA())</f>
        <v>#N/A</v>
      </c>
      <c r="AI95" s="511" t="e">
        <f ca="1">+IF(AND(ISNUMBER(OFFSET('Sanitation Data'!$F$11,0,10*ROW('Sanitation Data'!F89))),'Data Summary'!CX95="Yes"),OFFSET('Sanitation Data'!$F$11,0,10*ROW('Sanitation Data'!F89)),NA())</f>
        <v>#N/A</v>
      </c>
      <c r="AJ95" s="511" t="e">
        <f ca="1">+IF(AND(ISNUMBER(OFFSET('Sanitation Data'!$F$12,0,10*ROW('Sanitation Data'!F89))),'Data Summary'!CY95="Yes"),OFFSET('Sanitation Data'!$F$12,0,10*ROW('Sanitation Data'!F89)),NA())</f>
        <v>#N/A</v>
      </c>
      <c r="AK95" s="511" t="e">
        <f ca="1">+IF(AND(ISNUMBER(OFFSET('Sanitation Data'!$G$4,0,10*ROW('Sanitation Data'!G89))),'Data Summary'!CZ95="Yes"),100-OFFSET('Sanitation Data'!$G$4,0,10*ROW('Sanitation Data'!G89)),NA())</f>
        <v>#N/A</v>
      </c>
      <c r="AL95" s="511" t="e">
        <f ca="1">+IF(AND(ISNUMBER(OFFSET('Sanitation Data'!$G$6,0,10*ROW('Sanitation Data'!G89))),'Data Summary'!DA95="Yes"),OFFSET('Sanitation Data'!$G$6,0,10*ROW('Sanitation Data'!G89)),NA())</f>
        <v>#N/A</v>
      </c>
      <c r="AM95" s="511" t="e">
        <f ca="1">+IF(AND(ISNUMBER(OFFSET('Sanitation Data'!$G$10,0,10*ROW('Sanitation Data'!G89))),'Data Summary'!DB95="Yes"),OFFSET('Sanitation Data'!$G$10,0,10*ROW('Sanitation Data'!G89)),NA())</f>
        <v>#N/A</v>
      </c>
      <c r="AN95" s="511" t="e">
        <f ca="1">+IF(AND(ISNUMBER(OFFSET('Sanitation Data'!$G$11,0,10*ROW('Sanitation Data'!G89))),'Data Summary'!DC95="Yes"),OFFSET('Sanitation Data'!$G$11,0,10*ROW('Sanitation Data'!G89)),NA())</f>
        <v>#N/A</v>
      </c>
      <c r="AO95" s="511" t="e">
        <f ca="1">+IF(AND(ISNUMBER(OFFSET('Sanitation Data'!$G$12,0,10*ROW('Sanitation Data'!G89))),'Data Summary'!DD95="Yes"),OFFSET('Sanitation Data'!$G$12,0,10*ROW('Sanitation Data'!G89)),NA())</f>
        <v>#N/A</v>
      </c>
      <c r="AP95" s="511" t="e">
        <f ca="1">+IF(AND(ISNUMBER(OFFSET('Sanitation Data'!$H$4,0,10*ROW('Sanitation Data'!H89))),'Data Summary'!DE95="Yes"),100-OFFSET('Sanitation Data'!$H$4,0,10*ROW('Sanitation Data'!H89)),NA())</f>
        <v>#N/A</v>
      </c>
      <c r="AQ95" s="511" t="e">
        <f ca="1">+IF(AND(ISNUMBER(OFFSET('Sanitation Data'!$H$6,0,10*ROW('Sanitation Data'!H89))),'Data Summary'!DF95="Yes"),OFFSET('Sanitation Data'!$H$6,0,10*ROW('Sanitation Data'!H89)),NA())</f>
        <v>#N/A</v>
      </c>
      <c r="AR95" s="511" t="e">
        <f ca="1">+IF(AND(ISNUMBER(OFFSET('Sanitation Data'!$H$10,0,10*ROW('Sanitation Data'!H89))),'Data Summary'!DG95="Yes"),OFFSET('Sanitation Data'!$H$10,0,10*ROW('Sanitation Data'!H89)),NA())</f>
        <v>#N/A</v>
      </c>
      <c r="AS95" s="511" t="e">
        <f ca="1">+IF(AND(ISNUMBER(OFFSET('Sanitation Data'!$H$11,0,10*ROW('Sanitation Data'!H89))),'Data Summary'!DH95="Yes"),OFFSET('Sanitation Data'!$H$11,0,10*ROW('Sanitation Data'!H89)),NA())</f>
        <v>#N/A</v>
      </c>
      <c r="AT95" s="511" t="e">
        <f ca="1">+IF(AND(ISNUMBER(OFFSET('Sanitation Data'!$H$12,0,10*ROW('Sanitation Data'!H89))),'Data Summary'!DI95="Yes"),OFFSET('Sanitation Data'!$H$12,0,10*ROW('Sanitation Data'!H89)),NA())</f>
        <v>#N/A</v>
      </c>
      <c r="AU95" s="511" t="e">
        <f ca="1">+IF(AND(ISNUMBER(OFFSET('Sanitation Data'!$I$4,0,10*ROW('Sanitation Data'!I89))),'Data Summary'!DJ95="Yes"),100-OFFSET('Sanitation Data'!$I$4,0,10*ROW('Sanitation Data'!I89)),NA())</f>
        <v>#N/A</v>
      </c>
      <c r="AV95" s="511" t="e">
        <f ca="1">+IF(AND(ISNUMBER(OFFSET('Sanitation Data'!$I$6,0,10*ROW('Sanitation Data'!I89))),'Data Summary'!DK95="Yes"),OFFSET('Sanitation Data'!$I$6,0,10*ROW('Sanitation Data'!I89)),NA())</f>
        <v>#N/A</v>
      </c>
      <c r="AW95" s="511" t="e">
        <f ca="1">+IF(AND(ISNUMBER(OFFSET('Sanitation Data'!$I$10,0,10*ROW('Sanitation Data'!I89))),'Data Summary'!DL95="Yes"),OFFSET('Sanitation Data'!$I$10,0,10*ROW('Sanitation Data'!I89)),NA())</f>
        <v>#N/A</v>
      </c>
      <c r="AX95" s="511" t="e">
        <f ca="1">+IF(AND(ISNUMBER(OFFSET('Sanitation Data'!$I$11,0,10*ROW('Sanitation Data'!I89))),'Data Summary'!DM95="Yes"),OFFSET('Sanitation Data'!$I$11,0,10*ROW('Sanitation Data'!I89)),NA())</f>
        <v>#N/A</v>
      </c>
      <c r="AY95" s="511" t="e">
        <f ca="1">+IF(AND(ISNUMBER(OFFSET('Sanitation Data'!$I$12,0,10*ROW('Sanitation Data'!I89))),'Data Summary'!DN95="Yes"),OFFSET('Sanitation Data'!$I$12,0,10*ROW('Sanitation Data'!I89)),NA())</f>
        <v>#N/A</v>
      </c>
      <c r="AZ95" s="512" t="e">
        <f ca="1">+IF(AND(ISNUMBER(OFFSET('Hygiene Data'!$D$5,0,10*ROW('Hygiene Data'!D89))),'Data Summary'!DO95="Yes"),OFFSET('Hygiene Data'!$D$5,0,10*ROW('Hygiene Data'!D89)),NA())</f>
        <v>#N/A</v>
      </c>
      <c r="BA95" s="512" t="e">
        <f ca="1">+IF(AND(ISNUMBER(OFFSET('Hygiene Data'!$D$7,0,10*ROW('Hygiene Data'!D89))),'Data Summary'!DP95="Yes"),OFFSET('Hygiene Data'!$D$7,0,10*ROW('Hygiene Data'!D89)),NA())</f>
        <v>#N/A</v>
      </c>
      <c r="BB95" s="512" t="e">
        <f ca="1">+IF(AND(ISNUMBER(OFFSET('Hygiene Data'!$D$9,0,10*ROW('Hygiene Data'!D89))),'Data Summary'!DQ95="Yes"),OFFSET('Hygiene Data'!$D$9,0,10*ROW('Hygiene Data'!D89)),NA())</f>
        <v>#N/A</v>
      </c>
      <c r="BC95" s="512" t="e">
        <f ca="1">+IF(AND(ISNUMBER(OFFSET('Hygiene Data'!$E$5,0,10*ROW('Hygiene Data'!E89))),'Data Summary'!DR95="Yes"),OFFSET('Hygiene Data'!$E$5,0,10*ROW('Hygiene Data'!E89)),NA())</f>
        <v>#N/A</v>
      </c>
      <c r="BD95" s="512" t="e">
        <f ca="1">+IF(AND(ISNUMBER(OFFSET('Hygiene Data'!$E$7,0,10*ROW('Hygiene Data'!E89))),'Data Summary'!DS95="Yes"),OFFSET('Hygiene Data'!$E$7,0,10*ROW('Hygiene Data'!E89)),NA())</f>
        <v>#N/A</v>
      </c>
      <c r="BE95" s="512" t="e">
        <f ca="1">+IF(AND(ISNUMBER(OFFSET('Hygiene Data'!$E$9,0,10*ROW('Hygiene Data'!E89))),'Data Summary'!DT95="Yes"),OFFSET('Hygiene Data'!$E$9,0,10*ROW('Hygiene Data'!E89)),NA())</f>
        <v>#N/A</v>
      </c>
      <c r="BF95" s="512" t="e">
        <f ca="1">+IF(AND(ISNUMBER(OFFSET('Hygiene Data'!$F$5,0,10*ROW('Hygiene Data'!F89))),'Data Summary'!DU95="Yes"),OFFSET('Hygiene Data'!$F$5,0,10*ROW('Hygiene Data'!F89)),NA())</f>
        <v>#N/A</v>
      </c>
      <c r="BG95" s="512" t="e">
        <f ca="1">+IF(AND(ISNUMBER(OFFSET('Hygiene Data'!$F$7,0,10*ROW('Hygiene Data'!F89))),'Data Summary'!DV95="Yes"),OFFSET('Hygiene Data'!$F$7,0,10*ROW('Hygiene Data'!F89)),NA())</f>
        <v>#N/A</v>
      </c>
      <c r="BH95" s="512" t="e">
        <f ca="1">+IF(AND(ISNUMBER(OFFSET('Hygiene Data'!$F$9,0,10*ROW('Hygiene Data'!F89))),'Data Summary'!DW95="Yes"),OFFSET('Hygiene Data'!$F$9,0,10*ROW('Hygiene Data'!F89)),NA())</f>
        <v>#N/A</v>
      </c>
      <c r="BI95" s="512" t="e">
        <f ca="1">+IF(AND(ISNUMBER(OFFSET('Hygiene Data'!$G$5,0,10*ROW('Hygiene Data'!G89))),'Data Summary'!DX95="Yes"),OFFSET('Hygiene Data'!$G$5,0,10*ROW('Hygiene Data'!G89)),NA())</f>
        <v>#N/A</v>
      </c>
      <c r="BJ95" s="512" t="e">
        <f ca="1">+IF(AND(ISNUMBER(OFFSET('Hygiene Data'!$G$7,0,10*ROW('Hygiene Data'!G89))),'Data Summary'!DY95="Yes"),OFFSET('Hygiene Data'!$G$7,0,10*ROW('Hygiene Data'!G89)),NA())</f>
        <v>#N/A</v>
      </c>
      <c r="BK95" s="512" t="e">
        <f ca="1">+IF(AND(ISNUMBER(OFFSET('Hygiene Data'!$G$9,0,10*ROW('Hygiene Data'!G89))),'Data Summary'!DZ95="Yes"),OFFSET('Hygiene Data'!$G$9,0,10*ROW('Hygiene Data'!G89)),NA())</f>
        <v>#N/A</v>
      </c>
      <c r="BL95" s="512" t="e">
        <f ca="1">+IF(AND(ISNUMBER(OFFSET('Hygiene Data'!$H$5,0,10*ROW('Hygiene Data'!H89))),'Data Summary'!EA95="Yes"),OFFSET('Hygiene Data'!$H$5,0,10*ROW('Hygiene Data'!H89)),NA())</f>
        <v>#N/A</v>
      </c>
      <c r="BM95" s="512" t="e">
        <f ca="1">+IF(AND(ISNUMBER(OFFSET('Hygiene Data'!$H$7,0,10*ROW('Hygiene Data'!H89))),'Data Summary'!EB95="Yes"),OFFSET('Hygiene Data'!$H$7,0,10*ROW('Hygiene Data'!H89)),NA())</f>
        <v>#N/A</v>
      </c>
      <c r="BN95" s="512" t="e">
        <f ca="1">+IF(AND(ISNUMBER(OFFSET('Hygiene Data'!$H$9,0,10*ROW('Hygiene Data'!H89))),'Data Summary'!EC95="Yes"),OFFSET('Hygiene Data'!$H$9,0,10*ROW('Hygiene Data'!H89)),NA())</f>
        <v>#N/A</v>
      </c>
      <c r="BO95" s="512" t="e">
        <f ca="1">+IF(AND(ISNUMBER(OFFSET('Hygiene Data'!$I$5,0,10*ROW('Hygiene Data'!I89))),'Data Summary'!ED95="Yes"),OFFSET('Hygiene Data'!$I$5,0,10*ROW('Hygiene Data'!I89)),NA())</f>
        <v>#N/A</v>
      </c>
      <c r="BP95" s="512" t="e">
        <f ca="1">+IF(AND(ISNUMBER(OFFSET('Hygiene Data'!$I$7,0,10*ROW('Hygiene Data'!I89))),'Data Summary'!EE95="Yes"),OFFSET('Hygiene Data'!$I$7,0,10*ROW('Hygiene Data'!I89)),NA())</f>
        <v>#N/A</v>
      </c>
      <c r="BQ95" s="512" t="e">
        <f ca="1">+IF(AND(ISNUMBER(OFFSET('Hygiene Data'!$I$9,0,10*ROW('Hygiene Data'!I89))),'Data Summary'!EF95="Yes"),OFFSET('Hygiene Data'!$I$9,0,10*ROW('Hygiene Data'!I89)),NA())</f>
        <v>#N/A</v>
      </c>
    </row>
    <row r="96" spans="1:69" x14ac:dyDescent="0.25">
      <c r="A96" s="508" t="e">
        <f ca="1">+RIGHT('Data Summary'!A96,LEN('Data Summary'!A96)-9)</f>
        <v>#VALUE!</v>
      </c>
      <c r="B96" s="482" t="str">
        <f ca="1">+IF(ISTEXT('Data Summary'!B96),'Data Summary'!B96,"")</f>
        <v/>
      </c>
      <c r="C96" s="509" t="e">
        <f ca="1">+VALUE('Data Summary'!C96)</f>
        <v>#VALUE!</v>
      </c>
      <c r="D96" s="510" t="e">
        <f ca="1">+IF(AND(ISNUMBER(OFFSET('Water Data'!$D$4,0,10*ROW('Water Data'!D90))),'Data Summary'!BS96="Yes"),100-OFFSET('Water Data'!$D$4,0,10*ROW('Water Data'!D90)),NA())</f>
        <v>#N/A</v>
      </c>
      <c r="E96" s="510" t="e">
        <f ca="1">+IF(AND(ISNUMBER(OFFSET('Water Data'!$D$6,0,10*ROW('Water Data'!D90))),'Data Summary'!BT96="Yes"),OFFSET('Water Data'!$D$6,0,10*ROW('Water Data'!D90)),NA())</f>
        <v>#N/A</v>
      </c>
      <c r="F96" s="510" t="e">
        <f ca="1">+IF(AND(ISNUMBER(OFFSET('Water Data'!$D$9,0,10*ROW('Water Data'!D90))),'Data Summary'!BU96="Yes"),OFFSET('Water Data'!$D$9,0,10*ROW('Water Data'!D90)),NA())</f>
        <v>#N/A</v>
      </c>
      <c r="G96" s="510" t="e">
        <f ca="1">+IF(AND(ISNUMBER(OFFSET('Water Data'!$E$4,0,10*ROW('Water Data'!E90))),'Data Summary'!BV96="Yes"),100-OFFSET('Water Data'!$E$4,0,10*ROW('Water Data'!E90)),NA())</f>
        <v>#N/A</v>
      </c>
      <c r="H96" s="510" t="e">
        <f ca="1">+IF(AND(ISNUMBER(OFFSET('Water Data'!$E$6,0,10*ROW('Water Data'!E90))),'Data Summary'!BW96="Yes"),OFFSET('Water Data'!$E$6,0,10*ROW('Water Data'!E90)),NA())</f>
        <v>#N/A</v>
      </c>
      <c r="I96" s="510" t="e">
        <f ca="1">+IF(AND(ISNUMBER(OFFSET('Water Data'!$E$9,0,10*ROW('Water Data'!E90))),'Data Summary'!BX96="Yes"),OFFSET('Water Data'!$E$9,0,10*ROW('Water Data'!E90)),NA())</f>
        <v>#N/A</v>
      </c>
      <c r="J96" s="510" t="e">
        <f ca="1">+IF(AND(ISNUMBER(OFFSET('Water Data'!$F$4,0,10*ROW('Water Data'!F90))),'Data Summary'!BY96="Yes"),100-OFFSET('Water Data'!$F$4,0,10*ROW('Water Data'!F90)),NA())</f>
        <v>#N/A</v>
      </c>
      <c r="K96" s="510" t="e">
        <f ca="1">+IF(AND(ISNUMBER(OFFSET('Water Data'!$F$6,0,10*ROW('Water Data'!F90))),'Data Summary'!BZ96="Yes"),OFFSET('Water Data'!$F$6,0,10*ROW('Water Data'!F90)),NA())</f>
        <v>#N/A</v>
      </c>
      <c r="L96" s="510" t="e">
        <f ca="1">+IF(AND(ISNUMBER(OFFSET('Water Data'!$F$9,0,10*ROW('Water Data'!F90))),'Data Summary'!CA96="Yes"),OFFSET('Water Data'!$F$9,0,10*ROW('Water Data'!F90)),NA())</f>
        <v>#N/A</v>
      </c>
      <c r="M96" s="510" t="e">
        <f ca="1">+IF(AND(ISNUMBER(OFFSET('Water Data'!$G$4,0,10*ROW('Water Data'!G90))),'Data Summary'!CB96="Yes"),100-OFFSET('Water Data'!$G$4,0,10*ROW('Water Data'!G90)),NA())</f>
        <v>#N/A</v>
      </c>
      <c r="N96" s="510" t="e">
        <f ca="1">+IF(AND(ISNUMBER(OFFSET('Water Data'!$G$6,0,10*ROW('Water Data'!G90))),'Data Summary'!CC96="Yes"),OFFSET('Water Data'!$G$6,0,10*ROW('Water Data'!G90)),NA())</f>
        <v>#N/A</v>
      </c>
      <c r="O96" s="510" t="e">
        <f ca="1">+IF(AND(ISNUMBER(OFFSET('Water Data'!$G$9,0,10*ROW('Water Data'!G90))),'Data Summary'!CD96="Yes"),OFFSET('Water Data'!$G$9,0,10*ROW('Water Data'!G90)),NA())</f>
        <v>#N/A</v>
      </c>
      <c r="P96" s="510" t="e">
        <f ca="1">+IF(AND(ISNUMBER(OFFSET('Water Data'!$H$4,0,10*ROW('Water Data'!H90))),'Data Summary'!CE96="Yes"),100-OFFSET('Water Data'!$H$4,0,10*ROW('Water Data'!H90)),NA())</f>
        <v>#N/A</v>
      </c>
      <c r="Q96" s="510" t="e">
        <f ca="1">+IF(AND(ISNUMBER(OFFSET('Water Data'!$H$6,0,10*ROW('Water Data'!H90))),'Data Summary'!CF96="Yes"),OFFSET('Water Data'!$H$6,0,10*ROW('Water Data'!H90)),NA())</f>
        <v>#N/A</v>
      </c>
      <c r="R96" s="510" t="e">
        <f ca="1">+IF(AND(ISNUMBER(OFFSET('Water Data'!$H$9,0,10*ROW('Water Data'!H90))),'Data Summary'!CG96="Yes"),OFFSET('Water Data'!$H$9,0,10*ROW('Water Data'!H90)),NA())</f>
        <v>#N/A</v>
      </c>
      <c r="S96" s="510" t="e">
        <f ca="1">+IF(AND(ISNUMBER(OFFSET('Water Data'!$I$4,0,10*ROW('Water Data'!I90))),'Data Summary'!CH96="Yes"),100-OFFSET('Water Data'!$I$4,0,10*ROW('Water Data'!I90)),NA())</f>
        <v>#N/A</v>
      </c>
      <c r="T96" s="510" t="e">
        <f ca="1">+IF(AND(ISNUMBER(OFFSET('Water Data'!$I$6,0,10*ROW('Water Data'!I90))),'Data Summary'!CI96="Yes"),OFFSET('Water Data'!$I$6,0,10*ROW('Water Data'!I90)),NA())</f>
        <v>#N/A</v>
      </c>
      <c r="U96" s="510" t="e">
        <f ca="1">+IF(AND(ISNUMBER(OFFSET('Water Data'!$I$9,0,10*ROW('Water Data'!I90))),'Data Summary'!CJ96="Yes"),OFFSET('Water Data'!$I$9,0,10*ROW('Water Data'!I90)),NA())</f>
        <v>#N/A</v>
      </c>
      <c r="V96" s="511" t="e">
        <f ca="1">+IF(AND(ISNUMBER(OFFSET('Sanitation Data'!$D$4,0,10*ROW('Sanitation Data'!D90))),'Data Summary'!CK96="Yes"),100-OFFSET('Sanitation Data'!$D$4,0,10*ROW('Sanitation Data'!D90)),NA())</f>
        <v>#N/A</v>
      </c>
      <c r="W96" s="511" t="e">
        <f ca="1">+IF(AND(ISNUMBER(OFFSET('Sanitation Data'!$D$6,0,10*ROW('Sanitation Data'!D90))),'Data Summary'!CL96="Yes"),OFFSET('Sanitation Data'!$D$6,0,10*ROW('Sanitation Data'!D90)),NA())</f>
        <v>#N/A</v>
      </c>
      <c r="X96" s="511" t="e">
        <f ca="1">+IF(AND(ISNUMBER(OFFSET('Sanitation Data'!$D$10,0,10*ROW('Sanitation Data'!D90))),'Data Summary'!CM96="Yes"),OFFSET('Sanitation Data'!$D$10,0,10*ROW('Sanitation Data'!D90)),NA())</f>
        <v>#N/A</v>
      </c>
      <c r="Y96" s="511" t="e">
        <f ca="1">+IF(AND(ISNUMBER(OFFSET('Sanitation Data'!$D$11,0,10*ROW('Sanitation Data'!D90))),'Data Summary'!CN96="Yes"),OFFSET('Sanitation Data'!$D$11,0,10*ROW('Sanitation Data'!D90)),NA())</f>
        <v>#N/A</v>
      </c>
      <c r="Z96" s="511" t="e">
        <f ca="1">+IF(AND(ISNUMBER(OFFSET('Sanitation Data'!$D$12,0,10*ROW('Sanitation Data'!D90))),'Data Summary'!CO96="Yes"),OFFSET('Sanitation Data'!$D$12,0,10*ROW('Sanitation Data'!D90)),NA())</f>
        <v>#N/A</v>
      </c>
      <c r="AA96" s="511" t="e">
        <f ca="1">+IF(AND(ISNUMBER(OFFSET('Sanitation Data'!$E$4,0,10*ROW('Sanitation Data'!E90))),'Data Summary'!CP96="Yes"),100-OFFSET('Sanitation Data'!$E$4,0,10*ROW('Sanitation Data'!E90)),NA())</f>
        <v>#N/A</v>
      </c>
      <c r="AB96" s="511" t="e">
        <f ca="1">+IF(AND(ISNUMBER(OFFSET('Sanitation Data'!$E$6,0,10*ROW('Sanitation Data'!E90))),'Data Summary'!CQ96="Yes"),OFFSET('Sanitation Data'!$E$6,0,10*ROW('Sanitation Data'!E90)),NA())</f>
        <v>#N/A</v>
      </c>
      <c r="AC96" s="511" t="e">
        <f ca="1">+IF(AND(ISNUMBER(OFFSET('Sanitation Data'!$E$10,0,10*ROW('Sanitation Data'!E90))),'Data Summary'!CR96="Yes"),OFFSET('Sanitation Data'!$E$10,0,10*ROW('Sanitation Data'!E90)),NA())</f>
        <v>#N/A</v>
      </c>
      <c r="AD96" s="511" t="e">
        <f ca="1">+IF(AND(ISNUMBER(OFFSET('Sanitation Data'!$E$11,0,10*ROW('Sanitation Data'!E90))),'Data Summary'!CS96="Yes"),OFFSET('Sanitation Data'!$E$11,0,10*ROW('Sanitation Data'!E90)),NA())</f>
        <v>#N/A</v>
      </c>
      <c r="AE96" s="511" t="e">
        <f ca="1">+IF(AND(ISNUMBER(OFFSET('Sanitation Data'!$E$12,0,10*ROW('Sanitation Data'!E90))),'Data Summary'!CT96="Yes"),OFFSET('Sanitation Data'!$E$12,0,10*ROW('Sanitation Data'!E90)),NA())</f>
        <v>#N/A</v>
      </c>
      <c r="AF96" s="511" t="e">
        <f ca="1">+IF(AND(ISNUMBER(OFFSET('Sanitation Data'!$F$4,0,10*ROW('Sanitation Data'!F90))),'Data Summary'!CU96="Yes"),100-OFFSET('Sanitation Data'!$F$4,0,10*ROW('Sanitation Data'!F90)),NA())</f>
        <v>#N/A</v>
      </c>
      <c r="AG96" s="511" t="e">
        <f ca="1">+IF(AND(ISNUMBER(OFFSET('Sanitation Data'!$F$6,0,10*ROW('Sanitation Data'!F90))),'Data Summary'!CV96="Yes"),OFFSET('Sanitation Data'!$F$6,0,10*ROW('Sanitation Data'!F90)),NA())</f>
        <v>#N/A</v>
      </c>
      <c r="AH96" s="511" t="e">
        <f ca="1">+IF(AND(ISNUMBER(OFFSET('Sanitation Data'!$F$10,0,10*ROW('Sanitation Data'!F90))),'Data Summary'!CW96="Yes"),OFFSET('Sanitation Data'!$F$10,0,10*ROW('Sanitation Data'!F90)),NA())</f>
        <v>#N/A</v>
      </c>
      <c r="AI96" s="511" t="e">
        <f ca="1">+IF(AND(ISNUMBER(OFFSET('Sanitation Data'!$F$11,0,10*ROW('Sanitation Data'!F90))),'Data Summary'!CX96="Yes"),OFFSET('Sanitation Data'!$F$11,0,10*ROW('Sanitation Data'!F90)),NA())</f>
        <v>#N/A</v>
      </c>
      <c r="AJ96" s="511" t="e">
        <f ca="1">+IF(AND(ISNUMBER(OFFSET('Sanitation Data'!$F$12,0,10*ROW('Sanitation Data'!F90))),'Data Summary'!CY96="Yes"),OFFSET('Sanitation Data'!$F$12,0,10*ROW('Sanitation Data'!F90)),NA())</f>
        <v>#N/A</v>
      </c>
      <c r="AK96" s="511" t="e">
        <f ca="1">+IF(AND(ISNUMBER(OFFSET('Sanitation Data'!$G$4,0,10*ROW('Sanitation Data'!G90))),'Data Summary'!CZ96="Yes"),100-OFFSET('Sanitation Data'!$G$4,0,10*ROW('Sanitation Data'!G90)),NA())</f>
        <v>#N/A</v>
      </c>
      <c r="AL96" s="511" t="e">
        <f ca="1">+IF(AND(ISNUMBER(OFFSET('Sanitation Data'!$G$6,0,10*ROW('Sanitation Data'!G90))),'Data Summary'!DA96="Yes"),OFFSET('Sanitation Data'!$G$6,0,10*ROW('Sanitation Data'!G90)),NA())</f>
        <v>#N/A</v>
      </c>
      <c r="AM96" s="511" t="e">
        <f ca="1">+IF(AND(ISNUMBER(OFFSET('Sanitation Data'!$G$10,0,10*ROW('Sanitation Data'!G90))),'Data Summary'!DB96="Yes"),OFFSET('Sanitation Data'!$G$10,0,10*ROW('Sanitation Data'!G90)),NA())</f>
        <v>#N/A</v>
      </c>
      <c r="AN96" s="511" t="e">
        <f ca="1">+IF(AND(ISNUMBER(OFFSET('Sanitation Data'!$G$11,0,10*ROW('Sanitation Data'!G90))),'Data Summary'!DC96="Yes"),OFFSET('Sanitation Data'!$G$11,0,10*ROW('Sanitation Data'!G90)),NA())</f>
        <v>#N/A</v>
      </c>
      <c r="AO96" s="511" t="e">
        <f ca="1">+IF(AND(ISNUMBER(OFFSET('Sanitation Data'!$G$12,0,10*ROW('Sanitation Data'!G90))),'Data Summary'!DD96="Yes"),OFFSET('Sanitation Data'!$G$12,0,10*ROW('Sanitation Data'!G90)),NA())</f>
        <v>#N/A</v>
      </c>
      <c r="AP96" s="511" t="e">
        <f ca="1">+IF(AND(ISNUMBER(OFFSET('Sanitation Data'!$H$4,0,10*ROW('Sanitation Data'!H90))),'Data Summary'!DE96="Yes"),100-OFFSET('Sanitation Data'!$H$4,0,10*ROW('Sanitation Data'!H90)),NA())</f>
        <v>#N/A</v>
      </c>
      <c r="AQ96" s="511" t="e">
        <f ca="1">+IF(AND(ISNUMBER(OFFSET('Sanitation Data'!$H$6,0,10*ROW('Sanitation Data'!H90))),'Data Summary'!DF96="Yes"),OFFSET('Sanitation Data'!$H$6,0,10*ROW('Sanitation Data'!H90)),NA())</f>
        <v>#N/A</v>
      </c>
      <c r="AR96" s="511" t="e">
        <f ca="1">+IF(AND(ISNUMBER(OFFSET('Sanitation Data'!$H$10,0,10*ROW('Sanitation Data'!H90))),'Data Summary'!DG96="Yes"),OFFSET('Sanitation Data'!$H$10,0,10*ROW('Sanitation Data'!H90)),NA())</f>
        <v>#N/A</v>
      </c>
      <c r="AS96" s="511" t="e">
        <f ca="1">+IF(AND(ISNUMBER(OFFSET('Sanitation Data'!$H$11,0,10*ROW('Sanitation Data'!H90))),'Data Summary'!DH96="Yes"),OFFSET('Sanitation Data'!$H$11,0,10*ROW('Sanitation Data'!H90)),NA())</f>
        <v>#N/A</v>
      </c>
      <c r="AT96" s="511" t="e">
        <f ca="1">+IF(AND(ISNUMBER(OFFSET('Sanitation Data'!$H$12,0,10*ROW('Sanitation Data'!H90))),'Data Summary'!DI96="Yes"),OFFSET('Sanitation Data'!$H$12,0,10*ROW('Sanitation Data'!H90)),NA())</f>
        <v>#N/A</v>
      </c>
      <c r="AU96" s="511" t="e">
        <f ca="1">+IF(AND(ISNUMBER(OFFSET('Sanitation Data'!$I$4,0,10*ROW('Sanitation Data'!I90))),'Data Summary'!DJ96="Yes"),100-OFFSET('Sanitation Data'!$I$4,0,10*ROW('Sanitation Data'!I90)),NA())</f>
        <v>#N/A</v>
      </c>
      <c r="AV96" s="511" t="e">
        <f ca="1">+IF(AND(ISNUMBER(OFFSET('Sanitation Data'!$I$6,0,10*ROW('Sanitation Data'!I90))),'Data Summary'!DK96="Yes"),OFFSET('Sanitation Data'!$I$6,0,10*ROW('Sanitation Data'!I90)),NA())</f>
        <v>#N/A</v>
      </c>
      <c r="AW96" s="511" t="e">
        <f ca="1">+IF(AND(ISNUMBER(OFFSET('Sanitation Data'!$I$10,0,10*ROW('Sanitation Data'!I90))),'Data Summary'!DL96="Yes"),OFFSET('Sanitation Data'!$I$10,0,10*ROW('Sanitation Data'!I90)),NA())</f>
        <v>#N/A</v>
      </c>
      <c r="AX96" s="511" t="e">
        <f ca="1">+IF(AND(ISNUMBER(OFFSET('Sanitation Data'!$I$11,0,10*ROW('Sanitation Data'!I90))),'Data Summary'!DM96="Yes"),OFFSET('Sanitation Data'!$I$11,0,10*ROW('Sanitation Data'!I90)),NA())</f>
        <v>#N/A</v>
      </c>
      <c r="AY96" s="511" t="e">
        <f ca="1">+IF(AND(ISNUMBER(OFFSET('Sanitation Data'!$I$12,0,10*ROW('Sanitation Data'!I90))),'Data Summary'!DN96="Yes"),OFFSET('Sanitation Data'!$I$12,0,10*ROW('Sanitation Data'!I90)),NA())</f>
        <v>#N/A</v>
      </c>
      <c r="AZ96" s="512" t="e">
        <f ca="1">+IF(AND(ISNUMBER(OFFSET('Hygiene Data'!$D$5,0,10*ROW('Hygiene Data'!D90))),'Data Summary'!DO96="Yes"),OFFSET('Hygiene Data'!$D$5,0,10*ROW('Hygiene Data'!D90)),NA())</f>
        <v>#N/A</v>
      </c>
      <c r="BA96" s="512" t="e">
        <f ca="1">+IF(AND(ISNUMBER(OFFSET('Hygiene Data'!$D$7,0,10*ROW('Hygiene Data'!D90))),'Data Summary'!DP96="Yes"),OFFSET('Hygiene Data'!$D$7,0,10*ROW('Hygiene Data'!D90)),NA())</f>
        <v>#N/A</v>
      </c>
      <c r="BB96" s="512" t="e">
        <f ca="1">+IF(AND(ISNUMBER(OFFSET('Hygiene Data'!$D$9,0,10*ROW('Hygiene Data'!D90))),'Data Summary'!DQ96="Yes"),OFFSET('Hygiene Data'!$D$9,0,10*ROW('Hygiene Data'!D90)),NA())</f>
        <v>#N/A</v>
      </c>
      <c r="BC96" s="512" t="e">
        <f ca="1">+IF(AND(ISNUMBER(OFFSET('Hygiene Data'!$E$5,0,10*ROW('Hygiene Data'!E90))),'Data Summary'!DR96="Yes"),OFFSET('Hygiene Data'!$E$5,0,10*ROW('Hygiene Data'!E90)),NA())</f>
        <v>#N/A</v>
      </c>
      <c r="BD96" s="512" t="e">
        <f ca="1">+IF(AND(ISNUMBER(OFFSET('Hygiene Data'!$E$7,0,10*ROW('Hygiene Data'!E90))),'Data Summary'!DS96="Yes"),OFFSET('Hygiene Data'!$E$7,0,10*ROW('Hygiene Data'!E90)),NA())</f>
        <v>#N/A</v>
      </c>
      <c r="BE96" s="512" t="e">
        <f ca="1">+IF(AND(ISNUMBER(OFFSET('Hygiene Data'!$E$9,0,10*ROW('Hygiene Data'!E90))),'Data Summary'!DT96="Yes"),OFFSET('Hygiene Data'!$E$9,0,10*ROW('Hygiene Data'!E90)),NA())</f>
        <v>#N/A</v>
      </c>
      <c r="BF96" s="512" t="e">
        <f ca="1">+IF(AND(ISNUMBER(OFFSET('Hygiene Data'!$F$5,0,10*ROW('Hygiene Data'!F90))),'Data Summary'!DU96="Yes"),OFFSET('Hygiene Data'!$F$5,0,10*ROW('Hygiene Data'!F90)),NA())</f>
        <v>#N/A</v>
      </c>
      <c r="BG96" s="512" t="e">
        <f ca="1">+IF(AND(ISNUMBER(OFFSET('Hygiene Data'!$F$7,0,10*ROW('Hygiene Data'!F90))),'Data Summary'!DV96="Yes"),OFFSET('Hygiene Data'!$F$7,0,10*ROW('Hygiene Data'!F90)),NA())</f>
        <v>#N/A</v>
      </c>
      <c r="BH96" s="512" t="e">
        <f ca="1">+IF(AND(ISNUMBER(OFFSET('Hygiene Data'!$F$9,0,10*ROW('Hygiene Data'!F90))),'Data Summary'!DW96="Yes"),OFFSET('Hygiene Data'!$F$9,0,10*ROW('Hygiene Data'!F90)),NA())</f>
        <v>#N/A</v>
      </c>
      <c r="BI96" s="512" t="e">
        <f ca="1">+IF(AND(ISNUMBER(OFFSET('Hygiene Data'!$G$5,0,10*ROW('Hygiene Data'!G90))),'Data Summary'!DX96="Yes"),OFFSET('Hygiene Data'!$G$5,0,10*ROW('Hygiene Data'!G90)),NA())</f>
        <v>#N/A</v>
      </c>
      <c r="BJ96" s="512" t="e">
        <f ca="1">+IF(AND(ISNUMBER(OFFSET('Hygiene Data'!$G$7,0,10*ROW('Hygiene Data'!G90))),'Data Summary'!DY96="Yes"),OFFSET('Hygiene Data'!$G$7,0,10*ROW('Hygiene Data'!G90)),NA())</f>
        <v>#N/A</v>
      </c>
      <c r="BK96" s="512" t="e">
        <f ca="1">+IF(AND(ISNUMBER(OFFSET('Hygiene Data'!$G$9,0,10*ROW('Hygiene Data'!G90))),'Data Summary'!DZ96="Yes"),OFFSET('Hygiene Data'!$G$9,0,10*ROW('Hygiene Data'!G90)),NA())</f>
        <v>#N/A</v>
      </c>
      <c r="BL96" s="512" t="e">
        <f ca="1">+IF(AND(ISNUMBER(OFFSET('Hygiene Data'!$H$5,0,10*ROW('Hygiene Data'!H90))),'Data Summary'!EA96="Yes"),OFFSET('Hygiene Data'!$H$5,0,10*ROW('Hygiene Data'!H90)),NA())</f>
        <v>#N/A</v>
      </c>
      <c r="BM96" s="512" t="e">
        <f ca="1">+IF(AND(ISNUMBER(OFFSET('Hygiene Data'!$H$7,0,10*ROW('Hygiene Data'!H90))),'Data Summary'!EB96="Yes"),OFFSET('Hygiene Data'!$H$7,0,10*ROW('Hygiene Data'!H90)),NA())</f>
        <v>#N/A</v>
      </c>
      <c r="BN96" s="512" t="e">
        <f ca="1">+IF(AND(ISNUMBER(OFFSET('Hygiene Data'!$H$9,0,10*ROW('Hygiene Data'!H90))),'Data Summary'!EC96="Yes"),OFFSET('Hygiene Data'!$H$9,0,10*ROW('Hygiene Data'!H90)),NA())</f>
        <v>#N/A</v>
      </c>
      <c r="BO96" s="512" t="e">
        <f ca="1">+IF(AND(ISNUMBER(OFFSET('Hygiene Data'!$I$5,0,10*ROW('Hygiene Data'!I90))),'Data Summary'!ED96="Yes"),OFFSET('Hygiene Data'!$I$5,0,10*ROW('Hygiene Data'!I90)),NA())</f>
        <v>#N/A</v>
      </c>
      <c r="BP96" s="512" t="e">
        <f ca="1">+IF(AND(ISNUMBER(OFFSET('Hygiene Data'!$I$7,0,10*ROW('Hygiene Data'!I90))),'Data Summary'!EE96="Yes"),OFFSET('Hygiene Data'!$I$7,0,10*ROW('Hygiene Data'!I90)),NA())</f>
        <v>#N/A</v>
      </c>
      <c r="BQ96" s="512" t="e">
        <f ca="1">+IF(AND(ISNUMBER(OFFSET('Hygiene Data'!$I$9,0,10*ROW('Hygiene Data'!I90))),'Data Summary'!EF96="Yes"),OFFSET('Hygiene Data'!$I$9,0,10*ROW('Hygiene Data'!I90)),NA())</f>
        <v>#N/A</v>
      </c>
    </row>
    <row r="97" spans="1:69" x14ac:dyDescent="0.25">
      <c r="A97" s="508" t="e">
        <f ca="1">+RIGHT('Data Summary'!A97,LEN('Data Summary'!A97)-9)</f>
        <v>#VALUE!</v>
      </c>
      <c r="B97" s="482" t="str">
        <f ca="1">+IF(ISTEXT('Data Summary'!B97),'Data Summary'!B97,"")</f>
        <v/>
      </c>
      <c r="C97" s="509" t="e">
        <f ca="1">+VALUE('Data Summary'!C97)</f>
        <v>#VALUE!</v>
      </c>
      <c r="D97" s="510" t="e">
        <f ca="1">+IF(AND(ISNUMBER(OFFSET('Water Data'!$D$4,0,10*ROW('Water Data'!D91))),'Data Summary'!BS97="Yes"),100-OFFSET('Water Data'!$D$4,0,10*ROW('Water Data'!D91)),NA())</f>
        <v>#N/A</v>
      </c>
      <c r="E97" s="510" t="e">
        <f ca="1">+IF(AND(ISNUMBER(OFFSET('Water Data'!$D$6,0,10*ROW('Water Data'!D91))),'Data Summary'!BT97="Yes"),OFFSET('Water Data'!$D$6,0,10*ROW('Water Data'!D91)),NA())</f>
        <v>#N/A</v>
      </c>
      <c r="F97" s="510" t="e">
        <f ca="1">+IF(AND(ISNUMBER(OFFSET('Water Data'!$D$9,0,10*ROW('Water Data'!D91))),'Data Summary'!BU97="Yes"),OFFSET('Water Data'!$D$9,0,10*ROW('Water Data'!D91)),NA())</f>
        <v>#N/A</v>
      </c>
      <c r="G97" s="510" t="e">
        <f ca="1">+IF(AND(ISNUMBER(OFFSET('Water Data'!$E$4,0,10*ROW('Water Data'!E91))),'Data Summary'!BV97="Yes"),100-OFFSET('Water Data'!$E$4,0,10*ROW('Water Data'!E91)),NA())</f>
        <v>#N/A</v>
      </c>
      <c r="H97" s="510" t="e">
        <f ca="1">+IF(AND(ISNUMBER(OFFSET('Water Data'!$E$6,0,10*ROW('Water Data'!E91))),'Data Summary'!BW97="Yes"),OFFSET('Water Data'!$E$6,0,10*ROW('Water Data'!E91)),NA())</f>
        <v>#N/A</v>
      </c>
      <c r="I97" s="510" t="e">
        <f ca="1">+IF(AND(ISNUMBER(OFFSET('Water Data'!$E$9,0,10*ROW('Water Data'!E91))),'Data Summary'!BX97="Yes"),OFFSET('Water Data'!$E$9,0,10*ROW('Water Data'!E91)),NA())</f>
        <v>#N/A</v>
      </c>
      <c r="J97" s="510" t="e">
        <f ca="1">+IF(AND(ISNUMBER(OFFSET('Water Data'!$F$4,0,10*ROW('Water Data'!F91))),'Data Summary'!BY97="Yes"),100-OFFSET('Water Data'!$F$4,0,10*ROW('Water Data'!F91)),NA())</f>
        <v>#N/A</v>
      </c>
      <c r="K97" s="510" t="e">
        <f ca="1">+IF(AND(ISNUMBER(OFFSET('Water Data'!$F$6,0,10*ROW('Water Data'!F91))),'Data Summary'!BZ97="Yes"),OFFSET('Water Data'!$F$6,0,10*ROW('Water Data'!F91)),NA())</f>
        <v>#N/A</v>
      </c>
      <c r="L97" s="510" t="e">
        <f ca="1">+IF(AND(ISNUMBER(OFFSET('Water Data'!$F$9,0,10*ROW('Water Data'!F91))),'Data Summary'!CA97="Yes"),OFFSET('Water Data'!$F$9,0,10*ROW('Water Data'!F91)),NA())</f>
        <v>#N/A</v>
      </c>
      <c r="M97" s="510" t="e">
        <f ca="1">+IF(AND(ISNUMBER(OFFSET('Water Data'!$G$4,0,10*ROW('Water Data'!G91))),'Data Summary'!CB97="Yes"),100-OFFSET('Water Data'!$G$4,0,10*ROW('Water Data'!G91)),NA())</f>
        <v>#N/A</v>
      </c>
      <c r="N97" s="510" t="e">
        <f ca="1">+IF(AND(ISNUMBER(OFFSET('Water Data'!$G$6,0,10*ROW('Water Data'!G91))),'Data Summary'!CC97="Yes"),OFFSET('Water Data'!$G$6,0,10*ROW('Water Data'!G91)),NA())</f>
        <v>#N/A</v>
      </c>
      <c r="O97" s="510" t="e">
        <f ca="1">+IF(AND(ISNUMBER(OFFSET('Water Data'!$G$9,0,10*ROW('Water Data'!G91))),'Data Summary'!CD97="Yes"),OFFSET('Water Data'!$G$9,0,10*ROW('Water Data'!G91)),NA())</f>
        <v>#N/A</v>
      </c>
      <c r="P97" s="510" t="e">
        <f ca="1">+IF(AND(ISNUMBER(OFFSET('Water Data'!$H$4,0,10*ROW('Water Data'!H91))),'Data Summary'!CE97="Yes"),100-OFFSET('Water Data'!$H$4,0,10*ROW('Water Data'!H91)),NA())</f>
        <v>#N/A</v>
      </c>
      <c r="Q97" s="510" t="e">
        <f ca="1">+IF(AND(ISNUMBER(OFFSET('Water Data'!$H$6,0,10*ROW('Water Data'!H91))),'Data Summary'!CF97="Yes"),OFFSET('Water Data'!$H$6,0,10*ROW('Water Data'!H91)),NA())</f>
        <v>#N/A</v>
      </c>
      <c r="R97" s="510" t="e">
        <f ca="1">+IF(AND(ISNUMBER(OFFSET('Water Data'!$H$9,0,10*ROW('Water Data'!H91))),'Data Summary'!CG97="Yes"),OFFSET('Water Data'!$H$9,0,10*ROW('Water Data'!H91)),NA())</f>
        <v>#N/A</v>
      </c>
      <c r="S97" s="510" t="e">
        <f ca="1">+IF(AND(ISNUMBER(OFFSET('Water Data'!$I$4,0,10*ROW('Water Data'!I91))),'Data Summary'!CH97="Yes"),100-OFFSET('Water Data'!$I$4,0,10*ROW('Water Data'!I91)),NA())</f>
        <v>#N/A</v>
      </c>
      <c r="T97" s="510" t="e">
        <f ca="1">+IF(AND(ISNUMBER(OFFSET('Water Data'!$I$6,0,10*ROW('Water Data'!I91))),'Data Summary'!CI97="Yes"),OFFSET('Water Data'!$I$6,0,10*ROW('Water Data'!I91)),NA())</f>
        <v>#N/A</v>
      </c>
      <c r="U97" s="510" t="e">
        <f ca="1">+IF(AND(ISNUMBER(OFFSET('Water Data'!$I$9,0,10*ROW('Water Data'!I91))),'Data Summary'!CJ97="Yes"),OFFSET('Water Data'!$I$9,0,10*ROW('Water Data'!I91)),NA())</f>
        <v>#N/A</v>
      </c>
      <c r="V97" s="511" t="e">
        <f ca="1">+IF(AND(ISNUMBER(OFFSET('Sanitation Data'!$D$4,0,10*ROW('Sanitation Data'!D91))),'Data Summary'!CK97="Yes"),100-OFFSET('Sanitation Data'!$D$4,0,10*ROW('Sanitation Data'!D91)),NA())</f>
        <v>#N/A</v>
      </c>
      <c r="W97" s="511" t="e">
        <f ca="1">+IF(AND(ISNUMBER(OFFSET('Sanitation Data'!$D$6,0,10*ROW('Sanitation Data'!D91))),'Data Summary'!CL97="Yes"),OFFSET('Sanitation Data'!$D$6,0,10*ROW('Sanitation Data'!D91)),NA())</f>
        <v>#N/A</v>
      </c>
      <c r="X97" s="511" t="e">
        <f ca="1">+IF(AND(ISNUMBER(OFFSET('Sanitation Data'!$D$10,0,10*ROW('Sanitation Data'!D91))),'Data Summary'!CM97="Yes"),OFFSET('Sanitation Data'!$D$10,0,10*ROW('Sanitation Data'!D91)),NA())</f>
        <v>#N/A</v>
      </c>
      <c r="Y97" s="511" t="e">
        <f ca="1">+IF(AND(ISNUMBER(OFFSET('Sanitation Data'!$D$11,0,10*ROW('Sanitation Data'!D91))),'Data Summary'!CN97="Yes"),OFFSET('Sanitation Data'!$D$11,0,10*ROW('Sanitation Data'!D91)),NA())</f>
        <v>#N/A</v>
      </c>
      <c r="Z97" s="511" t="e">
        <f ca="1">+IF(AND(ISNUMBER(OFFSET('Sanitation Data'!$D$12,0,10*ROW('Sanitation Data'!D91))),'Data Summary'!CO97="Yes"),OFFSET('Sanitation Data'!$D$12,0,10*ROW('Sanitation Data'!D91)),NA())</f>
        <v>#N/A</v>
      </c>
      <c r="AA97" s="511" t="e">
        <f ca="1">+IF(AND(ISNUMBER(OFFSET('Sanitation Data'!$E$4,0,10*ROW('Sanitation Data'!E91))),'Data Summary'!CP97="Yes"),100-OFFSET('Sanitation Data'!$E$4,0,10*ROW('Sanitation Data'!E91)),NA())</f>
        <v>#N/A</v>
      </c>
      <c r="AB97" s="511" t="e">
        <f ca="1">+IF(AND(ISNUMBER(OFFSET('Sanitation Data'!$E$6,0,10*ROW('Sanitation Data'!E91))),'Data Summary'!CQ97="Yes"),OFFSET('Sanitation Data'!$E$6,0,10*ROW('Sanitation Data'!E91)),NA())</f>
        <v>#N/A</v>
      </c>
      <c r="AC97" s="511" t="e">
        <f ca="1">+IF(AND(ISNUMBER(OFFSET('Sanitation Data'!$E$10,0,10*ROW('Sanitation Data'!E91))),'Data Summary'!CR97="Yes"),OFFSET('Sanitation Data'!$E$10,0,10*ROW('Sanitation Data'!E91)),NA())</f>
        <v>#N/A</v>
      </c>
      <c r="AD97" s="511" t="e">
        <f ca="1">+IF(AND(ISNUMBER(OFFSET('Sanitation Data'!$E$11,0,10*ROW('Sanitation Data'!E91))),'Data Summary'!CS97="Yes"),OFFSET('Sanitation Data'!$E$11,0,10*ROW('Sanitation Data'!E91)),NA())</f>
        <v>#N/A</v>
      </c>
      <c r="AE97" s="511" t="e">
        <f ca="1">+IF(AND(ISNUMBER(OFFSET('Sanitation Data'!$E$12,0,10*ROW('Sanitation Data'!E91))),'Data Summary'!CT97="Yes"),OFFSET('Sanitation Data'!$E$12,0,10*ROW('Sanitation Data'!E91)),NA())</f>
        <v>#N/A</v>
      </c>
      <c r="AF97" s="511" t="e">
        <f ca="1">+IF(AND(ISNUMBER(OFFSET('Sanitation Data'!$F$4,0,10*ROW('Sanitation Data'!F91))),'Data Summary'!CU97="Yes"),100-OFFSET('Sanitation Data'!$F$4,0,10*ROW('Sanitation Data'!F91)),NA())</f>
        <v>#N/A</v>
      </c>
      <c r="AG97" s="511" t="e">
        <f ca="1">+IF(AND(ISNUMBER(OFFSET('Sanitation Data'!$F$6,0,10*ROW('Sanitation Data'!F91))),'Data Summary'!CV97="Yes"),OFFSET('Sanitation Data'!$F$6,0,10*ROW('Sanitation Data'!F91)),NA())</f>
        <v>#N/A</v>
      </c>
      <c r="AH97" s="511" t="e">
        <f ca="1">+IF(AND(ISNUMBER(OFFSET('Sanitation Data'!$F$10,0,10*ROW('Sanitation Data'!F91))),'Data Summary'!CW97="Yes"),OFFSET('Sanitation Data'!$F$10,0,10*ROW('Sanitation Data'!F91)),NA())</f>
        <v>#N/A</v>
      </c>
      <c r="AI97" s="511" t="e">
        <f ca="1">+IF(AND(ISNUMBER(OFFSET('Sanitation Data'!$F$11,0,10*ROW('Sanitation Data'!F91))),'Data Summary'!CX97="Yes"),OFFSET('Sanitation Data'!$F$11,0,10*ROW('Sanitation Data'!F91)),NA())</f>
        <v>#N/A</v>
      </c>
      <c r="AJ97" s="511" t="e">
        <f ca="1">+IF(AND(ISNUMBER(OFFSET('Sanitation Data'!$F$12,0,10*ROW('Sanitation Data'!F91))),'Data Summary'!CY97="Yes"),OFFSET('Sanitation Data'!$F$12,0,10*ROW('Sanitation Data'!F91)),NA())</f>
        <v>#N/A</v>
      </c>
      <c r="AK97" s="511" t="e">
        <f ca="1">+IF(AND(ISNUMBER(OFFSET('Sanitation Data'!$G$4,0,10*ROW('Sanitation Data'!G91))),'Data Summary'!CZ97="Yes"),100-OFFSET('Sanitation Data'!$G$4,0,10*ROW('Sanitation Data'!G91)),NA())</f>
        <v>#N/A</v>
      </c>
      <c r="AL97" s="511" t="e">
        <f ca="1">+IF(AND(ISNUMBER(OFFSET('Sanitation Data'!$G$6,0,10*ROW('Sanitation Data'!G91))),'Data Summary'!DA97="Yes"),OFFSET('Sanitation Data'!$G$6,0,10*ROW('Sanitation Data'!G91)),NA())</f>
        <v>#N/A</v>
      </c>
      <c r="AM97" s="511" t="e">
        <f ca="1">+IF(AND(ISNUMBER(OFFSET('Sanitation Data'!$G$10,0,10*ROW('Sanitation Data'!G91))),'Data Summary'!DB97="Yes"),OFFSET('Sanitation Data'!$G$10,0,10*ROW('Sanitation Data'!G91)),NA())</f>
        <v>#N/A</v>
      </c>
      <c r="AN97" s="511" t="e">
        <f ca="1">+IF(AND(ISNUMBER(OFFSET('Sanitation Data'!$G$11,0,10*ROW('Sanitation Data'!G91))),'Data Summary'!DC97="Yes"),OFFSET('Sanitation Data'!$G$11,0,10*ROW('Sanitation Data'!G91)),NA())</f>
        <v>#N/A</v>
      </c>
      <c r="AO97" s="511" t="e">
        <f ca="1">+IF(AND(ISNUMBER(OFFSET('Sanitation Data'!$G$12,0,10*ROW('Sanitation Data'!G91))),'Data Summary'!DD97="Yes"),OFFSET('Sanitation Data'!$G$12,0,10*ROW('Sanitation Data'!G91)),NA())</f>
        <v>#N/A</v>
      </c>
      <c r="AP97" s="511" t="e">
        <f ca="1">+IF(AND(ISNUMBER(OFFSET('Sanitation Data'!$H$4,0,10*ROW('Sanitation Data'!H91))),'Data Summary'!DE97="Yes"),100-OFFSET('Sanitation Data'!$H$4,0,10*ROW('Sanitation Data'!H91)),NA())</f>
        <v>#N/A</v>
      </c>
      <c r="AQ97" s="511" t="e">
        <f ca="1">+IF(AND(ISNUMBER(OFFSET('Sanitation Data'!$H$6,0,10*ROW('Sanitation Data'!H91))),'Data Summary'!DF97="Yes"),OFFSET('Sanitation Data'!$H$6,0,10*ROW('Sanitation Data'!H91)),NA())</f>
        <v>#N/A</v>
      </c>
      <c r="AR97" s="511" t="e">
        <f ca="1">+IF(AND(ISNUMBER(OFFSET('Sanitation Data'!$H$10,0,10*ROW('Sanitation Data'!H91))),'Data Summary'!DG97="Yes"),OFFSET('Sanitation Data'!$H$10,0,10*ROW('Sanitation Data'!H91)),NA())</f>
        <v>#N/A</v>
      </c>
      <c r="AS97" s="511" t="e">
        <f ca="1">+IF(AND(ISNUMBER(OFFSET('Sanitation Data'!$H$11,0,10*ROW('Sanitation Data'!H91))),'Data Summary'!DH97="Yes"),OFFSET('Sanitation Data'!$H$11,0,10*ROW('Sanitation Data'!H91)),NA())</f>
        <v>#N/A</v>
      </c>
      <c r="AT97" s="511" t="e">
        <f ca="1">+IF(AND(ISNUMBER(OFFSET('Sanitation Data'!$H$12,0,10*ROW('Sanitation Data'!H91))),'Data Summary'!DI97="Yes"),OFFSET('Sanitation Data'!$H$12,0,10*ROW('Sanitation Data'!H91)),NA())</f>
        <v>#N/A</v>
      </c>
      <c r="AU97" s="511" t="e">
        <f ca="1">+IF(AND(ISNUMBER(OFFSET('Sanitation Data'!$I$4,0,10*ROW('Sanitation Data'!I91))),'Data Summary'!DJ97="Yes"),100-OFFSET('Sanitation Data'!$I$4,0,10*ROW('Sanitation Data'!I91)),NA())</f>
        <v>#N/A</v>
      </c>
      <c r="AV97" s="511" t="e">
        <f ca="1">+IF(AND(ISNUMBER(OFFSET('Sanitation Data'!$I$6,0,10*ROW('Sanitation Data'!I91))),'Data Summary'!DK97="Yes"),OFFSET('Sanitation Data'!$I$6,0,10*ROW('Sanitation Data'!I91)),NA())</f>
        <v>#N/A</v>
      </c>
      <c r="AW97" s="511" t="e">
        <f ca="1">+IF(AND(ISNUMBER(OFFSET('Sanitation Data'!$I$10,0,10*ROW('Sanitation Data'!I91))),'Data Summary'!DL97="Yes"),OFFSET('Sanitation Data'!$I$10,0,10*ROW('Sanitation Data'!I91)),NA())</f>
        <v>#N/A</v>
      </c>
      <c r="AX97" s="511" t="e">
        <f ca="1">+IF(AND(ISNUMBER(OFFSET('Sanitation Data'!$I$11,0,10*ROW('Sanitation Data'!I91))),'Data Summary'!DM97="Yes"),OFFSET('Sanitation Data'!$I$11,0,10*ROW('Sanitation Data'!I91)),NA())</f>
        <v>#N/A</v>
      </c>
      <c r="AY97" s="511" t="e">
        <f ca="1">+IF(AND(ISNUMBER(OFFSET('Sanitation Data'!$I$12,0,10*ROW('Sanitation Data'!I91))),'Data Summary'!DN97="Yes"),OFFSET('Sanitation Data'!$I$12,0,10*ROW('Sanitation Data'!I91)),NA())</f>
        <v>#N/A</v>
      </c>
      <c r="AZ97" s="512" t="e">
        <f ca="1">+IF(AND(ISNUMBER(OFFSET('Hygiene Data'!$D$5,0,10*ROW('Hygiene Data'!D91))),'Data Summary'!DO97="Yes"),OFFSET('Hygiene Data'!$D$5,0,10*ROW('Hygiene Data'!D91)),NA())</f>
        <v>#N/A</v>
      </c>
      <c r="BA97" s="512" t="e">
        <f ca="1">+IF(AND(ISNUMBER(OFFSET('Hygiene Data'!$D$7,0,10*ROW('Hygiene Data'!D91))),'Data Summary'!DP97="Yes"),OFFSET('Hygiene Data'!$D$7,0,10*ROW('Hygiene Data'!D91)),NA())</f>
        <v>#N/A</v>
      </c>
      <c r="BB97" s="512" t="e">
        <f ca="1">+IF(AND(ISNUMBER(OFFSET('Hygiene Data'!$D$9,0,10*ROW('Hygiene Data'!D91))),'Data Summary'!DQ97="Yes"),OFFSET('Hygiene Data'!$D$9,0,10*ROW('Hygiene Data'!D91)),NA())</f>
        <v>#N/A</v>
      </c>
      <c r="BC97" s="512" t="e">
        <f ca="1">+IF(AND(ISNUMBER(OFFSET('Hygiene Data'!$E$5,0,10*ROW('Hygiene Data'!E91))),'Data Summary'!DR97="Yes"),OFFSET('Hygiene Data'!$E$5,0,10*ROW('Hygiene Data'!E91)),NA())</f>
        <v>#N/A</v>
      </c>
      <c r="BD97" s="512" t="e">
        <f ca="1">+IF(AND(ISNUMBER(OFFSET('Hygiene Data'!$E$7,0,10*ROW('Hygiene Data'!E91))),'Data Summary'!DS97="Yes"),OFFSET('Hygiene Data'!$E$7,0,10*ROW('Hygiene Data'!E91)),NA())</f>
        <v>#N/A</v>
      </c>
      <c r="BE97" s="512" t="e">
        <f ca="1">+IF(AND(ISNUMBER(OFFSET('Hygiene Data'!$E$9,0,10*ROW('Hygiene Data'!E91))),'Data Summary'!DT97="Yes"),OFFSET('Hygiene Data'!$E$9,0,10*ROW('Hygiene Data'!E91)),NA())</f>
        <v>#N/A</v>
      </c>
      <c r="BF97" s="512" t="e">
        <f ca="1">+IF(AND(ISNUMBER(OFFSET('Hygiene Data'!$F$5,0,10*ROW('Hygiene Data'!F91))),'Data Summary'!DU97="Yes"),OFFSET('Hygiene Data'!$F$5,0,10*ROW('Hygiene Data'!F91)),NA())</f>
        <v>#N/A</v>
      </c>
      <c r="BG97" s="512" t="e">
        <f ca="1">+IF(AND(ISNUMBER(OFFSET('Hygiene Data'!$F$7,0,10*ROW('Hygiene Data'!F91))),'Data Summary'!DV97="Yes"),OFFSET('Hygiene Data'!$F$7,0,10*ROW('Hygiene Data'!F91)),NA())</f>
        <v>#N/A</v>
      </c>
      <c r="BH97" s="512" t="e">
        <f ca="1">+IF(AND(ISNUMBER(OFFSET('Hygiene Data'!$F$9,0,10*ROW('Hygiene Data'!F91))),'Data Summary'!DW97="Yes"),OFFSET('Hygiene Data'!$F$9,0,10*ROW('Hygiene Data'!F91)),NA())</f>
        <v>#N/A</v>
      </c>
      <c r="BI97" s="512" t="e">
        <f ca="1">+IF(AND(ISNUMBER(OFFSET('Hygiene Data'!$G$5,0,10*ROW('Hygiene Data'!G91))),'Data Summary'!DX97="Yes"),OFFSET('Hygiene Data'!$G$5,0,10*ROW('Hygiene Data'!G91)),NA())</f>
        <v>#N/A</v>
      </c>
      <c r="BJ97" s="512" t="e">
        <f ca="1">+IF(AND(ISNUMBER(OFFSET('Hygiene Data'!$G$7,0,10*ROW('Hygiene Data'!G91))),'Data Summary'!DY97="Yes"),OFFSET('Hygiene Data'!$G$7,0,10*ROW('Hygiene Data'!G91)),NA())</f>
        <v>#N/A</v>
      </c>
      <c r="BK97" s="512" t="e">
        <f ca="1">+IF(AND(ISNUMBER(OFFSET('Hygiene Data'!$G$9,0,10*ROW('Hygiene Data'!G91))),'Data Summary'!DZ97="Yes"),OFFSET('Hygiene Data'!$G$9,0,10*ROW('Hygiene Data'!G91)),NA())</f>
        <v>#N/A</v>
      </c>
      <c r="BL97" s="512" t="e">
        <f ca="1">+IF(AND(ISNUMBER(OFFSET('Hygiene Data'!$H$5,0,10*ROW('Hygiene Data'!H91))),'Data Summary'!EA97="Yes"),OFFSET('Hygiene Data'!$H$5,0,10*ROW('Hygiene Data'!H91)),NA())</f>
        <v>#N/A</v>
      </c>
      <c r="BM97" s="512" t="e">
        <f ca="1">+IF(AND(ISNUMBER(OFFSET('Hygiene Data'!$H$7,0,10*ROW('Hygiene Data'!H91))),'Data Summary'!EB97="Yes"),OFFSET('Hygiene Data'!$H$7,0,10*ROW('Hygiene Data'!H91)),NA())</f>
        <v>#N/A</v>
      </c>
      <c r="BN97" s="512" t="e">
        <f ca="1">+IF(AND(ISNUMBER(OFFSET('Hygiene Data'!$H$9,0,10*ROW('Hygiene Data'!H91))),'Data Summary'!EC97="Yes"),OFFSET('Hygiene Data'!$H$9,0,10*ROW('Hygiene Data'!H91)),NA())</f>
        <v>#N/A</v>
      </c>
      <c r="BO97" s="512" t="e">
        <f ca="1">+IF(AND(ISNUMBER(OFFSET('Hygiene Data'!$I$5,0,10*ROW('Hygiene Data'!I91))),'Data Summary'!ED97="Yes"),OFFSET('Hygiene Data'!$I$5,0,10*ROW('Hygiene Data'!I91)),NA())</f>
        <v>#N/A</v>
      </c>
      <c r="BP97" s="512" t="e">
        <f ca="1">+IF(AND(ISNUMBER(OFFSET('Hygiene Data'!$I$7,0,10*ROW('Hygiene Data'!I91))),'Data Summary'!EE97="Yes"),OFFSET('Hygiene Data'!$I$7,0,10*ROW('Hygiene Data'!I91)),NA())</f>
        <v>#N/A</v>
      </c>
      <c r="BQ97" s="512" t="e">
        <f ca="1">+IF(AND(ISNUMBER(OFFSET('Hygiene Data'!$I$9,0,10*ROW('Hygiene Data'!I91))),'Data Summary'!EF97="Yes"),OFFSET('Hygiene Data'!$I$9,0,10*ROW('Hygiene Data'!I91)),NA())</f>
        <v>#N/A</v>
      </c>
    </row>
    <row r="98" spans="1:69" x14ac:dyDescent="0.25">
      <c r="A98" s="508" t="e">
        <f ca="1">+RIGHT('Data Summary'!A98,LEN('Data Summary'!A98)-9)</f>
        <v>#VALUE!</v>
      </c>
      <c r="B98" s="482" t="str">
        <f ca="1">+IF(ISTEXT('Data Summary'!B98),'Data Summary'!B98,"")</f>
        <v/>
      </c>
      <c r="C98" s="509" t="e">
        <f ca="1">+VALUE('Data Summary'!C98)</f>
        <v>#VALUE!</v>
      </c>
      <c r="D98" s="510" t="e">
        <f ca="1">+IF(AND(ISNUMBER(OFFSET('Water Data'!$D$4,0,10*ROW('Water Data'!D92))),'Data Summary'!BS98="Yes"),100-OFFSET('Water Data'!$D$4,0,10*ROW('Water Data'!D92)),NA())</f>
        <v>#N/A</v>
      </c>
      <c r="E98" s="510" t="e">
        <f ca="1">+IF(AND(ISNUMBER(OFFSET('Water Data'!$D$6,0,10*ROW('Water Data'!D92))),'Data Summary'!BT98="Yes"),OFFSET('Water Data'!$D$6,0,10*ROW('Water Data'!D92)),NA())</f>
        <v>#N/A</v>
      </c>
      <c r="F98" s="510" t="e">
        <f ca="1">+IF(AND(ISNUMBER(OFFSET('Water Data'!$D$9,0,10*ROW('Water Data'!D92))),'Data Summary'!BU98="Yes"),OFFSET('Water Data'!$D$9,0,10*ROW('Water Data'!D92)),NA())</f>
        <v>#N/A</v>
      </c>
      <c r="G98" s="510" t="e">
        <f ca="1">+IF(AND(ISNUMBER(OFFSET('Water Data'!$E$4,0,10*ROW('Water Data'!E92))),'Data Summary'!BV98="Yes"),100-OFFSET('Water Data'!$E$4,0,10*ROW('Water Data'!E92)),NA())</f>
        <v>#N/A</v>
      </c>
      <c r="H98" s="510" t="e">
        <f ca="1">+IF(AND(ISNUMBER(OFFSET('Water Data'!$E$6,0,10*ROW('Water Data'!E92))),'Data Summary'!BW98="Yes"),OFFSET('Water Data'!$E$6,0,10*ROW('Water Data'!E92)),NA())</f>
        <v>#N/A</v>
      </c>
      <c r="I98" s="510" t="e">
        <f ca="1">+IF(AND(ISNUMBER(OFFSET('Water Data'!$E$9,0,10*ROW('Water Data'!E92))),'Data Summary'!BX98="Yes"),OFFSET('Water Data'!$E$9,0,10*ROW('Water Data'!E92)),NA())</f>
        <v>#N/A</v>
      </c>
      <c r="J98" s="510" t="e">
        <f ca="1">+IF(AND(ISNUMBER(OFFSET('Water Data'!$F$4,0,10*ROW('Water Data'!F92))),'Data Summary'!BY98="Yes"),100-OFFSET('Water Data'!$F$4,0,10*ROW('Water Data'!F92)),NA())</f>
        <v>#N/A</v>
      </c>
      <c r="K98" s="510" t="e">
        <f ca="1">+IF(AND(ISNUMBER(OFFSET('Water Data'!$F$6,0,10*ROW('Water Data'!F92))),'Data Summary'!BZ98="Yes"),OFFSET('Water Data'!$F$6,0,10*ROW('Water Data'!F92)),NA())</f>
        <v>#N/A</v>
      </c>
      <c r="L98" s="510" t="e">
        <f ca="1">+IF(AND(ISNUMBER(OFFSET('Water Data'!$F$9,0,10*ROW('Water Data'!F92))),'Data Summary'!CA98="Yes"),OFFSET('Water Data'!$F$9,0,10*ROW('Water Data'!F92)),NA())</f>
        <v>#N/A</v>
      </c>
      <c r="M98" s="510" t="e">
        <f ca="1">+IF(AND(ISNUMBER(OFFSET('Water Data'!$G$4,0,10*ROW('Water Data'!G92))),'Data Summary'!CB98="Yes"),100-OFFSET('Water Data'!$G$4,0,10*ROW('Water Data'!G92)),NA())</f>
        <v>#N/A</v>
      </c>
      <c r="N98" s="510" t="e">
        <f ca="1">+IF(AND(ISNUMBER(OFFSET('Water Data'!$G$6,0,10*ROW('Water Data'!G92))),'Data Summary'!CC98="Yes"),OFFSET('Water Data'!$G$6,0,10*ROW('Water Data'!G92)),NA())</f>
        <v>#N/A</v>
      </c>
      <c r="O98" s="510" t="e">
        <f ca="1">+IF(AND(ISNUMBER(OFFSET('Water Data'!$G$9,0,10*ROW('Water Data'!G92))),'Data Summary'!CD98="Yes"),OFFSET('Water Data'!$G$9,0,10*ROW('Water Data'!G92)),NA())</f>
        <v>#N/A</v>
      </c>
      <c r="P98" s="510" t="e">
        <f ca="1">+IF(AND(ISNUMBER(OFFSET('Water Data'!$H$4,0,10*ROW('Water Data'!H92))),'Data Summary'!CE98="Yes"),100-OFFSET('Water Data'!$H$4,0,10*ROW('Water Data'!H92)),NA())</f>
        <v>#N/A</v>
      </c>
      <c r="Q98" s="510" t="e">
        <f ca="1">+IF(AND(ISNUMBER(OFFSET('Water Data'!$H$6,0,10*ROW('Water Data'!H92))),'Data Summary'!CF98="Yes"),OFFSET('Water Data'!$H$6,0,10*ROW('Water Data'!H92)),NA())</f>
        <v>#N/A</v>
      </c>
      <c r="R98" s="510" t="e">
        <f ca="1">+IF(AND(ISNUMBER(OFFSET('Water Data'!$H$9,0,10*ROW('Water Data'!H92))),'Data Summary'!CG98="Yes"),OFFSET('Water Data'!$H$9,0,10*ROW('Water Data'!H92)),NA())</f>
        <v>#N/A</v>
      </c>
      <c r="S98" s="510" t="e">
        <f ca="1">+IF(AND(ISNUMBER(OFFSET('Water Data'!$I$4,0,10*ROW('Water Data'!I92))),'Data Summary'!CH98="Yes"),100-OFFSET('Water Data'!$I$4,0,10*ROW('Water Data'!I92)),NA())</f>
        <v>#N/A</v>
      </c>
      <c r="T98" s="510" t="e">
        <f ca="1">+IF(AND(ISNUMBER(OFFSET('Water Data'!$I$6,0,10*ROW('Water Data'!I92))),'Data Summary'!CI98="Yes"),OFFSET('Water Data'!$I$6,0,10*ROW('Water Data'!I92)),NA())</f>
        <v>#N/A</v>
      </c>
      <c r="U98" s="510" t="e">
        <f ca="1">+IF(AND(ISNUMBER(OFFSET('Water Data'!$I$9,0,10*ROW('Water Data'!I92))),'Data Summary'!CJ98="Yes"),OFFSET('Water Data'!$I$9,0,10*ROW('Water Data'!I92)),NA())</f>
        <v>#N/A</v>
      </c>
      <c r="V98" s="511" t="e">
        <f ca="1">+IF(AND(ISNUMBER(OFFSET('Sanitation Data'!$D$4,0,10*ROW('Sanitation Data'!D92))),'Data Summary'!CK98="Yes"),100-OFFSET('Sanitation Data'!$D$4,0,10*ROW('Sanitation Data'!D92)),NA())</f>
        <v>#N/A</v>
      </c>
      <c r="W98" s="511" t="e">
        <f ca="1">+IF(AND(ISNUMBER(OFFSET('Sanitation Data'!$D$6,0,10*ROW('Sanitation Data'!D92))),'Data Summary'!CL98="Yes"),OFFSET('Sanitation Data'!$D$6,0,10*ROW('Sanitation Data'!D92)),NA())</f>
        <v>#N/A</v>
      </c>
      <c r="X98" s="511" t="e">
        <f ca="1">+IF(AND(ISNUMBER(OFFSET('Sanitation Data'!$D$10,0,10*ROW('Sanitation Data'!D92))),'Data Summary'!CM98="Yes"),OFFSET('Sanitation Data'!$D$10,0,10*ROW('Sanitation Data'!D92)),NA())</f>
        <v>#N/A</v>
      </c>
      <c r="Y98" s="511" t="e">
        <f ca="1">+IF(AND(ISNUMBER(OFFSET('Sanitation Data'!$D$11,0,10*ROW('Sanitation Data'!D92))),'Data Summary'!CN98="Yes"),OFFSET('Sanitation Data'!$D$11,0,10*ROW('Sanitation Data'!D92)),NA())</f>
        <v>#N/A</v>
      </c>
      <c r="Z98" s="511" t="e">
        <f ca="1">+IF(AND(ISNUMBER(OFFSET('Sanitation Data'!$D$12,0,10*ROW('Sanitation Data'!D92))),'Data Summary'!CO98="Yes"),OFFSET('Sanitation Data'!$D$12,0,10*ROW('Sanitation Data'!D92)),NA())</f>
        <v>#N/A</v>
      </c>
      <c r="AA98" s="511" t="e">
        <f ca="1">+IF(AND(ISNUMBER(OFFSET('Sanitation Data'!$E$4,0,10*ROW('Sanitation Data'!E92))),'Data Summary'!CP98="Yes"),100-OFFSET('Sanitation Data'!$E$4,0,10*ROW('Sanitation Data'!E92)),NA())</f>
        <v>#N/A</v>
      </c>
      <c r="AB98" s="511" t="e">
        <f ca="1">+IF(AND(ISNUMBER(OFFSET('Sanitation Data'!$E$6,0,10*ROW('Sanitation Data'!E92))),'Data Summary'!CQ98="Yes"),OFFSET('Sanitation Data'!$E$6,0,10*ROW('Sanitation Data'!E92)),NA())</f>
        <v>#N/A</v>
      </c>
      <c r="AC98" s="511" t="e">
        <f ca="1">+IF(AND(ISNUMBER(OFFSET('Sanitation Data'!$E$10,0,10*ROW('Sanitation Data'!E92))),'Data Summary'!CR98="Yes"),OFFSET('Sanitation Data'!$E$10,0,10*ROW('Sanitation Data'!E92)),NA())</f>
        <v>#N/A</v>
      </c>
      <c r="AD98" s="511" t="e">
        <f ca="1">+IF(AND(ISNUMBER(OFFSET('Sanitation Data'!$E$11,0,10*ROW('Sanitation Data'!E92))),'Data Summary'!CS98="Yes"),OFFSET('Sanitation Data'!$E$11,0,10*ROW('Sanitation Data'!E92)),NA())</f>
        <v>#N/A</v>
      </c>
      <c r="AE98" s="511" t="e">
        <f ca="1">+IF(AND(ISNUMBER(OFFSET('Sanitation Data'!$E$12,0,10*ROW('Sanitation Data'!E92))),'Data Summary'!CT98="Yes"),OFFSET('Sanitation Data'!$E$12,0,10*ROW('Sanitation Data'!E92)),NA())</f>
        <v>#N/A</v>
      </c>
      <c r="AF98" s="511" t="e">
        <f ca="1">+IF(AND(ISNUMBER(OFFSET('Sanitation Data'!$F$4,0,10*ROW('Sanitation Data'!F92))),'Data Summary'!CU98="Yes"),100-OFFSET('Sanitation Data'!$F$4,0,10*ROW('Sanitation Data'!F92)),NA())</f>
        <v>#N/A</v>
      </c>
      <c r="AG98" s="511" t="e">
        <f ca="1">+IF(AND(ISNUMBER(OFFSET('Sanitation Data'!$F$6,0,10*ROW('Sanitation Data'!F92))),'Data Summary'!CV98="Yes"),OFFSET('Sanitation Data'!$F$6,0,10*ROW('Sanitation Data'!F92)),NA())</f>
        <v>#N/A</v>
      </c>
      <c r="AH98" s="511" t="e">
        <f ca="1">+IF(AND(ISNUMBER(OFFSET('Sanitation Data'!$F$10,0,10*ROW('Sanitation Data'!F92))),'Data Summary'!CW98="Yes"),OFFSET('Sanitation Data'!$F$10,0,10*ROW('Sanitation Data'!F92)),NA())</f>
        <v>#N/A</v>
      </c>
      <c r="AI98" s="511" t="e">
        <f ca="1">+IF(AND(ISNUMBER(OFFSET('Sanitation Data'!$F$11,0,10*ROW('Sanitation Data'!F92))),'Data Summary'!CX98="Yes"),OFFSET('Sanitation Data'!$F$11,0,10*ROW('Sanitation Data'!F92)),NA())</f>
        <v>#N/A</v>
      </c>
      <c r="AJ98" s="511" t="e">
        <f ca="1">+IF(AND(ISNUMBER(OFFSET('Sanitation Data'!$F$12,0,10*ROW('Sanitation Data'!F92))),'Data Summary'!CY98="Yes"),OFFSET('Sanitation Data'!$F$12,0,10*ROW('Sanitation Data'!F92)),NA())</f>
        <v>#N/A</v>
      </c>
      <c r="AK98" s="511" t="e">
        <f ca="1">+IF(AND(ISNUMBER(OFFSET('Sanitation Data'!$G$4,0,10*ROW('Sanitation Data'!G92))),'Data Summary'!CZ98="Yes"),100-OFFSET('Sanitation Data'!$G$4,0,10*ROW('Sanitation Data'!G92)),NA())</f>
        <v>#N/A</v>
      </c>
      <c r="AL98" s="511" t="e">
        <f ca="1">+IF(AND(ISNUMBER(OFFSET('Sanitation Data'!$G$6,0,10*ROW('Sanitation Data'!G92))),'Data Summary'!DA98="Yes"),OFFSET('Sanitation Data'!$G$6,0,10*ROW('Sanitation Data'!G92)),NA())</f>
        <v>#N/A</v>
      </c>
      <c r="AM98" s="511" t="e">
        <f ca="1">+IF(AND(ISNUMBER(OFFSET('Sanitation Data'!$G$10,0,10*ROW('Sanitation Data'!G92))),'Data Summary'!DB98="Yes"),OFFSET('Sanitation Data'!$G$10,0,10*ROW('Sanitation Data'!G92)),NA())</f>
        <v>#N/A</v>
      </c>
      <c r="AN98" s="511" t="e">
        <f ca="1">+IF(AND(ISNUMBER(OFFSET('Sanitation Data'!$G$11,0,10*ROW('Sanitation Data'!G92))),'Data Summary'!DC98="Yes"),OFFSET('Sanitation Data'!$G$11,0,10*ROW('Sanitation Data'!G92)),NA())</f>
        <v>#N/A</v>
      </c>
      <c r="AO98" s="511" t="e">
        <f ca="1">+IF(AND(ISNUMBER(OFFSET('Sanitation Data'!$G$12,0,10*ROW('Sanitation Data'!G92))),'Data Summary'!DD98="Yes"),OFFSET('Sanitation Data'!$G$12,0,10*ROW('Sanitation Data'!G92)),NA())</f>
        <v>#N/A</v>
      </c>
      <c r="AP98" s="511" t="e">
        <f ca="1">+IF(AND(ISNUMBER(OFFSET('Sanitation Data'!$H$4,0,10*ROW('Sanitation Data'!H92))),'Data Summary'!DE98="Yes"),100-OFFSET('Sanitation Data'!$H$4,0,10*ROW('Sanitation Data'!H92)),NA())</f>
        <v>#N/A</v>
      </c>
      <c r="AQ98" s="511" t="e">
        <f ca="1">+IF(AND(ISNUMBER(OFFSET('Sanitation Data'!$H$6,0,10*ROW('Sanitation Data'!H92))),'Data Summary'!DF98="Yes"),OFFSET('Sanitation Data'!$H$6,0,10*ROW('Sanitation Data'!H92)),NA())</f>
        <v>#N/A</v>
      </c>
      <c r="AR98" s="511" t="e">
        <f ca="1">+IF(AND(ISNUMBER(OFFSET('Sanitation Data'!$H$10,0,10*ROW('Sanitation Data'!H92))),'Data Summary'!DG98="Yes"),OFFSET('Sanitation Data'!$H$10,0,10*ROW('Sanitation Data'!H92)),NA())</f>
        <v>#N/A</v>
      </c>
      <c r="AS98" s="511" t="e">
        <f ca="1">+IF(AND(ISNUMBER(OFFSET('Sanitation Data'!$H$11,0,10*ROW('Sanitation Data'!H92))),'Data Summary'!DH98="Yes"),OFFSET('Sanitation Data'!$H$11,0,10*ROW('Sanitation Data'!H92)),NA())</f>
        <v>#N/A</v>
      </c>
      <c r="AT98" s="511" t="e">
        <f ca="1">+IF(AND(ISNUMBER(OFFSET('Sanitation Data'!$H$12,0,10*ROW('Sanitation Data'!H92))),'Data Summary'!DI98="Yes"),OFFSET('Sanitation Data'!$H$12,0,10*ROW('Sanitation Data'!H92)),NA())</f>
        <v>#N/A</v>
      </c>
      <c r="AU98" s="511" t="e">
        <f ca="1">+IF(AND(ISNUMBER(OFFSET('Sanitation Data'!$I$4,0,10*ROW('Sanitation Data'!I92))),'Data Summary'!DJ98="Yes"),100-OFFSET('Sanitation Data'!$I$4,0,10*ROW('Sanitation Data'!I92)),NA())</f>
        <v>#N/A</v>
      </c>
      <c r="AV98" s="511" t="e">
        <f ca="1">+IF(AND(ISNUMBER(OFFSET('Sanitation Data'!$I$6,0,10*ROW('Sanitation Data'!I92))),'Data Summary'!DK98="Yes"),OFFSET('Sanitation Data'!$I$6,0,10*ROW('Sanitation Data'!I92)),NA())</f>
        <v>#N/A</v>
      </c>
      <c r="AW98" s="511" t="e">
        <f ca="1">+IF(AND(ISNUMBER(OFFSET('Sanitation Data'!$I$10,0,10*ROW('Sanitation Data'!I92))),'Data Summary'!DL98="Yes"),OFFSET('Sanitation Data'!$I$10,0,10*ROW('Sanitation Data'!I92)),NA())</f>
        <v>#N/A</v>
      </c>
      <c r="AX98" s="511" t="e">
        <f ca="1">+IF(AND(ISNUMBER(OFFSET('Sanitation Data'!$I$11,0,10*ROW('Sanitation Data'!I92))),'Data Summary'!DM98="Yes"),OFFSET('Sanitation Data'!$I$11,0,10*ROW('Sanitation Data'!I92)),NA())</f>
        <v>#N/A</v>
      </c>
      <c r="AY98" s="511" t="e">
        <f ca="1">+IF(AND(ISNUMBER(OFFSET('Sanitation Data'!$I$12,0,10*ROW('Sanitation Data'!I92))),'Data Summary'!DN98="Yes"),OFFSET('Sanitation Data'!$I$12,0,10*ROW('Sanitation Data'!I92)),NA())</f>
        <v>#N/A</v>
      </c>
      <c r="AZ98" s="512" t="e">
        <f ca="1">+IF(AND(ISNUMBER(OFFSET('Hygiene Data'!$D$5,0,10*ROW('Hygiene Data'!D92))),'Data Summary'!DO98="Yes"),OFFSET('Hygiene Data'!$D$5,0,10*ROW('Hygiene Data'!D92)),NA())</f>
        <v>#N/A</v>
      </c>
      <c r="BA98" s="512" t="e">
        <f ca="1">+IF(AND(ISNUMBER(OFFSET('Hygiene Data'!$D$7,0,10*ROW('Hygiene Data'!D92))),'Data Summary'!DP98="Yes"),OFFSET('Hygiene Data'!$D$7,0,10*ROW('Hygiene Data'!D92)),NA())</f>
        <v>#N/A</v>
      </c>
      <c r="BB98" s="512" t="e">
        <f ca="1">+IF(AND(ISNUMBER(OFFSET('Hygiene Data'!$D$9,0,10*ROW('Hygiene Data'!D92))),'Data Summary'!DQ98="Yes"),OFFSET('Hygiene Data'!$D$9,0,10*ROW('Hygiene Data'!D92)),NA())</f>
        <v>#N/A</v>
      </c>
      <c r="BC98" s="512" t="e">
        <f ca="1">+IF(AND(ISNUMBER(OFFSET('Hygiene Data'!$E$5,0,10*ROW('Hygiene Data'!E92))),'Data Summary'!DR98="Yes"),OFFSET('Hygiene Data'!$E$5,0,10*ROW('Hygiene Data'!E92)),NA())</f>
        <v>#N/A</v>
      </c>
      <c r="BD98" s="512" t="e">
        <f ca="1">+IF(AND(ISNUMBER(OFFSET('Hygiene Data'!$E$7,0,10*ROW('Hygiene Data'!E92))),'Data Summary'!DS98="Yes"),OFFSET('Hygiene Data'!$E$7,0,10*ROW('Hygiene Data'!E92)),NA())</f>
        <v>#N/A</v>
      </c>
      <c r="BE98" s="512" t="e">
        <f ca="1">+IF(AND(ISNUMBER(OFFSET('Hygiene Data'!$E$9,0,10*ROW('Hygiene Data'!E92))),'Data Summary'!DT98="Yes"),OFFSET('Hygiene Data'!$E$9,0,10*ROW('Hygiene Data'!E92)),NA())</f>
        <v>#N/A</v>
      </c>
      <c r="BF98" s="512" t="e">
        <f ca="1">+IF(AND(ISNUMBER(OFFSET('Hygiene Data'!$F$5,0,10*ROW('Hygiene Data'!F92))),'Data Summary'!DU98="Yes"),OFFSET('Hygiene Data'!$F$5,0,10*ROW('Hygiene Data'!F92)),NA())</f>
        <v>#N/A</v>
      </c>
      <c r="BG98" s="512" t="e">
        <f ca="1">+IF(AND(ISNUMBER(OFFSET('Hygiene Data'!$F$7,0,10*ROW('Hygiene Data'!F92))),'Data Summary'!DV98="Yes"),OFFSET('Hygiene Data'!$F$7,0,10*ROW('Hygiene Data'!F92)),NA())</f>
        <v>#N/A</v>
      </c>
      <c r="BH98" s="512" t="e">
        <f ca="1">+IF(AND(ISNUMBER(OFFSET('Hygiene Data'!$F$9,0,10*ROW('Hygiene Data'!F92))),'Data Summary'!DW98="Yes"),OFFSET('Hygiene Data'!$F$9,0,10*ROW('Hygiene Data'!F92)),NA())</f>
        <v>#N/A</v>
      </c>
      <c r="BI98" s="512" t="e">
        <f ca="1">+IF(AND(ISNUMBER(OFFSET('Hygiene Data'!$G$5,0,10*ROW('Hygiene Data'!G92))),'Data Summary'!DX98="Yes"),OFFSET('Hygiene Data'!$G$5,0,10*ROW('Hygiene Data'!G92)),NA())</f>
        <v>#N/A</v>
      </c>
      <c r="BJ98" s="512" t="e">
        <f ca="1">+IF(AND(ISNUMBER(OFFSET('Hygiene Data'!$G$7,0,10*ROW('Hygiene Data'!G92))),'Data Summary'!DY98="Yes"),OFFSET('Hygiene Data'!$G$7,0,10*ROW('Hygiene Data'!G92)),NA())</f>
        <v>#N/A</v>
      </c>
      <c r="BK98" s="512" t="e">
        <f ca="1">+IF(AND(ISNUMBER(OFFSET('Hygiene Data'!$G$9,0,10*ROW('Hygiene Data'!G92))),'Data Summary'!DZ98="Yes"),OFFSET('Hygiene Data'!$G$9,0,10*ROW('Hygiene Data'!G92)),NA())</f>
        <v>#N/A</v>
      </c>
      <c r="BL98" s="512" t="e">
        <f ca="1">+IF(AND(ISNUMBER(OFFSET('Hygiene Data'!$H$5,0,10*ROW('Hygiene Data'!H92))),'Data Summary'!EA98="Yes"),OFFSET('Hygiene Data'!$H$5,0,10*ROW('Hygiene Data'!H92)),NA())</f>
        <v>#N/A</v>
      </c>
      <c r="BM98" s="512" t="e">
        <f ca="1">+IF(AND(ISNUMBER(OFFSET('Hygiene Data'!$H$7,0,10*ROW('Hygiene Data'!H92))),'Data Summary'!EB98="Yes"),OFFSET('Hygiene Data'!$H$7,0,10*ROW('Hygiene Data'!H92)),NA())</f>
        <v>#N/A</v>
      </c>
      <c r="BN98" s="512" t="e">
        <f ca="1">+IF(AND(ISNUMBER(OFFSET('Hygiene Data'!$H$9,0,10*ROW('Hygiene Data'!H92))),'Data Summary'!EC98="Yes"),OFFSET('Hygiene Data'!$H$9,0,10*ROW('Hygiene Data'!H92)),NA())</f>
        <v>#N/A</v>
      </c>
      <c r="BO98" s="512" t="e">
        <f ca="1">+IF(AND(ISNUMBER(OFFSET('Hygiene Data'!$I$5,0,10*ROW('Hygiene Data'!I92))),'Data Summary'!ED98="Yes"),OFFSET('Hygiene Data'!$I$5,0,10*ROW('Hygiene Data'!I92)),NA())</f>
        <v>#N/A</v>
      </c>
      <c r="BP98" s="512" t="e">
        <f ca="1">+IF(AND(ISNUMBER(OFFSET('Hygiene Data'!$I$7,0,10*ROW('Hygiene Data'!I92))),'Data Summary'!EE98="Yes"),OFFSET('Hygiene Data'!$I$7,0,10*ROW('Hygiene Data'!I92)),NA())</f>
        <v>#N/A</v>
      </c>
      <c r="BQ98" s="512" t="e">
        <f ca="1">+IF(AND(ISNUMBER(OFFSET('Hygiene Data'!$I$9,0,10*ROW('Hygiene Data'!I92))),'Data Summary'!EF98="Yes"),OFFSET('Hygiene Data'!$I$9,0,10*ROW('Hygiene Data'!I92)),NA())</f>
        <v>#N/A</v>
      </c>
    </row>
    <row r="99" spans="1:69" x14ac:dyDescent="0.25">
      <c r="A99" s="508" t="e">
        <f ca="1">+RIGHT('Data Summary'!A99,LEN('Data Summary'!A99)-9)</f>
        <v>#VALUE!</v>
      </c>
      <c r="B99" s="482" t="str">
        <f ca="1">+IF(ISTEXT('Data Summary'!B99),'Data Summary'!B99,"")</f>
        <v/>
      </c>
      <c r="C99" s="509" t="e">
        <f ca="1">+VALUE('Data Summary'!C99)</f>
        <v>#VALUE!</v>
      </c>
      <c r="D99" s="510" t="e">
        <f ca="1">+IF(AND(ISNUMBER(OFFSET('Water Data'!$D$4,0,10*ROW('Water Data'!D93))),'Data Summary'!BS99="Yes"),100-OFFSET('Water Data'!$D$4,0,10*ROW('Water Data'!D93)),NA())</f>
        <v>#N/A</v>
      </c>
      <c r="E99" s="510" t="e">
        <f ca="1">+IF(AND(ISNUMBER(OFFSET('Water Data'!$D$6,0,10*ROW('Water Data'!D93))),'Data Summary'!BT99="Yes"),OFFSET('Water Data'!$D$6,0,10*ROW('Water Data'!D93)),NA())</f>
        <v>#N/A</v>
      </c>
      <c r="F99" s="510" t="e">
        <f ca="1">+IF(AND(ISNUMBER(OFFSET('Water Data'!$D$9,0,10*ROW('Water Data'!D93))),'Data Summary'!BU99="Yes"),OFFSET('Water Data'!$D$9,0,10*ROW('Water Data'!D93)),NA())</f>
        <v>#N/A</v>
      </c>
      <c r="G99" s="510" t="e">
        <f ca="1">+IF(AND(ISNUMBER(OFFSET('Water Data'!$E$4,0,10*ROW('Water Data'!E93))),'Data Summary'!BV99="Yes"),100-OFFSET('Water Data'!$E$4,0,10*ROW('Water Data'!E93)),NA())</f>
        <v>#N/A</v>
      </c>
      <c r="H99" s="510" t="e">
        <f ca="1">+IF(AND(ISNUMBER(OFFSET('Water Data'!$E$6,0,10*ROW('Water Data'!E93))),'Data Summary'!BW99="Yes"),OFFSET('Water Data'!$E$6,0,10*ROW('Water Data'!E93)),NA())</f>
        <v>#N/A</v>
      </c>
      <c r="I99" s="510" t="e">
        <f ca="1">+IF(AND(ISNUMBER(OFFSET('Water Data'!$E$9,0,10*ROW('Water Data'!E93))),'Data Summary'!BX99="Yes"),OFFSET('Water Data'!$E$9,0,10*ROW('Water Data'!E93)),NA())</f>
        <v>#N/A</v>
      </c>
      <c r="J99" s="510" t="e">
        <f ca="1">+IF(AND(ISNUMBER(OFFSET('Water Data'!$F$4,0,10*ROW('Water Data'!F93))),'Data Summary'!BY99="Yes"),100-OFFSET('Water Data'!$F$4,0,10*ROW('Water Data'!F93)),NA())</f>
        <v>#N/A</v>
      </c>
      <c r="K99" s="510" t="e">
        <f ca="1">+IF(AND(ISNUMBER(OFFSET('Water Data'!$F$6,0,10*ROW('Water Data'!F93))),'Data Summary'!BZ99="Yes"),OFFSET('Water Data'!$F$6,0,10*ROW('Water Data'!F93)),NA())</f>
        <v>#N/A</v>
      </c>
      <c r="L99" s="510" t="e">
        <f ca="1">+IF(AND(ISNUMBER(OFFSET('Water Data'!$F$9,0,10*ROW('Water Data'!F93))),'Data Summary'!CA99="Yes"),OFFSET('Water Data'!$F$9,0,10*ROW('Water Data'!F93)),NA())</f>
        <v>#N/A</v>
      </c>
      <c r="M99" s="510" t="e">
        <f ca="1">+IF(AND(ISNUMBER(OFFSET('Water Data'!$G$4,0,10*ROW('Water Data'!G93))),'Data Summary'!CB99="Yes"),100-OFFSET('Water Data'!$G$4,0,10*ROW('Water Data'!G93)),NA())</f>
        <v>#N/A</v>
      </c>
      <c r="N99" s="510" t="e">
        <f ca="1">+IF(AND(ISNUMBER(OFFSET('Water Data'!$G$6,0,10*ROW('Water Data'!G93))),'Data Summary'!CC99="Yes"),OFFSET('Water Data'!$G$6,0,10*ROW('Water Data'!G93)),NA())</f>
        <v>#N/A</v>
      </c>
      <c r="O99" s="510" t="e">
        <f ca="1">+IF(AND(ISNUMBER(OFFSET('Water Data'!$G$9,0,10*ROW('Water Data'!G93))),'Data Summary'!CD99="Yes"),OFFSET('Water Data'!$G$9,0,10*ROW('Water Data'!G93)),NA())</f>
        <v>#N/A</v>
      </c>
      <c r="P99" s="510" t="e">
        <f ca="1">+IF(AND(ISNUMBER(OFFSET('Water Data'!$H$4,0,10*ROW('Water Data'!H93))),'Data Summary'!CE99="Yes"),100-OFFSET('Water Data'!$H$4,0,10*ROW('Water Data'!H93)),NA())</f>
        <v>#N/A</v>
      </c>
      <c r="Q99" s="510" t="e">
        <f ca="1">+IF(AND(ISNUMBER(OFFSET('Water Data'!$H$6,0,10*ROW('Water Data'!H93))),'Data Summary'!CF99="Yes"),OFFSET('Water Data'!$H$6,0,10*ROW('Water Data'!H93)),NA())</f>
        <v>#N/A</v>
      </c>
      <c r="R99" s="510" t="e">
        <f ca="1">+IF(AND(ISNUMBER(OFFSET('Water Data'!$H$9,0,10*ROW('Water Data'!H93))),'Data Summary'!CG99="Yes"),OFFSET('Water Data'!$H$9,0,10*ROW('Water Data'!H93)),NA())</f>
        <v>#N/A</v>
      </c>
      <c r="S99" s="510" t="e">
        <f ca="1">+IF(AND(ISNUMBER(OFFSET('Water Data'!$I$4,0,10*ROW('Water Data'!I93))),'Data Summary'!CH99="Yes"),100-OFFSET('Water Data'!$I$4,0,10*ROW('Water Data'!I93)),NA())</f>
        <v>#N/A</v>
      </c>
      <c r="T99" s="510" t="e">
        <f ca="1">+IF(AND(ISNUMBER(OFFSET('Water Data'!$I$6,0,10*ROW('Water Data'!I93))),'Data Summary'!CI99="Yes"),OFFSET('Water Data'!$I$6,0,10*ROW('Water Data'!I93)),NA())</f>
        <v>#N/A</v>
      </c>
      <c r="U99" s="510" t="e">
        <f ca="1">+IF(AND(ISNUMBER(OFFSET('Water Data'!$I$9,0,10*ROW('Water Data'!I93))),'Data Summary'!CJ99="Yes"),OFFSET('Water Data'!$I$9,0,10*ROW('Water Data'!I93)),NA())</f>
        <v>#N/A</v>
      </c>
      <c r="V99" s="511" t="e">
        <f ca="1">+IF(AND(ISNUMBER(OFFSET('Sanitation Data'!$D$4,0,10*ROW('Sanitation Data'!D93))),'Data Summary'!CK99="Yes"),100-OFFSET('Sanitation Data'!$D$4,0,10*ROW('Sanitation Data'!D93)),NA())</f>
        <v>#N/A</v>
      </c>
      <c r="W99" s="511" t="e">
        <f ca="1">+IF(AND(ISNUMBER(OFFSET('Sanitation Data'!$D$6,0,10*ROW('Sanitation Data'!D93))),'Data Summary'!CL99="Yes"),OFFSET('Sanitation Data'!$D$6,0,10*ROW('Sanitation Data'!D93)),NA())</f>
        <v>#N/A</v>
      </c>
      <c r="X99" s="511" t="e">
        <f ca="1">+IF(AND(ISNUMBER(OFFSET('Sanitation Data'!$D$10,0,10*ROW('Sanitation Data'!D93))),'Data Summary'!CM99="Yes"),OFFSET('Sanitation Data'!$D$10,0,10*ROW('Sanitation Data'!D93)),NA())</f>
        <v>#N/A</v>
      </c>
      <c r="Y99" s="511" t="e">
        <f ca="1">+IF(AND(ISNUMBER(OFFSET('Sanitation Data'!$D$11,0,10*ROW('Sanitation Data'!D93))),'Data Summary'!CN99="Yes"),OFFSET('Sanitation Data'!$D$11,0,10*ROW('Sanitation Data'!D93)),NA())</f>
        <v>#N/A</v>
      </c>
      <c r="Z99" s="511" t="e">
        <f ca="1">+IF(AND(ISNUMBER(OFFSET('Sanitation Data'!$D$12,0,10*ROW('Sanitation Data'!D93))),'Data Summary'!CO99="Yes"),OFFSET('Sanitation Data'!$D$12,0,10*ROW('Sanitation Data'!D93)),NA())</f>
        <v>#N/A</v>
      </c>
      <c r="AA99" s="511" t="e">
        <f ca="1">+IF(AND(ISNUMBER(OFFSET('Sanitation Data'!$E$4,0,10*ROW('Sanitation Data'!E93))),'Data Summary'!CP99="Yes"),100-OFFSET('Sanitation Data'!$E$4,0,10*ROW('Sanitation Data'!E93)),NA())</f>
        <v>#N/A</v>
      </c>
      <c r="AB99" s="511" t="e">
        <f ca="1">+IF(AND(ISNUMBER(OFFSET('Sanitation Data'!$E$6,0,10*ROW('Sanitation Data'!E93))),'Data Summary'!CQ99="Yes"),OFFSET('Sanitation Data'!$E$6,0,10*ROW('Sanitation Data'!E93)),NA())</f>
        <v>#N/A</v>
      </c>
      <c r="AC99" s="511" t="e">
        <f ca="1">+IF(AND(ISNUMBER(OFFSET('Sanitation Data'!$E$10,0,10*ROW('Sanitation Data'!E93))),'Data Summary'!CR99="Yes"),OFFSET('Sanitation Data'!$E$10,0,10*ROW('Sanitation Data'!E93)),NA())</f>
        <v>#N/A</v>
      </c>
      <c r="AD99" s="511" t="e">
        <f ca="1">+IF(AND(ISNUMBER(OFFSET('Sanitation Data'!$E$11,0,10*ROW('Sanitation Data'!E93))),'Data Summary'!CS99="Yes"),OFFSET('Sanitation Data'!$E$11,0,10*ROW('Sanitation Data'!E93)),NA())</f>
        <v>#N/A</v>
      </c>
      <c r="AE99" s="511" t="e">
        <f ca="1">+IF(AND(ISNUMBER(OFFSET('Sanitation Data'!$E$12,0,10*ROW('Sanitation Data'!E93))),'Data Summary'!CT99="Yes"),OFFSET('Sanitation Data'!$E$12,0,10*ROW('Sanitation Data'!E93)),NA())</f>
        <v>#N/A</v>
      </c>
      <c r="AF99" s="511" t="e">
        <f ca="1">+IF(AND(ISNUMBER(OFFSET('Sanitation Data'!$F$4,0,10*ROW('Sanitation Data'!F93))),'Data Summary'!CU99="Yes"),100-OFFSET('Sanitation Data'!$F$4,0,10*ROW('Sanitation Data'!F93)),NA())</f>
        <v>#N/A</v>
      </c>
      <c r="AG99" s="511" t="e">
        <f ca="1">+IF(AND(ISNUMBER(OFFSET('Sanitation Data'!$F$6,0,10*ROW('Sanitation Data'!F93))),'Data Summary'!CV99="Yes"),OFFSET('Sanitation Data'!$F$6,0,10*ROW('Sanitation Data'!F93)),NA())</f>
        <v>#N/A</v>
      </c>
      <c r="AH99" s="511" t="e">
        <f ca="1">+IF(AND(ISNUMBER(OFFSET('Sanitation Data'!$F$10,0,10*ROW('Sanitation Data'!F93))),'Data Summary'!CW99="Yes"),OFFSET('Sanitation Data'!$F$10,0,10*ROW('Sanitation Data'!F93)),NA())</f>
        <v>#N/A</v>
      </c>
      <c r="AI99" s="511" t="e">
        <f ca="1">+IF(AND(ISNUMBER(OFFSET('Sanitation Data'!$F$11,0,10*ROW('Sanitation Data'!F93))),'Data Summary'!CX99="Yes"),OFFSET('Sanitation Data'!$F$11,0,10*ROW('Sanitation Data'!F93)),NA())</f>
        <v>#N/A</v>
      </c>
      <c r="AJ99" s="511" t="e">
        <f ca="1">+IF(AND(ISNUMBER(OFFSET('Sanitation Data'!$F$12,0,10*ROW('Sanitation Data'!F93))),'Data Summary'!CY99="Yes"),OFFSET('Sanitation Data'!$F$12,0,10*ROW('Sanitation Data'!F93)),NA())</f>
        <v>#N/A</v>
      </c>
      <c r="AK99" s="511" t="e">
        <f ca="1">+IF(AND(ISNUMBER(OFFSET('Sanitation Data'!$G$4,0,10*ROW('Sanitation Data'!G93))),'Data Summary'!CZ99="Yes"),100-OFFSET('Sanitation Data'!$G$4,0,10*ROW('Sanitation Data'!G93)),NA())</f>
        <v>#N/A</v>
      </c>
      <c r="AL99" s="511" t="e">
        <f ca="1">+IF(AND(ISNUMBER(OFFSET('Sanitation Data'!$G$6,0,10*ROW('Sanitation Data'!G93))),'Data Summary'!DA99="Yes"),OFFSET('Sanitation Data'!$G$6,0,10*ROW('Sanitation Data'!G93)),NA())</f>
        <v>#N/A</v>
      </c>
      <c r="AM99" s="511" t="e">
        <f ca="1">+IF(AND(ISNUMBER(OFFSET('Sanitation Data'!$G$10,0,10*ROW('Sanitation Data'!G93))),'Data Summary'!DB99="Yes"),OFFSET('Sanitation Data'!$G$10,0,10*ROW('Sanitation Data'!G93)),NA())</f>
        <v>#N/A</v>
      </c>
      <c r="AN99" s="511" t="e">
        <f ca="1">+IF(AND(ISNUMBER(OFFSET('Sanitation Data'!$G$11,0,10*ROW('Sanitation Data'!G93))),'Data Summary'!DC99="Yes"),OFFSET('Sanitation Data'!$G$11,0,10*ROW('Sanitation Data'!G93)),NA())</f>
        <v>#N/A</v>
      </c>
      <c r="AO99" s="511" t="e">
        <f ca="1">+IF(AND(ISNUMBER(OFFSET('Sanitation Data'!$G$12,0,10*ROW('Sanitation Data'!G93))),'Data Summary'!DD99="Yes"),OFFSET('Sanitation Data'!$G$12,0,10*ROW('Sanitation Data'!G93)),NA())</f>
        <v>#N/A</v>
      </c>
      <c r="AP99" s="511" t="e">
        <f ca="1">+IF(AND(ISNUMBER(OFFSET('Sanitation Data'!$H$4,0,10*ROW('Sanitation Data'!H93))),'Data Summary'!DE99="Yes"),100-OFFSET('Sanitation Data'!$H$4,0,10*ROW('Sanitation Data'!H93)),NA())</f>
        <v>#N/A</v>
      </c>
      <c r="AQ99" s="511" t="e">
        <f ca="1">+IF(AND(ISNUMBER(OFFSET('Sanitation Data'!$H$6,0,10*ROW('Sanitation Data'!H93))),'Data Summary'!DF99="Yes"),OFFSET('Sanitation Data'!$H$6,0,10*ROW('Sanitation Data'!H93)),NA())</f>
        <v>#N/A</v>
      </c>
      <c r="AR99" s="511" t="e">
        <f ca="1">+IF(AND(ISNUMBER(OFFSET('Sanitation Data'!$H$10,0,10*ROW('Sanitation Data'!H93))),'Data Summary'!DG99="Yes"),OFFSET('Sanitation Data'!$H$10,0,10*ROW('Sanitation Data'!H93)),NA())</f>
        <v>#N/A</v>
      </c>
      <c r="AS99" s="511" t="e">
        <f ca="1">+IF(AND(ISNUMBER(OFFSET('Sanitation Data'!$H$11,0,10*ROW('Sanitation Data'!H93))),'Data Summary'!DH99="Yes"),OFFSET('Sanitation Data'!$H$11,0,10*ROW('Sanitation Data'!H93)),NA())</f>
        <v>#N/A</v>
      </c>
      <c r="AT99" s="511" t="e">
        <f ca="1">+IF(AND(ISNUMBER(OFFSET('Sanitation Data'!$H$12,0,10*ROW('Sanitation Data'!H93))),'Data Summary'!DI99="Yes"),OFFSET('Sanitation Data'!$H$12,0,10*ROW('Sanitation Data'!H93)),NA())</f>
        <v>#N/A</v>
      </c>
      <c r="AU99" s="511" t="e">
        <f ca="1">+IF(AND(ISNUMBER(OFFSET('Sanitation Data'!$I$4,0,10*ROW('Sanitation Data'!I93))),'Data Summary'!DJ99="Yes"),100-OFFSET('Sanitation Data'!$I$4,0,10*ROW('Sanitation Data'!I93)),NA())</f>
        <v>#N/A</v>
      </c>
      <c r="AV99" s="511" t="e">
        <f ca="1">+IF(AND(ISNUMBER(OFFSET('Sanitation Data'!$I$6,0,10*ROW('Sanitation Data'!I93))),'Data Summary'!DK99="Yes"),OFFSET('Sanitation Data'!$I$6,0,10*ROW('Sanitation Data'!I93)),NA())</f>
        <v>#N/A</v>
      </c>
      <c r="AW99" s="511" t="e">
        <f ca="1">+IF(AND(ISNUMBER(OFFSET('Sanitation Data'!$I$10,0,10*ROW('Sanitation Data'!I93))),'Data Summary'!DL99="Yes"),OFFSET('Sanitation Data'!$I$10,0,10*ROW('Sanitation Data'!I93)),NA())</f>
        <v>#N/A</v>
      </c>
      <c r="AX99" s="511" t="e">
        <f ca="1">+IF(AND(ISNUMBER(OFFSET('Sanitation Data'!$I$11,0,10*ROW('Sanitation Data'!I93))),'Data Summary'!DM99="Yes"),OFFSET('Sanitation Data'!$I$11,0,10*ROW('Sanitation Data'!I93)),NA())</f>
        <v>#N/A</v>
      </c>
      <c r="AY99" s="511" t="e">
        <f ca="1">+IF(AND(ISNUMBER(OFFSET('Sanitation Data'!$I$12,0,10*ROW('Sanitation Data'!I93))),'Data Summary'!DN99="Yes"),OFFSET('Sanitation Data'!$I$12,0,10*ROW('Sanitation Data'!I93)),NA())</f>
        <v>#N/A</v>
      </c>
      <c r="AZ99" s="512" t="e">
        <f ca="1">+IF(AND(ISNUMBER(OFFSET('Hygiene Data'!$D$5,0,10*ROW('Hygiene Data'!D93))),'Data Summary'!DO99="Yes"),OFFSET('Hygiene Data'!$D$5,0,10*ROW('Hygiene Data'!D93)),NA())</f>
        <v>#N/A</v>
      </c>
      <c r="BA99" s="512" t="e">
        <f ca="1">+IF(AND(ISNUMBER(OFFSET('Hygiene Data'!$D$7,0,10*ROW('Hygiene Data'!D93))),'Data Summary'!DP99="Yes"),OFFSET('Hygiene Data'!$D$7,0,10*ROW('Hygiene Data'!D93)),NA())</f>
        <v>#N/A</v>
      </c>
      <c r="BB99" s="512" t="e">
        <f ca="1">+IF(AND(ISNUMBER(OFFSET('Hygiene Data'!$D$9,0,10*ROW('Hygiene Data'!D93))),'Data Summary'!DQ99="Yes"),OFFSET('Hygiene Data'!$D$9,0,10*ROW('Hygiene Data'!D93)),NA())</f>
        <v>#N/A</v>
      </c>
      <c r="BC99" s="512" t="e">
        <f ca="1">+IF(AND(ISNUMBER(OFFSET('Hygiene Data'!$E$5,0,10*ROW('Hygiene Data'!E93))),'Data Summary'!DR99="Yes"),OFFSET('Hygiene Data'!$E$5,0,10*ROW('Hygiene Data'!E93)),NA())</f>
        <v>#N/A</v>
      </c>
      <c r="BD99" s="512" t="e">
        <f ca="1">+IF(AND(ISNUMBER(OFFSET('Hygiene Data'!$E$7,0,10*ROW('Hygiene Data'!E93))),'Data Summary'!DS99="Yes"),OFFSET('Hygiene Data'!$E$7,0,10*ROW('Hygiene Data'!E93)),NA())</f>
        <v>#N/A</v>
      </c>
      <c r="BE99" s="512" t="e">
        <f ca="1">+IF(AND(ISNUMBER(OFFSET('Hygiene Data'!$E$9,0,10*ROW('Hygiene Data'!E93))),'Data Summary'!DT99="Yes"),OFFSET('Hygiene Data'!$E$9,0,10*ROW('Hygiene Data'!E93)),NA())</f>
        <v>#N/A</v>
      </c>
      <c r="BF99" s="512" t="e">
        <f ca="1">+IF(AND(ISNUMBER(OFFSET('Hygiene Data'!$F$5,0,10*ROW('Hygiene Data'!F93))),'Data Summary'!DU99="Yes"),OFFSET('Hygiene Data'!$F$5,0,10*ROW('Hygiene Data'!F93)),NA())</f>
        <v>#N/A</v>
      </c>
      <c r="BG99" s="512" t="e">
        <f ca="1">+IF(AND(ISNUMBER(OFFSET('Hygiene Data'!$F$7,0,10*ROW('Hygiene Data'!F93))),'Data Summary'!DV99="Yes"),OFFSET('Hygiene Data'!$F$7,0,10*ROW('Hygiene Data'!F93)),NA())</f>
        <v>#N/A</v>
      </c>
      <c r="BH99" s="512" t="e">
        <f ca="1">+IF(AND(ISNUMBER(OFFSET('Hygiene Data'!$F$9,0,10*ROW('Hygiene Data'!F93))),'Data Summary'!DW99="Yes"),OFFSET('Hygiene Data'!$F$9,0,10*ROW('Hygiene Data'!F93)),NA())</f>
        <v>#N/A</v>
      </c>
      <c r="BI99" s="512" t="e">
        <f ca="1">+IF(AND(ISNUMBER(OFFSET('Hygiene Data'!$G$5,0,10*ROW('Hygiene Data'!G93))),'Data Summary'!DX99="Yes"),OFFSET('Hygiene Data'!$G$5,0,10*ROW('Hygiene Data'!G93)),NA())</f>
        <v>#N/A</v>
      </c>
      <c r="BJ99" s="512" t="e">
        <f ca="1">+IF(AND(ISNUMBER(OFFSET('Hygiene Data'!$G$7,0,10*ROW('Hygiene Data'!G93))),'Data Summary'!DY99="Yes"),OFFSET('Hygiene Data'!$G$7,0,10*ROW('Hygiene Data'!G93)),NA())</f>
        <v>#N/A</v>
      </c>
      <c r="BK99" s="512" t="e">
        <f ca="1">+IF(AND(ISNUMBER(OFFSET('Hygiene Data'!$G$9,0,10*ROW('Hygiene Data'!G93))),'Data Summary'!DZ99="Yes"),OFFSET('Hygiene Data'!$G$9,0,10*ROW('Hygiene Data'!G93)),NA())</f>
        <v>#N/A</v>
      </c>
      <c r="BL99" s="512" t="e">
        <f ca="1">+IF(AND(ISNUMBER(OFFSET('Hygiene Data'!$H$5,0,10*ROW('Hygiene Data'!H93))),'Data Summary'!EA99="Yes"),OFFSET('Hygiene Data'!$H$5,0,10*ROW('Hygiene Data'!H93)),NA())</f>
        <v>#N/A</v>
      </c>
      <c r="BM99" s="512" t="e">
        <f ca="1">+IF(AND(ISNUMBER(OFFSET('Hygiene Data'!$H$7,0,10*ROW('Hygiene Data'!H93))),'Data Summary'!EB99="Yes"),OFFSET('Hygiene Data'!$H$7,0,10*ROW('Hygiene Data'!H93)),NA())</f>
        <v>#N/A</v>
      </c>
      <c r="BN99" s="512" t="e">
        <f ca="1">+IF(AND(ISNUMBER(OFFSET('Hygiene Data'!$H$9,0,10*ROW('Hygiene Data'!H93))),'Data Summary'!EC99="Yes"),OFFSET('Hygiene Data'!$H$9,0,10*ROW('Hygiene Data'!H93)),NA())</f>
        <v>#N/A</v>
      </c>
      <c r="BO99" s="512" t="e">
        <f ca="1">+IF(AND(ISNUMBER(OFFSET('Hygiene Data'!$I$5,0,10*ROW('Hygiene Data'!I93))),'Data Summary'!ED99="Yes"),OFFSET('Hygiene Data'!$I$5,0,10*ROW('Hygiene Data'!I93)),NA())</f>
        <v>#N/A</v>
      </c>
      <c r="BP99" s="512" t="e">
        <f ca="1">+IF(AND(ISNUMBER(OFFSET('Hygiene Data'!$I$7,0,10*ROW('Hygiene Data'!I93))),'Data Summary'!EE99="Yes"),OFFSET('Hygiene Data'!$I$7,0,10*ROW('Hygiene Data'!I93)),NA())</f>
        <v>#N/A</v>
      </c>
      <c r="BQ99" s="512" t="e">
        <f ca="1">+IF(AND(ISNUMBER(OFFSET('Hygiene Data'!$I$9,0,10*ROW('Hygiene Data'!I93))),'Data Summary'!EF99="Yes"),OFFSET('Hygiene Data'!$I$9,0,10*ROW('Hygiene Data'!I93)),NA())</f>
        <v>#N/A</v>
      </c>
    </row>
    <row r="100" spans="1:69" x14ac:dyDescent="0.25">
      <c r="A100" s="508" t="e">
        <f ca="1">+RIGHT('Data Summary'!A100,LEN('Data Summary'!A100)-9)</f>
        <v>#VALUE!</v>
      </c>
      <c r="B100" s="482" t="str">
        <f ca="1">+IF(ISTEXT('Data Summary'!B100),'Data Summary'!B100,"")</f>
        <v/>
      </c>
      <c r="C100" s="509" t="e">
        <f ca="1">+VALUE('Data Summary'!C100)</f>
        <v>#VALUE!</v>
      </c>
      <c r="D100" s="510" t="e">
        <f ca="1">+IF(AND(ISNUMBER(OFFSET('Water Data'!$D$4,0,10*ROW('Water Data'!D94))),'Data Summary'!BS100="Yes"),100-OFFSET('Water Data'!$D$4,0,10*ROW('Water Data'!D94)),NA())</f>
        <v>#N/A</v>
      </c>
      <c r="E100" s="510" t="e">
        <f ca="1">+IF(AND(ISNUMBER(OFFSET('Water Data'!$D$6,0,10*ROW('Water Data'!D94))),'Data Summary'!BT100="Yes"),OFFSET('Water Data'!$D$6,0,10*ROW('Water Data'!D94)),NA())</f>
        <v>#N/A</v>
      </c>
      <c r="F100" s="510" t="e">
        <f ca="1">+IF(AND(ISNUMBER(OFFSET('Water Data'!$D$9,0,10*ROW('Water Data'!D94))),'Data Summary'!BU100="Yes"),OFFSET('Water Data'!$D$9,0,10*ROW('Water Data'!D94)),NA())</f>
        <v>#N/A</v>
      </c>
      <c r="G100" s="510" t="e">
        <f ca="1">+IF(AND(ISNUMBER(OFFSET('Water Data'!$E$4,0,10*ROW('Water Data'!E94))),'Data Summary'!BV100="Yes"),100-OFFSET('Water Data'!$E$4,0,10*ROW('Water Data'!E94)),NA())</f>
        <v>#N/A</v>
      </c>
      <c r="H100" s="510" t="e">
        <f ca="1">+IF(AND(ISNUMBER(OFFSET('Water Data'!$E$6,0,10*ROW('Water Data'!E94))),'Data Summary'!BW100="Yes"),OFFSET('Water Data'!$E$6,0,10*ROW('Water Data'!E94)),NA())</f>
        <v>#N/A</v>
      </c>
      <c r="I100" s="510" t="e">
        <f ca="1">+IF(AND(ISNUMBER(OFFSET('Water Data'!$E$9,0,10*ROW('Water Data'!E94))),'Data Summary'!BX100="Yes"),OFFSET('Water Data'!$E$9,0,10*ROW('Water Data'!E94)),NA())</f>
        <v>#N/A</v>
      </c>
      <c r="J100" s="510" t="e">
        <f ca="1">+IF(AND(ISNUMBER(OFFSET('Water Data'!$F$4,0,10*ROW('Water Data'!F94))),'Data Summary'!BY100="Yes"),100-OFFSET('Water Data'!$F$4,0,10*ROW('Water Data'!F94)),NA())</f>
        <v>#N/A</v>
      </c>
      <c r="K100" s="510" t="e">
        <f ca="1">+IF(AND(ISNUMBER(OFFSET('Water Data'!$F$6,0,10*ROW('Water Data'!F94))),'Data Summary'!BZ100="Yes"),OFFSET('Water Data'!$F$6,0,10*ROW('Water Data'!F94)),NA())</f>
        <v>#N/A</v>
      </c>
      <c r="L100" s="510" t="e">
        <f ca="1">+IF(AND(ISNUMBER(OFFSET('Water Data'!$F$9,0,10*ROW('Water Data'!F94))),'Data Summary'!CA100="Yes"),OFFSET('Water Data'!$F$9,0,10*ROW('Water Data'!F94)),NA())</f>
        <v>#N/A</v>
      </c>
      <c r="M100" s="510" t="e">
        <f ca="1">+IF(AND(ISNUMBER(OFFSET('Water Data'!$G$4,0,10*ROW('Water Data'!G94))),'Data Summary'!CB100="Yes"),100-OFFSET('Water Data'!$G$4,0,10*ROW('Water Data'!G94)),NA())</f>
        <v>#N/A</v>
      </c>
      <c r="N100" s="510" t="e">
        <f ca="1">+IF(AND(ISNUMBER(OFFSET('Water Data'!$G$6,0,10*ROW('Water Data'!G94))),'Data Summary'!CC100="Yes"),OFFSET('Water Data'!$G$6,0,10*ROW('Water Data'!G94)),NA())</f>
        <v>#N/A</v>
      </c>
      <c r="O100" s="510" t="e">
        <f ca="1">+IF(AND(ISNUMBER(OFFSET('Water Data'!$G$9,0,10*ROW('Water Data'!G94))),'Data Summary'!CD100="Yes"),OFFSET('Water Data'!$G$9,0,10*ROW('Water Data'!G94)),NA())</f>
        <v>#N/A</v>
      </c>
      <c r="P100" s="510" t="e">
        <f ca="1">+IF(AND(ISNUMBER(OFFSET('Water Data'!$H$4,0,10*ROW('Water Data'!H94))),'Data Summary'!CE100="Yes"),100-OFFSET('Water Data'!$H$4,0,10*ROW('Water Data'!H94)),NA())</f>
        <v>#N/A</v>
      </c>
      <c r="Q100" s="510" t="e">
        <f ca="1">+IF(AND(ISNUMBER(OFFSET('Water Data'!$H$6,0,10*ROW('Water Data'!H94))),'Data Summary'!CF100="Yes"),OFFSET('Water Data'!$H$6,0,10*ROW('Water Data'!H94)),NA())</f>
        <v>#N/A</v>
      </c>
      <c r="R100" s="510" t="e">
        <f ca="1">+IF(AND(ISNUMBER(OFFSET('Water Data'!$H$9,0,10*ROW('Water Data'!H94))),'Data Summary'!CG100="Yes"),OFFSET('Water Data'!$H$9,0,10*ROW('Water Data'!H94)),NA())</f>
        <v>#N/A</v>
      </c>
      <c r="S100" s="510" t="e">
        <f ca="1">+IF(AND(ISNUMBER(OFFSET('Water Data'!$I$4,0,10*ROW('Water Data'!I94))),'Data Summary'!CH100="Yes"),100-OFFSET('Water Data'!$I$4,0,10*ROW('Water Data'!I94)),NA())</f>
        <v>#N/A</v>
      </c>
      <c r="T100" s="510" t="e">
        <f ca="1">+IF(AND(ISNUMBER(OFFSET('Water Data'!$I$6,0,10*ROW('Water Data'!I94))),'Data Summary'!CI100="Yes"),OFFSET('Water Data'!$I$6,0,10*ROW('Water Data'!I94)),NA())</f>
        <v>#N/A</v>
      </c>
      <c r="U100" s="510" t="e">
        <f ca="1">+IF(AND(ISNUMBER(OFFSET('Water Data'!$I$9,0,10*ROW('Water Data'!I94))),'Data Summary'!CJ100="Yes"),OFFSET('Water Data'!$I$9,0,10*ROW('Water Data'!I94)),NA())</f>
        <v>#N/A</v>
      </c>
      <c r="V100" s="511" t="e">
        <f ca="1">+IF(AND(ISNUMBER(OFFSET('Sanitation Data'!$D$4,0,10*ROW('Sanitation Data'!D94))),'Data Summary'!CK100="Yes"),100-OFFSET('Sanitation Data'!$D$4,0,10*ROW('Sanitation Data'!D94)),NA())</f>
        <v>#N/A</v>
      </c>
      <c r="W100" s="511" t="e">
        <f ca="1">+IF(AND(ISNUMBER(OFFSET('Sanitation Data'!$D$6,0,10*ROW('Sanitation Data'!D94))),'Data Summary'!CL100="Yes"),OFFSET('Sanitation Data'!$D$6,0,10*ROW('Sanitation Data'!D94)),NA())</f>
        <v>#N/A</v>
      </c>
      <c r="X100" s="511" t="e">
        <f ca="1">+IF(AND(ISNUMBER(OFFSET('Sanitation Data'!$D$10,0,10*ROW('Sanitation Data'!D94))),'Data Summary'!CM100="Yes"),OFFSET('Sanitation Data'!$D$10,0,10*ROW('Sanitation Data'!D94)),NA())</f>
        <v>#N/A</v>
      </c>
      <c r="Y100" s="511" t="e">
        <f ca="1">+IF(AND(ISNUMBER(OFFSET('Sanitation Data'!$D$11,0,10*ROW('Sanitation Data'!D94))),'Data Summary'!CN100="Yes"),OFFSET('Sanitation Data'!$D$11,0,10*ROW('Sanitation Data'!D94)),NA())</f>
        <v>#N/A</v>
      </c>
      <c r="Z100" s="511" t="e">
        <f ca="1">+IF(AND(ISNUMBER(OFFSET('Sanitation Data'!$D$12,0,10*ROW('Sanitation Data'!D94))),'Data Summary'!CO100="Yes"),OFFSET('Sanitation Data'!$D$12,0,10*ROW('Sanitation Data'!D94)),NA())</f>
        <v>#N/A</v>
      </c>
      <c r="AA100" s="511" t="e">
        <f ca="1">+IF(AND(ISNUMBER(OFFSET('Sanitation Data'!$E$4,0,10*ROW('Sanitation Data'!E94))),'Data Summary'!CP100="Yes"),100-OFFSET('Sanitation Data'!$E$4,0,10*ROW('Sanitation Data'!E94)),NA())</f>
        <v>#N/A</v>
      </c>
      <c r="AB100" s="511" t="e">
        <f ca="1">+IF(AND(ISNUMBER(OFFSET('Sanitation Data'!$E$6,0,10*ROW('Sanitation Data'!E94))),'Data Summary'!CQ100="Yes"),OFFSET('Sanitation Data'!$E$6,0,10*ROW('Sanitation Data'!E94)),NA())</f>
        <v>#N/A</v>
      </c>
      <c r="AC100" s="511" t="e">
        <f ca="1">+IF(AND(ISNUMBER(OFFSET('Sanitation Data'!$E$10,0,10*ROW('Sanitation Data'!E94))),'Data Summary'!CR100="Yes"),OFFSET('Sanitation Data'!$E$10,0,10*ROW('Sanitation Data'!E94)),NA())</f>
        <v>#N/A</v>
      </c>
      <c r="AD100" s="511" t="e">
        <f ca="1">+IF(AND(ISNUMBER(OFFSET('Sanitation Data'!$E$11,0,10*ROW('Sanitation Data'!E94))),'Data Summary'!CS100="Yes"),OFFSET('Sanitation Data'!$E$11,0,10*ROW('Sanitation Data'!E94)),NA())</f>
        <v>#N/A</v>
      </c>
      <c r="AE100" s="511" t="e">
        <f ca="1">+IF(AND(ISNUMBER(OFFSET('Sanitation Data'!$E$12,0,10*ROW('Sanitation Data'!E94))),'Data Summary'!CT100="Yes"),OFFSET('Sanitation Data'!$E$12,0,10*ROW('Sanitation Data'!E94)),NA())</f>
        <v>#N/A</v>
      </c>
      <c r="AF100" s="511" t="e">
        <f ca="1">+IF(AND(ISNUMBER(OFFSET('Sanitation Data'!$F$4,0,10*ROW('Sanitation Data'!F94))),'Data Summary'!CU100="Yes"),100-OFFSET('Sanitation Data'!$F$4,0,10*ROW('Sanitation Data'!F94)),NA())</f>
        <v>#N/A</v>
      </c>
      <c r="AG100" s="511" t="e">
        <f ca="1">+IF(AND(ISNUMBER(OFFSET('Sanitation Data'!$F$6,0,10*ROW('Sanitation Data'!F94))),'Data Summary'!CV100="Yes"),OFFSET('Sanitation Data'!$F$6,0,10*ROW('Sanitation Data'!F94)),NA())</f>
        <v>#N/A</v>
      </c>
      <c r="AH100" s="511" t="e">
        <f ca="1">+IF(AND(ISNUMBER(OFFSET('Sanitation Data'!$F$10,0,10*ROW('Sanitation Data'!F94))),'Data Summary'!CW100="Yes"),OFFSET('Sanitation Data'!$F$10,0,10*ROW('Sanitation Data'!F94)),NA())</f>
        <v>#N/A</v>
      </c>
      <c r="AI100" s="511" t="e">
        <f ca="1">+IF(AND(ISNUMBER(OFFSET('Sanitation Data'!$F$11,0,10*ROW('Sanitation Data'!F94))),'Data Summary'!CX100="Yes"),OFFSET('Sanitation Data'!$F$11,0,10*ROW('Sanitation Data'!F94)),NA())</f>
        <v>#N/A</v>
      </c>
      <c r="AJ100" s="511" t="e">
        <f ca="1">+IF(AND(ISNUMBER(OFFSET('Sanitation Data'!$F$12,0,10*ROW('Sanitation Data'!F94))),'Data Summary'!CY100="Yes"),OFFSET('Sanitation Data'!$F$12,0,10*ROW('Sanitation Data'!F94)),NA())</f>
        <v>#N/A</v>
      </c>
      <c r="AK100" s="511" t="e">
        <f ca="1">+IF(AND(ISNUMBER(OFFSET('Sanitation Data'!$G$4,0,10*ROW('Sanitation Data'!G94))),'Data Summary'!CZ100="Yes"),100-OFFSET('Sanitation Data'!$G$4,0,10*ROW('Sanitation Data'!G94)),NA())</f>
        <v>#N/A</v>
      </c>
      <c r="AL100" s="511" t="e">
        <f ca="1">+IF(AND(ISNUMBER(OFFSET('Sanitation Data'!$G$6,0,10*ROW('Sanitation Data'!G94))),'Data Summary'!DA100="Yes"),OFFSET('Sanitation Data'!$G$6,0,10*ROW('Sanitation Data'!G94)),NA())</f>
        <v>#N/A</v>
      </c>
      <c r="AM100" s="511" t="e">
        <f ca="1">+IF(AND(ISNUMBER(OFFSET('Sanitation Data'!$G$10,0,10*ROW('Sanitation Data'!G94))),'Data Summary'!DB100="Yes"),OFFSET('Sanitation Data'!$G$10,0,10*ROW('Sanitation Data'!G94)),NA())</f>
        <v>#N/A</v>
      </c>
      <c r="AN100" s="511" t="e">
        <f ca="1">+IF(AND(ISNUMBER(OFFSET('Sanitation Data'!$G$11,0,10*ROW('Sanitation Data'!G94))),'Data Summary'!DC100="Yes"),OFFSET('Sanitation Data'!$G$11,0,10*ROW('Sanitation Data'!G94)),NA())</f>
        <v>#N/A</v>
      </c>
      <c r="AO100" s="511" t="e">
        <f ca="1">+IF(AND(ISNUMBER(OFFSET('Sanitation Data'!$G$12,0,10*ROW('Sanitation Data'!G94))),'Data Summary'!DD100="Yes"),OFFSET('Sanitation Data'!$G$12,0,10*ROW('Sanitation Data'!G94)),NA())</f>
        <v>#N/A</v>
      </c>
      <c r="AP100" s="511" t="e">
        <f ca="1">+IF(AND(ISNUMBER(OFFSET('Sanitation Data'!$H$4,0,10*ROW('Sanitation Data'!H94))),'Data Summary'!DE100="Yes"),100-OFFSET('Sanitation Data'!$H$4,0,10*ROW('Sanitation Data'!H94)),NA())</f>
        <v>#N/A</v>
      </c>
      <c r="AQ100" s="511" t="e">
        <f ca="1">+IF(AND(ISNUMBER(OFFSET('Sanitation Data'!$H$6,0,10*ROW('Sanitation Data'!H94))),'Data Summary'!DF100="Yes"),OFFSET('Sanitation Data'!$H$6,0,10*ROW('Sanitation Data'!H94)),NA())</f>
        <v>#N/A</v>
      </c>
      <c r="AR100" s="511" t="e">
        <f ca="1">+IF(AND(ISNUMBER(OFFSET('Sanitation Data'!$H$10,0,10*ROW('Sanitation Data'!H94))),'Data Summary'!DG100="Yes"),OFFSET('Sanitation Data'!$H$10,0,10*ROW('Sanitation Data'!H94)),NA())</f>
        <v>#N/A</v>
      </c>
      <c r="AS100" s="511" t="e">
        <f ca="1">+IF(AND(ISNUMBER(OFFSET('Sanitation Data'!$H$11,0,10*ROW('Sanitation Data'!H94))),'Data Summary'!DH100="Yes"),OFFSET('Sanitation Data'!$H$11,0,10*ROW('Sanitation Data'!H94)),NA())</f>
        <v>#N/A</v>
      </c>
      <c r="AT100" s="511" t="e">
        <f ca="1">+IF(AND(ISNUMBER(OFFSET('Sanitation Data'!$H$12,0,10*ROW('Sanitation Data'!H94))),'Data Summary'!DI100="Yes"),OFFSET('Sanitation Data'!$H$12,0,10*ROW('Sanitation Data'!H94)),NA())</f>
        <v>#N/A</v>
      </c>
      <c r="AU100" s="511" t="e">
        <f ca="1">+IF(AND(ISNUMBER(OFFSET('Sanitation Data'!$I$4,0,10*ROW('Sanitation Data'!I94))),'Data Summary'!DJ100="Yes"),100-OFFSET('Sanitation Data'!$I$4,0,10*ROW('Sanitation Data'!I94)),NA())</f>
        <v>#N/A</v>
      </c>
      <c r="AV100" s="511" t="e">
        <f ca="1">+IF(AND(ISNUMBER(OFFSET('Sanitation Data'!$I$6,0,10*ROW('Sanitation Data'!I94))),'Data Summary'!DK100="Yes"),OFFSET('Sanitation Data'!$I$6,0,10*ROW('Sanitation Data'!I94)),NA())</f>
        <v>#N/A</v>
      </c>
      <c r="AW100" s="511" t="e">
        <f ca="1">+IF(AND(ISNUMBER(OFFSET('Sanitation Data'!$I$10,0,10*ROW('Sanitation Data'!I94))),'Data Summary'!DL100="Yes"),OFFSET('Sanitation Data'!$I$10,0,10*ROW('Sanitation Data'!I94)),NA())</f>
        <v>#N/A</v>
      </c>
      <c r="AX100" s="511" t="e">
        <f ca="1">+IF(AND(ISNUMBER(OFFSET('Sanitation Data'!$I$11,0,10*ROW('Sanitation Data'!I94))),'Data Summary'!DM100="Yes"),OFFSET('Sanitation Data'!$I$11,0,10*ROW('Sanitation Data'!I94)),NA())</f>
        <v>#N/A</v>
      </c>
      <c r="AY100" s="511" t="e">
        <f ca="1">+IF(AND(ISNUMBER(OFFSET('Sanitation Data'!$I$12,0,10*ROW('Sanitation Data'!I94))),'Data Summary'!DN100="Yes"),OFFSET('Sanitation Data'!$I$12,0,10*ROW('Sanitation Data'!I94)),NA())</f>
        <v>#N/A</v>
      </c>
      <c r="AZ100" s="512" t="e">
        <f ca="1">+IF(AND(ISNUMBER(OFFSET('Hygiene Data'!$D$5,0,10*ROW('Hygiene Data'!D94))),'Data Summary'!DO100="Yes"),OFFSET('Hygiene Data'!$D$5,0,10*ROW('Hygiene Data'!D94)),NA())</f>
        <v>#N/A</v>
      </c>
      <c r="BA100" s="512" t="e">
        <f ca="1">+IF(AND(ISNUMBER(OFFSET('Hygiene Data'!$D$7,0,10*ROW('Hygiene Data'!D94))),'Data Summary'!DP100="Yes"),OFFSET('Hygiene Data'!$D$7,0,10*ROW('Hygiene Data'!D94)),NA())</f>
        <v>#N/A</v>
      </c>
      <c r="BB100" s="512" t="e">
        <f ca="1">+IF(AND(ISNUMBER(OFFSET('Hygiene Data'!$D$9,0,10*ROW('Hygiene Data'!D94))),'Data Summary'!DQ100="Yes"),OFFSET('Hygiene Data'!$D$9,0,10*ROW('Hygiene Data'!D94)),NA())</f>
        <v>#N/A</v>
      </c>
      <c r="BC100" s="512" t="e">
        <f ca="1">+IF(AND(ISNUMBER(OFFSET('Hygiene Data'!$E$5,0,10*ROW('Hygiene Data'!E94))),'Data Summary'!DR100="Yes"),OFFSET('Hygiene Data'!$E$5,0,10*ROW('Hygiene Data'!E94)),NA())</f>
        <v>#N/A</v>
      </c>
      <c r="BD100" s="512" t="e">
        <f ca="1">+IF(AND(ISNUMBER(OFFSET('Hygiene Data'!$E$7,0,10*ROW('Hygiene Data'!E94))),'Data Summary'!DS100="Yes"),OFFSET('Hygiene Data'!$E$7,0,10*ROW('Hygiene Data'!E94)),NA())</f>
        <v>#N/A</v>
      </c>
      <c r="BE100" s="512" t="e">
        <f ca="1">+IF(AND(ISNUMBER(OFFSET('Hygiene Data'!$E$9,0,10*ROW('Hygiene Data'!E94))),'Data Summary'!DT100="Yes"),OFFSET('Hygiene Data'!$E$9,0,10*ROW('Hygiene Data'!E94)),NA())</f>
        <v>#N/A</v>
      </c>
      <c r="BF100" s="512" t="e">
        <f ca="1">+IF(AND(ISNUMBER(OFFSET('Hygiene Data'!$F$5,0,10*ROW('Hygiene Data'!F94))),'Data Summary'!DU100="Yes"),OFFSET('Hygiene Data'!$F$5,0,10*ROW('Hygiene Data'!F94)),NA())</f>
        <v>#N/A</v>
      </c>
      <c r="BG100" s="512" t="e">
        <f ca="1">+IF(AND(ISNUMBER(OFFSET('Hygiene Data'!$F$7,0,10*ROW('Hygiene Data'!F94))),'Data Summary'!DV100="Yes"),OFFSET('Hygiene Data'!$F$7,0,10*ROW('Hygiene Data'!F94)),NA())</f>
        <v>#N/A</v>
      </c>
      <c r="BH100" s="512" t="e">
        <f ca="1">+IF(AND(ISNUMBER(OFFSET('Hygiene Data'!$F$9,0,10*ROW('Hygiene Data'!F94))),'Data Summary'!DW100="Yes"),OFFSET('Hygiene Data'!$F$9,0,10*ROW('Hygiene Data'!F94)),NA())</f>
        <v>#N/A</v>
      </c>
      <c r="BI100" s="512" t="e">
        <f ca="1">+IF(AND(ISNUMBER(OFFSET('Hygiene Data'!$G$5,0,10*ROW('Hygiene Data'!G94))),'Data Summary'!DX100="Yes"),OFFSET('Hygiene Data'!$G$5,0,10*ROW('Hygiene Data'!G94)),NA())</f>
        <v>#N/A</v>
      </c>
      <c r="BJ100" s="512" t="e">
        <f ca="1">+IF(AND(ISNUMBER(OFFSET('Hygiene Data'!$G$7,0,10*ROW('Hygiene Data'!G94))),'Data Summary'!DY100="Yes"),OFFSET('Hygiene Data'!$G$7,0,10*ROW('Hygiene Data'!G94)),NA())</f>
        <v>#N/A</v>
      </c>
      <c r="BK100" s="512" t="e">
        <f ca="1">+IF(AND(ISNUMBER(OFFSET('Hygiene Data'!$G$9,0,10*ROW('Hygiene Data'!G94))),'Data Summary'!DZ100="Yes"),OFFSET('Hygiene Data'!$G$9,0,10*ROW('Hygiene Data'!G94)),NA())</f>
        <v>#N/A</v>
      </c>
      <c r="BL100" s="512" t="e">
        <f ca="1">+IF(AND(ISNUMBER(OFFSET('Hygiene Data'!$H$5,0,10*ROW('Hygiene Data'!H94))),'Data Summary'!EA100="Yes"),OFFSET('Hygiene Data'!$H$5,0,10*ROW('Hygiene Data'!H94)),NA())</f>
        <v>#N/A</v>
      </c>
      <c r="BM100" s="512" t="e">
        <f ca="1">+IF(AND(ISNUMBER(OFFSET('Hygiene Data'!$H$7,0,10*ROW('Hygiene Data'!H94))),'Data Summary'!EB100="Yes"),OFFSET('Hygiene Data'!$H$7,0,10*ROW('Hygiene Data'!H94)),NA())</f>
        <v>#N/A</v>
      </c>
      <c r="BN100" s="512" t="e">
        <f ca="1">+IF(AND(ISNUMBER(OFFSET('Hygiene Data'!$H$9,0,10*ROW('Hygiene Data'!H94))),'Data Summary'!EC100="Yes"),OFFSET('Hygiene Data'!$H$9,0,10*ROW('Hygiene Data'!H94)),NA())</f>
        <v>#N/A</v>
      </c>
      <c r="BO100" s="512" t="e">
        <f ca="1">+IF(AND(ISNUMBER(OFFSET('Hygiene Data'!$I$5,0,10*ROW('Hygiene Data'!I94))),'Data Summary'!ED100="Yes"),OFFSET('Hygiene Data'!$I$5,0,10*ROW('Hygiene Data'!I94)),NA())</f>
        <v>#N/A</v>
      </c>
      <c r="BP100" s="512" t="e">
        <f ca="1">+IF(AND(ISNUMBER(OFFSET('Hygiene Data'!$I$7,0,10*ROW('Hygiene Data'!I94))),'Data Summary'!EE100="Yes"),OFFSET('Hygiene Data'!$I$7,0,10*ROW('Hygiene Data'!I94)),NA())</f>
        <v>#N/A</v>
      </c>
      <c r="BQ100" s="512" t="e">
        <f ca="1">+IF(AND(ISNUMBER(OFFSET('Hygiene Data'!$I$9,0,10*ROW('Hygiene Data'!I94))),'Data Summary'!EF100="Yes"),OFFSET('Hygiene Data'!$I$9,0,10*ROW('Hygiene Data'!I94)),NA())</f>
        <v>#N/A</v>
      </c>
    </row>
    <row r="101" spans="1:69" x14ac:dyDescent="0.25">
      <c r="A101" s="508" t="e">
        <f ca="1">+RIGHT('Data Summary'!A101,LEN('Data Summary'!A101)-9)</f>
        <v>#VALUE!</v>
      </c>
      <c r="B101" s="482" t="str">
        <f ca="1">+IF(ISTEXT('Data Summary'!B101),'Data Summary'!B101,"")</f>
        <v/>
      </c>
      <c r="C101" s="509" t="e">
        <f ca="1">+VALUE('Data Summary'!C101)</f>
        <v>#VALUE!</v>
      </c>
      <c r="D101" s="510" t="e">
        <f ca="1">+IF(AND(ISNUMBER(OFFSET('Water Data'!$D$4,0,10*ROW('Water Data'!D95))),'Data Summary'!BS101="Yes"),100-OFFSET('Water Data'!$D$4,0,10*ROW('Water Data'!D95)),NA())</f>
        <v>#N/A</v>
      </c>
      <c r="E101" s="510" t="e">
        <f ca="1">+IF(AND(ISNUMBER(OFFSET('Water Data'!$D$6,0,10*ROW('Water Data'!D95))),'Data Summary'!BT101="Yes"),OFFSET('Water Data'!$D$6,0,10*ROW('Water Data'!D95)),NA())</f>
        <v>#N/A</v>
      </c>
      <c r="F101" s="510" t="e">
        <f ca="1">+IF(AND(ISNUMBER(OFFSET('Water Data'!$D$9,0,10*ROW('Water Data'!D95))),'Data Summary'!BU101="Yes"),OFFSET('Water Data'!$D$9,0,10*ROW('Water Data'!D95)),NA())</f>
        <v>#N/A</v>
      </c>
      <c r="G101" s="510" t="e">
        <f ca="1">+IF(AND(ISNUMBER(OFFSET('Water Data'!$E$4,0,10*ROW('Water Data'!E95))),'Data Summary'!BV101="Yes"),100-OFFSET('Water Data'!$E$4,0,10*ROW('Water Data'!E95)),NA())</f>
        <v>#N/A</v>
      </c>
      <c r="H101" s="510" t="e">
        <f ca="1">+IF(AND(ISNUMBER(OFFSET('Water Data'!$E$6,0,10*ROW('Water Data'!E95))),'Data Summary'!BW101="Yes"),OFFSET('Water Data'!$E$6,0,10*ROW('Water Data'!E95)),NA())</f>
        <v>#N/A</v>
      </c>
      <c r="I101" s="510" t="e">
        <f ca="1">+IF(AND(ISNUMBER(OFFSET('Water Data'!$E$9,0,10*ROW('Water Data'!E95))),'Data Summary'!BX101="Yes"),OFFSET('Water Data'!$E$9,0,10*ROW('Water Data'!E95)),NA())</f>
        <v>#N/A</v>
      </c>
      <c r="J101" s="510" t="e">
        <f ca="1">+IF(AND(ISNUMBER(OFFSET('Water Data'!$F$4,0,10*ROW('Water Data'!F95))),'Data Summary'!BY101="Yes"),100-OFFSET('Water Data'!$F$4,0,10*ROW('Water Data'!F95)),NA())</f>
        <v>#N/A</v>
      </c>
      <c r="K101" s="510" t="e">
        <f ca="1">+IF(AND(ISNUMBER(OFFSET('Water Data'!$F$6,0,10*ROW('Water Data'!F95))),'Data Summary'!BZ101="Yes"),OFFSET('Water Data'!$F$6,0,10*ROW('Water Data'!F95)),NA())</f>
        <v>#N/A</v>
      </c>
      <c r="L101" s="510" t="e">
        <f ca="1">+IF(AND(ISNUMBER(OFFSET('Water Data'!$F$9,0,10*ROW('Water Data'!F95))),'Data Summary'!CA101="Yes"),OFFSET('Water Data'!$F$9,0,10*ROW('Water Data'!F95)),NA())</f>
        <v>#N/A</v>
      </c>
      <c r="M101" s="510" t="e">
        <f ca="1">+IF(AND(ISNUMBER(OFFSET('Water Data'!$G$4,0,10*ROW('Water Data'!G95))),'Data Summary'!CB101="Yes"),100-OFFSET('Water Data'!$G$4,0,10*ROW('Water Data'!G95)),NA())</f>
        <v>#N/A</v>
      </c>
      <c r="N101" s="510" t="e">
        <f ca="1">+IF(AND(ISNUMBER(OFFSET('Water Data'!$G$6,0,10*ROW('Water Data'!G95))),'Data Summary'!CC101="Yes"),OFFSET('Water Data'!$G$6,0,10*ROW('Water Data'!G95)),NA())</f>
        <v>#N/A</v>
      </c>
      <c r="O101" s="510" t="e">
        <f ca="1">+IF(AND(ISNUMBER(OFFSET('Water Data'!$G$9,0,10*ROW('Water Data'!G95))),'Data Summary'!CD101="Yes"),OFFSET('Water Data'!$G$9,0,10*ROW('Water Data'!G95)),NA())</f>
        <v>#N/A</v>
      </c>
      <c r="P101" s="510" t="e">
        <f ca="1">+IF(AND(ISNUMBER(OFFSET('Water Data'!$H$4,0,10*ROW('Water Data'!H95))),'Data Summary'!CE101="Yes"),100-OFFSET('Water Data'!$H$4,0,10*ROW('Water Data'!H95)),NA())</f>
        <v>#N/A</v>
      </c>
      <c r="Q101" s="510" t="e">
        <f ca="1">+IF(AND(ISNUMBER(OFFSET('Water Data'!$H$6,0,10*ROW('Water Data'!H95))),'Data Summary'!CF101="Yes"),OFFSET('Water Data'!$H$6,0,10*ROW('Water Data'!H95)),NA())</f>
        <v>#N/A</v>
      </c>
      <c r="R101" s="510" t="e">
        <f ca="1">+IF(AND(ISNUMBER(OFFSET('Water Data'!$H$9,0,10*ROW('Water Data'!H95))),'Data Summary'!CG101="Yes"),OFFSET('Water Data'!$H$9,0,10*ROW('Water Data'!H95)),NA())</f>
        <v>#N/A</v>
      </c>
      <c r="S101" s="510" t="e">
        <f ca="1">+IF(AND(ISNUMBER(OFFSET('Water Data'!$I$4,0,10*ROW('Water Data'!I95))),'Data Summary'!CH101="Yes"),100-OFFSET('Water Data'!$I$4,0,10*ROW('Water Data'!I95)),NA())</f>
        <v>#N/A</v>
      </c>
      <c r="T101" s="510" t="e">
        <f ca="1">+IF(AND(ISNUMBER(OFFSET('Water Data'!$I$6,0,10*ROW('Water Data'!I95))),'Data Summary'!CI101="Yes"),OFFSET('Water Data'!$I$6,0,10*ROW('Water Data'!I95)),NA())</f>
        <v>#N/A</v>
      </c>
      <c r="U101" s="510" t="e">
        <f ca="1">+IF(AND(ISNUMBER(OFFSET('Water Data'!$I$9,0,10*ROW('Water Data'!I95))),'Data Summary'!CJ101="Yes"),OFFSET('Water Data'!$I$9,0,10*ROW('Water Data'!I95)),NA())</f>
        <v>#N/A</v>
      </c>
      <c r="V101" s="511" t="e">
        <f ca="1">+IF(AND(ISNUMBER(OFFSET('Sanitation Data'!$D$4,0,10*ROW('Sanitation Data'!D95))),'Data Summary'!CK101="Yes"),100-OFFSET('Sanitation Data'!$D$4,0,10*ROW('Sanitation Data'!D95)),NA())</f>
        <v>#N/A</v>
      </c>
      <c r="W101" s="511" t="e">
        <f ca="1">+IF(AND(ISNUMBER(OFFSET('Sanitation Data'!$D$6,0,10*ROW('Sanitation Data'!D95))),'Data Summary'!CL101="Yes"),OFFSET('Sanitation Data'!$D$6,0,10*ROW('Sanitation Data'!D95)),NA())</f>
        <v>#N/A</v>
      </c>
      <c r="X101" s="511" t="e">
        <f ca="1">+IF(AND(ISNUMBER(OFFSET('Sanitation Data'!$D$10,0,10*ROW('Sanitation Data'!D95))),'Data Summary'!CM101="Yes"),OFFSET('Sanitation Data'!$D$10,0,10*ROW('Sanitation Data'!D95)),NA())</f>
        <v>#N/A</v>
      </c>
      <c r="Y101" s="511" t="e">
        <f ca="1">+IF(AND(ISNUMBER(OFFSET('Sanitation Data'!$D$11,0,10*ROW('Sanitation Data'!D95))),'Data Summary'!CN101="Yes"),OFFSET('Sanitation Data'!$D$11,0,10*ROW('Sanitation Data'!D95)),NA())</f>
        <v>#N/A</v>
      </c>
      <c r="Z101" s="511" t="e">
        <f ca="1">+IF(AND(ISNUMBER(OFFSET('Sanitation Data'!$D$12,0,10*ROW('Sanitation Data'!D95))),'Data Summary'!CO101="Yes"),OFFSET('Sanitation Data'!$D$12,0,10*ROW('Sanitation Data'!D95)),NA())</f>
        <v>#N/A</v>
      </c>
      <c r="AA101" s="511" t="e">
        <f ca="1">+IF(AND(ISNUMBER(OFFSET('Sanitation Data'!$E$4,0,10*ROW('Sanitation Data'!E95))),'Data Summary'!CP101="Yes"),100-OFFSET('Sanitation Data'!$E$4,0,10*ROW('Sanitation Data'!E95)),NA())</f>
        <v>#N/A</v>
      </c>
      <c r="AB101" s="511" t="e">
        <f ca="1">+IF(AND(ISNUMBER(OFFSET('Sanitation Data'!$E$6,0,10*ROW('Sanitation Data'!E95))),'Data Summary'!CQ101="Yes"),OFFSET('Sanitation Data'!$E$6,0,10*ROW('Sanitation Data'!E95)),NA())</f>
        <v>#N/A</v>
      </c>
      <c r="AC101" s="511" t="e">
        <f ca="1">+IF(AND(ISNUMBER(OFFSET('Sanitation Data'!$E$10,0,10*ROW('Sanitation Data'!E95))),'Data Summary'!CR101="Yes"),OFFSET('Sanitation Data'!$E$10,0,10*ROW('Sanitation Data'!E95)),NA())</f>
        <v>#N/A</v>
      </c>
      <c r="AD101" s="511" t="e">
        <f ca="1">+IF(AND(ISNUMBER(OFFSET('Sanitation Data'!$E$11,0,10*ROW('Sanitation Data'!E95))),'Data Summary'!CS101="Yes"),OFFSET('Sanitation Data'!$E$11,0,10*ROW('Sanitation Data'!E95)),NA())</f>
        <v>#N/A</v>
      </c>
      <c r="AE101" s="511" t="e">
        <f ca="1">+IF(AND(ISNUMBER(OFFSET('Sanitation Data'!$E$12,0,10*ROW('Sanitation Data'!E95))),'Data Summary'!CT101="Yes"),OFFSET('Sanitation Data'!$E$12,0,10*ROW('Sanitation Data'!E95)),NA())</f>
        <v>#N/A</v>
      </c>
      <c r="AF101" s="511" t="e">
        <f ca="1">+IF(AND(ISNUMBER(OFFSET('Sanitation Data'!$F$4,0,10*ROW('Sanitation Data'!F95))),'Data Summary'!CU101="Yes"),100-OFFSET('Sanitation Data'!$F$4,0,10*ROW('Sanitation Data'!F95)),NA())</f>
        <v>#N/A</v>
      </c>
      <c r="AG101" s="511" t="e">
        <f ca="1">+IF(AND(ISNUMBER(OFFSET('Sanitation Data'!$F$6,0,10*ROW('Sanitation Data'!F95))),'Data Summary'!CV101="Yes"),OFFSET('Sanitation Data'!$F$6,0,10*ROW('Sanitation Data'!F95)),NA())</f>
        <v>#N/A</v>
      </c>
      <c r="AH101" s="511" t="e">
        <f ca="1">+IF(AND(ISNUMBER(OFFSET('Sanitation Data'!$F$10,0,10*ROW('Sanitation Data'!F95))),'Data Summary'!CW101="Yes"),OFFSET('Sanitation Data'!$F$10,0,10*ROW('Sanitation Data'!F95)),NA())</f>
        <v>#N/A</v>
      </c>
      <c r="AI101" s="511" t="e">
        <f ca="1">+IF(AND(ISNUMBER(OFFSET('Sanitation Data'!$F$11,0,10*ROW('Sanitation Data'!F95))),'Data Summary'!CX101="Yes"),OFFSET('Sanitation Data'!$F$11,0,10*ROW('Sanitation Data'!F95)),NA())</f>
        <v>#N/A</v>
      </c>
      <c r="AJ101" s="511" t="e">
        <f ca="1">+IF(AND(ISNUMBER(OFFSET('Sanitation Data'!$F$12,0,10*ROW('Sanitation Data'!F95))),'Data Summary'!CY101="Yes"),OFFSET('Sanitation Data'!$F$12,0,10*ROW('Sanitation Data'!F95)),NA())</f>
        <v>#N/A</v>
      </c>
      <c r="AK101" s="511" t="e">
        <f ca="1">+IF(AND(ISNUMBER(OFFSET('Sanitation Data'!$G$4,0,10*ROW('Sanitation Data'!G95))),'Data Summary'!CZ101="Yes"),100-OFFSET('Sanitation Data'!$G$4,0,10*ROW('Sanitation Data'!G95)),NA())</f>
        <v>#N/A</v>
      </c>
      <c r="AL101" s="511" t="e">
        <f ca="1">+IF(AND(ISNUMBER(OFFSET('Sanitation Data'!$G$6,0,10*ROW('Sanitation Data'!G95))),'Data Summary'!DA101="Yes"),OFFSET('Sanitation Data'!$G$6,0,10*ROW('Sanitation Data'!G95)),NA())</f>
        <v>#N/A</v>
      </c>
      <c r="AM101" s="511" t="e">
        <f ca="1">+IF(AND(ISNUMBER(OFFSET('Sanitation Data'!$G$10,0,10*ROW('Sanitation Data'!G95))),'Data Summary'!DB101="Yes"),OFFSET('Sanitation Data'!$G$10,0,10*ROW('Sanitation Data'!G95)),NA())</f>
        <v>#N/A</v>
      </c>
      <c r="AN101" s="511" t="e">
        <f ca="1">+IF(AND(ISNUMBER(OFFSET('Sanitation Data'!$G$11,0,10*ROW('Sanitation Data'!G95))),'Data Summary'!DC101="Yes"),OFFSET('Sanitation Data'!$G$11,0,10*ROW('Sanitation Data'!G95)),NA())</f>
        <v>#N/A</v>
      </c>
      <c r="AO101" s="511" t="e">
        <f ca="1">+IF(AND(ISNUMBER(OFFSET('Sanitation Data'!$G$12,0,10*ROW('Sanitation Data'!G95))),'Data Summary'!DD101="Yes"),OFFSET('Sanitation Data'!$G$12,0,10*ROW('Sanitation Data'!G95)),NA())</f>
        <v>#N/A</v>
      </c>
      <c r="AP101" s="511" t="e">
        <f ca="1">+IF(AND(ISNUMBER(OFFSET('Sanitation Data'!$H$4,0,10*ROW('Sanitation Data'!H95))),'Data Summary'!DE101="Yes"),100-OFFSET('Sanitation Data'!$H$4,0,10*ROW('Sanitation Data'!H95)),NA())</f>
        <v>#N/A</v>
      </c>
      <c r="AQ101" s="511" t="e">
        <f ca="1">+IF(AND(ISNUMBER(OFFSET('Sanitation Data'!$H$6,0,10*ROW('Sanitation Data'!H95))),'Data Summary'!DF101="Yes"),OFFSET('Sanitation Data'!$H$6,0,10*ROW('Sanitation Data'!H95)),NA())</f>
        <v>#N/A</v>
      </c>
      <c r="AR101" s="511" t="e">
        <f ca="1">+IF(AND(ISNUMBER(OFFSET('Sanitation Data'!$H$10,0,10*ROW('Sanitation Data'!H95))),'Data Summary'!DG101="Yes"),OFFSET('Sanitation Data'!$H$10,0,10*ROW('Sanitation Data'!H95)),NA())</f>
        <v>#N/A</v>
      </c>
      <c r="AS101" s="511" t="e">
        <f ca="1">+IF(AND(ISNUMBER(OFFSET('Sanitation Data'!$H$11,0,10*ROW('Sanitation Data'!H95))),'Data Summary'!DH101="Yes"),OFFSET('Sanitation Data'!$H$11,0,10*ROW('Sanitation Data'!H95)),NA())</f>
        <v>#N/A</v>
      </c>
      <c r="AT101" s="511" t="e">
        <f ca="1">+IF(AND(ISNUMBER(OFFSET('Sanitation Data'!$H$12,0,10*ROW('Sanitation Data'!H95))),'Data Summary'!DI101="Yes"),OFFSET('Sanitation Data'!$H$12,0,10*ROW('Sanitation Data'!H95)),NA())</f>
        <v>#N/A</v>
      </c>
      <c r="AU101" s="511" t="e">
        <f ca="1">+IF(AND(ISNUMBER(OFFSET('Sanitation Data'!$I$4,0,10*ROW('Sanitation Data'!I95))),'Data Summary'!DJ101="Yes"),100-OFFSET('Sanitation Data'!$I$4,0,10*ROW('Sanitation Data'!I95)),NA())</f>
        <v>#N/A</v>
      </c>
      <c r="AV101" s="511" t="e">
        <f ca="1">+IF(AND(ISNUMBER(OFFSET('Sanitation Data'!$I$6,0,10*ROW('Sanitation Data'!I95))),'Data Summary'!DK101="Yes"),OFFSET('Sanitation Data'!$I$6,0,10*ROW('Sanitation Data'!I95)),NA())</f>
        <v>#N/A</v>
      </c>
      <c r="AW101" s="511" t="e">
        <f ca="1">+IF(AND(ISNUMBER(OFFSET('Sanitation Data'!$I$10,0,10*ROW('Sanitation Data'!I95))),'Data Summary'!DL101="Yes"),OFFSET('Sanitation Data'!$I$10,0,10*ROW('Sanitation Data'!I95)),NA())</f>
        <v>#N/A</v>
      </c>
      <c r="AX101" s="511" t="e">
        <f ca="1">+IF(AND(ISNUMBER(OFFSET('Sanitation Data'!$I$11,0,10*ROW('Sanitation Data'!I95))),'Data Summary'!DM101="Yes"),OFFSET('Sanitation Data'!$I$11,0,10*ROW('Sanitation Data'!I95)),NA())</f>
        <v>#N/A</v>
      </c>
      <c r="AY101" s="511" t="e">
        <f ca="1">+IF(AND(ISNUMBER(OFFSET('Sanitation Data'!$I$12,0,10*ROW('Sanitation Data'!I95))),'Data Summary'!DN101="Yes"),OFFSET('Sanitation Data'!$I$12,0,10*ROW('Sanitation Data'!I95)),NA())</f>
        <v>#N/A</v>
      </c>
      <c r="AZ101" s="512" t="e">
        <f ca="1">+IF(AND(ISNUMBER(OFFSET('Hygiene Data'!$D$5,0,10*ROW('Hygiene Data'!D95))),'Data Summary'!DO101="Yes"),OFFSET('Hygiene Data'!$D$5,0,10*ROW('Hygiene Data'!D95)),NA())</f>
        <v>#N/A</v>
      </c>
      <c r="BA101" s="512" t="e">
        <f ca="1">+IF(AND(ISNUMBER(OFFSET('Hygiene Data'!$D$7,0,10*ROW('Hygiene Data'!D95))),'Data Summary'!DP101="Yes"),OFFSET('Hygiene Data'!$D$7,0,10*ROW('Hygiene Data'!D95)),NA())</f>
        <v>#N/A</v>
      </c>
      <c r="BB101" s="512" t="e">
        <f ca="1">+IF(AND(ISNUMBER(OFFSET('Hygiene Data'!$D$9,0,10*ROW('Hygiene Data'!D95))),'Data Summary'!DQ101="Yes"),OFFSET('Hygiene Data'!$D$9,0,10*ROW('Hygiene Data'!D95)),NA())</f>
        <v>#N/A</v>
      </c>
      <c r="BC101" s="512" t="e">
        <f ca="1">+IF(AND(ISNUMBER(OFFSET('Hygiene Data'!$E$5,0,10*ROW('Hygiene Data'!E95))),'Data Summary'!DR101="Yes"),OFFSET('Hygiene Data'!$E$5,0,10*ROW('Hygiene Data'!E95)),NA())</f>
        <v>#N/A</v>
      </c>
      <c r="BD101" s="512" t="e">
        <f ca="1">+IF(AND(ISNUMBER(OFFSET('Hygiene Data'!$E$7,0,10*ROW('Hygiene Data'!E95))),'Data Summary'!DS101="Yes"),OFFSET('Hygiene Data'!$E$7,0,10*ROW('Hygiene Data'!E95)),NA())</f>
        <v>#N/A</v>
      </c>
      <c r="BE101" s="512" t="e">
        <f ca="1">+IF(AND(ISNUMBER(OFFSET('Hygiene Data'!$E$9,0,10*ROW('Hygiene Data'!E95))),'Data Summary'!DT101="Yes"),OFFSET('Hygiene Data'!$E$9,0,10*ROW('Hygiene Data'!E95)),NA())</f>
        <v>#N/A</v>
      </c>
      <c r="BF101" s="512" t="e">
        <f ca="1">+IF(AND(ISNUMBER(OFFSET('Hygiene Data'!$F$5,0,10*ROW('Hygiene Data'!F95))),'Data Summary'!DU101="Yes"),OFFSET('Hygiene Data'!$F$5,0,10*ROW('Hygiene Data'!F95)),NA())</f>
        <v>#N/A</v>
      </c>
      <c r="BG101" s="512" t="e">
        <f ca="1">+IF(AND(ISNUMBER(OFFSET('Hygiene Data'!$F$7,0,10*ROW('Hygiene Data'!F95))),'Data Summary'!DV101="Yes"),OFFSET('Hygiene Data'!$F$7,0,10*ROW('Hygiene Data'!F95)),NA())</f>
        <v>#N/A</v>
      </c>
      <c r="BH101" s="512" t="e">
        <f ca="1">+IF(AND(ISNUMBER(OFFSET('Hygiene Data'!$F$9,0,10*ROW('Hygiene Data'!F95))),'Data Summary'!DW101="Yes"),OFFSET('Hygiene Data'!$F$9,0,10*ROW('Hygiene Data'!F95)),NA())</f>
        <v>#N/A</v>
      </c>
      <c r="BI101" s="512" t="e">
        <f ca="1">+IF(AND(ISNUMBER(OFFSET('Hygiene Data'!$G$5,0,10*ROW('Hygiene Data'!G95))),'Data Summary'!DX101="Yes"),OFFSET('Hygiene Data'!$G$5,0,10*ROW('Hygiene Data'!G95)),NA())</f>
        <v>#N/A</v>
      </c>
      <c r="BJ101" s="512" t="e">
        <f ca="1">+IF(AND(ISNUMBER(OFFSET('Hygiene Data'!$G$7,0,10*ROW('Hygiene Data'!G95))),'Data Summary'!DY101="Yes"),OFFSET('Hygiene Data'!$G$7,0,10*ROW('Hygiene Data'!G95)),NA())</f>
        <v>#N/A</v>
      </c>
      <c r="BK101" s="512" t="e">
        <f ca="1">+IF(AND(ISNUMBER(OFFSET('Hygiene Data'!$G$9,0,10*ROW('Hygiene Data'!G95))),'Data Summary'!DZ101="Yes"),OFFSET('Hygiene Data'!$G$9,0,10*ROW('Hygiene Data'!G95)),NA())</f>
        <v>#N/A</v>
      </c>
      <c r="BL101" s="512" t="e">
        <f ca="1">+IF(AND(ISNUMBER(OFFSET('Hygiene Data'!$H$5,0,10*ROW('Hygiene Data'!H95))),'Data Summary'!EA101="Yes"),OFFSET('Hygiene Data'!$H$5,0,10*ROW('Hygiene Data'!H95)),NA())</f>
        <v>#N/A</v>
      </c>
      <c r="BM101" s="512" t="e">
        <f ca="1">+IF(AND(ISNUMBER(OFFSET('Hygiene Data'!$H$7,0,10*ROW('Hygiene Data'!H95))),'Data Summary'!EB101="Yes"),OFFSET('Hygiene Data'!$H$7,0,10*ROW('Hygiene Data'!H95)),NA())</f>
        <v>#N/A</v>
      </c>
      <c r="BN101" s="512" t="e">
        <f ca="1">+IF(AND(ISNUMBER(OFFSET('Hygiene Data'!$H$9,0,10*ROW('Hygiene Data'!H95))),'Data Summary'!EC101="Yes"),OFFSET('Hygiene Data'!$H$9,0,10*ROW('Hygiene Data'!H95)),NA())</f>
        <v>#N/A</v>
      </c>
      <c r="BO101" s="512" t="e">
        <f ca="1">+IF(AND(ISNUMBER(OFFSET('Hygiene Data'!$I$5,0,10*ROW('Hygiene Data'!I95))),'Data Summary'!ED101="Yes"),OFFSET('Hygiene Data'!$I$5,0,10*ROW('Hygiene Data'!I95)),NA())</f>
        <v>#N/A</v>
      </c>
      <c r="BP101" s="512" t="e">
        <f ca="1">+IF(AND(ISNUMBER(OFFSET('Hygiene Data'!$I$7,0,10*ROW('Hygiene Data'!I95))),'Data Summary'!EE101="Yes"),OFFSET('Hygiene Data'!$I$7,0,10*ROW('Hygiene Data'!I95)),NA())</f>
        <v>#N/A</v>
      </c>
      <c r="BQ101" s="512" t="e">
        <f ca="1">+IF(AND(ISNUMBER(OFFSET('Hygiene Data'!$I$9,0,10*ROW('Hygiene Data'!I95))),'Data Summary'!EF101="Yes"),OFFSET('Hygiene Data'!$I$9,0,10*ROW('Hygiene Data'!I95)),NA())</f>
        <v>#N/A</v>
      </c>
    </row>
    <row r="102" spans="1:69" x14ac:dyDescent="0.25">
      <c r="A102" s="508" t="e">
        <f ca="1">+RIGHT('Data Summary'!A102,LEN('Data Summary'!A102)-9)</f>
        <v>#VALUE!</v>
      </c>
      <c r="B102" s="482" t="str">
        <f ca="1">+IF(ISTEXT('Data Summary'!B102),'Data Summary'!B102,"")</f>
        <v/>
      </c>
      <c r="C102" s="509" t="e">
        <f ca="1">+VALUE('Data Summary'!C102)</f>
        <v>#VALUE!</v>
      </c>
      <c r="D102" s="510" t="e">
        <f ca="1">+IF(AND(ISNUMBER(OFFSET('Water Data'!$D$4,0,10*ROW('Water Data'!D96))),'Data Summary'!BS102="Yes"),100-OFFSET('Water Data'!$D$4,0,10*ROW('Water Data'!D96)),NA())</f>
        <v>#N/A</v>
      </c>
      <c r="E102" s="510" t="e">
        <f ca="1">+IF(AND(ISNUMBER(OFFSET('Water Data'!$D$6,0,10*ROW('Water Data'!D96))),'Data Summary'!BT102="Yes"),OFFSET('Water Data'!$D$6,0,10*ROW('Water Data'!D96)),NA())</f>
        <v>#N/A</v>
      </c>
      <c r="F102" s="510" t="e">
        <f ca="1">+IF(AND(ISNUMBER(OFFSET('Water Data'!$D$9,0,10*ROW('Water Data'!D96))),'Data Summary'!BU102="Yes"),OFFSET('Water Data'!$D$9,0,10*ROW('Water Data'!D96)),NA())</f>
        <v>#N/A</v>
      </c>
      <c r="G102" s="510" t="e">
        <f ca="1">+IF(AND(ISNUMBER(OFFSET('Water Data'!$E$4,0,10*ROW('Water Data'!E96))),'Data Summary'!BV102="Yes"),100-OFFSET('Water Data'!$E$4,0,10*ROW('Water Data'!E96)),NA())</f>
        <v>#N/A</v>
      </c>
      <c r="H102" s="510" t="e">
        <f ca="1">+IF(AND(ISNUMBER(OFFSET('Water Data'!$E$6,0,10*ROW('Water Data'!E96))),'Data Summary'!BW102="Yes"),OFFSET('Water Data'!$E$6,0,10*ROW('Water Data'!E96)),NA())</f>
        <v>#N/A</v>
      </c>
      <c r="I102" s="510" t="e">
        <f ca="1">+IF(AND(ISNUMBER(OFFSET('Water Data'!$E$9,0,10*ROW('Water Data'!E96))),'Data Summary'!BX102="Yes"),OFFSET('Water Data'!$E$9,0,10*ROW('Water Data'!E96)),NA())</f>
        <v>#N/A</v>
      </c>
      <c r="J102" s="510" t="e">
        <f ca="1">+IF(AND(ISNUMBER(OFFSET('Water Data'!$F$4,0,10*ROW('Water Data'!F96))),'Data Summary'!BY102="Yes"),100-OFFSET('Water Data'!$F$4,0,10*ROW('Water Data'!F96)),NA())</f>
        <v>#N/A</v>
      </c>
      <c r="K102" s="510" t="e">
        <f ca="1">+IF(AND(ISNUMBER(OFFSET('Water Data'!$F$6,0,10*ROW('Water Data'!F96))),'Data Summary'!BZ102="Yes"),OFFSET('Water Data'!$F$6,0,10*ROW('Water Data'!F96)),NA())</f>
        <v>#N/A</v>
      </c>
      <c r="L102" s="510" t="e">
        <f ca="1">+IF(AND(ISNUMBER(OFFSET('Water Data'!$F$9,0,10*ROW('Water Data'!F96))),'Data Summary'!CA102="Yes"),OFFSET('Water Data'!$F$9,0,10*ROW('Water Data'!F96)),NA())</f>
        <v>#N/A</v>
      </c>
      <c r="M102" s="510" t="e">
        <f ca="1">+IF(AND(ISNUMBER(OFFSET('Water Data'!$G$4,0,10*ROW('Water Data'!G96))),'Data Summary'!CB102="Yes"),100-OFFSET('Water Data'!$G$4,0,10*ROW('Water Data'!G96)),NA())</f>
        <v>#N/A</v>
      </c>
      <c r="N102" s="510" t="e">
        <f ca="1">+IF(AND(ISNUMBER(OFFSET('Water Data'!$G$6,0,10*ROW('Water Data'!G96))),'Data Summary'!CC102="Yes"),OFFSET('Water Data'!$G$6,0,10*ROW('Water Data'!G96)),NA())</f>
        <v>#N/A</v>
      </c>
      <c r="O102" s="510" t="e">
        <f ca="1">+IF(AND(ISNUMBER(OFFSET('Water Data'!$G$9,0,10*ROW('Water Data'!G96))),'Data Summary'!CD102="Yes"),OFFSET('Water Data'!$G$9,0,10*ROW('Water Data'!G96)),NA())</f>
        <v>#N/A</v>
      </c>
      <c r="P102" s="510" t="e">
        <f ca="1">+IF(AND(ISNUMBER(OFFSET('Water Data'!$H$4,0,10*ROW('Water Data'!H96))),'Data Summary'!CE102="Yes"),100-OFFSET('Water Data'!$H$4,0,10*ROW('Water Data'!H96)),NA())</f>
        <v>#N/A</v>
      </c>
      <c r="Q102" s="510" t="e">
        <f ca="1">+IF(AND(ISNUMBER(OFFSET('Water Data'!$H$6,0,10*ROW('Water Data'!H96))),'Data Summary'!CF102="Yes"),OFFSET('Water Data'!$H$6,0,10*ROW('Water Data'!H96)),NA())</f>
        <v>#N/A</v>
      </c>
      <c r="R102" s="510" t="e">
        <f ca="1">+IF(AND(ISNUMBER(OFFSET('Water Data'!$H$9,0,10*ROW('Water Data'!H96))),'Data Summary'!CG102="Yes"),OFFSET('Water Data'!$H$9,0,10*ROW('Water Data'!H96)),NA())</f>
        <v>#N/A</v>
      </c>
      <c r="S102" s="510" t="e">
        <f ca="1">+IF(AND(ISNUMBER(OFFSET('Water Data'!$I$4,0,10*ROW('Water Data'!I96))),'Data Summary'!CH102="Yes"),100-OFFSET('Water Data'!$I$4,0,10*ROW('Water Data'!I96)),NA())</f>
        <v>#N/A</v>
      </c>
      <c r="T102" s="510" t="e">
        <f ca="1">+IF(AND(ISNUMBER(OFFSET('Water Data'!$I$6,0,10*ROW('Water Data'!I96))),'Data Summary'!CI102="Yes"),OFFSET('Water Data'!$I$6,0,10*ROW('Water Data'!I96)),NA())</f>
        <v>#N/A</v>
      </c>
      <c r="U102" s="510" t="e">
        <f ca="1">+IF(AND(ISNUMBER(OFFSET('Water Data'!$I$9,0,10*ROW('Water Data'!I96))),'Data Summary'!CJ102="Yes"),OFFSET('Water Data'!$I$9,0,10*ROW('Water Data'!I96)),NA())</f>
        <v>#N/A</v>
      </c>
      <c r="V102" s="511" t="e">
        <f ca="1">+IF(AND(ISNUMBER(OFFSET('Sanitation Data'!$D$4,0,10*ROW('Sanitation Data'!D96))),'Data Summary'!CK102="Yes"),100-OFFSET('Sanitation Data'!$D$4,0,10*ROW('Sanitation Data'!D96)),NA())</f>
        <v>#N/A</v>
      </c>
      <c r="W102" s="511" t="e">
        <f ca="1">+IF(AND(ISNUMBER(OFFSET('Sanitation Data'!$D$6,0,10*ROW('Sanitation Data'!D96))),'Data Summary'!CL102="Yes"),OFFSET('Sanitation Data'!$D$6,0,10*ROW('Sanitation Data'!D96)),NA())</f>
        <v>#N/A</v>
      </c>
      <c r="X102" s="511" t="e">
        <f ca="1">+IF(AND(ISNUMBER(OFFSET('Sanitation Data'!$D$10,0,10*ROW('Sanitation Data'!D96))),'Data Summary'!CM102="Yes"),OFFSET('Sanitation Data'!$D$10,0,10*ROW('Sanitation Data'!D96)),NA())</f>
        <v>#N/A</v>
      </c>
      <c r="Y102" s="511" t="e">
        <f ca="1">+IF(AND(ISNUMBER(OFFSET('Sanitation Data'!$D$11,0,10*ROW('Sanitation Data'!D96))),'Data Summary'!CN102="Yes"),OFFSET('Sanitation Data'!$D$11,0,10*ROW('Sanitation Data'!D96)),NA())</f>
        <v>#N/A</v>
      </c>
      <c r="Z102" s="511" t="e">
        <f ca="1">+IF(AND(ISNUMBER(OFFSET('Sanitation Data'!$D$12,0,10*ROW('Sanitation Data'!D96))),'Data Summary'!CO102="Yes"),OFFSET('Sanitation Data'!$D$12,0,10*ROW('Sanitation Data'!D96)),NA())</f>
        <v>#N/A</v>
      </c>
      <c r="AA102" s="511" t="e">
        <f ca="1">+IF(AND(ISNUMBER(OFFSET('Sanitation Data'!$E$4,0,10*ROW('Sanitation Data'!E96))),'Data Summary'!CP102="Yes"),100-OFFSET('Sanitation Data'!$E$4,0,10*ROW('Sanitation Data'!E96)),NA())</f>
        <v>#N/A</v>
      </c>
      <c r="AB102" s="511" t="e">
        <f ca="1">+IF(AND(ISNUMBER(OFFSET('Sanitation Data'!$E$6,0,10*ROW('Sanitation Data'!E96))),'Data Summary'!CQ102="Yes"),OFFSET('Sanitation Data'!$E$6,0,10*ROW('Sanitation Data'!E96)),NA())</f>
        <v>#N/A</v>
      </c>
      <c r="AC102" s="511" t="e">
        <f ca="1">+IF(AND(ISNUMBER(OFFSET('Sanitation Data'!$E$10,0,10*ROW('Sanitation Data'!E96))),'Data Summary'!CR102="Yes"),OFFSET('Sanitation Data'!$E$10,0,10*ROW('Sanitation Data'!E96)),NA())</f>
        <v>#N/A</v>
      </c>
      <c r="AD102" s="511" t="e">
        <f ca="1">+IF(AND(ISNUMBER(OFFSET('Sanitation Data'!$E$11,0,10*ROW('Sanitation Data'!E96))),'Data Summary'!CS102="Yes"),OFFSET('Sanitation Data'!$E$11,0,10*ROW('Sanitation Data'!E96)),NA())</f>
        <v>#N/A</v>
      </c>
      <c r="AE102" s="511" t="e">
        <f ca="1">+IF(AND(ISNUMBER(OFFSET('Sanitation Data'!$E$12,0,10*ROW('Sanitation Data'!E96))),'Data Summary'!CT102="Yes"),OFFSET('Sanitation Data'!$E$12,0,10*ROW('Sanitation Data'!E96)),NA())</f>
        <v>#N/A</v>
      </c>
      <c r="AF102" s="511" t="e">
        <f ca="1">+IF(AND(ISNUMBER(OFFSET('Sanitation Data'!$F$4,0,10*ROW('Sanitation Data'!F96))),'Data Summary'!CU102="Yes"),100-OFFSET('Sanitation Data'!$F$4,0,10*ROW('Sanitation Data'!F96)),NA())</f>
        <v>#N/A</v>
      </c>
      <c r="AG102" s="511" t="e">
        <f ca="1">+IF(AND(ISNUMBER(OFFSET('Sanitation Data'!$F$6,0,10*ROW('Sanitation Data'!F96))),'Data Summary'!CV102="Yes"),OFFSET('Sanitation Data'!$F$6,0,10*ROW('Sanitation Data'!F96)),NA())</f>
        <v>#N/A</v>
      </c>
      <c r="AH102" s="511" t="e">
        <f ca="1">+IF(AND(ISNUMBER(OFFSET('Sanitation Data'!$F$10,0,10*ROW('Sanitation Data'!F96))),'Data Summary'!CW102="Yes"),OFFSET('Sanitation Data'!$F$10,0,10*ROW('Sanitation Data'!F96)),NA())</f>
        <v>#N/A</v>
      </c>
      <c r="AI102" s="511" t="e">
        <f ca="1">+IF(AND(ISNUMBER(OFFSET('Sanitation Data'!$F$11,0,10*ROW('Sanitation Data'!F96))),'Data Summary'!CX102="Yes"),OFFSET('Sanitation Data'!$F$11,0,10*ROW('Sanitation Data'!F96)),NA())</f>
        <v>#N/A</v>
      </c>
      <c r="AJ102" s="511" t="e">
        <f ca="1">+IF(AND(ISNUMBER(OFFSET('Sanitation Data'!$F$12,0,10*ROW('Sanitation Data'!F96))),'Data Summary'!CY102="Yes"),OFFSET('Sanitation Data'!$F$12,0,10*ROW('Sanitation Data'!F96)),NA())</f>
        <v>#N/A</v>
      </c>
      <c r="AK102" s="511" t="e">
        <f ca="1">+IF(AND(ISNUMBER(OFFSET('Sanitation Data'!$G$4,0,10*ROW('Sanitation Data'!G96))),'Data Summary'!CZ102="Yes"),100-OFFSET('Sanitation Data'!$G$4,0,10*ROW('Sanitation Data'!G96)),NA())</f>
        <v>#N/A</v>
      </c>
      <c r="AL102" s="511" t="e">
        <f ca="1">+IF(AND(ISNUMBER(OFFSET('Sanitation Data'!$G$6,0,10*ROW('Sanitation Data'!G96))),'Data Summary'!DA102="Yes"),OFFSET('Sanitation Data'!$G$6,0,10*ROW('Sanitation Data'!G96)),NA())</f>
        <v>#N/A</v>
      </c>
      <c r="AM102" s="511" t="e">
        <f ca="1">+IF(AND(ISNUMBER(OFFSET('Sanitation Data'!$G$10,0,10*ROW('Sanitation Data'!G96))),'Data Summary'!DB102="Yes"),OFFSET('Sanitation Data'!$G$10,0,10*ROW('Sanitation Data'!G96)),NA())</f>
        <v>#N/A</v>
      </c>
      <c r="AN102" s="511" t="e">
        <f ca="1">+IF(AND(ISNUMBER(OFFSET('Sanitation Data'!$G$11,0,10*ROW('Sanitation Data'!G96))),'Data Summary'!DC102="Yes"),OFFSET('Sanitation Data'!$G$11,0,10*ROW('Sanitation Data'!G96)),NA())</f>
        <v>#N/A</v>
      </c>
      <c r="AO102" s="511" t="e">
        <f ca="1">+IF(AND(ISNUMBER(OFFSET('Sanitation Data'!$G$12,0,10*ROW('Sanitation Data'!G96))),'Data Summary'!DD102="Yes"),OFFSET('Sanitation Data'!$G$12,0,10*ROW('Sanitation Data'!G96)),NA())</f>
        <v>#N/A</v>
      </c>
      <c r="AP102" s="511" t="e">
        <f ca="1">+IF(AND(ISNUMBER(OFFSET('Sanitation Data'!$H$4,0,10*ROW('Sanitation Data'!H96))),'Data Summary'!DE102="Yes"),100-OFFSET('Sanitation Data'!$H$4,0,10*ROW('Sanitation Data'!H96)),NA())</f>
        <v>#N/A</v>
      </c>
      <c r="AQ102" s="511" t="e">
        <f ca="1">+IF(AND(ISNUMBER(OFFSET('Sanitation Data'!$H$6,0,10*ROW('Sanitation Data'!H96))),'Data Summary'!DF102="Yes"),OFFSET('Sanitation Data'!$H$6,0,10*ROW('Sanitation Data'!H96)),NA())</f>
        <v>#N/A</v>
      </c>
      <c r="AR102" s="511" t="e">
        <f ca="1">+IF(AND(ISNUMBER(OFFSET('Sanitation Data'!$H$10,0,10*ROW('Sanitation Data'!H96))),'Data Summary'!DG102="Yes"),OFFSET('Sanitation Data'!$H$10,0,10*ROW('Sanitation Data'!H96)),NA())</f>
        <v>#N/A</v>
      </c>
      <c r="AS102" s="511" t="e">
        <f ca="1">+IF(AND(ISNUMBER(OFFSET('Sanitation Data'!$H$11,0,10*ROW('Sanitation Data'!H96))),'Data Summary'!DH102="Yes"),OFFSET('Sanitation Data'!$H$11,0,10*ROW('Sanitation Data'!H96)),NA())</f>
        <v>#N/A</v>
      </c>
      <c r="AT102" s="511" t="e">
        <f ca="1">+IF(AND(ISNUMBER(OFFSET('Sanitation Data'!$H$12,0,10*ROW('Sanitation Data'!H96))),'Data Summary'!DI102="Yes"),OFFSET('Sanitation Data'!$H$12,0,10*ROW('Sanitation Data'!H96)),NA())</f>
        <v>#N/A</v>
      </c>
      <c r="AU102" s="511" t="e">
        <f ca="1">+IF(AND(ISNUMBER(OFFSET('Sanitation Data'!$I$4,0,10*ROW('Sanitation Data'!I96))),'Data Summary'!DJ102="Yes"),100-OFFSET('Sanitation Data'!$I$4,0,10*ROW('Sanitation Data'!I96)),NA())</f>
        <v>#N/A</v>
      </c>
      <c r="AV102" s="511" t="e">
        <f ca="1">+IF(AND(ISNUMBER(OFFSET('Sanitation Data'!$I$6,0,10*ROW('Sanitation Data'!I96))),'Data Summary'!DK102="Yes"),OFFSET('Sanitation Data'!$I$6,0,10*ROW('Sanitation Data'!I96)),NA())</f>
        <v>#N/A</v>
      </c>
      <c r="AW102" s="511" t="e">
        <f ca="1">+IF(AND(ISNUMBER(OFFSET('Sanitation Data'!$I$10,0,10*ROW('Sanitation Data'!I96))),'Data Summary'!DL102="Yes"),OFFSET('Sanitation Data'!$I$10,0,10*ROW('Sanitation Data'!I96)),NA())</f>
        <v>#N/A</v>
      </c>
      <c r="AX102" s="511" t="e">
        <f ca="1">+IF(AND(ISNUMBER(OFFSET('Sanitation Data'!$I$11,0,10*ROW('Sanitation Data'!I96))),'Data Summary'!DM102="Yes"),OFFSET('Sanitation Data'!$I$11,0,10*ROW('Sanitation Data'!I96)),NA())</f>
        <v>#N/A</v>
      </c>
      <c r="AY102" s="511" t="e">
        <f ca="1">+IF(AND(ISNUMBER(OFFSET('Sanitation Data'!$I$12,0,10*ROW('Sanitation Data'!I96))),'Data Summary'!DN102="Yes"),OFFSET('Sanitation Data'!$I$12,0,10*ROW('Sanitation Data'!I96)),NA())</f>
        <v>#N/A</v>
      </c>
      <c r="AZ102" s="512" t="e">
        <f ca="1">+IF(AND(ISNUMBER(OFFSET('Hygiene Data'!$D$5,0,10*ROW('Hygiene Data'!D96))),'Data Summary'!DO102="Yes"),OFFSET('Hygiene Data'!$D$5,0,10*ROW('Hygiene Data'!D96)),NA())</f>
        <v>#N/A</v>
      </c>
      <c r="BA102" s="512" t="e">
        <f ca="1">+IF(AND(ISNUMBER(OFFSET('Hygiene Data'!$D$7,0,10*ROW('Hygiene Data'!D96))),'Data Summary'!DP102="Yes"),OFFSET('Hygiene Data'!$D$7,0,10*ROW('Hygiene Data'!D96)),NA())</f>
        <v>#N/A</v>
      </c>
      <c r="BB102" s="512" t="e">
        <f ca="1">+IF(AND(ISNUMBER(OFFSET('Hygiene Data'!$D$9,0,10*ROW('Hygiene Data'!D96))),'Data Summary'!DQ102="Yes"),OFFSET('Hygiene Data'!$D$9,0,10*ROW('Hygiene Data'!D96)),NA())</f>
        <v>#N/A</v>
      </c>
      <c r="BC102" s="512" t="e">
        <f ca="1">+IF(AND(ISNUMBER(OFFSET('Hygiene Data'!$E$5,0,10*ROW('Hygiene Data'!E96))),'Data Summary'!DR102="Yes"),OFFSET('Hygiene Data'!$E$5,0,10*ROW('Hygiene Data'!E96)),NA())</f>
        <v>#N/A</v>
      </c>
      <c r="BD102" s="512" t="e">
        <f ca="1">+IF(AND(ISNUMBER(OFFSET('Hygiene Data'!$E$7,0,10*ROW('Hygiene Data'!E96))),'Data Summary'!DS102="Yes"),OFFSET('Hygiene Data'!$E$7,0,10*ROW('Hygiene Data'!E96)),NA())</f>
        <v>#N/A</v>
      </c>
      <c r="BE102" s="512" t="e">
        <f ca="1">+IF(AND(ISNUMBER(OFFSET('Hygiene Data'!$E$9,0,10*ROW('Hygiene Data'!E96))),'Data Summary'!DT102="Yes"),OFFSET('Hygiene Data'!$E$9,0,10*ROW('Hygiene Data'!E96)),NA())</f>
        <v>#N/A</v>
      </c>
      <c r="BF102" s="512" t="e">
        <f ca="1">+IF(AND(ISNUMBER(OFFSET('Hygiene Data'!$F$5,0,10*ROW('Hygiene Data'!F96))),'Data Summary'!DU102="Yes"),OFFSET('Hygiene Data'!$F$5,0,10*ROW('Hygiene Data'!F96)),NA())</f>
        <v>#N/A</v>
      </c>
      <c r="BG102" s="512" t="e">
        <f ca="1">+IF(AND(ISNUMBER(OFFSET('Hygiene Data'!$F$7,0,10*ROW('Hygiene Data'!F96))),'Data Summary'!DV102="Yes"),OFFSET('Hygiene Data'!$F$7,0,10*ROW('Hygiene Data'!F96)),NA())</f>
        <v>#N/A</v>
      </c>
      <c r="BH102" s="512" t="e">
        <f ca="1">+IF(AND(ISNUMBER(OFFSET('Hygiene Data'!$F$9,0,10*ROW('Hygiene Data'!F96))),'Data Summary'!DW102="Yes"),OFFSET('Hygiene Data'!$F$9,0,10*ROW('Hygiene Data'!F96)),NA())</f>
        <v>#N/A</v>
      </c>
      <c r="BI102" s="512" t="e">
        <f ca="1">+IF(AND(ISNUMBER(OFFSET('Hygiene Data'!$G$5,0,10*ROW('Hygiene Data'!G96))),'Data Summary'!DX102="Yes"),OFFSET('Hygiene Data'!$G$5,0,10*ROW('Hygiene Data'!G96)),NA())</f>
        <v>#N/A</v>
      </c>
      <c r="BJ102" s="512" t="e">
        <f ca="1">+IF(AND(ISNUMBER(OFFSET('Hygiene Data'!$G$7,0,10*ROW('Hygiene Data'!G96))),'Data Summary'!DY102="Yes"),OFFSET('Hygiene Data'!$G$7,0,10*ROW('Hygiene Data'!G96)),NA())</f>
        <v>#N/A</v>
      </c>
      <c r="BK102" s="512" t="e">
        <f ca="1">+IF(AND(ISNUMBER(OFFSET('Hygiene Data'!$G$9,0,10*ROW('Hygiene Data'!G96))),'Data Summary'!DZ102="Yes"),OFFSET('Hygiene Data'!$G$9,0,10*ROW('Hygiene Data'!G96)),NA())</f>
        <v>#N/A</v>
      </c>
      <c r="BL102" s="512" t="e">
        <f ca="1">+IF(AND(ISNUMBER(OFFSET('Hygiene Data'!$H$5,0,10*ROW('Hygiene Data'!H96))),'Data Summary'!EA102="Yes"),OFFSET('Hygiene Data'!$H$5,0,10*ROW('Hygiene Data'!H96)),NA())</f>
        <v>#N/A</v>
      </c>
      <c r="BM102" s="512" t="e">
        <f ca="1">+IF(AND(ISNUMBER(OFFSET('Hygiene Data'!$H$7,0,10*ROW('Hygiene Data'!H96))),'Data Summary'!EB102="Yes"),OFFSET('Hygiene Data'!$H$7,0,10*ROW('Hygiene Data'!H96)),NA())</f>
        <v>#N/A</v>
      </c>
      <c r="BN102" s="512" t="e">
        <f ca="1">+IF(AND(ISNUMBER(OFFSET('Hygiene Data'!$H$9,0,10*ROW('Hygiene Data'!H96))),'Data Summary'!EC102="Yes"),OFFSET('Hygiene Data'!$H$9,0,10*ROW('Hygiene Data'!H96)),NA())</f>
        <v>#N/A</v>
      </c>
      <c r="BO102" s="512" t="e">
        <f ca="1">+IF(AND(ISNUMBER(OFFSET('Hygiene Data'!$I$5,0,10*ROW('Hygiene Data'!I96))),'Data Summary'!ED102="Yes"),OFFSET('Hygiene Data'!$I$5,0,10*ROW('Hygiene Data'!I96)),NA())</f>
        <v>#N/A</v>
      </c>
      <c r="BP102" s="512" t="e">
        <f ca="1">+IF(AND(ISNUMBER(OFFSET('Hygiene Data'!$I$7,0,10*ROW('Hygiene Data'!I96))),'Data Summary'!EE102="Yes"),OFFSET('Hygiene Data'!$I$7,0,10*ROW('Hygiene Data'!I96)),NA())</f>
        <v>#N/A</v>
      </c>
      <c r="BQ102" s="512" t="e">
        <f ca="1">+IF(AND(ISNUMBER(OFFSET('Hygiene Data'!$I$9,0,10*ROW('Hygiene Data'!I96))),'Data Summary'!EF102="Yes"),OFFSET('Hygiene Data'!$I$9,0,10*ROW('Hygiene Data'!I96)),NA())</f>
        <v>#N/A</v>
      </c>
    </row>
    <row r="103" spans="1:69" x14ac:dyDescent="0.25">
      <c r="A103" s="508" t="e">
        <f ca="1">+RIGHT('Data Summary'!A103,LEN('Data Summary'!A103)-9)</f>
        <v>#VALUE!</v>
      </c>
      <c r="B103" s="482" t="str">
        <f ca="1">+IF(ISTEXT('Data Summary'!B103),'Data Summary'!B103,"")</f>
        <v/>
      </c>
      <c r="C103" s="509" t="e">
        <f ca="1">+VALUE('Data Summary'!C103)</f>
        <v>#VALUE!</v>
      </c>
      <c r="D103" s="510" t="e">
        <f ca="1">+IF(AND(ISNUMBER(OFFSET('Water Data'!$D$4,0,10*ROW('Water Data'!D97))),'Data Summary'!BS103="Yes"),100-OFFSET('Water Data'!$D$4,0,10*ROW('Water Data'!D97)),NA())</f>
        <v>#N/A</v>
      </c>
      <c r="E103" s="510" t="e">
        <f ca="1">+IF(AND(ISNUMBER(OFFSET('Water Data'!$D$6,0,10*ROW('Water Data'!D97))),'Data Summary'!BT103="Yes"),OFFSET('Water Data'!$D$6,0,10*ROW('Water Data'!D97)),NA())</f>
        <v>#N/A</v>
      </c>
      <c r="F103" s="510" t="e">
        <f ca="1">+IF(AND(ISNUMBER(OFFSET('Water Data'!$D$9,0,10*ROW('Water Data'!D97))),'Data Summary'!BU103="Yes"),OFFSET('Water Data'!$D$9,0,10*ROW('Water Data'!D97)),NA())</f>
        <v>#N/A</v>
      </c>
      <c r="G103" s="510" t="e">
        <f ca="1">+IF(AND(ISNUMBER(OFFSET('Water Data'!$E$4,0,10*ROW('Water Data'!E97))),'Data Summary'!BV103="Yes"),100-OFFSET('Water Data'!$E$4,0,10*ROW('Water Data'!E97)),NA())</f>
        <v>#N/A</v>
      </c>
      <c r="H103" s="510" t="e">
        <f ca="1">+IF(AND(ISNUMBER(OFFSET('Water Data'!$E$6,0,10*ROW('Water Data'!E97))),'Data Summary'!BW103="Yes"),OFFSET('Water Data'!$E$6,0,10*ROW('Water Data'!E97)),NA())</f>
        <v>#N/A</v>
      </c>
      <c r="I103" s="510" t="e">
        <f ca="1">+IF(AND(ISNUMBER(OFFSET('Water Data'!$E$9,0,10*ROW('Water Data'!E97))),'Data Summary'!BX103="Yes"),OFFSET('Water Data'!$E$9,0,10*ROW('Water Data'!E97)),NA())</f>
        <v>#N/A</v>
      </c>
      <c r="J103" s="510" t="e">
        <f ca="1">+IF(AND(ISNUMBER(OFFSET('Water Data'!$F$4,0,10*ROW('Water Data'!F97))),'Data Summary'!BY103="Yes"),100-OFFSET('Water Data'!$F$4,0,10*ROW('Water Data'!F97)),NA())</f>
        <v>#N/A</v>
      </c>
      <c r="K103" s="510" t="e">
        <f ca="1">+IF(AND(ISNUMBER(OFFSET('Water Data'!$F$6,0,10*ROW('Water Data'!F97))),'Data Summary'!BZ103="Yes"),OFFSET('Water Data'!$F$6,0,10*ROW('Water Data'!F97)),NA())</f>
        <v>#N/A</v>
      </c>
      <c r="L103" s="510" t="e">
        <f ca="1">+IF(AND(ISNUMBER(OFFSET('Water Data'!$F$9,0,10*ROW('Water Data'!F97))),'Data Summary'!CA103="Yes"),OFFSET('Water Data'!$F$9,0,10*ROW('Water Data'!F97)),NA())</f>
        <v>#N/A</v>
      </c>
      <c r="M103" s="510" t="e">
        <f ca="1">+IF(AND(ISNUMBER(OFFSET('Water Data'!$G$4,0,10*ROW('Water Data'!G97))),'Data Summary'!CB103="Yes"),100-OFFSET('Water Data'!$G$4,0,10*ROW('Water Data'!G97)),NA())</f>
        <v>#N/A</v>
      </c>
      <c r="N103" s="510" t="e">
        <f ca="1">+IF(AND(ISNUMBER(OFFSET('Water Data'!$G$6,0,10*ROW('Water Data'!G97))),'Data Summary'!CC103="Yes"),OFFSET('Water Data'!$G$6,0,10*ROW('Water Data'!G97)),NA())</f>
        <v>#N/A</v>
      </c>
      <c r="O103" s="510" t="e">
        <f ca="1">+IF(AND(ISNUMBER(OFFSET('Water Data'!$G$9,0,10*ROW('Water Data'!G97))),'Data Summary'!CD103="Yes"),OFFSET('Water Data'!$G$9,0,10*ROW('Water Data'!G97)),NA())</f>
        <v>#N/A</v>
      </c>
      <c r="P103" s="510" t="e">
        <f ca="1">+IF(AND(ISNUMBER(OFFSET('Water Data'!$H$4,0,10*ROW('Water Data'!H97))),'Data Summary'!CE103="Yes"),100-OFFSET('Water Data'!$H$4,0,10*ROW('Water Data'!H97)),NA())</f>
        <v>#N/A</v>
      </c>
      <c r="Q103" s="510" t="e">
        <f ca="1">+IF(AND(ISNUMBER(OFFSET('Water Data'!$H$6,0,10*ROW('Water Data'!H97))),'Data Summary'!CF103="Yes"),OFFSET('Water Data'!$H$6,0,10*ROW('Water Data'!H97)),NA())</f>
        <v>#N/A</v>
      </c>
      <c r="R103" s="510" t="e">
        <f ca="1">+IF(AND(ISNUMBER(OFFSET('Water Data'!$H$9,0,10*ROW('Water Data'!H97))),'Data Summary'!CG103="Yes"),OFFSET('Water Data'!$H$9,0,10*ROW('Water Data'!H97)),NA())</f>
        <v>#N/A</v>
      </c>
      <c r="S103" s="510" t="e">
        <f ca="1">+IF(AND(ISNUMBER(OFFSET('Water Data'!$I$4,0,10*ROW('Water Data'!I97))),'Data Summary'!CH103="Yes"),100-OFFSET('Water Data'!$I$4,0,10*ROW('Water Data'!I97)),NA())</f>
        <v>#N/A</v>
      </c>
      <c r="T103" s="510" t="e">
        <f ca="1">+IF(AND(ISNUMBER(OFFSET('Water Data'!$I$6,0,10*ROW('Water Data'!I97))),'Data Summary'!CI103="Yes"),OFFSET('Water Data'!$I$6,0,10*ROW('Water Data'!I97)),NA())</f>
        <v>#N/A</v>
      </c>
      <c r="U103" s="510" t="e">
        <f ca="1">+IF(AND(ISNUMBER(OFFSET('Water Data'!$I$9,0,10*ROW('Water Data'!I97))),'Data Summary'!CJ103="Yes"),OFFSET('Water Data'!$I$9,0,10*ROW('Water Data'!I97)),NA())</f>
        <v>#N/A</v>
      </c>
      <c r="V103" s="511" t="e">
        <f ca="1">+IF(AND(ISNUMBER(OFFSET('Sanitation Data'!$D$4,0,10*ROW('Sanitation Data'!D97))),'Data Summary'!CK103="Yes"),100-OFFSET('Sanitation Data'!$D$4,0,10*ROW('Sanitation Data'!D97)),NA())</f>
        <v>#N/A</v>
      </c>
      <c r="W103" s="511" t="e">
        <f ca="1">+IF(AND(ISNUMBER(OFFSET('Sanitation Data'!$D$6,0,10*ROW('Sanitation Data'!D97))),'Data Summary'!CL103="Yes"),OFFSET('Sanitation Data'!$D$6,0,10*ROW('Sanitation Data'!D97)),NA())</f>
        <v>#N/A</v>
      </c>
      <c r="X103" s="511" t="e">
        <f ca="1">+IF(AND(ISNUMBER(OFFSET('Sanitation Data'!$D$10,0,10*ROW('Sanitation Data'!D97))),'Data Summary'!CM103="Yes"),OFFSET('Sanitation Data'!$D$10,0,10*ROW('Sanitation Data'!D97)),NA())</f>
        <v>#N/A</v>
      </c>
      <c r="Y103" s="511" t="e">
        <f ca="1">+IF(AND(ISNUMBER(OFFSET('Sanitation Data'!$D$11,0,10*ROW('Sanitation Data'!D97))),'Data Summary'!CN103="Yes"),OFFSET('Sanitation Data'!$D$11,0,10*ROW('Sanitation Data'!D97)),NA())</f>
        <v>#N/A</v>
      </c>
      <c r="Z103" s="511" t="e">
        <f ca="1">+IF(AND(ISNUMBER(OFFSET('Sanitation Data'!$D$12,0,10*ROW('Sanitation Data'!D97))),'Data Summary'!CO103="Yes"),OFFSET('Sanitation Data'!$D$12,0,10*ROW('Sanitation Data'!D97)),NA())</f>
        <v>#N/A</v>
      </c>
      <c r="AA103" s="511" t="e">
        <f ca="1">+IF(AND(ISNUMBER(OFFSET('Sanitation Data'!$E$4,0,10*ROW('Sanitation Data'!E97))),'Data Summary'!CP103="Yes"),100-OFFSET('Sanitation Data'!$E$4,0,10*ROW('Sanitation Data'!E97)),NA())</f>
        <v>#N/A</v>
      </c>
      <c r="AB103" s="511" t="e">
        <f ca="1">+IF(AND(ISNUMBER(OFFSET('Sanitation Data'!$E$6,0,10*ROW('Sanitation Data'!E97))),'Data Summary'!CQ103="Yes"),OFFSET('Sanitation Data'!$E$6,0,10*ROW('Sanitation Data'!E97)),NA())</f>
        <v>#N/A</v>
      </c>
      <c r="AC103" s="511" t="e">
        <f ca="1">+IF(AND(ISNUMBER(OFFSET('Sanitation Data'!$E$10,0,10*ROW('Sanitation Data'!E97))),'Data Summary'!CR103="Yes"),OFFSET('Sanitation Data'!$E$10,0,10*ROW('Sanitation Data'!E97)),NA())</f>
        <v>#N/A</v>
      </c>
      <c r="AD103" s="511" t="e">
        <f ca="1">+IF(AND(ISNUMBER(OFFSET('Sanitation Data'!$E$11,0,10*ROW('Sanitation Data'!E97))),'Data Summary'!CS103="Yes"),OFFSET('Sanitation Data'!$E$11,0,10*ROW('Sanitation Data'!E97)),NA())</f>
        <v>#N/A</v>
      </c>
      <c r="AE103" s="511" t="e">
        <f ca="1">+IF(AND(ISNUMBER(OFFSET('Sanitation Data'!$E$12,0,10*ROW('Sanitation Data'!E97))),'Data Summary'!CT103="Yes"),OFFSET('Sanitation Data'!$E$12,0,10*ROW('Sanitation Data'!E97)),NA())</f>
        <v>#N/A</v>
      </c>
      <c r="AF103" s="511" t="e">
        <f ca="1">+IF(AND(ISNUMBER(OFFSET('Sanitation Data'!$F$4,0,10*ROW('Sanitation Data'!F97))),'Data Summary'!CU103="Yes"),100-OFFSET('Sanitation Data'!$F$4,0,10*ROW('Sanitation Data'!F97)),NA())</f>
        <v>#N/A</v>
      </c>
      <c r="AG103" s="511" t="e">
        <f ca="1">+IF(AND(ISNUMBER(OFFSET('Sanitation Data'!$F$6,0,10*ROW('Sanitation Data'!F97))),'Data Summary'!CV103="Yes"),OFFSET('Sanitation Data'!$F$6,0,10*ROW('Sanitation Data'!F97)),NA())</f>
        <v>#N/A</v>
      </c>
      <c r="AH103" s="511" t="e">
        <f ca="1">+IF(AND(ISNUMBER(OFFSET('Sanitation Data'!$F$10,0,10*ROW('Sanitation Data'!F97))),'Data Summary'!CW103="Yes"),OFFSET('Sanitation Data'!$F$10,0,10*ROW('Sanitation Data'!F97)),NA())</f>
        <v>#N/A</v>
      </c>
      <c r="AI103" s="511" t="e">
        <f ca="1">+IF(AND(ISNUMBER(OFFSET('Sanitation Data'!$F$11,0,10*ROW('Sanitation Data'!F97))),'Data Summary'!CX103="Yes"),OFFSET('Sanitation Data'!$F$11,0,10*ROW('Sanitation Data'!F97)),NA())</f>
        <v>#N/A</v>
      </c>
      <c r="AJ103" s="511" t="e">
        <f ca="1">+IF(AND(ISNUMBER(OFFSET('Sanitation Data'!$F$12,0,10*ROW('Sanitation Data'!F97))),'Data Summary'!CY103="Yes"),OFFSET('Sanitation Data'!$F$12,0,10*ROW('Sanitation Data'!F97)),NA())</f>
        <v>#N/A</v>
      </c>
      <c r="AK103" s="511" t="e">
        <f ca="1">+IF(AND(ISNUMBER(OFFSET('Sanitation Data'!$G$4,0,10*ROW('Sanitation Data'!G97))),'Data Summary'!CZ103="Yes"),100-OFFSET('Sanitation Data'!$G$4,0,10*ROW('Sanitation Data'!G97)),NA())</f>
        <v>#N/A</v>
      </c>
      <c r="AL103" s="511" t="e">
        <f ca="1">+IF(AND(ISNUMBER(OFFSET('Sanitation Data'!$G$6,0,10*ROW('Sanitation Data'!G97))),'Data Summary'!DA103="Yes"),OFFSET('Sanitation Data'!$G$6,0,10*ROW('Sanitation Data'!G97)),NA())</f>
        <v>#N/A</v>
      </c>
      <c r="AM103" s="511" t="e">
        <f ca="1">+IF(AND(ISNUMBER(OFFSET('Sanitation Data'!$G$10,0,10*ROW('Sanitation Data'!G97))),'Data Summary'!DB103="Yes"),OFFSET('Sanitation Data'!$G$10,0,10*ROW('Sanitation Data'!G97)),NA())</f>
        <v>#N/A</v>
      </c>
      <c r="AN103" s="511" t="e">
        <f ca="1">+IF(AND(ISNUMBER(OFFSET('Sanitation Data'!$G$11,0,10*ROW('Sanitation Data'!G97))),'Data Summary'!DC103="Yes"),OFFSET('Sanitation Data'!$G$11,0,10*ROW('Sanitation Data'!G97)),NA())</f>
        <v>#N/A</v>
      </c>
      <c r="AO103" s="511" t="e">
        <f ca="1">+IF(AND(ISNUMBER(OFFSET('Sanitation Data'!$G$12,0,10*ROW('Sanitation Data'!G97))),'Data Summary'!DD103="Yes"),OFFSET('Sanitation Data'!$G$12,0,10*ROW('Sanitation Data'!G97)),NA())</f>
        <v>#N/A</v>
      </c>
      <c r="AP103" s="511" t="e">
        <f ca="1">+IF(AND(ISNUMBER(OFFSET('Sanitation Data'!$H$4,0,10*ROW('Sanitation Data'!H97))),'Data Summary'!DE103="Yes"),100-OFFSET('Sanitation Data'!$H$4,0,10*ROW('Sanitation Data'!H97)),NA())</f>
        <v>#N/A</v>
      </c>
      <c r="AQ103" s="511" t="e">
        <f ca="1">+IF(AND(ISNUMBER(OFFSET('Sanitation Data'!$H$6,0,10*ROW('Sanitation Data'!H97))),'Data Summary'!DF103="Yes"),OFFSET('Sanitation Data'!$H$6,0,10*ROW('Sanitation Data'!H97)),NA())</f>
        <v>#N/A</v>
      </c>
      <c r="AR103" s="511" t="e">
        <f ca="1">+IF(AND(ISNUMBER(OFFSET('Sanitation Data'!$H$10,0,10*ROW('Sanitation Data'!H97))),'Data Summary'!DG103="Yes"),OFFSET('Sanitation Data'!$H$10,0,10*ROW('Sanitation Data'!H97)),NA())</f>
        <v>#N/A</v>
      </c>
      <c r="AS103" s="511" t="e">
        <f ca="1">+IF(AND(ISNUMBER(OFFSET('Sanitation Data'!$H$11,0,10*ROW('Sanitation Data'!H97))),'Data Summary'!DH103="Yes"),OFFSET('Sanitation Data'!$H$11,0,10*ROW('Sanitation Data'!H97)),NA())</f>
        <v>#N/A</v>
      </c>
      <c r="AT103" s="511" t="e">
        <f ca="1">+IF(AND(ISNUMBER(OFFSET('Sanitation Data'!$H$12,0,10*ROW('Sanitation Data'!H97))),'Data Summary'!DI103="Yes"),OFFSET('Sanitation Data'!$H$12,0,10*ROW('Sanitation Data'!H97)),NA())</f>
        <v>#N/A</v>
      </c>
      <c r="AU103" s="511" t="e">
        <f ca="1">+IF(AND(ISNUMBER(OFFSET('Sanitation Data'!$I$4,0,10*ROW('Sanitation Data'!I97))),'Data Summary'!DJ103="Yes"),100-OFFSET('Sanitation Data'!$I$4,0,10*ROW('Sanitation Data'!I97)),NA())</f>
        <v>#N/A</v>
      </c>
      <c r="AV103" s="511" t="e">
        <f ca="1">+IF(AND(ISNUMBER(OFFSET('Sanitation Data'!$I$6,0,10*ROW('Sanitation Data'!I97))),'Data Summary'!DK103="Yes"),OFFSET('Sanitation Data'!$I$6,0,10*ROW('Sanitation Data'!I97)),NA())</f>
        <v>#N/A</v>
      </c>
      <c r="AW103" s="511" t="e">
        <f ca="1">+IF(AND(ISNUMBER(OFFSET('Sanitation Data'!$I$10,0,10*ROW('Sanitation Data'!I97))),'Data Summary'!DL103="Yes"),OFFSET('Sanitation Data'!$I$10,0,10*ROW('Sanitation Data'!I97)),NA())</f>
        <v>#N/A</v>
      </c>
      <c r="AX103" s="511" t="e">
        <f ca="1">+IF(AND(ISNUMBER(OFFSET('Sanitation Data'!$I$11,0,10*ROW('Sanitation Data'!I97))),'Data Summary'!DM103="Yes"),OFFSET('Sanitation Data'!$I$11,0,10*ROW('Sanitation Data'!I97)),NA())</f>
        <v>#N/A</v>
      </c>
      <c r="AY103" s="511" t="e">
        <f ca="1">+IF(AND(ISNUMBER(OFFSET('Sanitation Data'!$I$12,0,10*ROW('Sanitation Data'!I97))),'Data Summary'!DN103="Yes"),OFFSET('Sanitation Data'!$I$12,0,10*ROW('Sanitation Data'!I97)),NA())</f>
        <v>#N/A</v>
      </c>
      <c r="AZ103" s="512" t="e">
        <f ca="1">+IF(AND(ISNUMBER(OFFSET('Hygiene Data'!$D$5,0,10*ROW('Hygiene Data'!D97))),'Data Summary'!DO103="Yes"),OFFSET('Hygiene Data'!$D$5,0,10*ROW('Hygiene Data'!D97)),NA())</f>
        <v>#N/A</v>
      </c>
      <c r="BA103" s="512" t="e">
        <f ca="1">+IF(AND(ISNUMBER(OFFSET('Hygiene Data'!$D$7,0,10*ROW('Hygiene Data'!D97))),'Data Summary'!DP103="Yes"),OFFSET('Hygiene Data'!$D$7,0,10*ROW('Hygiene Data'!D97)),NA())</f>
        <v>#N/A</v>
      </c>
      <c r="BB103" s="512" t="e">
        <f ca="1">+IF(AND(ISNUMBER(OFFSET('Hygiene Data'!$D$9,0,10*ROW('Hygiene Data'!D97))),'Data Summary'!DQ103="Yes"),OFFSET('Hygiene Data'!$D$9,0,10*ROW('Hygiene Data'!D97)),NA())</f>
        <v>#N/A</v>
      </c>
      <c r="BC103" s="512" t="e">
        <f ca="1">+IF(AND(ISNUMBER(OFFSET('Hygiene Data'!$E$5,0,10*ROW('Hygiene Data'!E97))),'Data Summary'!DR103="Yes"),OFFSET('Hygiene Data'!$E$5,0,10*ROW('Hygiene Data'!E97)),NA())</f>
        <v>#N/A</v>
      </c>
      <c r="BD103" s="512" t="e">
        <f ca="1">+IF(AND(ISNUMBER(OFFSET('Hygiene Data'!$E$7,0,10*ROW('Hygiene Data'!E97))),'Data Summary'!DS103="Yes"),OFFSET('Hygiene Data'!$E$7,0,10*ROW('Hygiene Data'!E97)),NA())</f>
        <v>#N/A</v>
      </c>
      <c r="BE103" s="512" t="e">
        <f ca="1">+IF(AND(ISNUMBER(OFFSET('Hygiene Data'!$E$9,0,10*ROW('Hygiene Data'!E97))),'Data Summary'!DT103="Yes"),OFFSET('Hygiene Data'!$E$9,0,10*ROW('Hygiene Data'!E97)),NA())</f>
        <v>#N/A</v>
      </c>
      <c r="BF103" s="512" t="e">
        <f ca="1">+IF(AND(ISNUMBER(OFFSET('Hygiene Data'!$F$5,0,10*ROW('Hygiene Data'!F97))),'Data Summary'!DU103="Yes"),OFFSET('Hygiene Data'!$F$5,0,10*ROW('Hygiene Data'!F97)),NA())</f>
        <v>#N/A</v>
      </c>
      <c r="BG103" s="512" t="e">
        <f ca="1">+IF(AND(ISNUMBER(OFFSET('Hygiene Data'!$F$7,0,10*ROW('Hygiene Data'!F97))),'Data Summary'!DV103="Yes"),OFFSET('Hygiene Data'!$F$7,0,10*ROW('Hygiene Data'!F97)),NA())</f>
        <v>#N/A</v>
      </c>
      <c r="BH103" s="512" t="e">
        <f ca="1">+IF(AND(ISNUMBER(OFFSET('Hygiene Data'!$F$9,0,10*ROW('Hygiene Data'!F97))),'Data Summary'!DW103="Yes"),OFFSET('Hygiene Data'!$F$9,0,10*ROW('Hygiene Data'!F97)),NA())</f>
        <v>#N/A</v>
      </c>
      <c r="BI103" s="512" t="e">
        <f ca="1">+IF(AND(ISNUMBER(OFFSET('Hygiene Data'!$G$5,0,10*ROW('Hygiene Data'!G97))),'Data Summary'!DX103="Yes"),OFFSET('Hygiene Data'!$G$5,0,10*ROW('Hygiene Data'!G97)),NA())</f>
        <v>#N/A</v>
      </c>
      <c r="BJ103" s="512" t="e">
        <f ca="1">+IF(AND(ISNUMBER(OFFSET('Hygiene Data'!$G$7,0,10*ROW('Hygiene Data'!G97))),'Data Summary'!DY103="Yes"),OFFSET('Hygiene Data'!$G$7,0,10*ROW('Hygiene Data'!G97)),NA())</f>
        <v>#N/A</v>
      </c>
      <c r="BK103" s="512" t="e">
        <f ca="1">+IF(AND(ISNUMBER(OFFSET('Hygiene Data'!$G$9,0,10*ROW('Hygiene Data'!G97))),'Data Summary'!DZ103="Yes"),OFFSET('Hygiene Data'!$G$9,0,10*ROW('Hygiene Data'!G97)),NA())</f>
        <v>#N/A</v>
      </c>
      <c r="BL103" s="512" t="e">
        <f ca="1">+IF(AND(ISNUMBER(OFFSET('Hygiene Data'!$H$5,0,10*ROW('Hygiene Data'!H97))),'Data Summary'!EA103="Yes"),OFFSET('Hygiene Data'!$H$5,0,10*ROW('Hygiene Data'!H97)),NA())</f>
        <v>#N/A</v>
      </c>
      <c r="BM103" s="512" t="e">
        <f ca="1">+IF(AND(ISNUMBER(OFFSET('Hygiene Data'!$H$7,0,10*ROW('Hygiene Data'!H97))),'Data Summary'!EB103="Yes"),OFFSET('Hygiene Data'!$H$7,0,10*ROW('Hygiene Data'!H97)),NA())</f>
        <v>#N/A</v>
      </c>
      <c r="BN103" s="512" t="e">
        <f ca="1">+IF(AND(ISNUMBER(OFFSET('Hygiene Data'!$H$9,0,10*ROW('Hygiene Data'!H97))),'Data Summary'!EC103="Yes"),OFFSET('Hygiene Data'!$H$9,0,10*ROW('Hygiene Data'!H97)),NA())</f>
        <v>#N/A</v>
      </c>
      <c r="BO103" s="512" t="e">
        <f ca="1">+IF(AND(ISNUMBER(OFFSET('Hygiene Data'!$I$5,0,10*ROW('Hygiene Data'!I97))),'Data Summary'!ED103="Yes"),OFFSET('Hygiene Data'!$I$5,0,10*ROW('Hygiene Data'!I97)),NA())</f>
        <v>#N/A</v>
      </c>
      <c r="BP103" s="512" t="e">
        <f ca="1">+IF(AND(ISNUMBER(OFFSET('Hygiene Data'!$I$7,0,10*ROW('Hygiene Data'!I97))),'Data Summary'!EE103="Yes"),OFFSET('Hygiene Data'!$I$7,0,10*ROW('Hygiene Data'!I97)),NA())</f>
        <v>#N/A</v>
      </c>
      <c r="BQ103" s="512" t="e">
        <f ca="1">+IF(AND(ISNUMBER(OFFSET('Hygiene Data'!$I$9,0,10*ROW('Hygiene Data'!I97))),'Data Summary'!EF103="Yes"),OFFSET('Hygiene Data'!$I$9,0,10*ROW('Hygiene Data'!I97)),NA())</f>
        <v>#N/A</v>
      </c>
    </row>
    <row r="104" spans="1:69" x14ac:dyDescent="0.25">
      <c r="A104" s="508" t="e">
        <f ca="1">+RIGHT('Data Summary'!A104,LEN('Data Summary'!A104)-9)</f>
        <v>#VALUE!</v>
      </c>
      <c r="B104" s="482" t="str">
        <f ca="1">+IF(ISTEXT('Data Summary'!B104),'Data Summary'!B104,"")</f>
        <v/>
      </c>
      <c r="C104" s="509" t="e">
        <f ca="1">+VALUE('Data Summary'!C104)</f>
        <v>#VALUE!</v>
      </c>
      <c r="D104" s="510" t="e">
        <f ca="1">+IF(AND(ISNUMBER(OFFSET('Water Data'!$D$4,0,10*ROW('Water Data'!D98))),'Data Summary'!BS104="Yes"),100-OFFSET('Water Data'!$D$4,0,10*ROW('Water Data'!D98)),NA())</f>
        <v>#N/A</v>
      </c>
      <c r="E104" s="510" t="e">
        <f ca="1">+IF(AND(ISNUMBER(OFFSET('Water Data'!$D$6,0,10*ROW('Water Data'!D98))),'Data Summary'!BT104="Yes"),OFFSET('Water Data'!$D$6,0,10*ROW('Water Data'!D98)),NA())</f>
        <v>#N/A</v>
      </c>
      <c r="F104" s="510" t="e">
        <f ca="1">+IF(AND(ISNUMBER(OFFSET('Water Data'!$D$9,0,10*ROW('Water Data'!D98))),'Data Summary'!BU104="Yes"),OFFSET('Water Data'!$D$9,0,10*ROW('Water Data'!D98)),NA())</f>
        <v>#N/A</v>
      </c>
      <c r="G104" s="510" t="e">
        <f ca="1">+IF(AND(ISNUMBER(OFFSET('Water Data'!$E$4,0,10*ROW('Water Data'!E98))),'Data Summary'!BV104="Yes"),100-OFFSET('Water Data'!$E$4,0,10*ROW('Water Data'!E98)),NA())</f>
        <v>#N/A</v>
      </c>
      <c r="H104" s="510" t="e">
        <f ca="1">+IF(AND(ISNUMBER(OFFSET('Water Data'!$E$6,0,10*ROW('Water Data'!E98))),'Data Summary'!BW104="Yes"),OFFSET('Water Data'!$E$6,0,10*ROW('Water Data'!E98)),NA())</f>
        <v>#N/A</v>
      </c>
      <c r="I104" s="510" t="e">
        <f ca="1">+IF(AND(ISNUMBER(OFFSET('Water Data'!$E$9,0,10*ROW('Water Data'!E98))),'Data Summary'!BX104="Yes"),OFFSET('Water Data'!$E$9,0,10*ROW('Water Data'!E98)),NA())</f>
        <v>#N/A</v>
      </c>
      <c r="J104" s="510" t="e">
        <f ca="1">+IF(AND(ISNUMBER(OFFSET('Water Data'!$F$4,0,10*ROW('Water Data'!F98))),'Data Summary'!BY104="Yes"),100-OFFSET('Water Data'!$F$4,0,10*ROW('Water Data'!F98)),NA())</f>
        <v>#N/A</v>
      </c>
      <c r="K104" s="510" t="e">
        <f ca="1">+IF(AND(ISNUMBER(OFFSET('Water Data'!$F$6,0,10*ROW('Water Data'!F98))),'Data Summary'!BZ104="Yes"),OFFSET('Water Data'!$F$6,0,10*ROW('Water Data'!F98)),NA())</f>
        <v>#N/A</v>
      </c>
      <c r="L104" s="510" t="e">
        <f ca="1">+IF(AND(ISNUMBER(OFFSET('Water Data'!$F$9,0,10*ROW('Water Data'!F98))),'Data Summary'!CA104="Yes"),OFFSET('Water Data'!$F$9,0,10*ROW('Water Data'!F98)),NA())</f>
        <v>#N/A</v>
      </c>
      <c r="M104" s="510" t="e">
        <f ca="1">+IF(AND(ISNUMBER(OFFSET('Water Data'!$G$4,0,10*ROW('Water Data'!G98))),'Data Summary'!CB104="Yes"),100-OFFSET('Water Data'!$G$4,0,10*ROW('Water Data'!G98)),NA())</f>
        <v>#N/A</v>
      </c>
      <c r="N104" s="510" t="e">
        <f ca="1">+IF(AND(ISNUMBER(OFFSET('Water Data'!$G$6,0,10*ROW('Water Data'!G98))),'Data Summary'!CC104="Yes"),OFFSET('Water Data'!$G$6,0,10*ROW('Water Data'!G98)),NA())</f>
        <v>#N/A</v>
      </c>
      <c r="O104" s="510" t="e">
        <f ca="1">+IF(AND(ISNUMBER(OFFSET('Water Data'!$G$9,0,10*ROW('Water Data'!G98))),'Data Summary'!CD104="Yes"),OFFSET('Water Data'!$G$9,0,10*ROW('Water Data'!G98)),NA())</f>
        <v>#N/A</v>
      </c>
      <c r="P104" s="510" t="e">
        <f ca="1">+IF(AND(ISNUMBER(OFFSET('Water Data'!$H$4,0,10*ROW('Water Data'!H98))),'Data Summary'!CE104="Yes"),100-OFFSET('Water Data'!$H$4,0,10*ROW('Water Data'!H98)),NA())</f>
        <v>#N/A</v>
      </c>
      <c r="Q104" s="510" t="e">
        <f ca="1">+IF(AND(ISNUMBER(OFFSET('Water Data'!$H$6,0,10*ROW('Water Data'!H98))),'Data Summary'!CF104="Yes"),OFFSET('Water Data'!$H$6,0,10*ROW('Water Data'!H98)),NA())</f>
        <v>#N/A</v>
      </c>
      <c r="R104" s="510" t="e">
        <f ca="1">+IF(AND(ISNUMBER(OFFSET('Water Data'!$H$9,0,10*ROW('Water Data'!H98))),'Data Summary'!CG104="Yes"),OFFSET('Water Data'!$H$9,0,10*ROW('Water Data'!H98)),NA())</f>
        <v>#N/A</v>
      </c>
      <c r="S104" s="510" t="e">
        <f ca="1">+IF(AND(ISNUMBER(OFFSET('Water Data'!$I$4,0,10*ROW('Water Data'!I98))),'Data Summary'!CH104="Yes"),100-OFFSET('Water Data'!$I$4,0,10*ROW('Water Data'!I98)),NA())</f>
        <v>#N/A</v>
      </c>
      <c r="T104" s="510" t="e">
        <f ca="1">+IF(AND(ISNUMBER(OFFSET('Water Data'!$I$6,0,10*ROW('Water Data'!I98))),'Data Summary'!CI104="Yes"),OFFSET('Water Data'!$I$6,0,10*ROW('Water Data'!I98)),NA())</f>
        <v>#N/A</v>
      </c>
      <c r="U104" s="510" t="e">
        <f ca="1">+IF(AND(ISNUMBER(OFFSET('Water Data'!$I$9,0,10*ROW('Water Data'!I98))),'Data Summary'!CJ104="Yes"),OFFSET('Water Data'!$I$9,0,10*ROW('Water Data'!I98)),NA())</f>
        <v>#N/A</v>
      </c>
      <c r="V104" s="511" t="e">
        <f ca="1">+IF(AND(ISNUMBER(OFFSET('Sanitation Data'!$D$4,0,10*ROW('Sanitation Data'!D98))),'Data Summary'!CK104="Yes"),100-OFFSET('Sanitation Data'!$D$4,0,10*ROW('Sanitation Data'!D98)),NA())</f>
        <v>#N/A</v>
      </c>
      <c r="W104" s="511" t="e">
        <f ca="1">+IF(AND(ISNUMBER(OFFSET('Sanitation Data'!$D$6,0,10*ROW('Sanitation Data'!D98))),'Data Summary'!CL104="Yes"),OFFSET('Sanitation Data'!$D$6,0,10*ROW('Sanitation Data'!D98)),NA())</f>
        <v>#N/A</v>
      </c>
      <c r="X104" s="511" t="e">
        <f ca="1">+IF(AND(ISNUMBER(OFFSET('Sanitation Data'!$D$10,0,10*ROW('Sanitation Data'!D98))),'Data Summary'!CM104="Yes"),OFFSET('Sanitation Data'!$D$10,0,10*ROW('Sanitation Data'!D98)),NA())</f>
        <v>#N/A</v>
      </c>
      <c r="Y104" s="511" t="e">
        <f ca="1">+IF(AND(ISNUMBER(OFFSET('Sanitation Data'!$D$11,0,10*ROW('Sanitation Data'!D98))),'Data Summary'!CN104="Yes"),OFFSET('Sanitation Data'!$D$11,0,10*ROW('Sanitation Data'!D98)),NA())</f>
        <v>#N/A</v>
      </c>
      <c r="Z104" s="511" t="e">
        <f ca="1">+IF(AND(ISNUMBER(OFFSET('Sanitation Data'!$D$12,0,10*ROW('Sanitation Data'!D98))),'Data Summary'!CO104="Yes"),OFFSET('Sanitation Data'!$D$12,0,10*ROW('Sanitation Data'!D98)),NA())</f>
        <v>#N/A</v>
      </c>
      <c r="AA104" s="511" t="e">
        <f ca="1">+IF(AND(ISNUMBER(OFFSET('Sanitation Data'!$E$4,0,10*ROW('Sanitation Data'!E98))),'Data Summary'!CP104="Yes"),100-OFFSET('Sanitation Data'!$E$4,0,10*ROW('Sanitation Data'!E98)),NA())</f>
        <v>#N/A</v>
      </c>
      <c r="AB104" s="511" t="e">
        <f ca="1">+IF(AND(ISNUMBER(OFFSET('Sanitation Data'!$E$6,0,10*ROW('Sanitation Data'!E98))),'Data Summary'!CQ104="Yes"),OFFSET('Sanitation Data'!$E$6,0,10*ROW('Sanitation Data'!E98)),NA())</f>
        <v>#N/A</v>
      </c>
      <c r="AC104" s="511" t="e">
        <f ca="1">+IF(AND(ISNUMBER(OFFSET('Sanitation Data'!$E$10,0,10*ROW('Sanitation Data'!E98))),'Data Summary'!CR104="Yes"),OFFSET('Sanitation Data'!$E$10,0,10*ROW('Sanitation Data'!E98)),NA())</f>
        <v>#N/A</v>
      </c>
      <c r="AD104" s="511" t="e">
        <f ca="1">+IF(AND(ISNUMBER(OFFSET('Sanitation Data'!$E$11,0,10*ROW('Sanitation Data'!E98))),'Data Summary'!CS104="Yes"),OFFSET('Sanitation Data'!$E$11,0,10*ROW('Sanitation Data'!E98)),NA())</f>
        <v>#N/A</v>
      </c>
      <c r="AE104" s="511" t="e">
        <f ca="1">+IF(AND(ISNUMBER(OFFSET('Sanitation Data'!$E$12,0,10*ROW('Sanitation Data'!E98))),'Data Summary'!CT104="Yes"),OFFSET('Sanitation Data'!$E$12,0,10*ROW('Sanitation Data'!E98)),NA())</f>
        <v>#N/A</v>
      </c>
      <c r="AF104" s="511" t="e">
        <f ca="1">+IF(AND(ISNUMBER(OFFSET('Sanitation Data'!$F$4,0,10*ROW('Sanitation Data'!F98))),'Data Summary'!CU104="Yes"),100-OFFSET('Sanitation Data'!$F$4,0,10*ROW('Sanitation Data'!F98)),NA())</f>
        <v>#N/A</v>
      </c>
      <c r="AG104" s="511" t="e">
        <f ca="1">+IF(AND(ISNUMBER(OFFSET('Sanitation Data'!$F$6,0,10*ROW('Sanitation Data'!F98))),'Data Summary'!CV104="Yes"),OFFSET('Sanitation Data'!$F$6,0,10*ROW('Sanitation Data'!F98)),NA())</f>
        <v>#N/A</v>
      </c>
      <c r="AH104" s="511" t="e">
        <f ca="1">+IF(AND(ISNUMBER(OFFSET('Sanitation Data'!$F$10,0,10*ROW('Sanitation Data'!F98))),'Data Summary'!CW104="Yes"),OFFSET('Sanitation Data'!$F$10,0,10*ROW('Sanitation Data'!F98)),NA())</f>
        <v>#N/A</v>
      </c>
      <c r="AI104" s="511" t="e">
        <f ca="1">+IF(AND(ISNUMBER(OFFSET('Sanitation Data'!$F$11,0,10*ROW('Sanitation Data'!F98))),'Data Summary'!CX104="Yes"),OFFSET('Sanitation Data'!$F$11,0,10*ROW('Sanitation Data'!F98)),NA())</f>
        <v>#N/A</v>
      </c>
      <c r="AJ104" s="511" t="e">
        <f ca="1">+IF(AND(ISNUMBER(OFFSET('Sanitation Data'!$F$12,0,10*ROW('Sanitation Data'!F98))),'Data Summary'!CY104="Yes"),OFFSET('Sanitation Data'!$F$12,0,10*ROW('Sanitation Data'!F98)),NA())</f>
        <v>#N/A</v>
      </c>
      <c r="AK104" s="511" t="e">
        <f ca="1">+IF(AND(ISNUMBER(OFFSET('Sanitation Data'!$G$4,0,10*ROW('Sanitation Data'!G98))),'Data Summary'!CZ104="Yes"),100-OFFSET('Sanitation Data'!$G$4,0,10*ROW('Sanitation Data'!G98)),NA())</f>
        <v>#N/A</v>
      </c>
      <c r="AL104" s="511" t="e">
        <f ca="1">+IF(AND(ISNUMBER(OFFSET('Sanitation Data'!$G$6,0,10*ROW('Sanitation Data'!G98))),'Data Summary'!DA104="Yes"),OFFSET('Sanitation Data'!$G$6,0,10*ROW('Sanitation Data'!G98)),NA())</f>
        <v>#N/A</v>
      </c>
      <c r="AM104" s="511" t="e">
        <f ca="1">+IF(AND(ISNUMBER(OFFSET('Sanitation Data'!$G$10,0,10*ROW('Sanitation Data'!G98))),'Data Summary'!DB104="Yes"),OFFSET('Sanitation Data'!$G$10,0,10*ROW('Sanitation Data'!G98)),NA())</f>
        <v>#N/A</v>
      </c>
      <c r="AN104" s="511" t="e">
        <f ca="1">+IF(AND(ISNUMBER(OFFSET('Sanitation Data'!$G$11,0,10*ROW('Sanitation Data'!G98))),'Data Summary'!DC104="Yes"),OFFSET('Sanitation Data'!$G$11,0,10*ROW('Sanitation Data'!G98)),NA())</f>
        <v>#N/A</v>
      </c>
      <c r="AO104" s="511" t="e">
        <f ca="1">+IF(AND(ISNUMBER(OFFSET('Sanitation Data'!$G$12,0,10*ROW('Sanitation Data'!G98))),'Data Summary'!DD104="Yes"),OFFSET('Sanitation Data'!$G$12,0,10*ROW('Sanitation Data'!G98)),NA())</f>
        <v>#N/A</v>
      </c>
      <c r="AP104" s="511" t="e">
        <f ca="1">+IF(AND(ISNUMBER(OFFSET('Sanitation Data'!$H$4,0,10*ROW('Sanitation Data'!H98))),'Data Summary'!DE104="Yes"),100-OFFSET('Sanitation Data'!$H$4,0,10*ROW('Sanitation Data'!H98)),NA())</f>
        <v>#N/A</v>
      </c>
      <c r="AQ104" s="511" t="e">
        <f ca="1">+IF(AND(ISNUMBER(OFFSET('Sanitation Data'!$H$6,0,10*ROW('Sanitation Data'!H98))),'Data Summary'!DF104="Yes"),OFFSET('Sanitation Data'!$H$6,0,10*ROW('Sanitation Data'!H98)),NA())</f>
        <v>#N/A</v>
      </c>
      <c r="AR104" s="511" t="e">
        <f ca="1">+IF(AND(ISNUMBER(OFFSET('Sanitation Data'!$H$10,0,10*ROW('Sanitation Data'!H98))),'Data Summary'!DG104="Yes"),OFFSET('Sanitation Data'!$H$10,0,10*ROW('Sanitation Data'!H98)),NA())</f>
        <v>#N/A</v>
      </c>
      <c r="AS104" s="511" t="e">
        <f ca="1">+IF(AND(ISNUMBER(OFFSET('Sanitation Data'!$H$11,0,10*ROW('Sanitation Data'!H98))),'Data Summary'!DH104="Yes"),OFFSET('Sanitation Data'!$H$11,0,10*ROW('Sanitation Data'!H98)),NA())</f>
        <v>#N/A</v>
      </c>
      <c r="AT104" s="511" t="e">
        <f ca="1">+IF(AND(ISNUMBER(OFFSET('Sanitation Data'!$H$12,0,10*ROW('Sanitation Data'!H98))),'Data Summary'!DI104="Yes"),OFFSET('Sanitation Data'!$H$12,0,10*ROW('Sanitation Data'!H98)),NA())</f>
        <v>#N/A</v>
      </c>
      <c r="AU104" s="511" t="e">
        <f ca="1">+IF(AND(ISNUMBER(OFFSET('Sanitation Data'!$I$4,0,10*ROW('Sanitation Data'!I98))),'Data Summary'!DJ104="Yes"),100-OFFSET('Sanitation Data'!$I$4,0,10*ROW('Sanitation Data'!I98)),NA())</f>
        <v>#N/A</v>
      </c>
      <c r="AV104" s="511" t="e">
        <f ca="1">+IF(AND(ISNUMBER(OFFSET('Sanitation Data'!$I$6,0,10*ROW('Sanitation Data'!I98))),'Data Summary'!DK104="Yes"),OFFSET('Sanitation Data'!$I$6,0,10*ROW('Sanitation Data'!I98)),NA())</f>
        <v>#N/A</v>
      </c>
      <c r="AW104" s="511" t="e">
        <f ca="1">+IF(AND(ISNUMBER(OFFSET('Sanitation Data'!$I$10,0,10*ROW('Sanitation Data'!I98))),'Data Summary'!DL104="Yes"),OFFSET('Sanitation Data'!$I$10,0,10*ROW('Sanitation Data'!I98)),NA())</f>
        <v>#N/A</v>
      </c>
      <c r="AX104" s="511" t="e">
        <f ca="1">+IF(AND(ISNUMBER(OFFSET('Sanitation Data'!$I$11,0,10*ROW('Sanitation Data'!I98))),'Data Summary'!DM104="Yes"),OFFSET('Sanitation Data'!$I$11,0,10*ROW('Sanitation Data'!I98)),NA())</f>
        <v>#N/A</v>
      </c>
      <c r="AY104" s="511" t="e">
        <f ca="1">+IF(AND(ISNUMBER(OFFSET('Sanitation Data'!$I$12,0,10*ROW('Sanitation Data'!I98))),'Data Summary'!DN104="Yes"),OFFSET('Sanitation Data'!$I$12,0,10*ROW('Sanitation Data'!I98)),NA())</f>
        <v>#N/A</v>
      </c>
      <c r="AZ104" s="512" t="e">
        <f ca="1">+IF(AND(ISNUMBER(OFFSET('Hygiene Data'!$D$5,0,10*ROW('Hygiene Data'!D98))),'Data Summary'!DO104="Yes"),OFFSET('Hygiene Data'!$D$5,0,10*ROW('Hygiene Data'!D98)),NA())</f>
        <v>#N/A</v>
      </c>
      <c r="BA104" s="512" t="e">
        <f ca="1">+IF(AND(ISNUMBER(OFFSET('Hygiene Data'!$D$7,0,10*ROW('Hygiene Data'!D98))),'Data Summary'!DP104="Yes"),OFFSET('Hygiene Data'!$D$7,0,10*ROW('Hygiene Data'!D98)),NA())</f>
        <v>#N/A</v>
      </c>
      <c r="BB104" s="512" t="e">
        <f ca="1">+IF(AND(ISNUMBER(OFFSET('Hygiene Data'!$D$9,0,10*ROW('Hygiene Data'!D98))),'Data Summary'!DQ104="Yes"),OFFSET('Hygiene Data'!$D$9,0,10*ROW('Hygiene Data'!D98)),NA())</f>
        <v>#N/A</v>
      </c>
      <c r="BC104" s="512" t="e">
        <f ca="1">+IF(AND(ISNUMBER(OFFSET('Hygiene Data'!$E$5,0,10*ROW('Hygiene Data'!E98))),'Data Summary'!DR104="Yes"),OFFSET('Hygiene Data'!$E$5,0,10*ROW('Hygiene Data'!E98)),NA())</f>
        <v>#N/A</v>
      </c>
      <c r="BD104" s="512" t="e">
        <f ca="1">+IF(AND(ISNUMBER(OFFSET('Hygiene Data'!$E$7,0,10*ROW('Hygiene Data'!E98))),'Data Summary'!DS104="Yes"),OFFSET('Hygiene Data'!$E$7,0,10*ROW('Hygiene Data'!E98)),NA())</f>
        <v>#N/A</v>
      </c>
      <c r="BE104" s="512" t="e">
        <f ca="1">+IF(AND(ISNUMBER(OFFSET('Hygiene Data'!$E$9,0,10*ROW('Hygiene Data'!E98))),'Data Summary'!DT104="Yes"),OFFSET('Hygiene Data'!$E$9,0,10*ROW('Hygiene Data'!E98)),NA())</f>
        <v>#N/A</v>
      </c>
      <c r="BF104" s="512" t="e">
        <f ca="1">+IF(AND(ISNUMBER(OFFSET('Hygiene Data'!$F$5,0,10*ROW('Hygiene Data'!F98))),'Data Summary'!DU104="Yes"),OFFSET('Hygiene Data'!$F$5,0,10*ROW('Hygiene Data'!F98)),NA())</f>
        <v>#N/A</v>
      </c>
      <c r="BG104" s="512" t="e">
        <f ca="1">+IF(AND(ISNUMBER(OFFSET('Hygiene Data'!$F$7,0,10*ROW('Hygiene Data'!F98))),'Data Summary'!DV104="Yes"),OFFSET('Hygiene Data'!$F$7,0,10*ROW('Hygiene Data'!F98)),NA())</f>
        <v>#N/A</v>
      </c>
      <c r="BH104" s="512" t="e">
        <f ca="1">+IF(AND(ISNUMBER(OFFSET('Hygiene Data'!$F$9,0,10*ROW('Hygiene Data'!F98))),'Data Summary'!DW104="Yes"),OFFSET('Hygiene Data'!$F$9,0,10*ROW('Hygiene Data'!F98)),NA())</f>
        <v>#N/A</v>
      </c>
      <c r="BI104" s="512" t="e">
        <f ca="1">+IF(AND(ISNUMBER(OFFSET('Hygiene Data'!$G$5,0,10*ROW('Hygiene Data'!G98))),'Data Summary'!DX104="Yes"),OFFSET('Hygiene Data'!$G$5,0,10*ROW('Hygiene Data'!G98)),NA())</f>
        <v>#N/A</v>
      </c>
      <c r="BJ104" s="512" t="e">
        <f ca="1">+IF(AND(ISNUMBER(OFFSET('Hygiene Data'!$G$7,0,10*ROW('Hygiene Data'!G98))),'Data Summary'!DY104="Yes"),OFFSET('Hygiene Data'!$G$7,0,10*ROW('Hygiene Data'!G98)),NA())</f>
        <v>#N/A</v>
      </c>
      <c r="BK104" s="512" t="e">
        <f ca="1">+IF(AND(ISNUMBER(OFFSET('Hygiene Data'!$G$9,0,10*ROW('Hygiene Data'!G98))),'Data Summary'!DZ104="Yes"),OFFSET('Hygiene Data'!$G$9,0,10*ROW('Hygiene Data'!G98)),NA())</f>
        <v>#N/A</v>
      </c>
      <c r="BL104" s="512" t="e">
        <f ca="1">+IF(AND(ISNUMBER(OFFSET('Hygiene Data'!$H$5,0,10*ROW('Hygiene Data'!H98))),'Data Summary'!EA104="Yes"),OFFSET('Hygiene Data'!$H$5,0,10*ROW('Hygiene Data'!H98)),NA())</f>
        <v>#N/A</v>
      </c>
      <c r="BM104" s="512" t="e">
        <f ca="1">+IF(AND(ISNUMBER(OFFSET('Hygiene Data'!$H$7,0,10*ROW('Hygiene Data'!H98))),'Data Summary'!EB104="Yes"),OFFSET('Hygiene Data'!$H$7,0,10*ROW('Hygiene Data'!H98)),NA())</f>
        <v>#N/A</v>
      </c>
      <c r="BN104" s="512" t="e">
        <f ca="1">+IF(AND(ISNUMBER(OFFSET('Hygiene Data'!$H$9,0,10*ROW('Hygiene Data'!H98))),'Data Summary'!EC104="Yes"),OFFSET('Hygiene Data'!$H$9,0,10*ROW('Hygiene Data'!H98)),NA())</f>
        <v>#N/A</v>
      </c>
      <c r="BO104" s="512" t="e">
        <f ca="1">+IF(AND(ISNUMBER(OFFSET('Hygiene Data'!$I$5,0,10*ROW('Hygiene Data'!I98))),'Data Summary'!ED104="Yes"),OFFSET('Hygiene Data'!$I$5,0,10*ROW('Hygiene Data'!I98)),NA())</f>
        <v>#N/A</v>
      </c>
      <c r="BP104" s="512" t="e">
        <f ca="1">+IF(AND(ISNUMBER(OFFSET('Hygiene Data'!$I$7,0,10*ROW('Hygiene Data'!I98))),'Data Summary'!EE104="Yes"),OFFSET('Hygiene Data'!$I$7,0,10*ROW('Hygiene Data'!I98)),NA())</f>
        <v>#N/A</v>
      </c>
      <c r="BQ104" s="512" t="e">
        <f ca="1">+IF(AND(ISNUMBER(OFFSET('Hygiene Data'!$I$9,0,10*ROW('Hygiene Data'!I98))),'Data Summary'!EF104="Yes"),OFFSET('Hygiene Data'!$I$9,0,10*ROW('Hygiene Data'!I98)),NA())</f>
        <v>#N/A</v>
      </c>
    </row>
    <row r="105" spans="1:69" x14ac:dyDescent="0.25">
      <c r="A105" s="508" t="e">
        <f ca="1">+RIGHT('Data Summary'!A105,LEN('Data Summary'!A105)-9)</f>
        <v>#VALUE!</v>
      </c>
      <c r="B105" s="482" t="str">
        <f ca="1">+IF(ISTEXT('Data Summary'!B105),'Data Summary'!B105,"")</f>
        <v/>
      </c>
      <c r="C105" s="509" t="e">
        <f ca="1">+VALUE('Data Summary'!C105)</f>
        <v>#VALUE!</v>
      </c>
      <c r="D105" s="510" t="e">
        <f ca="1">+IF(AND(ISNUMBER(OFFSET('Water Data'!$D$4,0,10*ROW('Water Data'!D99))),'Data Summary'!BS105="Yes"),100-OFFSET('Water Data'!$D$4,0,10*ROW('Water Data'!D99)),NA())</f>
        <v>#N/A</v>
      </c>
      <c r="E105" s="510" t="e">
        <f ca="1">+IF(AND(ISNUMBER(OFFSET('Water Data'!$D$6,0,10*ROW('Water Data'!D99))),'Data Summary'!BT105="Yes"),OFFSET('Water Data'!$D$6,0,10*ROW('Water Data'!D99)),NA())</f>
        <v>#N/A</v>
      </c>
      <c r="F105" s="510" t="e">
        <f ca="1">+IF(AND(ISNUMBER(OFFSET('Water Data'!$D$9,0,10*ROW('Water Data'!D99))),'Data Summary'!BU105="Yes"),OFFSET('Water Data'!$D$9,0,10*ROW('Water Data'!D99)),NA())</f>
        <v>#N/A</v>
      </c>
      <c r="G105" s="510" t="e">
        <f ca="1">+IF(AND(ISNUMBER(OFFSET('Water Data'!$E$4,0,10*ROW('Water Data'!E99))),'Data Summary'!BV105="Yes"),100-OFFSET('Water Data'!$E$4,0,10*ROW('Water Data'!E99)),NA())</f>
        <v>#N/A</v>
      </c>
      <c r="H105" s="510" t="e">
        <f ca="1">+IF(AND(ISNUMBER(OFFSET('Water Data'!$E$6,0,10*ROW('Water Data'!E99))),'Data Summary'!BW105="Yes"),OFFSET('Water Data'!$E$6,0,10*ROW('Water Data'!E99)),NA())</f>
        <v>#N/A</v>
      </c>
      <c r="I105" s="510" t="e">
        <f ca="1">+IF(AND(ISNUMBER(OFFSET('Water Data'!$E$9,0,10*ROW('Water Data'!E99))),'Data Summary'!BX105="Yes"),OFFSET('Water Data'!$E$9,0,10*ROW('Water Data'!E99)),NA())</f>
        <v>#N/A</v>
      </c>
      <c r="J105" s="510" t="e">
        <f ca="1">+IF(AND(ISNUMBER(OFFSET('Water Data'!$F$4,0,10*ROW('Water Data'!F99))),'Data Summary'!BY105="Yes"),100-OFFSET('Water Data'!$F$4,0,10*ROW('Water Data'!F99)),NA())</f>
        <v>#N/A</v>
      </c>
      <c r="K105" s="510" t="e">
        <f ca="1">+IF(AND(ISNUMBER(OFFSET('Water Data'!$F$6,0,10*ROW('Water Data'!F99))),'Data Summary'!BZ105="Yes"),OFFSET('Water Data'!$F$6,0,10*ROW('Water Data'!F99)),NA())</f>
        <v>#N/A</v>
      </c>
      <c r="L105" s="510" t="e">
        <f ca="1">+IF(AND(ISNUMBER(OFFSET('Water Data'!$F$9,0,10*ROW('Water Data'!F99))),'Data Summary'!CA105="Yes"),OFFSET('Water Data'!$F$9,0,10*ROW('Water Data'!F99)),NA())</f>
        <v>#N/A</v>
      </c>
      <c r="M105" s="510" t="e">
        <f ca="1">+IF(AND(ISNUMBER(OFFSET('Water Data'!$G$4,0,10*ROW('Water Data'!G99))),'Data Summary'!CB105="Yes"),100-OFFSET('Water Data'!$G$4,0,10*ROW('Water Data'!G99)),NA())</f>
        <v>#N/A</v>
      </c>
      <c r="N105" s="510" t="e">
        <f ca="1">+IF(AND(ISNUMBER(OFFSET('Water Data'!$G$6,0,10*ROW('Water Data'!G99))),'Data Summary'!CC105="Yes"),OFFSET('Water Data'!$G$6,0,10*ROW('Water Data'!G99)),NA())</f>
        <v>#N/A</v>
      </c>
      <c r="O105" s="510" t="e">
        <f ca="1">+IF(AND(ISNUMBER(OFFSET('Water Data'!$G$9,0,10*ROW('Water Data'!G99))),'Data Summary'!CD105="Yes"),OFFSET('Water Data'!$G$9,0,10*ROW('Water Data'!G99)),NA())</f>
        <v>#N/A</v>
      </c>
      <c r="P105" s="510" t="e">
        <f ca="1">+IF(AND(ISNUMBER(OFFSET('Water Data'!$H$4,0,10*ROW('Water Data'!H99))),'Data Summary'!CE105="Yes"),100-OFFSET('Water Data'!$H$4,0,10*ROW('Water Data'!H99)),NA())</f>
        <v>#N/A</v>
      </c>
      <c r="Q105" s="510" t="e">
        <f ca="1">+IF(AND(ISNUMBER(OFFSET('Water Data'!$H$6,0,10*ROW('Water Data'!H99))),'Data Summary'!CF105="Yes"),OFFSET('Water Data'!$H$6,0,10*ROW('Water Data'!H99)),NA())</f>
        <v>#N/A</v>
      </c>
      <c r="R105" s="510" t="e">
        <f ca="1">+IF(AND(ISNUMBER(OFFSET('Water Data'!$H$9,0,10*ROW('Water Data'!H99))),'Data Summary'!CG105="Yes"),OFFSET('Water Data'!$H$9,0,10*ROW('Water Data'!H99)),NA())</f>
        <v>#N/A</v>
      </c>
      <c r="S105" s="510" t="e">
        <f ca="1">+IF(AND(ISNUMBER(OFFSET('Water Data'!$I$4,0,10*ROW('Water Data'!I99))),'Data Summary'!CH105="Yes"),100-OFFSET('Water Data'!$I$4,0,10*ROW('Water Data'!I99)),NA())</f>
        <v>#N/A</v>
      </c>
      <c r="T105" s="510" t="e">
        <f ca="1">+IF(AND(ISNUMBER(OFFSET('Water Data'!$I$6,0,10*ROW('Water Data'!I99))),'Data Summary'!CI105="Yes"),OFFSET('Water Data'!$I$6,0,10*ROW('Water Data'!I99)),NA())</f>
        <v>#N/A</v>
      </c>
      <c r="U105" s="510" t="e">
        <f ca="1">+IF(AND(ISNUMBER(OFFSET('Water Data'!$I$9,0,10*ROW('Water Data'!I99))),'Data Summary'!CJ105="Yes"),OFFSET('Water Data'!$I$9,0,10*ROW('Water Data'!I99)),NA())</f>
        <v>#N/A</v>
      </c>
      <c r="V105" s="511" t="e">
        <f ca="1">+IF(AND(ISNUMBER(OFFSET('Sanitation Data'!$D$4,0,10*ROW('Sanitation Data'!D99))),'Data Summary'!CK105="Yes"),100-OFFSET('Sanitation Data'!$D$4,0,10*ROW('Sanitation Data'!D99)),NA())</f>
        <v>#N/A</v>
      </c>
      <c r="W105" s="511" t="e">
        <f ca="1">+IF(AND(ISNUMBER(OFFSET('Sanitation Data'!$D$6,0,10*ROW('Sanitation Data'!D99))),'Data Summary'!CL105="Yes"),OFFSET('Sanitation Data'!$D$6,0,10*ROW('Sanitation Data'!D99)),NA())</f>
        <v>#N/A</v>
      </c>
      <c r="X105" s="511" t="e">
        <f ca="1">+IF(AND(ISNUMBER(OFFSET('Sanitation Data'!$D$10,0,10*ROW('Sanitation Data'!D99))),'Data Summary'!CM105="Yes"),OFFSET('Sanitation Data'!$D$10,0,10*ROW('Sanitation Data'!D99)),NA())</f>
        <v>#N/A</v>
      </c>
      <c r="Y105" s="511" t="e">
        <f ca="1">+IF(AND(ISNUMBER(OFFSET('Sanitation Data'!$D$11,0,10*ROW('Sanitation Data'!D99))),'Data Summary'!CN105="Yes"),OFFSET('Sanitation Data'!$D$11,0,10*ROW('Sanitation Data'!D99)),NA())</f>
        <v>#N/A</v>
      </c>
      <c r="Z105" s="511" t="e">
        <f ca="1">+IF(AND(ISNUMBER(OFFSET('Sanitation Data'!$D$12,0,10*ROW('Sanitation Data'!D99))),'Data Summary'!CO105="Yes"),OFFSET('Sanitation Data'!$D$12,0,10*ROW('Sanitation Data'!D99)),NA())</f>
        <v>#N/A</v>
      </c>
      <c r="AA105" s="511" t="e">
        <f ca="1">+IF(AND(ISNUMBER(OFFSET('Sanitation Data'!$E$4,0,10*ROW('Sanitation Data'!E99))),'Data Summary'!CP105="Yes"),100-OFFSET('Sanitation Data'!$E$4,0,10*ROW('Sanitation Data'!E99)),NA())</f>
        <v>#N/A</v>
      </c>
      <c r="AB105" s="511" t="e">
        <f ca="1">+IF(AND(ISNUMBER(OFFSET('Sanitation Data'!$E$6,0,10*ROW('Sanitation Data'!E99))),'Data Summary'!CQ105="Yes"),OFFSET('Sanitation Data'!$E$6,0,10*ROW('Sanitation Data'!E99)),NA())</f>
        <v>#N/A</v>
      </c>
      <c r="AC105" s="511" t="e">
        <f ca="1">+IF(AND(ISNUMBER(OFFSET('Sanitation Data'!$E$10,0,10*ROW('Sanitation Data'!E99))),'Data Summary'!CR105="Yes"),OFFSET('Sanitation Data'!$E$10,0,10*ROW('Sanitation Data'!E99)),NA())</f>
        <v>#N/A</v>
      </c>
      <c r="AD105" s="511" t="e">
        <f ca="1">+IF(AND(ISNUMBER(OFFSET('Sanitation Data'!$E$11,0,10*ROW('Sanitation Data'!E99))),'Data Summary'!CS105="Yes"),OFFSET('Sanitation Data'!$E$11,0,10*ROW('Sanitation Data'!E99)),NA())</f>
        <v>#N/A</v>
      </c>
      <c r="AE105" s="511" t="e">
        <f ca="1">+IF(AND(ISNUMBER(OFFSET('Sanitation Data'!$E$12,0,10*ROW('Sanitation Data'!E99))),'Data Summary'!CT105="Yes"),OFFSET('Sanitation Data'!$E$12,0,10*ROW('Sanitation Data'!E99)),NA())</f>
        <v>#N/A</v>
      </c>
      <c r="AF105" s="511" t="e">
        <f ca="1">+IF(AND(ISNUMBER(OFFSET('Sanitation Data'!$F$4,0,10*ROW('Sanitation Data'!F99))),'Data Summary'!CU105="Yes"),100-OFFSET('Sanitation Data'!$F$4,0,10*ROW('Sanitation Data'!F99)),NA())</f>
        <v>#N/A</v>
      </c>
      <c r="AG105" s="511" t="e">
        <f ca="1">+IF(AND(ISNUMBER(OFFSET('Sanitation Data'!$F$6,0,10*ROW('Sanitation Data'!F99))),'Data Summary'!CV105="Yes"),OFFSET('Sanitation Data'!$F$6,0,10*ROW('Sanitation Data'!F99)),NA())</f>
        <v>#N/A</v>
      </c>
      <c r="AH105" s="511" t="e">
        <f ca="1">+IF(AND(ISNUMBER(OFFSET('Sanitation Data'!$F$10,0,10*ROW('Sanitation Data'!F99))),'Data Summary'!CW105="Yes"),OFFSET('Sanitation Data'!$F$10,0,10*ROW('Sanitation Data'!F99)),NA())</f>
        <v>#N/A</v>
      </c>
      <c r="AI105" s="511" t="e">
        <f ca="1">+IF(AND(ISNUMBER(OFFSET('Sanitation Data'!$F$11,0,10*ROW('Sanitation Data'!F99))),'Data Summary'!CX105="Yes"),OFFSET('Sanitation Data'!$F$11,0,10*ROW('Sanitation Data'!F99)),NA())</f>
        <v>#N/A</v>
      </c>
      <c r="AJ105" s="511" t="e">
        <f ca="1">+IF(AND(ISNUMBER(OFFSET('Sanitation Data'!$F$12,0,10*ROW('Sanitation Data'!F99))),'Data Summary'!CY105="Yes"),OFFSET('Sanitation Data'!$F$12,0,10*ROW('Sanitation Data'!F99)),NA())</f>
        <v>#N/A</v>
      </c>
      <c r="AK105" s="511" t="e">
        <f ca="1">+IF(AND(ISNUMBER(OFFSET('Sanitation Data'!$G$4,0,10*ROW('Sanitation Data'!G99))),'Data Summary'!CZ105="Yes"),100-OFFSET('Sanitation Data'!$G$4,0,10*ROW('Sanitation Data'!G99)),NA())</f>
        <v>#N/A</v>
      </c>
      <c r="AL105" s="511" t="e">
        <f ca="1">+IF(AND(ISNUMBER(OFFSET('Sanitation Data'!$G$6,0,10*ROW('Sanitation Data'!G99))),'Data Summary'!DA105="Yes"),OFFSET('Sanitation Data'!$G$6,0,10*ROW('Sanitation Data'!G99)),NA())</f>
        <v>#N/A</v>
      </c>
      <c r="AM105" s="511" t="e">
        <f ca="1">+IF(AND(ISNUMBER(OFFSET('Sanitation Data'!$G$10,0,10*ROW('Sanitation Data'!G99))),'Data Summary'!DB105="Yes"),OFFSET('Sanitation Data'!$G$10,0,10*ROW('Sanitation Data'!G99)),NA())</f>
        <v>#N/A</v>
      </c>
      <c r="AN105" s="511" t="e">
        <f ca="1">+IF(AND(ISNUMBER(OFFSET('Sanitation Data'!$G$11,0,10*ROW('Sanitation Data'!G99))),'Data Summary'!DC105="Yes"),OFFSET('Sanitation Data'!$G$11,0,10*ROW('Sanitation Data'!G99)),NA())</f>
        <v>#N/A</v>
      </c>
      <c r="AO105" s="511" t="e">
        <f ca="1">+IF(AND(ISNUMBER(OFFSET('Sanitation Data'!$G$12,0,10*ROW('Sanitation Data'!G99))),'Data Summary'!DD105="Yes"),OFFSET('Sanitation Data'!$G$12,0,10*ROW('Sanitation Data'!G99)),NA())</f>
        <v>#N/A</v>
      </c>
      <c r="AP105" s="511" t="e">
        <f ca="1">+IF(AND(ISNUMBER(OFFSET('Sanitation Data'!$H$4,0,10*ROW('Sanitation Data'!H99))),'Data Summary'!DE105="Yes"),100-OFFSET('Sanitation Data'!$H$4,0,10*ROW('Sanitation Data'!H99)),NA())</f>
        <v>#N/A</v>
      </c>
      <c r="AQ105" s="511" t="e">
        <f ca="1">+IF(AND(ISNUMBER(OFFSET('Sanitation Data'!$H$6,0,10*ROW('Sanitation Data'!H99))),'Data Summary'!DF105="Yes"),OFFSET('Sanitation Data'!$H$6,0,10*ROW('Sanitation Data'!H99)),NA())</f>
        <v>#N/A</v>
      </c>
      <c r="AR105" s="511" t="e">
        <f ca="1">+IF(AND(ISNUMBER(OFFSET('Sanitation Data'!$H$10,0,10*ROW('Sanitation Data'!H99))),'Data Summary'!DG105="Yes"),OFFSET('Sanitation Data'!$H$10,0,10*ROW('Sanitation Data'!H99)),NA())</f>
        <v>#N/A</v>
      </c>
      <c r="AS105" s="511" t="e">
        <f ca="1">+IF(AND(ISNUMBER(OFFSET('Sanitation Data'!$H$11,0,10*ROW('Sanitation Data'!H99))),'Data Summary'!DH105="Yes"),OFFSET('Sanitation Data'!$H$11,0,10*ROW('Sanitation Data'!H99)),NA())</f>
        <v>#N/A</v>
      </c>
      <c r="AT105" s="511" t="e">
        <f ca="1">+IF(AND(ISNUMBER(OFFSET('Sanitation Data'!$H$12,0,10*ROW('Sanitation Data'!H99))),'Data Summary'!DI105="Yes"),OFFSET('Sanitation Data'!$H$12,0,10*ROW('Sanitation Data'!H99)),NA())</f>
        <v>#N/A</v>
      </c>
      <c r="AU105" s="511" t="e">
        <f ca="1">+IF(AND(ISNUMBER(OFFSET('Sanitation Data'!$I$4,0,10*ROW('Sanitation Data'!I99))),'Data Summary'!DJ105="Yes"),100-OFFSET('Sanitation Data'!$I$4,0,10*ROW('Sanitation Data'!I99)),NA())</f>
        <v>#N/A</v>
      </c>
      <c r="AV105" s="511" t="e">
        <f ca="1">+IF(AND(ISNUMBER(OFFSET('Sanitation Data'!$I$6,0,10*ROW('Sanitation Data'!I99))),'Data Summary'!DK105="Yes"),OFFSET('Sanitation Data'!$I$6,0,10*ROW('Sanitation Data'!I99)),NA())</f>
        <v>#N/A</v>
      </c>
      <c r="AW105" s="511" t="e">
        <f ca="1">+IF(AND(ISNUMBER(OFFSET('Sanitation Data'!$I$10,0,10*ROW('Sanitation Data'!I99))),'Data Summary'!DL105="Yes"),OFFSET('Sanitation Data'!$I$10,0,10*ROW('Sanitation Data'!I99)),NA())</f>
        <v>#N/A</v>
      </c>
      <c r="AX105" s="511" t="e">
        <f ca="1">+IF(AND(ISNUMBER(OFFSET('Sanitation Data'!$I$11,0,10*ROW('Sanitation Data'!I99))),'Data Summary'!DM105="Yes"),OFFSET('Sanitation Data'!$I$11,0,10*ROW('Sanitation Data'!I99)),NA())</f>
        <v>#N/A</v>
      </c>
      <c r="AY105" s="511" t="e">
        <f ca="1">+IF(AND(ISNUMBER(OFFSET('Sanitation Data'!$I$12,0,10*ROW('Sanitation Data'!I99))),'Data Summary'!DN105="Yes"),OFFSET('Sanitation Data'!$I$12,0,10*ROW('Sanitation Data'!I99)),NA())</f>
        <v>#N/A</v>
      </c>
      <c r="AZ105" s="512" t="e">
        <f ca="1">+IF(AND(ISNUMBER(OFFSET('Hygiene Data'!$D$5,0,10*ROW('Hygiene Data'!D99))),'Data Summary'!DO105="Yes"),OFFSET('Hygiene Data'!$D$5,0,10*ROW('Hygiene Data'!D99)),NA())</f>
        <v>#N/A</v>
      </c>
      <c r="BA105" s="512" t="e">
        <f ca="1">+IF(AND(ISNUMBER(OFFSET('Hygiene Data'!$D$7,0,10*ROW('Hygiene Data'!D99))),'Data Summary'!DP105="Yes"),OFFSET('Hygiene Data'!$D$7,0,10*ROW('Hygiene Data'!D99)),NA())</f>
        <v>#N/A</v>
      </c>
      <c r="BB105" s="512" t="e">
        <f ca="1">+IF(AND(ISNUMBER(OFFSET('Hygiene Data'!$D$9,0,10*ROW('Hygiene Data'!D99))),'Data Summary'!DQ105="Yes"),OFFSET('Hygiene Data'!$D$9,0,10*ROW('Hygiene Data'!D99)),NA())</f>
        <v>#N/A</v>
      </c>
      <c r="BC105" s="512" t="e">
        <f ca="1">+IF(AND(ISNUMBER(OFFSET('Hygiene Data'!$E$5,0,10*ROW('Hygiene Data'!E99))),'Data Summary'!DR105="Yes"),OFFSET('Hygiene Data'!$E$5,0,10*ROW('Hygiene Data'!E99)),NA())</f>
        <v>#N/A</v>
      </c>
      <c r="BD105" s="512" t="e">
        <f ca="1">+IF(AND(ISNUMBER(OFFSET('Hygiene Data'!$E$7,0,10*ROW('Hygiene Data'!E99))),'Data Summary'!DS105="Yes"),OFFSET('Hygiene Data'!$E$7,0,10*ROW('Hygiene Data'!E99)),NA())</f>
        <v>#N/A</v>
      </c>
      <c r="BE105" s="512" t="e">
        <f ca="1">+IF(AND(ISNUMBER(OFFSET('Hygiene Data'!$E$9,0,10*ROW('Hygiene Data'!E99))),'Data Summary'!DT105="Yes"),OFFSET('Hygiene Data'!$E$9,0,10*ROW('Hygiene Data'!E99)),NA())</f>
        <v>#N/A</v>
      </c>
      <c r="BF105" s="512" t="e">
        <f ca="1">+IF(AND(ISNUMBER(OFFSET('Hygiene Data'!$F$5,0,10*ROW('Hygiene Data'!F99))),'Data Summary'!DU105="Yes"),OFFSET('Hygiene Data'!$F$5,0,10*ROW('Hygiene Data'!F99)),NA())</f>
        <v>#N/A</v>
      </c>
      <c r="BG105" s="512" t="e">
        <f ca="1">+IF(AND(ISNUMBER(OFFSET('Hygiene Data'!$F$7,0,10*ROW('Hygiene Data'!F99))),'Data Summary'!DV105="Yes"),OFFSET('Hygiene Data'!$F$7,0,10*ROW('Hygiene Data'!F99)),NA())</f>
        <v>#N/A</v>
      </c>
      <c r="BH105" s="512" t="e">
        <f ca="1">+IF(AND(ISNUMBER(OFFSET('Hygiene Data'!$F$9,0,10*ROW('Hygiene Data'!F99))),'Data Summary'!DW105="Yes"),OFFSET('Hygiene Data'!$F$9,0,10*ROW('Hygiene Data'!F99)),NA())</f>
        <v>#N/A</v>
      </c>
      <c r="BI105" s="512" t="e">
        <f ca="1">+IF(AND(ISNUMBER(OFFSET('Hygiene Data'!$G$5,0,10*ROW('Hygiene Data'!G99))),'Data Summary'!DX105="Yes"),OFFSET('Hygiene Data'!$G$5,0,10*ROW('Hygiene Data'!G99)),NA())</f>
        <v>#N/A</v>
      </c>
      <c r="BJ105" s="512" t="e">
        <f ca="1">+IF(AND(ISNUMBER(OFFSET('Hygiene Data'!$G$7,0,10*ROW('Hygiene Data'!G99))),'Data Summary'!DY105="Yes"),OFFSET('Hygiene Data'!$G$7,0,10*ROW('Hygiene Data'!G99)),NA())</f>
        <v>#N/A</v>
      </c>
      <c r="BK105" s="512" t="e">
        <f ca="1">+IF(AND(ISNUMBER(OFFSET('Hygiene Data'!$G$9,0,10*ROW('Hygiene Data'!G99))),'Data Summary'!DZ105="Yes"),OFFSET('Hygiene Data'!$G$9,0,10*ROW('Hygiene Data'!G99)),NA())</f>
        <v>#N/A</v>
      </c>
      <c r="BL105" s="512" t="e">
        <f ca="1">+IF(AND(ISNUMBER(OFFSET('Hygiene Data'!$H$5,0,10*ROW('Hygiene Data'!H99))),'Data Summary'!EA105="Yes"),OFFSET('Hygiene Data'!$H$5,0,10*ROW('Hygiene Data'!H99)),NA())</f>
        <v>#N/A</v>
      </c>
      <c r="BM105" s="512" t="e">
        <f ca="1">+IF(AND(ISNUMBER(OFFSET('Hygiene Data'!$H$7,0,10*ROW('Hygiene Data'!H99))),'Data Summary'!EB105="Yes"),OFFSET('Hygiene Data'!$H$7,0,10*ROW('Hygiene Data'!H99)),NA())</f>
        <v>#N/A</v>
      </c>
      <c r="BN105" s="512" t="e">
        <f ca="1">+IF(AND(ISNUMBER(OFFSET('Hygiene Data'!$H$9,0,10*ROW('Hygiene Data'!H99))),'Data Summary'!EC105="Yes"),OFFSET('Hygiene Data'!$H$9,0,10*ROW('Hygiene Data'!H99)),NA())</f>
        <v>#N/A</v>
      </c>
      <c r="BO105" s="512" t="e">
        <f ca="1">+IF(AND(ISNUMBER(OFFSET('Hygiene Data'!$I$5,0,10*ROW('Hygiene Data'!I99))),'Data Summary'!ED105="Yes"),OFFSET('Hygiene Data'!$I$5,0,10*ROW('Hygiene Data'!I99)),NA())</f>
        <v>#N/A</v>
      </c>
      <c r="BP105" s="512" t="e">
        <f ca="1">+IF(AND(ISNUMBER(OFFSET('Hygiene Data'!$I$7,0,10*ROW('Hygiene Data'!I99))),'Data Summary'!EE105="Yes"),OFFSET('Hygiene Data'!$I$7,0,10*ROW('Hygiene Data'!I99)),NA())</f>
        <v>#N/A</v>
      </c>
      <c r="BQ105" s="512" t="e">
        <f ca="1">+IF(AND(ISNUMBER(OFFSET('Hygiene Data'!$I$9,0,10*ROW('Hygiene Data'!I99))),'Data Summary'!EF105="Yes"),OFFSET('Hygiene Data'!$I$9,0,10*ROW('Hygiene Data'!I99)),NA())</f>
        <v>#N/A</v>
      </c>
    </row>
    <row r="106" spans="1:69" x14ac:dyDescent="0.25">
      <c r="A106" s="508" t="e">
        <f ca="1">+RIGHT('Data Summary'!A106,LEN('Data Summary'!A106)-9)</f>
        <v>#VALUE!</v>
      </c>
      <c r="B106" s="482" t="str">
        <f ca="1">+IF(ISTEXT('Data Summary'!B106),'Data Summary'!B106,"")</f>
        <v/>
      </c>
      <c r="C106" s="509" t="e">
        <f ca="1">+VALUE('Data Summary'!C106)</f>
        <v>#VALUE!</v>
      </c>
      <c r="D106" s="510" t="e">
        <f ca="1">+IF(AND(ISNUMBER(OFFSET('Water Data'!$D$4,0,10*ROW('Water Data'!D100))),'Data Summary'!BS106="Yes"),100-OFFSET('Water Data'!$D$4,0,10*ROW('Water Data'!D100)),NA())</f>
        <v>#N/A</v>
      </c>
      <c r="E106" s="510" t="e">
        <f ca="1">+IF(AND(ISNUMBER(OFFSET('Water Data'!$D$6,0,10*ROW('Water Data'!D100))),'Data Summary'!BT106="Yes"),OFFSET('Water Data'!$D$6,0,10*ROW('Water Data'!D100)),NA())</f>
        <v>#N/A</v>
      </c>
      <c r="F106" s="510" t="e">
        <f ca="1">+IF(AND(ISNUMBER(OFFSET('Water Data'!$D$9,0,10*ROW('Water Data'!D100))),'Data Summary'!BU106="Yes"),OFFSET('Water Data'!$D$9,0,10*ROW('Water Data'!D100)),NA())</f>
        <v>#N/A</v>
      </c>
      <c r="G106" s="510" t="e">
        <f ca="1">+IF(AND(ISNUMBER(OFFSET('Water Data'!$E$4,0,10*ROW('Water Data'!E100))),'Data Summary'!BV106="Yes"),100-OFFSET('Water Data'!$E$4,0,10*ROW('Water Data'!E100)),NA())</f>
        <v>#N/A</v>
      </c>
      <c r="H106" s="510" t="e">
        <f ca="1">+IF(AND(ISNUMBER(OFFSET('Water Data'!$E$6,0,10*ROW('Water Data'!E100))),'Data Summary'!BW106="Yes"),OFFSET('Water Data'!$E$6,0,10*ROW('Water Data'!E100)),NA())</f>
        <v>#N/A</v>
      </c>
      <c r="I106" s="510" t="e">
        <f ca="1">+IF(AND(ISNUMBER(OFFSET('Water Data'!$E$9,0,10*ROW('Water Data'!E100))),'Data Summary'!BX106="Yes"),OFFSET('Water Data'!$E$9,0,10*ROW('Water Data'!E100)),NA())</f>
        <v>#N/A</v>
      </c>
      <c r="J106" s="510" t="e">
        <f ca="1">+IF(AND(ISNUMBER(OFFSET('Water Data'!$F$4,0,10*ROW('Water Data'!F100))),'Data Summary'!BY106="Yes"),100-OFFSET('Water Data'!$F$4,0,10*ROW('Water Data'!F100)),NA())</f>
        <v>#N/A</v>
      </c>
      <c r="K106" s="510" t="e">
        <f ca="1">+IF(AND(ISNUMBER(OFFSET('Water Data'!$F$6,0,10*ROW('Water Data'!F100))),'Data Summary'!BZ106="Yes"),OFFSET('Water Data'!$F$6,0,10*ROW('Water Data'!F100)),NA())</f>
        <v>#N/A</v>
      </c>
      <c r="L106" s="510" t="e">
        <f ca="1">+IF(AND(ISNUMBER(OFFSET('Water Data'!$F$9,0,10*ROW('Water Data'!F100))),'Data Summary'!CA106="Yes"),OFFSET('Water Data'!$F$9,0,10*ROW('Water Data'!F100)),NA())</f>
        <v>#N/A</v>
      </c>
      <c r="M106" s="510" t="e">
        <f ca="1">+IF(AND(ISNUMBER(OFFSET('Water Data'!$G$4,0,10*ROW('Water Data'!G100))),'Data Summary'!CB106="Yes"),100-OFFSET('Water Data'!$G$4,0,10*ROW('Water Data'!G100)),NA())</f>
        <v>#N/A</v>
      </c>
      <c r="N106" s="510" t="e">
        <f ca="1">+IF(AND(ISNUMBER(OFFSET('Water Data'!$G$6,0,10*ROW('Water Data'!G100))),'Data Summary'!CC106="Yes"),OFFSET('Water Data'!$G$6,0,10*ROW('Water Data'!G100)),NA())</f>
        <v>#N/A</v>
      </c>
      <c r="O106" s="510" t="e">
        <f ca="1">+IF(AND(ISNUMBER(OFFSET('Water Data'!$G$9,0,10*ROW('Water Data'!G100))),'Data Summary'!CD106="Yes"),OFFSET('Water Data'!$G$9,0,10*ROW('Water Data'!G100)),NA())</f>
        <v>#N/A</v>
      </c>
      <c r="P106" s="510" t="e">
        <f ca="1">+IF(AND(ISNUMBER(OFFSET('Water Data'!$H$4,0,10*ROW('Water Data'!H100))),'Data Summary'!CE106="Yes"),100-OFFSET('Water Data'!$H$4,0,10*ROW('Water Data'!H100)),NA())</f>
        <v>#N/A</v>
      </c>
      <c r="Q106" s="510" t="e">
        <f ca="1">+IF(AND(ISNUMBER(OFFSET('Water Data'!$H$6,0,10*ROW('Water Data'!H100))),'Data Summary'!CF106="Yes"),OFFSET('Water Data'!$H$6,0,10*ROW('Water Data'!H100)),NA())</f>
        <v>#N/A</v>
      </c>
      <c r="R106" s="510" t="e">
        <f ca="1">+IF(AND(ISNUMBER(OFFSET('Water Data'!$H$9,0,10*ROW('Water Data'!H100))),'Data Summary'!CG106="Yes"),OFFSET('Water Data'!$H$9,0,10*ROW('Water Data'!H100)),NA())</f>
        <v>#N/A</v>
      </c>
      <c r="S106" s="510" t="e">
        <f ca="1">+IF(AND(ISNUMBER(OFFSET('Water Data'!$I$4,0,10*ROW('Water Data'!I100))),'Data Summary'!CH106="Yes"),100-OFFSET('Water Data'!$I$4,0,10*ROW('Water Data'!I100)),NA())</f>
        <v>#N/A</v>
      </c>
      <c r="T106" s="510" t="e">
        <f ca="1">+IF(AND(ISNUMBER(OFFSET('Water Data'!$I$6,0,10*ROW('Water Data'!I100))),'Data Summary'!CI106="Yes"),OFFSET('Water Data'!$I$6,0,10*ROW('Water Data'!I100)),NA())</f>
        <v>#N/A</v>
      </c>
      <c r="U106" s="510" t="e">
        <f ca="1">+IF(AND(ISNUMBER(OFFSET('Water Data'!$I$9,0,10*ROW('Water Data'!I100))),'Data Summary'!CJ106="Yes"),OFFSET('Water Data'!$I$9,0,10*ROW('Water Data'!I100)),NA())</f>
        <v>#N/A</v>
      </c>
      <c r="V106" s="511" t="e">
        <f ca="1">+IF(AND(ISNUMBER(OFFSET('Sanitation Data'!$D$4,0,10*ROW('Sanitation Data'!D100))),'Data Summary'!CK106="Yes"),100-OFFSET('Sanitation Data'!$D$4,0,10*ROW('Sanitation Data'!D100)),NA())</f>
        <v>#N/A</v>
      </c>
      <c r="W106" s="511" t="e">
        <f ca="1">+IF(AND(ISNUMBER(OFFSET('Sanitation Data'!$D$6,0,10*ROW('Sanitation Data'!D100))),'Data Summary'!CL106="Yes"),OFFSET('Sanitation Data'!$D$6,0,10*ROW('Sanitation Data'!D100)),NA())</f>
        <v>#N/A</v>
      </c>
      <c r="X106" s="511" t="e">
        <f ca="1">+IF(AND(ISNUMBER(OFFSET('Sanitation Data'!$D$10,0,10*ROW('Sanitation Data'!D100))),'Data Summary'!CM106="Yes"),OFFSET('Sanitation Data'!$D$10,0,10*ROW('Sanitation Data'!D100)),NA())</f>
        <v>#N/A</v>
      </c>
      <c r="Y106" s="511" t="e">
        <f ca="1">+IF(AND(ISNUMBER(OFFSET('Sanitation Data'!$D$11,0,10*ROW('Sanitation Data'!D100))),'Data Summary'!CN106="Yes"),OFFSET('Sanitation Data'!$D$11,0,10*ROW('Sanitation Data'!D100)),NA())</f>
        <v>#N/A</v>
      </c>
      <c r="Z106" s="511" t="e">
        <f ca="1">+IF(AND(ISNUMBER(OFFSET('Sanitation Data'!$D$12,0,10*ROW('Sanitation Data'!D100))),'Data Summary'!CO106="Yes"),OFFSET('Sanitation Data'!$D$12,0,10*ROW('Sanitation Data'!D100)),NA())</f>
        <v>#N/A</v>
      </c>
      <c r="AA106" s="511" t="e">
        <f ca="1">+IF(AND(ISNUMBER(OFFSET('Sanitation Data'!$E$4,0,10*ROW('Sanitation Data'!E100))),'Data Summary'!CP106="Yes"),100-OFFSET('Sanitation Data'!$E$4,0,10*ROW('Sanitation Data'!E100)),NA())</f>
        <v>#N/A</v>
      </c>
      <c r="AB106" s="511" t="e">
        <f ca="1">+IF(AND(ISNUMBER(OFFSET('Sanitation Data'!$E$6,0,10*ROW('Sanitation Data'!E100))),'Data Summary'!CQ106="Yes"),OFFSET('Sanitation Data'!$E$6,0,10*ROW('Sanitation Data'!E100)),NA())</f>
        <v>#N/A</v>
      </c>
      <c r="AC106" s="511" t="e">
        <f ca="1">+IF(AND(ISNUMBER(OFFSET('Sanitation Data'!$E$10,0,10*ROW('Sanitation Data'!E100))),'Data Summary'!CR106="Yes"),OFFSET('Sanitation Data'!$E$10,0,10*ROW('Sanitation Data'!E100)),NA())</f>
        <v>#N/A</v>
      </c>
      <c r="AD106" s="511" t="e">
        <f ca="1">+IF(AND(ISNUMBER(OFFSET('Sanitation Data'!$E$11,0,10*ROW('Sanitation Data'!E100))),'Data Summary'!CS106="Yes"),OFFSET('Sanitation Data'!$E$11,0,10*ROW('Sanitation Data'!E100)),NA())</f>
        <v>#N/A</v>
      </c>
      <c r="AE106" s="511" t="e">
        <f ca="1">+IF(AND(ISNUMBER(OFFSET('Sanitation Data'!$E$12,0,10*ROW('Sanitation Data'!E100))),'Data Summary'!CT106="Yes"),OFFSET('Sanitation Data'!$E$12,0,10*ROW('Sanitation Data'!E100)),NA())</f>
        <v>#N/A</v>
      </c>
      <c r="AF106" s="511" t="e">
        <f ca="1">+IF(AND(ISNUMBER(OFFSET('Sanitation Data'!$F$4,0,10*ROW('Sanitation Data'!F100))),'Data Summary'!CU106="Yes"),100-OFFSET('Sanitation Data'!$F$4,0,10*ROW('Sanitation Data'!F100)),NA())</f>
        <v>#N/A</v>
      </c>
      <c r="AG106" s="511" t="e">
        <f ca="1">+IF(AND(ISNUMBER(OFFSET('Sanitation Data'!$F$6,0,10*ROW('Sanitation Data'!F100))),'Data Summary'!CV106="Yes"),OFFSET('Sanitation Data'!$F$6,0,10*ROW('Sanitation Data'!F100)),NA())</f>
        <v>#N/A</v>
      </c>
      <c r="AH106" s="511" t="e">
        <f ca="1">+IF(AND(ISNUMBER(OFFSET('Sanitation Data'!$F$10,0,10*ROW('Sanitation Data'!F100))),'Data Summary'!CW106="Yes"),OFFSET('Sanitation Data'!$F$10,0,10*ROW('Sanitation Data'!F100)),NA())</f>
        <v>#N/A</v>
      </c>
      <c r="AI106" s="511" t="e">
        <f ca="1">+IF(AND(ISNUMBER(OFFSET('Sanitation Data'!$F$11,0,10*ROW('Sanitation Data'!F100))),'Data Summary'!CX106="Yes"),OFFSET('Sanitation Data'!$F$11,0,10*ROW('Sanitation Data'!F100)),NA())</f>
        <v>#N/A</v>
      </c>
      <c r="AJ106" s="511" t="e">
        <f ca="1">+IF(AND(ISNUMBER(OFFSET('Sanitation Data'!$F$12,0,10*ROW('Sanitation Data'!F100))),'Data Summary'!CY106="Yes"),OFFSET('Sanitation Data'!$F$12,0,10*ROW('Sanitation Data'!F100)),NA())</f>
        <v>#N/A</v>
      </c>
      <c r="AK106" s="511" t="e">
        <f ca="1">+IF(AND(ISNUMBER(OFFSET('Sanitation Data'!$G$4,0,10*ROW('Sanitation Data'!G100))),'Data Summary'!CZ106="Yes"),100-OFFSET('Sanitation Data'!$G$4,0,10*ROW('Sanitation Data'!G100)),NA())</f>
        <v>#N/A</v>
      </c>
      <c r="AL106" s="511" t="e">
        <f ca="1">+IF(AND(ISNUMBER(OFFSET('Sanitation Data'!$G$6,0,10*ROW('Sanitation Data'!G100))),'Data Summary'!DA106="Yes"),OFFSET('Sanitation Data'!$G$6,0,10*ROW('Sanitation Data'!G100)),NA())</f>
        <v>#N/A</v>
      </c>
      <c r="AM106" s="511" t="e">
        <f ca="1">+IF(AND(ISNUMBER(OFFSET('Sanitation Data'!$G$10,0,10*ROW('Sanitation Data'!G100))),'Data Summary'!DB106="Yes"),OFFSET('Sanitation Data'!$G$10,0,10*ROW('Sanitation Data'!G100)),NA())</f>
        <v>#N/A</v>
      </c>
      <c r="AN106" s="511" t="e">
        <f ca="1">+IF(AND(ISNUMBER(OFFSET('Sanitation Data'!$G$11,0,10*ROW('Sanitation Data'!G100))),'Data Summary'!DC106="Yes"),OFFSET('Sanitation Data'!$G$11,0,10*ROW('Sanitation Data'!G100)),NA())</f>
        <v>#N/A</v>
      </c>
      <c r="AO106" s="511" t="e">
        <f ca="1">+IF(AND(ISNUMBER(OFFSET('Sanitation Data'!$G$12,0,10*ROW('Sanitation Data'!G100))),'Data Summary'!DD106="Yes"),OFFSET('Sanitation Data'!$G$12,0,10*ROW('Sanitation Data'!G100)),NA())</f>
        <v>#N/A</v>
      </c>
      <c r="AP106" s="511" t="e">
        <f ca="1">+IF(AND(ISNUMBER(OFFSET('Sanitation Data'!$H$4,0,10*ROW('Sanitation Data'!H100))),'Data Summary'!DE106="Yes"),100-OFFSET('Sanitation Data'!$H$4,0,10*ROW('Sanitation Data'!H100)),NA())</f>
        <v>#N/A</v>
      </c>
      <c r="AQ106" s="511" t="e">
        <f ca="1">+IF(AND(ISNUMBER(OFFSET('Sanitation Data'!$H$6,0,10*ROW('Sanitation Data'!H100))),'Data Summary'!DF106="Yes"),OFFSET('Sanitation Data'!$H$6,0,10*ROW('Sanitation Data'!H100)),NA())</f>
        <v>#N/A</v>
      </c>
      <c r="AR106" s="511" t="e">
        <f ca="1">+IF(AND(ISNUMBER(OFFSET('Sanitation Data'!$H$10,0,10*ROW('Sanitation Data'!H100))),'Data Summary'!DG106="Yes"),OFFSET('Sanitation Data'!$H$10,0,10*ROW('Sanitation Data'!H100)),NA())</f>
        <v>#N/A</v>
      </c>
      <c r="AS106" s="511" t="e">
        <f ca="1">+IF(AND(ISNUMBER(OFFSET('Sanitation Data'!$H$11,0,10*ROW('Sanitation Data'!H100))),'Data Summary'!DH106="Yes"),OFFSET('Sanitation Data'!$H$11,0,10*ROW('Sanitation Data'!H100)),NA())</f>
        <v>#N/A</v>
      </c>
      <c r="AT106" s="511" t="e">
        <f ca="1">+IF(AND(ISNUMBER(OFFSET('Sanitation Data'!$H$12,0,10*ROW('Sanitation Data'!H100))),'Data Summary'!DI106="Yes"),OFFSET('Sanitation Data'!$H$12,0,10*ROW('Sanitation Data'!H100)),NA())</f>
        <v>#N/A</v>
      </c>
      <c r="AU106" s="511" t="e">
        <f ca="1">+IF(AND(ISNUMBER(OFFSET('Sanitation Data'!$I$4,0,10*ROW('Sanitation Data'!I100))),'Data Summary'!DJ106="Yes"),100-OFFSET('Sanitation Data'!$I$4,0,10*ROW('Sanitation Data'!I100)),NA())</f>
        <v>#N/A</v>
      </c>
      <c r="AV106" s="511" t="e">
        <f ca="1">+IF(AND(ISNUMBER(OFFSET('Sanitation Data'!$I$6,0,10*ROW('Sanitation Data'!I100))),'Data Summary'!DK106="Yes"),OFFSET('Sanitation Data'!$I$6,0,10*ROW('Sanitation Data'!I100)),NA())</f>
        <v>#N/A</v>
      </c>
      <c r="AW106" s="511" t="e">
        <f ca="1">+IF(AND(ISNUMBER(OFFSET('Sanitation Data'!$I$10,0,10*ROW('Sanitation Data'!I100))),'Data Summary'!DL106="Yes"),OFFSET('Sanitation Data'!$I$10,0,10*ROW('Sanitation Data'!I100)),NA())</f>
        <v>#N/A</v>
      </c>
      <c r="AX106" s="511" t="e">
        <f ca="1">+IF(AND(ISNUMBER(OFFSET('Sanitation Data'!$I$11,0,10*ROW('Sanitation Data'!I100))),'Data Summary'!DM106="Yes"),OFFSET('Sanitation Data'!$I$11,0,10*ROW('Sanitation Data'!I100)),NA())</f>
        <v>#N/A</v>
      </c>
      <c r="AY106" s="511" t="e">
        <f ca="1">+IF(AND(ISNUMBER(OFFSET('Sanitation Data'!$I$12,0,10*ROW('Sanitation Data'!I100))),'Data Summary'!DN106="Yes"),OFFSET('Sanitation Data'!$I$12,0,10*ROW('Sanitation Data'!I100)),NA())</f>
        <v>#N/A</v>
      </c>
      <c r="AZ106" s="512" t="e">
        <f ca="1">+IF(AND(ISNUMBER(OFFSET('Hygiene Data'!$D$5,0,10*ROW('Hygiene Data'!D100))),'Data Summary'!DO106="Yes"),OFFSET('Hygiene Data'!$D$5,0,10*ROW('Hygiene Data'!D100)),NA())</f>
        <v>#N/A</v>
      </c>
      <c r="BA106" s="512" t="e">
        <f ca="1">+IF(AND(ISNUMBER(OFFSET('Hygiene Data'!$D$7,0,10*ROW('Hygiene Data'!D100))),'Data Summary'!DP106="Yes"),OFFSET('Hygiene Data'!$D$7,0,10*ROW('Hygiene Data'!D100)),NA())</f>
        <v>#N/A</v>
      </c>
      <c r="BB106" s="512" t="e">
        <f ca="1">+IF(AND(ISNUMBER(OFFSET('Hygiene Data'!$D$9,0,10*ROW('Hygiene Data'!D100))),'Data Summary'!DQ106="Yes"),OFFSET('Hygiene Data'!$D$9,0,10*ROW('Hygiene Data'!D100)),NA())</f>
        <v>#N/A</v>
      </c>
      <c r="BC106" s="512" t="e">
        <f ca="1">+IF(AND(ISNUMBER(OFFSET('Hygiene Data'!$E$5,0,10*ROW('Hygiene Data'!E100))),'Data Summary'!DR106="Yes"),OFFSET('Hygiene Data'!$E$5,0,10*ROW('Hygiene Data'!E100)),NA())</f>
        <v>#N/A</v>
      </c>
      <c r="BD106" s="512" t="e">
        <f ca="1">+IF(AND(ISNUMBER(OFFSET('Hygiene Data'!$E$7,0,10*ROW('Hygiene Data'!E100))),'Data Summary'!DS106="Yes"),OFFSET('Hygiene Data'!$E$7,0,10*ROW('Hygiene Data'!E100)),NA())</f>
        <v>#N/A</v>
      </c>
      <c r="BE106" s="512" t="e">
        <f ca="1">+IF(AND(ISNUMBER(OFFSET('Hygiene Data'!$E$9,0,10*ROW('Hygiene Data'!E100))),'Data Summary'!DT106="Yes"),OFFSET('Hygiene Data'!$E$9,0,10*ROW('Hygiene Data'!E100)),NA())</f>
        <v>#N/A</v>
      </c>
      <c r="BF106" s="512" t="e">
        <f ca="1">+IF(AND(ISNUMBER(OFFSET('Hygiene Data'!$F$5,0,10*ROW('Hygiene Data'!F100))),'Data Summary'!DU106="Yes"),OFFSET('Hygiene Data'!$F$5,0,10*ROW('Hygiene Data'!F100)),NA())</f>
        <v>#N/A</v>
      </c>
      <c r="BG106" s="512" t="e">
        <f ca="1">+IF(AND(ISNUMBER(OFFSET('Hygiene Data'!$F$7,0,10*ROW('Hygiene Data'!F100))),'Data Summary'!DV106="Yes"),OFFSET('Hygiene Data'!$F$7,0,10*ROW('Hygiene Data'!F100)),NA())</f>
        <v>#N/A</v>
      </c>
      <c r="BH106" s="512" t="e">
        <f ca="1">+IF(AND(ISNUMBER(OFFSET('Hygiene Data'!$F$9,0,10*ROW('Hygiene Data'!F100))),'Data Summary'!DW106="Yes"),OFFSET('Hygiene Data'!$F$9,0,10*ROW('Hygiene Data'!F100)),NA())</f>
        <v>#N/A</v>
      </c>
      <c r="BI106" s="512" t="e">
        <f ca="1">+IF(AND(ISNUMBER(OFFSET('Hygiene Data'!$G$5,0,10*ROW('Hygiene Data'!G100))),'Data Summary'!DX106="Yes"),OFFSET('Hygiene Data'!$G$5,0,10*ROW('Hygiene Data'!G100)),NA())</f>
        <v>#N/A</v>
      </c>
      <c r="BJ106" s="512" t="e">
        <f ca="1">+IF(AND(ISNUMBER(OFFSET('Hygiene Data'!$G$7,0,10*ROW('Hygiene Data'!G100))),'Data Summary'!DY106="Yes"),OFFSET('Hygiene Data'!$G$7,0,10*ROW('Hygiene Data'!G100)),NA())</f>
        <v>#N/A</v>
      </c>
      <c r="BK106" s="512" t="e">
        <f ca="1">+IF(AND(ISNUMBER(OFFSET('Hygiene Data'!$G$9,0,10*ROW('Hygiene Data'!G100))),'Data Summary'!DZ106="Yes"),OFFSET('Hygiene Data'!$G$9,0,10*ROW('Hygiene Data'!G100)),NA())</f>
        <v>#N/A</v>
      </c>
      <c r="BL106" s="512" t="e">
        <f ca="1">+IF(AND(ISNUMBER(OFFSET('Hygiene Data'!$H$5,0,10*ROW('Hygiene Data'!H100))),'Data Summary'!EA106="Yes"),OFFSET('Hygiene Data'!$H$5,0,10*ROW('Hygiene Data'!H100)),NA())</f>
        <v>#N/A</v>
      </c>
      <c r="BM106" s="512" t="e">
        <f ca="1">+IF(AND(ISNUMBER(OFFSET('Hygiene Data'!$H$7,0,10*ROW('Hygiene Data'!H100))),'Data Summary'!EB106="Yes"),OFFSET('Hygiene Data'!$H$7,0,10*ROW('Hygiene Data'!H100)),NA())</f>
        <v>#N/A</v>
      </c>
      <c r="BN106" s="512" t="e">
        <f ca="1">+IF(AND(ISNUMBER(OFFSET('Hygiene Data'!$H$9,0,10*ROW('Hygiene Data'!H100))),'Data Summary'!EC106="Yes"),OFFSET('Hygiene Data'!$H$9,0,10*ROW('Hygiene Data'!H100)),NA())</f>
        <v>#N/A</v>
      </c>
      <c r="BO106" s="512" t="e">
        <f ca="1">+IF(AND(ISNUMBER(OFFSET('Hygiene Data'!$I$5,0,10*ROW('Hygiene Data'!I100))),'Data Summary'!ED106="Yes"),OFFSET('Hygiene Data'!$I$5,0,10*ROW('Hygiene Data'!I100)),NA())</f>
        <v>#N/A</v>
      </c>
      <c r="BP106" s="512" t="e">
        <f ca="1">+IF(AND(ISNUMBER(OFFSET('Hygiene Data'!$I$7,0,10*ROW('Hygiene Data'!I100))),'Data Summary'!EE106="Yes"),OFFSET('Hygiene Data'!$I$7,0,10*ROW('Hygiene Data'!I100)),NA())</f>
        <v>#N/A</v>
      </c>
      <c r="BQ106" s="512" t="e">
        <f ca="1">+IF(AND(ISNUMBER(OFFSET('Hygiene Data'!$I$9,0,10*ROW('Hygiene Data'!I100))),'Data Summary'!EF106="Yes"),OFFSET('Hygiene Data'!$I$9,0,10*ROW('Hygiene Data'!I100)),NA())</f>
        <v>#N/A</v>
      </c>
    </row>
    <row r="107" spans="1:69" x14ac:dyDescent="0.25">
      <c r="A107" s="508" t="e">
        <f ca="1">+RIGHT('Data Summary'!A107,LEN('Data Summary'!A107)-9)</f>
        <v>#VALUE!</v>
      </c>
      <c r="B107" s="482" t="str">
        <f ca="1">+IF(ISTEXT('Data Summary'!B107),'Data Summary'!B107,"")</f>
        <v/>
      </c>
      <c r="C107" s="509" t="e">
        <f ca="1">+VALUE('Data Summary'!C107)</f>
        <v>#VALUE!</v>
      </c>
      <c r="D107" s="510" t="e">
        <f ca="1">+IF(AND(ISNUMBER(OFFSET('Water Data'!$D$4,0,10*ROW('Water Data'!D101))),'Data Summary'!BS107="Yes"),100-OFFSET('Water Data'!$D$4,0,10*ROW('Water Data'!D101)),NA())</f>
        <v>#N/A</v>
      </c>
      <c r="E107" s="510" t="e">
        <f ca="1">+IF(AND(ISNUMBER(OFFSET('Water Data'!$D$6,0,10*ROW('Water Data'!D101))),'Data Summary'!BT107="Yes"),OFFSET('Water Data'!$D$6,0,10*ROW('Water Data'!D101)),NA())</f>
        <v>#N/A</v>
      </c>
      <c r="F107" s="510" t="e">
        <f ca="1">+IF(AND(ISNUMBER(OFFSET('Water Data'!$D$9,0,10*ROW('Water Data'!D101))),'Data Summary'!BU107="Yes"),OFFSET('Water Data'!$D$9,0,10*ROW('Water Data'!D101)),NA())</f>
        <v>#N/A</v>
      </c>
      <c r="G107" s="510" t="e">
        <f ca="1">+IF(AND(ISNUMBER(OFFSET('Water Data'!$E$4,0,10*ROW('Water Data'!E101))),'Data Summary'!BV107="Yes"),100-OFFSET('Water Data'!$E$4,0,10*ROW('Water Data'!E101)),NA())</f>
        <v>#N/A</v>
      </c>
      <c r="H107" s="510" t="e">
        <f ca="1">+IF(AND(ISNUMBER(OFFSET('Water Data'!$E$6,0,10*ROW('Water Data'!E101))),'Data Summary'!BW107="Yes"),OFFSET('Water Data'!$E$6,0,10*ROW('Water Data'!E101)),NA())</f>
        <v>#N/A</v>
      </c>
      <c r="I107" s="510" t="e">
        <f ca="1">+IF(AND(ISNUMBER(OFFSET('Water Data'!$E$9,0,10*ROW('Water Data'!E101))),'Data Summary'!BX107="Yes"),OFFSET('Water Data'!$E$9,0,10*ROW('Water Data'!E101)),NA())</f>
        <v>#N/A</v>
      </c>
      <c r="J107" s="510" t="e">
        <f ca="1">+IF(AND(ISNUMBER(OFFSET('Water Data'!$F$4,0,10*ROW('Water Data'!F101))),'Data Summary'!BY107="Yes"),100-OFFSET('Water Data'!$F$4,0,10*ROW('Water Data'!F101)),NA())</f>
        <v>#N/A</v>
      </c>
      <c r="K107" s="510" t="e">
        <f ca="1">+IF(AND(ISNUMBER(OFFSET('Water Data'!$F$6,0,10*ROW('Water Data'!F101))),'Data Summary'!BZ107="Yes"),OFFSET('Water Data'!$F$6,0,10*ROW('Water Data'!F101)),NA())</f>
        <v>#N/A</v>
      </c>
      <c r="L107" s="510" t="e">
        <f ca="1">+IF(AND(ISNUMBER(OFFSET('Water Data'!$F$9,0,10*ROW('Water Data'!F101))),'Data Summary'!CA107="Yes"),OFFSET('Water Data'!$F$9,0,10*ROW('Water Data'!F101)),NA())</f>
        <v>#N/A</v>
      </c>
      <c r="M107" s="510" t="e">
        <f ca="1">+IF(AND(ISNUMBER(OFFSET('Water Data'!$G$4,0,10*ROW('Water Data'!G101))),'Data Summary'!CB107="Yes"),100-OFFSET('Water Data'!$G$4,0,10*ROW('Water Data'!G101)),NA())</f>
        <v>#N/A</v>
      </c>
      <c r="N107" s="510" t="e">
        <f ca="1">+IF(AND(ISNUMBER(OFFSET('Water Data'!$G$6,0,10*ROW('Water Data'!G101))),'Data Summary'!CC107="Yes"),OFFSET('Water Data'!$G$6,0,10*ROW('Water Data'!G101)),NA())</f>
        <v>#N/A</v>
      </c>
      <c r="O107" s="510" t="e">
        <f ca="1">+IF(AND(ISNUMBER(OFFSET('Water Data'!$G$9,0,10*ROW('Water Data'!G101))),'Data Summary'!CD107="Yes"),OFFSET('Water Data'!$G$9,0,10*ROW('Water Data'!G101)),NA())</f>
        <v>#N/A</v>
      </c>
      <c r="P107" s="510" t="e">
        <f ca="1">+IF(AND(ISNUMBER(OFFSET('Water Data'!$H$4,0,10*ROW('Water Data'!H101))),'Data Summary'!CE107="Yes"),100-OFFSET('Water Data'!$H$4,0,10*ROW('Water Data'!H101)),NA())</f>
        <v>#N/A</v>
      </c>
      <c r="Q107" s="510" t="e">
        <f ca="1">+IF(AND(ISNUMBER(OFFSET('Water Data'!$H$6,0,10*ROW('Water Data'!H101))),'Data Summary'!CF107="Yes"),OFFSET('Water Data'!$H$6,0,10*ROW('Water Data'!H101)),NA())</f>
        <v>#N/A</v>
      </c>
      <c r="R107" s="510" t="e">
        <f ca="1">+IF(AND(ISNUMBER(OFFSET('Water Data'!$H$9,0,10*ROW('Water Data'!H101))),'Data Summary'!CG107="Yes"),OFFSET('Water Data'!$H$9,0,10*ROW('Water Data'!H101)),NA())</f>
        <v>#N/A</v>
      </c>
      <c r="S107" s="510" t="e">
        <f ca="1">+IF(AND(ISNUMBER(OFFSET('Water Data'!$I$4,0,10*ROW('Water Data'!I101))),'Data Summary'!CH107="Yes"),100-OFFSET('Water Data'!$I$4,0,10*ROW('Water Data'!I101)),NA())</f>
        <v>#N/A</v>
      </c>
      <c r="T107" s="510" t="e">
        <f ca="1">+IF(AND(ISNUMBER(OFFSET('Water Data'!$I$6,0,10*ROW('Water Data'!I101))),'Data Summary'!CI107="Yes"),OFFSET('Water Data'!$I$6,0,10*ROW('Water Data'!I101)),NA())</f>
        <v>#N/A</v>
      </c>
      <c r="U107" s="510" t="e">
        <f ca="1">+IF(AND(ISNUMBER(OFFSET('Water Data'!$I$9,0,10*ROW('Water Data'!I101))),'Data Summary'!CJ107="Yes"),OFFSET('Water Data'!$I$9,0,10*ROW('Water Data'!I101)),NA())</f>
        <v>#N/A</v>
      </c>
      <c r="V107" s="511" t="e">
        <f ca="1">+IF(AND(ISNUMBER(OFFSET('Sanitation Data'!$D$4,0,10*ROW('Sanitation Data'!D101))),'Data Summary'!CK107="Yes"),100-OFFSET('Sanitation Data'!$D$4,0,10*ROW('Sanitation Data'!D101)),NA())</f>
        <v>#N/A</v>
      </c>
      <c r="W107" s="511" t="e">
        <f ca="1">+IF(AND(ISNUMBER(OFFSET('Sanitation Data'!$D$6,0,10*ROW('Sanitation Data'!D101))),'Data Summary'!CL107="Yes"),OFFSET('Sanitation Data'!$D$6,0,10*ROW('Sanitation Data'!D101)),NA())</f>
        <v>#N/A</v>
      </c>
      <c r="X107" s="511" t="e">
        <f ca="1">+IF(AND(ISNUMBER(OFFSET('Sanitation Data'!$D$10,0,10*ROW('Sanitation Data'!D101))),'Data Summary'!CM107="Yes"),OFFSET('Sanitation Data'!$D$10,0,10*ROW('Sanitation Data'!D101)),NA())</f>
        <v>#N/A</v>
      </c>
      <c r="Y107" s="511" t="e">
        <f ca="1">+IF(AND(ISNUMBER(OFFSET('Sanitation Data'!$D$11,0,10*ROW('Sanitation Data'!D101))),'Data Summary'!CN107="Yes"),OFFSET('Sanitation Data'!$D$11,0,10*ROW('Sanitation Data'!D101)),NA())</f>
        <v>#N/A</v>
      </c>
      <c r="Z107" s="511" t="e">
        <f ca="1">+IF(AND(ISNUMBER(OFFSET('Sanitation Data'!$D$12,0,10*ROW('Sanitation Data'!D101))),'Data Summary'!CO107="Yes"),OFFSET('Sanitation Data'!$D$12,0,10*ROW('Sanitation Data'!D101)),NA())</f>
        <v>#N/A</v>
      </c>
      <c r="AA107" s="511" t="e">
        <f ca="1">+IF(AND(ISNUMBER(OFFSET('Sanitation Data'!$E$4,0,10*ROW('Sanitation Data'!E101))),'Data Summary'!CP107="Yes"),100-OFFSET('Sanitation Data'!$E$4,0,10*ROW('Sanitation Data'!E101)),NA())</f>
        <v>#N/A</v>
      </c>
      <c r="AB107" s="511" t="e">
        <f ca="1">+IF(AND(ISNUMBER(OFFSET('Sanitation Data'!$E$6,0,10*ROW('Sanitation Data'!E101))),'Data Summary'!CQ107="Yes"),OFFSET('Sanitation Data'!$E$6,0,10*ROW('Sanitation Data'!E101)),NA())</f>
        <v>#N/A</v>
      </c>
      <c r="AC107" s="511" t="e">
        <f ca="1">+IF(AND(ISNUMBER(OFFSET('Sanitation Data'!$E$10,0,10*ROW('Sanitation Data'!E101))),'Data Summary'!CR107="Yes"),OFFSET('Sanitation Data'!$E$10,0,10*ROW('Sanitation Data'!E101)),NA())</f>
        <v>#N/A</v>
      </c>
      <c r="AD107" s="511" t="e">
        <f ca="1">+IF(AND(ISNUMBER(OFFSET('Sanitation Data'!$E$11,0,10*ROW('Sanitation Data'!E101))),'Data Summary'!CS107="Yes"),OFFSET('Sanitation Data'!$E$11,0,10*ROW('Sanitation Data'!E101)),NA())</f>
        <v>#N/A</v>
      </c>
      <c r="AE107" s="511" t="e">
        <f ca="1">+IF(AND(ISNUMBER(OFFSET('Sanitation Data'!$E$12,0,10*ROW('Sanitation Data'!E101))),'Data Summary'!CT107="Yes"),OFFSET('Sanitation Data'!$E$12,0,10*ROW('Sanitation Data'!E101)),NA())</f>
        <v>#N/A</v>
      </c>
      <c r="AF107" s="511" t="e">
        <f ca="1">+IF(AND(ISNUMBER(OFFSET('Sanitation Data'!$F$4,0,10*ROW('Sanitation Data'!F101))),'Data Summary'!CU107="Yes"),100-OFFSET('Sanitation Data'!$F$4,0,10*ROW('Sanitation Data'!F101)),NA())</f>
        <v>#N/A</v>
      </c>
      <c r="AG107" s="511" t="e">
        <f ca="1">+IF(AND(ISNUMBER(OFFSET('Sanitation Data'!$F$6,0,10*ROW('Sanitation Data'!F101))),'Data Summary'!CV107="Yes"),OFFSET('Sanitation Data'!$F$6,0,10*ROW('Sanitation Data'!F101)),NA())</f>
        <v>#N/A</v>
      </c>
      <c r="AH107" s="511" t="e">
        <f ca="1">+IF(AND(ISNUMBER(OFFSET('Sanitation Data'!$F$10,0,10*ROW('Sanitation Data'!F101))),'Data Summary'!CW107="Yes"),OFFSET('Sanitation Data'!$F$10,0,10*ROW('Sanitation Data'!F101)),NA())</f>
        <v>#N/A</v>
      </c>
      <c r="AI107" s="511" t="e">
        <f ca="1">+IF(AND(ISNUMBER(OFFSET('Sanitation Data'!$F$11,0,10*ROW('Sanitation Data'!F101))),'Data Summary'!CX107="Yes"),OFFSET('Sanitation Data'!$F$11,0,10*ROW('Sanitation Data'!F101)),NA())</f>
        <v>#N/A</v>
      </c>
      <c r="AJ107" s="511" t="e">
        <f ca="1">+IF(AND(ISNUMBER(OFFSET('Sanitation Data'!$F$12,0,10*ROW('Sanitation Data'!F101))),'Data Summary'!CY107="Yes"),OFFSET('Sanitation Data'!$F$12,0,10*ROW('Sanitation Data'!F101)),NA())</f>
        <v>#N/A</v>
      </c>
      <c r="AK107" s="511" t="e">
        <f ca="1">+IF(AND(ISNUMBER(OFFSET('Sanitation Data'!$G$4,0,10*ROW('Sanitation Data'!G101))),'Data Summary'!CZ107="Yes"),100-OFFSET('Sanitation Data'!$G$4,0,10*ROW('Sanitation Data'!G101)),NA())</f>
        <v>#N/A</v>
      </c>
      <c r="AL107" s="511" t="e">
        <f ca="1">+IF(AND(ISNUMBER(OFFSET('Sanitation Data'!$G$6,0,10*ROW('Sanitation Data'!G101))),'Data Summary'!DA107="Yes"),OFFSET('Sanitation Data'!$G$6,0,10*ROW('Sanitation Data'!G101)),NA())</f>
        <v>#N/A</v>
      </c>
      <c r="AM107" s="511" t="e">
        <f ca="1">+IF(AND(ISNUMBER(OFFSET('Sanitation Data'!$G$10,0,10*ROW('Sanitation Data'!G101))),'Data Summary'!DB107="Yes"),OFFSET('Sanitation Data'!$G$10,0,10*ROW('Sanitation Data'!G101)),NA())</f>
        <v>#N/A</v>
      </c>
      <c r="AN107" s="511" t="e">
        <f ca="1">+IF(AND(ISNUMBER(OFFSET('Sanitation Data'!$G$11,0,10*ROW('Sanitation Data'!G101))),'Data Summary'!DC107="Yes"),OFFSET('Sanitation Data'!$G$11,0,10*ROW('Sanitation Data'!G101)),NA())</f>
        <v>#N/A</v>
      </c>
      <c r="AO107" s="511" t="e">
        <f ca="1">+IF(AND(ISNUMBER(OFFSET('Sanitation Data'!$G$12,0,10*ROW('Sanitation Data'!G101))),'Data Summary'!DD107="Yes"),OFFSET('Sanitation Data'!$G$12,0,10*ROW('Sanitation Data'!G101)),NA())</f>
        <v>#N/A</v>
      </c>
      <c r="AP107" s="511" t="e">
        <f ca="1">+IF(AND(ISNUMBER(OFFSET('Sanitation Data'!$H$4,0,10*ROW('Sanitation Data'!H101))),'Data Summary'!DE107="Yes"),100-OFFSET('Sanitation Data'!$H$4,0,10*ROW('Sanitation Data'!H101)),NA())</f>
        <v>#N/A</v>
      </c>
      <c r="AQ107" s="511" t="e">
        <f ca="1">+IF(AND(ISNUMBER(OFFSET('Sanitation Data'!$H$6,0,10*ROW('Sanitation Data'!H101))),'Data Summary'!DF107="Yes"),OFFSET('Sanitation Data'!$H$6,0,10*ROW('Sanitation Data'!H101)),NA())</f>
        <v>#N/A</v>
      </c>
      <c r="AR107" s="511" t="e">
        <f ca="1">+IF(AND(ISNUMBER(OFFSET('Sanitation Data'!$H$10,0,10*ROW('Sanitation Data'!H101))),'Data Summary'!DG107="Yes"),OFFSET('Sanitation Data'!$H$10,0,10*ROW('Sanitation Data'!H101)),NA())</f>
        <v>#N/A</v>
      </c>
      <c r="AS107" s="511" t="e">
        <f ca="1">+IF(AND(ISNUMBER(OFFSET('Sanitation Data'!$H$11,0,10*ROW('Sanitation Data'!H101))),'Data Summary'!DH107="Yes"),OFFSET('Sanitation Data'!$H$11,0,10*ROW('Sanitation Data'!H101)),NA())</f>
        <v>#N/A</v>
      </c>
      <c r="AT107" s="511" t="e">
        <f ca="1">+IF(AND(ISNUMBER(OFFSET('Sanitation Data'!$H$12,0,10*ROW('Sanitation Data'!H101))),'Data Summary'!DI107="Yes"),OFFSET('Sanitation Data'!$H$12,0,10*ROW('Sanitation Data'!H101)),NA())</f>
        <v>#N/A</v>
      </c>
      <c r="AU107" s="511" t="e">
        <f ca="1">+IF(AND(ISNUMBER(OFFSET('Sanitation Data'!$I$4,0,10*ROW('Sanitation Data'!I101))),'Data Summary'!DJ107="Yes"),100-OFFSET('Sanitation Data'!$I$4,0,10*ROW('Sanitation Data'!I101)),NA())</f>
        <v>#N/A</v>
      </c>
      <c r="AV107" s="511" t="e">
        <f ca="1">+IF(AND(ISNUMBER(OFFSET('Sanitation Data'!$I$6,0,10*ROW('Sanitation Data'!I101))),'Data Summary'!DK107="Yes"),OFFSET('Sanitation Data'!$I$6,0,10*ROW('Sanitation Data'!I101)),NA())</f>
        <v>#N/A</v>
      </c>
      <c r="AW107" s="511" t="e">
        <f ca="1">+IF(AND(ISNUMBER(OFFSET('Sanitation Data'!$I$10,0,10*ROW('Sanitation Data'!I101))),'Data Summary'!DL107="Yes"),OFFSET('Sanitation Data'!$I$10,0,10*ROW('Sanitation Data'!I101)),NA())</f>
        <v>#N/A</v>
      </c>
      <c r="AX107" s="511" t="e">
        <f ca="1">+IF(AND(ISNUMBER(OFFSET('Sanitation Data'!$I$11,0,10*ROW('Sanitation Data'!I101))),'Data Summary'!DM107="Yes"),OFFSET('Sanitation Data'!$I$11,0,10*ROW('Sanitation Data'!I101)),NA())</f>
        <v>#N/A</v>
      </c>
      <c r="AY107" s="511" t="e">
        <f ca="1">+IF(AND(ISNUMBER(OFFSET('Sanitation Data'!$I$12,0,10*ROW('Sanitation Data'!I101))),'Data Summary'!DN107="Yes"),OFFSET('Sanitation Data'!$I$12,0,10*ROW('Sanitation Data'!I101)),NA())</f>
        <v>#N/A</v>
      </c>
      <c r="AZ107" s="512" t="e">
        <f ca="1">+IF(AND(ISNUMBER(OFFSET('Hygiene Data'!$D$5,0,10*ROW('Hygiene Data'!D101))),'Data Summary'!DO107="Yes"),OFFSET('Hygiene Data'!$D$5,0,10*ROW('Hygiene Data'!D101)),NA())</f>
        <v>#N/A</v>
      </c>
      <c r="BA107" s="512" t="e">
        <f ca="1">+IF(AND(ISNUMBER(OFFSET('Hygiene Data'!$D$7,0,10*ROW('Hygiene Data'!D101))),'Data Summary'!DP107="Yes"),OFFSET('Hygiene Data'!$D$7,0,10*ROW('Hygiene Data'!D101)),NA())</f>
        <v>#N/A</v>
      </c>
      <c r="BB107" s="512" t="e">
        <f ca="1">+IF(AND(ISNUMBER(OFFSET('Hygiene Data'!$D$9,0,10*ROW('Hygiene Data'!D101))),'Data Summary'!DQ107="Yes"),OFFSET('Hygiene Data'!$D$9,0,10*ROW('Hygiene Data'!D101)),NA())</f>
        <v>#N/A</v>
      </c>
      <c r="BC107" s="512" t="e">
        <f ca="1">+IF(AND(ISNUMBER(OFFSET('Hygiene Data'!$E$5,0,10*ROW('Hygiene Data'!E101))),'Data Summary'!DR107="Yes"),OFFSET('Hygiene Data'!$E$5,0,10*ROW('Hygiene Data'!E101)),NA())</f>
        <v>#N/A</v>
      </c>
      <c r="BD107" s="512" t="e">
        <f ca="1">+IF(AND(ISNUMBER(OFFSET('Hygiene Data'!$E$7,0,10*ROW('Hygiene Data'!E101))),'Data Summary'!DS107="Yes"),OFFSET('Hygiene Data'!$E$7,0,10*ROW('Hygiene Data'!E101)),NA())</f>
        <v>#N/A</v>
      </c>
      <c r="BE107" s="512" t="e">
        <f ca="1">+IF(AND(ISNUMBER(OFFSET('Hygiene Data'!$E$9,0,10*ROW('Hygiene Data'!E101))),'Data Summary'!DT107="Yes"),OFFSET('Hygiene Data'!$E$9,0,10*ROW('Hygiene Data'!E101)),NA())</f>
        <v>#N/A</v>
      </c>
      <c r="BF107" s="512" t="e">
        <f ca="1">+IF(AND(ISNUMBER(OFFSET('Hygiene Data'!$F$5,0,10*ROW('Hygiene Data'!F101))),'Data Summary'!DU107="Yes"),OFFSET('Hygiene Data'!$F$5,0,10*ROW('Hygiene Data'!F101)),NA())</f>
        <v>#N/A</v>
      </c>
      <c r="BG107" s="512" t="e">
        <f ca="1">+IF(AND(ISNUMBER(OFFSET('Hygiene Data'!$F$7,0,10*ROW('Hygiene Data'!F101))),'Data Summary'!DV107="Yes"),OFFSET('Hygiene Data'!$F$7,0,10*ROW('Hygiene Data'!F101)),NA())</f>
        <v>#N/A</v>
      </c>
      <c r="BH107" s="512" t="e">
        <f ca="1">+IF(AND(ISNUMBER(OFFSET('Hygiene Data'!$F$9,0,10*ROW('Hygiene Data'!F101))),'Data Summary'!DW107="Yes"),OFFSET('Hygiene Data'!$F$9,0,10*ROW('Hygiene Data'!F101)),NA())</f>
        <v>#N/A</v>
      </c>
      <c r="BI107" s="512" t="e">
        <f ca="1">+IF(AND(ISNUMBER(OFFSET('Hygiene Data'!$G$5,0,10*ROW('Hygiene Data'!G101))),'Data Summary'!DX107="Yes"),OFFSET('Hygiene Data'!$G$5,0,10*ROW('Hygiene Data'!G101)),NA())</f>
        <v>#N/A</v>
      </c>
      <c r="BJ107" s="512" t="e">
        <f ca="1">+IF(AND(ISNUMBER(OFFSET('Hygiene Data'!$G$7,0,10*ROW('Hygiene Data'!G101))),'Data Summary'!DY107="Yes"),OFFSET('Hygiene Data'!$G$7,0,10*ROW('Hygiene Data'!G101)),NA())</f>
        <v>#N/A</v>
      </c>
      <c r="BK107" s="512" t="e">
        <f ca="1">+IF(AND(ISNUMBER(OFFSET('Hygiene Data'!$G$9,0,10*ROW('Hygiene Data'!G101))),'Data Summary'!DZ107="Yes"),OFFSET('Hygiene Data'!$G$9,0,10*ROW('Hygiene Data'!G101)),NA())</f>
        <v>#N/A</v>
      </c>
      <c r="BL107" s="512" t="e">
        <f ca="1">+IF(AND(ISNUMBER(OFFSET('Hygiene Data'!$H$5,0,10*ROW('Hygiene Data'!H101))),'Data Summary'!EA107="Yes"),OFFSET('Hygiene Data'!$H$5,0,10*ROW('Hygiene Data'!H101)),NA())</f>
        <v>#N/A</v>
      </c>
      <c r="BM107" s="512" t="e">
        <f ca="1">+IF(AND(ISNUMBER(OFFSET('Hygiene Data'!$H$7,0,10*ROW('Hygiene Data'!H101))),'Data Summary'!EB107="Yes"),OFFSET('Hygiene Data'!$H$7,0,10*ROW('Hygiene Data'!H101)),NA())</f>
        <v>#N/A</v>
      </c>
      <c r="BN107" s="512" t="e">
        <f ca="1">+IF(AND(ISNUMBER(OFFSET('Hygiene Data'!$H$9,0,10*ROW('Hygiene Data'!H101))),'Data Summary'!EC107="Yes"),OFFSET('Hygiene Data'!$H$9,0,10*ROW('Hygiene Data'!H101)),NA())</f>
        <v>#N/A</v>
      </c>
      <c r="BO107" s="512" t="e">
        <f ca="1">+IF(AND(ISNUMBER(OFFSET('Hygiene Data'!$I$5,0,10*ROW('Hygiene Data'!I101))),'Data Summary'!ED107="Yes"),OFFSET('Hygiene Data'!$I$5,0,10*ROW('Hygiene Data'!I101)),NA())</f>
        <v>#N/A</v>
      </c>
      <c r="BP107" s="512" t="e">
        <f ca="1">+IF(AND(ISNUMBER(OFFSET('Hygiene Data'!$I$7,0,10*ROW('Hygiene Data'!I101))),'Data Summary'!EE107="Yes"),OFFSET('Hygiene Data'!$I$7,0,10*ROW('Hygiene Data'!I101)),NA())</f>
        <v>#N/A</v>
      </c>
      <c r="BQ107" s="512" t="e">
        <f ca="1">+IF(AND(ISNUMBER(OFFSET('Hygiene Data'!$I$9,0,10*ROW('Hygiene Data'!I101))),'Data Summary'!EF107="Yes"),OFFSET('Hygiene Data'!$I$9,0,10*ROW('Hygiene Data'!I101)),NA())</f>
        <v>#N/A</v>
      </c>
    </row>
    <row r="108" spans="1:69" x14ac:dyDescent="0.25">
      <c r="A108" s="508" t="e">
        <f ca="1">+RIGHT('Data Summary'!A108,LEN('Data Summary'!A108)-9)</f>
        <v>#VALUE!</v>
      </c>
      <c r="B108" s="482" t="str">
        <f ca="1">+IF(ISTEXT('Data Summary'!B108),'Data Summary'!B108,"")</f>
        <v/>
      </c>
      <c r="C108" s="509" t="e">
        <f ca="1">+VALUE('Data Summary'!C108)</f>
        <v>#VALUE!</v>
      </c>
      <c r="D108" s="510" t="e">
        <f ca="1">+IF(AND(ISNUMBER(OFFSET('Water Data'!$D$4,0,10*ROW('Water Data'!D102))),'Data Summary'!BS108="Yes"),100-OFFSET('Water Data'!$D$4,0,10*ROW('Water Data'!D102)),NA())</f>
        <v>#N/A</v>
      </c>
      <c r="E108" s="510" t="e">
        <f ca="1">+IF(AND(ISNUMBER(OFFSET('Water Data'!$D$6,0,10*ROW('Water Data'!D102))),'Data Summary'!BT108="Yes"),OFFSET('Water Data'!$D$6,0,10*ROW('Water Data'!D102)),NA())</f>
        <v>#N/A</v>
      </c>
      <c r="F108" s="510" t="e">
        <f ca="1">+IF(AND(ISNUMBER(OFFSET('Water Data'!$D$9,0,10*ROW('Water Data'!D102))),'Data Summary'!BU108="Yes"),OFFSET('Water Data'!$D$9,0,10*ROW('Water Data'!D102)),NA())</f>
        <v>#N/A</v>
      </c>
      <c r="G108" s="510" t="e">
        <f ca="1">+IF(AND(ISNUMBER(OFFSET('Water Data'!$E$4,0,10*ROW('Water Data'!E102))),'Data Summary'!BV108="Yes"),100-OFFSET('Water Data'!$E$4,0,10*ROW('Water Data'!E102)),NA())</f>
        <v>#N/A</v>
      </c>
      <c r="H108" s="510" t="e">
        <f ca="1">+IF(AND(ISNUMBER(OFFSET('Water Data'!$E$6,0,10*ROW('Water Data'!E102))),'Data Summary'!BW108="Yes"),OFFSET('Water Data'!$E$6,0,10*ROW('Water Data'!E102)),NA())</f>
        <v>#N/A</v>
      </c>
      <c r="I108" s="510" t="e">
        <f ca="1">+IF(AND(ISNUMBER(OFFSET('Water Data'!$E$9,0,10*ROW('Water Data'!E102))),'Data Summary'!BX108="Yes"),OFFSET('Water Data'!$E$9,0,10*ROW('Water Data'!E102)),NA())</f>
        <v>#N/A</v>
      </c>
      <c r="J108" s="510" t="e">
        <f ca="1">+IF(AND(ISNUMBER(OFFSET('Water Data'!$F$4,0,10*ROW('Water Data'!F102))),'Data Summary'!BY108="Yes"),100-OFFSET('Water Data'!$F$4,0,10*ROW('Water Data'!F102)),NA())</f>
        <v>#N/A</v>
      </c>
      <c r="K108" s="510" t="e">
        <f ca="1">+IF(AND(ISNUMBER(OFFSET('Water Data'!$F$6,0,10*ROW('Water Data'!F102))),'Data Summary'!BZ108="Yes"),OFFSET('Water Data'!$F$6,0,10*ROW('Water Data'!F102)),NA())</f>
        <v>#N/A</v>
      </c>
      <c r="L108" s="510" t="e">
        <f ca="1">+IF(AND(ISNUMBER(OFFSET('Water Data'!$F$9,0,10*ROW('Water Data'!F102))),'Data Summary'!CA108="Yes"),OFFSET('Water Data'!$F$9,0,10*ROW('Water Data'!F102)),NA())</f>
        <v>#N/A</v>
      </c>
      <c r="M108" s="510" t="e">
        <f ca="1">+IF(AND(ISNUMBER(OFFSET('Water Data'!$G$4,0,10*ROW('Water Data'!G102))),'Data Summary'!CB108="Yes"),100-OFFSET('Water Data'!$G$4,0,10*ROW('Water Data'!G102)),NA())</f>
        <v>#N/A</v>
      </c>
      <c r="N108" s="510" t="e">
        <f ca="1">+IF(AND(ISNUMBER(OFFSET('Water Data'!$G$6,0,10*ROW('Water Data'!G102))),'Data Summary'!CC108="Yes"),OFFSET('Water Data'!$G$6,0,10*ROW('Water Data'!G102)),NA())</f>
        <v>#N/A</v>
      </c>
      <c r="O108" s="510" t="e">
        <f ca="1">+IF(AND(ISNUMBER(OFFSET('Water Data'!$G$9,0,10*ROW('Water Data'!G102))),'Data Summary'!CD108="Yes"),OFFSET('Water Data'!$G$9,0,10*ROW('Water Data'!G102)),NA())</f>
        <v>#N/A</v>
      </c>
      <c r="P108" s="510" t="e">
        <f ca="1">+IF(AND(ISNUMBER(OFFSET('Water Data'!$H$4,0,10*ROW('Water Data'!H102))),'Data Summary'!CE108="Yes"),100-OFFSET('Water Data'!$H$4,0,10*ROW('Water Data'!H102)),NA())</f>
        <v>#N/A</v>
      </c>
      <c r="Q108" s="510" t="e">
        <f ca="1">+IF(AND(ISNUMBER(OFFSET('Water Data'!$H$6,0,10*ROW('Water Data'!H102))),'Data Summary'!CF108="Yes"),OFFSET('Water Data'!$H$6,0,10*ROW('Water Data'!H102)),NA())</f>
        <v>#N/A</v>
      </c>
      <c r="R108" s="510" t="e">
        <f ca="1">+IF(AND(ISNUMBER(OFFSET('Water Data'!$H$9,0,10*ROW('Water Data'!H102))),'Data Summary'!CG108="Yes"),OFFSET('Water Data'!$H$9,0,10*ROW('Water Data'!H102)),NA())</f>
        <v>#N/A</v>
      </c>
      <c r="S108" s="510" t="e">
        <f ca="1">+IF(AND(ISNUMBER(OFFSET('Water Data'!$I$4,0,10*ROW('Water Data'!I102))),'Data Summary'!CH108="Yes"),100-OFFSET('Water Data'!$I$4,0,10*ROW('Water Data'!I102)),NA())</f>
        <v>#N/A</v>
      </c>
      <c r="T108" s="510" t="e">
        <f ca="1">+IF(AND(ISNUMBER(OFFSET('Water Data'!$I$6,0,10*ROW('Water Data'!I102))),'Data Summary'!CI108="Yes"),OFFSET('Water Data'!$I$6,0,10*ROW('Water Data'!I102)),NA())</f>
        <v>#N/A</v>
      </c>
      <c r="U108" s="510" t="e">
        <f ca="1">+IF(AND(ISNUMBER(OFFSET('Water Data'!$I$9,0,10*ROW('Water Data'!I102))),'Data Summary'!CJ108="Yes"),OFFSET('Water Data'!$I$9,0,10*ROW('Water Data'!I102)),NA())</f>
        <v>#N/A</v>
      </c>
      <c r="V108" s="511" t="e">
        <f ca="1">+IF(AND(ISNUMBER(OFFSET('Sanitation Data'!$D$4,0,10*ROW('Sanitation Data'!D102))),'Data Summary'!CK108="Yes"),100-OFFSET('Sanitation Data'!$D$4,0,10*ROW('Sanitation Data'!D102)),NA())</f>
        <v>#N/A</v>
      </c>
      <c r="W108" s="511" t="e">
        <f ca="1">+IF(AND(ISNUMBER(OFFSET('Sanitation Data'!$D$6,0,10*ROW('Sanitation Data'!D102))),'Data Summary'!CL108="Yes"),OFFSET('Sanitation Data'!$D$6,0,10*ROW('Sanitation Data'!D102)),NA())</f>
        <v>#N/A</v>
      </c>
      <c r="X108" s="511" t="e">
        <f ca="1">+IF(AND(ISNUMBER(OFFSET('Sanitation Data'!$D$10,0,10*ROW('Sanitation Data'!D102))),'Data Summary'!CM108="Yes"),OFFSET('Sanitation Data'!$D$10,0,10*ROW('Sanitation Data'!D102)),NA())</f>
        <v>#N/A</v>
      </c>
      <c r="Y108" s="511" t="e">
        <f ca="1">+IF(AND(ISNUMBER(OFFSET('Sanitation Data'!$D$11,0,10*ROW('Sanitation Data'!D102))),'Data Summary'!CN108="Yes"),OFFSET('Sanitation Data'!$D$11,0,10*ROW('Sanitation Data'!D102)),NA())</f>
        <v>#N/A</v>
      </c>
      <c r="Z108" s="511" t="e">
        <f ca="1">+IF(AND(ISNUMBER(OFFSET('Sanitation Data'!$D$12,0,10*ROW('Sanitation Data'!D102))),'Data Summary'!CO108="Yes"),OFFSET('Sanitation Data'!$D$12,0,10*ROW('Sanitation Data'!D102)),NA())</f>
        <v>#N/A</v>
      </c>
      <c r="AA108" s="511" t="e">
        <f ca="1">+IF(AND(ISNUMBER(OFFSET('Sanitation Data'!$E$4,0,10*ROW('Sanitation Data'!E102))),'Data Summary'!CP108="Yes"),100-OFFSET('Sanitation Data'!$E$4,0,10*ROW('Sanitation Data'!E102)),NA())</f>
        <v>#N/A</v>
      </c>
      <c r="AB108" s="511" t="e">
        <f ca="1">+IF(AND(ISNUMBER(OFFSET('Sanitation Data'!$E$6,0,10*ROW('Sanitation Data'!E102))),'Data Summary'!CQ108="Yes"),OFFSET('Sanitation Data'!$E$6,0,10*ROW('Sanitation Data'!E102)),NA())</f>
        <v>#N/A</v>
      </c>
      <c r="AC108" s="511" t="e">
        <f ca="1">+IF(AND(ISNUMBER(OFFSET('Sanitation Data'!$E$10,0,10*ROW('Sanitation Data'!E102))),'Data Summary'!CR108="Yes"),OFFSET('Sanitation Data'!$E$10,0,10*ROW('Sanitation Data'!E102)),NA())</f>
        <v>#N/A</v>
      </c>
      <c r="AD108" s="511" t="e">
        <f ca="1">+IF(AND(ISNUMBER(OFFSET('Sanitation Data'!$E$11,0,10*ROW('Sanitation Data'!E102))),'Data Summary'!CS108="Yes"),OFFSET('Sanitation Data'!$E$11,0,10*ROW('Sanitation Data'!E102)),NA())</f>
        <v>#N/A</v>
      </c>
      <c r="AE108" s="511" t="e">
        <f ca="1">+IF(AND(ISNUMBER(OFFSET('Sanitation Data'!$E$12,0,10*ROW('Sanitation Data'!E102))),'Data Summary'!CT108="Yes"),OFFSET('Sanitation Data'!$E$12,0,10*ROW('Sanitation Data'!E102)),NA())</f>
        <v>#N/A</v>
      </c>
      <c r="AF108" s="511" t="e">
        <f ca="1">+IF(AND(ISNUMBER(OFFSET('Sanitation Data'!$F$4,0,10*ROW('Sanitation Data'!F102))),'Data Summary'!CU108="Yes"),100-OFFSET('Sanitation Data'!$F$4,0,10*ROW('Sanitation Data'!F102)),NA())</f>
        <v>#N/A</v>
      </c>
      <c r="AG108" s="511" t="e">
        <f ca="1">+IF(AND(ISNUMBER(OFFSET('Sanitation Data'!$F$6,0,10*ROW('Sanitation Data'!F102))),'Data Summary'!CV108="Yes"),OFFSET('Sanitation Data'!$F$6,0,10*ROW('Sanitation Data'!F102)),NA())</f>
        <v>#N/A</v>
      </c>
      <c r="AH108" s="511" t="e">
        <f ca="1">+IF(AND(ISNUMBER(OFFSET('Sanitation Data'!$F$10,0,10*ROW('Sanitation Data'!F102))),'Data Summary'!CW108="Yes"),OFFSET('Sanitation Data'!$F$10,0,10*ROW('Sanitation Data'!F102)),NA())</f>
        <v>#N/A</v>
      </c>
      <c r="AI108" s="511" t="e">
        <f ca="1">+IF(AND(ISNUMBER(OFFSET('Sanitation Data'!$F$11,0,10*ROW('Sanitation Data'!F102))),'Data Summary'!CX108="Yes"),OFFSET('Sanitation Data'!$F$11,0,10*ROW('Sanitation Data'!F102)),NA())</f>
        <v>#N/A</v>
      </c>
      <c r="AJ108" s="511" t="e">
        <f ca="1">+IF(AND(ISNUMBER(OFFSET('Sanitation Data'!$F$12,0,10*ROW('Sanitation Data'!F102))),'Data Summary'!CY108="Yes"),OFFSET('Sanitation Data'!$F$12,0,10*ROW('Sanitation Data'!F102)),NA())</f>
        <v>#N/A</v>
      </c>
      <c r="AK108" s="511" t="e">
        <f ca="1">+IF(AND(ISNUMBER(OFFSET('Sanitation Data'!$G$4,0,10*ROW('Sanitation Data'!G102))),'Data Summary'!CZ108="Yes"),100-OFFSET('Sanitation Data'!$G$4,0,10*ROW('Sanitation Data'!G102)),NA())</f>
        <v>#N/A</v>
      </c>
      <c r="AL108" s="511" t="e">
        <f ca="1">+IF(AND(ISNUMBER(OFFSET('Sanitation Data'!$G$6,0,10*ROW('Sanitation Data'!G102))),'Data Summary'!DA108="Yes"),OFFSET('Sanitation Data'!$G$6,0,10*ROW('Sanitation Data'!G102)),NA())</f>
        <v>#N/A</v>
      </c>
      <c r="AM108" s="511" t="e">
        <f ca="1">+IF(AND(ISNUMBER(OFFSET('Sanitation Data'!$G$10,0,10*ROW('Sanitation Data'!G102))),'Data Summary'!DB108="Yes"),OFFSET('Sanitation Data'!$G$10,0,10*ROW('Sanitation Data'!G102)),NA())</f>
        <v>#N/A</v>
      </c>
      <c r="AN108" s="511" t="e">
        <f ca="1">+IF(AND(ISNUMBER(OFFSET('Sanitation Data'!$G$11,0,10*ROW('Sanitation Data'!G102))),'Data Summary'!DC108="Yes"),OFFSET('Sanitation Data'!$G$11,0,10*ROW('Sanitation Data'!G102)),NA())</f>
        <v>#N/A</v>
      </c>
      <c r="AO108" s="511" t="e">
        <f ca="1">+IF(AND(ISNUMBER(OFFSET('Sanitation Data'!$G$12,0,10*ROW('Sanitation Data'!G102))),'Data Summary'!DD108="Yes"),OFFSET('Sanitation Data'!$G$12,0,10*ROW('Sanitation Data'!G102)),NA())</f>
        <v>#N/A</v>
      </c>
      <c r="AP108" s="511" t="e">
        <f ca="1">+IF(AND(ISNUMBER(OFFSET('Sanitation Data'!$H$4,0,10*ROW('Sanitation Data'!H102))),'Data Summary'!DE108="Yes"),100-OFFSET('Sanitation Data'!$H$4,0,10*ROW('Sanitation Data'!H102)),NA())</f>
        <v>#N/A</v>
      </c>
      <c r="AQ108" s="511" t="e">
        <f ca="1">+IF(AND(ISNUMBER(OFFSET('Sanitation Data'!$H$6,0,10*ROW('Sanitation Data'!H102))),'Data Summary'!DF108="Yes"),OFFSET('Sanitation Data'!$H$6,0,10*ROW('Sanitation Data'!H102)),NA())</f>
        <v>#N/A</v>
      </c>
      <c r="AR108" s="511" t="e">
        <f ca="1">+IF(AND(ISNUMBER(OFFSET('Sanitation Data'!$H$10,0,10*ROW('Sanitation Data'!H102))),'Data Summary'!DG108="Yes"),OFFSET('Sanitation Data'!$H$10,0,10*ROW('Sanitation Data'!H102)),NA())</f>
        <v>#N/A</v>
      </c>
      <c r="AS108" s="511" t="e">
        <f ca="1">+IF(AND(ISNUMBER(OFFSET('Sanitation Data'!$H$11,0,10*ROW('Sanitation Data'!H102))),'Data Summary'!DH108="Yes"),OFFSET('Sanitation Data'!$H$11,0,10*ROW('Sanitation Data'!H102)),NA())</f>
        <v>#N/A</v>
      </c>
      <c r="AT108" s="511" t="e">
        <f ca="1">+IF(AND(ISNUMBER(OFFSET('Sanitation Data'!$H$12,0,10*ROW('Sanitation Data'!H102))),'Data Summary'!DI108="Yes"),OFFSET('Sanitation Data'!$H$12,0,10*ROW('Sanitation Data'!H102)),NA())</f>
        <v>#N/A</v>
      </c>
      <c r="AU108" s="511" t="e">
        <f ca="1">+IF(AND(ISNUMBER(OFFSET('Sanitation Data'!$I$4,0,10*ROW('Sanitation Data'!I102))),'Data Summary'!DJ108="Yes"),100-OFFSET('Sanitation Data'!$I$4,0,10*ROW('Sanitation Data'!I102)),NA())</f>
        <v>#N/A</v>
      </c>
      <c r="AV108" s="511" t="e">
        <f ca="1">+IF(AND(ISNUMBER(OFFSET('Sanitation Data'!$I$6,0,10*ROW('Sanitation Data'!I102))),'Data Summary'!DK108="Yes"),OFFSET('Sanitation Data'!$I$6,0,10*ROW('Sanitation Data'!I102)),NA())</f>
        <v>#N/A</v>
      </c>
      <c r="AW108" s="511" t="e">
        <f ca="1">+IF(AND(ISNUMBER(OFFSET('Sanitation Data'!$I$10,0,10*ROW('Sanitation Data'!I102))),'Data Summary'!DL108="Yes"),OFFSET('Sanitation Data'!$I$10,0,10*ROW('Sanitation Data'!I102)),NA())</f>
        <v>#N/A</v>
      </c>
      <c r="AX108" s="511" t="e">
        <f ca="1">+IF(AND(ISNUMBER(OFFSET('Sanitation Data'!$I$11,0,10*ROW('Sanitation Data'!I102))),'Data Summary'!DM108="Yes"),OFFSET('Sanitation Data'!$I$11,0,10*ROW('Sanitation Data'!I102)),NA())</f>
        <v>#N/A</v>
      </c>
      <c r="AY108" s="511" t="e">
        <f ca="1">+IF(AND(ISNUMBER(OFFSET('Sanitation Data'!$I$12,0,10*ROW('Sanitation Data'!I102))),'Data Summary'!DN108="Yes"),OFFSET('Sanitation Data'!$I$12,0,10*ROW('Sanitation Data'!I102)),NA())</f>
        <v>#N/A</v>
      </c>
      <c r="AZ108" s="512" t="e">
        <f ca="1">+IF(AND(ISNUMBER(OFFSET('Hygiene Data'!$D$5,0,10*ROW('Hygiene Data'!D102))),'Data Summary'!DO108="Yes"),OFFSET('Hygiene Data'!$D$5,0,10*ROW('Hygiene Data'!D102)),NA())</f>
        <v>#N/A</v>
      </c>
      <c r="BA108" s="512" t="e">
        <f ca="1">+IF(AND(ISNUMBER(OFFSET('Hygiene Data'!$D$7,0,10*ROW('Hygiene Data'!D102))),'Data Summary'!DP108="Yes"),OFFSET('Hygiene Data'!$D$7,0,10*ROW('Hygiene Data'!D102)),NA())</f>
        <v>#N/A</v>
      </c>
      <c r="BB108" s="512" t="e">
        <f ca="1">+IF(AND(ISNUMBER(OFFSET('Hygiene Data'!$D$9,0,10*ROW('Hygiene Data'!D102))),'Data Summary'!DQ108="Yes"),OFFSET('Hygiene Data'!$D$9,0,10*ROW('Hygiene Data'!D102)),NA())</f>
        <v>#N/A</v>
      </c>
      <c r="BC108" s="512" t="e">
        <f ca="1">+IF(AND(ISNUMBER(OFFSET('Hygiene Data'!$E$5,0,10*ROW('Hygiene Data'!E102))),'Data Summary'!DR108="Yes"),OFFSET('Hygiene Data'!$E$5,0,10*ROW('Hygiene Data'!E102)),NA())</f>
        <v>#N/A</v>
      </c>
      <c r="BD108" s="512" t="e">
        <f ca="1">+IF(AND(ISNUMBER(OFFSET('Hygiene Data'!$E$7,0,10*ROW('Hygiene Data'!E102))),'Data Summary'!DS108="Yes"),OFFSET('Hygiene Data'!$E$7,0,10*ROW('Hygiene Data'!E102)),NA())</f>
        <v>#N/A</v>
      </c>
      <c r="BE108" s="512" t="e">
        <f ca="1">+IF(AND(ISNUMBER(OFFSET('Hygiene Data'!$E$9,0,10*ROW('Hygiene Data'!E102))),'Data Summary'!DT108="Yes"),OFFSET('Hygiene Data'!$E$9,0,10*ROW('Hygiene Data'!E102)),NA())</f>
        <v>#N/A</v>
      </c>
      <c r="BF108" s="512" t="e">
        <f ca="1">+IF(AND(ISNUMBER(OFFSET('Hygiene Data'!$F$5,0,10*ROW('Hygiene Data'!F102))),'Data Summary'!DU108="Yes"),OFFSET('Hygiene Data'!$F$5,0,10*ROW('Hygiene Data'!F102)),NA())</f>
        <v>#N/A</v>
      </c>
      <c r="BG108" s="512" t="e">
        <f ca="1">+IF(AND(ISNUMBER(OFFSET('Hygiene Data'!$F$7,0,10*ROW('Hygiene Data'!F102))),'Data Summary'!DV108="Yes"),OFFSET('Hygiene Data'!$F$7,0,10*ROW('Hygiene Data'!F102)),NA())</f>
        <v>#N/A</v>
      </c>
      <c r="BH108" s="512" t="e">
        <f ca="1">+IF(AND(ISNUMBER(OFFSET('Hygiene Data'!$F$9,0,10*ROW('Hygiene Data'!F102))),'Data Summary'!DW108="Yes"),OFFSET('Hygiene Data'!$F$9,0,10*ROW('Hygiene Data'!F102)),NA())</f>
        <v>#N/A</v>
      </c>
      <c r="BI108" s="512" t="e">
        <f ca="1">+IF(AND(ISNUMBER(OFFSET('Hygiene Data'!$G$5,0,10*ROW('Hygiene Data'!G102))),'Data Summary'!DX108="Yes"),OFFSET('Hygiene Data'!$G$5,0,10*ROW('Hygiene Data'!G102)),NA())</f>
        <v>#N/A</v>
      </c>
      <c r="BJ108" s="512" t="e">
        <f ca="1">+IF(AND(ISNUMBER(OFFSET('Hygiene Data'!$G$7,0,10*ROW('Hygiene Data'!G102))),'Data Summary'!DY108="Yes"),OFFSET('Hygiene Data'!$G$7,0,10*ROW('Hygiene Data'!G102)),NA())</f>
        <v>#N/A</v>
      </c>
      <c r="BK108" s="512" t="e">
        <f ca="1">+IF(AND(ISNUMBER(OFFSET('Hygiene Data'!$G$9,0,10*ROW('Hygiene Data'!G102))),'Data Summary'!DZ108="Yes"),OFFSET('Hygiene Data'!$G$9,0,10*ROW('Hygiene Data'!G102)),NA())</f>
        <v>#N/A</v>
      </c>
      <c r="BL108" s="512" t="e">
        <f ca="1">+IF(AND(ISNUMBER(OFFSET('Hygiene Data'!$H$5,0,10*ROW('Hygiene Data'!H102))),'Data Summary'!EA108="Yes"),OFFSET('Hygiene Data'!$H$5,0,10*ROW('Hygiene Data'!H102)),NA())</f>
        <v>#N/A</v>
      </c>
      <c r="BM108" s="512" t="e">
        <f ca="1">+IF(AND(ISNUMBER(OFFSET('Hygiene Data'!$H$7,0,10*ROW('Hygiene Data'!H102))),'Data Summary'!EB108="Yes"),OFFSET('Hygiene Data'!$H$7,0,10*ROW('Hygiene Data'!H102)),NA())</f>
        <v>#N/A</v>
      </c>
      <c r="BN108" s="512" t="e">
        <f ca="1">+IF(AND(ISNUMBER(OFFSET('Hygiene Data'!$H$9,0,10*ROW('Hygiene Data'!H102))),'Data Summary'!EC108="Yes"),OFFSET('Hygiene Data'!$H$9,0,10*ROW('Hygiene Data'!H102)),NA())</f>
        <v>#N/A</v>
      </c>
      <c r="BO108" s="512" t="e">
        <f ca="1">+IF(AND(ISNUMBER(OFFSET('Hygiene Data'!$I$5,0,10*ROW('Hygiene Data'!I102))),'Data Summary'!ED108="Yes"),OFFSET('Hygiene Data'!$I$5,0,10*ROW('Hygiene Data'!I102)),NA())</f>
        <v>#N/A</v>
      </c>
      <c r="BP108" s="512" t="e">
        <f ca="1">+IF(AND(ISNUMBER(OFFSET('Hygiene Data'!$I$7,0,10*ROW('Hygiene Data'!I102))),'Data Summary'!EE108="Yes"),OFFSET('Hygiene Data'!$I$7,0,10*ROW('Hygiene Data'!I102)),NA())</f>
        <v>#N/A</v>
      </c>
      <c r="BQ108" s="512" t="e">
        <f ca="1">+IF(AND(ISNUMBER(OFFSET('Hygiene Data'!$I$9,0,10*ROW('Hygiene Data'!I102))),'Data Summary'!EF108="Yes"),OFFSET('Hygiene Data'!$I$9,0,10*ROW('Hygiene Data'!I102)),NA())</f>
        <v>#N/A</v>
      </c>
    </row>
    <row r="109" spans="1:69" x14ac:dyDescent="0.25">
      <c r="A109" s="508" t="e">
        <f ca="1">+RIGHT('Data Summary'!A109,LEN('Data Summary'!A109)-9)</f>
        <v>#VALUE!</v>
      </c>
      <c r="B109" s="482" t="str">
        <f ca="1">+IF(ISTEXT('Data Summary'!B109),'Data Summary'!B109,"")</f>
        <v/>
      </c>
      <c r="C109" s="509" t="e">
        <f ca="1">+VALUE('Data Summary'!C109)</f>
        <v>#VALUE!</v>
      </c>
      <c r="D109" s="510" t="e">
        <f ca="1">+IF(AND(ISNUMBER(OFFSET('Water Data'!$D$4,0,10*ROW('Water Data'!D103))),'Data Summary'!BS109="Yes"),100-OFFSET('Water Data'!$D$4,0,10*ROW('Water Data'!D103)),NA())</f>
        <v>#N/A</v>
      </c>
      <c r="E109" s="510" t="e">
        <f ca="1">+IF(AND(ISNUMBER(OFFSET('Water Data'!$D$6,0,10*ROW('Water Data'!D103))),'Data Summary'!BT109="Yes"),OFFSET('Water Data'!$D$6,0,10*ROW('Water Data'!D103)),NA())</f>
        <v>#N/A</v>
      </c>
      <c r="F109" s="510" t="e">
        <f ca="1">+IF(AND(ISNUMBER(OFFSET('Water Data'!$D$9,0,10*ROW('Water Data'!D103))),'Data Summary'!BU109="Yes"),OFFSET('Water Data'!$D$9,0,10*ROW('Water Data'!D103)),NA())</f>
        <v>#N/A</v>
      </c>
      <c r="G109" s="510" t="e">
        <f ca="1">+IF(AND(ISNUMBER(OFFSET('Water Data'!$E$4,0,10*ROW('Water Data'!E103))),'Data Summary'!BV109="Yes"),100-OFFSET('Water Data'!$E$4,0,10*ROW('Water Data'!E103)),NA())</f>
        <v>#N/A</v>
      </c>
      <c r="H109" s="510" t="e">
        <f ca="1">+IF(AND(ISNUMBER(OFFSET('Water Data'!$E$6,0,10*ROW('Water Data'!E103))),'Data Summary'!BW109="Yes"),OFFSET('Water Data'!$E$6,0,10*ROW('Water Data'!E103)),NA())</f>
        <v>#N/A</v>
      </c>
      <c r="I109" s="510" t="e">
        <f ca="1">+IF(AND(ISNUMBER(OFFSET('Water Data'!$E$9,0,10*ROW('Water Data'!E103))),'Data Summary'!BX109="Yes"),OFFSET('Water Data'!$E$9,0,10*ROW('Water Data'!E103)),NA())</f>
        <v>#N/A</v>
      </c>
      <c r="J109" s="510" t="e">
        <f ca="1">+IF(AND(ISNUMBER(OFFSET('Water Data'!$F$4,0,10*ROW('Water Data'!F103))),'Data Summary'!BY109="Yes"),100-OFFSET('Water Data'!$F$4,0,10*ROW('Water Data'!F103)),NA())</f>
        <v>#N/A</v>
      </c>
      <c r="K109" s="510" t="e">
        <f ca="1">+IF(AND(ISNUMBER(OFFSET('Water Data'!$F$6,0,10*ROW('Water Data'!F103))),'Data Summary'!BZ109="Yes"),OFFSET('Water Data'!$F$6,0,10*ROW('Water Data'!F103)),NA())</f>
        <v>#N/A</v>
      </c>
      <c r="L109" s="510" t="e">
        <f ca="1">+IF(AND(ISNUMBER(OFFSET('Water Data'!$F$9,0,10*ROW('Water Data'!F103))),'Data Summary'!CA109="Yes"),OFFSET('Water Data'!$F$9,0,10*ROW('Water Data'!F103)),NA())</f>
        <v>#N/A</v>
      </c>
      <c r="M109" s="510" t="e">
        <f ca="1">+IF(AND(ISNUMBER(OFFSET('Water Data'!$G$4,0,10*ROW('Water Data'!G103))),'Data Summary'!CB109="Yes"),100-OFFSET('Water Data'!$G$4,0,10*ROW('Water Data'!G103)),NA())</f>
        <v>#N/A</v>
      </c>
      <c r="N109" s="510" t="e">
        <f ca="1">+IF(AND(ISNUMBER(OFFSET('Water Data'!$G$6,0,10*ROW('Water Data'!G103))),'Data Summary'!CC109="Yes"),OFFSET('Water Data'!$G$6,0,10*ROW('Water Data'!G103)),NA())</f>
        <v>#N/A</v>
      </c>
      <c r="O109" s="510" t="e">
        <f ca="1">+IF(AND(ISNUMBER(OFFSET('Water Data'!$G$9,0,10*ROW('Water Data'!G103))),'Data Summary'!CD109="Yes"),OFFSET('Water Data'!$G$9,0,10*ROW('Water Data'!G103)),NA())</f>
        <v>#N/A</v>
      </c>
      <c r="P109" s="510" t="e">
        <f ca="1">+IF(AND(ISNUMBER(OFFSET('Water Data'!$H$4,0,10*ROW('Water Data'!H103))),'Data Summary'!CE109="Yes"),100-OFFSET('Water Data'!$H$4,0,10*ROW('Water Data'!H103)),NA())</f>
        <v>#N/A</v>
      </c>
      <c r="Q109" s="510" t="e">
        <f ca="1">+IF(AND(ISNUMBER(OFFSET('Water Data'!$H$6,0,10*ROW('Water Data'!H103))),'Data Summary'!CF109="Yes"),OFFSET('Water Data'!$H$6,0,10*ROW('Water Data'!H103)),NA())</f>
        <v>#N/A</v>
      </c>
      <c r="R109" s="510" t="e">
        <f ca="1">+IF(AND(ISNUMBER(OFFSET('Water Data'!$H$9,0,10*ROW('Water Data'!H103))),'Data Summary'!CG109="Yes"),OFFSET('Water Data'!$H$9,0,10*ROW('Water Data'!H103)),NA())</f>
        <v>#N/A</v>
      </c>
      <c r="S109" s="510" t="e">
        <f ca="1">+IF(AND(ISNUMBER(OFFSET('Water Data'!$I$4,0,10*ROW('Water Data'!I103))),'Data Summary'!CH109="Yes"),100-OFFSET('Water Data'!$I$4,0,10*ROW('Water Data'!I103)),NA())</f>
        <v>#N/A</v>
      </c>
      <c r="T109" s="510" t="e">
        <f ca="1">+IF(AND(ISNUMBER(OFFSET('Water Data'!$I$6,0,10*ROW('Water Data'!I103))),'Data Summary'!CI109="Yes"),OFFSET('Water Data'!$I$6,0,10*ROW('Water Data'!I103)),NA())</f>
        <v>#N/A</v>
      </c>
      <c r="U109" s="510" t="e">
        <f ca="1">+IF(AND(ISNUMBER(OFFSET('Water Data'!$I$9,0,10*ROW('Water Data'!I103))),'Data Summary'!CJ109="Yes"),OFFSET('Water Data'!$I$9,0,10*ROW('Water Data'!I103)),NA())</f>
        <v>#N/A</v>
      </c>
      <c r="V109" s="511" t="e">
        <f ca="1">+IF(AND(ISNUMBER(OFFSET('Sanitation Data'!$D$4,0,10*ROW('Sanitation Data'!D103))),'Data Summary'!CK109="Yes"),100-OFFSET('Sanitation Data'!$D$4,0,10*ROW('Sanitation Data'!D103)),NA())</f>
        <v>#N/A</v>
      </c>
      <c r="W109" s="511" t="e">
        <f ca="1">+IF(AND(ISNUMBER(OFFSET('Sanitation Data'!$D$6,0,10*ROW('Sanitation Data'!D103))),'Data Summary'!CL109="Yes"),OFFSET('Sanitation Data'!$D$6,0,10*ROW('Sanitation Data'!D103)),NA())</f>
        <v>#N/A</v>
      </c>
      <c r="X109" s="511" t="e">
        <f ca="1">+IF(AND(ISNUMBER(OFFSET('Sanitation Data'!$D$10,0,10*ROW('Sanitation Data'!D103))),'Data Summary'!CM109="Yes"),OFFSET('Sanitation Data'!$D$10,0,10*ROW('Sanitation Data'!D103)),NA())</f>
        <v>#N/A</v>
      </c>
      <c r="Y109" s="511" t="e">
        <f ca="1">+IF(AND(ISNUMBER(OFFSET('Sanitation Data'!$D$11,0,10*ROW('Sanitation Data'!D103))),'Data Summary'!CN109="Yes"),OFFSET('Sanitation Data'!$D$11,0,10*ROW('Sanitation Data'!D103)),NA())</f>
        <v>#N/A</v>
      </c>
      <c r="Z109" s="511" t="e">
        <f ca="1">+IF(AND(ISNUMBER(OFFSET('Sanitation Data'!$D$12,0,10*ROW('Sanitation Data'!D103))),'Data Summary'!CO109="Yes"),OFFSET('Sanitation Data'!$D$12,0,10*ROW('Sanitation Data'!D103)),NA())</f>
        <v>#N/A</v>
      </c>
      <c r="AA109" s="511" t="e">
        <f ca="1">+IF(AND(ISNUMBER(OFFSET('Sanitation Data'!$E$4,0,10*ROW('Sanitation Data'!E103))),'Data Summary'!CP109="Yes"),100-OFFSET('Sanitation Data'!$E$4,0,10*ROW('Sanitation Data'!E103)),NA())</f>
        <v>#N/A</v>
      </c>
      <c r="AB109" s="511" t="e">
        <f ca="1">+IF(AND(ISNUMBER(OFFSET('Sanitation Data'!$E$6,0,10*ROW('Sanitation Data'!E103))),'Data Summary'!CQ109="Yes"),OFFSET('Sanitation Data'!$E$6,0,10*ROW('Sanitation Data'!E103)),NA())</f>
        <v>#N/A</v>
      </c>
      <c r="AC109" s="511" t="e">
        <f ca="1">+IF(AND(ISNUMBER(OFFSET('Sanitation Data'!$E$10,0,10*ROW('Sanitation Data'!E103))),'Data Summary'!CR109="Yes"),OFFSET('Sanitation Data'!$E$10,0,10*ROW('Sanitation Data'!E103)),NA())</f>
        <v>#N/A</v>
      </c>
      <c r="AD109" s="511" t="e">
        <f ca="1">+IF(AND(ISNUMBER(OFFSET('Sanitation Data'!$E$11,0,10*ROW('Sanitation Data'!E103))),'Data Summary'!CS109="Yes"),OFFSET('Sanitation Data'!$E$11,0,10*ROW('Sanitation Data'!E103)),NA())</f>
        <v>#N/A</v>
      </c>
      <c r="AE109" s="511" t="e">
        <f ca="1">+IF(AND(ISNUMBER(OFFSET('Sanitation Data'!$E$12,0,10*ROW('Sanitation Data'!E103))),'Data Summary'!CT109="Yes"),OFFSET('Sanitation Data'!$E$12,0,10*ROW('Sanitation Data'!E103)),NA())</f>
        <v>#N/A</v>
      </c>
      <c r="AF109" s="511" t="e">
        <f ca="1">+IF(AND(ISNUMBER(OFFSET('Sanitation Data'!$F$4,0,10*ROW('Sanitation Data'!F103))),'Data Summary'!CU109="Yes"),100-OFFSET('Sanitation Data'!$F$4,0,10*ROW('Sanitation Data'!F103)),NA())</f>
        <v>#N/A</v>
      </c>
      <c r="AG109" s="511" t="e">
        <f ca="1">+IF(AND(ISNUMBER(OFFSET('Sanitation Data'!$F$6,0,10*ROW('Sanitation Data'!F103))),'Data Summary'!CV109="Yes"),OFFSET('Sanitation Data'!$F$6,0,10*ROW('Sanitation Data'!F103)),NA())</f>
        <v>#N/A</v>
      </c>
      <c r="AH109" s="511" t="e">
        <f ca="1">+IF(AND(ISNUMBER(OFFSET('Sanitation Data'!$F$10,0,10*ROW('Sanitation Data'!F103))),'Data Summary'!CW109="Yes"),OFFSET('Sanitation Data'!$F$10,0,10*ROW('Sanitation Data'!F103)),NA())</f>
        <v>#N/A</v>
      </c>
      <c r="AI109" s="511" t="e">
        <f ca="1">+IF(AND(ISNUMBER(OFFSET('Sanitation Data'!$F$11,0,10*ROW('Sanitation Data'!F103))),'Data Summary'!CX109="Yes"),OFFSET('Sanitation Data'!$F$11,0,10*ROW('Sanitation Data'!F103)),NA())</f>
        <v>#N/A</v>
      </c>
      <c r="AJ109" s="511" t="e">
        <f ca="1">+IF(AND(ISNUMBER(OFFSET('Sanitation Data'!$F$12,0,10*ROW('Sanitation Data'!F103))),'Data Summary'!CY109="Yes"),OFFSET('Sanitation Data'!$F$12,0,10*ROW('Sanitation Data'!F103)),NA())</f>
        <v>#N/A</v>
      </c>
      <c r="AK109" s="511" t="e">
        <f ca="1">+IF(AND(ISNUMBER(OFFSET('Sanitation Data'!$G$4,0,10*ROW('Sanitation Data'!G103))),'Data Summary'!CZ109="Yes"),100-OFFSET('Sanitation Data'!$G$4,0,10*ROW('Sanitation Data'!G103)),NA())</f>
        <v>#N/A</v>
      </c>
      <c r="AL109" s="511" t="e">
        <f ca="1">+IF(AND(ISNUMBER(OFFSET('Sanitation Data'!$G$6,0,10*ROW('Sanitation Data'!G103))),'Data Summary'!DA109="Yes"),OFFSET('Sanitation Data'!$G$6,0,10*ROW('Sanitation Data'!G103)),NA())</f>
        <v>#N/A</v>
      </c>
      <c r="AM109" s="511" t="e">
        <f ca="1">+IF(AND(ISNUMBER(OFFSET('Sanitation Data'!$G$10,0,10*ROW('Sanitation Data'!G103))),'Data Summary'!DB109="Yes"),OFFSET('Sanitation Data'!$G$10,0,10*ROW('Sanitation Data'!G103)),NA())</f>
        <v>#N/A</v>
      </c>
      <c r="AN109" s="511" t="e">
        <f ca="1">+IF(AND(ISNUMBER(OFFSET('Sanitation Data'!$G$11,0,10*ROW('Sanitation Data'!G103))),'Data Summary'!DC109="Yes"),OFFSET('Sanitation Data'!$G$11,0,10*ROW('Sanitation Data'!G103)),NA())</f>
        <v>#N/A</v>
      </c>
      <c r="AO109" s="511" t="e">
        <f ca="1">+IF(AND(ISNUMBER(OFFSET('Sanitation Data'!$G$12,0,10*ROW('Sanitation Data'!G103))),'Data Summary'!DD109="Yes"),OFFSET('Sanitation Data'!$G$12,0,10*ROW('Sanitation Data'!G103)),NA())</f>
        <v>#N/A</v>
      </c>
      <c r="AP109" s="511" t="e">
        <f ca="1">+IF(AND(ISNUMBER(OFFSET('Sanitation Data'!$H$4,0,10*ROW('Sanitation Data'!H103))),'Data Summary'!DE109="Yes"),100-OFFSET('Sanitation Data'!$H$4,0,10*ROW('Sanitation Data'!H103)),NA())</f>
        <v>#N/A</v>
      </c>
      <c r="AQ109" s="511" t="e">
        <f ca="1">+IF(AND(ISNUMBER(OFFSET('Sanitation Data'!$H$6,0,10*ROW('Sanitation Data'!H103))),'Data Summary'!DF109="Yes"),OFFSET('Sanitation Data'!$H$6,0,10*ROW('Sanitation Data'!H103)),NA())</f>
        <v>#N/A</v>
      </c>
      <c r="AR109" s="511" t="e">
        <f ca="1">+IF(AND(ISNUMBER(OFFSET('Sanitation Data'!$H$10,0,10*ROW('Sanitation Data'!H103))),'Data Summary'!DG109="Yes"),OFFSET('Sanitation Data'!$H$10,0,10*ROW('Sanitation Data'!H103)),NA())</f>
        <v>#N/A</v>
      </c>
      <c r="AS109" s="511" t="e">
        <f ca="1">+IF(AND(ISNUMBER(OFFSET('Sanitation Data'!$H$11,0,10*ROW('Sanitation Data'!H103))),'Data Summary'!DH109="Yes"),OFFSET('Sanitation Data'!$H$11,0,10*ROW('Sanitation Data'!H103)),NA())</f>
        <v>#N/A</v>
      </c>
      <c r="AT109" s="511" t="e">
        <f ca="1">+IF(AND(ISNUMBER(OFFSET('Sanitation Data'!$H$12,0,10*ROW('Sanitation Data'!H103))),'Data Summary'!DI109="Yes"),OFFSET('Sanitation Data'!$H$12,0,10*ROW('Sanitation Data'!H103)),NA())</f>
        <v>#N/A</v>
      </c>
      <c r="AU109" s="511" t="e">
        <f ca="1">+IF(AND(ISNUMBER(OFFSET('Sanitation Data'!$I$4,0,10*ROW('Sanitation Data'!I103))),'Data Summary'!DJ109="Yes"),100-OFFSET('Sanitation Data'!$I$4,0,10*ROW('Sanitation Data'!I103)),NA())</f>
        <v>#N/A</v>
      </c>
      <c r="AV109" s="511" t="e">
        <f ca="1">+IF(AND(ISNUMBER(OFFSET('Sanitation Data'!$I$6,0,10*ROW('Sanitation Data'!I103))),'Data Summary'!DK109="Yes"),OFFSET('Sanitation Data'!$I$6,0,10*ROW('Sanitation Data'!I103)),NA())</f>
        <v>#N/A</v>
      </c>
      <c r="AW109" s="511" t="e">
        <f ca="1">+IF(AND(ISNUMBER(OFFSET('Sanitation Data'!$I$10,0,10*ROW('Sanitation Data'!I103))),'Data Summary'!DL109="Yes"),OFFSET('Sanitation Data'!$I$10,0,10*ROW('Sanitation Data'!I103)),NA())</f>
        <v>#N/A</v>
      </c>
      <c r="AX109" s="511" t="e">
        <f ca="1">+IF(AND(ISNUMBER(OFFSET('Sanitation Data'!$I$11,0,10*ROW('Sanitation Data'!I103))),'Data Summary'!DM109="Yes"),OFFSET('Sanitation Data'!$I$11,0,10*ROW('Sanitation Data'!I103)),NA())</f>
        <v>#N/A</v>
      </c>
      <c r="AY109" s="511" t="e">
        <f ca="1">+IF(AND(ISNUMBER(OFFSET('Sanitation Data'!$I$12,0,10*ROW('Sanitation Data'!I103))),'Data Summary'!DN109="Yes"),OFFSET('Sanitation Data'!$I$12,0,10*ROW('Sanitation Data'!I103)),NA())</f>
        <v>#N/A</v>
      </c>
      <c r="AZ109" s="512" t="e">
        <f ca="1">+IF(AND(ISNUMBER(OFFSET('Hygiene Data'!$D$5,0,10*ROW('Hygiene Data'!D103))),'Data Summary'!DO109="Yes"),OFFSET('Hygiene Data'!$D$5,0,10*ROW('Hygiene Data'!D103)),NA())</f>
        <v>#N/A</v>
      </c>
      <c r="BA109" s="512" t="e">
        <f ca="1">+IF(AND(ISNUMBER(OFFSET('Hygiene Data'!$D$7,0,10*ROW('Hygiene Data'!D103))),'Data Summary'!DP109="Yes"),OFFSET('Hygiene Data'!$D$7,0,10*ROW('Hygiene Data'!D103)),NA())</f>
        <v>#N/A</v>
      </c>
      <c r="BB109" s="512" t="e">
        <f ca="1">+IF(AND(ISNUMBER(OFFSET('Hygiene Data'!$D$9,0,10*ROW('Hygiene Data'!D103))),'Data Summary'!DQ109="Yes"),OFFSET('Hygiene Data'!$D$9,0,10*ROW('Hygiene Data'!D103)),NA())</f>
        <v>#N/A</v>
      </c>
      <c r="BC109" s="512" t="e">
        <f ca="1">+IF(AND(ISNUMBER(OFFSET('Hygiene Data'!$E$5,0,10*ROW('Hygiene Data'!E103))),'Data Summary'!DR109="Yes"),OFFSET('Hygiene Data'!$E$5,0,10*ROW('Hygiene Data'!E103)),NA())</f>
        <v>#N/A</v>
      </c>
      <c r="BD109" s="512" t="e">
        <f ca="1">+IF(AND(ISNUMBER(OFFSET('Hygiene Data'!$E$7,0,10*ROW('Hygiene Data'!E103))),'Data Summary'!DS109="Yes"),OFFSET('Hygiene Data'!$E$7,0,10*ROW('Hygiene Data'!E103)),NA())</f>
        <v>#N/A</v>
      </c>
      <c r="BE109" s="512" t="e">
        <f ca="1">+IF(AND(ISNUMBER(OFFSET('Hygiene Data'!$E$9,0,10*ROW('Hygiene Data'!E103))),'Data Summary'!DT109="Yes"),OFFSET('Hygiene Data'!$E$9,0,10*ROW('Hygiene Data'!E103)),NA())</f>
        <v>#N/A</v>
      </c>
      <c r="BF109" s="512" t="e">
        <f ca="1">+IF(AND(ISNUMBER(OFFSET('Hygiene Data'!$F$5,0,10*ROW('Hygiene Data'!F103))),'Data Summary'!DU109="Yes"),OFFSET('Hygiene Data'!$F$5,0,10*ROW('Hygiene Data'!F103)),NA())</f>
        <v>#N/A</v>
      </c>
      <c r="BG109" s="512" t="e">
        <f ca="1">+IF(AND(ISNUMBER(OFFSET('Hygiene Data'!$F$7,0,10*ROW('Hygiene Data'!F103))),'Data Summary'!DV109="Yes"),OFFSET('Hygiene Data'!$F$7,0,10*ROW('Hygiene Data'!F103)),NA())</f>
        <v>#N/A</v>
      </c>
      <c r="BH109" s="512" t="e">
        <f ca="1">+IF(AND(ISNUMBER(OFFSET('Hygiene Data'!$F$9,0,10*ROW('Hygiene Data'!F103))),'Data Summary'!DW109="Yes"),OFFSET('Hygiene Data'!$F$9,0,10*ROW('Hygiene Data'!F103)),NA())</f>
        <v>#N/A</v>
      </c>
      <c r="BI109" s="512" t="e">
        <f ca="1">+IF(AND(ISNUMBER(OFFSET('Hygiene Data'!$G$5,0,10*ROW('Hygiene Data'!G103))),'Data Summary'!DX109="Yes"),OFFSET('Hygiene Data'!$G$5,0,10*ROW('Hygiene Data'!G103)),NA())</f>
        <v>#N/A</v>
      </c>
      <c r="BJ109" s="512" t="e">
        <f ca="1">+IF(AND(ISNUMBER(OFFSET('Hygiene Data'!$G$7,0,10*ROW('Hygiene Data'!G103))),'Data Summary'!DY109="Yes"),OFFSET('Hygiene Data'!$G$7,0,10*ROW('Hygiene Data'!G103)),NA())</f>
        <v>#N/A</v>
      </c>
      <c r="BK109" s="512" t="e">
        <f ca="1">+IF(AND(ISNUMBER(OFFSET('Hygiene Data'!$G$9,0,10*ROW('Hygiene Data'!G103))),'Data Summary'!DZ109="Yes"),OFFSET('Hygiene Data'!$G$9,0,10*ROW('Hygiene Data'!G103)),NA())</f>
        <v>#N/A</v>
      </c>
      <c r="BL109" s="512" t="e">
        <f ca="1">+IF(AND(ISNUMBER(OFFSET('Hygiene Data'!$H$5,0,10*ROW('Hygiene Data'!H103))),'Data Summary'!EA109="Yes"),OFFSET('Hygiene Data'!$H$5,0,10*ROW('Hygiene Data'!H103)),NA())</f>
        <v>#N/A</v>
      </c>
      <c r="BM109" s="512" t="e">
        <f ca="1">+IF(AND(ISNUMBER(OFFSET('Hygiene Data'!$H$7,0,10*ROW('Hygiene Data'!H103))),'Data Summary'!EB109="Yes"),OFFSET('Hygiene Data'!$H$7,0,10*ROW('Hygiene Data'!H103)),NA())</f>
        <v>#N/A</v>
      </c>
      <c r="BN109" s="512" t="e">
        <f ca="1">+IF(AND(ISNUMBER(OFFSET('Hygiene Data'!$H$9,0,10*ROW('Hygiene Data'!H103))),'Data Summary'!EC109="Yes"),OFFSET('Hygiene Data'!$H$9,0,10*ROW('Hygiene Data'!H103)),NA())</f>
        <v>#N/A</v>
      </c>
      <c r="BO109" s="512" t="e">
        <f ca="1">+IF(AND(ISNUMBER(OFFSET('Hygiene Data'!$I$5,0,10*ROW('Hygiene Data'!I103))),'Data Summary'!ED109="Yes"),OFFSET('Hygiene Data'!$I$5,0,10*ROW('Hygiene Data'!I103)),NA())</f>
        <v>#N/A</v>
      </c>
      <c r="BP109" s="512" t="e">
        <f ca="1">+IF(AND(ISNUMBER(OFFSET('Hygiene Data'!$I$7,0,10*ROW('Hygiene Data'!I103))),'Data Summary'!EE109="Yes"),OFFSET('Hygiene Data'!$I$7,0,10*ROW('Hygiene Data'!I103)),NA())</f>
        <v>#N/A</v>
      </c>
      <c r="BQ109" s="512" t="e">
        <f ca="1">+IF(AND(ISNUMBER(OFFSET('Hygiene Data'!$I$9,0,10*ROW('Hygiene Data'!I103))),'Data Summary'!EF109="Yes"),OFFSET('Hygiene Data'!$I$9,0,10*ROW('Hygiene Data'!I103)),NA())</f>
        <v>#N/A</v>
      </c>
    </row>
    <row r="110" spans="1:69" x14ac:dyDescent="0.25">
      <c r="A110" s="508" t="e">
        <f ca="1">+RIGHT('Data Summary'!A110,LEN('Data Summary'!A110)-9)</f>
        <v>#VALUE!</v>
      </c>
      <c r="B110" s="482" t="str">
        <f ca="1">+IF(ISTEXT('Data Summary'!B110),'Data Summary'!B110,"")</f>
        <v/>
      </c>
      <c r="C110" s="509" t="e">
        <f ca="1">+VALUE('Data Summary'!C110)</f>
        <v>#VALUE!</v>
      </c>
      <c r="D110" s="510" t="e">
        <f ca="1">+IF(AND(ISNUMBER(OFFSET('Water Data'!$D$4,0,10*ROW('Water Data'!D104))),'Data Summary'!BS110="Yes"),100-OFFSET('Water Data'!$D$4,0,10*ROW('Water Data'!D104)),NA())</f>
        <v>#N/A</v>
      </c>
      <c r="E110" s="510" t="e">
        <f ca="1">+IF(AND(ISNUMBER(OFFSET('Water Data'!$D$6,0,10*ROW('Water Data'!D104))),'Data Summary'!BT110="Yes"),OFFSET('Water Data'!$D$6,0,10*ROW('Water Data'!D104)),NA())</f>
        <v>#N/A</v>
      </c>
      <c r="F110" s="510" t="e">
        <f ca="1">+IF(AND(ISNUMBER(OFFSET('Water Data'!$D$9,0,10*ROW('Water Data'!D104))),'Data Summary'!BU110="Yes"),OFFSET('Water Data'!$D$9,0,10*ROW('Water Data'!D104)),NA())</f>
        <v>#N/A</v>
      </c>
      <c r="G110" s="510" t="e">
        <f ca="1">+IF(AND(ISNUMBER(OFFSET('Water Data'!$E$4,0,10*ROW('Water Data'!E104))),'Data Summary'!BV110="Yes"),100-OFFSET('Water Data'!$E$4,0,10*ROW('Water Data'!E104)),NA())</f>
        <v>#N/A</v>
      </c>
      <c r="H110" s="510" t="e">
        <f ca="1">+IF(AND(ISNUMBER(OFFSET('Water Data'!$E$6,0,10*ROW('Water Data'!E104))),'Data Summary'!BW110="Yes"),OFFSET('Water Data'!$E$6,0,10*ROW('Water Data'!E104)),NA())</f>
        <v>#N/A</v>
      </c>
      <c r="I110" s="510" t="e">
        <f ca="1">+IF(AND(ISNUMBER(OFFSET('Water Data'!$E$9,0,10*ROW('Water Data'!E104))),'Data Summary'!BX110="Yes"),OFFSET('Water Data'!$E$9,0,10*ROW('Water Data'!E104)),NA())</f>
        <v>#N/A</v>
      </c>
      <c r="J110" s="510" t="e">
        <f ca="1">+IF(AND(ISNUMBER(OFFSET('Water Data'!$F$4,0,10*ROW('Water Data'!F104))),'Data Summary'!BY110="Yes"),100-OFFSET('Water Data'!$F$4,0,10*ROW('Water Data'!F104)),NA())</f>
        <v>#N/A</v>
      </c>
      <c r="K110" s="510" t="e">
        <f ca="1">+IF(AND(ISNUMBER(OFFSET('Water Data'!$F$6,0,10*ROW('Water Data'!F104))),'Data Summary'!BZ110="Yes"),OFFSET('Water Data'!$F$6,0,10*ROW('Water Data'!F104)),NA())</f>
        <v>#N/A</v>
      </c>
      <c r="L110" s="510" t="e">
        <f ca="1">+IF(AND(ISNUMBER(OFFSET('Water Data'!$F$9,0,10*ROW('Water Data'!F104))),'Data Summary'!CA110="Yes"),OFFSET('Water Data'!$F$9,0,10*ROW('Water Data'!F104)),NA())</f>
        <v>#N/A</v>
      </c>
      <c r="M110" s="510" t="e">
        <f ca="1">+IF(AND(ISNUMBER(OFFSET('Water Data'!$G$4,0,10*ROW('Water Data'!G104))),'Data Summary'!CB110="Yes"),100-OFFSET('Water Data'!$G$4,0,10*ROW('Water Data'!G104)),NA())</f>
        <v>#N/A</v>
      </c>
      <c r="N110" s="510" t="e">
        <f ca="1">+IF(AND(ISNUMBER(OFFSET('Water Data'!$G$6,0,10*ROW('Water Data'!G104))),'Data Summary'!CC110="Yes"),OFFSET('Water Data'!$G$6,0,10*ROW('Water Data'!G104)),NA())</f>
        <v>#N/A</v>
      </c>
      <c r="O110" s="510" t="e">
        <f ca="1">+IF(AND(ISNUMBER(OFFSET('Water Data'!$G$9,0,10*ROW('Water Data'!G104))),'Data Summary'!CD110="Yes"),OFFSET('Water Data'!$G$9,0,10*ROW('Water Data'!G104)),NA())</f>
        <v>#N/A</v>
      </c>
      <c r="P110" s="510" t="e">
        <f ca="1">+IF(AND(ISNUMBER(OFFSET('Water Data'!$H$4,0,10*ROW('Water Data'!H104))),'Data Summary'!CE110="Yes"),100-OFFSET('Water Data'!$H$4,0,10*ROW('Water Data'!H104)),NA())</f>
        <v>#N/A</v>
      </c>
      <c r="Q110" s="510" t="e">
        <f ca="1">+IF(AND(ISNUMBER(OFFSET('Water Data'!$H$6,0,10*ROW('Water Data'!H104))),'Data Summary'!CF110="Yes"),OFFSET('Water Data'!$H$6,0,10*ROW('Water Data'!H104)),NA())</f>
        <v>#N/A</v>
      </c>
      <c r="R110" s="510" t="e">
        <f ca="1">+IF(AND(ISNUMBER(OFFSET('Water Data'!$H$9,0,10*ROW('Water Data'!H104))),'Data Summary'!CG110="Yes"),OFFSET('Water Data'!$H$9,0,10*ROW('Water Data'!H104)),NA())</f>
        <v>#N/A</v>
      </c>
      <c r="S110" s="510" t="e">
        <f ca="1">+IF(AND(ISNUMBER(OFFSET('Water Data'!$I$4,0,10*ROW('Water Data'!I104))),'Data Summary'!CH110="Yes"),100-OFFSET('Water Data'!$I$4,0,10*ROW('Water Data'!I104)),NA())</f>
        <v>#N/A</v>
      </c>
      <c r="T110" s="510" t="e">
        <f ca="1">+IF(AND(ISNUMBER(OFFSET('Water Data'!$I$6,0,10*ROW('Water Data'!I104))),'Data Summary'!CI110="Yes"),OFFSET('Water Data'!$I$6,0,10*ROW('Water Data'!I104)),NA())</f>
        <v>#N/A</v>
      </c>
      <c r="U110" s="510" t="e">
        <f ca="1">+IF(AND(ISNUMBER(OFFSET('Water Data'!$I$9,0,10*ROW('Water Data'!I104))),'Data Summary'!CJ110="Yes"),OFFSET('Water Data'!$I$9,0,10*ROW('Water Data'!I104)),NA())</f>
        <v>#N/A</v>
      </c>
      <c r="V110" s="511" t="e">
        <f ca="1">+IF(AND(ISNUMBER(OFFSET('Sanitation Data'!$D$4,0,10*ROW('Sanitation Data'!D104))),'Data Summary'!CK110="Yes"),100-OFFSET('Sanitation Data'!$D$4,0,10*ROW('Sanitation Data'!D104)),NA())</f>
        <v>#N/A</v>
      </c>
      <c r="W110" s="511" t="e">
        <f ca="1">+IF(AND(ISNUMBER(OFFSET('Sanitation Data'!$D$6,0,10*ROW('Sanitation Data'!D104))),'Data Summary'!CL110="Yes"),OFFSET('Sanitation Data'!$D$6,0,10*ROW('Sanitation Data'!D104)),NA())</f>
        <v>#N/A</v>
      </c>
      <c r="X110" s="511" t="e">
        <f ca="1">+IF(AND(ISNUMBER(OFFSET('Sanitation Data'!$D$10,0,10*ROW('Sanitation Data'!D104))),'Data Summary'!CM110="Yes"),OFFSET('Sanitation Data'!$D$10,0,10*ROW('Sanitation Data'!D104)),NA())</f>
        <v>#N/A</v>
      </c>
      <c r="Y110" s="511" t="e">
        <f ca="1">+IF(AND(ISNUMBER(OFFSET('Sanitation Data'!$D$11,0,10*ROW('Sanitation Data'!D104))),'Data Summary'!CN110="Yes"),OFFSET('Sanitation Data'!$D$11,0,10*ROW('Sanitation Data'!D104)),NA())</f>
        <v>#N/A</v>
      </c>
      <c r="Z110" s="511" t="e">
        <f ca="1">+IF(AND(ISNUMBER(OFFSET('Sanitation Data'!$D$12,0,10*ROW('Sanitation Data'!D104))),'Data Summary'!CO110="Yes"),OFFSET('Sanitation Data'!$D$12,0,10*ROW('Sanitation Data'!D104)),NA())</f>
        <v>#N/A</v>
      </c>
      <c r="AA110" s="511" t="e">
        <f ca="1">+IF(AND(ISNUMBER(OFFSET('Sanitation Data'!$E$4,0,10*ROW('Sanitation Data'!E104))),'Data Summary'!CP110="Yes"),100-OFFSET('Sanitation Data'!$E$4,0,10*ROW('Sanitation Data'!E104)),NA())</f>
        <v>#N/A</v>
      </c>
      <c r="AB110" s="511" t="e">
        <f ca="1">+IF(AND(ISNUMBER(OFFSET('Sanitation Data'!$E$6,0,10*ROW('Sanitation Data'!E104))),'Data Summary'!CQ110="Yes"),OFFSET('Sanitation Data'!$E$6,0,10*ROW('Sanitation Data'!E104)),NA())</f>
        <v>#N/A</v>
      </c>
      <c r="AC110" s="511" t="e">
        <f ca="1">+IF(AND(ISNUMBER(OFFSET('Sanitation Data'!$E$10,0,10*ROW('Sanitation Data'!E104))),'Data Summary'!CR110="Yes"),OFFSET('Sanitation Data'!$E$10,0,10*ROW('Sanitation Data'!E104)),NA())</f>
        <v>#N/A</v>
      </c>
      <c r="AD110" s="511" t="e">
        <f ca="1">+IF(AND(ISNUMBER(OFFSET('Sanitation Data'!$E$11,0,10*ROW('Sanitation Data'!E104))),'Data Summary'!CS110="Yes"),OFFSET('Sanitation Data'!$E$11,0,10*ROW('Sanitation Data'!E104)),NA())</f>
        <v>#N/A</v>
      </c>
      <c r="AE110" s="511" t="e">
        <f ca="1">+IF(AND(ISNUMBER(OFFSET('Sanitation Data'!$E$12,0,10*ROW('Sanitation Data'!E104))),'Data Summary'!CT110="Yes"),OFFSET('Sanitation Data'!$E$12,0,10*ROW('Sanitation Data'!E104)),NA())</f>
        <v>#N/A</v>
      </c>
      <c r="AF110" s="511" t="e">
        <f ca="1">+IF(AND(ISNUMBER(OFFSET('Sanitation Data'!$F$4,0,10*ROW('Sanitation Data'!F104))),'Data Summary'!CU110="Yes"),100-OFFSET('Sanitation Data'!$F$4,0,10*ROW('Sanitation Data'!F104)),NA())</f>
        <v>#N/A</v>
      </c>
      <c r="AG110" s="511" t="e">
        <f ca="1">+IF(AND(ISNUMBER(OFFSET('Sanitation Data'!$F$6,0,10*ROW('Sanitation Data'!F104))),'Data Summary'!CV110="Yes"),OFFSET('Sanitation Data'!$F$6,0,10*ROW('Sanitation Data'!F104)),NA())</f>
        <v>#N/A</v>
      </c>
      <c r="AH110" s="511" t="e">
        <f ca="1">+IF(AND(ISNUMBER(OFFSET('Sanitation Data'!$F$10,0,10*ROW('Sanitation Data'!F104))),'Data Summary'!CW110="Yes"),OFFSET('Sanitation Data'!$F$10,0,10*ROW('Sanitation Data'!F104)),NA())</f>
        <v>#N/A</v>
      </c>
      <c r="AI110" s="511" t="e">
        <f ca="1">+IF(AND(ISNUMBER(OFFSET('Sanitation Data'!$F$11,0,10*ROW('Sanitation Data'!F104))),'Data Summary'!CX110="Yes"),OFFSET('Sanitation Data'!$F$11,0,10*ROW('Sanitation Data'!F104)),NA())</f>
        <v>#N/A</v>
      </c>
      <c r="AJ110" s="511" t="e">
        <f ca="1">+IF(AND(ISNUMBER(OFFSET('Sanitation Data'!$F$12,0,10*ROW('Sanitation Data'!F104))),'Data Summary'!CY110="Yes"),OFFSET('Sanitation Data'!$F$12,0,10*ROW('Sanitation Data'!F104)),NA())</f>
        <v>#N/A</v>
      </c>
      <c r="AK110" s="511" t="e">
        <f ca="1">+IF(AND(ISNUMBER(OFFSET('Sanitation Data'!$G$4,0,10*ROW('Sanitation Data'!G104))),'Data Summary'!CZ110="Yes"),100-OFFSET('Sanitation Data'!$G$4,0,10*ROW('Sanitation Data'!G104)),NA())</f>
        <v>#N/A</v>
      </c>
      <c r="AL110" s="511" t="e">
        <f ca="1">+IF(AND(ISNUMBER(OFFSET('Sanitation Data'!$G$6,0,10*ROW('Sanitation Data'!G104))),'Data Summary'!DA110="Yes"),OFFSET('Sanitation Data'!$G$6,0,10*ROW('Sanitation Data'!G104)),NA())</f>
        <v>#N/A</v>
      </c>
      <c r="AM110" s="511" t="e">
        <f ca="1">+IF(AND(ISNUMBER(OFFSET('Sanitation Data'!$G$10,0,10*ROW('Sanitation Data'!G104))),'Data Summary'!DB110="Yes"),OFFSET('Sanitation Data'!$G$10,0,10*ROW('Sanitation Data'!G104)),NA())</f>
        <v>#N/A</v>
      </c>
      <c r="AN110" s="511" t="e">
        <f ca="1">+IF(AND(ISNUMBER(OFFSET('Sanitation Data'!$G$11,0,10*ROW('Sanitation Data'!G104))),'Data Summary'!DC110="Yes"),OFFSET('Sanitation Data'!$G$11,0,10*ROW('Sanitation Data'!G104)),NA())</f>
        <v>#N/A</v>
      </c>
      <c r="AO110" s="511" t="e">
        <f ca="1">+IF(AND(ISNUMBER(OFFSET('Sanitation Data'!$G$12,0,10*ROW('Sanitation Data'!G104))),'Data Summary'!DD110="Yes"),OFFSET('Sanitation Data'!$G$12,0,10*ROW('Sanitation Data'!G104)),NA())</f>
        <v>#N/A</v>
      </c>
      <c r="AP110" s="511" t="e">
        <f ca="1">+IF(AND(ISNUMBER(OFFSET('Sanitation Data'!$H$4,0,10*ROW('Sanitation Data'!H104))),'Data Summary'!DE110="Yes"),100-OFFSET('Sanitation Data'!$H$4,0,10*ROW('Sanitation Data'!H104)),NA())</f>
        <v>#N/A</v>
      </c>
      <c r="AQ110" s="511" t="e">
        <f ca="1">+IF(AND(ISNUMBER(OFFSET('Sanitation Data'!$H$6,0,10*ROW('Sanitation Data'!H104))),'Data Summary'!DF110="Yes"),OFFSET('Sanitation Data'!$H$6,0,10*ROW('Sanitation Data'!H104)),NA())</f>
        <v>#N/A</v>
      </c>
      <c r="AR110" s="511" t="e">
        <f ca="1">+IF(AND(ISNUMBER(OFFSET('Sanitation Data'!$H$10,0,10*ROW('Sanitation Data'!H104))),'Data Summary'!DG110="Yes"),OFFSET('Sanitation Data'!$H$10,0,10*ROW('Sanitation Data'!H104)),NA())</f>
        <v>#N/A</v>
      </c>
      <c r="AS110" s="511" t="e">
        <f ca="1">+IF(AND(ISNUMBER(OFFSET('Sanitation Data'!$H$11,0,10*ROW('Sanitation Data'!H104))),'Data Summary'!DH110="Yes"),OFFSET('Sanitation Data'!$H$11,0,10*ROW('Sanitation Data'!H104)),NA())</f>
        <v>#N/A</v>
      </c>
      <c r="AT110" s="511" t="e">
        <f ca="1">+IF(AND(ISNUMBER(OFFSET('Sanitation Data'!$H$12,0,10*ROW('Sanitation Data'!H104))),'Data Summary'!DI110="Yes"),OFFSET('Sanitation Data'!$H$12,0,10*ROW('Sanitation Data'!H104)),NA())</f>
        <v>#N/A</v>
      </c>
      <c r="AU110" s="511" t="e">
        <f ca="1">+IF(AND(ISNUMBER(OFFSET('Sanitation Data'!$I$4,0,10*ROW('Sanitation Data'!I104))),'Data Summary'!DJ110="Yes"),100-OFFSET('Sanitation Data'!$I$4,0,10*ROW('Sanitation Data'!I104)),NA())</f>
        <v>#N/A</v>
      </c>
      <c r="AV110" s="511" t="e">
        <f ca="1">+IF(AND(ISNUMBER(OFFSET('Sanitation Data'!$I$6,0,10*ROW('Sanitation Data'!I104))),'Data Summary'!DK110="Yes"),OFFSET('Sanitation Data'!$I$6,0,10*ROW('Sanitation Data'!I104)),NA())</f>
        <v>#N/A</v>
      </c>
      <c r="AW110" s="511" t="e">
        <f ca="1">+IF(AND(ISNUMBER(OFFSET('Sanitation Data'!$I$10,0,10*ROW('Sanitation Data'!I104))),'Data Summary'!DL110="Yes"),OFFSET('Sanitation Data'!$I$10,0,10*ROW('Sanitation Data'!I104)),NA())</f>
        <v>#N/A</v>
      </c>
      <c r="AX110" s="511" t="e">
        <f ca="1">+IF(AND(ISNUMBER(OFFSET('Sanitation Data'!$I$11,0,10*ROW('Sanitation Data'!I104))),'Data Summary'!DM110="Yes"),OFFSET('Sanitation Data'!$I$11,0,10*ROW('Sanitation Data'!I104)),NA())</f>
        <v>#N/A</v>
      </c>
      <c r="AY110" s="511" t="e">
        <f ca="1">+IF(AND(ISNUMBER(OFFSET('Sanitation Data'!$I$12,0,10*ROW('Sanitation Data'!I104))),'Data Summary'!DN110="Yes"),OFFSET('Sanitation Data'!$I$12,0,10*ROW('Sanitation Data'!I104)),NA())</f>
        <v>#N/A</v>
      </c>
      <c r="AZ110" s="512" t="e">
        <f ca="1">+IF(AND(ISNUMBER(OFFSET('Hygiene Data'!$D$5,0,10*ROW('Hygiene Data'!D104))),'Data Summary'!DO110="Yes"),OFFSET('Hygiene Data'!$D$5,0,10*ROW('Hygiene Data'!D104)),NA())</f>
        <v>#N/A</v>
      </c>
      <c r="BA110" s="512" t="e">
        <f ca="1">+IF(AND(ISNUMBER(OFFSET('Hygiene Data'!$D$7,0,10*ROW('Hygiene Data'!D104))),'Data Summary'!DP110="Yes"),OFFSET('Hygiene Data'!$D$7,0,10*ROW('Hygiene Data'!D104)),NA())</f>
        <v>#N/A</v>
      </c>
      <c r="BB110" s="512" t="e">
        <f ca="1">+IF(AND(ISNUMBER(OFFSET('Hygiene Data'!$D$9,0,10*ROW('Hygiene Data'!D104))),'Data Summary'!DQ110="Yes"),OFFSET('Hygiene Data'!$D$9,0,10*ROW('Hygiene Data'!D104)),NA())</f>
        <v>#N/A</v>
      </c>
      <c r="BC110" s="512" t="e">
        <f ca="1">+IF(AND(ISNUMBER(OFFSET('Hygiene Data'!$E$5,0,10*ROW('Hygiene Data'!E104))),'Data Summary'!DR110="Yes"),OFFSET('Hygiene Data'!$E$5,0,10*ROW('Hygiene Data'!E104)),NA())</f>
        <v>#N/A</v>
      </c>
      <c r="BD110" s="512" t="e">
        <f ca="1">+IF(AND(ISNUMBER(OFFSET('Hygiene Data'!$E$7,0,10*ROW('Hygiene Data'!E104))),'Data Summary'!DS110="Yes"),OFFSET('Hygiene Data'!$E$7,0,10*ROW('Hygiene Data'!E104)),NA())</f>
        <v>#N/A</v>
      </c>
      <c r="BE110" s="512" t="e">
        <f ca="1">+IF(AND(ISNUMBER(OFFSET('Hygiene Data'!$E$9,0,10*ROW('Hygiene Data'!E104))),'Data Summary'!DT110="Yes"),OFFSET('Hygiene Data'!$E$9,0,10*ROW('Hygiene Data'!E104)),NA())</f>
        <v>#N/A</v>
      </c>
      <c r="BF110" s="512" t="e">
        <f ca="1">+IF(AND(ISNUMBER(OFFSET('Hygiene Data'!$F$5,0,10*ROW('Hygiene Data'!F104))),'Data Summary'!DU110="Yes"),OFFSET('Hygiene Data'!$F$5,0,10*ROW('Hygiene Data'!F104)),NA())</f>
        <v>#N/A</v>
      </c>
      <c r="BG110" s="512" t="e">
        <f ca="1">+IF(AND(ISNUMBER(OFFSET('Hygiene Data'!$F$7,0,10*ROW('Hygiene Data'!F104))),'Data Summary'!DV110="Yes"),OFFSET('Hygiene Data'!$F$7,0,10*ROW('Hygiene Data'!F104)),NA())</f>
        <v>#N/A</v>
      </c>
      <c r="BH110" s="512" t="e">
        <f ca="1">+IF(AND(ISNUMBER(OFFSET('Hygiene Data'!$F$9,0,10*ROW('Hygiene Data'!F104))),'Data Summary'!DW110="Yes"),OFFSET('Hygiene Data'!$F$9,0,10*ROW('Hygiene Data'!F104)),NA())</f>
        <v>#N/A</v>
      </c>
      <c r="BI110" s="512" t="e">
        <f ca="1">+IF(AND(ISNUMBER(OFFSET('Hygiene Data'!$G$5,0,10*ROW('Hygiene Data'!G104))),'Data Summary'!DX110="Yes"),OFFSET('Hygiene Data'!$G$5,0,10*ROW('Hygiene Data'!G104)),NA())</f>
        <v>#N/A</v>
      </c>
      <c r="BJ110" s="512" t="e">
        <f ca="1">+IF(AND(ISNUMBER(OFFSET('Hygiene Data'!$G$7,0,10*ROW('Hygiene Data'!G104))),'Data Summary'!DY110="Yes"),OFFSET('Hygiene Data'!$G$7,0,10*ROW('Hygiene Data'!G104)),NA())</f>
        <v>#N/A</v>
      </c>
      <c r="BK110" s="512" t="e">
        <f ca="1">+IF(AND(ISNUMBER(OFFSET('Hygiene Data'!$G$9,0,10*ROW('Hygiene Data'!G104))),'Data Summary'!DZ110="Yes"),OFFSET('Hygiene Data'!$G$9,0,10*ROW('Hygiene Data'!G104)),NA())</f>
        <v>#N/A</v>
      </c>
      <c r="BL110" s="512" t="e">
        <f ca="1">+IF(AND(ISNUMBER(OFFSET('Hygiene Data'!$H$5,0,10*ROW('Hygiene Data'!H104))),'Data Summary'!EA110="Yes"),OFFSET('Hygiene Data'!$H$5,0,10*ROW('Hygiene Data'!H104)),NA())</f>
        <v>#N/A</v>
      </c>
      <c r="BM110" s="512" t="e">
        <f ca="1">+IF(AND(ISNUMBER(OFFSET('Hygiene Data'!$H$7,0,10*ROW('Hygiene Data'!H104))),'Data Summary'!EB110="Yes"),OFFSET('Hygiene Data'!$H$7,0,10*ROW('Hygiene Data'!H104)),NA())</f>
        <v>#N/A</v>
      </c>
      <c r="BN110" s="512" t="e">
        <f ca="1">+IF(AND(ISNUMBER(OFFSET('Hygiene Data'!$H$9,0,10*ROW('Hygiene Data'!H104))),'Data Summary'!EC110="Yes"),OFFSET('Hygiene Data'!$H$9,0,10*ROW('Hygiene Data'!H104)),NA())</f>
        <v>#N/A</v>
      </c>
      <c r="BO110" s="512" t="e">
        <f ca="1">+IF(AND(ISNUMBER(OFFSET('Hygiene Data'!$I$5,0,10*ROW('Hygiene Data'!I104))),'Data Summary'!ED110="Yes"),OFFSET('Hygiene Data'!$I$5,0,10*ROW('Hygiene Data'!I104)),NA())</f>
        <v>#N/A</v>
      </c>
      <c r="BP110" s="512" t="e">
        <f ca="1">+IF(AND(ISNUMBER(OFFSET('Hygiene Data'!$I$7,0,10*ROW('Hygiene Data'!I104))),'Data Summary'!EE110="Yes"),OFFSET('Hygiene Data'!$I$7,0,10*ROW('Hygiene Data'!I104)),NA())</f>
        <v>#N/A</v>
      </c>
      <c r="BQ110" s="512" t="e">
        <f ca="1">+IF(AND(ISNUMBER(OFFSET('Hygiene Data'!$I$9,0,10*ROW('Hygiene Data'!I104))),'Data Summary'!EF110="Yes"),OFFSET('Hygiene Data'!$I$9,0,10*ROW('Hygiene Data'!I104)),NA())</f>
        <v>#N/A</v>
      </c>
    </row>
    <row r="111" spans="1:69" x14ac:dyDescent="0.25">
      <c r="A111" s="508" t="e">
        <f ca="1">+RIGHT('Data Summary'!A111,LEN('Data Summary'!A111)-9)</f>
        <v>#VALUE!</v>
      </c>
      <c r="B111" s="482" t="str">
        <f ca="1">+IF(ISTEXT('Data Summary'!B111),'Data Summary'!B111,"")</f>
        <v/>
      </c>
      <c r="C111" s="509" t="e">
        <f ca="1">+VALUE('Data Summary'!C111)</f>
        <v>#VALUE!</v>
      </c>
      <c r="D111" s="510" t="e">
        <f ca="1">+IF(AND(ISNUMBER(OFFSET('Water Data'!$D$4,0,10*ROW('Water Data'!D105))),'Data Summary'!BS111="Yes"),100-OFFSET('Water Data'!$D$4,0,10*ROW('Water Data'!D105)),NA())</f>
        <v>#N/A</v>
      </c>
      <c r="E111" s="510" t="e">
        <f ca="1">+IF(AND(ISNUMBER(OFFSET('Water Data'!$D$6,0,10*ROW('Water Data'!D105))),'Data Summary'!BT111="Yes"),OFFSET('Water Data'!$D$6,0,10*ROW('Water Data'!D105)),NA())</f>
        <v>#N/A</v>
      </c>
      <c r="F111" s="510" t="e">
        <f ca="1">+IF(AND(ISNUMBER(OFFSET('Water Data'!$D$9,0,10*ROW('Water Data'!D105))),'Data Summary'!BU111="Yes"),OFFSET('Water Data'!$D$9,0,10*ROW('Water Data'!D105)),NA())</f>
        <v>#N/A</v>
      </c>
      <c r="G111" s="510" t="e">
        <f ca="1">+IF(AND(ISNUMBER(OFFSET('Water Data'!$E$4,0,10*ROW('Water Data'!E105))),'Data Summary'!BV111="Yes"),100-OFFSET('Water Data'!$E$4,0,10*ROW('Water Data'!E105)),NA())</f>
        <v>#N/A</v>
      </c>
      <c r="H111" s="510" t="e">
        <f ca="1">+IF(AND(ISNUMBER(OFFSET('Water Data'!$E$6,0,10*ROW('Water Data'!E105))),'Data Summary'!BW111="Yes"),OFFSET('Water Data'!$E$6,0,10*ROW('Water Data'!E105)),NA())</f>
        <v>#N/A</v>
      </c>
      <c r="I111" s="510" t="e">
        <f ca="1">+IF(AND(ISNUMBER(OFFSET('Water Data'!$E$9,0,10*ROW('Water Data'!E105))),'Data Summary'!BX111="Yes"),OFFSET('Water Data'!$E$9,0,10*ROW('Water Data'!E105)),NA())</f>
        <v>#N/A</v>
      </c>
      <c r="J111" s="510" t="e">
        <f ca="1">+IF(AND(ISNUMBER(OFFSET('Water Data'!$F$4,0,10*ROW('Water Data'!F105))),'Data Summary'!BY111="Yes"),100-OFFSET('Water Data'!$F$4,0,10*ROW('Water Data'!F105)),NA())</f>
        <v>#N/A</v>
      </c>
      <c r="K111" s="510" t="e">
        <f ca="1">+IF(AND(ISNUMBER(OFFSET('Water Data'!$F$6,0,10*ROW('Water Data'!F105))),'Data Summary'!BZ111="Yes"),OFFSET('Water Data'!$F$6,0,10*ROW('Water Data'!F105)),NA())</f>
        <v>#N/A</v>
      </c>
      <c r="L111" s="510" t="e">
        <f ca="1">+IF(AND(ISNUMBER(OFFSET('Water Data'!$F$9,0,10*ROW('Water Data'!F105))),'Data Summary'!CA111="Yes"),OFFSET('Water Data'!$F$9,0,10*ROW('Water Data'!F105)),NA())</f>
        <v>#N/A</v>
      </c>
      <c r="M111" s="510" t="e">
        <f ca="1">+IF(AND(ISNUMBER(OFFSET('Water Data'!$G$4,0,10*ROW('Water Data'!G105))),'Data Summary'!CB111="Yes"),100-OFFSET('Water Data'!$G$4,0,10*ROW('Water Data'!G105)),NA())</f>
        <v>#N/A</v>
      </c>
      <c r="N111" s="510" t="e">
        <f ca="1">+IF(AND(ISNUMBER(OFFSET('Water Data'!$G$6,0,10*ROW('Water Data'!G105))),'Data Summary'!CC111="Yes"),OFFSET('Water Data'!$G$6,0,10*ROW('Water Data'!G105)),NA())</f>
        <v>#N/A</v>
      </c>
      <c r="O111" s="510" t="e">
        <f ca="1">+IF(AND(ISNUMBER(OFFSET('Water Data'!$G$9,0,10*ROW('Water Data'!G105))),'Data Summary'!CD111="Yes"),OFFSET('Water Data'!$G$9,0,10*ROW('Water Data'!G105)),NA())</f>
        <v>#N/A</v>
      </c>
      <c r="P111" s="510" t="e">
        <f ca="1">+IF(AND(ISNUMBER(OFFSET('Water Data'!$H$4,0,10*ROW('Water Data'!H105))),'Data Summary'!CE111="Yes"),100-OFFSET('Water Data'!$H$4,0,10*ROW('Water Data'!H105)),NA())</f>
        <v>#N/A</v>
      </c>
      <c r="Q111" s="510" t="e">
        <f ca="1">+IF(AND(ISNUMBER(OFFSET('Water Data'!$H$6,0,10*ROW('Water Data'!H105))),'Data Summary'!CF111="Yes"),OFFSET('Water Data'!$H$6,0,10*ROW('Water Data'!H105)),NA())</f>
        <v>#N/A</v>
      </c>
      <c r="R111" s="510" t="e">
        <f ca="1">+IF(AND(ISNUMBER(OFFSET('Water Data'!$H$9,0,10*ROW('Water Data'!H105))),'Data Summary'!CG111="Yes"),OFFSET('Water Data'!$H$9,0,10*ROW('Water Data'!H105)),NA())</f>
        <v>#N/A</v>
      </c>
      <c r="S111" s="510" t="e">
        <f ca="1">+IF(AND(ISNUMBER(OFFSET('Water Data'!$I$4,0,10*ROW('Water Data'!I105))),'Data Summary'!CH111="Yes"),100-OFFSET('Water Data'!$I$4,0,10*ROW('Water Data'!I105)),NA())</f>
        <v>#N/A</v>
      </c>
      <c r="T111" s="510" t="e">
        <f ca="1">+IF(AND(ISNUMBER(OFFSET('Water Data'!$I$6,0,10*ROW('Water Data'!I105))),'Data Summary'!CI111="Yes"),OFFSET('Water Data'!$I$6,0,10*ROW('Water Data'!I105)),NA())</f>
        <v>#N/A</v>
      </c>
      <c r="U111" s="510" t="e">
        <f ca="1">+IF(AND(ISNUMBER(OFFSET('Water Data'!$I$9,0,10*ROW('Water Data'!I105))),'Data Summary'!CJ111="Yes"),OFFSET('Water Data'!$I$9,0,10*ROW('Water Data'!I105)),NA())</f>
        <v>#N/A</v>
      </c>
      <c r="V111" s="511" t="e">
        <f ca="1">+IF(AND(ISNUMBER(OFFSET('Sanitation Data'!$D$4,0,10*ROW('Sanitation Data'!D105))),'Data Summary'!CK111="Yes"),100-OFFSET('Sanitation Data'!$D$4,0,10*ROW('Sanitation Data'!D105)),NA())</f>
        <v>#N/A</v>
      </c>
      <c r="W111" s="511" t="e">
        <f ca="1">+IF(AND(ISNUMBER(OFFSET('Sanitation Data'!$D$6,0,10*ROW('Sanitation Data'!D105))),'Data Summary'!CL111="Yes"),OFFSET('Sanitation Data'!$D$6,0,10*ROW('Sanitation Data'!D105)),NA())</f>
        <v>#N/A</v>
      </c>
      <c r="X111" s="511" t="e">
        <f ca="1">+IF(AND(ISNUMBER(OFFSET('Sanitation Data'!$D$10,0,10*ROW('Sanitation Data'!D105))),'Data Summary'!CM111="Yes"),OFFSET('Sanitation Data'!$D$10,0,10*ROW('Sanitation Data'!D105)),NA())</f>
        <v>#N/A</v>
      </c>
      <c r="Y111" s="511" t="e">
        <f ca="1">+IF(AND(ISNUMBER(OFFSET('Sanitation Data'!$D$11,0,10*ROW('Sanitation Data'!D105))),'Data Summary'!CN111="Yes"),OFFSET('Sanitation Data'!$D$11,0,10*ROW('Sanitation Data'!D105)),NA())</f>
        <v>#N/A</v>
      </c>
      <c r="Z111" s="511" t="e">
        <f ca="1">+IF(AND(ISNUMBER(OFFSET('Sanitation Data'!$D$12,0,10*ROW('Sanitation Data'!D105))),'Data Summary'!CO111="Yes"),OFFSET('Sanitation Data'!$D$12,0,10*ROW('Sanitation Data'!D105)),NA())</f>
        <v>#N/A</v>
      </c>
      <c r="AA111" s="511" t="e">
        <f ca="1">+IF(AND(ISNUMBER(OFFSET('Sanitation Data'!$E$4,0,10*ROW('Sanitation Data'!E105))),'Data Summary'!CP111="Yes"),100-OFFSET('Sanitation Data'!$E$4,0,10*ROW('Sanitation Data'!E105)),NA())</f>
        <v>#N/A</v>
      </c>
      <c r="AB111" s="511" t="e">
        <f ca="1">+IF(AND(ISNUMBER(OFFSET('Sanitation Data'!$E$6,0,10*ROW('Sanitation Data'!E105))),'Data Summary'!CQ111="Yes"),OFFSET('Sanitation Data'!$E$6,0,10*ROW('Sanitation Data'!E105)),NA())</f>
        <v>#N/A</v>
      </c>
      <c r="AC111" s="511" t="e">
        <f ca="1">+IF(AND(ISNUMBER(OFFSET('Sanitation Data'!$E$10,0,10*ROW('Sanitation Data'!E105))),'Data Summary'!CR111="Yes"),OFFSET('Sanitation Data'!$E$10,0,10*ROW('Sanitation Data'!E105)),NA())</f>
        <v>#N/A</v>
      </c>
      <c r="AD111" s="511" t="e">
        <f ca="1">+IF(AND(ISNUMBER(OFFSET('Sanitation Data'!$E$11,0,10*ROW('Sanitation Data'!E105))),'Data Summary'!CS111="Yes"),OFFSET('Sanitation Data'!$E$11,0,10*ROW('Sanitation Data'!E105)),NA())</f>
        <v>#N/A</v>
      </c>
      <c r="AE111" s="511" t="e">
        <f ca="1">+IF(AND(ISNUMBER(OFFSET('Sanitation Data'!$E$12,0,10*ROW('Sanitation Data'!E105))),'Data Summary'!CT111="Yes"),OFFSET('Sanitation Data'!$E$12,0,10*ROW('Sanitation Data'!E105)),NA())</f>
        <v>#N/A</v>
      </c>
      <c r="AF111" s="511" t="e">
        <f ca="1">+IF(AND(ISNUMBER(OFFSET('Sanitation Data'!$F$4,0,10*ROW('Sanitation Data'!F105))),'Data Summary'!CU111="Yes"),100-OFFSET('Sanitation Data'!$F$4,0,10*ROW('Sanitation Data'!F105)),NA())</f>
        <v>#N/A</v>
      </c>
      <c r="AG111" s="511" t="e">
        <f ca="1">+IF(AND(ISNUMBER(OFFSET('Sanitation Data'!$F$6,0,10*ROW('Sanitation Data'!F105))),'Data Summary'!CV111="Yes"),OFFSET('Sanitation Data'!$F$6,0,10*ROW('Sanitation Data'!F105)),NA())</f>
        <v>#N/A</v>
      </c>
      <c r="AH111" s="511" t="e">
        <f ca="1">+IF(AND(ISNUMBER(OFFSET('Sanitation Data'!$F$10,0,10*ROW('Sanitation Data'!F105))),'Data Summary'!CW111="Yes"),OFFSET('Sanitation Data'!$F$10,0,10*ROW('Sanitation Data'!F105)),NA())</f>
        <v>#N/A</v>
      </c>
      <c r="AI111" s="511" t="e">
        <f ca="1">+IF(AND(ISNUMBER(OFFSET('Sanitation Data'!$F$11,0,10*ROW('Sanitation Data'!F105))),'Data Summary'!CX111="Yes"),OFFSET('Sanitation Data'!$F$11,0,10*ROW('Sanitation Data'!F105)),NA())</f>
        <v>#N/A</v>
      </c>
      <c r="AJ111" s="511" t="e">
        <f ca="1">+IF(AND(ISNUMBER(OFFSET('Sanitation Data'!$F$12,0,10*ROW('Sanitation Data'!F105))),'Data Summary'!CY111="Yes"),OFFSET('Sanitation Data'!$F$12,0,10*ROW('Sanitation Data'!F105)),NA())</f>
        <v>#N/A</v>
      </c>
      <c r="AK111" s="511" t="e">
        <f ca="1">+IF(AND(ISNUMBER(OFFSET('Sanitation Data'!$G$4,0,10*ROW('Sanitation Data'!G105))),'Data Summary'!CZ111="Yes"),100-OFFSET('Sanitation Data'!$G$4,0,10*ROW('Sanitation Data'!G105)),NA())</f>
        <v>#N/A</v>
      </c>
      <c r="AL111" s="511" t="e">
        <f ca="1">+IF(AND(ISNUMBER(OFFSET('Sanitation Data'!$G$6,0,10*ROW('Sanitation Data'!G105))),'Data Summary'!DA111="Yes"),OFFSET('Sanitation Data'!$G$6,0,10*ROW('Sanitation Data'!G105)),NA())</f>
        <v>#N/A</v>
      </c>
      <c r="AM111" s="511" t="e">
        <f ca="1">+IF(AND(ISNUMBER(OFFSET('Sanitation Data'!$G$10,0,10*ROW('Sanitation Data'!G105))),'Data Summary'!DB111="Yes"),OFFSET('Sanitation Data'!$G$10,0,10*ROW('Sanitation Data'!G105)),NA())</f>
        <v>#N/A</v>
      </c>
      <c r="AN111" s="511" t="e">
        <f ca="1">+IF(AND(ISNUMBER(OFFSET('Sanitation Data'!$G$11,0,10*ROW('Sanitation Data'!G105))),'Data Summary'!DC111="Yes"),OFFSET('Sanitation Data'!$G$11,0,10*ROW('Sanitation Data'!G105)),NA())</f>
        <v>#N/A</v>
      </c>
      <c r="AO111" s="511" t="e">
        <f ca="1">+IF(AND(ISNUMBER(OFFSET('Sanitation Data'!$G$12,0,10*ROW('Sanitation Data'!G105))),'Data Summary'!DD111="Yes"),OFFSET('Sanitation Data'!$G$12,0,10*ROW('Sanitation Data'!G105)),NA())</f>
        <v>#N/A</v>
      </c>
      <c r="AP111" s="511" t="e">
        <f ca="1">+IF(AND(ISNUMBER(OFFSET('Sanitation Data'!$H$4,0,10*ROW('Sanitation Data'!H105))),'Data Summary'!DE111="Yes"),100-OFFSET('Sanitation Data'!$H$4,0,10*ROW('Sanitation Data'!H105)),NA())</f>
        <v>#N/A</v>
      </c>
      <c r="AQ111" s="511" t="e">
        <f ca="1">+IF(AND(ISNUMBER(OFFSET('Sanitation Data'!$H$6,0,10*ROW('Sanitation Data'!H105))),'Data Summary'!DF111="Yes"),OFFSET('Sanitation Data'!$H$6,0,10*ROW('Sanitation Data'!H105)),NA())</f>
        <v>#N/A</v>
      </c>
      <c r="AR111" s="511" t="e">
        <f ca="1">+IF(AND(ISNUMBER(OFFSET('Sanitation Data'!$H$10,0,10*ROW('Sanitation Data'!H105))),'Data Summary'!DG111="Yes"),OFFSET('Sanitation Data'!$H$10,0,10*ROW('Sanitation Data'!H105)),NA())</f>
        <v>#N/A</v>
      </c>
      <c r="AS111" s="511" t="e">
        <f ca="1">+IF(AND(ISNUMBER(OFFSET('Sanitation Data'!$H$11,0,10*ROW('Sanitation Data'!H105))),'Data Summary'!DH111="Yes"),OFFSET('Sanitation Data'!$H$11,0,10*ROW('Sanitation Data'!H105)),NA())</f>
        <v>#N/A</v>
      </c>
      <c r="AT111" s="511" t="e">
        <f ca="1">+IF(AND(ISNUMBER(OFFSET('Sanitation Data'!$H$12,0,10*ROW('Sanitation Data'!H105))),'Data Summary'!DI111="Yes"),OFFSET('Sanitation Data'!$H$12,0,10*ROW('Sanitation Data'!H105)),NA())</f>
        <v>#N/A</v>
      </c>
      <c r="AU111" s="511" t="e">
        <f ca="1">+IF(AND(ISNUMBER(OFFSET('Sanitation Data'!$I$4,0,10*ROW('Sanitation Data'!I105))),'Data Summary'!DJ111="Yes"),100-OFFSET('Sanitation Data'!$I$4,0,10*ROW('Sanitation Data'!I105)),NA())</f>
        <v>#N/A</v>
      </c>
      <c r="AV111" s="511" t="e">
        <f ca="1">+IF(AND(ISNUMBER(OFFSET('Sanitation Data'!$I$6,0,10*ROW('Sanitation Data'!I105))),'Data Summary'!DK111="Yes"),OFFSET('Sanitation Data'!$I$6,0,10*ROW('Sanitation Data'!I105)),NA())</f>
        <v>#N/A</v>
      </c>
      <c r="AW111" s="511" t="e">
        <f ca="1">+IF(AND(ISNUMBER(OFFSET('Sanitation Data'!$I$10,0,10*ROW('Sanitation Data'!I105))),'Data Summary'!DL111="Yes"),OFFSET('Sanitation Data'!$I$10,0,10*ROW('Sanitation Data'!I105)),NA())</f>
        <v>#N/A</v>
      </c>
      <c r="AX111" s="511" t="e">
        <f ca="1">+IF(AND(ISNUMBER(OFFSET('Sanitation Data'!$I$11,0,10*ROW('Sanitation Data'!I105))),'Data Summary'!DM111="Yes"),OFFSET('Sanitation Data'!$I$11,0,10*ROW('Sanitation Data'!I105)),NA())</f>
        <v>#N/A</v>
      </c>
      <c r="AY111" s="511" t="e">
        <f ca="1">+IF(AND(ISNUMBER(OFFSET('Sanitation Data'!$I$12,0,10*ROW('Sanitation Data'!I105))),'Data Summary'!DN111="Yes"),OFFSET('Sanitation Data'!$I$12,0,10*ROW('Sanitation Data'!I105)),NA())</f>
        <v>#N/A</v>
      </c>
      <c r="AZ111" s="512" t="e">
        <f ca="1">+IF(AND(ISNUMBER(OFFSET('Hygiene Data'!$D$5,0,10*ROW('Hygiene Data'!D105))),'Data Summary'!DO111="Yes"),OFFSET('Hygiene Data'!$D$5,0,10*ROW('Hygiene Data'!D105)),NA())</f>
        <v>#N/A</v>
      </c>
      <c r="BA111" s="512" t="e">
        <f ca="1">+IF(AND(ISNUMBER(OFFSET('Hygiene Data'!$D$7,0,10*ROW('Hygiene Data'!D105))),'Data Summary'!DP111="Yes"),OFFSET('Hygiene Data'!$D$7,0,10*ROW('Hygiene Data'!D105)),NA())</f>
        <v>#N/A</v>
      </c>
      <c r="BB111" s="512" t="e">
        <f ca="1">+IF(AND(ISNUMBER(OFFSET('Hygiene Data'!$D$9,0,10*ROW('Hygiene Data'!D105))),'Data Summary'!DQ111="Yes"),OFFSET('Hygiene Data'!$D$9,0,10*ROW('Hygiene Data'!D105)),NA())</f>
        <v>#N/A</v>
      </c>
      <c r="BC111" s="512" t="e">
        <f ca="1">+IF(AND(ISNUMBER(OFFSET('Hygiene Data'!$E$5,0,10*ROW('Hygiene Data'!E105))),'Data Summary'!DR111="Yes"),OFFSET('Hygiene Data'!$E$5,0,10*ROW('Hygiene Data'!E105)),NA())</f>
        <v>#N/A</v>
      </c>
      <c r="BD111" s="512" t="e">
        <f ca="1">+IF(AND(ISNUMBER(OFFSET('Hygiene Data'!$E$7,0,10*ROW('Hygiene Data'!E105))),'Data Summary'!DS111="Yes"),OFFSET('Hygiene Data'!$E$7,0,10*ROW('Hygiene Data'!E105)),NA())</f>
        <v>#N/A</v>
      </c>
      <c r="BE111" s="512" t="e">
        <f ca="1">+IF(AND(ISNUMBER(OFFSET('Hygiene Data'!$E$9,0,10*ROW('Hygiene Data'!E105))),'Data Summary'!DT111="Yes"),OFFSET('Hygiene Data'!$E$9,0,10*ROW('Hygiene Data'!E105)),NA())</f>
        <v>#N/A</v>
      </c>
      <c r="BF111" s="512" t="e">
        <f ca="1">+IF(AND(ISNUMBER(OFFSET('Hygiene Data'!$F$5,0,10*ROW('Hygiene Data'!F105))),'Data Summary'!DU111="Yes"),OFFSET('Hygiene Data'!$F$5,0,10*ROW('Hygiene Data'!F105)),NA())</f>
        <v>#N/A</v>
      </c>
      <c r="BG111" s="512" t="e">
        <f ca="1">+IF(AND(ISNUMBER(OFFSET('Hygiene Data'!$F$7,0,10*ROW('Hygiene Data'!F105))),'Data Summary'!DV111="Yes"),OFFSET('Hygiene Data'!$F$7,0,10*ROW('Hygiene Data'!F105)),NA())</f>
        <v>#N/A</v>
      </c>
      <c r="BH111" s="512" t="e">
        <f ca="1">+IF(AND(ISNUMBER(OFFSET('Hygiene Data'!$F$9,0,10*ROW('Hygiene Data'!F105))),'Data Summary'!DW111="Yes"),OFFSET('Hygiene Data'!$F$9,0,10*ROW('Hygiene Data'!F105)),NA())</f>
        <v>#N/A</v>
      </c>
      <c r="BI111" s="512" t="e">
        <f ca="1">+IF(AND(ISNUMBER(OFFSET('Hygiene Data'!$G$5,0,10*ROW('Hygiene Data'!G105))),'Data Summary'!DX111="Yes"),OFFSET('Hygiene Data'!$G$5,0,10*ROW('Hygiene Data'!G105)),NA())</f>
        <v>#N/A</v>
      </c>
      <c r="BJ111" s="512" t="e">
        <f ca="1">+IF(AND(ISNUMBER(OFFSET('Hygiene Data'!$G$7,0,10*ROW('Hygiene Data'!G105))),'Data Summary'!DY111="Yes"),OFFSET('Hygiene Data'!$G$7,0,10*ROW('Hygiene Data'!G105)),NA())</f>
        <v>#N/A</v>
      </c>
      <c r="BK111" s="512" t="e">
        <f ca="1">+IF(AND(ISNUMBER(OFFSET('Hygiene Data'!$G$9,0,10*ROW('Hygiene Data'!G105))),'Data Summary'!DZ111="Yes"),OFFSET('Hygiene Data'!$G$9,0,10*ROW('Hygiene Data'!G105)),NA())</f>
        <v>#N/A</v>
      </c>
      <c r="BL111" s="512" t="e">
        <f ca="1">+IF(AND(ISNUMBER(OFFSET('Hygiene Data'!$H$5,0,10*ROW('Hygiene Data'!H105))),'Data Summary'!EA111="Yes"),OFFSET('Hygiene Data'!$H$5,0,10*ROW('Hygiene Data'!H105)),NA())</f>
        <v>#N/A</v>
      </c>
      <c r="BM111" s="512" t="e">
        <f ca="1">+IF(AND(ISNUMBER(OFFSET('Hygiene Data'!$H$7,0,10*ROW('Hygiene Data'!H105))),'Data Summary'!EB111="Yes"),OFFSET('Hygiene Data'!$H$7,0,10*ROW('Hygiene Data'!H105)),NA())</f>
        <v>#N/A</v>
      </c>
      <c r="BN111" s="512" t="e">
        <f ca="1">+IF(AND(ISNUMBER(OFFSET('Hygiene Data'!$H$9,0,10*ROW('Hygiene Data'!H105))),'Data Summary'!EC111="Yes"),OFFSET('Hygiene Data'!$H$9,0,10*ROW('Hygiene Data'!H105)),NA())</f>
        <v>#N/A</v>
      </c>
      <c r="BO111" s="512" t="e">
        <f ca="1">+IF(AND(ISNUMBER(OFFSET('Hygiene Data'!$I$5,0,10*ROW('Hygiene Data'!I105))),'Data Summary'!ED111="Yes"),OFFSET('Hygiene Data'!$I$5,0,10*ROW('Hygiene Data'!I105)),NA())</f>
        <v>#N/A</v>
      </c>
      <c r="BP111" s="512" t="e">
        <f ca="1">+IF(AND(ISNUMBER(OFFSET('Hygiene Data'!$I$7,0,10*ROW('Hygiene Data'!I105))),'Data Summary'!EE111="Yes"),OFFSET('Hygiene Data'!$I$7,0,10*ROW('Hygiene Data'!I105)),NA())</f>
        <v>#N/A</v>
      </c>
      <c r="BQ111" s="512" t="e">
        <f ca="1">+IF(AND(ISNUMBER(OFFSET('Hygiene Data'!$I$9,0,10*ROW('Hygiene Data'!I105))),'Data Summary'!EF111="Yes"),OFFSET('Hygiene Data'!$I$9,0,10*ROW('Hygiene Data'!I105)),NA())</f>
        <v>#N/A</v>
      </c>
    </row>
    <row r="112" spans="1:69" x14ac:dyDescent="0.25">
      <c r="A112" s="508" t="e">
        <f ca="1">+RIGHT('Data Summary'!A112,LEN('Data Summary'!A112)-9)</f>
        <v>#VALUE!</v>
      </c>
      <c r="B112" s="482" t="str">
        <f ca="1">+IF(ISTEXT('Data Summary'!B112),'Data Summary'!B112,"")</f>
        <v/>
      </c>
      <c r="C112" s="509" t="e">
        <f ca="1">+VALUE('Data Summary'!C112)</f>
        <v>#VALUE!</v>
      </c>
      <c r="D112" s="510" t="e">
        <f ca="1">+IF(AND(ISNUMBER(OFFSET('Water Data'!$D$4,0,10*ROW('Water Data'!D106))),'Data Summary'!BS112="Yes"),100-OFFSET('Water Data'!$D$4,0,10*ROW('Water Data'!D106)),NA())</f>
        <v>#N/A</v>
      </c>
      <c r="E112" s="510" t="e">
        <f ca="1">+IF(AND(ISNUMBER(OFFSET('Water Data'!$D$6,0,10*ROW('Water Data'!D106))),'Data Summary'!BT112="Yes"),OFFSET('Water Data'!$D$6,0,10*ROW('Water Data'!D106)),NA())</f>
        <v>#N/A</v>
      </c>
      <c r="F112" s="510" t="e">
        <f ca="1">+IF(AND(ISNUMBER(OFFSET('Water Data'!$D$9,0,10*ROW('Water Data'!D106))),'Data Summary'!BU112="Yes"),OFFSET('Water Data'!$D$9,0,10*ROW('Water Data'!D106)),NA())</f>
        <v>#N/A</v>
      </c>
      <c r="G112" s="510" t="e">
        <f ca="1">+IF(AND(ISNUMBER(OFFSET('Water Data'!$E$4,0,10*ROW('Water Data'!E106))),'Data Summary'!BV112="Yes"),100-OFFSET('Water Data'!$E$4,0,10*ROW('Water Data'!E106)),NA())</f>
        <v>#N/A</v>
      </c>
      <c r="H112" s="510" t="e">
        <f ca="1">+IF(AND(ISNUMBER(OFFSET('Water Data'!$E$6,0,10*ROW('Water Data'!E106))),'Data Summary'!BW112="Yes"),OFFSET('Water Data'!$E$6,0,10*ROW('Water Data'!E106)),NA())</f>
        <v>#N/A</v>
      </c>
      <c r="I112" s="510" t="e">
        <f ca="1">+IF(AND(ISNUMBER(OFFSET('Water Data'!$E$9,0,10*ROW('Water Data'!E106))),'Data Summary'!BX112="Yes"),OFFSET('Water Data'!$E$9,0,10*ROW('Water Data'!E106)),NA())</f>
        <v>#N/A</v>
      </c>
      <c r="J112" s="510" t="e">
        <f ca="1">+IF(AND(ISNUMBER(OFFSET('Water Data'!$F$4,0,10*ROW('Water Data'!F106))),'Data Summary'!BY112="Yes"),100-OFFSET('Water Data'!$F$4,0,10*ROW('Water Data'!F106)),NA())</f>
        <v>#N/A</v>
      </c>
      <c r="K112" s="510" t="e">
        <f ca="1">+IF(AND(ISNUMBER(OFFSET('Water Data'!$F$6,0,10*ROW('Water Data'!F106))),'Data Summary'!BZ112="Yes"),OFFSET('Water Data'!$F$6,0,10*ROW('Water Data'!F106)),NA())</f>
        <v>#N/A</v>
      </c>
      <c r="L112" s="510" t="e">
        <f ca="1">+IF(AND(ISNUMBER(OFFSET('Water Data'!$F$9,0,10*ROW('Water Data'!F106))),'Data Summary'!CA112="Yes"),OFFSET('Water Data'!$F$9,0,10*ROW('Water Data'!F106)),NA())</f>
        <v>#N/A</v>
      </c>
      <c r="M112" s="510" t="e">
        <f ca="1">+IF(AND(ISNUMBER(OFFSET('Water Data'!$G$4,0,10*ROW('Water Data'!G106))),'Data Summary'!CB112="Yes"),100-OFFSET('Water Data'!$G$4,0,10*ROW('Water Data'!G106)),NA())</f>
        <v>#N/A</v>
      </c>
      <c r="N112" s="510" t="e">
        <f ca="1">+IF(AND(ISNUMBER(OFFSET('Water Data'!$G$6,0,10*ROW('Water Data'!G106))),'Data Summary'!CC112="Yes"),OFFSET('Water Data'!$G$6,0,10*ROW('Water Data'!G106)),NA())</f>
        <v>#N/A</v>
      </c>
      <c r="O112" s="510" t="e">
        <f ca="1">+IF(AND(ISNUMBER(OFFSET('Water Data'!$G$9,0,10*ROW('Water Data'!G106))),'Data Summary'!CD112="Yes"),OFFSET('Water Data'!$G$9,0,10*ROW('Water Data'!G106)),NA())</f>
        <v>#N/A</v>
      </c>
      <c r="P112" s="510" t="e">
        <f ca="1">+IF(AND(ISNUMBER(OFFSET('Water Data'!$H$4,0,10*ROW('Water Data'!H106))),'Data Summary'!CE112="Yes"),100-OFFSET('Water Data'!$H$4,0,10*ROW('Water Data'!H106)),NA())</f>
        <v>#N/A</v>
      </c>
      <c r="Q112" s="510" t="e">
        <f ca="1">+IF(AND(ISNUMBER(OFFSET('Water Data'!$H$6,0,10*ROW('Water Data'!H106))),'Data Summary'!CF112="Yes"),OFFSET('Water Data'!$H$6,0,10*ROW('Water Data'!H106)),NA())</f>
        <v>#N/A</v>
      </c>
      <c r="R112" s="510" t="e">
        <f ca="1">+IF(AND(ISNUMBER(OFFSET('Water Data'!$H$9,0,10*ROW('Water Data'!H106))),'Data Summary'!CG112="Yes"),OFFSET('Water Data'!$H$9,0,10*ROW('Water Data'!H106)),NA())</f>
        <v>#N/A</v>
      </c>
      <c r="S112" s="510" t="e">
        <f ca="1">+IF(AND(ISNUMBER(OFFSET('Water Data'!$I$4,0,10*ROW('Water Data'!I106))),'Data Summary'!CH112="Yes"),100-OFFSET('Water Data'!$I$4,0,10*ROW('Water Data'!I106)),NA())</f>
        <v>#N/A</v>
      </c>
      <c r="T112" s="510" t="e">
        <f ca="1">+IF(AND(ISNUMBER(OFFSET('Water Data'!$I$6,0,10*ROW('Water Data'!I106))),'Data Summary'!CI112="Yes"),OFFSET('Water Data'!$I$6,0,10*ROW('Water Data'!I106)),NA())</f>
        <v>#N/A</v>
      </c>
      <c r="U112" s="510" t="e">
        <f ca="1">+IF(AND(ISNUMBER(OFFSET('Water Data'!$I$9,0,10*ROW('Water Data'!I106))),'Data Summary'!CJ112="Yes"),OFFSET('Water Data'!$I$9,0,10*ROW('Water Data'!I106)),NA())</f>
        <v>#N/A</v>
      </c>
      <c r="V112" s="511" t="e">
        <f ca="1">+IF(AND(ISNUMBER(OFFSET('Sanitation Data'!$D$4,0,10*ROW('Sanitation Data'!D106))),'Data Summary'!CK112="Yes"),100-OFFSET('Sanitation Data'!$D$4,0,10*ROW('Sanitation Data'!D106)),NA())</f>
        <v>#N/A</v>
      </c>
      <c r="W112" s="511" t="e">
        <f ca="1">+IF(AND(ISNUMBER(OFFSET('Sanitation Data'!$D$6,0,10*ROW('Sanitation Data'!D106))),'Data Summary'!CL112="Yes"),OFFSET('Sanitation Data'!$D$6,0,10*ROW('Sanitation Data'!D106)),NA())</f>
        <v>#N/A</v>
      </c>
      <c r="X112" s="511" t="e">
        <f ca="1">+IF(AND(ISNUMBER(OFFSET('Sanitation Data'!$D$10,0,10*ROW('Sanitation Data'!D106))),'Data Summary'!CM112="Yes"),OFFSET('Sanitation Data'!$D$10,0,10*ROW('Sanitation Data'!D106)),NA())</f>
        <v>#N/A</v>
      </c>
      <c r="Y112" s="511" t="e">
        <f ca="1">+IF(AND(ISNUMBER(OFFSET('Sanitation Data'!$D$11,0,10*ROW('Sanitation Data'!D106))),'Data Summary'!CN112="Yes"),OFFSET('Sanitation Data'!$D$11,0,10*ROW('Sanitation Data'!D106)),NA())</f>
        <v>#N/A</v>
      </c>
      <c r="Z112" s="511" t="e">
        <f ca="1">+IF(AND(ISNUMBER(OFFSET('Sanitation Data'!$D$12,0,10*ROW('Sanitation Data'!D106))),'Data Summary'!CO112="Yes"),OFFSET('Sanitation Data'!$D$12,0,10*ROW('Sanitation Data'!D106)),NA())</f>
        <v>#N/A</v>
      </c>
      <c r="AA112" s="511" t="e">
        <f ca="1">+IF(AND(ISNUMBER(OFFSET('Sanitation Data'!$E$4,0,10*ROW('Sanitation Data'!E106))),'Data Summary'!CP112="Yes"),100-OFFSET('Sanitation Data'!$E$4,0,10*ROW('Sanitation Data'!E106)),NA())</f>
        <v>#N/A</v>
      </c>
      <c r="AB112" s="511" t="e">
        <f ca="1">+IF(AND(ISNUMBER(OFFSET('Sanitation Data'!$E$6,0,10*ROW('Sanitation Data'!E106))),'Data Summary'!CQ112="Yes"),OFFSET('Sanitation Data'!$E$6,0,10*ROW('Sanitation Data'!E106)),NA())</f>
        <v>#N/A</v>
      </c>
      <c r="AC112" s="511" t="e">
        <f ca="1">+IF(AND(ISNUMBER(OFFSET('Sanitation Data'!$E$10,0,10*ROW('Sanitation Data'!E106))),'Data Summary'!CR112="Yes"),OFFSET('Sanitation Data'!$E$10,0,10*ROW('Sanitation Data'!E106)),NA())</f>
        <v>#N/A</v>
      </c>
      <c r="AD112" s="511" t="e">
        <f ca="1">+IF(AND(ISNUMBER(OFFSET('Sanitation Data'!$E$11,0,10*ROW('Sanitation Data'!E106))),'Data Summary'!CS112="Yes"),OFFSET('Sanitation Data'!$E$11,0,10*ROW('Sanitation Data'!E106)),NA())</f>
        <v>#N/A</v>
      </c>
      <c r="AE112" s="511" t="e">
        <f ca="1">+IF(AND(ISNUMBER(OFFSET('Sanitation Data'!$E$12,0,10*ROW('Sanitation Data'!E106))),'Data Summary'!CT112="Yes"),OFFSET('Sanitation Data'!$E$12,0,10*ROW('Sanitation Data'!E106)),NA())</f>
        <v>#N/A</v>
      </c>
      <c r="AF112" s="511" t="e">
        <f ca="1">+IF(AND(ISNUMBER(OFFSET('Sanitation Data'!$F$4,0,10*ROW('Sanitation Data'!F106))),'Data Summary'!CU112="Yes"),100-OFFSET('Sanitation Data'!$F$4,0,10*ROW('Sanitation Data'!F106)),NA())</f>
        <v>#N/A</v>
      </c>
      <c r="AG112" s="511" t="e">
        <f ca="1">+IF(AND(ISNUMBER(OFFSET('Sanitation Data'!$F$6,0,10*ROW('Sanitation Data'!F106))),'Data Summary'!CV112="Yes"),OFFSET('Sanitation Data'!$F$6,0,10*ROW('Sanitation Data'!F106)),NA())</f>
        <v>#N/A</v>
      </c>
      <c r="AH112" s="511" t="e">
        <f ca="1">+IF(AND(ISNUMBER(OFFSET('Sanitation Data'!$F$10,0,10*ROW('Sanitation Data'!F106))),'Data Summary'!CW112="Yes"),OFFSET('Sanitation Data'!$F$10,0,10*ROW('Sanitation Data'!F106)),NA())</f>
        <v>#N/A</v>
      </c>
      <c r="AI112" s="511" t="e">
        <f ca="1">+IF(AND(ISNUMBER(OFFSET('Sanitation Data'!$F$11,0,10*ROW('Sanitation Data'!F106))),'Data Summary'!CX112="Yes"),OFFSET('Sanitation Data'!$F$11,0,10*ROW('Sanitation Data'!F106)),NA())</f>
        <v>#N/A</v>
      </c>
      <c r="AJ112" s="511" t="e">
        <f ca="1">+IF(AND(ISNUMBER(OFFSET('Sanitation Data'!$F$12,0,10*ROW('Sanitation Data'!F106))),'Data Summary'!CY112="Yes"),OFFSET('Sanitation Data'!$F$12,0,10*ROW('Sanitation Data'!F106)),NA())</f>
        <v>#N/A</v>
      </c>
      <c r="AK112" s="511" t="e">
        <f ca="1">+IF(AND(ISNUMBER(OFFSET('Sanitation Data'!$G$4,0,10*ROW('Sanitation Data'!G106))),'Data Summary'!CZ112="Yes"),100-OFFSET('Sanitation Data'!$G$4,0,10*ROW('Sanitation Data'!G106)),NA())</f>
        <v>#N/A</v>
      </c>
      <c r="AL112" s="511" t="e">
        <f ca="1">+IF(AND(ISNUMBER(OFFSET('Sanitation Data'!$G$6,0,10*ROW('Sanitation Data'!G106))),'Data Summary'!DA112="Yes"),OFFSET('Sanitation Data'!$G$6,0,10*ROW('Sanitation Data'!G106)),NA())</f>
        <v>#N/A</v>
      </c>
      <c r="AM112" s="511" t="e">
        <f ca="1">+IF(AND(ISNUMBER(OFFSET('Sanitation Data'!$G$10,0,10*ROW('Sanitation Data'!G106))),'Data Summary'!DB112="Yes"),OFFSET('Sanitation Data'!$G$10,0,10*ROW('Sanitation Data'!G106)),NA())</f>
        <v>#N/A</v>
      </c>
      <c r="AN112" s="511" t="e">
        <f ca="1">+IF(AND(ISNUMBER(OFFSET('Sanitation Data'!$G$11,0,10*ROW('Sanitation Data'!G106))),'Data Summary'!DC112="Yes"),OFFSET('Sanitation Data'!$G$11,0,10*ROW('Sanitation Data'!G106)),NA())</f>
        <v>#N/A</v>
      </c>
      <c r="AO112" s="511" t="e">
        <f ca="1">+IF(AND(ISNUMBER(OFFSET('Sanitation Data'!$G$12,0,10*ROW('Sanitation Data'!G106))),'Data Summary'!DD112="Yes"),OFFSET('Sanitation Data'!$G$12,0,10*ROW('Sanitation Data'!G106)),NA())</f>
        <v>#N/A</v>
      </c>
      <c r="AP112" s="511" t="e">
        <f ca="1">+IF(AND(ISNUMBER(OFFSET('Sanitation Data'!$H$4,0,10*ROW('Sanitation Data'!H106))),'Data Summary'!DE112="Yes"),100-OFFSET('Sanitation Data'!$H$4,0,10*ROW('Sanitation Data'!H106)),NA())</f>
        <v>#N/A</v>
      </c>
      <c r="AQ112" s="511" t="e">
        <f ca="1">+IF(AND(ISNUMBER(OFFSET('Sanitation Data'!$H$6,0,10*ROW('Sanitation Data'!H106))),'Data Summary'!DF112="Yes"),OFFSET('Sanitation Data'!$H$6,0,10*ROW('Sanitation Data'!H106)),NA())</f>
        <v>#N/A</v>
      </c>
      <c r="AR112" s="511" t="e">
        <f ca="1">+IF(AND(ISNUMBER(OFFSET('Sanitation Data'!$H$10,0,10*ROW('Sanitation Data'!H106))),'Data Summary'!DG112="Yes"),OFFSET('Sanitation Data'!$H$10,0,10*ROW('Sanitation Data'!H106)),NA())</f>
        <v>#N/A</v>
      </c>
      <c r="AS112" s="511" t="e">
        <f ca="1">+IF(AND(ISNUMBER(OFFSET('Sanitation Data'!$H$11,0,10*ROW('Sanitation Data'!H106))),'Data Summary'!DH112="Yes"),OFFSET('Sanitation Data'!$H$11,0,10*ROW('Sanitation Data'!H106)),NA())</f>
        <v>#N/A</v>
      </c>
      <c r="AT112" s="511" t="e">
        <f ca="1">+IF(AND(ISNUMBER(OFFSET('Sanitation Data'!$H$12,0,10*ROW('Sanitation Data'!H106))),'Data Summary'!DI112="Yes"),OFFSET('Sanitation Data'!$H$12,0,10*ROW('Sanitation Data'!H106)),NA())</f>
        <v>#N/A</v>
      </c>
      <c r="AU112" s="511" t="e">
        <f ca="1">+IF(AND(ISNUMBER(OFFSET('Sanitation Data'!$I$4,0,10*ROW('Sanitation Data'!I106))),'Data Summary'!DJ112="Yes"),100-OFFSET('Sanitation Data'!$I$4,0,10*ROW('Sanitation Data'!I106)),NA())</f>
        <v>#N/A</v>
      </c>
      <c r="AV112" s="511" t="e">
        <f ca="1">+IF(AND(ISNUMBER(OFFSET('Sanitation Data'!$I$6,0,10*ROW('Sanitation Data'!I106))),'Data Summary'!DK112="Yes"),OFFSET('Sanitation Data'!$I$6,0,10*ROW('Sanitation Data'!I106)),NA())</f>
        <v>#N/A</v>
      </c>
      <c r="AW112" s="511" t="e">
        <f ca="1">+IF(AND(ISNUMBER(OFFSET('Sanitation Data'!$I$10,0,10*ROW('Sanitation Data'!I106))),'Data Summary'!DL112="Yes"),OFFSET('Sanitation Data'!$I$10,0,10*ROW('Sanitation Data'!I106)),NA())</f>
        <v>#N/A</v>
      </c>
      <c r="AX112" s="511" t="e">
        <f ca="1">+IF(AND(ISNUMBER(OFFSET('Sanitation Data'!$I$11,0,10*ROW('Sanitation Data'!I106))),'Data Summary'!DM112="Yes"),OFFSET('Sanitation Data'!$I$11,0,10*ROW('Sanitation Data'!I106)),NA())</f>
        <v>#N/A</v>
      </c>
      <c r="AY112" s="511" t="e">
        <f ca="1">+IF(AND(ISNUMBER(OFFSET('Sanitation Data'!$I$12,0,10*ROW('Sanitation Data'!I106))),'Data Summary'!DN112="Yes"),OFFSET('Sanitation Data'!$I$12,0,10*ROW('Sanitation Data'!I106)),NA())</f>
        <v>#N/A</v>
      </c>
      <c r="AZ112" s="512" t="e">
        <f ca="1">+IF(AND(ISNUMBER(OFFSET('Hygiene Data'!$D$5,0,10*ROW('Hygiene Data'!D106))),'Data Summary'!DO112="Yes"),OFFSET('Hygiene Data'!$D$5,0,10*ROW('Hygiene Data'!D106)),NA())</f>
        <v>#N/A</v>
      </c>
      <c r="BA112" s="512" t="e">
        <f ca="1">+IF(AND(ISNUMBER(OFFSET('Hygiene Data'!$D$7,0,10*ROW('Hygiene Data'!D106))),'Data Summary'!DP112="Yes"),OFFSET('Hygiene Data'!$D$7,0,10*ROW('Hygiene Data'!D106)),NA())</f>
        <v>#N/A</v>
      </c>
      <c r="BB112" s="512" t="e">
        <f ca="1">+IF(AND(ISNUMBER(OFFSET('Hygiene Data'!$D$9,0,10*ROW('Hygiene Data'!D106))),'Data Summary'!DQ112="Yes"),OFFSET('Hygiene Data'!$D$9,0,10*ROW('Hygiene Data'!D106)),NA())</f>
        <v>#N/A</v>
      </c>
      <c r="BC112" s="512" t="e">
        <f ca="1">+IF(AND(ISNUMBER(OFFSET('Hygiene Data'!$E$5,0,10*ROW('Hygiene Data'!E106))),'Data Summary'!DR112="Yes"),OFFSET('Hygiene Data'!$E$5,0,10*ROW('Hygiene Data'!E106)),NA())</f>
        <v>#N/A</v>
      </c>
      <c r="BD112" s="512" t="e">
        <f ca="1">+IF(AND(ISNUMBER(OFFSET('Hygiene Data'!$E$7,0,10*ROW('Hygiene Data'!E106))),'Data Summary'!DS112="Yes"),OFFSET('Hygiene Data'!$E$7,0,10*ROW('Hygiene Data'!E106)),NA())</f>
        <v>#N/A</v>
      </c>
      <c r="BE112" s="512" t="e">
        <f ca="1">+IF(AND(ISNUMBER(OFFSET('Hygiene Data'!$E$9,0,10*ROW('Hygiene Data'!E106))),'Data Summary'!DT112="Yes"),OFFSET('Hygiene Data'!$E$9,0,10*ROW('Hygiene Data'!E106)),NA())</f>
        <v>#N/A</v>
      </c>
      <c r="BF112" s="512" t="e">
        <f ca="1">+IF(AND(ISNUMBER(OFFSET('Hygiene Data'!$F$5,0,10*ROW('Hygiene Data'!F106))),'Data Summary'!DU112="Yes"),OFFSET('Hygiene Data'!$F$5,0,10*ROW('Hygiene Data'!F106)),NA())</f>
        <v>#N/A</v>
      </c>
      <c r="BG112" s="512" t="e">
        <f ca="1">+IF(AND(ISNUMBER(OFFSET('Hygiene Data'!$F$7,0,10*ROW('Hygiene Data'!F106))),'Data Summary'!DV112="Yes"),OFFSET('Hygiene Data'!$F$7,0,10*ROW('Hygiene Data'!F106)),NA())</f>
        <v>#N/A</v>
      </c>
      <c r="BH112" s="512" t="e">
        <f ca="1">+IF(AND(ISNUMBER(OFFSET('Hygiene Data'!$F$9,0,10*ROW('Hygiene Data'!F106))),'Data Summary'!DW112="Yes"),OFFSET('Hygiene Data'!$F$9,0,10*ROW('Hygiene Data'!F106)),NA())</f>
        <v>#N/A</v>
      </c>
      <c r="BI112" s="512" t="e">
        <f ca="1">+IF(AND(ISNUMBER(OFFSET('Hygiene Data'!$G$5,0,10*ROW('Hygiene Data'!G106))),'Data Summary'!DX112="Yes"),OFFSET('Hygiene Data'!$G$5,0,10*ROW('Hygiene Data'!G106)),NA())</f>
        <v>#N/A</v>
      </c>
      <c r="BJ112" s="512" t="e">
        <f ca="1">+IF(AND(ISNUMBER(OFFSET('Hygiene Data'!$G$7,0,10*ROW('Hygiene Data'!G106))),'Data Summary'!DY112="Yes"),OFFSET('Hygiene Data'!$G$7,0,10*ROW('Hygiene Data'!G106)),NA())</f>
        <v>#N/A</v>
      </c>
      <c r="BK112" s="512" t="e">
        <f ca="1">+IF(AND(ISNUMBER(OFFSET('Hygiene Data'!$G$9,0,10*ROW('Hygiene Data'!G106))),'Data Summary'!DZ112="Yes"),OFFSET('Hygiene Data'!$G$9,0,10*ROW('Hygiene Data'!G106)),NA())</f>
        <v>#N/A</v>
      </c>
      <c r="BL112" s="512" t="e">
        <f ca="1">+IF(AND(ISNUMBER(OFFSET('Hygiene Data'!$H$5,0,10*ROW('Hygiene Data'!H106))),'Data Summary'!EA112="Yes"),OFFSET('Hygiene Data'!$H$5,0,10*ROW('Hygiene Data'!H106)),NA())</f>
        <v>#N/A</v>
      </c>
      <c r="BM112" s="512" t="e">
        <f ca="1">+IF(AND(ISNUMBER(OFFSET('Hygiene Data'!$H$7,0,10*ROW('Hygiene Data'!H106))),'Data Summary'!EB112="Yes"),OFFSET('Hygiene Data'!$H$7,0,10*ROW('Hygiene Data'!H106)),NA())</f>
        <v>#N/A</v>
      </c>
      <c r="BN112" s="512" t="e">
        <f ca="1">+IF(AND(ISNUMBER(OFFSET('Hygiene Data'!$H$9,0,10*ROW('Hygiene Data'!H106))),'Data Summary'!EC112="Yes"),OFFSET('Hygiene Data'!$H$9,0,10*ROW('Hygiene Data'!H106)),NA())</f>
        <v>#N/A</v>
      </c>
      <c r="BO112" s="512" t="e">
        <f ca="1">+IF(AND(ISNUMBER(OFFSET('Hygiene Data'!$I$5,0,10*ROW('Hygiene Data'!I106))),'Data Summary'!ED112="Yes"),OFFSET('Hygiene Data'!$I$5,0,10*ROW('Hygiene Data'!I106)),NA())</f>
        <v>#N/A</v>
      </c>
      <c r="BP112" s="512" t="e">
        <f ca="1">+IF(AND(ISNUMBER(OFFSET('Hygiene Data'!$I$7,0,10*ROW('Hygiene Data'!I106))),'Data Summary'!EE112="Yes"),OFFSET('Hygiene Data'!$I$7,0,10*ROW('Hygiene Data'!I106)),NA())</f>
        <v>#N/A</v>
      </c>
      <c r="BQ112" s="512" t="e">
        <f ca="1">+IF(AND(ISNUMBER(OFFSET('Hygiene Data'!$I$9,0,10*ROW('Hygiene Data'!I106))),'Data Summary'!EF112="Yes"),OFFSET('Hygiene Data'!$I$9,0,10*ROW('Hygiene Data'!I106)),NA())</f>
        <v>#N/A</v>
      </c>
    </row>
    <row r="113" spans="1:69" x14ac:dyDescent="0.25">
      <c r="A113" s="508" t="e">
        <f ca="1">+RIGHT('Data Summary'!A113,LEN('Data Summary'!A113)-9)</f>
        <v>#VALUE!</v>
      </c>
      <c r="B113" s="482" t="str">
        <f ca="1">+IF(ISTEXT('Data Summary'!B113),'Data Summary'!B113,"")</f>
        <v/>
      </c>
      <c r="C113" s="509" t="e">
        <f ca="1">+VALUE('Data Summary'!C113)</f>
        <v>#VALUE!</v>
      </c>
      <c r="D113" s="510" t="e">
        <f ca="1">+IF(AND(ISNUMBER(OFFSET('Water Data'!$D$4,0,10*ROW('Water Data'!D107))),'Data Summary'!BS113="Yes"),100-OFFSET('Water Data'!$D$4,0,10*ROW('Water Data'!D107)),NA())</f>
        <v>#N/A</v>
      </c>
      <c r="E113" s="510" t="e">
        <f ca="1">+IF(AND(ISNUMBER(OFFSET('Water Data'!$D$6,0,10*ROW('Water Data'!D107))),'Data Summary'!BT113="Yes"),OFFSET('Water Data'!$D$6,0,10*ROW('Water Data'!D107)),NA())</f>
        <v>#N/A</v>
      </c>
      <c r="F113" s="510" t="e">
        <f ca="1">+IF(AND(ISNUMBER(OFFSET('Water Data'!$D$9,0,10*ROW('Water Data'!D107))),'Data Summary'!BU113="Yes"),OFFSET('Water Data'!$D$9,0,10*ROW('Water Data'!D107)),NA())</f>
        <v>#N/A</v>
      </c>
      <c r="G113" s="510" t="e">
        <f ca="1">+IF(AND(ISNUMBER(OFFSET('Water Data'!$E$4,0,10*ROW('Water Data'!E107))),'Data Summary'!BV113="Yes"),100-OFFSET('Water Data'!$E$4,0,10*ROW('Water Data'!E107)),NA())</f>
        <v>#N/A</v>
      </c>
      <c r="H113" s="510" t="e">
        <f ca="1">+IF(AND(ISNUMBER(OFFSET('Water Data'!$E$6,0,10*ROW('Water Data'!E107))),'Data Summary'!BW113="Yes"),OFFSET('Water Data'!$E$6,0,10*ROW('Water Data'!E107)),NA())</f>
        <v>#N/A</v>
      </c>
      <c r="I113" s="510" t="e">
        <f ca="1">+IF(AND(ISNUMBER(OFFSET('Water Data'!$E$9,0,10*ROW('Water Data'!E107))),'Data Summary'!BX113="Yes"),OFFSET('Water Data'!$E$9,0,10*ROW('Water Data'!E107)),NA())</f>
        <v>#N/A</v>
      </c>
      <c r="J113" s="510" t="e">
        <f ca="1">+IF(AND(ISNUMBER(OFFSET('Water Data'!$F$4,0,10*ROW('Water Data'!F107))),'Data Summary'!BY113="Yes"),100-OFFSET('Water Data'!$F$4,0,10*ROW('Water Data'!F107)),NA())</f>
        <v>#N/A</v>
      </c>
      <c r="K113" s="510" t="e">
        <f ca="1">+IF(AND(ISNUMBER(OFFSET('Water Data'!$F$6,0,10*ROW('Water Data'!F107))),'Data Summary'!BZ113="Yes"),OFFSET('Water Data'!$F$6,0,10*ROW('Water Data'!F107)),NA())</f>
        <v>#N/A</v>
      </c>
      <c r="L113" s="510" t="e">
        <f ca="1">+IF(AND(ISNUMBER(OFFSET('Water Data'!$F$9,0,10*ROW('Water Data'!F107))),'Data Summary'!CA113="Yes"),OFFSET('Water Data'!$F$9,0,10*ROW('Water Data'!F107)),NA())</f>
        <v>#N/A</v>
      </c>
      <c r="M113" s="510" t="e">
        <f ca="1">+IF(AND(ISNUMBER(OFFSET('Water Data'!$G$4,0,10*ROW('Water Data'!G107))),'Data Summary'!CB113="Yes"),100-OFFSET('Water Data'!$G$4,0,10*ROW('Water Data'!G107)),NA())</f>
        <v>#N/A</v>
      </c>
      <c r="N113" s="510" t="e">
        <f ca="1">+IF(AND(ISNUMBER(OFFSET('Water Data'!$G$6,0,10*ROW('Water Data'!G107))),'Data Summary'!CC113="Yes"),OFFSET('Water Data'!$G$6,0,10*ROW('Water Data'!G107)),NA())</f>
        <v>#N/A</v>
      </c>
      <c r="O113" s="510" t="e">
        <f ca="1">+IF(AND(ISNUMBER(OFFSET('Water Data'!$G$9,0,10*ROW('Water Data'!G107))),'Data Summary'!CD113="Yes"),OFFSET('Water Data'!$G$9,0,10*ROW('Water Data'!G107)),NA())</f>
        <v>#N/A</v>
      </c>
      <c r="P113" s="510" t="e">
        <f ca="1">+IF(AND(ISNUMBER(OFFSET('Water Data'!$H$4,0,10*ROW('Water Data'!H107))),'Data Summary'!CE113="Yes"),100-OFFSET('Water Data'!$H$4,0,10*ROW('Water Data'!H107)),NA())</f>
        <v>#N/A</v>
      </c>
      <c r="Q113" s="510" t="e">
        <f ca="1">+IF(AND(ISNUMBER(OFFSET('Water Data'!$H$6,0,10*ROW('Water Data'!H107))),'Data Summary'!CF113="Yes"),OFFSET('Water Data'!$H$6,0,10*ROW('Water Data'!H107)),NA())</f>
        <v>#N/A</v>
      </c>
      <c r="R113" s="510" t="e">
        <f ca="1">+IF(AND(ISNUMBER(OFFSET('Water Data'!$H$9,0,10*ROW('Water Data'!H107))),'Data Summary'!CG113="Yes"),OFFSET('Water Data'!$H$9,0,10*ROW('Water Data'!H107)),NA())</f>
        <v>#N/A</v>
      </c>
      <c r="S113" s="510" t="e">
        <f ca="1">+IF(AND(ISNUMBER(OFFSET('Water Data'!$I$4,0,10*ROW('Water Data'!I107))),'Data Summary'!CH113="Yes"),100-OFFSET('Water Data'!$I$4,0,10*ROW('Water Data'!I107)),NA())</f>
        <v>#N/A</v>
      </c>
      <c r="T113" s="510" t="e">
        <f ca="1">+IF(AND(ISNUMBER(OFFSET('Water Data'!$I$6,0,10*ROW('Water Data'!I107))),'Data Summary'!CI113="Yes"),OFFSET('Water Data'!$I$6,0,10*ROW('Water Data'!I107)),NA())</f>
        <v>#N/A</v>
      </c>
      <c r="U113" s="510" t="e">
        <f ca="1">+IF(AND(ISNUMBER(OFFSET('Water Data'!$I$9,0,10*ROW('Water Data'!I107))),'Data Summary'!CJ113="Yes"),OFFSET('Water Data'!$I$9,0,10*ROW('Water Data'!I107)),NA())</f>
        <v>#N/A</v>
      </c>
      <c r="V113" s="511" t="e">
        <f ca="1">+IF(AND(ISNUMBER(OFFSET('Sanitation Data'!$D$4,0,10*ROW('Sanitation Data'!D107))),'Data Summary'!CK113="Yes"),100-OFFSET('Sanitation Data'!$D$4,0,10*ROW('Sanitation Data'!D107)),NA())</f>
        <v>#N/A</v>
      </c>
      <c r="W113" s="511" t="e">
        <f ca="1">+IF(AND(ISNUMBER(OFFSET('Sanitation Data'!$D$6,0,10*ROW('Sanitation Data'!D107))),'Data Summary'!CL113="Yes"),OFFSET('Sanitation Data'!$D$6,0,10*ROW('Sanitation Data'!D107)),NA())</f>
        <v>#N/A</v>
      </c>
      <c r="X113" s="511" t="e">
        <f ca="1">+IF(AND(ISNUMBER(OFFSET('Sanitation Data'!$D$10,0,10*ROW('Sanitation Data'!D107))),'Data Summary'!CM113="Yes"),OFFSET('Sanitation Data'!$D$10,0,10*ROW('Sanitation Data'!D107)),NA())</f>
        <v>#N/A</v>
      </c>
      <c r="Y113" s="511" t="e">
        <f ca="1">+IF(AND(ISNUMBER(OFFSET('Sanitation Data'!$D$11,0,10*ROW('Sanitation Data'!D107))),'Data Summary'!CN113="Yes"),OFFSET('Sanitation Data'!$D$11,0,10*ROW('Sanitation Data'!D107)),NA())</f>
        <v>#N/A</v>
      </c>
      <c r="Z113" s="511" t="e">
        <f ca="1">+IF(AND(ISNUMBER(OFFSET('Sanitation Data'!$D$12,0,10*ROW('Sanitation Data'!D107))),'Data Summary'!CO113="Yes"),OFFSET('Sanitation Data'!$D$12,0,10*ROW('Sanitation Data'!D107)),NA())</f>
        <v>#N/A</v>
      </c>
      <c r="AA113" s="511" t="e">
        <f ca="1">+IF(AND(ISNUMBER(OFFSET('Sanitation Data'!$E$4,0,10*ROW('Sanitation Data'!E107))),'Data Summary'!CP113="Yes"),100-OFFSET('Sanitation Data'!$E$4,0,10*ROW('Sanitation Data'!E107)),NA())</f>
        <v>#N/A</v>
      </c>
      <c r="AB113" s="511" t="e">
        <f ca="1">+IF(AND(ISNUMBER(OFFSET('Sanitation Data'!$E$6,0,10*ROW('Sanitation Data'!E107))),'Data Summary'!CQ113="Yes"),OFFSET('Sanitation Data'!$E$6,0,10*ROW('Sanitation Data'!E107)),NA())</f>
        <v>#N/A</v>
      </c>
      <c r="AC113" s="511" t="e">
        <f ca="1">+IF(AND(ISNUMBER(OFFSET('Sanitation Data'!$E$10,0,10*ROW('Sanitation Data'!E107))),'Data Summary'!CR113="Yes"),OFFSET('Sanitation Data'!$E$10,0,10*ROW('Sanitation Data'!E107)),NA())</f>
        <v>#N/A</v>
      </c>
      <c r="AD113" s="511" t="e">
        <f ca="1">+IF(AND(ISNUMBER(OFFSET('Sanitation Data'!$E$11,0,10*ROW('Sanitation Data'!E107))),'Data Summary'!CS113="Yes"),OFFSET('Sanitation Data'!$E$11,0,10*ROW('Sanitation Data'!E107)),NA())</f>
        <v>#N/A</v>
      </c>
      <c r="AE113" s="511" t="e">
        <f ca="1">+IF(AND(ISNUMBER(OFFSET('Sanitation Data'!$E$12,0,10*ROW('Sanitation Data'!E107))),'Data Summary'!CT113="Yes"),OFFSET('Sanitation Data'!$E$12,0,10*ROW('Sanitation Data'!E107)),NA())</f>
        <v>#N/A</v>
      </c>
      <c r="AF113" s="511" t="e">
        <f ca="1">+IF(AND(ISNUMBER(OFFSET('Sanitation Data'!$F$4,0,10*ROW('Sanitation Data'!F107))),'Data Summary'!CU113="Yes"),100-OFFSET('Sanitation Data'!$F$4,0,10*ROW('Sanitation Data'!F107)),NA())</f>
        <v>#N/A</v>
      </c>
      <c r="AG113" s="511" t="e">
        <f ca="1">+IF(AND(ISNUMBER(OFFSET('Sanitation Data'!$F$6,0,10*ROW('Sanitation Data'!F107))),'Data Summary'!CV113="Yes"),OFFSET('Sanitation Data'!$F$6,0,10*ROW('Sanitation Data'!F107)),NA())</f>
        <v>#N/A</v>
      </c>
      <c r="AH113" s="511" t="e">
        <f ca="1">+IF(AND(ISNUMBER(OFFSET('Sanitation Data'!$F$10,0,10*ROW('Sanitation Data'!F107))),'Data Summary'!CW113="Yes"),OFFSET('Sanitation Data'!$F$10,0,10*ROW('Sanitation Data'!F107)),NA())</f>
        <v>#N/A</v>
      </c>
      <c r="AI113" s="511" t="e">
        <f ca="1">+IF(AND(ISNUMBER(OFFSET('Sanitation Data'!$F$11,0,10*ROW('Sanitation Data'!F107))),'Data Summary'!CX113="Yes"),OFFSET('Sanitation Data'!$F$11,0,10*ROW('Sanitation Data'!F107)),NA())</f>
        <v>#N/A</v>
      </c>
      <c r="AJ113" s="511" t="e">
        <f ca="1">+IF(AND(ISNUMBER(OFFSET('Sanitation Data'!$F$12,0,10*ROW('Sanitation Data'!F107))),'Data Summary'!CY113="Yes"),OFFSET('Sanitation Data'!$F$12,0,10*ROW('Sanitation Data'!F107)),NA())</f>
        <v>#N/A</v>
      </c>
      <c r="AK113" s="511" t="e">
        <f ca="1">+IF(AND(ISNUMBER(OFFSET('Sanitation Data'!$G$4,0,10*ROW('Sanitation Data'!G107))),'Data Summary'!CZ113="Yes"),100-OFFSET('Sanitation Data'!$G$4,0,10*ROW('Sanitation Data'!G107)),NA())</f>
        <v>#N/A</v>
      </c>
      <c r="AL113" s="511" t="e">
        <f ca="1">+IF(AND(ISNUMBER(OFFSET('Sanitation Data'!$G$6,0,10*ROW('Sanitation Data'!G107))),'Data Summary'!DA113="Yes"),OFFSET('Sanitation Data'!$G$6,0,10*ROW('Sanitation Data'!G107)),NA())</f>
        <v>#N/A</v>
      </c>
      <c r="AM113" s="511" t="e">
        <f ca="1">+IF(AND(ISNUMBER(OFFSET('Sanitation Data'!$G$10,0,10*ROW('Sanitation Data'!G107))),'Data Summary'!DB113="Yes"),OFFSET('Sanitation Data'!$G$10,0,10*ROW('Sanitation Data'!G107)),NA())</f>
        <v>#N/A</v>
      </c>
      <c r="AN113" s="511" t="e">
        <f ca="1">+IF(AND(ISNUMBER(OFFSET('Sanitation Data'!$G$11,0,10*ROW('Sanitation Data'!G107))),'Data Summary'!DC113="Yes"),OFFSET('Sanitation Data'!$G$11,0,10*ROW('Sanitation Data'!G107)),NA())</f>
        <v>#N/A</v>
      </c>
      <c r="AO113" s="511" t="e">
        <f ca="1">+IF(AND(ISNUMBER(OFFSET('Sanitation Data'!$G$12,0,10*ROW('Sanitation Data'!G107))),'Data Summary'!DD113="Yes"),OFFSET('Sanitation Data'!$G$12,0,10*ROW('Sanitation Data'!G107)),NA())</f>
        <v>#N/A</v>
      </c>
      <c r="AP113" s="511" t="e">
        <f ca="1">+IF(AND(ISNUMBER(OFFSET('Sanitation Data'!$H$4,0,10*ROW('Sanitation Data'!H107))),'Data Summary'!DE113="Yes"),100-OFFSET('Sanitation Data'!$H$4,0,10*ROW('Sanitation Data'!H107)),NA())</f>
        <v>#N/A</v>
      </c>
      <c r="AQ113" s="511" t="e">
        <f ca="1">+IF(AND(ISNUMBER(OFFSET('Sanitation Data'!$H$6,0,10*ROW('Sanitation Data'!H107))),'Data Summary'!DF113="Yes"),OFFSET('Sanitation Data'!$H$6,0,10*ROW('Sanitation Data'!H107)),NA())</f>
        <v>#N/A</v>
      </c>
      <c r="AR113" s="511" t="e">
        <f ca="1">+IF(AND(ISNUMBER(OFFSET('Sanitation Data'!$H$10,0,10*ROW('Sanitation Data'!H107))),'Data Summary'!DG113="Yes"),OFFSET('Sanitation Data'!$H$10,0,10*ROW('Sanitation Data'!H107)),NA())</f>
        <v>#N/A</v>
      </c>
      <c r="AS113" s="511" t="e">
        <f ca="1">+IF(AND(ISNUMBER(OFFSET('Sanitation Data'!$H$11,0,10*ROW('Sanitation Data'!H107))),'Data Summary'!DH113="Yes"),OFFSET('Sanitation Data'!$H$11,0,10*ROW('Sanitation Data'!H107)),NA())</f>
        <v>#N/A</v>
      </c>
      <c r="AT113" s="511" t="e">
        <f ca="1">+IF(AND(ISNUMBER(OFFSET('Sanitation Data'!$H$12,0,10*ROW('Sanitation Data'!H107))),'Data Summary'!DI113="Yes"),OFFSET('Sanitation Data'!$H$12,0,10*ROW('Sanitation Data'!H107)),NA())</f>
        <v>#N/A</v>
      </c>
      <c r="AU113" s="511" t="e">
        <f ca="1">+IF(AND(ISNUMBER(OFFSET('Sanitation Data'!$I$4,0,10*ROW('Sanitation Data'!I107))),'Data Summary'!DJ113="Yes"),100-OFFSET('Sanitation Data'!$I$4,0,10*ROW('Sanitation Data'!I107)),NA())</f>
        <v>#N/A</v>
      </c>
      <c r="AV113" s="511" t="e">
        <f ca="1">+IF(AND(ISNUMBER(OFFSET('Sanitation Data'!$I$6,0,10*ROW('Sanitation Data'!I107))),'Data Summary'!DK113="Yes"),OFFSET('Sanitation Data'!$I$6,0,10*ROW('Sanitation Data'!I107)),NA())</f>
        <v>#N/A</v>
      </c>
      <c r="AW113" s="511" t="e">
        <f ca="1">+IF(AND(ISNUMBER(OFFSET('Sanitation Data'!$I$10,0,10*ROW('Sanitation Data'!I107))),'Data Summary'!DL113="Yes"),OFFSET('Sanitation Data'!$I$10,0,10*ROW('Sanitation Data'!I107)),NA())</f>
        <v>#N/A</v>
      </c>
      <c r="AX113" s="511" t="e">
        <f ca="1">+IF(AND(ISNUMBER(OFFSET('Sanitation Data'!$I$11,0,10*ROW('Sanitation Data'!I107))),'Data Summary'!DM113="Yes"),OFFSET('Sanitation Data'!$I$11,0,10*ROW('Sanitation Data'!I107)),NA())</f>
        <v>#N/A</v>
      </c>
      <c r="AY113" s="511" t="e">
        <f ca="1">+IF(AND(ISNUMBER(OFFSET('Sanitation Data'!$I$12,0,10*ROW('Sanitation Data'!I107))),'Data Summary'!DN113="Yes"),OFFSET('Sanitation Data'!$I$12,0,10*ROW('Sanitation Data'!I107)),NA())</f>
        <v>#N/A</v>
      </c>
      <c r="AZ113" s="512" t="e">
        <f ca="1">+IF(AND(ISNUMBER(OFFSET('Hygiene Data'!$D$5,0,10*ROW('Hygiene Data'!D107))),'Data Summary'!DO113="Yes"),OFFSET('Hygiene Data'!$D$5,0,10*ROW('Hygiene Data'!D107)),NA())</f>
        <v>#N/A</v>
      </c>
      <c r="BA113" s="512" t="e">
        <f ca="1">+IF(AND(ISNUMBER(OFFSET('Hygiene Data'!$D$7,0,10*ROW('Hygiene Data'!D107))),'Data Summary'!DP113="Yes"),OFFSET('Hygiene Data'!$D$7,0,10*ROW('Hygiene Data'!D107)),NA())</f>
        <v>#N/A</v>
      </c>
      <c r="BB113" s="512" t="e">
        <f ca="1">+IF(AND(ISNUMBER(OFFSET('Hygiene Data'!$D$9,0,10*ROW('Hygiene Data'!D107))),'Data Summary'!DQ113="Yes"),OFFSET('Hygiene Data'!$D$9,0,10*ROW('Hygiene Data'!D107)),NA())</f>
        <v>#N/A</v>
      </c>
      <c r="BC113" s="512" t="e">
        <f ca="1">+IF(AND(ISNUMBER(OFFSET('Hygiene Data'!$E$5,0,10*ROW('Hygiene Data'!E107))),'Data Summary'!DR113="Yes"),OFFSET('Hygiene Data'!$E$5,0,10*ROW('Hygiene Data'!E107)),NA())</f>
        <v>#N/A</v>
      </c>
      <c r="BD113" s="512" t="e">
        <f ca="1">+IF(AND(ISNUMBER(OFFSET('Hygiene Data'!$E$7,0,10*ROW('Hygiene Data'!E107))),'Data Summary'!DS113="Yes"),OFFSET('Hygiene Data'!$E$7,0,10*ROW('Hygiene Data'!E107)),NA())</f>
        <v>#N/A</v>
      </c>
      <c r="BE113" s="512" t="e">
        <f ca="1">+IF(AND(ISNUMBER(OFFSET('Hygiene Data'!$E$9,0,10*ROW('Hygiene Data'!E107))),'Data Summary'!DT113="Yes"),OFFSET('Hygiene Data'!$E$9,0,10*ROW('Hygiene Data'!E107)),NA())</f>
        <v>#N/A</v>
      </c>
      <c r="BF113" s="512" t="e">
        <f ca="1">+IF(AND(ISNUMBER(OFFSET('Hygiene Data'!$F$5,0,10*ROW('Hygiene Data'!F107))),'Data Summary'!DU113="Yes"),OFFSET('Hygiene Data'!$F$5,0,10*ROW('Hygiene Data'!F107)),NA())</f>
        <v>#N/A</v>
      </c>
      <c r="BG113" s="512" t="e">
        <f ca="1">+IF(AND(ISNUMBER(OFFSET('Hygiene Data'!$F$7,0,10*ROW('Hygiene Data'!F107))),'Data Summary'!DV113="Yes"),OFFSET('Hygiene Data'!$F$7,0,10*ROW('Hygiene Data'!F107)),NA())</f>
        <v>#N/A</v>
      </c>
      <c r="BH113" s="512" t="e">
        <f ca="1">+IF(AND(ISNUMBER(OFFSET('Hygiene Data'!$F$9,0,10*ROW('Hygiene Data'!F107))),'Data Summary'!DW113="Yes"),OFFSET('Hygiene Data'!$F$9,0,10*ROW('Hygiene Data'!F107)),NA())</f>
        <v>#N/A</v>
      </c>
      <c r="BI113" s="512" t="e">
        <f ca="1">+IF(AND(ISNUMBER(OFFSET('Hygiene Data'!$G$5,0,10*ROW('Hygiene Data'!G107))),'Data Summary'!DX113="Yes"),OFFSET('Hygiene Data'!$G$5,0,10*ROW('Hygiene Data'!G107)),NA())</f>
        <v>#N/A</v>
      </c>
      <c r="BJ113" s="512" t="e">
        <f ca="1">+IF(AND(ISNUMBER(OFFSET('Hygiene Data'!$G$7,0,10*ROW('Hygiene Data'!G107))),'Data Summary'!DY113="Yes"),OFFSET('Hygiene Data'!$G$7,0,10*ROW('Hygiene Data'!G107)),NA())</f>
        <v>#N/A</v>
      </c>
      <c r="BK113" s="512" t="e">
        <f ca="1">+IF(AND(ISNUMBER(OFFSET('Hygiene Data'!$G$9,0,10*ROW('Hygiene Data'!G107))),'Data Summary'!DZ113="Yes"),OFFSET('Hygiene Data'!$G$9,0,10*ROW('Hygiene Data'!G107)),NA())</f>
        <v>#N/A</v>
      </c>
      <c r="BL113" s="512" t="e">
        <f ca="1">+IF(AND(ISNUMBER(OFFSET('Hygiene Data'!$H$5,0,10*ROW('Hygiene Data'!H107))),'Data Summary'!EA113="Yes"),OFFSET('Hygiene Data'!$H$5,0,10*ROW('Hygiene Data'!H107)),NA())</f>
        <v>#N/A</v>
      </c>
      <c r="BM113" s="512" t="e">
        <f ca="1">+IF(AND(ISNUMBER(OFFSET('Hygiene Data'!$H$7,0,10*ROW('Hygiene Data'!H107))),'Data Summary'!EB113="Yes"),OFFSET('Hygiene Data'!$H$7,0,10*ROW('Hygiene Data'!H107)),NA())</f>
        <v>#N/A</v>
      </c>
      <c r="BN113" s="512" t="e">
        <f ca="1">+IF(AND(ISNUMBER(OFFSET('Hygiene Data'!$H$9,0,10*ROW('Hygiene Data'!H107))),'Data Summary'!EC113="Yes"),OFFSET('Hygiene Data'!$H$9,0,10*ROW('Hygiene Data'!H107)),NA())</f>
        <v>#N/A</v>
      </c>
      <c r="BO113" s="512" t="e">
        <f ca="1">+IF(AND(ISNUMBER(OFFSET('Hygiene Data'!$I$5,0,10*ROW('Hygiene Data'!I107))),'Data Summary'!ED113="Yes"),OFFSET('Hygiene Data'!$I$5,0,10*ROW('Hygiene Data'!I107)),NA())</f>
        <v>#N/A</v>
      </c>
      <c r="BP113" s="512" t="e">
        <f ca="1">+IF(AND(ISNUMBER(OFFSET('Hygiene Data'!$I$7,0,10*ROW('Hygiene Data'!I107))),'Data Summary'!EE113="Yes"),OFFSET('Hygiene Data'!$I$7,0,10*ROW('Hygiene Data'!I107)),NA())</f>
        <v>#N/A</v>
      </c>
      <c r="BQ113" s="512" t="e">
        <f ca="1">+IF(AND(ISNUMBER(OFFSET('Hygiene Data'!$I$9,0,10*ROW('Hygiene Data'!I107))),'Data Summary'!EF113="Yes"),OFFSET('Hygiene Data'!$I$9,0,10*ROW('Hygiene Data'!I107)),NA())</f>
        <v>#N/A</v>
      </c>
    </row>
    <row r="114" spans="1:69" x14ac:dyDescent="0.25">
      <c r="A114" s="508" t="e">
        <f ca="1">+RIGHT('Data Summary'!A114,LEN('Data Summary'!A114)-9)</f>
        <v>#VALUE!</v>
      </c>
      <c r="B114" s="482" t="str">
        <f ca="1">+IF(ISTEXT('Data Summary'!B114),'Data Summary'!B114,"")</f>
        <v/>
      </c>
      <c r="C114" s="509" t="e">
        <f ca="1">+VALUE('Data Summary'!C114)</f>
        <v>#VALUE!</v>
      </c>
      <c r="D114" s="510" t="e">
        <f ca="1">+IF(AND(ISNUMBER(OFFSET('Water Data'!$D$4,0,10*ROW('Water Data'!D108))),'Data Summary'!BS114="Yes"),100-OFFSET('Water Data'!$D$4,0,10*ROW('Water Data'!D108)),NA())</f>
        <v>#N/A</v>
      </c>
      <c r="E114" s="510" t="e">
        <f ca="1">+IF(AND(ISNUMBER(OFFSET('Water Data'!$D$6,0,10*ROW('Water Data'!D108))),'Data Summary'!BT114="Yes"),OFFSET('Water Data'!$D$6,0,10*ROW('Water Data'!D108)),NA())</f>
        <v>#N/A</v>
      </c>
      <c r="F114" s="510" t="e">
        <f ca="1">+IF(AND(ISNUMBER(OFFSET('Water Data'!$D$9,0,10*ROW('Water Data'!D108))),'Data Summary'!BU114="Yes"),OFFSET('Water Data'!$D$9,0,10*ROW('Water Data'!D108)),NA())</f>
        <v>#N/A</v>
      </c>
      <c r="G114" s="510" t="e">
        <f ca="1">+IF(AND(ISNUMBER(OFFSET('Water Data'!$E$4,0,10*ROW('Water Data'!E108))),'Data Summary'!BV114="Yes"),100-OFFSET('Water Data'!$E$4,0,10*ROW('Water Data'!E108)),NA())</f>
        <v>#N/A</v>
      </c>
      <c r="H114" s="510" t="e">
        <f ca="1">+IF(AND(ISNUMBER(OFFSET('Water Data'!$E$6,0,10*ROW('Water Data'!E108))),'Data Summary'!BW114="Yes"),OFFSET('Water Data'!$E$6,0,10*ROW('Water Data'!E108)),NA())</f>
        <v>#N/A</v>
      </c>
      <c r="I114" s="510" t="e">
        <f ca="1">+IF(AND(ISNUMBER(OFFSET('Water Data'!$E$9,0,10*ROW('Water Data'!E108))),'Data Summary'!BX114="Yes"),OFFSET('Water Data'!$E$9,0,10*ROW('Water Data'!E108)),NA())</f>
        <v>#N/A</v>
      </c>
      <c r="J114" s="510" t="e">
        <f ca="1">+IF(AND(ISNUMBER(OFFSET('Water Data'!$F$4,0,10*ROW('Water Data'!F108))),'Data Summary'!BY114="Yes"),100-OFFSET('Water Data'!$F$4,0,10*ROW('Water Data'!F108)),NA())</f>
        <v>#N/A</v>
      </c>
      <c r="K114" s="510" t="e">
        <f ca="1">+IF(AND(ISNUMBER(OFFSET('Water Data'!$F$6,0,10*ROW('Water Data'!F108))),'Data Summary'!BZ114="Yes"),OFFSET('Water Data'!$F$6,0,10*ROW('Water Data'!F108)),NA())</f>
        <v>#N/A</v>
      </c>
      <c r="L114" s="510" t="e">
        <f ca="1">+IF(AND(ISNUMBER(OFFSET('Water Data'!$F$9,0,10*ROW('Water Data'!F108))),'Data Summary'!CA114="Yes"),OFFSET('Water Data'!$F$9,0,10*ROW('Water Data'!F108)),NA())</f>
        <v>#N/A</v>
      </c>
      <c r="M114" s="510" t="e">
        <f ca="1">+IF(AND(ISNUMBER(OFFSET('Water Data'!$G$4,0,10*ROW('Water Data'!G108))),'Data Summary'!CB114="Yes"),100-OFFSET('Water Data'!$G$4,0,10*ROW('Water Data'!G108)),NA())</f>
        <v>#N/A</v>
      </c>
      <c r="N114" s="510" t="e">
        <f ca="1">+IF(AND(ISNUMBER(OFFSET('Water Data'!$G$6,0,10*ROW('Water Data'!G108))),'Data Summary'!CC114="Yes"),OFFSET('Water Data'!$G$6,0,10*ROW('Water Data'!G108)),NA())</f>
        <v>#N/A</v>
      </c>
      <c r="O114" s="510" t="e">
        <f ca="1">+IF(AND(ISNUMBER(OFFSET('Water Data'!$G$9,0,10*ROW('Water Data'!G108))),'Data Summary'!CD114="Yes"),OFFSET('Water Data'!$G$9,0,10*ROW('Water Data'!G108)),NA())</f>
        <v>#N/A</v>
      </c>
      <c r="P114" s="510" t="e">
        <f ca="1">+IF(AND(ISNUMBER(OFFSET('Water Data'!$H$4,0,10*ROW('Water Data'!H108))),'Data Summary'!CE114="Yes"),100-OFFSET('Water Data'!$H$4,0,10*ROW('Water Data'!H108)),NA())</f>
        <v>#N/A</v>
      </c>
      <c r="Q114" s="510" t="e">
        <f ca="1">+IF(AND(ISNUMBER(OFFSET('Water Data'!$H$6,0,10*ROW('Water Data'!H108))),'Data Summary'!CF114="Yes"),OFFSET('Water Data'!$H$6,0,10*ROW('Water Data'!H108)),NA())</f>
        <v>#N/A</v>
      </c>
      <c r="R114" s="510" t="e">
        <f ca="1">+IF(AND(ISNUMBER(OFFSET('Water Data'!$H$9,0,10*ROW('Water Data'!H108))),'Data Summary'!CG114="Yes"),OFFSET('Water Data'!$H$9,0,10*ROW('Water Data'!H108)),NA())</f>
        <v>#N/A</v>
      </c>
      <c r="S114" s="510" t="e">
        <f ca="1">+IF(AND(ISNUMBER(OFFSET('Water Data'!$I$4,0,10*ROW('Water Data'!I108))),'Data Summary'!CH114="Yes"),100-OFFSET('Water Data'!$I$4,0,10*ROW('Water Data'!I108)),NA())</f>
        <v>#N/A</v>
      </c>
      <c r="T114" s="510" t="e">
        <f ca="1">+IF(AND(ISNUMBER(OFFSET('Water Data'!$I$6,0,10*ROW('Water Data'!I108))),'Data Summary'!CI114="Yes"),OFFSET('Water Data'!$I$6,0,10*ROW('Water Data'!I108)),NA())</f>
        <v>#N/A</v>
      </c>
      <c r="U114" s="510" t="e">
        <f ca="1">+IF(AND(ISNUMBER(OFFSET('Water Data'!$I$9,0,10*ROW('Water Data'!I108))),'Data Summary'!CJ114="Yes"),OFFSET('Water Data'!$I$9,0,10*ROW('Water Data'!I108)),NA())</f>
        <v>#N/A</v>
      </c>
      <c r="V114" s="511" t="e">
        <f ca="1">+IF(AND(ISNUMBER(OFFSET('Sanitation Data'!$D$4,0,10*ROW('Sanitation Data'!D108))),'Data Summary'!CK114="Yes"),100-OFFSET('Sanitation Data'!$D$4,0,10*ROW('Sanitation Data'!D108)),NA())</f>
        <v>#N/A</v>
      </c>
      <c r="W114" s="511" t="e">
        <f ca="1">+IF(AND(ISNUMBER(OFFSET('Sanitation Data'!$D$6,0,10*ROW('Sanitation Data'!D108))),'Data Summary'!CL114="Yes"),OFFSET('Sanitation Data'!$D$6,0,10*ROW('Sanitation Data'!D108)),NA())</f>
        <v>#N/A</v>
      </c>
      <c r="X114" s="511" t="e">
        <f ca="1">+IF(AND(ISNUMBER(OFFSET('Sanitation Data'!$D$10,0,10*ROW('Sanitation Data'!D108))),'Data Summary'!CM114="Yes"),OFFSET('Sanitation Data'!$D$10,0,10*ROW('Sanitation Data'!D108)),NA())</f>
        <v>#N/A</v>
      </c>
      <c r="Y114" s="511" t="e">
        <f ca="1">+IF(AND(ISNUMBER(OFFSET('Sanitation Data'!$D$11,0,10*ROW('Sanitation Data'!D108))),'Data Summary'!CN114="Yes"),OFFSET('Sanitation Data'!$D$11,0,10*ROW('Sanitation Data'!D108)),NA())</f>
        <v>#N/A</v>
      </c>
      <c r="Z114" s="511" t="e">
        <f ca="1">+IF(AND(ISNUMBER(OFFSET('Sanitation Data'!$D$12,0,10*ROW('Sanitation Data'!D108))),'Data Summary'!CO114="Yes"),OFFSET('Sanitation Data'!$D$12,0,10*ROW('Sanitation Data'!D108)),NA())</f>
        <v>#N/A</v>
      </c>
      <c r="AA114" s="511" t="e">
        <f ca="1">+IF(AND(ISNUMBER(OFFSET('Sanitation Data'!$E$4,0,10*ROW('Sanitation Data'!E108))),'Data Summary'!CP114="Yes"),100-OFFSET('Sanitation Data'!$E$4,0,10*ROW('Sanitation Data'!E108)),NA())</f>
        <v>#N/A</v>
      </c>
      <c r="AB114" s="511" t="e">
        <f ca="1">+IF(AND(ISNUMBER(OFFSET('Sanitation Data'!$E$6,0,10*ROW('Sanitation Data'!E108))),'Data Summary'!CQ114="Yes"),OFFSET('Sanitation Data'!$E$6,0,10*ROW('Sanitation Data'!E108)),NA())</f>
        <v>#N/A</v>
      </c>
      <c r="AC114" s="511" t="e">
        <f ca="1">+IF(AND(ISNUMBER(OFFSET('Sanitation Data'!$E$10,0,10*ROW('Sanitation Data'!E108))),'Data Summary'!CR114="Yes"),OFFSET('Sanitation Data'!$E$10,0,10*ROW('Sanitation Data'!E108)),NA())</f>
        <v>#N/A</v>
      </c>
      <c r="AD114" s="511" t="e">
        <f ca="1">+IF(AND(ISNUMBER(OFFSET('Sanitation Data'!$E$11,0,10*ROW('Sanitation Data'!E108))),'Data Summary'!CS114="Yes"),OFFSET('Sanitation Data'!$E$11,0,10*ROW('Sanitation Data'!E108)),NA())</f>
        <v>#N/A</v>
      </c>
      <c r="AE114" s="511" t="e">
        <f ca="1">+IF(AND(ISNUMBER(OFFSET('Sanitation Data'!$E$12,0,10*ROW('Sanitation Data'!E108))),'Data Summary'!CT114="Yes"),OFFSET('Sanitation Data'!$E$12,0,10*ROW('Sanitation Data'!E108)),NA())</f>
        <v>#N/A</v>
      </c>
      <c r="AF114" s="511" t="e">
        <f ca="1">+IF(AND(ISNUMBER(OFFSET('Sanitation Data'!$F$4,0,10*ROW('Sanitation Data'!F108))),'Data Summary'!CU114="Yes"),100-OFFSET('Sanitation Data'!$F$4,0,10*ROW('Sanitation Data'!F108)),NA())</f>
        <v>#N/A</v>
      </c>
      <c r="AG114" s="511" t="e">
        <f ca="1">+IF(AND(ISNUMBER(OFFSET('Sanitation Data'!$F$6,0,10*ROW('Sanitation Data'!F108))),'Data Summary'!CV114="Yes"),OFFSET('Sanitation Data'!$F$6,0,10*ROW('Sanitation Data'!F108)),NA())</f>
        <v>#N/A</v>
      </c>
      <c r="AH114" s="511" t="e">
        <f ca="1">+IF(AND(ISNUMBER(OFFSET('Sanitation Data'!$F$10,0,10*ROW('Sanitation Data'!F108))),'Data Summary'!CW114="Yes"),OFFSET('Sanitation Data'!$F$10,0,10*ROW('Sanitation Data'!F108)),NA())</f>
        <v>#N/A</v>
      </c>
      <c r="AI114" s="511" t="e">
        <f ca="1">+IF(AND(ISNUMBER(OFFSET('Sanitation Data'!$F$11,0,10*ROW('Sanitation Data'!F108))),'Data Summary'!CX114="Yes"),OFFSET('Sanitation Data'!$F$11,0,10*ROW('Sanitation Data'!F108)),NA())</f>
        <v>#N/A</v>
      </c>
      <c r="AJ114" s="511" t="e">
        <f ca="1">+IF(AND(ISNUMBER(OFFSET('Sanitation Data'!$F$12,0,10*ROW('Sanitation Data'!F108))),'Data Summary'!CY114="Yes"),OFFSET('Sanitation Data'!$F$12,0,10*ROW('Sanitation Data'!F108)),NA())</f>
        <v>#N/A</v>
      </c>
      <c r="AK114" s="511" t="e">
        <f ca="1">+IF(AND(ISNUMBER(OFFSET('Sanitation Data'!$G$4,0,10*ROW('Sanitation Data'!G108))),'Data Summary'!CZ114="Yes"),100-OFFSET('Sanitation Data'!$G$4,0,10*ROW('Sanitation Data'!G108)),NA())</f>
        <v>#N/A</v>
      </c>
      <c r="AL114" s="511" t="e">
        <f ca="1">+IF(AND(ISNUMBER(OFFSET('Sanitation Data'!$G$6,0,10*ROW('Sanitation Data'!G108))),'Data Summary'!DA114="Yes"),OFFSET('Sanitation Data'!$G$6,0,10*ROW('Sanitation Data'!G108)),NA())</f>
        <v>#N/A</v>
      </c>
      <c r="AM114" s="511" t="e">
        <f ca="1">+IF(AND(ISNUMBER(OFFSET('Sanitation Data'!$G$10,0,10*ROW('Sanitation Data'!G108))),'Data Summary'!DB114="Yes"),OFFSET('Sanitation Data'!$G$10,0,10*ROW('Sanitation Data'!G108)),NA())</f>
        <v>#N/A</v>
      </c>
      <c r="AN114" s="511" t="e">
        <f ca="1">+IF(AND(ISNUMBER(OFFSET('Sanitation Data'!$G$11,0,10*ROW('Sanitation Data'!G108))),'Data Summary'!DC114="Yes"),OFFSET('Sanitation Data'!$G$11,0,10*ROW('Sanitation Data'!G108)),NA())</f>
        <v>#N/A</v>
      </c>
      <c r="AO114" s="511" t="e">
        <f ca="1">+IF(AND(ISNUMBER(OFFSET('Sanitation Data'!$G$12,0,10*ROW('Sanitation Data'!G108))),'Data Summary'!DD114="Yes"),OFFSET('Sanitation Data'!$G$12,0,10*ROW('Sanitation Data'!G108)),NA())</f>
        <v>#N/A</v>
      </c>
      <c r="AP114" s="511" t="e">
        <f ca="1">+IF(AND(ISNUMBER(OFFSET('Sanitation Data'!$H$4,0,10*ROW('Sanitation Data'!H108))),'Data Summary'!DE114="Yes"),100-OFFSET('Sanitation Data'!$H$4,0,10*ROW('Sanitation Data'!H108)),NA())</f>
        <v>#N/A</v>
      </c>
      <c r="AQ114" s="511" t="e">
        <f ca="1">+IF(AND(ISNUMBER(OFFSET('Sanitation Data'!$H$6,0,10*ROW('Sanitation Data'!H108))),'Data Summary'!DF114="Yes"),OFFSET('Sanitation Data'!$H$6,0,10*ROW('Sanitation Data'!H108)),NA())</f>
        <v>#N/A</v>
      </c>
      <c r="AR114" s="511" t="e">
        <f ca="1">+IF(AND(ISNUMBER(OFFSET('Sanitation Data'!$H$10,0,10*ROW('Sanitation Data'!H108))),'Data Summary'!DG114="Yes"),OFFSET('Sanitation Data'!$H$10,0,10*ROW('Sanitation Data'!H108)),NA())</f>
        <v>#N/A</v>
      </c>
      <c r="AS114" s="511" t="e">
        <f ca="1">+IF(AND(ISNUMBER(OFFSET('Sanitation Data'!$H$11,0,10*ROW('Sanitation Data'!H108))),'Data Summary'!DH114="Yes"),OFFSET('Sanitation Data'!$H$11,0,10*ROW('Sanitation Data'!H108)),NA())</f>
        <v>#N/A</v>
      </c>
      <c r="AT114" s="511" t="e">
        <f ca="1">+IF(AND(ISNUMBER(OFFSET('Sanitation Data'!$H$12,0,10*ROW('Sanitation Data'!H108))),'Data Summary'!DI114="Yes"),OFFSET('Sanitation Data'!$H$12,0,10*ROW('Sanitation Data'!H108)),NA())</f>
        <v>#N/A</v>
      </c>
      <c r="AU114" s="511" t="e">
        <f ca="1">+IF(AND(ISNUMBER(OFFSET('Sanitation Data'!$I$4,0,10*ROW('Sanitation Data'!I108))),'Data Summary'!DJ114="Yes"),100-OFFSET('Sanitation Data'!$I$4,0,10*ROW('Sanitation Data'!I108)),NA())</f>
        <v>#N/A</v>
      </c>
      <c r="AV114" s="511" t="e">
        <f ca="1">+IF(AND(ISNUMBER(OFFSET('Sanitation Data'!$I$6,0,10*ROW('Sanitation Data'!I108))),'Data Summary'!DK114="Yes"),OFFSET('Sanitation Data'!$I$6,0,10*ROW('Sanitation Data'!I108)),NA())</f>
        <v>#N/A</v>
      </c>
      <c r="AW114" s="511" t="e">
        <f ca="1">+IF(AND(ISNUMBER(OFFSET('Sanitation Data'!$I$10,0,10*ROW('Sanitation Data'!I108))),'Data Summary'!DL114="Yes"),OFFSET('Sanitation Data'!$I$10,0,10*ROW('Sanitation Data'!I108)),NA())</f>
        <v>#N/A</v>
      </c>
      <c r="AX114" s="511" t="e">
        <f ca="1">+IF(AND(ISNUMBER(OFFSET('Sanitation Data'!$I$11,0,10*ROW('Sanitation Data'!I108))),'Data Summary'!DM114="Yes"),OFFSET('Sanitation Data'!$I$11,0,10*ROW('Sanitation Data'!I108)),NA())</f>
        <v>#N/A</v>
      </c>
      <c r="AY114" s="511" t="e">
        <f ca="1">+IF(AND(ISNUMBER(OFFSET('Sanitation Data'!$I$12,0,10*ROW('Sanitation Data'!I108))),'Data Summary'!DN114="Yes"),OFFSET('Sanitation Data'!$I$12,0,10*ROW('Sanitation Data'!I108)),NA())</f>
        <v>#N/A</v>
      </c>
      <c r="AZ114" s="512" t="e">
        <f ca="1">+IF(AND(ISNUMBER(OFFSET('Hygiene Data'!$D$5,0,10*ROW('Hygiene Data'!D108))),'Data Summary'!DO114="Yes"),OFFSET('Hygiene Data'!$D$5,0,10*ROW('Hygiene Data'!D108)),NA())</f>
        <v>#N/A</v>
      </c>
      <c r="BA114" s="512" t="e">
        <f ca="1">+IF(AND(ISNUMBER(OFFSET('Hygiene Data'!$D$7,0,10*ROW('Hygiene Data'!D108))),'Data Summary'!DP114="Yes"),OFFSET('Hygiene Data'!$D$7,0,10*ROW('Hygiene Data'!D108)),NA())</f>
        <v>#N/A</v>
      </c>
      <c r="BB114" s="512" t="e">
        <f ca="1">+IF(AND(ISNUMBER(OFFSET('Hygiene Data'!$D$9,0,10*ROW('Hygiene Data'!D108))),'Data Summary'!DQ114="Yes"),OFFSET('Hygiene Data'!$D$9,0,10*ROW('Hygiene Data'!D108)),NA())</f>
        <v>#N/A</v>
      </c>
      <c r="BC114" s="512" t="e">
        <f ca="1">+IF(AND(ISNUMBER(OFFSET('Hygiene Data'!$E$5,0,10*ROW('Hygiene Data'!E108))),'Data Summary'!DR114="Yes"),OFFSET('Hygiene Data'!$E$5,0,10*ROW('Hygiene Data'!E108)),NA())</f>
        <v>#N/A</v>
      </c>
      <c r="BD114" s="512" t="e">
        <f ca="1">+IF(AND(ISNUMBER(OFFSET('Hygiene Data'!$E$7,0,10*ROW('Hygiene Data'!E108))),'Data Summary'!DS114="Yes"),OFFSET('Hygiene Data'!$E$7,0,10*ROW('Hygiene Data'!E108)),NA())</f>
        <v>#N/A</v>
      </c>
      <c r="BE114" s="512" t="e">
        <f ca="1">+IF(AND(ISNUMBER(OFFSET('Hygiene Data'!$E$9,0,10*ROW('Hygiene Data'!E108))),'Data Summary'!DT114="Yes"),OFFSET('Hygiene Data'!$E$9,0,10*ROW('Hygiene Data'!E108)),NA())</f>
        <v>#N/A</v>
      </c>
      <c r="BF114" s="512" t="e">
        <f ca="1">+IF(AND(ISNUMBER(OFFSET('Hygiene Data'!$F$5,0,10*ROW('Hygiene Data'!F108))),'Data Summary'!DU114="Yes"),OFFSET('Hygiene Data'!$F$5,0,10*ROW('Hygiene Data'!F108)),NA())</f>
        <v>#N/A</v>
      </c>
      <c r="BG114" s="512" t="e">
        <f ca="1">+IF(AND(ISNUMBER(OFFSET('Hygiene Data'!$F$7,0,10*ROW('Hygiene Data'!F108))),'Data Summary'!DV114="Yes"),OFFSET('Hygiene Data'!$F$7,0,10*ROW('Hygiene Data'!F108)),NA())</f>
        <v>#N/A</v>
      </c>
      <c r="BH114" s="512" t="e">
        <f ca="1">+IF(AND(ISNUMBER(OFFSET('Hygiene Data'!$F$9,0,10*ROW('Hygiene Data'!F108))),'Data Summary'!DW114="Yes"),OFFSET('Hygiene Data'!$F$9,0,10*ROW('Hygiene Data'!F108)),NA())</f>
        <v>#N/A</v>
      </c>
      <c r="BI114" s="512" t="e">
        <f ca="1">+IF(AND(ISNUMBER(OFFSET('Hygiene Data'!$G$5,0,10*ROW('Hygiene Data'!G108))),'Data Summary'!DX114="Yes"),OFFSET('Hygiene Data'!$G$5,0,10*ROW('Hygiene Data'!G108)),NA())</f>
        <v>#N/A</v>
      </c>
      <c r="BJ114" s="512" t="e">
        <f ca="1">+IF(AND(ISNUMBER(OFFSET('Hygiene Data'!$G$7,0,10*ROW('Hygiene Data'!G108))),'Data Summary'!DY114="Yes"),OFFSET('Hygiene Data'!$G$7,0,10*ROW('Hygiene Data'!G108)),NA())</f>
        <v>#N/A</v>
      </c>
      <c r="BK114" s="512" t="e">
        <f ca="1">+IF(AND(ISNUMBER(OFFSET('Hygiene Data'!$G$9,0,10*ROW('Hygiene Data'!G108))),'Data Summary'!DZ114="Yes"),OFFSET('Hygiene Data'!$G$9,0,10*ROW('Hygiene Data'!G108)),NA())</f>
        <v>#N/A</v>
      </c>
      <c r="BL114" s="512" t="e">
        <f ca="1">+IF(AND(ISNUMBER(OFFSET('Hygiene Data'!$H$5,0,10*ROW('Hygiene Data'!H108))),'Data Summary'!EA114="Yes"),OFFSET('Hygiene Data'!$H$5,0,10*ROW('Hygiene Data'!H108)),NA())</f>
        <v>#N/A</v>
      </c>
      <c r="BM114" s="512" t="e">
        <f ca="1">+IF(AND(ISNUMBER(OFFSET('Hygiene Data'!$H$7,0,10*ROW('Hygiene Data'!H108))),'Data Summary'!EB114="Yes"),OFFSET('Hygiene Data'!$H$7,0,10*ROW('Hygiene Data'!H108)),NA())</f>
        <v>#N/A</v>
      </c>
      <c r="BN114" s="512" t="e">
        <f ca="1">+IF(AND(ISNUMBER(OFFSET('Hygiene Data'!$H$9,0,10*ROW('Hygiene Data'!H108))),'Data Summary'!EC114="Yes"),OFFSET('Hygiene Data'!$H$9,0,10*ROW('Hygiene Data'!H108)),NA())</f>
        <v>#N/A</v>
      </c>
      <c r="BO114" s="512" t="e">
        <f ca="1">+IF(AND(ISNUMBER(OFFSET('Hygiene Data'!$I$5,0,10*ROW('Hygiene Data'!I108))),'Data Summary'!ED114="Yes"),OFFSET('Hygiene Data'!$I$5,0,10*ROW('Hygiene Data'!I108)),NA())</f>
        <v>#N/A</v>
      </c>
      <c r="BP114" s="512" t="e">
        <f ca="1">+IF(AND(ISNUMBER(OFFSET('Hygiene Data'!$I$7,0,10*ROW('Hygiene Data'!I108))),'Data Summary'!EE114="Yes"),OFFSET('Hygiene Data'!$I$7,0,10*ROW('Hygiene Data'!I108)),NA())</f>
        <v>#N/A</v>
      </c>
      <c r="BQ114" s="512" t="e">
        <f ca="1">+IF(AND(ISNUMBER(OFFSET('Hygiene Data'!$I$9,0,10*ROW('Hygiene Data'!I108))),'Data Summary'!EF114="Yes"),OFFSET('Hygiene Data'!$I$9,0,10*ROW('Hygiene Data'!I108)),NA())</f>
        <v>#N/A</v>
      </c>
    </row>
    <row r="115" spans="1:69" x14ac:dyDescent="0.25">
      <c r="A115" s="508" t="e">
        <f ca="1">+RIGHT('Data Summary'!A115,LEN('Data Summary'!A115)-9)</f>
        <v>#VALUE!</v>
      </c>
      <c r="B115" s="482" t="str">
        <f ca="1">+IF(ISTEXT('Data Summary'!B115),'Data Summary'!B115,"")</f>
        <v/>
      </c>
      <c r="C115" s="509" t="e">
        <f ca="1">+VALUE('Data Summary'!C115)</f>
        <v>#VALUE!</v>
      </c>
      <c r="D115" s="510" t="e">
        <f ca="1">+IF(AND(ISNUMBER(OFFSET('Water Data'!$D$4,0,10*ROW('Water Data'!D109))),'Data Summary'!BS115="Yes"),100-OFFSET('Water Data'!$D$4,0,10*ROW('Water Data'!D109)),NA())</f>
        <v>#N/A</v>
      </c>
      <c r="E115" s="510" t="e">
        <f ca="1">+IF(AND(ISNUMBER(OFFSET('Water Data'!$D$6,0,10*ROW('Water Data'!D109))),'Data Summary'!BT115="Yes"),OFFSET('Water Data'!$D$6,0,10*ROW('Water Data'!D109)),NA())</f>
        <v>#N/A</v>
      </c>
      <c r="F115" s="510" t="e">
        <f ca="1">+IF(AND(ISNUMBER(OFFSET('Water Data'!$D$9,0,10*ROW('Water Data'!D109))),'Data Summary'!BU115="Yes"),OFFSET('Water Data'!$D$9,0,10*ROW('Water Data'!D109)),NA())</f>
        <v>#N/A</v>
      </c>
      <c r="G115" s="510" t="e">
        <f ca="1">+IF(AND(ISNUMBER(OFFSET('Water Data'!$E$4,0,10*ROW('Water Data'!E109))),'Data Summary'!BV115="Yes"),100-OFFSET('Water Data'!$E$4,0,10*ROW('Water Data'!E109)),NA())</f>
        <v>#N/A</v>
      </c>
      <c r="H115" s="510" t="e">
        <f ca="1">+IF(AND(ISNUMBER(OFFSET('Water Data'!$E$6,0,10*ROW('Water Data'!E109))),'Data Summary'!BW115="Yes"),OFFSET('Water Data'!$E$6,0,10*ROW('Water Data'!E109)),NA())</f>
        <v>#N/A</v>
      </c>
      <c r="I115" s="510" t="e">
        <f ca="1">+IF(AND(ISNUMBER(OFFSET('Water Data'!$E$9,0,10*ROW('Water Data'!E109))),'Data Summary'!BX115="Yes"),OFFSET('Water Data'!$E$9,0,10*ROW('Water Data'!E109)),NA())</f>
        <v>#N/A</v>
      </c>
      <c r="J115" s="510" t="e">
        <f ca="1">+IF(AND(ISNUMBER(OFFSET('Water Data'!$F$4,0,10*ROW('Water Data'!F109))),'Data Summary'!BY115="Yes"),100-OFFSET('Water Data'!$F$4,0,10*ROW('Water Data'!F109)),NA())</f>
        <v>#N/A</v>
      </c>
      <c r="K115" s="510" t="e">
        <f ca="1">+IF(AND(ISNUMBER(OFFSET('Water Data'!$F$6,0,10*ROW('Water Data'!F109))),'Data Summary'!BZ115="Yes"),OFFSET('Water Data'!$F$6,0,10*ROW('Water Data'!F109)),NA())</f>
        <v>#N/A</v>
      </c>
      <c r="L115" s="510" t="e">
        <f ca="1">+IF(AND(ISNUMBER(OFFSET('Water Data'!$F$9,0,10*ROW('Water Data'!F109))),'Data Summary'!CA115="Yes"),OFFSET('Water Data'!$F$9,0,10*ROW('Water Data'!F109)),NA())</f>
        <v>#N/A</v>
      </c>
      <c r="M115" s="510" t="e">
        <f ca="1">+IF(AND(ISNUMBER(OFFSET('Water Data'!$G$4,0,10*ROW('Water Data'!G109))),'Data Summary'!CB115="Yes"),100-OFFSET('Water Data'!$G$4,0,10*ROW('Water Data'!G109)),NA())</f>
        <v>#N/A</v>
      </c>
      <c r="N115" s="510" t="e">
        <f ca="1">+IF(AND(ISNUMBER(OFFSET('Water Data'!$G$6,0,10*ROW('Water Data'!G109))),'Data Summary'!CC115="Yes"),OFFSET('Water Data'!$G$6,0,10*ROW('Water Data'!G109)),NA())</f>
        <v>#N/A</v>
      </c>
      <c r="O115" s="510" t="e">
        <f ca="1">+IF(AND(ISNUMBER(OFFSET('Water Data'!$G$9,0,10*ROW('Water Data'!G109))),'Data Summary'!CD115="Yes"),OFFSET('Water Data'!$G$9,0,10*ROW('Water Data'!G109)),NA())</f>
        <v>#N/A</v>
      </c>
      <c r="P115" s="510" t="e">
        <f ca="1">+IF(AND(ISNUMBER(OFFSET('Water Data'!$H$4,0,10*ROW('Water Data'!H109))),'Data Summary'!CE115="Yes"),100-OFFSET('Water Data'!$H$4,0,10*ROW('Water Data'!H109)),NA())</f>
        <v>#N/A</v>
      </c>
      <c r="Q115" s="510" t="e">
        <f ca="1">+IF(AND(ISNUMBER(OFFSET('Water Data'!$H$6,0,10*ROW('Water Data'!H109))),'Data Summary'!CF115="Yes"),OFFSET('Water Data'!$H$6,0,10*ROW('Water Data'!H109)),NA())</f>
        <v>#N/A</v>
      </c>
      <c r="R115" s="510" t="e">
        <f ca="1">+IF(AND(ISNUMBER(OFFSET('Water Data'!$H$9,0,10*ROW('Water Data'!H109))),'Data Summary'!CG115="Yes"),OFFSET('Water Data'!$H$9,0,10*ROW('Water Data'!H109)),NA())</f>
        <v>#N/A</v>
      </c>
      <c r="S115" s="510" t="e">
        <f ca="1">+IF(AND(ISNUMBER(OFFSET('Water Data'!$I$4,0,10*ROW('Water Data'!I109))),'Data Summary'!CH115="Yes"),100-OFFSET('Water Data'!$I$4,0,10*ROW('Water Data'!I109)),NA())</f>
        <v>#N/A</v>
      </c>
      <c r="T115" s="510" t="e">
        <f ca="1">+IF(AND(ISNUMBER(OFFSET('Water Data'!$I$6,0,10*ROW('Water Data'!I109))),'Data Summary'!CI115="Yes"),OFFSET('Water Data'!$I$6,0,10*ROW('Water Data'!I109)),NA())</f>
        <v>#N/A</v>
      </c>
      <c r="U115" s="510" t="e">
        <f ca="1">+IF(AND(ISNUMBER(OFFSET('Water Data'!$I$9,0,10*ROW('Water Data'!I109))),'Data Summary'!CJ115="Yes"),OFFSET('Water Data'!$I$9,0,10*ROW('Water Data'!I109)),NA())</f>
        <v>#N/A</v>
      </c>
      <c r="V115" s="511" t="e">
        <f ca="1">+IF(AND(ISNUMBER(OFFSET('Sanitation Data'!$D$4,0,10*ROW('Sanitation Data'!D109))),'Data Summary'!CK115="Yes"),100-OFFSET('Sanitation Data'!$D$4,0,10*ROW('Sanitation Data'!D109)),NA())</f>
        <v>#N/A</v>
      </c>
      <c r="W115" s="511" t="e">
        <f ca="1">+IF(AND(ISNUMBER(OFFSET('Sanitation Data'!$D$6,0,10*ROW('Sanitation Data'!D109))),'Data Summary'!CL115="Yes"),OFFSET('Sanitation Data'!$D$6,0,10*ROW('Sanitation Data'!D109)),NA())</f>
        <v>#N/A</v>
      </c>
      <c r="X115" s="511" t="e">
        <f ca="1">+IF(AND(ISNUMBER(OFFSET('Sanitation Data'!$D$10,0,10*ROW('Sanitation Data'!D109))),'Data Summary'!CM115="Yes"),OFFSET('Sanitation Data'!$D$10,0,10*ROW('Sanitation Data'!D109)),NA())</f>
        <v>#N/A</v>
      </c>
      <c r="Y115" s="511" t="e">
        <f ca="1">+IF(AND(ISNUMBER(OFFSET('Sanitation Data'!$D$11,0,10*ROW('Sanitation Data'!D109))),'Data Summary'!CN115="Yes"),OFFSET('Sanitation Data'!$D$11,0,10*ROW('Sanitation Data'!D109)),NA())</f>
        <v>#N/A</v>
      </c>
      <c r="Z115" s="511" t="e">
        <f ca="1">+IF(AND(ISNUMBER(OFFSET('Sanitation Data'!$D$12,0,10*ROW('Sanitation Data'!D109))),'Data Summary'!CO115="Yes"),OFFSET('Sanitation Data'!$D$12,0,10*ROW('Sanitation Data'!D109)),NA())</f>
        <v>#N/A</v>
      </c>
      <c r="AA115" s="511" t="e">
        <f ca="1">+IF(AND(ISNUMBER(OFFSET('Sanitation Data'!$E$4,0,10*ROW('Sanitation Data'!E109))),'Data Summary'!CP115="Yes"),100-OFFSET('Sanitation Data'!$E$4,0,10*ROW('Sanitation Data'!E109)),NA())</f>
        <v>#N/A</v>
      </c>
      <c r="AB115" s="511" t="e">
        <f ca="1">+IF(AND(ISNUMBER(OFFSET('Sanitation Data'!$E$6,0,10*ROW('Sanitation Data'!E109))),'Data Summary'!CQ115="Yes"),OFFSET('Sanitation Data'!$E$6,0,10*ROW('Sanitation Data'!E109)),NA())</f>
        <v>#N/A</v>
      </c>
      <c r="AC115" s="511" t="e">
        <f ca="1">+IF(AND(ISNUMBER(OFFSET('Sanitation Data'!$E$10,0,10*ROW('Sanitation Data'!E109))),'Data Summary'!CR115="Yes"),OFFSET('Sanitation Data'!$E$10,0,10*ROW('Sanitation Data'!E109)),NA())</f>
        <v>#N/A</v>
      </c>
      <c r="AD115" s="511" t="e">
        <f ca="1">+IF(AND(ISNUMBER(OFFSET('Sanitation Data'!$E$11,0,10*ROW('Sanitation Data'!E109))),'Data Summary'!CS115="Yes"),OFFSET('Sanitation Data'!$E$11,0,10*ROW('Sanitation Data'!E109)),NA())</f>
        <v>#N/A</v>
      </c>
      <c r="AE115" s="511" t="e">
        <f ca="1">+IF(AND(ISNUMBER(OFFSET('Sanitation Data'!$E$12,0,10*ROW('Sanitation Data'!E109))),'Data Summary'!CT115="Yes"),OFFSET('Sanitation Data'!$E$12,0,10*ROW('Sanitation Data'!E109)),NA())</f>
        <v>#N/A</v>
      </c>
      <c r="AF115" s="511" t="e">
        <f ca="1">+IF(AND(ISNUMBER(OFFSET('Sanitation Data'!$F$4,0,10*ROW('Sanitation Data'!F109))),'Data Summary'!CU115="Yes"),100-OFFSET('Sanitation Data'!$F$4,0,10*ROW('Sanitation Data'!F109)),NA())</f>
        <v>#N/A</v>
      </c>
      <c r="AG115" s="511" t="e">
        <f ca="1">+IF(AND(ISNUMBER(OFFSET('Sanitation Data'!$F$6,0,10*ROW('Sanitation Data'!F109))),'Data Summary'!CV115="Yes"),OFFSET('Sanitation Data'!$F$6,0,10*ROW('Sanitation Data'!F109)),NA())</f>
        <v>#N/A</v>
      </c>
      <c r="AH115" s="511" t="e">
        <f ca="1">+IF(AND(ISNUMBER(OFFSET('Sanitation Data'!$F$10,0,10*ROW('Sanitation Data'!F109))),'Data Summary'!CW115="Yes"),OFFSET('Sanitation Data'!$F$10,0,10*ROW('Sanitation Data'!F109)),NA())</f>
        <v>#N/A</v>
      </c>
      <c r="AI115" s="511" t="e">
        <f ca="1">+IF(AND(ISNUMBER(OFFSET('Sanitation Data'!$F$11,0,10*ROW('Sanitation Data'!F109))),'Data Summary'!CX115="Yes"),OFFSET('Sanitation Data'!$F$11,0,10*ROW('Sanitation Data'!F109)),NA())</f>
        <v>#N/A</v>
      </c>
      <c r="AJ115" s="511" t="e">
        <f ca="1">+IF(AND(ISNUMBER(OFFSET('Sanitation Data'!$F$12,0,10*ROW('Sanitation Data'!F109))),'Data Summary'!CY115="Yes"),OFFSET('Sanitation Data'!$F$12,0,10*ROW('Sanitation Data'!F109)),NA())</f>
        <v>#N/A</v>
      </c>
      <c r="AK115" s="511" t="e">
        <f ca="1">+IF(AND(ISNUMBER(OFFSET('Sanitation Data'!$G$4,0,10*ROW('Sanitation Data'!G109))),'Data Summary'!CZ115="Yes"),100-OFFSET('Sanitation Data'!$G$4,0,10*ROW('Sanitation Data'!G109)),NA())</f>
        <v>#N/A</v>
      </c>
      <c r="AL115" s="511" t="e">
        <f ca="1">+IF(AND(ISNUMBER(OFFSET('Sanitation Data'!$G$6,0,10*ROW('Sanitation Data'!G109))),'Data Summary'!DA115="Yes"),OFFSET('Sanitation Data'!$G$6,0,10*ROW('Sanitation Data'!G109)),NA())</f>
        <v>#N/A</v>
      </c>
      <c r="AM115" s="511" t="e">
        <f ca="1">+IF(AND(ISNUMBER(OFFSET('Sanitation Data'!$G$10,0,10*ROW('Sanitation Data'!G109))),'Data Summary'!DB115="Yes"),OFFSET('Sanitation Data'!$G$10,0,10*ROW('Sanitation Data'!G109)),NA())</f>
        <v>#N/A</v>
      </c>
      <c r="AN115" s="511" t="e">
        <f ca="1">+IF(AND(ISNUMBER(OFFSET('Sanitation Data'!$G$11,0,10*ROW('Sanitation Data'!G109))),'Data Summary'!DC115="Yes"),OFFSET('Sanitation Data'!$G$11,0,10*ROW('Sanitation Data'!G109)),NA())</f>
        <v>#N/A</v>
      </c>
      <c r="AO115" s="511" t="e">
        <f ca="1">+IF(AND(ISNUMBER(OFFSET('Sanitation Data'!$G$12,0,10*ROW('Sanitation Data'!G109))),'Data Summary'!DD115="Yes"),OFFSET('Sanitation Data'!$G$12,0,10*ROW('Sanitation Data'!G109)),NA())</f>
        <v>#N/A</v>
      </c>
      <c r="AP115" s="511" t="e">
        <f ca="1">+IF(AND(ISNUMBER(OFFSET('Sanitation Data'!$H$4,0,10*ROW('Sanitation Data'!H109))),'Data Summary'!DE115="Yes"),100-OFFSET('Sanitation Data'!$H$4,0,10*ROW('Sanitation Data'!H109)),NA())</f>
        <v>#N/A</v>
      </c>
      <c r="AQ115" s="511" t="e">
        <f ca="1">+IF(AND(ISNUMBER(OFFSET('Sanitation Data'!$H$6,0,10*ROW('Sanitation Data'!H109))),'Data Summary'!DF115="Yes"),OFFSET('Sanitation Data'!$H$6,0,10*ROW('Sanitation Data'!H109)),NA())</f>
        <v>#N/A</v>
      </c>
      <c r="AR115" s="511" t="e">
        <f ca="1">+IF(AND(ISNUMBER(OFFSET('Sanitation Data'!$H$10,0,10*ROW('Sanitation Data'!H109))),'Data Summary'!DG115="Yes"),OFFSET('Sanitation Data'!$H$10,0,10*ROW('Sanitation Data'!H109)),NA())</f>
        <v>#N/A</v>
      </c>
      <c r="AS115" s="511" t="e">
        <f ca="1">+IF(AND(ISNUMBER(OFFSET('Sanitation Data'!$H$11,0,10*ROW('Sanitation Data'!H109))),'Data Summary'!DH115="Yes"),OFFSET('Sanitation Data'!$H$11,0,10*ROW('Sanitation Data'!H109)),NA())</f>
        <v>#N/A</v>
      </c>
      <c r="AT115" s="511" t="e">
        <f ca="1">+IF(AND(ISNUMBER(OFFSET('Sanitation Data'!$H$12,0,10*ROW('Sanitation Data'!H109))),'Data Summary'!DI115="Yes"),OFFSET('Sanitation Data'!$H$12,0,10*ROW('Sanitation Data'!H109)),NA())</f>
        <v>#N/A</v>
      </c>
      <c r="AU115" s="511" t="e">
        <f ca="1">+IF(AND(ISNUMBER(OFFSET('Sanitation Data'!$I$4,0,10*ROW('Sanitation Data'!I109))),'Data Summary'!DJ115="Yes"),100-OFFSET('Sanitation Data'!$I$4,0,10*ROW('Sanitation Data'!I109)),NA())</f>
        <v>#N/A</v>
      </c>
      <c r="AV115" s="511" t="e">
        <f ca="1">+IF(AND(ISNUMBER(OFFSET('Sanitation Data'!$I$6,0,10*ROW('Sanitation Data'!I109))),'Data Summary'!DK115="Yes"),OFFSET('Sanitation Data'!$I$6,0,10*ROW('Sanitation Data'!I109)),NA())</f>
        <v>#N/A</v>
      </c>
      <c r="AW115" s="511" t="e">
        <f ca="1">+IF(AND(ISNUMBER(OFFSET('Sanitation Data'!$I$10,0,10*ROW('Sanitation Data'!I109))),'Data Summary'!DL115="Yes"),OFFSET('Sanitation Data'!$I$10,0,10*ROW('Sanitation Data'!I109)),NA())</f>
        <v>#N/A</v>
      </c>
      <c r="AX115" s="511" t="e">
        <f ca="1">+IF(AND(ISNUMBER(OFFSET('Sanitation Data'!$I$11,0,10*ROW('Sanitation Data'!I109))),'Data Summary'!DM115="Yes"),OFFSET('Sanitation Data'!$I$11,0,10*ROW('Sanitation Data'!I109)),NA())</f>
        <v>#N/A</v>
      </c>
      <c r="AY115" s="511" t="e">
        <f ca="1">+IF(AND(ISNUMBER(OFFSET('Sanitation Data'!$I$12,0,10*ROW('Sanitation Data'!I109))),'Data Summary'!DN115="Yes"),OFFSET('Sanitation Data'!$I$12,0,10*ROW('Sanitation Data'!I109)),NA())</f>
        <v>#N/A</v>
      </c>
      <c r="AZ115" s="512" t="e">
        <f ca="1">+IF(AND(ISNUMBER(OFFSET('Hygiene Data'!$D$5,0,10*ROW('Hygiene Data'!D109))),'Data Summary'!DO115="Yes"),OFFSET('Hygiene Data'!$D$5,0,10*ROW('Hygiene Data'!D109)),NA())</f>
        <v>#N/A</v>
      </c>
      <c r="BA115" s="512" t="e">
        <f ca="1">+IF(AND(ISNUMBER(OFFSET('Hygiene Data'!$D$7,0,10*ROW('Hygiene Data'!D109))),'Data Summary'!DP115="Yes"),OFFSET('Hygiene Data'!$D$7,0,10*ROW('Hygiene Data'!D109)),NA())</f>
        <v>#N/A</v>
      </c>
      <c r="BB115" s="512" t="e">
        <f ca="1">+IF(AND(ISNUMBER(OFFSET('Hygiene Data'!$D$9,0,10*ROW('Hygiene Data'!D109))),'Data Summary'!DQ115="Yes"),OFFSET('Hygiene Data'!$D$9,0,10*ROW('Hygiene Data'!D109)),NA())</f>
        <v>#N/A</v>
      </c>
      <c r="BC115" s="512" t="e">
        <f ca="1">+IF(AND(ISNUMBER(OFFSET('Hygiene Data'!$E$5,0,10*ROW('Hygiene Data'!E109))),'Data Summary'!DR115="Yes"),OFFSET('Hygiene Data'!$E$5,0,10*ROW('Hygiene Data'!E109)),NA())</f>
        <v>#N/A</v>
      </c>
      <c r="BD115" s="512" t="e">
        <f ca="1">+IF(AND(ISNUMBER(OFFSET('Hygiene Data'!$E$7,0,10*ROW('Hygiene Data'!E109))),'Data Summary'!DS115="Yes"),OFFSET('Hygiene Data'!$E$7,0,10*ROW('Hygiene Data'!E109)),NA())</f>
        <v>#N/A</v>
      </c>
      <c r="BE115" s="512" t="e">
        <f ca="1">+IF(AND(ISNUMBER(OFFSET('Hygiene Data'!$E$9,0,10*ROW('Hygiene Data'!E109))),'Data Summary'!DT115="Yes"),OFFSET('Hygiene Data'!$E$9,0,10*ROW('Hygiene Data'!E109)),NA())</f>
        <v>#N/A</v>
      </c>
      <c r="BF115" s="512" t="e">
        <f ca="1">+IF(AND(ISNUMBER(OFFSET('Hygiene Data'!$F$5,0,10*ROW('Hygiene Data'!F109))),'Data Summary'!DU115="Yes"),OFFSET('Hygiene Data'!$F$5,0,10*ROW('Hygiene Data'!F109)),NA())</f>
        <v>#N/A</v>
      </c>
      <c r="BG115" s="512" t="e">
        <f ca="1">+IF(AND(ISNUMBER(OFFSET('Hygiene Data'!$F$7,0,10*ROW('Hygiene Data'!F109))),'Data Summary'!DV115="Yes"),OFFSET('Hygiene Data'!$F$7,0,10*ROW('Hygiene Data'!F109)),NA())</f>
        <v>#N/A</v>
      </c>
      <c r="BH115" s="512" t="e">
        <f ca="1">+IF(AND(ISNUMBER(OFFSET('Hygiene Data'!$F$9,0,10*ROW('Hygiene Data'!F109))),'Data Summary'!DW115="Yes"),OFFSET('Hygiene Data'!$F$9,0,10*ROW('Hygiene Data'!F109)),NA())</f>
        <v>#N/A</v>
      </c>
      <c r="BI115" s="512" t="e">
        <f ca="1">+IF(AND(ISNUMBER(OFFSET('Hygiene Data'!$G$5,0,10*ROW('Hygiene Data'!G109))),'Data Summary'!DX115="Yes"),OFFSET('Hygiene Data'!$G$5,0,10*ROW('Hygiene Data'!G109)),NA())</f>
        <v>#N/A</v>
      </c>
      <c r="BJ115" s="512" t="e">
        <f ca="1">+IF(AND(ISNUMBER(OFFSET('Hygiene Data'!$G$7,0,10*ROW('Hygiene Data'!G109))),'Data Summary'!DY115="Yes"),OFFSET('Hygiene Data'!$G$7,0,10*ROW('Hygiene Data'!G109)),NA())</f>
        <v>#N/A</v>
      </c>
      <c r="BK115" s="512" t="e">
        <f ca="1">+IF(AND(ISNUMBER(OFFSET('Hygiene Data'!$G$9,0,10*ROW('Hygiene Data'!G109))),'Data Summary'!DZ115="Yes"),OFFSET('Hygiene Data'!$G$9,0,10*ROW('Hygiene Data'!G109)),NA())</f>
        <v>#N/A</v>
      </c>
      <c r="BL115" s="512" t="e">
        <f ca="1">+IF(AND(ISNUMBER(OFFSET('Hygiene Data'!$H$5,0,10*ROW('Hygiene Data'!H109))),'Data Summary'!EA115="Yes"),OFFSET('Hygiene Data'!$H$5,0,10*ROW('Hygiene Data'!H109)),NA())</f>
        <v>#N/A</v>
      </c>
      <c r="BM115" s="512" t="e">
        <f ca="1">+IF(AND(ISNUMBER(OFFSET('Hygiene Data'!$H$7,0,10*ROW('Hygiene Data'!H109))),'Data Summary'!EB115="Yes"),OFFSET('Hygiene Data'!$H$7,0,10*ROW('Hygiene Data'!H109)),NA())</f>
        <v>#N/A</v>
      </c>
      <c r="BN115" s="512" t="e">
        <f ca="1">+IF(AND(ISNUMBER(OFFSET('Hygiene Data'!$H$9,0,10*ROW('Hygiene Data'!H109))),'Data Summary'!EC115="Yes"),OFFSET('Hygiene Data'!$H$9,0,10*ROW('Hygiene Data'!H109)),NA())</f>
        <v>#N/A</v>
      </c>
      <c r="BO115" s="512" t="e">
        <f ca="1">+IF(AND(ISNUMBER(OFFSET('Hygiene Data'!$I$5,0,10*ROW('Hygiene Data'!I109))),'Data Summary'!ED115="Yes"),OFFSET('Hygiene Data'!$I$5,0,10*ROW('Hygiene Data'!I109)),NA())</f>
        <v>#N/A</v>
      </c>
      <c r="BP115" s="512" t="e">
        <f ca="1">+IF(AND(ISNUMBER(OFFSET('Hygiene Data'!$I$7,0,10*ROW('Hygiene Data'!I109))),'Data Summary'!EE115="Yes"),OFFSET('Hygiene Data'!$I$7,0,10*ROW('Hygiene Data'!I109)),NA())</f>
        <v>#N/A</v>
      </c>
      <c r="BQ115" s="512" t="e">
        <f ca="1">+IF(AND(ISNUMBER(OFFSET('Hygiene Data'!$I$9,0,10*ROW('Hygiene Data'!I109))),'Data Summary'!EF115="Yes"),OFFSET('Hygiene Data'!$I$9,0,10*ROW('Hygiene Data'!I109)),NA())</f>
        <v>#N/A</v>
      </c>
    </row>
    <row r="116" spans="1:69" x14ac:dyDescent="0.25">
      <c r="A116" s="508" t="e">
        <f ca="1">+RIGHT('Data Summary'!A116,LEN('Data Summary'!A116)-9)</f>
        <v>#VALUE!</v>
      </c>
      <c r="B116" s="482" t="str">
        <f ca="1">+IF(ISTEXT('Data Summary'!B116),'Data Summary'!B116,"")</f>
        <v/>
      </c>
      <c r="C116" s="509" t="e">
        <f ca="1">+VALUE('Data Summary'!C116)</f>
        <v>#VALUE!</v>
      </c>
      <c r="D116" s="510" t="e">
        <f ca="1">+IF(AND(ISNUMBER(OFFSET('Water Data'!$D$4,0,10*ROW('Water Data'!D110))),'Data Summary'!BS116="Yes"),100-OFFSET('Water Data'!$D$4,0,10*ROW('Water Data'!D110)),NA())</f>
        <v>#N/A</v>
      </c>
      <c r="E116" s="510" t="e">
        <f ca="1">+IF(AND(ISNUMBER(OFFSET('Water Data'!$D$6,0,10*ROW('Water Data'!D110))),'Data Summary'!BT116="Yes"),OFFSET('Water Data'!$D$6,0,10*ROW('Water Data'!D110)),NA())</f>
        <v>#N/A</v>
      </c>
      <c r="F116" s="510" t="e">
        <f ca="1">+IF(AND(ISNUMBER(OFFSET('Water Data'!$D$9,0,10*ROW('Water Data'!D110))),'Data Summary'!BU116="Yes"),OFFSET('Water Data'!$D$9,0,10*ROW('Water Data'!D110)),NA())</f>
        <v>#N/A</v>
      </c>
      <c r="G116" s="510" t="e">
        <f ca="1">+IF(AND(ISNUMBER(OFFSET('Water Data'!$E$4,0,10*ROW('Water Data'!E110))),'Data Summary'!BV116="Yes"),100-OFFSET('Water Data'!$E$4,0,10*ROW('Water Data'!E110)),NA())</f>
        <v>#N/A</v>
      </c>
      <c r="H116" s="510" t="e">
        <f ca="1">+IF(AND(ISNUMBER(OFFSET('Water Data'!$E$6,0,10*ROW('Water Data'!E110))),'Data Summary'!BW116="Yes"),OFFSET('Water Data'!$E$6,0,10*ROW('Water Data'!E110)),NA())</f>
        <v>#N/A</v>
      </c>
      <c r="I116" s="510" t="e">
        <f ca="1">+IF(AND(ISNUMBER(OFFSET('Water Data'!$E$9,0,10*ROW('Water Data'!E110))),'Data Summary'!BX116="Yes"),OFFSET('Water Data'!$E$9,0,10*ROW('Water Data'!E110)),NA())</f>
        <v>#N/A</v>
      </c>
      <c r="J116" s="510" t="e">
        <f ca="1">+IF(AND(ISNUMBER(OFFSET('Water Data'!$F$4,0,10*ROW('Water Data'!F110))),'Data Summary'!BY116="Yes"),100-OFFSET('Water Data'!$F$4,0,10*ROW('Water Data'!F110)),NA())</f>
        <v>#N/A</v>
      </c>
      <c r="K116" s="510" t="e">
        <f ca="1">+IF(AND(ISNUMBER(OFFSET('Water Data'!$F$6,0,10*ROW('Water Data'!F110))),'Data Summary'!BZ116="Yes"),OFFSET('Water Data'!$F$6,0,10*ROW('Water Data'!F110)),NA())</f>
        <v>#N/A</v>
      </c>
      <c r="L116" s="510" t="e">
        <f ca="1">+IF(AND(ISNUMBER(OFFSET('Water Data'!$F$9,0,10*ROW('Water Data'!F110))),'Data Summary'!CA116="Yes"),OFFSET('Water Data'!$F$9,0,10*ROW('Water Data'!F110)),NA())</f>
        <v>#N/A</v>
      </c>
      <c r="M116" s="510" t="e">
        <f ca="1">+IF(AND(ISNUMBER(OFFSET('Water Data'!$G$4,0,10*ROW('Water Data'!G110))),'Data Summary'!CB116="Yes"),100-OFFSET('Water Data'!$G$4,0,10*ROW('Water Data'!G110)),NA())</f>
        <v>#N/A</v>
      </c>
      <c r="N116" s="510" t="e">
        <f ca="1">+IF(AND(ISNUMBER(OFFSET('Water Data'!$G$6,0,10*ROW('Water Data'!G110))),'Data Summary'!CC116="Yes"),OFFSET('Water Data'!$G$6,0,10*ROW('Water Data'!G110)),NA())</f>
        <v>#N/A</v>
      </c>
      <c r="O116" s="510" t="e">
        <f ca="1">+IF(AND(ISNUMBER(OFFSET('Water Data'!$G$9,0,10*ROW('Water Data'!G110))),'Data Summary'!CD116="Yes"),OFFSET('Water Data'!$G$9,0,10*ROW('Water Data'!G110)),NA())</f>
        <v>#N/A</v>
      </c>
      <c r="P116" s="510" t="e">
        <f ca="1">+IF(AND(ISNUMBER(OFFSET('Water Data'!$H$4,0,10*ROW('Water Data'!H110))),'Data Summary'!CE116="Yes"),100-OFFSET('Water Data'!$H$4,0,10*ROW('Water Data'!H110)),NA())</f>
        <v>#N/A</v>
      </c>
      <c r="Q116" s="510" t="e">
        <f ca="1">+IF(AND(ISNUMBER(OFFSET('Water Data'!$H$6,0,10*ROW('Water Data'!H110))),'Data Summary'!CF116="Yes"),OFFSET('Water Data'!$H$6,0,10*ROW('Water Data'!H110)),NA())</f>
        <v>#N/A</v>
      </c>
      <c r="R116" s="510" t="e">
        <f ca="1">+IF(AND(ISNUMBER(OFFSET('Water Data'!$H$9,0,10*ROW('Water Data'!H110))),'Data Summary'!CG116="Yes"),OFFSET('Water Data'!$H$9,0,10*ROW('Water Data'!H110)),NA())</f>
        <v>#N/A</v>
      </c>
      <c r="S116" s="510" t="e">
        <f ca="1">+IF(AND(ISNUMBER(OFFSET('Water Data'!$I$4,0,10*ROW('Water Data'!I110))),'Data Summary'!CH116="Yes"),100-OFFSET('Water Data'!$I$4,0,10*ROW('Water Data'!I110)),NA())</f>
        <v>#N/A</v>
      </c>
      <c r="T116" s="510" t="e">
        <f ca="1">+IF(AND(ISNUMBER(OFFSET('Water Data'!$I$6,0,10*ROW('Water Data'!I110))),'Data Summary'!CI116="Yes"),OFFSET('Water Data'!$I$6,0,10*ROW('Water Data'!I110)),NA())</f>
        <v>#N/A</v>
      </c>
      <c r="U116" s="510" t="e">
        <f ca="1">+IF(AND(ISNUMBER(OFFSET('Water Data'!$I$9,0,10*ROW('Water Data'!I110))),'Data Summary'!CJ116="Yes"),OFFSET('Water Data'!$I$9,0,10*ROW('Water Data'!I110)),NA())</f>
        <v>#N/A</v>
      </c>
      <c r="V116" s="511" t="e">
        <f ca="1">+IF(AND(ISNUMBER(OFFSET('Sanitation Data'!$D$4,0,10*ROW('Sanitation Data'!D110))),'Data Summary'!CK116="Yes"),100-OFFSET('Sanitation Data'!$D$4,0,10*ROW('Sanitation Data'!D110)),NA())</f>
        <v>#N/A</v>
      </c>
      <c r="W116" s="511" t="e">
        <f ca="1">+IF(AND(ISNUMBER(OFFSET('Sanitation Data'!$D$6,0,10*ROW('Sanitation Data'!D110))),'Data Summary'!CL116="Yes"),OFFSET('Sanitation Data'!$D$6,0,10*ROW('Sanitation Data'!D110)),NA())</f>
        <v>#N/A</v>
      </c>
      <c r="X116" s="511" t="e">
        <f ca="1">+IF(AND(ISNUMBER(OFFSET('Sanitation Data'!$D$10,0,10*ROW('Sanitation Data'!D110))),'Data Summary'!CM116="Yes"),OFFSET('Sanitation Data'!$D$10,0,10*ROW('Sanitation Data'!D110)),NA())</f>
        <v>#N/A</v>
      </c>
      <c r="Y116" s="511" t="e">
        <f ca="1">+IF(AND(ISNUMBER(OFFSET('Sanitation Data'!$D$11,0,10*ROW('Sanitation Data'!D110))),'Data Summary'!CN116="Yes"),OFFSET('Sanitation Data'!$D$11,0,10*ROW('Sanitation Data'!D110)),NA())</f>
        <v>#N/A</v>
      </c>
      <c r="Z116" s="511" t="e">
        <f ca="1">+IF(AND(ISNUMBER(OFFSET('Sanitation Data'!$D$12,0,10*ROW('Sanitation Data'!D110))),'Data Summary'!CO116="Yes"),OFFSET('Sanitation Data'!$D$12,0,10*ROW('Sanitation Data'!D110)),NA())</f>
        <v>#N/A</v>
      </c>
      <c r="AA116" s="511" t="e">
        <f ca="1">+IF(AND(ISNUMBER(OFFSET('Sanitation Data'!$E$4,0,10*ROW('Sanitation Data'!E110))),'Data Summary'!CP116="Yes"),100-OFFSET('Sanitation Data'!$E$4,0,10*ROW('Sanitation Data'!E110)),NA())</f>
        <v>#N/A</v>
      </c>
      <c r="AB116" s="511" t="e">
        <f ca="1">+IF(AND(ISNUMBER(OFFSET('Sanitation Data'!$E$6,0,10*ROW('Sanitation Data'!E110))),'Data Summary'!CQ116="Yes"),OFFSET('Sanitation Data'!$E$6,0,10*ROW('Sanitation Data'!E110)),NA())</f>
        <v>#N/A</v>
      </c>
      <c r="AC116" s="511" t="e">
        <f ca="1">+IF(AND(ISNUMBER(OFFSET('Sanitation Data'!$E$10,0,10*ROW('Sanitation Data'!E110))),'Data Summary'!CR116="Yes"),OFFSET('Sanitation Data'!$E$10,0,10*ROW('Sanitation Data'!E110)),NA())</f>
        <v>#N/A</v>
      </c>
      <c r="AD116" s="511" t="e">
        <f ca="1">+IF(AND(ISNUMBER(OFFSET('Sanitation Data'!$E$11,0,10*ROW('Sanitation Data'!E110))),'Data Summary'!CS116="Yes"),OFFSET('Sanitation Data'!$E$11,0,10*ROW('Sanitation Data'!E110)),NA())</f>
        <v>#N/A</v>
      </c>
      <c r="AE116" s="511" t="e">
        <f ca="1">+IF(AND(ISNUMBER(OFFSET('Sanitation Data'!$E$12,0,10*ROW('Sanitation Data'!E110))),'Data Summary'!CT116="Yes"),OFFSET('Sanitation Data'!$E$12,0,10*ROW('Sanitation Data'!E110)),NA())</f>
        <v>#N/A</v>
      </c>
      <c r="AF116" s="511" t="e">
        <f ca="1">+IF(AND(ISNUMBER(OFFSET('Sanitation Data'!$F$4,0,10*ROW('Sanitation Data'!F110))),'Data Summary'!CU116="Yes"),100-OFFSET('Sanitation Data'!$F$4,0,10*ROW('Sanitation Data'!F110)),NA())</f>
        <v>#N/A</v>
      </c>
      <c r="AG116" s="511" t="e">
        <f ca="1">+IF(AND(ISNUMBER(OFFSET('Sanitation Data'!$F$6,0,10*ROW('Sanitation Data'!F110))),'Data Summary'!CV116="Yes"),OFFSET('Sanitation Data'!$F$6,0,10*ROW('Sanitation Data'!F110)),NA())</f>
        <v>#N/A</v>
      </c>
      <c r="AH116" s="511" t="e">
        <f ca="1">+IF(AND(ISNUMBER(OFFSET('Sanitation Data'!$F$10,0,10*ROW('Sanitation Data'!F110))),'Data Summary'!CW116="Yes"),OFFSET('Sanitation Data'!$F$10,0,10*ROW('Sanitation Data'!F110)),NA())</f>
        <v>#N/A</v>
      </c>
      <c r="AI116" s="511" t="e">
        <f ca="1">+IF(AND(ISNUMBER(OFFSET('Sanitation Data'!$F$11,0,10*ROW('Sanitation Data'!F110))),'Data Summary'!CX116="Yes"),OFFSET('Sanitation Data'!$F$11,0,10*ROW('Sanitation Data'!F110)),NA())</f>
        <v>#N/A</v>
      </c>
      <c r="AJ116" s="511" t="e">
        <f ca="1">+IF(AND(ISNUMBER(OFFSET('Sanitation Data'!$F$12,0,10*ROW('Sanitation Data'!F110))),'Data Summary'!CY116="Yes"),OFFSET('Sanitation Data'!$F$12,0,10*ROW('Sanitation Data'!F110)),NA())</f>
        <v>#N/A</v>
      </c>
      <c r="AK116" s="511" t="e">
        <f ca="1">+IF(AND(ISNUMBER(OFFSET('Sanitation Data'!$G$4,0,10*ROW('Sanitation Data'!G110))),'Data Summary'!CZ116="Yes"),100-OFFSET('Sanitation Data'!$G$4,0,10*ROW('Sanitation Data'!G110)),NA())</f>
        <v>#N/A</v>
      </c>
      <c r="AL116" s="511" t="e">
        <f ca="1">+IF(AND(ISNUMBER(OFFSET('Sanitation Data'!$G$6,0,10*ROW('Sanitation Data'!G110))),'Data Summary'!DA116="Yes"),OFFSET('Sanitation Data'!$G$6,0,10*ROW('Sanitation Data'!G110)),NA())</f>
        <v>#N/A</v>
      </c>
      <c r="AM116" s="511" t="e">
        <f ca="1">+IF(AND(ISNUMBER(OFFSET('Sanitation Data'!$G$10,0,10*ROW('Sanitation Data'!G110))),'Data Summary'!DB116="Yes"),OFFSET('Sanitation Data'!$G$10,0,10*ROW('Sanitation Data'!G110)),NA())</f>
        <v>#N/A</v>
      </c>
      <c r="AN116" s="511" t="e">
        <f ca="1">+IF(AND(ISNUMBER(OFFSET('Sanitation Data'!$G$11,0,10*ROW('Sanitation Data'!G110))),'Data Summary'!DC116="Yes"),OFFSET('Sanitation Data'!$G$11,0,10*ROW('Sanitation Data'!G110)),NA())</f>
        <v>#N/A</v>
      </c>
      <c r="AO116" s="511" t="e">
        <f ca="1">+IF(AND(ISNUMBER(OFFSET('Sanitation Data'!$G$12,0,10*ROW('Sanitation Data'!G110))),'Data Summary'!DD116="Yes"),OFFSET('Sanitation Data'!$G$12,0,10*ROW('Sanitation Data'!G110)),NA())</f>
        <v>#N/A</v>
      </c>
      <c r="AP116" s="511" t="e">
        <f ca="1">+IF(AND(ISNUMBER(OFFSET('Sanitation Data'!$H$4,0,10*ROW('Sanitation Data'!H110))),'Data Summary'!DE116="Yes"),100-OFFSET('Sanitation Data'!$H$4,0,10*ROW('Sanitation Data'!H110)),NA())</f>
        <v>#N/A</v>
      </c>
      <c r="AQ116" s="511" t="e">
        <f ca="1">+IF(AND(ISNUMBER(OFFSET('Sanitation Data'!$H$6,0,10*ROW('Sanitation Data'!H110))),'Data Summary'!DF116="Yes"),OFFSET('Sanitation Data'!$H$6,0,10*ROW('Sanitation Data'!H110)),NA())</f>
        <v>#N/A</v>
      </c>
      <c r="AR116" s="511" t="e">
        <f ca="1">+IF(AND(ISNUMBER(OFFSET('Sanitation Data'!$H$10,0,10*ROW('Sanitation Data'!H110))),'Data Summary'!DG116="Yes"),OFFSET('Sanitation Data'!$H$10,0,10*ROW('Sanitation Data'!H110)),NA())</f>
        <v>#N/A</v>
      </c>
      <c r="AS116" s="511" t="e">
        <f ca="1">+IF(AND(ISNUMBER(OFFSET('Sanitation Data'!$H$11,0,10*ROW('Sanitation Data'!H110))),'Data Summary'!DH116="Yes"),OFFSET('Sanitation Data'!$H$11,0,10*ROW('Sanitation Data'!H110)),NA())</f>
        <v>#N/A</v>
      </c>
      <c r="AT116" s="511" t="e">
        <f ca="1">+IF(AND(ISNUMBER(OFFSET('Sanitation Data'!$H$12,0,10*ROW('Sanitation Data'!H110))),'Data Summary'!DI116="Yes"),OFFSET('Sanitation Data'!$H$12,0,10*ROW('Sanitation Data'!H110)),NA())</f>
        <v>#N/A</v>
      </c>
      <c r="AU116" s="511" t="e">
        <f ca="1">+IF(AND(ISNUMBER(OFFSET('Sanitation Data'!$I$4,0,10*ROW('Sanitation Data'!I110))),'Data Summary'!DJ116="Yes"),100-OFFSET('Sanitation Data'!$I$4,0,10*ROW('Sanitation Data'!I110)),NA())</f>
        <v>#N/A</v>
      </c>
      <c r="AV116" s="511" t="e">
        <f ca="1">+IF(AND(ISNUMBER(OFFSET('Sanitation Data'!$I$6,0,10*ROW('Sanitation Data'!I110))),'Data Summary'!DK116="Yes"),OFFSET('Sanitation Data'!$I$6,0,10*ROW('Sanitation Data'!I110)),NA())</f>
        <v>#N/A</v>
      </c>
      <c r="AW116" s="511" t="e">
        <f ca="1">+IF(AND(ISNUMBER(OFFSET('Sanitation Data'!$I$10,0,10*ROW('Sanitation Data'!I110))),'Data Summary'!DL116="Yes"),OFFSET('Sanitation Data'!$I$10,0,10*ROW('Sanitation Data'!I110)),NA())</f>
        <v>#N/A</v>
      </c>
      <c r="AX116" s="511" t="e">
        <f ca="1">+IF(AND(ISNUMBER(OFFSET('Sanitation Data'!$I$11,0,10*ROW('Sanitation Data'!I110))),'Data Summary'!DM116="Yes"),OFFSET('Sanitation Data'!$I$11,0,10*ROW('Sanitation Data'!I110)),NA())</f>
        <v>#N/A</v>
      </c>
      <c r="AY116" s="511" t="e">
        <f ca="1">+IF(AND(ISNUMBER(OFFSET('Sanitation Data'!$I$12,0,10*ROW('Sanitation Data'!I110))),'Data Summary'!DN116="Yes"),OFFSET('Sanitation Data'!$I$12,0,10*ROW('Sanitation Data'!I110)),NA())</f>
        <v>#N/A</v>
      </c>
      <c r="AZ116" s="512" t="e">
        <f ca="1">+IF(AND(ISNUMBER(OFFSET('Hygiene Data'!$D$5,0,10*ROW('Hygiene Data'!D110))),'Data Summary'!DO116="Yes"),OFFSET('Hygiene Data'!$D$5,0,10*ROW('Hygiene Data'!D110)),NA())</f>
        <v>#N/A</v>
      </c>
      <c r="BA116" s="512" t="e">
        <f ca="1">+IF(AND(ISNUMBER(OFFSET('Hygiene Data'!$D$7,0,10*ROW('Hygiene Data'!D110))),'Data Summary'!DP116="Yes"),OFFSET('Hygiene Data'!$D$7,0,10*ROW('Hygiene Data'!D110)),NA())</f>
        <v>#N/A</v>
      </c>
      <c r="BB116" s="512" t="e">
        <f ca="1">+IF(AND(ISNUMBER(OFFSET('Hygiene Data'!$D$9,0,10*ROW('Hygiene Data'!D110))),'Data Summary'!DQ116="Yes"),OFFSET('Hygiene Data'!$D$9,0,10*ROW('Hygiene Data'!D110)),NA())</f>
        <v>#N/A</v>
      </c>
      <c r="BC116" s="512" t="e">
        <f ca="1">+IF(AND(ISNUMBER(OFFSET('Hygiene Data'!$E$5,0,10*ROW('Hygiene Data'!E110))),'Data Summary'!DR116="Yes"),OFFSET('Hygiene Data'!$E$5,0,10*ROW('Hygiene Data'!E110)),NA())</f>
        <v>#N/A</v>
      </c>
      <c r="BD116" s="512" t="e">
        <f ca="1">+IF(AND(ISNUMBER(OFFSET('Hygiene Data'!$E$7,0,10*ROW('Hygiene Data'!E110))),'Data Summary'!DS116="Yes"),OFFSET('Hygiene Data'!$E$7,0,10*ROW('Hygiene Data'!E110)),NA())</f>
        <v>#N/A</v>
      </c>
      <c r="BE116" s="512" t="e">
        <f ca="1">+IF(AND(ISNUMBER(OFFSET('Hygiene Data'!$E$9,0,10*ROW('Hygiene Data'!E110))),'Data Summary'!DT116="Yes"),OFFSET('Hygiene Data'!$E$9,0,10*ROW('Hygiene Data'!E110)),NA())</f>
        <v>#N/A</v>
      </c>
      <c r="BF116" s="512" t="e">
        <f ca="1">+IF(AND(ISNUMBER(OFFSET('Hygiene Data'!$F$5,0,10*ROW('Hygiene Data'!F110))),'Data Summary'!DU116="Yes"),OFFSET('Hygiene Data'!$F$5,0,10*ROW('Hygiene Data'!F110)),NA())</f>
        <v>#N/A</v>
      </c>
      <c r="BG116" s="512" t="e">
        <f ca="1">+IF(AND(ISNUMBER(OFFSET('Hygiene Data'!$F$7,0,10*ROW('Hygiene Data'!F110))),'Data Summary'!DV116="Yes"),OFFSET('Hygiene Data'!$F$7,0,10*ROW('Hygiene Data'!F110)),NA())</f>
        <v>#N/A</v>
      </c>
      <c r="BH116" s="512" t="e">
        <f ca="1">+IF(AND(ISNUMBER(OFFSET('Hygiene Data'!$F$9,0,10*ROW('Hygiene Data'!F110))),'Data Summary'!DW116="Yes"),OFFSET('Hygiene Data'!$F$9,0,10*ROW('Hygiene Data'!F110)),NA())</f>
        <v>#N/A</v>
      </c>
      <c r="BI116" s="512" t="e">
        <f ca="1">+IF(AND(ISNUMBER(OFFSET('Hygiene Data'!$G$5,0,10*ROW('Hygiene Data'!G110))),'Data Summary'!DX116="Yes"),OFFSET('Hygiene Data'!$G$5,0,10*ROW('Hygiene Data'!G110)),NA())</f>
        <v>#N/A</v>
      </c>
      <c r="BJ116" s="512" t="e">
        <f ca="1">+IF(AND(ISNUMBER(OFFSET('Hygiene Data'!$G$7,0,10*ROW('Hygiene Data'!G110))),'Data Summary'!DY116="Yes"),OFFSET('Hygiene Data'!$G$7,0,10*ROW('Hygiene Data'!G110)),NA())</f>
        <v>#N/A</v>
      </c>
      <c r="BK116" s="512" t="e">
        <f ca="1">+IF(AND(ISNUMBER(OFFSET('Hygiene Data'!$G$9,0,10*ROW('Hygiene Data'!G110))),'Data Summary'!DZ116="Yes"),OFFSET('Hygiene Data'!$G$9,0,10*ROW('Hygiene Data'!G110)),NA())</f>
        <v>#N/A</v>
      </c>
      <c r="BL116" s="512" t="e">
        <f ca="1">+IF(AND(ISNUMBER(OFFSET('Hygiene Data'!$H$5,0,10*ROW('Hygiene Data'!H110))),'Data Summary'!EA116="Yes"),OFFSET('Hygiene Data'!$H$5,0,10*ROW('Hygiene Data'!H110)),NA())</f>
        <v>#N/A</v>
      </c>
      <c r="BM116" s="512" t="e">
        <f ca="1">+IF(AND(ISNUMBER(OFFSET('Hygiene Data'!$H$7,0,10*ROW('Hygiene Data'!H110))),'Data Summary'!EB116="Yes"),OFFSET('Hygiene Data'!$H$7,0,10*ROW('Hygiene Data'!H110)),NA())</f>
        <v>#N/A</v>
      </c>
      <c r="BN116" s="512" t="e">
        <f ca="1">+IF(AND(ISNUMBER(OFFSET('Hygiene Data'!$H$9,0,10*ROW('Hygiene Data'!H110))),'Data Summary'!EC116="Yes"),OFFSET('Hygiene Data'!$H$9,0,10*ROW('Hygiene Data'!H110)),NA())</f>
        <v>#N/A</v>
      </c>
      <c r="BO116" s="512" t="e">
        <f ca="1">+IF(AND(ISNUMBER(OFFSET('Hygiene Data'!$I$5,0,10*ROW('Hygiene Data'!I110))),'Data Summary'!ED116="Yes"),OFFSET('Hygiene Data'!$I$5,0,10*ROW('Hygiene Data'!I110)),NA())</f>
        <v>#N/A</v>
      </c>
      <c r="BP116" s="512" t="e">
        <f ca="1">+IF(AND(ISNUMBER(OFFSET('Hygiene Data'!$I$7,0,10*ROW('Hygiene Data'!I110))),'Data Summary'!EE116="Yes"),OFFSET('Hygiene Data'!$I$7,0,10*ROW('Hygiene Data'!I110)),NA())</f>
        <v>#N/A</v>
      </c>
      <c r="BQ116" s="512" t="e">
        <f ca="1">+IF(AND(ISNUMBER(OFFSET('Hygiene Data'!$I$9,0,10*ROW('Hygiene Data'!I110))),'Data Summary'!EF116="Yes"),OFFSET('Hygiene Data'!$I$9,0,10*ROW('Hygiene Data'!I110)),NA())</f>
        <v>#N/A</v>
      </c>
    </row>
    <row r="117" spans="1:69" x14ac:dyDescent="0.25">
      <c r="A117" s="508" t="e">
        <f ca="1">+RIGHT('Data Summary'!A117,LEN('Data Summary'!A117)-9)</f>
        <v>#VALUE!</v>
      </c>
      <c r="B117" s="482" t="str">
        <f ca="1">+IF(ISTEXT('Data Summary'!B117),'Data Summary'!B117,"")</f>
        <v/>
      </c>
      <c r="C117" s="509" t="e">
        <f ca="1">+VALUE('Data Summary'!C117)</f>
        <v>#VALUE!</v>
      </c>
      <c r="D117" s="510" t="e">
        <f ca="1">+IF(AND(ISNUMBER(OFFSET('Water Data'!$D$4,0,10*ROW('Water Data'!D111))),'Data Summary'!BS117="Yes"),100-OFFSET('Water Data'!$D$4,0,10*ROW('Water Data'!D111)),NA())</f>
        <v>#N/A</v>
      </c>
      <c r="E117" s="510" t="e">
        <f ca="1">+IF(AND(ISNUMBER(OFFSET('Water Data'!$D$6,0,10*ROW('Water Data'!D111))),'Data Summary'!BT117="Yes"),OFFSET('Water Data'!$D$6,0,10*ROW('Water Data'!D111)),NA())</f>
        <v>#N/A</v>
      </c>
      <c r="F117" s="510" t="e">
        <f ca="1">+IF(AND(ISNUMBER(OFFSET('Water Data'!$D$9,0,10*ROW('Water Data'!D111))),'Data Summary'!BU117="Yes"),OFFSET('Water Data'!$D$9,0,10*ROW('Water Data'!D111)),NA())</f>
        <v>#N/A</v>
      </c>
      <c r="G117" s="510" t="e">
        <f ca="1">+IF(AND(ISNUMBER(OFFSET('Water Data'!$E$4,0,10*ROW('Water Data'!E111))),'Data Summary'!BV117="Yes"),100-OFFSET('Water Data'!$E$4,0,10*ROW('Water Data'!E111)),NA())</f>
        <v>#N/A</v>
      </c>
      <c r="H117" s="510" t="e">
        <f ca="1">+IF(AND(ISNUMBER(OFFSET('Water Data'!$E$6,0,10*ROW('Water Data'!E111))),'Data Summary'!BW117="Yes"),OFFSET('Water Data'!$E$6,0,10*ROW('Water Data'!E111)),NA())</f>
        <v>#N/A</v>
      </c>
      <c r="I117" s="510" t="e">
        <f ca="1">+IF(AND(ISNUMBER(OFFSET('Water Data'!$E$9,0,10*ROW('Water Data'!E111))),'Data Summary'!BX117="Yes"),OFFSET('Water Data'!$E$9,0,10*ROW('Water Data'!E111)),NA())</f>
        <v>#N/A</v>
      </c>
      <c r="J117" s="510" t="e">
        <f ca="1">+IF(AND(ISNUMBER(OFFSET('Water Data'!$F$4,0,10*ROW('Water Data'!F111))),'Data Summary'!BY117="Yes"),100-OFFSET('Water Data'!$F$4,0,10*ROW('Water Data'!F111)),NA())</f>
        <v>#N/A</v>
      </c>
      <c r="K117" s="510" t="e">
        <f ca="1">+IF(AND(ISNUMBER(OFFSET('Water Data'!$F$6,0,10*ROW('Water Data'!F111))),'Data Summary'!BZ117="Yes"),OFFSET('Water Data'!$F$6,0,10*ROW('Water Data'!F111)),NA())</f>
        <v>#N/A</v>
      </c>
      <c r="L117" s="510" t="e">
        <f ca="1">+IF(AND(ISNUMBER(OFFSET('Water Data'!$F$9,0,10*ROW('Water Data'!F111))),'Data Summary'!CA117="Yes"),OFFSET('Water Data'!$F$9,0,10*ROW('Water Data'!F111)),NA())</f>
        <v>#N/A</v>
      </c>
      <c r="M117" s="510" t="e">
        <f ca="1">+IF(AND(ISNUMBER(OFFSET('Water Data'!$G$4,0,10*ROW('Water Data'!G111))),'Data Summary'!CB117="Yes"),100-OFFSET('Water Data'!$G$4,0,10*ROW('Water Data'!G111)),NA())</f>
        <v>#N/A</v>
      </c>
      <c r="N117" s="510" t="e">
        <f ca="1">+IF(AND(ISNUMBER(OFFSET('Water Data'!$G$6,0,10*ROW('Water Data'!G111))),'Data Summary'!CC117="Yes"),OFFSET('Water Data'!$G$6,0,10*ROW('Water Data'!G111)),NA())</f>
        <v>#N/A</v>
      </c>
      <c r="O117" s="510" t="e">
        <f ca="1">+IF(AND(ISNUMBER(OFFSET('Water Data'!$G$9,0,10*ROW('Water Data'!G111))),'Data Summary'!CD117="Yes"),OFFSET('Water Data'!$G$9,0,10*ROW('Water Data'!G111)),NA())</f>
        <v>#N/A</v>
      </c>
      <c r="P117" s="510" t="e">
        <f ca="1">+IF(AND(ISNUMBER(OFFSET('Water Data'!$H$4,0,10*ROW('Water Data'!H111))),'Data Summary'!CE117="Yes"),100-OFFSET('Water Data'!$H$4,0,10*ROW('Water Data'!H111)),NA())</f>
        <v>#N/A</v>
      </c>
      <c r="Q117" s="510" t="e">
        <f ca="1">+IF(AND(ISNUMBER(OFFSET('Water Data'!$H$6,0,10*ROW('Water Data'!H111))),'Data Summary'!CF117="Yes"),OFFSET('Water Data'!$H$6,0,10*ROW('Water Data'!H111)),NA())</f>
        <v>#N/A</v>
      </c>
      <c r="R117" s="510" t="e">
        <f ca="1">+IF(AND(ISNUMBER(OFFSET('Water Data'!$H$9,0,10*ROW('Water Data'!H111))),'Data Summary'!CG117="Yes"),OFFSET('Water Data'!$H$9,0,10*ROW('Water Data'!H111)),NA())</f>
        <v>#N/A</v>
      </c>
      <c r="S117" s="510" t="e">
        <f ca="1">+IF(AND(ISNUMBER(OFFSET('Water Data'!$I$4,0,10*ROW('Water Data'!I111))),'Data Summary'!CH117="Yes"),100-OFFSET('Water Data'!$I$4,0,10*ROW('Water Data'!I111)),NA())</f>
        <v>#N/A</v>
      </c>
      <c r="T117" s="510" t="e">
        <f ca="1">+IF(AND(ISNUMBER(OFFSET('Water Data'!$I$6,0,10*ROW('Water Data'!I111))),'Data Summary'!CI117="Yes"),OFFSET('Water Data'!$I$6,0,10*ROW('Water Data'!I111)),NA())</f>
        <v>#N/A</v>
      </c>
      <c r="U117" s="510" t="e">
        <f ca="1">+IF(AND(ISNUMBER(OFFSET('Water Data'!$I$9,0,10*ROW('Water Data'!I111))),'Data Summary'!CJ117="Yes"),OFFSET('Water Data'!$I$9,0,10*ROW('Water Data'!I111)),NA())</f>
        <v>#N/A</v>
      </c>
      <c r="V117" s="511" t="e">
        <f ca="1">+IF(AND(ISNUMBER(OFFSET('Sanitation Data'!$D$4,0,10*ROW('Sanitation Data'!D111))),'Data Summary'!CK117="Yes"),100-OFFSET('Sanitation Data'!$D$4,0,10*ROW('Sanitation Data'!D111)),NA())</f>
        <v>#N/A</v>
      </c>
      <c r="W117" s="511" t="e">
        <f ca="1">+IF(AND(ISNUMBER(OFFSET('Sanitation Data'!$D$6,0,10*ROW('Sanitation Data'!D111))),'Data Summary'!CL117="Yes"),OFFSET('Sanitation Data'!$D$6,0,10*ROW('Sanitation Data'!D111)),NA())</f>
        <v>#N/A</v>
      </c>
      <c r="X117" s="511" t="e">
        <f ca="1">+IF(AND(ISNUMBER(OFFSET('Sanitation Data'!$D$10,0,10*ROW('Sanitation Data'!D111))),'Data Summary'!CM117="Yes"),OFFSET('Sanitation Data'!$D$10,0,10*ROW('Sanitation Data'!D111)),NA())</f>
        <v>#N/A</v>
      </c>
      <c r="Y117" s="511" t="e">
        <f ca="1">+IF(AND(ISNUMBER(OFFSET('Sanitation Data'!$D$11,0,10*ROW('Sanitation Data'!D111))),'Data Summary'!CN117="Yes"),OFFSET('Sanitation Data'!$D$11,0,10*ROW('Sanitation Data'!D111)),NA())</f>
        <v>#N/A</v>
      </c>
      <c r="Z117" s="511" t="e">
        <f ca="1">+IF(AND(ISNUMBER(OFFSET('Sanitation Data'!$D$12,0,10*ROW('Sanitation Data'!D111))),'Data Summary'!CO117="Yes"),OFFSET('Sanitation Data'!$D$12,0,10*ROW('Sanitation Data'!D111)),NA())</f>
        <v>#N/A</v>
      </c>
      <c r="AA117" s="511" t="e">
        <f ca="1">+IF(AND(ISNUMBER(OFFSET('Sanitation Data'!$E$4,0,10*ROW('Sanitation Data'!E111))),'Data Summary'!CP117="Yes"),100-OFFSET('Sanitation Data'!$E$4,0,10*ROW('Sanitation Data'!E111)),NA())</f>
        <v>#N/A</v>
      </c>
      <c r="AB117" s="511" t="e">
        <f ca="1">+IF(AND(ISNUMBER(OFFSET('Sanitation Data'!$E$6,0,10*ROW('Sanitation Data'!E111))),'Data Summary'!CQ117="Yes"),OFFSET('Sanitation Data'!$E$6,0,10*ROW('Sanitation Data'!E111)),NA())</f>
        <v>#N/A</v>
      </c>
      <c r="AC117" s="511" t="e">
        <f ca="1">+IF(AND(ISNUMBER(OFFSET('Sanitation Data'!$E$10,0,10*ROW('Sanitation Data'!E111))),'Data Summary'!CR117="Yes"),OFFSET('Sanitation Data'!$E$10,0,10*ROW('Sanitation Data'!E111)),NA())</f>
        <v>#N/A</v>
      </c>
      <c r="AD117" s="511" t="e">
        <f ca="1">+IF(AND(ISNUMBER(OFFSET('Sanitation Data'!$E$11,0,10*ROW('Sanitation Data'!E111))),'Data Summary'!CS117="Yes"),OFFSET('Sanitation Data'!$E$11,0,10*ROW('Sanitation Data'!E111)),NA())</f>
        <v>#N/A</v>
      </c>
      <c r="AE117" s="511" t="e">
        <f ca="1">+IF(AND(ISNUMBER(OFFSET('Sanitation Data'!$E$12,0,10*ROW('Sanitation Data'!E111))),'Data Summary'!CT117="Yes"),OFFSET('Sanitation Data'!$E$12,0,10*ROW('Sanitation Data'!E111)),NA())</f>
        <v>#N/A</v>
      </c>
      <c r="AF117" s="511" t="e">
        <f ca="1">+IF(AND(ISNUMBER(OFFSET('Sanitation Data'!$F$4,0,10*ROW('Sanitation Data'!F111))),'Data Summary'!CU117="Yes"),100-OFFSET('Sanitation Data'!$F$4,0,10*ROW('Sanitation Data'!F111)),NA())</f>
        <v>#N/A</v>
      </c>
      <c r="AG117" s="511" t="e">
        <f ca="1">+IF(AND(ISNUMBER(OFFSET('Sanitation Data'!$F$6,0,10*ROW('Sanitation Data'!F111))),'Data Summary'!CV117="Yes"),OFFSET('Sanitation Data'!$F$6,0,10*ROW('Sanitation Data'!F111)),NA())</f>
        <v>#N/A</v>
      </c>
      <c r="AH117" s="511" t="e">
        <f ca="1">+IF(AND(ISNUMBER(OFFSET('Sanitation Data'!$F$10,0,10*ROW('Sanitation Data'!F111))),'Data Summary'!CW117="Yes"),OFFSET('Sanitation Data'!$F$10,0,10*ROW('Sanitation Data'!F111)),NA())</f>
        <v>#N/A</v>
      </c>
      <c r="AI117" s="511" t="e">
        <f ca="1">+IF(AND(ISNUMBER(OFFSET('Sanitation Data'!$F$11,0,10*ROW('Sanitation Data'!F111))),'Data Summary'!CX117="Yes"),OFFSET('Sanitation Data'!$F$11,0,10*ROW('Sanitation Data'!F111)),NA())</f>
        <v>#N/A</v>
      </c>
      <c r="AJ117" s="511" t="e">
        <f ca="1">+IF(AND(ISNUMBER(OFFSET('Sanitation Data'!$F$12,0,10*ROW('Sanitation Data'!F111))),'Data Summary'!CY117="Yes"),OFFSET('Sanitation Data'!$F$12,0,10*ROW('Sanitation Data'!F111)),NA())</f>
        <v>#N/A</v>
      </c>
      <c r="AK117" s="511" t="e">
        <f ca="1">+IF(AND(ISNUMBER(OFFSET('Sanitation Data'!$G$4,0,10*ROW('Sanitation Data'!G111))),'Data Summary'!CZ117="Yes"),100-OFFSET('Sanitation Data'!$G$4,0,10*ROW('Sanitation Data'!G111)),NA())</f>
        <v>#N/A</v>
      </c>
      <c r="AL117" s="511" t="e">
        <f ca="1">+IF(AND(ISNUMBER(OFFSET('Sanitation Data'!$G$6,0,10*ROW('Sanitation Data'!G111))),'Data Summary'!DA117="Yes"),OFFSET('Sanitation Data'!$G$6,0,10*ROW('Sanitation Data'!G111)),NA())</f>
        <v>#N/A</v>
      </c>
      <c r="AM117" s="511" t="e">
        <f ca="1">+IF(AND(ISNUMBER(OFFSET('Sanitation Data'!$G$10,0,10*ROW('Sanitation Data'!G111))),'Data Summary'!DB117="Yes"),OFFSET('Sanitation Data'!$G$10,0,10*ROW('Sanitation Data'!G111)),NA())</f>
        <v>#N/A</v>
      </c>
      <c r="AN117" s="511" t="e">
        <f ca="1">+IF(AND(ISNUMBER(OFFSET('Sanitation Data'!$G$11,0,10*ROW('Sanitation Data'!G111))),'Data Summary'!DC117="Yes"),OFFSET('Sanitation Data'!$G$11,0,10*ROW('Sanitation Data'!G111)),NA())</f>
        <v>#N/A</v>
      </c>
      <c r="AO117" s="511" t="e">
        <f ca="1">+IF(AND(ISNUMBER(OFFSET('Sanitation Data'!$G$12,0,10*ROW('Sanitation Data'!G111))),'Data Summary'!DD117="Yes"),OFFSET('Sanitation Data'!$G$12,0,10*ROW('Sanitation Data'!G111)),NA())</f>
        <v>#N/A</v>
      </c>
      <c r="AP117" s="511" t="e">
        <f ca="1">+IF(AND(ISNUMBER(OFFSET('Sanitation Data'!$H$4,0,10*ROW('Sanitation Data'!H111))),'Data Summary'!DE117="Yes"),100-OFFSET('Sanitation Data'!$H$4,0,10*ROW('Sanitation Data'!H111)),NA())</f>
        <v>#N/A</v>
      </c>
      <c r="AQ117" s="511" t="e">
        <f ca="1">+IF(AND(ISNUMBER(OFFSET('Sanitation Data'!$H$6,0,10*ROW('Sanitation Data'!H111))),'Data Summary'!DF117="Yes"),OFFSET('Sanitation Data'!$H$6,0,10*ROW('Sanitation Data'!H111)),NA())</f>
        <v>#N/A</v>
      </c>
      <c r="AR117" s="511" t="e">
        <f ca="1">+IF(AND(ISNUMBER(OFFSET('Sanitation Data'!$H$10,0,10*ROW('Sanitation Data'!H111))),'Data Summary'!DG117="Yes"),OFFSET('Sanitation Data'!$H$10,0,10*ROW('Sanitation Data'!H111)),NA())</f>
        <v>#N/A</v>
      </c>
      <c r="AS117" s="511" t="e">
        <f ca="1">+IF(AND(ISNUMBER(OFFSET('Sanitation Data'!$H$11,0,10*ROW('Sanitation Data'!H111))),'Data Summary'!DH117="Yes"),OFFSET('Sanitation Data'!$H$11,0,10*ROW('Sanitation Data'!H111)),NA())</f>
        <v>#N/A</v>
      </c>
      <c r="AT117" s="511" t="e">
        <f ca="1">+IF(AND(ISNUMBER(OFFSET('Sanitation Data'!$H$12,0,10*ROW('Sanitation Data'!H111))),'Data Summary'!DI117="Yes"),OFFSET('Sanitation Data'!$H$12,0,10*ROW('Sanitation Data'!H111)),NA())</f>
        <v>#N/A</v>
      </c>
      <c r="AU117" s="511" t="e">
        <f ca="1">+IF(AND(ISNUMBER(OFFSET('Sanitation Data'!$I$4,0,10*ROW('Sanitation Data'!I111))),'Data Summary'!DJ117="Yes"),100-OFFSET('Sanitation Data'!$I$4,0,10*ROW('Sanitation Data'!I111)),NA())</f>
        <v>#N/A</v>
      </c>
      <c r="AV117" s="511" t="e">
        <f ca="1">+IF(AND(ISNUMBER(OFFSET('Sanitation Data'!$I$6,0,10*ROW('Sanitation Data'!I111))),'Data Summary'!DK117="Yes"),OFFSET('Sanitation Data'!$I$6,0,10*ROW('Sanitation Data'!I111)),NA())</f>
        <v>#N/A</v>
      </c>
      <c r="AW117" s="511" t="e">
        <f ca="1">+IF(AND(ISNUMBER(OFFSET('Sanitation Data'!$I$10,0,10*ROW('Sanitation Data'!I111))),'Data Summary'!DL117="Yes"),OFFSET('Sanitation Data'!$I$10,0,10*ROW('Sanitation Data'!I111)),NA())</f>
        <v>#N/A</v>
      </c>
      <c r="AX117" s="511" t="e">
        <f ca="1">+IF(AND(ISNUMBER(OFFSET('Sanitation Data'!$I$11,0,10*ROW('Sanitation Data'!I111))),'Data Summary'!DM117="Yes"),OFFSET('Sanitation Data'!$I$11,0,10*ROW('Sanitation Data'!I111)),NA())</f>
        <v>#N/A</v>
      </c>
      <c r="AY117" s="511" t="e">
        <f ca="1">+IF(AND(ISNUMBER(OFFSET('Sanitation Data'!$I$12,0,10*ROW('Sanitation Data'!I111))),'Data Summary'!DN117="Yes"),OFFSET('Sanitation Data'!$I$12,0,10*ROW('Sanitation Data'!I111)),NA())</f>
        <v>#N/A</v>
      </c>
      <c r="AZ117" s="512" t="e">
        <f ca="1">+IF(AND(ISNUMBER(OFFSET('Hygiene Data'!$D$5,0,10*ROW('Hygiene Data'!D111))),'Data Summary'!DO117="Yes"),OFFSET('Hygiene Data'!$D$5,0,10*ROW('Hygiene Data'!D111)),NA())</f>
        <v>#N/A</v>
      </c>
      <c r="BA117" s="512" t="e">
        <f ca="1">+IF(AND(ISNUMBER(OFFSET('Hygiene Data'!$D$7,0,10*ROW('Hygiene Data'!D111))),'Data Summary'!DP117="Yes"),OFFSET('Hygiene Data'!$D$7,0,10*ROW('Hygiene Data'!D111)),NA())</f>
        <v>#N/A</v>
      </c>
      <c r="BB117" s="512" t="e">
        <f ca="1">+IF(AND(ISNUMBER(OFFSET('Hygiene Data'!$D$9,0,10*ROW('Hygiene Data'!D111))),'Data Summary'!DQ117="Yes"),OFFSET('Hygiene Data'!$D$9,0,10*ROW('Hygiene Data'!D111)),NA())</f>
        <v>#N/A</v>
      </c>
      <c r="BC117" s="512" t="e">
        <f ca="1">+IF(AND(ISNUMBER(OFFSET('Hygiene Data'!$E$5,0,10*ROW('Hygiene Data'!E111))),'Data Summary'!DR117="Yes"),OFFSET('Hygiene Data'!$E$5,0,10*ROW('Hygiene Data'!E111)),NA())</f>
        <v>#N/A</v>
      </c>
      <c r="BD117" s="512" t="e">
        <f ca="1">+IF(AND(ISNUMBER(OFFSET('Hygiene Data'!$E$7,0,10*ROW('Hygiene Data'!E111))),'Data Summary'!DS117="Yes"),OFFSET('Hygiene Data'!$E$7,0,10*ROW('Hygiene Data'!E111)),NA())</f>
        <v>#N/A</v>
      </c>
      <c r="BE117" s="512" t="e">
        <f ca="1">+IF(AND(ISNUMBER(OFFSET('Hygiene Data'!$E$9,0,10*ROW('Hygiene Data'!E111))),'Data Summary'!DT117="Yes"),OFFSET('Hygiene Data'!$E$9,0,10*ROW('Hygiene Data'!E111)),NA())</f>
        <v>#N/A</v>
      </c>
      <c r="BF117" s="512" t="e">
        <f ca="1">+IF(AND(ISNUMBER(OFFSET('Hygiene Data'!$F$5,0,10*ROW('Hygiene Data'!F111))),'Data Summary'!DU117="Yes"),OFFSET('Hygiene Data'!$F$5,0,10*ROW('Hygiene Data'!F111)),NA())</f>
        <v>#N/A</v>
      </c>
      <c r="BG117" s="512" t="e">
        <f ca="1">+IF(AND(ISNUMBER(OFFSET('Hygiene Data'!$F$7,0,10*ROW('Hygiene Data'!F111))),'Data Summary'!DV117="Yes"),OFFSET('Hygiene Data'!$F$7,0,10*ROW('Hygiene Data'!F111)),NA())</f>
        <v>#N/A</v>
      </c>
      <c r="BH117" s="512" t="e">
        <f ca="1">+IF(AND(ISNUMBER(OFFSET('Hygiene Data'!$F$9,0,10*ROW('Hygiene Data'!F111))),'Data Summary'!DW117="Yes"),OFFSET('Hygiene Data'!$F$9,0,10*ROW('Hygiene Data'!F111)),NA())</f>
        <v>#N/A</v>
      </c>
      <c r="BI117" s="512" t="e">
        <f ca="1">+IF(AND(ISNUMBER(OFFSET('Hygiene Data'!$G$5,0,10*ROW('Hygiene Data'!G111))),'Data Summary'!DX117="Yes"),OFFSET('Hygiene Data'!$G$5,0,10*ROW('Hygiene Data'!G111)),NA())</f>
        <v>#N/A</v>
      </c>
      <c r="BJ117" s="512" t="e">
        <f ca="1">+IF(AND(ISNUMBER(OFFSET('Hygiene Data'!$G$7,0,10*ROW('Hygiene Data'!G111))),'Data Summary'!DY117="Yes"),OFFSET('Hygiene Data'!$G$7,0,10*ROW('Hygiene Data'!G111)),NA())</f>
        <v>#N/A</v>
      </c>
      <c r="BK117" s="512" t="e">
        <f ca="1">+IF(AND(ISNUMBER(OFFSET('Hygiene Data'!$G$9,0,10*ROW('Hygiene Data'!G111))),'Data Summary'!DZ117="Yes"),OFFSET('Hygiene Data'!$G$9,0,10*ROW('Hygiene Data'!G111)),NA())</f>
        <v>#N/A</v>
      </c>
      <c r="BL117" s="512" t="e">
        <f ca="1">+IF(AND(ISNUMBER(OFFSET('Hygiene Data'!$H$5,0,10*ROW('Hygiene Data'!H111))),'Data Summary'!EA117="Yes"),OFFSET('Hygiene Data'!$H$5,0,10*ROW('Hygiene Data'!H111)),NA())</f>
        <v>#N/A</v>
      </c>
      <c r="BM117" s="512" t="e">
        <f ca="1">+IF(AND(ISNUMBER(OFFSET('Hygiene Data'!$H$7,0,10*ROW('Hygiene Data'!H111))),'Data Summary'!EB117="Yes"),OFFSET('Hygiene Data'!$H$7,0,10*ROW('Hygiene Data'!H111)),NA())</f>
        <v>#N/A</v>
      </c>
      <c r="BN117" s="512" t="e">
        <f ca="1">+IF(AND(ISNUMBER(OFFSET('Hygiene Data'!$H$9,0,10*ROW('Hygiene Data'!H111))),'Data Summary'!EC117="Yes"),OFFSET('Hygiene Data'!$H$9,0,10*ROW('Hygiene Data'!H111)),NA())</f>
        <v>#N/A</v>
      </c>
      <c r="BO117" s="512" t="e">
        <f ca="1">+IF(AND(ISNUMBER(OFFSET('Hygiene Data'!$I$5,0,10*ROW('Hygiene Data'!I111))),'Data Summary'!ED117="Yes"),OFFSET('Hygiene Data'!$I$5,0,10*ROW('Hygiene Data'!I111)),NA())</f>
        <v>#N/A</v>
      </c>
      <c r="BP117" s="512" t="e">
        <f ca="1">+IF(AND(ISNUMBER(OFFSET('Hygiene Data'!$I$7,0,10*ROW('Hygiene Data'!I111))),'Data Summary'!EE117="Yes"),OFFSET('Hygiene Data'!$I$7,0,10*ROW('Hygiene Data'!I111)),NA())</f>
        <v>#N/A</v>
      </c>
      <c r="BQ117" s="512" t="e">
        <f ca="1">+IF(AND(ISNUMBER(OFFSET('Hygiene Data'!$I$9,0,10*ROW('Hygiene Data'!I111))),'Data Summary'!EF117="Yes"),OFFSET('Hygiene Data'!$I$9,0,10*ROW('Hygiene Data'!I111)),NA())</f>
        <v>#N/A</v>
      </c>
    </row>
    <row r="118" spans="1:69" x14ac:dyDescent="0.25">
      <c r="A118" s="508" t="e">
        <f ca="1">+RIGHT('Data Summary'!A118,LEN('Data Summary'!A118)-9)</f>
        <v>#VALUE!</v>
      </c>
      <c r="B118" s="482" t="str">
        <f ca="1">+IF(ISTEXT('Data Summary'!B118),'Data Summary'!B118,"")</f>
        <v/>
      </c>
      <c r="C118" s="509" t="e">
        <f ca="1">+VALUE('Data Summary'!C118)</f>
        <v>#VALUE!</v>
      </c>
      <c r="D118" s="510" t="e">
        <f ca="1">+IF(AND(ISNUMBER(OFFSET('Water Data'!$D$4,0,10*ROW('Water Data'!D112))),'Data Summary'!BS118="Yes"),100-OFFSET('Water Data'!$D$4,0,10*ROW('Water Data'!D112)),NA())</f>
        <v>#N/A</v>
      </c>
      <c r="E118" s="510" t="e">
        <f ca="1">+IF(AND(ISNUMBER(OFFSET('Water Data'!$D$6,0,10*ROW('Water Data'!D112))),'Data Summary'!BT118="Yes"),OFFSET('Water Data'!$D$6,0,10*ROW('Water Data'!D112)),NA())</f>
        <v>#N/A</v>
      </c>
      <c r="F118" s="510" t="e">
        <f ca="1">+IF(AND(ISNUMBER(OFFSET('Water Data'!$D$9,0,10*ROW('Water Data'!D112))),'Data Summary'!BU118="Yes"),OFFSET('Water Data'!$D$9,0,10*ROW('Water Data'!D112)),NA())</f>
        <v>#N/A</v>
      </c>
      <c r="G118" s="510" t="e">
        <f ca="1">+IF(AND(ISNUMBER(OFFSET('Water Data'!$E$4,0,10*ROW('Water Data'!E112))),'Data Summary'!BV118="Yes"),100-OFFSET('Water Data'!$E$4,0,10*ROW('Water Data'!E112)),NA())</f>
        <v>#N/A</v>
      </c>
      <c r="H118" s="510" t="e">
        <f ca="1">+IF(AND(ISNUMBER(OFFSET('Water Data'!$E$6,0,10*ROW('Water Data'!E112))),'Data Summary'!BW118="Yes"),OFFSET('Water Data'!$E$6,0,10*ROW('Water Data'!E112)),NA())</f>
        <v>#N/A</v>
      </c>
      <c r="I118" s="510" t="e">
        <f ca="1">+IF(AND(ISNUMBER(OFFSET('Water Data'!$E$9,0,10*ROW('Water Data'!E112))),'Data Summary'!BX118="Yes"),OFFSET('Water Data'!$E$9,0,10*ROW('Water Data'!E112)),NA())</f>
        <v>#N/A</v>
      </c>
      <c r="J118" s="510" t="e">
        <f ca="1">+IF(AND(ISNUMBER(OFFSET('Water Data'!$F$4,0,10*ROW('Water Data'!F112))),'Data Summary'!BY118="Yes"),100-OFFSET('Water Data'!$F$4,0,10*ROW('Water Data'!F112)),NA())</f>
        <v>#N/A</v>
      </c>
      <c r="K118" s="510" t="e">
        <f ca="1">+IF(AND(ISNUMBER(OFFSET('Water Data'!$F$6,0,10*ROW('Water Data'!F112))),'Data Summary'!BZ118="Yes"),OFFSET('Water Data'!$F$6,0,10*ROW('Water Data'!F112)),NA())</f>
        <v>#N/A</v>
      </c>
      <c r="L118" s="510" t="e">
        <f ca="1">+IF(AND(ISNUMBER(OFFSET('Water Data'!$F$9,0,10*ROW('Water Data'!F112))),'Data Summary'!CA118="Yes"),OFFSET('Water Data'!$F$9,0,10*ROW('Water Data'!F112)),NA())</f>
        <v>#N/A</v>
      </c>
      <c r="M118" s="510" t="e">
        <f ca="1">+IF(AND(ISNUMBER(OFFSET('Water Data'!$G$4,0,10*ROW('Water Data'!G112))),'Data Summary'!CB118="Yes"),100-OFFSET('Water Data'!$G$4,0,10*ROW('Water Data'!G112)),NA())</f>
        <v>#N/A</v>
      </c>
      <c r="N118" s="510" t="e">
        <f ca="1">+IF(AND(ISNUMBER(OFFSET('Water Data'!$G$6,0,10*ROW('Water Data'!G112))),'Data Summary'!CC118="Yes"),OFFSET('Water Data'!$G$6,0,10*ROW('Water Data'!G112)),NA())</f>
        <v>#N/A</v>
      </c>
      <c r="O118" s="510" t="e">
        <f ca="1">+IF(AND(ISNUMBER(OFFSET('Water Data'!$G$9,0,10*ROW('Water Data'!G112))),'Data Summary'!CD118="Yes"),OFFSET('Water Data'!$G$9,0,10*ROW('Water Data'!G112)),NA())</f>
        <v>#N/A</v>
      </c>
      <c r="P118" s="510" t="e">
        <f ca="1">+IF(AND(ISNUMBER(OFFSET('Water Data'!$H$4,0,10*ROW('Water Data'!H112))),'Data Summary'!CE118="Yes"),100-OFFSET('Water Data'!$H$4,0,10*ROW('Water Data'!H112)),NA())</f>
        <v>#N/A</v>
      </c>
      <c r="Q118" s="510" t="e">
        <f ca="1">+IF(AND(ISNUMBER(OFFSET('Water Data'!$H$6,0,10*ROW('Water Data'!H112))),'Data Summary'!CF118="Yes"),OFFSET('Water Data'!$H$6,0,10*ROW('Water Data'!H112)),NA())</f>
        <v>#N/A</v>
      </c>
      <c r="R118" s="510" t="e">
        <f ca="1">+IF(AND(ISNUMBER(OFFSET('Water Data'!$H$9,0,10*ROW('Water Data'!H112))),'Data Summary'!CG118="Yes"),OFFSET('Water Data'!$H$9,0,10*ROW('Water Data'!H112)),NA())</f>
        <v>#N/A</v>
      </c>
      <c r="S118" s="510" t="e">
        <f ca="1">+IF(AND(ISNUMBER(OFFSET('Water Data'!$I$4,0,10*ROW('Water Data'!I112))),'Data Summary'!CH118="Yes"),100-OFFSET('Water Data'!$I$4,0,10*ROW('Water Data'!I112)),NA())</f>
        <v>#N/A</v>
      </c>
      <c r="T118" s="510" t="e">
        <f ca="1">+IF(AND(ISNUMBER(OFFSET('Water Data'!$I$6,0,10*ROW('Water Data'!I112))),'Data Summary'!CI118="Yes"),OFFSET('Water Data'!$I$6,0,10*ROW('Water Data'!I112)),NA())</f>
        <v>#N/A</v>
      </c>
      <c r="U118" s="510" t="e">
        <f ca="1">+IF(AND(ISNUMBER(OFFSET('Water Data'!$I$9,0,10*ROW('Water Data'!I112))),'Data Summary'!CJ118="Yes"),OFFSET('Water Data'!$I$9,0,10*ROW('Water Data'!I112)),NA())</f>
        <v>#N/A</v>
      </c>
      <c r="V118" s="511" t="e">
        <f ca="1">+IF(AND(ISNUMBER(OFFSET('Sanitation Data'!$D$4,0,10*ROW('Sanitation Data'!D112))),'Data Summary'!CK118="Yes"),100-OFFSET('Sanitation Data'!$D$4,0,10*ROW('Sanitation Data'!D112)),NA())</f>
        <v>#N/A</v>
      </c>
      <c r="W118" s="511" t="e">
        <f ca="1">+IF(AND(ISNUMBER(OFFSET('Sanitation Data'!$D$6,0,10*ROW('Sanitation Data'!D112))),'Data Summary'!CL118="Yes"),OFFSET('Sanitation Data'!$D$6,0,10*ROW('Sanitation Data'!D112)),NA())</f>
        <v>#N/A</v>
      </c>
      <c r="X118" s="511" t="e">
        <f ca="1">+IF(AND(ISNUMBER(OFFSET('Sanitation Data'!$D$10,0,10*ROW('Sanitation Data'!D112))),'Data Summary'!CM118="Yes"),OFFSET('Sanitation Data'!$D$10,0,10*ROW('Sanitation Data'!D112)),NA())</f>
        <v>#N/A</v>
      </c>
      <c r="Y118" s="511" t="e">
        <f ca="1">+IF(AND(ISNUMBER(OFFSET('Sanitation Data'!$D$11,0,10*ROW('Sanitation Data'!D112))),'Data Summary'!CN118="Yes"),OFFSET('Sanitation Data'!$D$11,0,10*ROW('Sanitation Data'!D112)),NA())</f>
        <v>#N/A</v>
      </c>
      <c r="Z118" s="511" t="e">
        <f ca="1">+IF(AND(ISNUMBER(OFFSET('Sanitation Data'!$D$12,0,10*ROW('Sanitation Data'!D112))),'Data Summary'!CO118="Yes"),OFFSET('Sanitation Data'!$D$12,0,10*ROW('Sanitation Data'!D112)),NA())</f>
        <v>#N/A</v>
      </c>
      <c r="AA118" s="511" t="e">
        <f ca="1">+IF(AND(ISNUMBER(OFFSET('Sanitation Data'!$E$4,0,10*ROW('Sanitation Data'!E112))),'Data Summary'!CP118="Yes"),100-OFFSET('Sanitation Data'!$E$4,0,10*ROW('Sanitation Data'!E112)),NA())</f>
        <v>#N/A</v>
      </c>
      <c r="AB118" s="511" t="e">
        <f ca="1">+IF(AND(ISNUMBER(OFFSET('Sanitation Data'!$E$6,0,10*ROW('Sanitation Data'!E112))),'Data Summary'!CQ118="Yes"),OFFSET('Sanitation Data'!$E$6,0,10*ROW('Sanitation Data'!E112)),NA())</f>
        <v>#N/A</v>
      </c>
      <c r="AC118" s="511" t="e">
        <f ca="1">+IF(AND(ISNUMBER(OFFSET('Sanitation Data'!$E$10,0,10*ROW('Sanitation Data'!E112))),'Data Summary'!CR118="Yes"),OFFSET('Sanitation Data'!$E$10,0,10*ROW('Sanitation Data'!E112)),NA())</f>
        <v>#N/A</v>
      </c>
      <c r="AD118" s="511" t="e">
        <f ca="1">+IF(AND(ISNUMBER(OFFSET('Sanitation Data'!$E$11,0,10*ROW('Sanitation Data'!E112))),'Data Summary'!CS118="Yes"),OFFSET('Sanitation Data'!$E$11,0,10*ROW('Sanitation Data'!E112)),NA())</f>
        <v>#N/A</v>
      </c>
      <c r="AE118" s="511" t="e">
        <f ca="1">+IF(AND(ISNUMBER(OFFSET('Sanitation Data'!$E$12,0,10*ROW('Sanitation Data'!E112))),'Data Summary'!CT118="Yes"),OFFSET('Sanitation Data'!$E$12,0,10*ROW('Sanitation Data'!E112)),NA())</f>
        <v>#N/A</v>
      </c>
      <c r="AF118" s="511" t="e">
        <f ca="1">+IF(AND(ISNUMBER(OFFSET('Sanitation Data'!$F$4,0,10*ROW('Sanitation Data'!F112))),'Data Summary'!CU118="Yes"),100-OFFSET('Sanitation Data'!$F$4,0,10*ROW('Sanitation Data'!F112)),NA())</f>
        <v>#N/A</v>
      </c>
      <c r="AG118" s="511" t="e">
        <f ca="1">+IF(AND(ISNUMBER(OFFSET('Sanitation Data'!$F$6,0,10*ROW('Sanitation Data'!F112))),'Data Summary'!CV118="Yes"),OFFSET('Sanitation Data'!$F$6,0,10*ROW('Sanitation Data'!F112)),NA())</f>
        <v>#N/A</v>
      </c>
      <c r="AH118" s="511" t="e">
        <f ca="1">+IF(AND(ISNUMBER(OFFSET('Sanitation Data'!$F$10,0,10*ROW('Sanitation Data'!F112))),'Data Summary'!CW118="Yes"),OFFSET('Sanitation Data'!$F$10,0,10*ROW('Sanitation Data'!F112)),NA())</f>
        <v>#N/A</v>
      </c>
      <c r="AI118" s="511" t="e">
        <f ca="1">+IF(AND(ISNUMBER(OFFSET('Sanitation Data'!$F$11,0,10*ROW('Sanitation Data'!F112))),'Data Summary'!CX118="Yes"),OFFSET('Sanitation Data'!$F$11,0,10*ROW('Sanitation Data'!F112)),NA())</f>
        <v>#N/A</v>
      </c>
      <c r="AJ118" s="511" t="e">
        <f ca="1">+IF(AND(ISNUMBER(OFFSET('Sanitation Data'!$F$12,0,10*ROW('Sanitation Data'!F112))),'Data Summary'!CY118="Yes"),OFFSET('Sanitation Data'!$F$12,0,10*ROW('Sanitation Data'!F112)),NA())</f>
        <v>#N/A</v>
      </c>
      <c r="AK118" s="511" t="e">
        <f ca="1">+IF(AND(ISNUMBER(OFFSET('Sanitation Data'!$G$4,0,10*ROW('Sanitation Data'!G112))),'Data Summary'!CZ118="Yes"),100-OFFSET('Sanitation Data'!$G$4,0,10*ROW('Sanitation Data'!G112)),NA())</f>
        <v>#N/A</v>
      </c>
      <c r="AL118" s="511" t="e">
        <f ca="1">+IF(AND(ISNUMBER(OFFSET('Sanitation Data'!$G$6,0,10*ROW('Sanitation Data'!G112))),'Data Summary'!DA118="Yes"),OFFSET('Sanitation Data'!$G$6,0,10*ROW('Sanitation Data'!G112)),NA())</f>
        <v>#N/A</v>
      </c>
      <c r="AM118" s="511" t="e">
        <f ca="1">+IF(AND(ISNUMBER(OFFSET('Sanitation Data'!$G$10,0,10*ROW('Sanitation Data'!G112))),'Data Summary'!DB118="Yes"),OFFSET('Sanitation Data'!$G$10,0,10*ROW('Sanitation Data'!G112)),NA())</f>
        <v>#N/A</v>
      </c>
      <c r="AN118" s="511" t="e">
        <f ca="1">+IF(AND(ISNUMBER(OFFSET('Sanitation Data'!$G$11,0,10*ROW('Sanitation Data'!G112))),'Data Summary'!DC118="Yes"),OFFSET('Sanitation Data'!$G$11,0,10*ROW('Sanitation Data'!G112)),NA())</f>
        <v>#N/A</v>
      </c>
      <c r="AO118" s="511" t="e">
        <f ca="1">+IF(AND(ISNUMBER(OFFSET('Sanitation Data'!$G$12,0,10*ROW('Sanitation Data'!G112))),'Data Summary'!DD118="Yes"),OFFSET('Sanitation Data'!$G$12,0,10*ROW('Sanitation Data'!G112)),NA())</f>
        <v>#N/A</v>
      </c>
      <c r="AP118" s="511" t="e">
        <f ca="1">+IF(AND(ISNUMBER(OFFSET('Sanitation Data'!$H$4,0,10*ROW('Sanitation Data'!H112))),'Data Summary'!DE118="Yes"),100-OFFSET('Sanitation Data'!$H$4,0,10*ROW('Sanitation Data'!H112)),NA())</f>
        <v>#N/A</v>
      </c>
      <c r="AQ118" s="511" t="e">
        <f ca="1">+IF(AND(ISNUMBER(OFFSET('Sanitation Data'!$H$6,0,10*ROW('Sanitation Data'!H112))),'Data Summary'!DF118="Yes"),OFFSET('Sanitation Data'!$H$6,0,10*ROW('Sanitation Data'!H112)),NA())</f>
        <v>#N/A</v>
      </c>
      <c r="AR118" s="511" t="e">
        <f ca="1">+IF(AND(ISNUMBER(OFFSET('Sanitation Data'!$H$10,0,10*ROW('Sanitation Data'!H112))),'Data Summary'!DG118="Yes"),OFFSET('Sanitation Data'!$H$10,0,10*ROW('Sanitation Data'!H112)),NA())</f>
        <v>#N/A</v>
      </c>
      <c r="AS118" s="511" t="e">
        <f ca="1">+IF(AND(ISNUMBER(OFFSET('Sanitation Data'!$H$11,0,10*ROW('Sanitation Data'!H112))),'Data Summary'!DH118="Yes"),OFFSET('Sanitation Data'!$H$11,0,10*ROW('Sanitation Data'!H112)),NA())</f>
        <v>#N/A</v>
      </c>
      <c r="AT118" s="511" t="e">
        <f ca="1">+IF(AND(ISNUMBER(OFFSET('Sanitation Data'!$H$12,0,10*ROW('Sanitation Data'!H112))),'Data Summary'!DI118="Yes"),OFFSET('Sanitation Data'!$H$12,0,10*ROW('Sanitation Data'!H112)),NA())</f>
        <v>#N/A</v>
      </c>
      <c r="AU118" s="511" t="e">
        <f ca="1">+IF(AND(ISNUMBER(OFFSET('Sanitation Data'!$I$4,0,10*ROW('Sanitation Data'!I112))),'Data Summary'!DJ118="Yes"),100-OFFSET('Sanitation Data'!$I$4,0,10*ROW('Sanitation Data'!I112)),NA())</f>
        <v>#N/A</v>
      </c>
      <c r="AV118" s="511" t="e">
        <f ca="1">+IF(AND(ISNUMBER(OFFSET('Sanitation Data'!$I$6,0,10*ROW('Sanitation Data'!I112))),'Data Summary'!DK118="Yes"),OFFSET('Sanitation Data'!$I$6,0,10*ROW('Sanitation Data'!I112)),NA())</f>
        <v>#N/A</v>
      </c>
      <c r="AW118" s="511" t="e">
        <f ca="1">+IF(AND(ISNUMBER(OFFSET('Sanitation Data'!$I$10,0,10*ROW('Sanitation Data'!I112))),'Data Summary'!DL118="Yes"),OFFSET('Sanitation Data'!$I$10,0,10*ROW('Sanitation Data'!I112)),NA())</f>
        <v>#N/A</v>
      </c>
      <c r="AX118" s="511" t="e">
        <f ca="1">+IF(AND(ISNUMBER(OFFSET('Sanitation Data'!$I$11,0,10*ROW('Sanitation Data'!I112))),'Data Summary'!DM118="Yes"),OFFSET('Sanitation Data'!$I$11,0,10*ROW('Sanitation Data'!I112)),NA())</f>
        <v>#N/A</v>
      </c>
      <c r="AY118" s="511" t="e">
        <f ca="1">+IF(AND(ISNUMBER(OFFSET('Sanitation Data'!$I$12,0,10*ROW('Sanitation Data'!I112))),'Data Summary'!DN118="Yes"),OFFSET('Sanitation Data'!$I$12,0,10*ROW('Sanitation Data'!I112)),NA())</f>
        <v>#N/A</v>
      </c>
      <c r="AZ118" s="512" t="e">
        <f ca="1">+IF(AND(ISNUMBER(OFFSET('Hygiene Data'!$D$5,0,10*ROW('Hygiene Data'!D112))),'Data Summary'!DO118="Yes"),OFFSET('Hygiene Data'!$D$5,0,10*ROW('Hygiene Data'!D112)),NA())</f>
        <v>#N/A</v>
      </c>
      <c r="BA118" s="512" t="e">
        <f ca="1">+IF(AND(ISNUMBER(OFFSET('Hygiene Data'!$D$7,0,10*ROW('Hygiene Data'!D112))),'Data Summary'!DP118="Yes"),OFFSET('Hygiene Data'!$D$7,0,10*ROW('Hygiene Data'!D112)),NA())</f>
        <v>#N/A</v>
      </c>
      <c r="BB118" s="512" t="e">
        <f ca="1">+IF(AND(ISNUMBER(OFFSET('Hygiene Data'!$D$9,0,10*ROW('Hygiene Data'!D112))),'Data Summary'!DQ118="Yes"),OFFSET('Hygiene Data'!$D$9,0,10*ROW('Hygiene Data'!D112)),NA())</f>
        <v>#N/A</v>
      </c>
      <c r="BC118" s="512" t="e">
        <f ca="1">+IF(AND(ISNUMBER(OFFSET('Hygiene Data'!$E$5,0,10*ROW('Hygiene Data'!E112))),'Data Summary'!DR118="Yes"),OFFSET('Hygiene Data'!$E$5,0,10*ROW('Hygiene Data'!E112)),NA())</f>
        <v>#N/A</v>
      </c>
      <c r="BD118" s="512" t="e">
        <f ca="1">+IF(AND(ISNUMBER(OFFSET('Hygiene Data'!$E$7,0,10*ROW('Hygiene Data'!E112))),'Data Summary'!DS118="Yes"),OFFSET('Hygiene Data'!$E$7,0,10*ROW('Hygiene Data'!E112)),NA())</f>
        <v>#N/A</v>
      </c>
      <c r="BE118" s="512" t="e">
        <f ca="1">+IF(AND(ISNUMBER(OFFSET('Hygiene Data'!$E$9,0,10*ROW('Hygiene Data'!E112))),'Data Summary'!DT118="Yes"),OFFSET('Hygiene Data'!$E$9,0,10*ROW('Hygiene Data'!E112)),NA())</f>
        <v>#N/A</v>
      </c>
      <c r="BF118" s="512" t="e">
        <f ca="1">+IF(AND(ISNUMBER(OFFSET('Hygiene Data'!$F$5,0,10*ROW('Hygiene Data'!F112))),'Data Summary'!DU118="Yes"),OFFSET('Hygiene Data'!$F$5,0,10*ROW('Hygiene Data'!F112)),NA())</f>
        <v>#N/A</v>
      </c>
      <c r="BG118" s="512" t="e">
        <f ca="1">+IF(AND(ISNUMBER(OFFSET('Hygiene Data'!$F$7,0,10*ROW('Hygiene Data'!F112))),'Data Summary'!DV118="Yes"),OFFSET('Hygiene Data'!$F$7,0,10*ROW('Hygiene Data'!F112)),NA())</f>
        <v>#N/A</v>
      </c>
      <c r="BH118" s="512" t="e">
        <f ca="1">+IF(AND(ISNUMBER(OFFSET('Hygiene Data'!$F$9,0,10*ROW('Hygiene Data'!F112))),'Data Summary'!DW118="Yes"),OFFSET('Hygiene Data'!$F$9,0,10*ROW('Hygiene Data'!F112)),NA())</f>
        <v>#N/A</v>
      </c>
      <c r="BI118" s="512" t="e">
        <f ca="1">+IF(AND(ISNUMBER(OFFSET('Hygiene Data'!$G$5,0,10*ROW('Hygiene Data'!G112))),'Data Summary'!DX118="Yes"),OFFSET('Hygiene Data'!$G$5,0,10*ROW('Hygiene Data'!G112)),NA())</f>
        <v>#N/A</v>
      </c>
      <c r="BJ118" s="512" t="e">
        <f ca="1">+IF(AND(ISNUMBER(OFFSET('Hygiene Data'!$G$7,0,10*ROW('Hygiene Data'!G112))),'Data Summary'!DY118="Yes"),OFFSET('Hygiene Data'!$G$7,0,10*ROW('Hygiene Data'!G112)),NA())</f>
        <v>#N/A</v>
      </c>
      <c r="BK118" s="512" t="e">
        <f ca="1">+IF(AND(ISNUMBER(OFFSET('Hygiene Data'!$G$9,0,10*ROW('Hygiene Data'!G112))),'Data Summary'!DZ118="Yes"),OFFSET('Hygiene Data'!$G$9,0,10*ROW('Hygiene Data'!G112)),NA())</f>
        <v>#N/A</v>
      </c>
      <c r="BL118" s="512" t="e">
        <f ca="1">+IF(AND(ISNUMBER(OFFSET('Hygiene Data'!$H$5,0,10*ROW('Hygiene Data'!H112))),'Data Summary'!EA118="Yes"),OFFSET('Hygiene Data'!$H$5,0,10*ROW('Hygiene Data'!H112)),NA())</f>
        <v>#N/A</v>
      </c>
      <c r="BM118" s="512" t="e">
        <f ca="1">+IF(AND(ISNUMBER(OFFSET('Hygiene Data'!$H$7,0,10*ROW('Hygiene Data'!H112))),'Data Summary'!EB118="Yes"),OFFSET('Hygiene Data'!$H$7,0,10*ROW('Hygiene Data'!H112)),NA())</f>
        <v>#N/A</v>
      </c>
      <c r="BN118" s="512" t="e">
        <f ca="1">+IF(AND(ISNUMBER(OFFSET('Hygiene Data'!$H$9,0,10*ROW('Hygiene Data'!H112))),'Data Summary'!EC118="Yes"),OFFSET('Hygiene Data'!$H$9,0,10*ROW('Hygiene Data'!H112)),NA())</f>
        <v>#N/A</v>
      </c>
      <c r="BO118" s="512" t="e">
        <f ca="1">+IF(AND(ISNUMBER(OFFSET('Hygiene Data'!$I$5,0,10*ROW('Hygiene Data'!I112))),'Data Summary'!ED118="Yes"),OFFSET('Hygiene Data'!$I$5,0,10*ROW('Hygiene Data'!I112)),NA())</f>
        <v>#N/A</v>
      </c>
      <c r="BP118" s="512" t="e">
        <f ca="1">+IF(AND(ISNUMBER(OFFSET('Hygiene Data'!$I$7,0,10*ROW('Hygiene Data'!I112))),'Data Summary'!EE118="Yes"),OFFSET('Hygiene Data'!$I$7,0,10*ROW('Hygiene Data'!I112)),NA())</f>
        <v>#N/A</v>
      </c>
      <c r="BQ118" s="512" t="e">
        <f ca="1">+IF(AND(ISNUMBER(OFFSET('Hygiene Data'!$I$9,0,10*ROW('Hygiene Data'!I112))),'Data Summary'!EF118="Yes"),OFFSET('Hygiene Data'!$I$9,0,10*ROW('Hygiene Data'!I112)),NA())</f>
        <v>#N/A</v>
      </c>
    </row>
    <row r="119" spans="1:69" x14ac:dyDescent="0.25">
      <c r="A119" s="508" t="e">
        <f ca="1">+RIGHT('Data Summary'!A119,LEN('Data Summary'!A119)-9)</f>
        <v>#VALUE!</v>
      </c>
      <c r="B119" s="482" t="str">
        <f ca="1">+IF(ISTEXT('Data Summary'!B119),'Data Summary'!B119,"")</f>
        <v/>
      </c>
      <c r="C119" s="509" t="e">
        <f ca="1">+VALUE('Data Summary'!C119)</f>
        <v>#VALUE!</v>
      </c>
      <c r="D119" s="510" t="e">
        <f ca="1">+IF(AND(ISNUMBER(OFFSET('Water Data'!$D$4,0,10*ROW('Water Data'!D113))),'Data Summary'!BS119="Yes"),100-OFFSET('Water Data'!$D$4,0,10*ROW('Water Data'!D113)),NA())</f>
        <v>#N/A</v>
      </c>
      <c r="E119" s="510" t="e">
        <f ca="1">+IF(AND(ISNUMBER(OFFSET('Water Data'!$D$6,0,10*ROW('Water Data'!D113))),'Data Summary'!BT119="Yes"),OFFSET('Water Data'!$D$6,0,10*ROW('Water Data'!D113)),NA())</f>
        <v>#N/A</v>
      </c>
      <c r="F119" s="510" t="e">
        <f ca="1">+IF(AND(ISNUMBER(OFFSET('Water Data'!$D$9,0,10*ROW('Water Data'!D113))),'Data Summary'!BU119="Yes"),OFFSET('Water Data'!$D$9,0,10*ROW('Water Data'!D113)),NA())</f>
        <v>#N/A</v>
      </c>
      <c r="G119" s="510" t="e">
        <f ca="1">+IF(AND(ISNUMBER(OFFSET('Water Data'!$E$4,0,10*ROW('Water Data'!E113))),'Data Summary'!BV119="Yes"),100-OFFSET('Water Data'!$E$4,0,10*ROW('Water Data'!E113)),NA())</f>
        <v>#N/A</v>
      </c>
      <c r="H119" s="510" t="e">
        <f ca="1">+IF(AND(ISNUMBER(OFFSET('Water Data'!$E$6,0,10*ROW('Water Data'!E113))),'Data Summary'!BW119="Yes"),OFFSET('Water Data'!$E$6,0,10*ROW('Water Data'!E113)),NA())</f>
        <v>#N/A</v>
      </c>
      <c r="I119" s="510" t="e">
        <f ca="1">+IF(AND(ISNUMBER(OFFSET('Water Data'!$E$9,0,10*ROW('Water Data'!E113))),'Data Summary'!BX119="Yes"),OFFSET('Water Data'!$E$9,0,10*ROW('Water Data'!E113)),NA())</f>
        <v>#N/A</v>
      </c>
      <c r="J119" s="510" t="e">
        <f ca="1">+IF(AND(ISNUMBER(OFFSET('Water Data'!$F$4,0,10*ROW('Water Data'!F113))),'Data Summary'!BY119="Yes"),100-OFFSET('Water Data'!$F$4,0,10*ROW('Water Data'!F113)),NA())</f>
        <v>#N/A</v>
      </c>
      <c r="K119" s="510" t="e">
        <f ca="1">+IF(AND(ISNUMBER(OFFSET('Water Data'!$F$6,0,10*ROW('Water Data'!F113))),'Data Summary'!BZ119="Yes"),OFFSET('Water Data'!$F$6,0,10*ROW('Water Data'!F113)),NA())</f>
        <v>#N/A</v>
      </c>
      <c r="L119" s="510" t="e">
        <f ca="1">+IF(AND(ISNUMBER(OFFSET('Water Data'!$F$9,0,10*ROW('Water Data'!F113))),'Data Summary'!CA119="Yes"),OFFSET('Water Data'!$F$9,0,10*ROW('Water Data'!F113)),NA())</f>
        <v>#N/A</v>
      </c>
      <c r="M119" s="510" t="e">
        <f ca="1">+IF(AND(ISNUMBER(OFFSET('Water Data'!$G$4,0,10*ROW('Water Data'!G113))),'Data Summary'!CB119="Yes"),100-OFFSET('Water Data'!$G$4,0,10*ROW('Water Data'!G113)),NA())</f>
        <v>#N/A</v>
      </c>
      <c r="N119" s="510" t="e">
        <f ca="1">+IF(AND(ISNUMBER(OFFSET('Water Data'!$G$6,0,10*ROW('Water Data'!G113))),'Data Summary'!CC119="Yes"),OFFSET('Water Data'!$G$6,0,10*ROW('Water Data'!G113)),NA())</f>
        <v>#N/A</v>
      </c>
      <c r="O119" s="510" t="e">
        <f ca="1">+IF(AND(ISNUMBER(OFFSET('Water Data'!$G$9,0,10*ROW('Water Data'!G113))),'Data Summary'!CD119="Yes"),OFFSET('Water Data'!$G$9,0,10*ROW('Water Data'!G113)),NA())</f>
        <v>#N/A</v>
      </c>
      <c r="P119" s="510" t="e">
        <f ca="1">+IF(AND(ISNUMBER(OFFSET('Water Data'!$H$4,0,10*ROW('Water Data'!H113))),'Data Summary'!CE119="Yes"),100-OFFSET('Water Data'!$H$4,0,10*ROW('Water Data'!H113)),NA())</f>
        <v>#N/A</v>
      </c>
      <c r="Q119" s="510" t="e">
        <f ca="1">+IF(AND(ISNUMBER(OFFSET('Water Data'!$H$6,0,10*ROW('Water Data'!H113))),'Data Summary'!CF119="Yes"),OFFSET('Water Data'!$H$6,0,10*ROW('Water Data'!H113)),NA())</f>
        <v>#N/A</v>
      </c>
      <c r="R119" s="510" t="e">
        <f ca="1">+IF(AND(ISNUMBER(OFFSET('Water Data'!$H$9,0,10*ROW('Water Data'!H113))),'Data Summary'!CG119="Yes"),OFFSET('Water Data'!$H$9,0,10*ROW('Water Data'!H113)),NA())</f>
        <v>#N/A</v>
      </c>
      <c r="S119" s="510" t="e">
        <f ca="1">+IF(AND(ISNUMBER(OFFSET('Water Data'!$I$4,0,10*ROW('Water Data'!I113))),'Data Summary'!CH119="Yes"),100-OFFSET('Water Data'!$I$4,0,10*ROW('Water Data'!I113)),NA())</f>
        <v>#N/A</v>
      </c>
      <c r="T119" s="510" t="e">
        <f ca="1">+IF(AND(ISNUMBER(OFFSET('Water Data'!$I$6,0,10*ROW('Water Data'!I113))),'Data Summary'!CI119="Yes"),OFFSET('Water Data'!$I$6,0,10*ROW('Water Data'!I113)),NA())</f>
        <v>#N/A</v>
      </c>
      <c r="U119" s="510" t="e">
        <f ca="1">+IF(AND(ISNUMBER(OFFSET('Water Data'!$I$9,0,10*ROW('Water Data'!I113))),'Data Summary'!CJ119="Yes"),OFFSET('Water Data'!$I$9,0,10*ROW('Water Data'!I113)),NA())</f>
        <v>#N/A</v>
      </c>
      <c r="V119" s="511" t="e">
        <f ca="1">+IF(AND(ISNUMBER(OFFSET('Sanitation Data'!$D$4,0,10*ROW('Sanitation Data'!D113))),'Data Summary'!CK119="Yes"),100-OFFSET('Sanitation Data'!$D$4,0,10*ROW('Sanitation Data'!D113)),NA())</f>
        <v>#N/A</v>
      </c>
      <c r="W119" s="511" t="e">
        <f ca="1">+IF(AND(ISNUMBER(OFFSET('Sanitation Data'!$D$6,0,10*ROW('Sanitation Data'!D113))),'Data Summary'!CL119="Yes"),OFFSET('Sanitation Data'!$D$6,0,10*ROW('Sanitation Data'!D113)),NA())</f>
        <v>#N/A</v>
      </c>
      <c r="X119" s="511" t="e">
        <f ca="1">+IF(AND(ISNUMBER(OFFSET('Sanitation Data'!$D$10,0,10*ROW('Sanitation Data'!D113))),'Data Summary'!CM119="Yes"),OFFSET('Sanitation Data'!$D$10,0,10*ROW('Sanitation Data'!D113)),NA())</f>
        <v>#N/A</v>
      </c>
      <c r="Y119" s="511" t="e">
        <f ca="1">+IF(AND(ISNUMBER(OFFSET('Sanitation Data'!$D$11,0,10*ROW('Sanitation Data'!D113))),'Data Summary'!CN119="Yes"),OFFSET('Sanitation Data'!$D$11,0,10*ROW('Sanitation Data'!D113)),NA())</f>
        <v>#N/A</v>
      </c>
      <c r="Z119" s="511" t="e">
        <f ca="1">+IF(AND(ISNUMBER(OFFSET('Sanitation Data'!$D$12,0,10*ROW('Sanitation Data'!D113))),'Data Summary'!CO119="Yes"),OFFSET('Sanitation Data'!$D$12,0,10*ROW('Sanitation Data'!D113)),NA())</f>
        <v>#N/A</v>
      </c>
      <c r="AA119" s="511" t="e">
        <f ca="1">+IF(AND(ISNUMBER(OFFSET('Sanitation Data'!$E$4,0,10*ROW('Sanitation Data'!E113))),'Data Summary'!CP119="Yes"),100-OFFSET('Sanitation Data'!$E$4,0,10*ROW('Sanitation Data'!E113)),NA())</f>
        <v>#N/A</v>
      </c>
      <c r="AB119" s="511" t="e">
        <f ca="1">+IF(AND(ISNUMBER(OFFSET('Sanitation Data'!$E$6,0,10*ROW('Sanitation Data'!E113))),'Data Summary'!CQ119="Yes"),OFFSET('Sanitation Data'!$E$6,0,10*ROW('Sanitation Data'!E113)),NA())</f>
        <v>#N/A</v>
      </c>
      <c r="AC119" s="511" t="e">
        <f ca="1">+IF(AND(ISNUMBER(OFFSET('Sanitation Data'!$E$10,0,10*ROW('Sanitation Data'!E113))),'Data Summary'!CR119="Yes"),OFFSET('Sanitation Data'!$E$10,0,10*ROW('Sanitation Data'!E113)),NA())</f>
        <v>#N/A</v>
      </c>
      <c r="AD119" s="511" t="e">
        <f ca="1">+IF(AND(ISNUMBER(OFFSET('Sanitation Data'!$E$11,0,10*ROW('Sanitation Data'!E113))),'Data Summary'!CS119="Yes"),OFFSET('Sanitation Data'!$E$11,0,10*ROW('Sanitation Data'!E113)),NA())</f>
        <v>#N/A</v>
      </c>
      <c r="AE119" s="511" t="e">
        <f ca="1">+IF(AND(ISNUMBER(OFFSET('Sanitation Data'!$E$12,0,10*ROW('Sanitation Data'!E113))),'Data Summary'!CT119="Yes"),OFFSET('Sanitation Data'!$E$12,0,10*ROW('Sanitation Data'!E113)),NA())</f>
        <v>#N/A</v>
      </c>
      <c r="AF119" s="511" t="e">
        <f ca="1">+IF(AND(ISNUMBER(OFFSET('Sanitation Data'!$F$4,0,10*ROW('Sanitation Data'!F113))),'Data Summary'!CU119="Yes"),100-OFFSET('Sanitation Data'!$F$4,0,10*ROW('Sanitation Data'!F113)),NA())</f>
        <v>#N/A</v>
      </c>
      <c r="AG119" s="511" t="e">
        <f ca="1">+IF(AND(ISNUMBER(OFFSET('Sanitation Data'!$F$6,0,10*ROW('Sanitation Data'!F113))),'Data Summary'!CV119="Yes"),OFFSET('Sanitation Data'!$F$6,0,10*ROW('Sanitation Data'!F113)),NA())</f>
        <v>#N/A</v>
      </c>
      <c r="AH119" s="511" t="e">
        <f ca="1">+IF(AND(ISNUMBER(OFFSET('Sanitation Data'!$F$10,0,10*ROW('Sanitation Data'!F113))),'Data Summary'!CW119="Yes"),OFFSET('Sanitation Data'!$F$10,0,10*ROW('Sanitation Data'!F113)),NA())</f>
        <v>#N/A</v>
      </c>
      <c r="AI119" s="511" t="e">
        <f ca="1">+IF(AND(ISNUMBER(OFFSET('Sanitation Data'!$F$11,0,10*ROW('Sanitation Data'!F113))),'Data Summary'!CX119="Yes"),OFFSET('Sanitation Data'!$F$11,0,10*ROW('Sanitation Data'!F113)),NA())</f>
        <v>#N/A</v>
      </c>
      <c r="AJ119" s="511" t="e">
        <f ca="1">+IF(AND(ISNUMBER(OFFSET('Sanitation Data'!$F$12,0,10*ROW('Sanitation Data'!F113))),'Data Summary'!CY119="Yes"),OFFSET('Sanitation Data'!$F$12,0,10*ROW('Sanitation Data'!F113)),NA())</f>
        <v>#N/A</v>
      </c>
      <c r="AK119" s="511" t="e">
        <f ca="1">+IF(AND(ISNUMBER(OFFSET('Sanitation Data'!$G$4,0,10*ROW('Sanitation Data'!G113))),'Data Summary'!CZ119="Yes"),100-OFFSET('Sanitation Data'!$G$4,0,10*ROW('Sanitation Data'!G113)),NA())</f>
        <v>#N/A</v>
      </c>
      <c r="AL119" s="511" t="e">
        <f ca="1">+IF(AND(ISNUMBER(OFFSET('Sanitation Data'!$G$6,0,10*ROW('Sanitation Data'!G113))),'Data Summary'!DA119="Yes"),OFFSET('Sanitation Data'!$G$6,0,10*ROW('Sanitation Data'!G113)),NA())</f>
        <v>#N/A</v>
      </c>
      <c r="AM119" s="511" t="e">
        <f ca="1">+IF(AND(ISNUMBER(OFFSET('Sanitation Data'!$G$10,0,10*ROW('Sanitation Data'!G113))),'Data Summary'!DB119="Yes"),OFFSET('Sanitation Data'!$G$10,0,10*ROW('Sanitation Data'!G113)),NA())</f>
        <v>#N/A</v>
      </c>
      <c r="AN119" s="511" t="e">
        <f ca="1">+IF(AND(ISNUMBER(OFFSET('Sanitation Data'!$G$11,0,10*ROW('Sanitation Data'!G113))),'Data Summary'!DC119="Yes"),OFFSET('Sanitation Data'!$G$11,0,10*ROW('Sanitation Data'!G113)),NA())</f>
        <v>#N/A</v>
      </c>
      <c r="AO119" s="511" t="e">
        <f ca="1">+IF(AND(ISNUMBER(OFFSET('Sanitation Data'!$G$12,0,10*ROW('Sanitation Data'!G113))),'Data Summary'!DD119="Yes"),OFFSET('Sanitation Data'!$G$12,0,10*ROW('Sanitation Data'!G113)),NA())</f>
        <v>#N/A</v>
      </c>
      <c r="AP119" s="511" t="e">
        <f ca="1">+IF(AND(ISNUMBER(OFFSET('Sanitation Data'!$H$4,0,10*ROW('Sanitation Data'!H113))),'Data Summary'!DE119="Yes"),100-OFFSET('Sanitation Data'!$H$4,0,10*ROW('Sanitation Data'!H113)),NA())</f>
        <v>#N/A</v>
      </c>
      <c r="AQ119" s="511" t="e">
        <f ca="1">+IF(AND(ISNUMBER(OFFSET('Sanitation Data'!$H$6,0,10*ROW('Sanitation Data'!H113))),'Data Summary'!DF119="Yes"),OFFSET('Sanitation Data'!$H$6,0,10*ROW('Sanitation Data'!H113)),NA())</f>
        <v>#N/A</v>
      </c>
      <c r="AR119" s="511" t="e">
        <f ca="1">+IF(AND(ISNUMBER(OFFSET('Sanitation Data'!$H$10,0,10*ROW('Sanitation Data'!H113))),'Data Summary'!DG119="Yes"),OFFSET('Sanitation Data'!$H$10,0,10*ROW('Sanitation Data'!H113)),NA())</f>
        <v>#N/A</v>
      </c>
      <c r="AS119" s="511" t="e">
        <f ca="1">+IF(AND(ISNUMBER(OFFSET('Sanitation Data'!$H$11,0,10*ROW('Sanitation Data'!H113))),'Data Summary'!DH119="Yes"),OFFSET('Sanitation Data'!$H$11,0,10*ROW('Sanitation Data'!H113)),NA())</f>
        <v>#N/A</v>
      </c>
      <c r="AT119" s="511" t="e">
        <f ca="1">+IF(AND(ISNUMBER(OFFSET('Sanitation Data'!$H$12,0,10*ROW('Sanitation Data'!H113))),'Data Summary'!DI119="Yes"),OFFSET('Sanitation Data'!$H$12,0,10*ROW('Sanitation Data'!H113)),NA())</f>
        <v>#N/A</v>
      </c>
      <c r="AU119" s="511" t="e">
        <f ca="1">+IF(AND(ISNUMBER(OFFSET('Sanitation Data'!$I$4,0,10*ROW('Sanitation Data'!I113))),'Data Summary'!DJ119="Yes"),100-OFFSET('Sanitation Data'!$I$4,0,10*ROW('Sanitation Data'!I113)),NA())</f>
        <v>#N/A</v>
      </c>
      <c r="AV119" s="511" t="e">
        <f ca="1">+IF(AND(ISNUMBER(OFFSET('Sanitation Data'!$I$6,0,10*ROW('Sanitation Data'!I113))),'Data Summary'!DK119="Yes"),OFFSET('Sanitation Data'!$I$6,0,10*ROW('Sanitation Data'!I113)),NA())</f>
        <v>#N/A</v>
      </c>
      <c r="AW119" s="511" t="e">
        <f ca="1">+IF(AND(ISNUMBER(OFFSET('Sanitation Data'!$I$10,0,10*ROW('Sanitation Data'!I113))),'Data Summary'!DL119="Yes"),OFFSET('Sanitation Data'!$I$10,0,10*ROW('Sanitation Data'!I113)),NA())</f>
        <v>#N/A</v>
      </c>
      <c r="AX119" s="511" t="e">
        <f ca="1">+IF(AND(ISNUMBER(OFFSET('Sanitation Data'!$I$11,0,10*ROW('Sanitation Data'!I113))),'Data Summary'!DM119="Yes"),OFFSET('Sanitation Data'!$I$11,0,10*ROW('Sanitation Data'!I113)),NA())</f>
        <v>#N/A</v>
      </c>
      <c r="AY119" s="511" t="e">
        <f ca="1">+IF(AND(ISNUMBER(OFFSET('Sanitation Data'!$I$12,0,10*ROW('Sanitation Data'!I113))),'Data Summary'!DN119="Yes"),OFFSET('Sanitation Data'!$I$12,0,10*ROW('Sanitation Data'!I113)),NA())</f>
        <v>#N/A</v>
      </c>
      <c r="AZ119" s="512" t="e">
        <f ca="1">+IF(AND(ISNUMBER(OFFSET('Hygiene Data'!$D$5,0,10*ROW('Hygiene Data'!D113))),'Data Summary'!DO119="Yes"),OFFSET('Hygiene Data'!$D$5,0,10*ROW('Hygiene Data'!D113)),NA())</f>
        <v>#N/A</v>
      </c>
      <c r="BA119" s="512" t="e">
        <f ca="1">+IF(AND(ISNUMBER(OFFSET('Hygiene Data'!$D$7,0,10*ROW('Hygiene Data'!D113))),'Data Summary'!DP119="Yes"),OFFSET('Hygiene Data'!$D$7,0,10*ROW('Hygiene Data'!D113)),NA())</f>
        <v>#N/A</v>
      </c>
      <c r="BB119" s="512" t="e">
        <f ca="1">+IF(AND(ISNUMBER(OFFSET('Hygiene Data'!$D$9,0,10*ROW('Hygiene Data'!D113))),'Data Summary'!DQ119="Yes"),OFFSET('Hygiene Data'!$D$9,0,10*ROW('Hygiene Data'!D113)),NA())</f>
        <v>#N/A</v>
      </c>
      <c r="BC119" s="512" t="e">
        <f ca="1">+IF(AND(ISNUMBER(OFFSET('Hygiene Data'!$E$5,0,10*ROW('Hygiene Data'!E113))),'Data Summary'!DR119="Yes"),OFFSET('Hygiene Data'!$E$5,0,10*ROW('Hygiene Data'!E113)),NA())</f>
        <v>#N/A</v>
      </c>
      <c r="BD119" s="512" t="e">
        <f ca="1">+IF(AND(ISNUMBER(OFFSET('Hygiene Data'!$E$7,0,10*ROW('Hygiene Data'!E113))),'Data Summary'!DS119="Yes"),OFFSET('Hygiene Data'!$E$7,0,10*ROW('Hygiene Data'!E113)),NA())</f>
        <v>#N/A</v>
      </c>
      <c r="BE119" s="512" t="e">
        <f ca="1">+IF(AND(ISNUMBER(OFFSET('Hygiene Data'!$E$9,0,10*ROW('Hygiene Data'!E113))),'Data Summary'!DT119="Yes"),OFFSET('Hygiene Data'!$E$9,0,10*ROW('Hygiene Data'!E113)),NA())</f>
        <v>#N/A</v>
      </c>
      <c r="BF119" s="512" t="e">
        <f ca="1">+IF(AND(ISNUMBER(OFFSET('Hygiene Data'!$F$5,0,10*ROW('Hygiene Data'!F113))),'Data Summary'!DU119="Yes"),OFFSET('Hygiene Data'!$F$5,0,10*ROW('Hygiene Data'!F113)),NA())</f>
        <v>#N/A</v>
      </c>
      <c r="BG119" s="512" t="e">
        <f ca="1">+IF(AND(ISNUMBER(OFFSET('Hygiene Data'!$F$7,0,10*ROW('Hygiene Data'!F113))),'Data Summary'!DV119="Yes"),OFFSET('Hygiene Data'!$F$7,0,10*ROW('Hygiene Data'!F113)),NA())</f>
        <v>#N/A</v>
      </c>
      <c r="BH119" s="512" t="e">
        <f ca="1">+IF(AND(ISNUMBER(OFFSET('Hygiene Data'!$F$9,0,10*ROW('Hygiene Data'!F113))),'Data Summary'!DW119="Yes"),OFFSET('Hygiene Data'!$F$9,0,10*ROW('Hygiene Data'!F113)),NA())</f>
        <v>#N/A</v>
      </c>
      <c r="BI119" s="512" t="e">
        <f ca="1">+IF(AND(ISNUMBER(OFFSET('Hygiene Data'!$G$5,0,10*ROW('Hygiene Data'!G113))),'Data Summary'!DX119="Yes"),OFFSET('Hygiene Data'!$G$5,0,10*ROW('Hygiene Data'!G113)),NA())</f>
        <v>#N/A</v>
      </c>
      <c r="BJ119" s="512" t="e">
        <f ca="1">+IF(AND(ISNUMBER(OFFSET('Hygiene Data'!$G$7,0,10*ROW('Hygiene Data'!G113))),'Data Summary'!DY119="Yes"),OFFSET('Hygiene Data'!$G$7,0,10*ROW('Hygiene Data'!G113)),NA())</f>
        <v>#N/A</v>
      </c>
      <c r="BK119" s="512" t="e">
        <f ca="1">+IF(AND(ISNUMBER(OFFSET('Hygiene Data'!$G$9,0,10*ROW('Hygiene Data'!G113))),'Data Summary'!DZ119="Yes"),OFFSET('Hygiene Data'!$G$9,0,10*ROW('Hygiene Data'!G113)),NA())</f>
        <v>#N/A</v>
      </c>
      <c r="BL119" s="512" t="e">
        <f ca="1">+IF(AND(ISNUMBER(OFFSET('Hygiene Data'!$H$5,0,10*ROW('Hygiene Data'!H113))),'Data Summary'!EA119="Yes"),OFFSET('Hygiene Data'!$H$5,0,10*ROW('Hygiene Data'!H113)),NA())</f>
        <v>#N/A</v>
      </c>
      <c r="BM119" s="512" t="e">
        <f ca="1">+IF(AND(ISNUMBER(OFFSET('Hygiene Data'!$H$7,0,10*ROW('Hygiene Data'!H113))),'Data Summary'!EB119="Yes"),OFFSET('Hygiene Data'!$H$7,0,10*ROW('Hygiene Data'!H113)),NA())</f>
        <v>#N/A</v>
      </c>
      <c r="BN119" s="512" t="e">
        <f ca="1">+IF(AND(ISNUMBER(OFFSET('Hygiene Data'!$H$9,0,10*ROW('Hygiene Data'!H113))),'Data Summary'!EC119="Yes"),OFFSET('Hygiene Data'!$H$9,0,10*ROW('Hygiene Data'!H113)),NA())</f>
        <v>#N/A</v>
      </c>
      <c r="BO119" s="512" t="e">
        <f ca="1">+IF(AND(ISNUMBER(OFFSET('Hygiene Data'!$I$5,0,10*ROW('Hygiene Data'!I113))),'Data Summary'!ED119="Yes"),OFFSET('Hygiene Data'!$I$5,0,10*ROW('Hygiene Data'!I113)),NA())</f>
        <v>#N/A</v>
      </c>
      <c r="BP119" s="512" t="e">
        <f ca="1">+IF(AND(ISNUMBER(OFFSET('Hygiene Data'!$I$7,0,10*ROW('Hygiene Data'!I113))),'Data Summary'!EE119="Yes"),OFFSET('Hygiene Data'!$I$7,0,10*ROW('Hygiene Data'!I113)),NA())</f>
        <v>#N/A</v>
      </c>
      <c r="BQ119" s="512" t="e">
        <f ca="1">+IF(AND(ISNUMBER(OFFSET('Hygiene Data'!$I$9,0,10*ROW('Hygiene Data'!I113))),'Data Summary'!EF119="Yes"),OFFSET('Hygiene Data'!$I$9,0,10*ROW('Hygiene Data'!I113)),NA())</f>
        <v>#N/A</v>
      </c>
    </row>
    <row r="120" spans="1:69" x14ac:dyDescent="0.25">
      <c r="A120" s="508" t="e">
        <f ca="1">+RIGHT('Data Summary'!A120,LEN('Data Summary'!A120)-9)</f>
        <v>#VALUE!</v>
      </c>
      <c r="B120" s="482" t="str">
        <f ca="1">+IF(ISTEXT('Data Summary'!B120),'Data Summary'!B120,"")</f>
        <v/>
      </c>
      <c r="C120" s="509" t="e">
        <f ca="1">+VALUE('Data Summary'!C120)</f>
        <v>#VALUE!</v>
      </c>
      <c r="D120" s="510" t="e">
        <f ca="1">+IF(AND(ISNUMBER(OFFSET('Water Data'!$D$4,0,10*ROW('Water Data'!D114))),'Data Summary'!BS120="Yes"),100-OFFSET('Water Data'!$D$4,0,10*ROW('Water Data'!D114)),NA())</f>
        <v>#N/A</v>
      </c>
      <c r="E120" s="510" t="e">
        <f ca="1">+IF(AND(ISNUMBER(OFFSET('Water Data'!$D$6,0,10*ROW('Water Data'!D114))),'Data Summary'!BT120="Yes"),OFFSET('Water Data'!$D$6,0,10*ROW('Water Data'!D114)),NA())</f>
        <v>#N/A</v>
      </c>
      <c r="F120" s="510" t="e">
        <f ca="1">+IF(AND(ISNUMBER(OFFSET('Water Data'!$D$9,0,10*ROW('Water Data'!D114))),'Data Summary'!BU120="Yes"),OFFSET('Water Data'!$D$9,0,10*ROW('Water Data'!D114)),NA())</f>
        <v>#N/A</v>
      </c>
      <c r="G120" s="510" t="e">
        <f ca="1">+IF(AND(ISNUMBER(OFFSET('Water Data'!$E$4,0,10*ROW('Water Data'!E114))),'Data Summary'!BV120="Yes"),100-OFFSET('Water Data'!$E$4,0,10*ROW('Water Data'!E114)),NA())</f>
        <v>#N/A</v>
      </c>
      <c r="H120" s="510" t="e">
        <f ca="1">+IF(AND(ISNUMBER(OFFSET('Water Data'!$E$6,0,10*ROW('Water Data'!E114))),'Data Summary'!BW120="Yes"),OFFSET('Water Data'!$E$6,0,10*ROW('Water Data'!E114)),NA())</f>
        <v>#N/A</v>
      </c>
      <c r="I120" s="510" t="e">
        <f ca="1">+IF(AND(ISNUMBER(OFFSET('Water Data'!$E$9,0,10*ROW('Water Data'!E114))),'Data Summary'!BX120="Yes"),OFFSET('Water Data'!$E$9,0,10*ROW('Water Data'!E114)),NA())</f>
        <v>#N/A</v>
      </c>
      <c r="J120" s="510" t="e">
        <f ca="1">+IF(AND(ISNUMBER(OFFSET('Water Data'!$F$4,0,10*ROW('Water Data'!F114))),'Data Summary'!BY120="Yes"),100-OFFSET('Water Data'!$F$4,0,10*ROW('Water Data'!F114)),NA())</f>
        <v>#N/A</v>
      </c>
      <c r="K120" s="510" t="e">
        <f ca="1">+IF(AND(ISNUMBER(OFFSET('Water Data'!$F$6,0,10*ROW('Water Data'!F114))),'Data Summary'!BZ120="Yes"),OFFSET('Water Data'!$F$6,0,10*ROW('Water Data'!F114)),NA())</f>
        <v>#N/A</v>
      </c>
      <c r="L120" s="510" t="e">
        <f ca="1">+IF(AND(ISNUMBER(OFFSET('Water Data'!$F$9,0,10*ROW('Water Data'!F114))),'Data Summary'!CA120="Yes"),OFFSET('Water Data'!$F$9,0,10*ROW('Water Data'!F114)),NA())</f>
        <v>#N/A</v>
      </c>
      <c r="M120" s="510" t="e">
        <f ca="1">+IF(AND(ISNUMBER(OFFSET('Water Data'!$G$4,0,10*ROW('Water Data'!G114))),'Data Summary'!CB120="Yes"),100-OFFSET('Water Data'!$G$4,0,10*ROW('Water Data'!G114)),NA())</f>
        <v>#N/A</v>
      </c>
      <c r="N120" s="510" t="e">
        <f ca="1">+IF(AND(ISNUMBER(OFFSET('Water Data'!$G$6,0,10*ROW('Water Data'!G114))),'Data Summary'!CC120="Yes"),OFFSET('Water Data'!$G$6,0,10*ROW('Water Data'!G114)),NA())</f>
        <v>#N/A</v>
      </c>
      <c r="O120" s="510" t="e">
        <f ca="1">+IF(AND(ISNUMBER(OFFSET('Water Data'!$G$9,0,10*ROW('Water Data'!G114))),'Data Summary'!CD120="Yes"),OFFSET('Water Data'!$G$9,0,10*ROW('Water Data'!G114)),NA())</f>
        <v>#N/A</v>
      </c>
      <c r="P120" s="510" t="e">
        <f ca="1">+IF(AND(ISNUMBER(OFFSET('Water Data'!$H$4,0,10*ROW('Water Data'!H114))),'Data Summary'!CE120="Yes"),100-OFFSET('Water Data'!$H$4,0,10*ROW('Water Data'!H114)),NA())</f>
        <v>#N/A</v>
      </c>
      <c r="Q120" s="510" t="e">
        <f ca="1">+IF(AND(ISNUMBER(OFFSET('Water Data'!$H$6,0,10*ROW('Water Data'!H114))),'Data Summary'!CF120="Yes"),OFFSET('Water Data'!$H$6,0,10*ROW('Water Data'!H114)),NA())</f>
        <v>#N/A</v>
      </c>
      <c r="R120" s="510" t="e">
        <f ca="1">+IF(AND(ISNUMBER(OFFSET('Water Data'!$H$9,0,10*ROW('Water Data'!H114))),'Data Summary'!CG120="Yes"),OFFSET('Water Data'!$H$9,0,10*ROW('Water Data'!H114)),NA())</f>
        <v>#N/A</v>
      </c>
      <c r="S120" s="510" t="e">
        <f ca="1">+IF(AND(ISNUMBER(OFFSET('Water Data'!$I$4,0,10*ROW('Water Data'!I114))),'Data Summary'!CH120="Yes"),100-OFFSET('Water Data'!$I$4,0,10*ROW('Water Data'!I114)),NA())</f>
        <v>#N/A</v>
      </c>
      <c r="T120" s="510" t="e">
        <f ca="1">+IF(AND(ISNUMBER(OFFSET('Water Data'!$I$6,0,10*ROW('Water Data'!I114))),'Data Summary'!CI120="Yes"),OFFSET('Water Data'!$I$6,0,10*ROW('Water Data'!I114)),NA())</f>
        <v>#N/A</v>
      </c>
      <c r="U120" s="510" t="e">
        <f ca="1">+IF(AND(ISNUMBER(OFFSET('Water Data'!$I$9,0,10*ROW('Water Data'!I114))),'Data Summary'!CJ120="Yes"),OFFSET('Water Data'!$I$9,0,10*ROW('Water Data'!I114)),NA())</f>
        <v>#N/A</v>
      </c>
      <c r="V120" s="511" t="e">
        <f ca="1">+IF(AND(ISNUMBER(OFFSET('Sanitation Data'!$D$4,0,10*ROW('Sanitation Data'!D114))),'Data Summary'!CK120="Yes"),100-OFFSET('Sanitation Data'!$D$4,0,10*ROW('Sanitation Data'!D114)),NA())</f>
        <v>#N/A</v>
      </c>
      <c r="W120" s="511" t="e">
        <f ca="1">+IF(AND(ISNUMBER(OFFSET('Sanitation Data'!$D$6,0,10*ROW('Sanitation Data'!D114))),'Data Summary'!CL120="Yes"),OFFSET('Sanitation Data'!$D$6,0,10*ROW('Sanitation Data'!D114)),NA())</f>
        <v>#N/A</v>
      </c>
      <c r="X120" s="511" t="e">
        <f ca="1">+IF(AND(ISNUMBER(OFFSET('Sanitation Data'!$D$10,0,10*ROW('Sanitation Data'!D114))),'Data Summary'!CM120="Yes"),OFFSET('Sanitation Data'!$D$10,0,10*ROW('Sanitation Data'!D114)),NA())</f>
        <v>#N/A</v>
      </c>
      <c r="Y120" s="511" t="e">
        <f ca="1">+IF(AND(ISNUMBER(OFFSET('Sanitation Data'!$D$11,0,10*ROW('Sanitation Data'!D114))),'Data Summary'!CN120="Yes"),OFFSET('Sanitation Data'!$D$11,0,10*ROW('Sanitation Data'!D114)),NA())</f>
        <v>#N/A</v>
      </c>
      <c r="Z120" s="511" t="e">
        <f ca="1">+IF(AND(ISNUMBER(OFFSET('Sanitation Data'!$D$12,0,10*ROW('Sanitation Data'!D114))),'Data Summary'!CO120="Yes"),OFFSET('Sanitation Data'!$D$12,0,10*ROW('Sanitation Data'!D114)),NA())</f>
        <v>#N/A</v>
      </c>
      <c r="AA120" s="511" t="e">
        <f ca="1">+IF(AND(ISNUMBER(OFFSET('Sanitation Data'!$E$4,0,10*ROW('Sanitation Data'!E114))),'Data Summary'!CP120="Yes"),100-OFFSET('Sanitation Data'!$E$4,0,10*ROW('Sanitation Data'!E114)),NA())</f>
        <v>#N/A</v>
      </c>
      <c r="AB120" s="511" t="e">
        <f ca="1">+IF(AND(ISNUMBER(OFFSET('Sanitation Data'!$E$6,0,10*ROW('Sanitation Data'!E114))),'Data Summary'!CQ120="Yes"),OFFSET('Sanitation Data'!$E$6,0,10*ROW('Sanitation Data'!E114)),NA())</f>
        <v>#N/A</v>
      </c>
      <c r="AC120" s="511" t="e">
        <f ca="1">+IF(AND(ISNUMBER(OFFSET('Sanitation Data'!$E$10,0,10*ROW('Sanitation Data'!E114))),'Data Summary'!CR120="Yes"),OFFSET('Sanitation Data'!$E$10,0,10*ROW('Sanitation Data'!E114)),NA())</f>
        <v>#N/A</v>
      </c>
      <c r="AD120" s="511" t="e">
        <f ca="1">+IF(AND(ISNUMBER(OFFSET('Sanitation Data'!$E$11,0,10*ROW('Sanitation Data'!E114))),'Data Summary'!CS120="Yes"),OFFSET('Sanitation Data'!$E$11,0,10*ROW('Sanitation Data'!E114)),NA())</f>
        <v>#N/A</v>
      </c>
      <c r="AE120" s="511" t="e">
        <f ca="1">+IF(AND(ISNUMBER(OFFSET('Sanitation Data'!$E$12,0,10*ROW('Sanitation Data'!E114))),'Data Summary'!CT120="Yes"),OFFSET('Sanitation Data'!$E$12,0,10*ROW('Sanitation Data'!E114)),NA())</f>
        <v>#N/A</v>
      </c>
      <c r="AF120" s="511" t="e">
        <f ca="1">+IF(AND(ISNUMBER(OFFSET('Sanitation Data'!$F$4,0,10*ROW('Sanitation Data'!F114))),'Data Summary'!CU120="Yes"),100-OFFSET('Sanitation Data'!$F$4,0,10*ROW('Sanitation Data'!F114)),NA())</f>
        <v>#N/A</v>
      </c>
      <c r="AG120" s="511" t="e">
        <f ca="1">+IF(AND(ISNUMBER(OFFSET('Sanitation Data'!$F$6,0,10*ROW('Sanitation Data'!F114))),'Data Summary'!CV120="Yes"),OFFSET('Sanitation Data'!$F$6,0,10*ROW('Sanitation Data'!F114)),NA())</f>
        <v>#N/A</v>
      </c>
      <c r="AH120" s="511" t="e">
        <f ca="1">+IF(AND(ISNUMBER(OFFSET('Sanitation Data'!$F$10,0,10*ROW('Sanitation Data'!F114))),'Data Summary'!CW120="Yes"),OFFSET('Sanitation Data'!$F$10,0,10*ROW('Sanitation Data'!F114)),NA())</f>
        <v>#N/A</v>
      </c>
      <c r="AI120" s="511" t="e">
        <f ca="1">+IF(AND(ISNUMBER(OFFSET('Sanitation Data'!$F$11,0,10*ROW('Sanitation Data'!F114))),'Data Summary'!CX120="Yes"),OFFSET('Sanitation Data'!$F$11,0,10*ROW('Sanitation Data'!F114)),NA())</f>
        <v>#N/A</v>
      </c>
      <c r="AJ120" s="511" t="e">
        <f ca="1">+IF(AND(ISNUMBER(OFFSET('Sanitation Data'!$F$12,0,10*ROW('Sanitation Data'!F114))),'Data Summary'!CY120="Yes"),OFFSET('Sanitation Data'!$F$12,0,10*ROW('Sanitation Data'!F114)),NA())</f>
        <v>#N/A</v>
      </c>
      <c r="AK120" s="511" t="e">
        <f ca="1">+IF(AND(ISNUMBER(OFFSET('Sanitation Data'!$G$4,0,10*ROW('Sanitation Data'!G114))),'Data Summary'!CZ120="Yes"),100-OFFSET('Sanitation Data'!$G$4,0,10*ROW('Sanitation Data'!G114)),NA())</f>
        <v>#N/A</v>
      </c>
      <c r="AL120" s="511" t="e">
        <f ca="1">+IF(AND(ISNUMBER(OFFSET('Sanitation Data'!$G$6,0,10*ROW('Sanitation Data'!G114))),'Data Summary'!DA120="Yes"),OFFSET('Sanitation Data'!$G$6,0,10*ROW('Sanitation Data'!G114)),NA())</f>
        <v>#N/A</v>
      </c>
      <c r="AM120" s="511" t="e">
        <f ca="1">+IF(AND(ISNUMBER(OFFSET('Sanitation Data'!$G$10,0,10*ROW('Sanitation Data'!G114))),'Data Summary'!DB120="Yes"),OFFSET('Sanitation Data'!$G$10,0,10*ROW('Sanitation Data'!G114)),NA())</f>
        <v>#N/A</v>
      </c>
      <c r="AN120" s="511" t="e">
        <f ca="1">+IF(AND(ISNUMBER(OFFSET('Sanitation Data'!$G$11,0,10*ROW('Sanitation Data'!G114))),'Data Summary'!DC120="Yes"),OFFSET('Sanitation Data'!$G$11,0,10*ROW('Sanitation Data'!G114)),NA())</f>
        <v>#N/A</v>
      </c>
      <c r="AO120" s="511" t="e">
        <f ca="1">+IF(AND(ISNUMBER(OFFSET('Sanitation Data'!$G$12,0,10*ROW('Sanitation Data'!G114))),'Data Summary'!DD120="Yes"),OFFSET('Sanitation Data'!$G$12,0,10*ROW('Sanitation Data'!G114)),NA())</f>
        <v>#N/A</v>
      </c>
      <c r="AP120" s="511" t="e">
        <f ca="1">+IF(AND(ISNUMBER(OFFSET('Sanitation Data'!$H$4,0,10*ROW('Sanitation Data'!H114))),'Data Summary'!DE120="Yes"),100-OFFSET('Sanitation Data'!$H$4,0,10*ROW('Sanitation Data'!H114)),NA())</f>
        <v>#N/A</v>
      </c>
      <c r="AQ120" s="511" t="e">
        <f ca="1">+IF(AND(ISNUMBER(OFFSET('Sanitation Data'!$H$6,0,10*ROW('Sanitation Data'!H114))),'Data Summary'!DF120="Yes"),OFFSET('Sanitation Data'!$H$6,0,10*ROW('Sanitation Data'!H114)),NA())</f>
        <v>#N/A</v>
      </c>
      <c r="AR120" s="511" t="e">
        <f ca="1">+IF(AND(ISNUMBER(OFFSET('Sanitation Data'!$H$10,0,10*ROW('Sanitation Data'!H114))),'Data Summary'!DG120="Yes"),OFFSET('Sanitation Data'!$H$10,0,10*ROW('Sanitation Data'!H114)),NA())</f>
        <v>#N/A</v>
      </c>
      <c r="AS120" s="511" t="e">
        <f ca="1">+IF(AND(ISNUMBER(OFFSET('Sanitation Data'!$H$11,0,10*ROW('Sanitation Data'!H114))),'Data Summary'!DH120="Yes"),OFFSET('Sanitation Data'!$H$11,0,10*ROW('Sanitation Data'!H114)),NA())</f>
        <v>#N/A</v>
      </c>
      <c r="AT120" s="511" t="e">
        <f ca="1">+IF(AND(ISNUMBER(OFFSET('Sanitation Data'!$H$12,0,10*ROW('Sanitation Data'!H114))),'Data Summary'!DI120="Yes"),OFFSET('Sanitation Data'!$H$12,0,10*ROW('Sanitation Data'!H114)),NA())</f>
        <v>#N/A</v>
      </c>
      <c r="AU120" s="511" t="e">
        <f ca="1">+IF(AND(ISNUMBER(OFFSET('Sanitation Data'!$I$4,0,10*ROW('Sanitation Data'!I114))),'Data Summary'!DJ120="Yes"),100-OFFSET('Sanitation Data'!$I$4,0,10*ROW('Sanitation Data'!I114)),NA())</f>
        <v>#N/A</v>
      </c>
      <c r="AV120" s="511" t="e">
        <f ca="1">+IF(AND(ISNUMBER(OFFSET('Sanitation Data'!$I$6,0,10*ROW('Sanitation Data'!I114))),'Data Summary'!DK120="Yes"),OFFSET('Sanitation Data'!$I$6,0,10*ROW('Sanitation Data'!I114)),NA())</f>
        <v>#N/A</v>
      </c>
      <c r="AW120" s="511" t="e">
        <f ca="1">+IF(AND(ISNUMBER(OFFSET('Sanitation Data'!$I$10,0,10*ROW('Sanitation Data'!I114))),'Data Summary'!DL120="Yes"),OFFSET('Sanitation Data'!$I$10,0,10*ROW('Sanitation Data'!I114)),NA())</f>
        <v>#N/A</v>
      </c>
      <c r="AX120" s="511" t="e">
        <f ca="1">+IF(AND(ISNUMBER(OFFSET('Sanitation Data'!$I$11,0,10*ROW('Sanitation Data'!I114))),'Data Summary'!DM120="Yes"),OFFSET('Sanitation Data'!$I$11,0,10*ROW('Sanitation Data'!I114)),NA())</f>
        <v>#N/A</v>
      </c>
      <c r="AY120" s="511" t="e">
        <f ca="1">+IF(AND(ISNUMBER(OFFSET('Sanitation Data'!$I$12,0,10*ROW('Sanitation Data'!I114))),'Data Summary'!DN120="Yes"),OFFSET('Sanitation Data'!$I$12,0,10*ROW('Sanitation Data'!I114)),NA())</f>
        <v>#N/A</v>
      </c>
      <c r="AZ120" s="512" t="e">
        <f ca="1">+IF(AND(ISNUMBER(OFFSET('Hygiene Data'!$D$5,0,10*ROW('Hygiene Data'!D114))),'Data Summary'!DO120="Yes"),OFFSET('Hygiene Data'!$D$5,0,10*ROW('Hygiene Data'!D114)),NA())</f>
        <v>#N/A</v>
      </c>
      <c r="BA120" s="512" t="e">
        <f ca="1">+IF(AND(ISNUMBER(OFFSET('Hygiene Data'!$D$7,0,10*ROW('Hygiene Data'!D114))),'Data Summary'!DP120="Yes"),OFFSET('Hygiene Data'!$D$7,0,10*ROW('Hygiene Data'!D114)),NA())</f>
        <v>#N/A</v>
      </c>
      <c r="BB120" s="512" t="e">
        <f ca="1">+IF(AND(ISNUMBER(OFFSET('Hygiene Data'!$D$9,0,10*ROW('Hygiene Data'!D114))),'Data Summary'!DQ120="Yes"),OFFSET('Hygiene Data'!$D$9,0,10*ROW('Hygiene Data'!D114)),NA())</f>
        <v>#N/A</v>
      </c>
      <c r="BC120" s="512" t="e">
        <f ca="1">+IF(AND(ISNUMBER(OFFSET('Hygiene Data'!$E$5,0,10*ROW('Hygiene Data'!E114))),'Data Summary'!DR120="Yes"),OFFSET('Hygiene Data'!$E$5,0,10*ROW('Hygiene Data'!E114)),NA())</f>
        <v>#N/A</v>
      </c>
      <c r="BD120" s="512" t="e">
        <f ca="1">+IF(AND(ISNUMBER(OFFSET('Hygiene Data'!$E$7,0,10*ROW('Hygiene Data'!E114))),'Data Summary'!DS120="Yes"),OFFSET('Hygiene Data'!$E$7,0,10*ROW('Hygiene Data'!E114)),NA())</f>
        <v>#N/A</v>
      </c>
      <c r="BE120" s="512" t="e">
        <f ca="1">+IF(AND(ISNUMBER(OFFSET('Hygiene Data'!$E$9,0,10*ROW('Hygiene Data'!E114))),'Data Summary'!DT120="Yes"),OFFSET('Hygiene Data'!$E$9,0,10*ROW('Hygiene Data'!E114)),NA())</f>
        <v>#N/A</v>
      </c>
      <c r="BF120" s="512" t="e">
        <f ca="1">+IF(AND(ISNUMBER(OFFSET('Hygiene Data'!$F$5,0,10*ROW('Hygiene Data'!F114))),'Data Summary'!DU120="Yes"),OFFSET('Hygiene Data'!$F$5,0,10*ROW('Hygiene Data'!F114)),NA())</f>
        <v>#N/A</v>
      </c>
      <c r="BG120" s="512" t="e">
        <f ca="1">+IF(AND(ISNUMBER(OFFSET('Hygiene Data'!$F$7,0,10*ROW('Hygiene Data'!F114))),'Data Summary'!DV120="Yes"),OFFSET('Hygiene Data'!$F$7,0,10*ROW('Hygiene Data'!F114)),NA())</f>
        <v>#N/A</v>
      </c>
      <c r="BH120" s="512" t="e">
        <f ca="1">+IF(AND(ISNUMBER(OFFSET('Hygiene Data'!$F$9,0,10*ROW('Hygiene Data'!F114))),'Data Summary'!DW120="Yes"),OFFSET('Hygiene Data'!$F$9,0,10*ROW('Hygiene Data'!F114)),NA())</f>
        <v>#N/A</v>
      </c>
      <c r="BI120" s="512" t="e">
        <f ca="1">+IF(AND(ISNUMBER(OFFSET('Hygiene Data'!$G$5,0,10*ROW('Hygiene Data'!G114))),'Data Summary'!DX120="Yes"),OFFSET('Hygiene Data'!$G$5,0,10*ROW('Hygiene Data'!G114)),NA())</f>
        <v>#N/A</v>
      </c>
      <c r="BJ120" s="512" t="e">
        <f ca="1">+IF(AND(ISNUMBER(OFFSET('Hygiene Data'!$G$7,0,10*ROW('Hygiene Data'!G114))),'Data Summary'!DY120="Yes"),OFFSET('Hygiene Data'!$G$7,0,10*ROW('Hygiene Data'!G114)),NA())</f>
        <v>#N/A</v>
      </c>
      <c r="BK120" s="512" t="e">
        <f ca="1">+IF(AND(ISNUMBER(OFFSET('Hygiene Data'!$G$9,0,10*ROW('Hygiene Data'!G114))),'Data Summary'!DZ120="Yes"),OFFSET('Hygiene Data'!$G$9,0,10*ROW('Hygiene Data'!G114)),NA())</f>
        <v>#N/A</v>
      </c>
      <c r="BL120" s="512" t="e">
        <f ca="1">+IF(AND(ISNUMBER(OFFSET('Hygiene Data'!$H$5,0,10*ROW('Hygiene Data'!H114))),'Data Summary'!EA120="Yes"),OFFSET('Hygiene Data'!$H$5,0,10*ROW('Hygiene Data'!H114)),NA())</f>
        <v>#N/A</v>
      </c>
      <c r="BM120" s="512" t="e">
        <f ca="1">+IF(AND(ISNUMBER(OFFSET('Hygiene Data'!$H$7,0,10*ROW('Hygiene Data'!H114))),'Data Summary'!EB120="Yes"),OFFSET('Hygiene Data'!$H$7,0,10*ROW('Hygiene Data'!H114)),NA())</f>
        <v>#N/A</v>
      </c>
      <c r="BN120" s="512" t="e">
        <f ca="1">+IF(AND(ISNUMBER(OFFSET('Hygiene Data'!$H$9,0,10*ROW('Hygiene Data'!H114))),'Data Summary'!EC120="Yes"),OFFSET('Hygiene Data'!$H$9,0,10*ROW('Hygiene Data'!H114)),NA())</f>
        <v>#N/A</v>
      </c>
      <c r="BO120" s="512" t="e">
        <f ca="1">+IF(AND(ISNUMBER(OFFSET('Hygiene Data'!$I$5,0,10*ROW('Hygiene Data'!I114))),'Data Summary'!ED120="Yes"),OFFSET('Hygiene Data'!$I$5,0,10*ROW('Hygiene Data'!I114)),NA())</f>
        <v>#N/A</v>
      </c>
      <c r="BP120" s="512" t="e">
        <f ca="1">+IF(AND(ISNUMBER(OFFSET('Hygiene Data'!$I$7,0,10*ROW('Hygiene Data'!I114))),'Data Summary'!EE120="Yes"),OFFSET('Hygiene Data'!$I$7,0,10*ROW('Hygiene Data'!I114)),NA())</f>
        <v>#N/A</v>
      </c>
      <c r="BQ120" s="512" t="e">
        <f ca="1">+IF(AND(ISNUMBER(OFFSET('Hygiene Data'!$I$9,0,10*ROW('Hygiene Data'!I114))),'Data Summary'!EF120="Yes"),OFFSET('Hygiene Data'!$I$9,0,10*ROW('Hygiene Data'!I114)),NA())</f>
        <v>#N/A</v>
      </c>
    </row>
    <row r="121" spans="1:69" x14ac:dyDescent="0.25">
      <c r="A121" s="508" t="e">
        <f ca="1">+RIGHT('Data Summary'!A121,LEN('Data Summary'!A121)-9)</f>
        <v>#VALUE!</v>
      </c>
      <c r="B121" s="482" t="str">
        <f ca="1">+IF(ISTEXT('Data Summary'!B121),'Data Summary'!B121,"")</f>
        <v/>
      </c>
      <c r="C121" s="509" t="e">
        <f ca="1">+VALUE('Data Summary'!C121)</f>
        <v>#VALUE!</v>
      </c>
      <c r="D121" s="510" t="e">
        <f ca="1">+IF(AND(ISNUMBER(OFFSET('Water Data'!$D$4,0,10*ROW('Water Data'!D115))),'Data Summary'!BS121="Yes"),100-OFFSET('Water Data'!$D$4,0,10*ROW('Water Data'!D115)),NA())</f>
        <v>#N/A</v>
      </c>
      <c r="E121" s="510" t="e">
        <f ca="1">+IF(AND(ISNUMBER(OFFSET('Water Data'!$D$6,0,10*ROW('Water Data'!D115))),'Data Summary'!BT121="Yes"),OFFSET('Water Data'!$D$6,0,10*ROW('Water Data'!D115)),NA())</f>
        <v>#N/A</v>
      </c>
      <c r="F121" s="510" t="e">
        <f ca="1">+IF(AND(ISNUMBER(OFFSET('Water Data'!$D$9,0,10*ROW('Water Data'!D115))),'Data Summary'!BU121="Yes"),OFFSET('Water Data'!$D$9,0,10*ROW('Water Data'!D115)),NA())</f>
        <v>#N/A</v>
      </c>
      <c r="G121" s="510" t="e">
        <f ca="1">+IF(AND(ISNUMBER(OFFSET('Water Data'!$E$4,0,10*ROW('Water Data'!E115))),'Data Summary'!BV121="Yes"),100-OFFSET('Water Data'!$E$4,0,10*ROW('Water Data'!E115)),NA())</f>
        <v>#N/A</v>
      </c>
      <c r="H121" s="510" t="e">
        <f ca="1">+IF(AND(ISNUMBER(OFFSET('Water Data'!$E$6,0,10*ROW('Water Data'!E115))),'Data Summary'!BW121="Yes"),OFFSET('Water Data'!$E$6,0,10*ROW('Water Data'!E115)),NA())</f>
        <v>#N/A</v>
      </c>
      <c r="I121" s="510" t="e">
        <f ca="1">+IF(AND(ISNUMBER(OFFSET('Water Data'!$E$9,0,10*ROW('Water Data'!E115))),'Data Summary'!BX121="Yes"),OFFSET('Water Data'!$E$9,0,10*ROW('Water Data'!E115)),NA())</f>
        <v>#N/A</v>
      </c>
      <c r="J121" s="510" t="e">
        <f ca="1">+IF(AND(ISNUMBER(OFFSET('Water Data'!$F$4,0,10*ROW('Water Data'!F115))),'Data Summary'!BY121="Yes"),100-OFFSET('Water Data'!$F$4,0,10*ROW('Water Data'!F115)),NA())</f>
        <v>#N/A</v>
      </c>
      <c r="K121" s="510" t="e">
        <f ca="1">+IF(AND(ISNUMBER(OFFSET('Water Data'!$F$6,0,10*ROW('Water Data'!F115))),'Data Summary'!BZ121="Yes"),OFFSET('Water Data'!$F$6,0,10*ROW('Water Data'!F115)),NA())</f>
        <v>#N/A</v>
      </c>
      <c r="L121" s="510" t="e">
        <f ca="1">+IF(AND(ISNUMBER(OFFSET('Water Data'!$F$9,0,10*ROW('Water Data'!F115))),'Data Summary'!CA121="Yes"),OFFSET('Water Data'!$F$9,0,10*ROW('Water Data'!F115)),NA())</f>
        <v>#N/A</v>
      </c>
      <c r="M121" s="510" t="e">
        <f ca="1">+IF(AND(ISNUMBER(OFFSET('Water Data'!$G$4,0,10*ROW('Water Data'!G115))),'Data Summary'!CB121="Yes"),100-OFFSET('Water Data'!$G$4,0,10*ROW('Water Data'!G115)),NA())</f>
        <v>#N/A</v>
      </c>
      <c r="N121" s="510" t="e">
        <f ca="1">+IF(AND(ISNUMBER(OFFSET('Water Data'!$G$6,0,10*ROW('Water Data'!G115))),'Data Summary'!CC121="Yes"),OFFSET('Water Data'!$G$6,0,10*ROW('Water Data'!G115)),NA())</f>
        <v>#N/A</v>
      </c>
      <c r="O121" s="510" t="e">
        <f ca="1">+IF(AND(ISNUMBER(OFFSET('Water Data'!$G$9,0,10*ROW('Water Data'!G115))),'Data Summary'!CD121="Yes"),OFFSET('Water Data'!$G$9,0,10*ROW('Water Data'!G115)),NA())</f>
        <v>#N/A</v>
      </c>
      <c r="P121" s="510" t="e">
        <f ca="1">+IF(AND(ISNUMBER(OFFSET('Water Data'!$H$4,0,10*ROW('Water Data'!H115))),'Data Summary'!CE121="Yes"),100-OFFSET('Water Data'!$H$4,0,10*ROW('Water Data'!H115)),NA())</f>
        <v>#N/A</v>
      </c>
      <c r="Q121" s="510" t="e">
        <f ca="1">+IF(AND(ISNUMBER(OFFSET('Water Data'!$H$6,0,10*ROW('Water Data'!H115))),'Data Summary'!CF121="Yes"),OFFSET('Water Data'!$H$6,0,10*ROW('Water Data'!H115)),NA())</f>
        <v>#N/A</v>
      </c>
      <c r="R121" s="510" t="e">
        <f ca="1">+IF(AND(ISNUMBER(OFFSET('Water Data'!$H$9,0,10*ROW('Water Data'!H115))),'Data Summary'!CG121="Yes"),OFFSET('Water Data'!$H$9,0,10*ROW('Water Data'!H115)),NA())</f>
        <v>#N/A</v>
      </c>
      <c r="S121" s="510" t="e">
        <f ca="1">+IF(AND(ISNUMBER(OFFSET('Water Data'!$I$4,0,10*ROW('Water Data'!I115))),'Data Summary'!CH121="Yes"),100-OFFSET('Water Data'!$I$4,0,10*ROW('Water Data'!I115)),NA())</f>
        <v>#N/A</v>
      </c>
      <c r="T121" s="510" t="e">
        <f ca="1">+IF(AND(ISNUMBER(OFFSET('Water Data'!$I$6,0,10*ROW('Water Data'!I115))),'Data Summary'!CI121="Yes"),OFFSET('Water Data'!$I$6,0,10*ROW('Water Data'!I115)),NA())</f>
        <v>#N/A</v>
      </c>
      <c r="U121" s="510" t="e">
        <f ca="1">+IF(AND(ISNUMBER(OFFSET('Water Data'!$I$9,0,10*ROW('Water Data'!I115))),'Data Summary'!CJ121="Yes"),OFFSET('Water Data'!$I$9,0,10*ROW('Water Data'!I115)),NA())</f>
        <v>#N/A</v>
      </c>
      <c r="V121" s="511" t="e">
        <f ca="1">+IF(AND(ISNUMBER(OFFSET('Sanitation Data'!$D$4,0,10*ROW('Sanitation Data'!D115))),'Data Summary'!CK121="Yes"),100-OFFSET('Sanitation Data'!$D$4,0,10*ROW('Sanitation Data'!D115)),NA())</f>
        <v>#N/A</v>
      </c>
      <c r="W121" s="511" t="e">
        <f ca="1">+IF(AND(ISNUMBER(OFFSET('Sanitation Data'!$D$6,0,10*ROW('Sanitation Data'!D115))),'Data Summary'!CL121="Yes"),OFFSET('Sanitation Data'!$D$6,0,10*ROW('Sanitation Data'!D115)),NA())</f>
        <v>#N/A</v>
      </c>
      <c r="X121" s="511" t="e">
        <f ca="1">+IF(AND(ISNUMBER(OFFSET('Sanitation Data'!$D$10,0,10*ROW('Sanitation Data'!D115))),'Data Summary'!CM121="Yes"),OFFSET('Sanitation Data'!$D$10,0,10*ROW('Sanitation Data'!D115)),NA())</f>
        <v>#N/A</v>
      </c>
      <c r="Y121" s="511" t="e">
        <f ca="1">+IF(AND(ISNUMBER(OFFSET('Sanitation Data'!$D$11,0,10*ROW('Sanitation Data'!D115))),'Data Summary'!CN121="Yes"),OFFSET('Sanitation Data'!$D$11,0,10*ROW('Sanitation Data'!D115)),NA())</f>
        <v>#N/A</v>
      </c>
      <c r="Z121" s="511" t="e">
        <f ca="1">+IF(AND(ISNUMBER(OFFSET('Sanitation Data'!$D$12,0,10*ROW('Sanitation Data'!D115))),'Data Summary'!CO121="Yes"),OFFSET('Sanitation Data'!$D$12,0,10*ROW('Sanitation Data'!D115)),NA())</f>
        <v>#N/A</v>
      </c>
      <c r="AA121" s="511" t="e">
        <f ca="1">+IF(AND(ISNUMBER(OFFSET('Sanitation Data'!$E$4,0,10*ROW('Sanitation Data'!E115))),'Data Summary'!CP121="Yes"),100-OFFSET('Sanitation Data'!$E$4,0,10*ROW('Sanitation Data'!E115)),NA())</f>
        <v>#N/A</v>
      </c>
      <c r="AB121" s="511" t="e">
        <f ca="1">+IF(AND(ISNUMBER(OFFSET('Sanitation Data'!$E$6,0,10*ROW('Sanitation Data'!E115))),'Data Summary'!CQ121="Yes"),OFFSET('Sanitation Data'!$E$6,0,10*ROW('Sanitation Data'!E115)),NA())</f>
        <v>#N/A</v>
      </c>
      <c r="AC121" s="511" t="e">
        <f ca="1">+IF(AND(ISNUMBER(OFFSET('Sanitation Data'!$E$10,0,10*ROW('Sanitation Data'!E115))),'Data Summary'!CR121="Yes"),OFFSET('Sanitation Data'!$E$10,0,10*ROW('Sanitation Data'!E115)),NA())</f>
        <v>#N/A</v>
      </c>
      <c r="AD121" s="511" t="e">
        <f ca="1">+IF(AND(ISNUMBER(OFFSET('Sanitation Data'!$E$11,0,10*ROW('Sanitation Data'!E115))),'Data Summary'!CS121="Yes"),OFFSET('Sanitation Data'!$E$11,0,10*ROW('Sanitation Data'!E115)),NA())</f>
        <v>#N/A</v>
      </c>
      <c r="AE121" s="511" t="e">
        <f ca="1">+IF(AND(ISNUMBER(OFFSET('Sanitation Data'!$E$12,0,10*ROW('Sanitation Data'!E115))),'Data Summary'!CT121="Yes"),OFFSET('Sanitation Data'!$E$12,0,10*ROW('Sanitation Data'!E115)),NA())</f>
        <v>#N/A</v>
      </c>
      <c r="AF121" s="511" t="e">
        <f ca="1">+IF(AND(ISNUMBER(OFFSET('Sanitation Data'!$F$4,0,10*ROW('Sanitation Data'!F115))),'Data Summary'!CU121="Yes"),100-OFFSET('Sanitation Data'!$F$4,0,10*ROW('Sanitation Data'!F115)),NA())</f>
        <v>#N/A</v>
      </c>
      <c r="AG121" s="511" t="e">
        <f ca="1">+IF(AND(ISNUMBER(OFFSET('Sanitation Data'!$F$6,0,10*ROW('Sanitation Data'!F115))),'Data Summary'!CV121="Yes"),OFFSET('Sanitation Data'!$F$6,0,10*ROW('Sanitation Data'!F115)),NA())</f>
        <v>#N/A</v>
      </c>
      <c r="AH121" s="511" t="e">
        <f ca="1">+IF(AND(ISNUMBER(OFFSET('Sanitation Data'!$F$10,0,10*ROW('Sanitation Data'!F115))),'Data Summary'!CW121="Yes"),OFFSET('Sanitation Data'!$F$10,0,10*ROW('Sanitation Data'!F115)),NA())</f>
        <v>#N/A</v>
      </c>
      <c r="AI121" s="511" t="e">
        <f ca="1">+IF(AND(ISNUMBER(OFFSET('Sanitation Data'!$F$11,0,10*ROW('Sanitation Data'!F115))),'Data Summary'!CX121="Yes"),OFFSET('Sanitation Data'!$F$11,0,10*ROW('Sanitation Data'!F115)),NA())</f>
        <v>#N/A</v>
      </c>
      <c r="AJ121" s="511" t="e">
        <f ca="1">+IF(AND(ISNUMBER(OFFSET('Sanitation Data'!$F$12,0,10*ROW('Sanitation Data'!F115))),'Data Summary'!CY121="Yes"),OFFSET('Sanitation Data'!$F$12,0,10*ROW('Sanitation Data'!F115)),NA())</f>
        <v>#N/A</v>
      </c>
      <c r="AK121" s="511" t="e">
        <f ca="1">+IF(AND(ISNUMBER(OFFSET('Sanitation Data'!$G$4,0,10*ROW('Sanitation Data'!G115))),'Data Summary'!CZ121="Yes"),100-OFFSET('Sanitation Data'!$G$4,0,10*ROW('Sanitation Data'!G115)),NA())</f>
        <v>#N/A</v>
      </c>
      <c r="AL121" s="511" t="e">
        <f ca="1">+IF(AND(ISNUMBER(OFFSET('Sanitation Data'!$G$6,0,10*ROW('Sanitation Data'!G115))),'Data Summary'!DA121="Yes"),OFFSET('Sanitation Data'!$G$6,0,10*ROW('Sanitation Data'!G115)),NA())</f>
        <v>#N/A</v>
      </c>
      <c r="AM121" s="511" t="e">
        <f ca="1">+IF(AND(ISNUMBER(OFFSET('Sanitation Data'!$G$10,0,10*ROW('Sanitation Data'!G115))),'Data Summary'!DB121="Yes"),OFFSET('Sanitation Data'!$G$10,0,10*ROW('Sanitation Data'!G115)),NA())</f>
        <v>#N/A</v>
      </c>
      <c r="AN121" s="511" t="e">
        <f ca="1">+IF(AND(ISNUMBER(OFFSET('Sanitation Data'!$G$11,0,10*ROW('Sanitation Data'!G115))),'Data Summary'!DC121="Yes"),OFFSET('Sanitation Data'!$G$11,0,10*ROW('Sanitation Data'!G115)),NA())</f>
        <v>#N/A</v>
      </c>
      <c r="AO121" s="511" t="e">
        <f ca="1">+IF(AND(ISNUMBER(OFFSET('Sanitation Data'!$G$12,0,10*ROW('Sanitation Data'!G115))),'Data Summary'!DD121="Yes"),OFFSET('Sanitation Data'!$G$12,0,10*ROW('Sanitation Data'!G115)),NA())</f>
        <v>#N/A</v>
      </c>
      <c r="AP121" s="511" t="e">
        <f ca="1">+IF(AND(ISNUMBER(OFFSET('Sanitation Data'!$H$4,0,10*ROW('Sanitation Data'!H115))),'Data Summary'!DE121="Yes"),100-OFFSET('Sanitation Data'!$H$4,0,10*ROW('Sanitation Data'!H115)),NA())</f>
        <v>#N/A</v>
      </c>
      <c r="AQ121" s="511" t="e">
        <f ca="1">+IF(AND(ISNUMBER(OFFSET('Sanitation Data'!$H$6,0,10*ROW('Sanitation Data'!H115))),'Data Summary'!DF121="Yes"),OFFSET('Sanitation Data'!$H$6,0,10*ROW('Sanitation Data'!H115)),NA())</f>
        <v>#N/A</v>
      </c>
      <c r="AR121" s="511" t="e">
        <f ca="1">+IF(AND(ISNUMBER(OFFSET('Sanitation Data'!$H$10,0,10*ROW('Sanitation Data'!H115))),'Data Summary'!DG121="Yes"),OFFSET('Sanitation Data'!$H$10,0,10*ROW('Sanitation Data'!H115)),NA())</f>
        <v>#N/A</v>
      </c>
      <c r="AS121" s="511" t="e">
        <f ca="1">+IF(AND(ISNUMBER(OFFSET('Sanitation Data'!$H$11,0,10*ROW('Sanitation Data'!H115))),'Data Summary'!DH121="Yes"),OFFSET('Sanitation Data'!$H$11,0,10*ROW('Sanitation Data'!H115)),NA())</f>
        <v>#N/A</v>
      </c>
      <c r="AT121" s="511" t="e">
        <f ca="1">+IF(AND(ISNUMBER(OFFSET('Sanitation Data'!$H$12,0,10*ROW('Sanitation Data'!H115))),'Data Summary'!DI121="Yes"),OFFSET('Sanitation Data'!$H$12,0,10*ROW('Sanitation Data'!H115)),NA())</f>
        <v>#N/A</v>
      </c>
      <c r="AU121" s="511" t="e">
        <f ca="1">+IF(AND(ISNUMBER(OFFSET('Sanitation Data'!$I$4,0,10*ROW('Sanitation Data'!I115))),'Data Summary'!DJ121="Yes"),100-OFFSET('Sanitation Data'!$I$4,0,10*ROW('Sanitation Data'!I115)),NA())</f>
        <v>#N/A</v>
      </c>
      <c r="AV121" s="511" t="e">
        <f ca="1">+IF(AND(ISNUMBER(OFFSET('Sanitation Data'!$I$6,0,10*ROW('Sanitation Data'!I115))),'Data Summary'!DK121="Yes"),OFFSET('Sanitation Data'!$I$6,0,10*ROW('Sanitation Data'!I115)),NA())</f>
        <v>#N/A</v>
      </c>
      <c r="AW121" s="511" t="e">
        <f ca="1">+IF(AND(ISNUMBER(OFFSET('Sanitation Data'!$I$10,0,10*ROW('Sanitation Data'!I115))),'Data Summary'!DL121="Yes"),OFFSET('Sanitation Data'!$I$10,0,10*ROW('Sanitation Data'!I115)),NA())</f>
        <v>#N/A</v>
      </c>
      <c r="AX121" s="511" t="e">
        <f ca="1">+IF(AND(ISNUMBER(OFFSET('Sanitation Data'!$I$11,0,10*ROW('Sanitation Data'!I115))),'Data Summary'!DM121="Yes"),OFFSET('Sanitation Data'!$I$11,0,10*ROW('Sanitation Data'!I115)),NA())</f>
        <v>#N/A</v>
      </c>
      <c r="AY121" s="511" t="e">
        <f ca="1">+IF(AND(ISNUMBER(OFFSET('Sanitation Data'!$I$12,0,10*ROW('Sanitation Data'!I115))),'Data Summary'!DN121="Yes"),OFFSET('Sanitation Data'!$I$12,0,10*ROW('Sanitation Data'!I115)),NA())</f>
        <v>#N/A</v>
      </c>
      <c r="AZ121" s="512" t="e">
        <f ca="1">+IF(AND(ISNUMBER(OFFSET('Hygiene Data'!$D$5,0,10*ROW('Hygiene Data'!D115))),'Data Summary'!DO121="Yes"),OFFSET('Hygiene Data'!$D$5,0,10*ROW('Hygiene Data'!D115)),NA())</f>
        <v>#N/A</v>
      </c>
      <c r="BA121" s="512" t="e">
        <f ca="1">+IF(AND(ISNUMBER(OFFSET('Hygiene Data'!$D$7,0,10*ROW('Hygiene Data'!D115))),'Data Summary'!DP121="Yes"),OFFSET('Hygiene Data'!$D$7,0,10*ROW('Hygiene Data'!D115)),NA())</f>
        <v>#N/A</v>
      </c>
      <c r="BB121" s="512" t="e">
        <f ca="1">+IF(AND(ISNUMBER(OFFSET('Hygiene Data'!$D$9,0,10*ROW('Hygiene Data'!D115))),'Data Summary'!DQ121="Yes"),OFFSET('Hygiene Data'!$D$9,0,10*ROW('Hygiene Data'!D115)),NA())</f>
        <v>#N/A</v>
      </c>
      <c r="BC121" s="512" t="e">
        <f ca="1">+IF(AND(ISNUMBER(OFFSET('Hygiene Data'!$E$5,0,10*ROW('Hygiene Data'!E115))),'Data Summary'!DR121="Yes"),OFFSET('Hygiene Data'!$E$5,0,10*ROW('Hygiene Data'!E115)),NA())</f>
        <v>#N/A</v>
      </c>
      <c r="BD121" s="512" t="e">
        <f ca="1">+IF(AND(ISNUMBER(OFFSET('Hygiene Data'!$E$7,0,10*ROW('Hygiene Data'!E115))),'Data Summary'!DS121="Yes"),OFFSET('Hygiene Data'!$E$7,0,10*ROW('Hygiene Data'!E115)),NA())</f>
        <v>#N/A</v>
      </c>
      <c r="BE121" s="512" t="e">
        <f ca="1">+IF(AND(ISNUMBER(OFFSET('Hygiene Data'!$E$9,0,10*ROW('Hygiene Data'!E115))),'Data Summary'!DT121="Yes"),OFFSET('Hygiene Data'!$E$9,0,10*ROW('Hygiene Data'!E115)),NA())</f>
        <v>#N/A</v>
      </c>
      <c r="BF121" s="512" t="e">
        <f ca="1">+IF(AND(ISNUMBER(OFFSET('Hygiene Data'!$F$5,0,10*ROW('Hygiene Data'!F115))),'Data Summary'!DU121="Yes"),OFFSET('Hygiene Data'!$F$5,0,10*ROW('Hygiene Data'!F115)),NA())</f>
        <v>#N/A</v>
      </c>
      <c r="BG121" s="512" t="e">
        <f ca="1">+IF(AND(ISNUMBER(OFFSET('Hygiene Data'!$F$7,0,10*ROW('Hygiene Data'!F115))),'Data Summary'!DV121="Yes"),OFFSET('Hygiene Data'!$F$7,0,10*ROW('Hygiene Data'!F115)),NA())</f>
        <v>#N/A</v>
      </c>
      <c r="BH121" s="512" t="e">
        <f ca="1">+IF(AND(ISNUMBER(OFFSET('Hygiene Data'!$F$9,0,10*ROW('Hygiene Data'!F115))),'Data Summary'!DW121="Yes"),OFFSET('Hygiene Data'!$F$9,0,10*ROW('Hygiene Data'!F115)),NA())</f>
        <v>#N/A</v>
      </c>
      <c r="BI121" s="512" t="e">
        <f ca="1">+IF(AND(ISNUMBER(OFFSET('Hygiene Data'!$G$5,0,10*ROW('Hygiene Data'!G115))),'Data Summary'!DX121="Yes"),OFFSET('Hygiene Data'!$G$5,0,10*ROW('Hygiene Data'!G115)),NA())</f>
        <v>#N/A</v>
      </c>
      <c r="BJ121" s="512" t="e">
        <f ca="1">+IF(AND(ISNUMBER(OFFSET('Hygiene Data'!$G$7,0,10*ROW('Hygiene Data'!G115))),'Data Summary'!DY121="Yes"),OFFSET('Hygiene Data'!$G$7,0,10*ROW('Hygiene Data'!G115)),NA())</f>
        <v>#N/A</v>
      </c>
      <c r="BK121" s="512" t="e">
        <f ca="1">+IF(AND(ISNUMBER(OFFSET('Hygiene Data'!$G$9,0,10*ROW('Hygiene Data'!G115))),'Data Summary'!DZ121="Yes"),OFFSET('Hygiene Data'!$G$9,0,10*ROW('Hygiene Data'!G115)),NA())</f>
        <v>#N/A</v>
      </c>
      <c r="BL121" s="512" t="e">
        <f ca="1">+IF(AND(ISNUMBER(OFFSET('Hygiene Data'!$H$5,0,10*ROW('Hygiene Data'!H115))),'Data Summary'!EA121="Yes"),OFFSET('Hygiene Data'!$H$5,0,10*ROW('Hygiene Data'!H115)),NA())</f>
        <v>#N/A</v>
      </c>
      <c r="BM121" s="512" t="e">
        <f ca="1">+IF(AND(ISNUMBER(OFFSET('Hygiene Data'!$H$7,0,10*ROW('Hygiene Data'!H115))),'Data Summary'!EB121="Yes"),OFFSET('Hygiene Data'!$H$7,0,10*ROW('Hygiene Data'!H115)),NA())</f>
        <v>#N/A</v>
      </c>
      <c r="BN121" s="512" t="e">
        <f ca="1">+IF(AND(ISNUMBER(OFFSET('Hygiene Data'!$H$9,0,10*ROW('Hygiene Data'!H115))),'Data Summary'!EC121="Yes"),OFFSET('Hygiene Data'!$H$9,0,10*ROW('Hygiene Data'!H115)),NA())</f>
        <v>#N/A</v>
      </c>
      <c r="BO121" s="512" t="e">
        <f ca="1">+IF(AND(ISNUMBER(OFFSET('Hygiene Data'!$I$5,0,10*ROW('Hygiene Data'!I115))),'Data Summary'!ED121="Yes"),OFFSET('Hygiene Data'!$I$5,0,10*ROW('Hygiene Data'!I115)),NA())</f>
        <v>#N/A</v>
      </c>
      <c r="BP121" s="512" t="e">
        <f ca="1">+IF(AND(ISNUMBER(OFFSET('Hygiene Data'!$I$7,0,10*ROW('Hygiene Data'!I115))),'Data Summary'!EE121="Yes"),OFFSET('Hygiene Data'!$I$7,0,10*ROW('Hygiene Data'!I115)),NA())</f>
        <v>#N/A</v>
      </c>
      <c r="BQ121" s="512" t="e">
        <f ca="1">+IF(AND(ISNUMBER(OFFSET('Hygiene Data'!$I$9,0,10*ROW('Hygiene Data'!I115))),'Data Summary'!EF121="Yes"),OFFSET('Hygiene Data'!$I$9,0,10*ROW('Hygiene Data'!I115)),NA())</f>
        <v>#N/A</v>
      </c>
    </row>
    <row r="122" spans="1:69" x14ac:dyDescent="0.25">
      <c r="A122" s="508" t="e">
        <f ca="1">+RIGHT('Data Summary'!A122,LEN('Data Summary'!A122)-9)</f>
        <v>#VALUE!</v>
      </c>
      <c r="B122" s="482" t="str">
        <f ca="1">+IF(ISTEXT('Data Summary'!B122),'Data Summary'!B122,"")</f>
        <v/>
      </c>
      <c r="C122" s="509" t="e">
        <f ca="1">+VALUE('Data Summary'!C122)</f>
        <v>#VALUE!</v>
      </c>
      <c r="D122" s="510" t="e">
        <f ca="1">+IF(AND(ISNUMBER(OFFSET('Water Data'!$D$4,0,10*ROW('Water Data'!D116))),'Data Summary'!BS122="Yes"),100-OFFSET('Water Data'!$D$4,0,10*ROW('Water Data'!D116)),NA())</f>
        <v>#N/A</v>
      </c>
      <c r="E122" s="510" t="e">
        <f ca="1">+IF(AND(ISNUMBER(OFFSET('Water Data'!$D$6,0,10*ROW('Water Data'!D116))),'Data Summary'!BT122="Yes"),OFFSET('Water Data'!$D$6,0,10*ROW('Water Data'!D116)),NA())</f>
        <v>#N/A</v>
      </c>
      <c r="F122" s="510" t="e">
        <f ca="1">+IF(AND(ISNUMBER(OFFSET('Water Data'!$D$9,0,10*ROW('Water Data'!D116))),'Data Summary'!BU122="Yes"),OFFSET('Water Data'!$D$9,0,10*ROW('Water Data'!D116)),NA())</f>
        <v>#N/A</v>
      </c>
      <c r="G122" s="510" t="e">
        <f ca="1">+IF(AND(ISNUMBER(OFFSET('Water Data'!$E$4,0,10*ROW('Water Data'!E116))),'Data Summary'!BV122="Yes"),100-OFFSET('Water Data'!$E$4,0,10*ROW('Water Data'!E116)),NA())</f>
        <v>#N/A</v>
      </c>
      <c r="H122" s="510" t="e">
        <f ca="1">+IF(AND(ISNUMBER(OFFSET('Water Data'!$E$6,0,10*ROW('Water Data'!E116))),'Data Summary'!BW122="Yes"),OFFSET('Water Data'!$E$6,0,10*ROW('Water Data'!E116)),NA())</f>
        <v>#N/A</v>
      </c>
      <c r="I122" s="510" t="e">
        <f ca="1">+IF(AND(ISNUMBER(OFFSET('Water Data'!$E$9,0,10*ROW('Water Data'!E116))),'Data Summary'!BX122="Yes"),OFFSET('Water Data'!$E$9,0,10*ROW('Water Data'!E116)),NA())</f>
        <v>#N/A</v>
      </c>
      <c r="J122" s="510" t="e">
        <f ca="1">+IF(AND(ISNUMBER(OFFSET('Water Data'!$F$4,0,10*ROW('Water Data'!F116))),'Data Summary'!BY122="Yes"),100-OFFSET('Water Data'!$F$4,0,10*ROW('Water Data'!F116)),NA())</f>
        <v>#N/A</v>
      </c>
      <c r="K122" s="510" t="e">
        <f ca="1">+IF(AND(ISNUMBER(OFFSET('Water Data'!$F$6,0,10*ROW('Water Data'!F116))),'Data Summary'!BZ122="Yes"),OFFSET('Water Data'!$F$6,0,10*ROW('Water Data'!F116)),NA())</f>
        <v>#N/A</v>
      </c>
      <c r="L122" s="510" t="e">
        <f ca="1">+IF(AND(ISNUMBER(OFFSET('Water Data'!$F$9,0,10*ROW('Water Data'!F116))),'Data Summary'!CA122="Yes"),OFFSET('Water Data'!$F$9,0,10*ROW('Water Data'!F116)),NA())</f>
        <v>#N/A</v>
      </c>
      <c r="M122" s="510" t="e">
        <f ca="1">+IF(AND(ISNUMBER(OFFSET('Water Data'!$G$4,0,10*ROW('Water Data'!G116))),'Data Summary'!CB122="Yes"),100-OFFSET('Water Data'!$G$4,0,10*ROW('Water Data'!G116)),NA())</f>
        <v>#N/A</v>
      </c>
      <c r="N122" s="510" t="e">
        <f ca="1">+IF(AND(ISNUMBER(OFFSET('Water Data'!$G$6,0,10*ROW('Water Data'!G116))),'Data Summary'!CC122="Yes"),OFFSET('Water Data'!$G$6,0,10*ROW('Water Data'!G116)),NA())</f>
        <v>#N/A</v>
      </c>
      <c r="O122" s="510" t="e">
        <f ca="1">+IF(AND(ISNUMBER(OFFSET('Water Data'!$G$9,0,10*ROW('Water Data'!G116))),'Data Summary'!CD122="Yes"),OFFSET('Water Data'!$G$9,0,10*ROW('Water Data'!G116)),NA())</f>
        <v>#N/A</v>
      </c>
      <c r="P122" s="510" t="e">
        <f ca="1">+IF(AND(ISNUMBER(OFFSET('Water Data'!$H$4,0,10*ROW('Water Data'!H116))),'Data Summary'!CE122="Yes"),100-OFFSET('Water Data'!$H$4,0,10*ROW('Water Data'!H116)),NA())</f>
        <v>#N/A</v>
      </c>
      <c r="Q122" s="510" t="e">
        <f ca="1">+IF(AND(ISNUMBER(OFFSET('Water Data'!$H$6,0,10*ROW('Water Data'!H116))),'Data Summary'!CF122="Yes"),OFFSET('Water Data'!$H$6,0,10*ROW('Water Data'!H116)),NA())</f>
        <v>#N/A</v>
      </c>
      <c r="R122" s="510" t="e">
        <f ca="1">+IF(AND(ISNUMBER(OFFSET('Water Data'!$H$9,0,10*ROW('Water Data'!H116))),'Data Summary'!CG122="Yes"),OFFSET('Water Data'!$H$9,0,10*ROW('Water Data'!H116)),NA())</f>
        <v>#N/A</v>
      </c>
      <c r="S122" s="510" t="e">
        <f ca="1">+IF(AND(ISNUMBER(OFFSET('Water Data'!$I$4,0,10*ROW('Water Data'!I116))),'Data Summary'!CH122="Yes"),100-OFFSET('Water Data'!$I$4,0,10*ROW('Water Data'!I116)),NA())</f>
        <v>#N/A</v>
      </c>
      <c r="T122" s="510" t="e">
        <f ca="1">+IF(AND(ISNUMBER(OFFSET('Water Data'!$I$6,0,10*ROW('Water Data'!I116))),'Data Summary'!CI122="Yes"),OFFSET('Water Data'!$I$6,0,10*ROW('Water Data'!I116)),NA())</f>
        <v>#N/A</v>
      </c>
      <c r="U122" s="510" t="e">
        <f ca="1">+IF(AND(ISNUMBER(OFFSET('Water Data'!$I$9,0,10*ROW('Water Data'!I116))),'Data Summary'!CJ122="Yes"),OFFSET('Water Data'!$I$9,0,10*ROW('Water Data'!I116)),NA())</f>
        <v>#N/A</v>
      </c>
      <c r="V122" s="511" t="e">
        <f ca="1">+IF(AND(ISNUMBER(OFFSET('Sanitation Data'!$D$4,0,10*ROW('Sanitation Data'!D116))),'Data Summary'!CK122="Yes"),100-OFFSET('Sanitation Data'!$D$4,0,10*ROW('Sanitation Data'!D116)),NA())</f>
        <v>#N/A</v>
      </c>
      <c r="W122" s="511" t="e">
        <f ca="1">+IF(AND(ISNUMBER(OFFSET('Sanitation Data'!$D$6,0,10*ROW('Sanitation Data'!D116))),'Data Summary'!CL122="Yes"),OFFSET('Sanitation Data'!$D$6,0,10*ROW('Sanitation Data'!D116)),NA())</f>
        <v>#N/A</v>
      </c>
      <c r="X122" s="511" t="e">
        <f ca="1">+IF(AND(ISNUMBER(OFFSET('Sanitation Data'!$D$10,0,10*ROW('Sanitation Data'!D116))),'Data Summary'!CM122="Yes"),OFFSET('Sanitation Data'!$D$10,0,10*ROW('Sanitation Data'!D116)),NA())</f>
        <v>#N/A</v>
      </c>
      <c r="Y122" s="511" t="e">
        <f ca="1">+IF(AND(ISNUMBER(OFFSET('Sanitation Data'!$D$11,0,10*ROW('Sanitation Data'!D116))),'Data Summary'!CN122="Yes"),OFFSET('Sanitation Data'!$D$11,0,10*ROW('Sanitation Data'!D116)),NA())</f>
        <v>#N/A</v>
      </c>
      <c r="Z122" s="511" t="e">
        <f ca="1">+IF(AND(ISNUMBER(OFFSET('Sanitation Data'!$D$12,0,10*ROW('Sanitation Data'!D116))),'Data Summary'!CO122="Yes"),OFFSET('Sanitation Data'!$D$12,0,10*ROW('Sanitation Data'!D116)),NA())</f>
        <v>#N/A</v>
      </c>
      <c r="AA122" s="511" t="e">
        <f ca="1">+IF(AND(ISNUMBER(OFFSET('Sanitation Data'!$E$4,0,10*ROW('Sanitation Data'!E116))),'Data Summary'!CP122="Yes"),100-OFFSET('Sanitation Data'!$E$4,0,10*ROW('Sanitation Data'!E116)),NA())</f>
        <v>#N/A</v>
      </c>
      <c r="AB122" s="511" t="e">
        <f ca="1">+IF(AND(ISNUMBER(OFFSET('Sanitation Data'!$E$6,0,10*ROW('Sanitation Data'!E116))),'Data Summary'!CQ122="Yes"),OFFSET('Sanitation Data'!$E$6,0,10*ROW('Sanitation Data'!E116)),NA())</f>
        <v>#N/A</v>
      </c>
      <c r="AC122" s="511" t="e">
        <f ca="1">+IF(AND(ISNUMBER(OFFSET('Sanitation Data'!$E$10,0,10*ROW('Sanitation Data'!E116))),'Data Summary'!CR122="Yes"),OFFSET('Sanitation Data'!$E$10,0,10*ROW('Sanitation Data'!E116)),NA())</f>
        <v>#N/A</v>
      </c>
      <c r="AD122" s="511" t="e">
        <f ca="1">+IF(AND(ISNUMBER(OFFSET('Sanitation Data'!$E$11,0,10*ROW('Sanitation Data'!E116))),'Data Summary'!CS122="Yes"),OFFSET('Sanitation Data'!$E$11,0,10*ROW('Sanitation Data'!E116)),NA())</f>
        <v>#N/A</v>
      </c>
      <c r="AE122" s="511" t="e">
        <f ca="1">+IF(AND(ISNUMBER(OFFSET('Sanitation Data'!$E$12,0,10*ROW('Sanitation Data'!E116))),'Data Summary'!CT122="Yes"),OFFSET('Sanitation Data'!$E$12,0,10*ROW('Sanitation Data'!E116)),NA())</f>
        <v>#N/A</v>
      </c>
      <c r="AF122" s="511" t="e">
        <f ca="1">+IF(AND(ISNUMBER(OFFSET('Sanitation Data'!$F$4,0,10*ROW('Sanitation Data'!F116))),'Data Summary'!CU122="Yes"),100-OFFSET('Sanitation Data'!$F$4,0,10*ROW('Sanitation Data'!F116)),NA())</f>
        <v>#N/A</v>
      </c>
      <c r="AG122" s="511" t="e">
        <f ca="1">+IF(AND(ISNUMBER(OFFSET('Sanitation Data'!$F$6,0,10*ROW('Sanitation Data'!F116))),'Data Summary'!CV122="Yes"),OFFSET('Sanitation Data'!$F$6,0,10*ROW('Sanitation Data'!F116)),NA())</f>
        <v>#N/A</v>
      </c>
      <c r="AH122" s="511" t="e">
        <f ca="1">+IF(AND(ISNUMBER(OFFSET('Sanitation Data'!$F$10,0,10*ROW('Sanitation Data'!F116))),'Data Summary'!CW122="Yes"),OFFSET('Sanitation Data'!$F$10,0,10*ROW('Sanitation Data'!F116)),NA())</f>
        <v>#N/A</v>
      </c>
      <c r="AI122" s="511" t="e">
        <f ca="1">+IF(AND(ISNUMBER(OFFSET('Sanitation Data'!$F$11,0,10*ROW('Sanitation Data'!F116))),'Data Summary'!CX122="Yes"),OFFSET('Sanitation Data'!$F$11,0,10*ROW('Sanitation Data'!F116)),NA())</f>
        <v>#N/A</v>
      </c>
      <c r="AJ122" s="511" t="e">
        <f ca="1">+IF(AND(ISNUMBER(OFFSET('Sanitation Data'!$F$12,0,10*ROW('Sanitation Data'!F116))),'Data Summary'!CY122="Yes"),OFFSET('Sanitation Data'!$F$12,0,10*ROW('Sanitation Data'!F116)),NA())</f>
        <v>#N/A</v>
      </c>
      <c r="AK122" s="511" t="e">
        <f ca="1">+IF(AND(ISNUMBER(OFFSET('Sanitation Data'!$G$4,0,10*ROW('Sanitation Data'!G116))),'Data Summary'!CZ122="Yes"),100-OFFSET('Sanitation Data'!$G$4,0,10*ROW('Sanitation Data'!G116)),NA())</f>
        <v>#N/A</v>
      </c>
      <c r="AL122" s="511" t="e">
        <f ca="1">+IF(AND(ISNUMBER(OFFSET('Sanitation Data'!$G$6,0,10*ROW('Sanitation Data'!G116))),'Data Summary'!DA122="Yes"),OFFSET('Sanitation Data'!$G$6,0,10*ROW('Sanitation Data'!G116)),NA())</f>
        <v>#N/A</v>
      </c>
      <c r="AM122" s="511" t="e">
        <f ca="1">+IF(AND(ISNUMBER(OFFSET('Sanitation Data'!$G$10,0,10*ROW('Sanitation Data'!G116))),'Data Summary'!DB122="Yes"),OFFSET('Sanitation Data'!$G$10,0,10*ROW('Sanitation Data'!G116)),NA())</f>
        <v>#N/A</v>
      </c>
      <c r="AN122" s="511" t="e">
        <f ca="1">+IF(AND(ISNUMBER(OFFSET('Sanitation Data'!$G$11,0,10*ROW('Sanitation Data'!G116))),'Data Summary'!DC122="Yes"),OFFSET('Sanitation Data'!$G$11,0,10*ROW('Sanitation Data'!G116)),NA())</f>
        <v>#N/A</v>
      </c>
      <c r="AO122" s="511" t="e">
        <f ca="1">+IF(AND(ISNUMBER(OFFSET('Sanitation Data'!$G$12,0,10*ROW('Sanitation Data'!G116))),'Data Summary'!DD122="Yes"),OFFSET('Sanitation Data'!$G$12,0,10*ROW('Sanitation Data'!G116)),NA())</f>
        <v>#N/A</v>
      </c>
      <c r="AP122" s="511" t="e">
        <f ca="1">+IF(AND(ISNUMBER(OFFSET('Sanitation Data'!$H$4,0,10*ROW('Sanitation Data'!H116))),'Data Summary'!DE122="Yes"),100-OFFSET('Sanitation Data'!$H$4,0,10*ROW('Sanitation Data'!H116)),NA())</f>
        <v>#N/A</v>
      </c>
      <c r="AQ122" s="511" t="e">
        <f ca="1">+IF(AND(ISNUMBER(OFFSET('Sanitation Data'!$H$6,0,10*ROW('Sanitation Data'!H116))),'Data Summary'!DF122="Yes"),OFFSET('Sanitation Data'!$H$6,0,10*ROW('Sanitation Data'!H116)),NA())</f>
        <v>#N/A</v>
      </c>
      <c r="AR122" s="511" t="e">
        <f ca="1">+IF(AND(ISNUMBER(OFFSET('Sanitation Data'!$H$10,0,10*ROW('Sanitation Data'!H116))),'Data Summary'!DG122="Yes"),OFFSET('Sanitation Data'!$H$10,0,10*ROW('Sanitation Data'!H116)),NA())</f>
        <v>#N/A</v>
      </c>
      <c r="AS122" s="511" t="e">
        <f ca="1">+IF(AND(ISNUMBER(OFFSET('Sanitation Data'!$H$11,0,10*ROW('Sanitation Data'!H116))),'Data Summary'!DH122="Yes"),OFFSET('Sanitation Data'!$H$11,0,10*ROW('Sanitation Data'!H116)),NA())</f>
        <v>#N/A</v>
      </c>
      <c r="AT122" s="511" t="e">
        <f ca="1">+IF(AND(ISNUMBER(OFFSET('Sanitation Data'!$H$12,0,10*ROW('Sanitation Data'!H116))),'Data Summary'!DI122="Yes"),OFFSET('Sanitation Data'!$H$12,0,10*ROW('Sanitation Data'!H116)),NA())</f>
        <v>#N/A</v>
      </c>
      <c r="AU122" s="511" t="e">
        <f ca="1">+IF(AND(ISNUMBER(OFFSET('Sanitation Data'!$I$4,0,10*ROW('Sanitation Data'!I116))),'Data Summary'!DJ122="Yes"),100-OFFSET('Sanitation Data'!$I$4,0,10*ROW('Sanitation Data'!I116)),NA())</f>
        <v>#N/A</v>
      </c>
      <c r="AV122" s="511" t="e">
        <f ca="1">+IF(AND(ISNUMBER(OFFSET('Sanitation Data'!$I$6,0,10*ROW('Sanitation Data'!I116))),'Data Summary'!DK122="Yes"),OFFSET('Sanitation Data'!$I$6,0,10*ROW('Sanitation Data'!I116)),NA())</f>
        <v>#N/A</v>
      </c>
      <c r="AW122" s="511" t="e">
        <f ca="1">+IF(AND(ISNUMBER(OFFSET('Sanitation Data'!$I$10,0,10*ROW('Sanitation Data'!I116))),'Data Summary'!DL122="Yes"),OFFSET('Sanitation Data'!$I$10,0,10*ROW('Sanitation Data'!I116)),NA())</f>
        <v>#N/A</v>
      </c>
      <c r="AX122" s="511" t="e">
        <f ca="1">+IF(AND(ISNUMBER(OFFSET('Sanitation Data'!$I$11,0,10*ROW('Sanitation Data'!I116))),'Data Summary'!DM122="Yes"),OFFSET('Sanitation Data'!$I$11,0,10*ROW('Sanitation Data'!I116)),NA())</f>
        <v>#N/A</v>
      </c>
      <c r="AY122" s="511" t="e">
        <f ca="1">+IF(AND(ISNUMBER(OFFSET('Sanitation Data'!$I$12,0,10*ROW('Sanitation Data'!I116))),'Data Summary'!DN122="Yes"),OFFSET('Sanitation Data'!$I$12,0,10*ROW('Sanitation Data'!I116)),NA())</f>
        <v>#N/A</v>
      </c>
      <c r="AZ122" s="512" t="e">
        <f ca="1">+IF(AND(ISNUMBER(OFFSET('Hygiene Data'!$D$5,0,10*ROW('Hygiene Data'!D116))),'Data Summary'!DO122="Yes"),OFFSET('Hygiene Data'!$D$5,0,10*ROW('Hygiene Data'!D116)),NA())</f>
        <v>#N/A</v>
      </c>
      <c r="BA122" s="512" t="e">
        <f ca="1">+IF(AND(ISNUMBER(OFFSET('Hygiene Data'!$D$7,0,10*ROW('Hygiene Data'!D116))),'Data Summary'!DP122="Yes"),OFFSET('Hygiene Data'!$D$7,0,10*ROW('Hygiene Data'!D116)),NA())</f>
        <v>#N/A</v>
      </c>
      <c r="BB122" s="512" t="e">
        <f ca="1">+IF(AND(ISNUMBER(OFFSET('Hygiene Data'!$D$9,0,10*ROW('Hygiene Data'!D116))),'Data Summary'!DQ122="Yes"),OFFSET('Hygiene Data'!$D$9,0,10*ROW('Hygiene Data'!D116)),NA())</f>
        <v>#N/A</v>
      </c>
      <c r="BC122" s="512" t="e">
        <f ca="1">+IF(AND(ISNUMBER(OFFSET('Hygiene Data'!$E$5,0,10*ROW('Hygiene Data'!E116))),'Data Summary'!DR122="Yes"),OFFSET('Hygiene Data'!$E$5,0,10*ROW('Hygiene Data'!E116)),NA())</f>
        <v>#N/A</v>
      </c>
      <c r="BD122" s="512" t="e">
        <f ca="1">+IF(AND(ISNUMBER(OFFSET('Hygiene Data'!$E$7,0,10*ROW('Hygiene Data'!E116))),'Data Summary'!DS122="Yes"),OFFSET('Hygiene Data'!$E$7,0,10*ROW('Hygiene Data'!E116)),NA())</f>
        <v>#N/A</v>
      </c>
      <c r="BE122" s="512" t="e">
        <f ca="1">+IF(AND(ISNUMBER(OFFSET('Hygiene Data'!$E$9,0,10*ROW('Hygiene Data'!E116))),'Data Summary'!DT122="Yes"),OFFSET('Hygiene Data'!$E$9,0,10*ROW('Hygiene Data'!E116)),NA())</f>
        <v>#N/A</v>
      </c>
      <c r="BF122" s="512" t="e">
        <f ca="1">+IF(AND(ISNUMBER(OFFSET('Hygiene Data'!$F$5,0,10*ROW('Hygiene Data'!F116))),'Data Summary'!DU122="Yes"),OFFSET('Hygiene Data'!$F$5,0,10*ROW('Hygiene Data'!F116)),NA())</f>
        <v>#N/A</v>
      </c>
      <c r="BG122" s="512" t="e">
        <f ca="1">+IF(AND(ISNUMBER(OFFSET('Hygiene Data'!$F$7,0,10*ROW('Hygiene Data'!F116))),'Data Summary'!DV122="Yes"),OFFSET('Hygiene Data'!$F$7,0,10*ROW('Hygiene Data'!F116)),NA())</f>
        <v>#N/A</v>
      </c>
      <c r="BH122" s="512" t="e">
        <f ca="1">+IF(AND(ISNUMBER(OFFSET('Hygiene Data'!$F$9,0,10*ROW('Hygiene Data'!F116))),'Data Summary'!DW122="Yes"),OFFSET('Hygiene Data'!$F$9,0,10*ROW('Hygiene Data'!F116)),NA())</f>
        <v>#N/A</v>
      </c>
      <c r="BI122" s="512" t="e">
        <f ca="1">+IF(AND(ISNUMBER(OFFSET('Hygiene Data'!$G$5,0,10*ROW('Hygiene Data'!G116))),'Data Summary'!DX122="Yes"),OFFSET('Hygiene Data'!$G$5,0,10*ROW('Hygiene Data'!G116)),NA())</f>
        <v>#N/A</v>
      </c>
      <c r="BJ122" s="512" t="e">
        <f ca="1">+IF(AND(ISNUMBER(OFFSET('Hygiene Data'!$G$7,0,10*ROW('Hygiene Data'!G116))),'Data Summary'!DY122="Yes"),OFFSET('Hygiene Data'!$G$7,0,10*ROW('Hygiene Data'!G116)),NA())</f>
        <v>#N/A</v>
      </c>
      <c r="BK122" s="512" t="e">
        <f ca="1">+IF(AND(ISNUMBER(OFFSET('Hygiene Data'!$G$9,0,10*ROW('Hygiene Data'!G116))),'Data Summary'!DZ122="Yes"),OFFSET('Hygiene Data'!$G$9,0,10*ROW('Hygiene Data'!G116)),NA())</f>
        <v>#N/A</v>
      </c>
      <c r="BL122" s="512" t="e">
        <f ca="1">+IF(AND(ISNUMBER(OFFSET('Hygiene Data'!$H$5,0,10*ROW('Hygiene Data'!H116))),'Data Summary'!EA122="Yes"),OFFSET('Hygiene Data'!$H$5,0,10*ROW('Hygiene Data'!H116)),NA())</f>
        <v>#N/A</v>
      </c>
      <c r="BM122" s="512" t="e">
        <f ca="1">+IF(AND(ISNUMBER(OFFSET('Hygiene Data'!$H$7,0,10*ROW('Hygiene Data'!H116))),'Data Summary'!EB122="Yes"),OFFSET('Hygiene Data'!$H$7,0,10*ROW('Hygiene Data'!H116)),NA())</f>
        <v>#N/A</v>
      </c>
      <c r="BN122" s="512" t="e">
        <f ca="1">+IF(AND(ISNUMBER(OFFSET('Hygiene Data'!$H$9,0,10*ROW('Hygiene Data'!H116))),'Data Summary'!EC122="Yes"),OFFSET('Hygiene Data'!$H$9,0,10*ROW('Hygiene Data'!H116)),NA())</f>
        <v>#N/A</v>
      </c>
      <c r="BO122" s="512" t="e">
        <f ca="1">+IF(AND(ISNUMBER(OFFSET('Hygiene Data'!$I$5,0,10*ROW('Hygiene Data'!I116))),'Data Summary'!ED122="Yes"),OFFSET('Hygiene Data'!$I$5,0,10*ROW('Hygiene Data'!I116)),NA())</f>
        <v>#N/A</v>
      </c>
      <c r="BP122" s="512" t="e">
        <f ca="1">+IF(AND(ISNUMBER(OFFSET('Hygiene Data'!$I$7,0,10*ROW('Hygiene Data'!I116))),'Data Summary'!EE122="Yes"),OFFSET('Hygiene Data'!$I$7,0,10*ROW('Hygiene Data'!I116)),NA())</f>
        <v>#N/A</v>
      </c>
      <c r="BQ122" s="512" t="e">
        <f ca="1">+IF(AND(ISNUMBER(OFFSET('Hygiene Data'!$I$9,0,10*ROW('Hygiene Data'!I116))),'Data Summary'!EF122="Yes"),OFFSET('Hygiene Data'!$I$9,0,10*ROW('Hygiene Data'!I116)),NA())</f>
        <v>#N/A</v>
      </c>
    </row>
    <row r="123" spans="1:69" x14ac:dyDescent="0.25">
      <c r="A123" s="508" t="e">
        <f ca="1">+RIGHT('Data Summary'!A123,LEN('Data Summary'!A123)-9)</f>
        <v>#VALUE!</v>
      </c>
      <c r="B123" s="482" t="str">
        <f ca="1">+IF(ISTEXT('Data Summary'!B123),'Data Summary'!B123,"")</f>
        <v/>
      </c>
      <c r="C123" s="509" t="e">
        <f ca="1">+VALUE('Data Summary'!C123)</f>
        <v>#VALUE!</v>
      </c>
      <c r="D123" s="510" t="e">
        <f ca="1">+IF(AND(ISNUMBER(OFFSET('Water Data'!$D$4,0,10*ROW('Water Data'!D117))),'Data Summary'!BS123="Yes"),100-OFFSET('Water Data'!$D$4,0,10*ROW('Water Data'!D117)),NA())</f>
        <v>#N/A</v>
      </c>
      <c r="E123" s="510" t="e">
        <f ca="1">+IF(AND(ISNUMBER(OFFSET('Water Data'!$D$6,0,10*ROW('Water Data'!D117))),'Data Summary'!BT123="Yes"),OFFSET('Water Data'!$D$6,0,10*ROW('Water Data'!D117)),NA())</f>
        <v>#N/A</v>
      </c>
      <c r="F123" s="510" t="e">
        <f ca="1">+IF(AND(ISNUMBER(OFFSET('Water Data'!$D$9,0,10*ROW('Water Data'!D117))),'Data Summary'!BU123="Yes"),OFFSET('Water Data'!$D$9,0,10*ROW('Water Data'!D117)),NA())</f>
        <v>#N/A</v>
      </c>
      <c r="G123" s="510" t="e">
        <f ca="1">+IF(AND(ISNUMBER(OFFSET('Water Data'!$E$4,0,10*ROW('Water Data'!E117))),'Data Summary'!BV123="Yes"),100-OFFSET('Water Data'!$E$4,0,10*ROW('Water Data'!E117)),NA())</f>
        <v>#N/A</v>
      </c>
      <c r="H123" s="510" t="e">
        <f ca="1">+IF(AND(ISNUMBER(OFFSET('Water Data'!$E$6,0,10*ROW('Water Data'!E117))),'Data Summary'!BW123="Yes"),OFFSET('Water Data'!$E$6,0,10*ROW('Water Data'!E117)),NA())</f>
        <v>#N/A</v>
      </c>
      <c r="I123" s="510" t="e">
        <f ca="1">+IF(AND(ISNUMBER(OFFSET('Water Data'!$E$9,0,10*ROW('Water Data'!E117))),'Data Summary'!BX123="Yes"),OFFSET('Water Data'!$E$9,0,10*ROW('Water Data'!E117)),NA())</f>
        <v>#N/A</v>
      </c>
      <c r="J123" s="510" t="e">
        <f ca="1">+IF(AND(ISNUMBER(OFFSET('Water Data'!$F$4,0,10*ROW('Water Data'!F117))),'Data Summary'!BY123="Yes"),100-OFFSET('Water Data'!$F$4,0,10*ROW('Water Data'!F117)),NA())</f>
        <v>#N/A</v>
      </c>
      <c r="K123" s="510" t="e">
        <f ca="1">+IF(AND(ISNUMBER(OFFSET('Water Data'!$F$6,0,10*ROW('Water Data'!F117))),'Data Summary'!BZ123="Yes"),OFFSET('Water Data'!$F$6,0,10*ROW('Water Data'!F117)),NA())</f>
        <v>#N/A</v>
      </c>
      <c r="L123" s="510" t="e">
        <f ca="1">+IF(AND(ISNUMBER(OFFSET('Water Data'!$F$9,0,10*ROW('Water Data'!F117))),'Data Summary'!CA123="Yes"),OFFSET('Water Data'!$F$9,0,10*ROW('Water Data'!F117)),NA())</f>
        <v>#N/A</v>
      </c>
      <c r="M123" s="510" t="e">
        <f ca="1">+IF(AND(ISNUMBER(OFFSET('Water Data'!$G$4,0,10*ROW('Water Data'!G117))),'Data Summary'!CB123="Yes"),100-OFFSET('Water Data'!$G$4,0,10*ROW('Water Data'!G117)),NA())</f>
        <v>#N/A</v>
      </c>
      <c r="N123" s="510" t="e">
        <f ca="1">+IF(AND(ISNUMBER(OFFSET('Water Data'!$G$6,0,10*ROW('Water Data'!G117))),'Data Summary'!CC123="Yes"),OFFSET('Water Data'!$G$6,0,10*ROW('Water Data'!G117)),NA())</f>
        <v>#N/A</v>
      </c>
      <c r="O123" s="510" t="e">
        <f ca="1">+IF(AND(ISNUMBER(OFFSET('Water Data'!$G$9,0,10*ROW('Water Data'!G117))),'Data Summary'!CD123="Yes"),OFFSET('Water Data'!$G$9,0,10*ROW('Water Data'!G117)),NA())</f>
        <v>#N/A</v>
      </c>
      <c r="P123" s="510" t="e">
        <f ca="1">+IF(AND(ISNUMBER(OFFSET('Water Data'!$H$4,0,10*ROW('Water Data'!H117))),'Data Summary'!CE123="Yes"),100-OFFSET('Water Data'!$H$4,0,10*ROW('Water Data'!H117)),NA())</f>
        <v>#N/A</v>
      </c>
      <c r="Q123" s="510" t="e">
        <f ca="1">+IF(AND(ISNUMBER(OFFSET('Water Data'!$H$6,0,10*ROW('Water Data'!H117))),'Data Summary'!CF123="Yes"),OFFSET('Water Data'!$H$6,0,10*ROW('Water Data'!H117)),NA())</f>
        <v>#N/A</v>
      </c>
      <c r="R123" s="510" t="e">
        <f ca="1">+IF(AND(ISNUMBER(OFFSET('Water Data'!$H$9,0,10*ROW('Water Data'!H117))),'Data Summary'!CG123="Yes"),OFFSET('Water Data'!$H$9,0,10*ROW('Water Data'!H117)),NA())</f>
        <v>#N/A</v>
      </c>
      <c r="S123" s="510" t="e">
        <f ca="1">+IF(AND(ISNUMBER(OFFSET('Water Data'!$I$4,0,10*ROW('Water Data'!I117))),'Data Summary'!CH123="Yes"),100-OFFSET('Water Data'!$I$4,0,10*ROW('Water Data'!I117)),NA())</f>
        <v>#N/A</v>
      </c>
      <c r="T123" s="510" t="e">
        <f ca="1">+IF(AND(ISNUMBER(OFFSET('Water Data'!$I$6,0,10*ROW('Water Data'!I117))),'Data Summary'!CI123="Yes"),OFFSET('Water Data'!$I$6,0,10*ROW('Water Data'!I117)),NA())</f>
        <v>#N/A</v>
      </c>
      <c r="U123" s="510" t="e">
        <f ca="1">+IF(AND(ISNUMBER(OFFSET('Water Data'!$I$9,0,10*ROW('Water Data'!I117))),'Data Summary'!CJ123="Yes"),OFFSET('Water Data'!$I$9,0,10*ROW('Water Data'!I117)),NA())</f>
        <v>#N/A</v>
      </c>
      <c r="V123" s="511" t="e">
        <f ca="1">+IF(AND(ISNUMBER(OFFSET('Sanitation Data'!$D$4,0,10*ROW('Sanitation Data'!D117))),'Data Summary'!CK123="Yes"),100-OFFSET('Sanitation Data'!$D$4,0,10*ROW('Sanitation Data'!D117)),NA())</f>
        <v>#N/A</v>
      </c>
      <c r="W123" s="511" t="e">
        <f ca="1">+IF(AND(ISNUMBER(OFFSET('Sanitation Data'!$D$6,0,10*ROW('Sanitation Data'!D117))),'Data Summary'!CL123="Yes"),OFFSET('Sanitation Data'!$D$6,0,10*ROW('Sanitation Data'!D117)),NA())</f>
        <v>#N/A</v>
      </c>
      <c r="X123" s="511" t="e">
        <f ca="1">+IF(AND(ISNUMBER(OFFSET('Sanitation Data'!$D$10,0,10*ROW('Sanitation Data'!D117))),'Data Summary'!CM123="Yes"),OFFSET('Sanitation Data'!$D$10,0,10*ROW('Sanitation Data'!D117)),NA())</f>
        <v>#N/A</v>
      </c>
      <c r="Y123" s="511" t="e">
        <f ca="1">+IF(AND(ISNUMBER(OFFSET('Sanitation Data'!$D$11,0,10*ROW('Sanitation Data'!D117))),'Data Summary'!CN123="Yes"),OFFSET('Sanitation Data'!$D$11,0,10*ROW('Sanitation Data'!D117)),NA())</f>
        <v>#N/A</v>
      </c>
      <c r="Z123" s="511" t="e">
        <f ca="1">+IF(AND(ISNUMBER(OFFSET('Sanitation Data'!$D$12,0,10*ROW('Sanitation Data'!D117))),'Data Summary'!CO123="Yes"),OFFSET('Sanitation Data'!$D$12,0,10*ROW('Sanitation Data'!D117)),NA())</f>
        <v>#N/A</v>
      </c>
      <c r="AA123" s="511" t="e">
        <f ca="1">+IF(AND(ISNUMBER(OFFSET('Sanitation Data'!$E$4,0,10*ROW('Sanitation Data'!E117))),'Data Summary'!CP123="Yes"),100-OFFSET('Sanitation Data'!$E$4,0,10*ROW('Sanitation Data'!E117)),NA())</f>
        <v>#N/A</v>
      </c>
      <c r="AB123" s="511" t="e">
        <f ca="1">+IF(AND(ISNUMBER(OFFSET('Sanitation Data'!$E$6,0,10*ROW('Sanitation Data'!E117))),'Data Summary'!CQ123="Yes"),OFFSET('Sanitation Data'!$E$6,0,10*ROW('Sanitation Data'!E117)),NA())</f>
        <v>#N/A</v>
      </c>
      <c r="AC123" s="511" t="e">
        <f ca="1">+IF(AND(ISNUMBER(OFFSET('Sanitation Data'!$E$10,0,10*ROW('Sanitation Data'!E117))),'Data Summary'!CR123="Yes"),OFFSET('Sanitation Data'!$E$10,0,10*ROW('Sanitation Data'!E117)),NA())</f>
        <v>#N/A</v>
      </c>
      <c r="AD123" s="511" t="e">
        <f ca="1">+IF(AND(ISNUMBER(OFFSET('Sanitation Data'!$E$11,0,10*ROW('Sanitation Data'!E117))),'Data Summary'!CS123="Yes"),OFFSET('Sanitation Data'!$E$11,0,10*ROW('Sanitation Data'!E117)),NA())</f>
        <v>#N/A</v>
      </c>
      <c r="AE123" s="511" t="e">
        <f ca="1">+IF(AND(ISNUMBER(OFFSET('Sanitation Data'!$E$12,0,10*ROW('Sanitation Data'!E117))),'Data Summary'!CT123="Yes"),OFFSET('Sanitation Data'!$E$12,0,10*ROW('Sanitation Data'!E117)),NA())</f>
        <v>#N/A</v>
      </c>
      <c r="AF123" s="511" t="e">
        <f ca="1">+IF(AND(ISNUMBER(OFFSET('Sanitation Data'!$F$4,0,10*ROW('Sanitation Data'!F117))),'Data Summary'!CU123="Yes"),100-OFFSET('Sanitation Data'!$F$4,0,10*ROW('Sanitation Data'!F117)),NA())</f>
        <v>#N/A</v>
      </c>
      <c r="AG123" s="511" t="e">
        <f ca="1">+IF(AND(ISNUMBER(OFFSET('Sanitation Data'!$F$6,0,10*ROW('Sanitation Data'!F117))),'Data Summary'!CV123="Yes"),OFFSET('Sanitation Data'!$F$6,0,10*ROW('Sanitation Data'!F117)),NA())</f>
        <v>#N/A</v>
      </c>
      <c r="AH123" s="511" t="e">
        <f ca="1">+IF(AND(ISNUMBER(OFFSET('Sanitation Data'!$F$10,0,10*ROW('Sanitation Data'!F117))),'Data Summary'!CW123="Yes"),OFFSET('Sanitation Data'!$F$10,0,10*ROW('Sanitation Data'!F117)),NA())</f>
        <v>#N/A</v>
      </c>
      <c r="AI123" s="511" t="e">
        <f ca="1">+IF(AND(ISNUMBER(OFFSET('Sanitation Data'!$F$11,0,10*ROW('Sanitation Data'!F117))),'Data Summary'!CX123="Yes"),OFFSET('Sanitation Data'!$F$11,0,10*ROW('Sanitation Data'!F117)),NA())</f>
        <v>#N/A</v>
      </c>
      <c r="AJ123" s="511" t="e">
        <f ca="1">+IF(AND(ISNUMBER(OFFSET('Sanitation Data'!$F$12,0,10*ROW('Sanitation Data'!F117))),'Data Summary'!CY123="Yes"),OFFSET('Sanitation Data'!$F$12,0,10*ROW('Sanitation Data'!F117)),NA())</f>
        <v>#N/A</v>
      </c>
      <c r="AK123" s="511" t="e">
        <f ca="1">+IF(AND(ISNUMBER(OFFSET('Sanitation Data'!$G$4,0,10*ROW('Sanitation Data'!G117))),'Data Summary'!CZ123="Yes"),100-OFFSET('Sanitation Data'!$G$4,0,10*ROW('Sanitation Data'!G117)),NA())</f>
        <v>#N/A</v>
      </c>
      <c r="AL123" s="511" t="e">
        <f ca="1">+IF(AND(ISNUMBER(OFFSET('Sanitation Data'!$G$6,0,10*ROW('Sanitation Data'!G117))),'Data Summary'!DA123="Yes"),OFFSET('Sanitation Data'!$G$6,0,10*ROW('Sanitation Data'!G117)),NA())</f>
        <v>#N/A</v>
      </c>
      <c r="AM123" s="511" t="e">
        <f ca="1">+IF(AND(ISNUMBER(OFFSET('Sanitation Data'!$G$10,0,10*ROW('Sanitation Data'!G117))),'Data Summary'!DB123="Yes"),OFFSET('Sanitation Data'!$G$10,0,10*ROW('Sanitation Data'!G117)),NA())</f>
        <v>#N/A</v>
      </c>
      <c r="AN123" s="511" t="e">
        <f ca="1">+IF(AND(ISNUMBER(OFFSET('Sanitation Data'!$G$11,0,10*ROW('Sanitation Data'!G117))),'Data Summary'!DC123="Yes"),OFFSET('Sanitation Data'!$G$11,0,10*ROW('Sanitation Data'!G117)),NA())</f>
        <v>#N/A</v>
      </c>
      <c r="AO123" s="511" t="e">
        <f ca="1">+IF(AND(ISNUMBER(OFFSET('Sanitation Data'!$G$12,0,10*ROW('Sanitation Data'!G117))),'Data Summary'!DD123="Yes"),OFFSET('Sanitation Data'!$G$12,0,10*ROW('Sanitation Data'!G117)),NA())</f>
        <v>#N/A</v>
      </c>
      <c r="AP123" s="511" t="e">
        <f ca="1">+IF(AND(ISNUMBER(OFFSET('Sanitation Data'!$H$4,0,10*ROW('Sanitation Data'!H117))),'Data Summary'!DE123="Yes"),100-OFFSET('Sanitation Data'!$H$4,0,10*ROW('Sanitation Data'!H117)),NA())</f>
        <v>#N/A</v>
      </c>
      <c r="AQ123" s="511" t="e">
        <f ca="1">+IF(AND(ISNUMBER(OFFSET('Sanitation Data'!$H$6,0,10*ROW('Sanitation Data'!H117))),'Data Summary'!DF123="Yes"),OFFSET('Sanitation Data'!$H$6,0,10*ROW('Sanitation Data'!H117)),NA())</f>
        <v>#N/A</v>
      </c>
      <c r="AR123" s="511" t="e">
        <f ca="1">+IF(AND(ISNUMBER(OFFSET('Sanitation Data'!$H$10,0,10*ROW('Sanitation Data'!H117))),'Data Summary'!DG123="Yes"),OFFSET('Sanitation Data'!$H$10,0,10*ROW('Sanitation Data'!H117)),NA())</f>
        <v>#N/A</v>
      </c>
      <c r="AS123" s="511" t="e">
        <f ca="1">+IF(AND(ISNUMBER(OFFSET('Sanitation Data'!$H$11,0,10*ROW('Sanitation Data'!H117))),'Data Summary'!DH123="Yes"),OFFSET('Sanitation Data'!$H$11,0,10*ROW('Sanitation Data'!H117)),NA())</f>
        <v>#N/A</v>
      </c>
      <c r="AT123" s="511" t="e">
        <f ca="1">+IF(AND(ISNUMBER(OFFSET('Sanitation Data'!$H$12,0,10*ROW('Sanitation Data'!H117))),'Data Summary'!DI123="Yes"),OFFSET('Sanitation Data'!$H$12,0,10*ROW('Sanitation Data'!H117)),NA())</f>
        <v>#N/A</v>
      </c>
      <c r="AU123" s="511" t="e">
        <f ca="1">+IF(AND(ISNUMBER(OFFSET('Sanitation Data'!$I$4,0,10*ROW('Sanitation Data'!I117))),'Data Summary'!DJ123="Yes"),100-OFFSET('Sanitation Data'!$I$4,0,10*ROW('Sanitation Data'!I117)),NA())</f>
        <v>#N/A</v>
      </c>
      <c r="AV123" s="511" t="e">
        <f ca="1">+IF(AND(ISNUMBER(OFFSET('Sanitation Data'!$I$6,0,10*ROW('Sanitation Data'!I117))),'Data Summary'!DK123="Yes"),OFFSET('Sanitation Data'!$I$6,0,10*ROW('Sanitation Data'!I117)),NA())</f>
        <v>#N/A</v>
      </c>
      <c r="AW123" s="511" t="e">
        <f ca="1">+IF(AND(ISNUMBER(OFFSET('Sanitation Data'!$I$10,0,10*ROW('Sanitation Data'!I117))),'Data Summary'!DL123="Yes"),OFFSET('Sanitation Data'!$I$10,0,10*ROW('Sanitation Data'!I117)),NA())</f>
        <v>#N/A</v>
      </c>
      <c r="AX123" s="511" t="e">
        <f ca="1">+IF(AND(ISNUMBER(OFFSET('Sanitation Data'!$I$11,0,10*ROW('Sanitation Data'!I117))),'Data Summary'!DM123="Yes"),OFFSET('Sanitation Data'!$I$11,0,10*ROW('Sanitation Data'!I117)),NA())</f>
        <v>#N/A</v>
      </c>
      <c r="AY123" s="511" t="e">
        <f ca="1">+IF(AND(ISNUMBER(OFFSET('Sanitation Data'!$I$12,0,10*ROW('Sanitation Data'!I117))),'Data Summary'!DN123="Yes"),OFFSET('Sanitation Data'!$I$12,0,10*ROW('Sanitation Data'!I117)),NA())</f>
        <v>#N/A</v>
      </c>
      <c r="AZ123" s="512" t="e">
        <f ca="1">+IF(AND(ISNUMBER(OFFSET('Hygiene Data'!$D$5,0,10*ROW('Hygiene Data'!D117))),'Data Summary'!DO123="Yes"),OFFSET('Hygiene Data'!$D$5,0,10*ROW('Hygiene Data'!D117)),NA())</f>
        <v>#N/A</v>
      </c>
      <c r="BA123" s="512" t="e">
        <f ca="1">+IF(AND(ISNUMBER(OFFSET('Hygiene Data'!$D$7,0,10*ROW('Hygiene Data'!D117))),'Data Summary'!DP123="Yes"),OFFSET('Hygiene Data'!$D$7,0,10*ROW('Hygiene Data'!D117)),NA())</f>
        <v>#N/A</v>
      </c>
      <c r="BB123" s="512" t="e">
        <f ca="1">+IF(AND(ISNUMBER(OFFSET('Hygiene Data'!$D$9,0,10*ROW('Hygiene Data'!D117))),'Data Summary'!DQ123="Yes"),OFFSET('Hygiene Data'!$D$9,0,10*ROW('Hygiene Data'!D117)),NA())</f>
        <v>#N/A</v>
      </c>
      <c r="BC123" s="512" t="e">
        <f ca="1">+IF(AND(ISNUMBER(OFFSET('Hygiene Data'!$E$5,0,10*ROW('Hygiene Data'!E117))),'Data Summary'!DR123="Yes"),OFFSET('Hygiene Data'!$E$5,0,10*ROW('Hygiene Data'!E117)),NA())</f>
        <v>#N/A</v>
      </c>
      <c r="BD123" s="512" t="e">
        <f ca="1">+IF(AND(ISNUMBER(OFFSET('Hygiene Data'!$E$7,0,10*ROW('Hygiene Data'!E117))),'Data Summary'!DS123="Yes"),OFFSET('Hygiene Data'!$E$7,0,10*ROW('Hygiene Data'!E117)),NA())</f>
        <v>#N/A</v>
      </c>
      <c r="BE123" s="512" t="e">
        <f ca="1">+IF(AND(ISNUMBER(OFFSET('Hygiene Data'!$E$9,0,10*ROW('Hygiene Data'!E117))),'Data Summary'!DT123="Yes"),OFFSET('Hygiene Data'!$E$9,0,10*ROW('Hygiene Data'!E117)),NA())</f>
        <v>#N/A</v>
      </c>
      <c r="BF123" s="512" t="e">
        <f ca="1">+IF(AND(ISNUMBER(OFFSET('Hygiene Data'!$F$5,0,10*ROW('Hygiene Data'!F117))),'Data Summary'!DU123="Yes"),OFFSET('Hygiene Data'!$F$5,0,10*ROW('Hygiene Data'!F117)),NA())</f>
        <v>#N/A</v>
      </c>
      <c r="BG123" s="512" t="e">
        <f ca="1">+IF(AND(ISNUMBER(OFFSET('Hygiene Data'!$F$7,0,10*ROW('Hygiene Data'!F117))),'Data Summary'!DV123="Yes"),OFFSET('Hygiene Data'!$F$7,0,10*ROW('Hygiene Data'!F117)),NA())</f>
        <v>#N/A</v>
      </c>
      <c r="BH123" s="512" t="e">
        <f ca="1">+IF(AND(ISNUMBER(OFFSET('Hygiene Data'!$F$9,0,10*ROW('Hygiene Data'!F117))),'Data Summary'!DW123="Yes"),OFFSET('Hygiene Data'!$F$9,0,10*ROW('Hygiene Data'!F117)),NA())</f>
        <v>#N/A</v>
      </c>
      <c r="BI123" s="512" t="e">
        <f ca="1">+IF(AND(ISNUMBER(OFFSET('Hygiene Data'!$G$5,0,10*ROW('Hygiene Data'!G117))),'Data Summary'!DX123="Yes"),OFFSET('Hygiene Data'!$G$5,0,10*ROW('Hygiene Data'!G117)),NA())</f>
        <v>#N/A</v>
      </c>
      <c r="BJ123" s="512" t="e">
        <f ca="1">+IF(AND(ISNUMBER(OFFSET('Hygiene Data'!$G$7,0,10*ROW('Hygiene Data'!G117))),'Data Summary'!DY123="Yes"),OFFSET('Hygiene Data'!$G$7,0,10*ROW('Hygiene Data'!G117)),NA())</f>
        <v>#N/A</v>
      </c>
      <c r="BK123" s="512" t="e">
        <f ca="1">+IF(AND(ISNUMBER(OFFSET('Hygiene Data'!$G$9,0,10*ROW('Hygiene Data'!G117))),'Data Summary'!DZ123="Yes"),OFFSET('Hygiene Data'!$G$9,0,10*ROW('Hygiene Data'!G117)),NA())</f>
        <v>#N/A</v>
      </c>
      <c r="BL123" s="512" t="e">
        <f ca="1">+IF(AND(ISNUMBER(OFFSET('Hygiene Data'!$H$5,0,10*ROW('Hygiene Data'!H117))),'Data Summary'!EA123="Yes"),OFFSET('Hygiene Data'!$H$5,0,10*ROW('Hygiene Data'!H117)),NA())</f>
        <v>#N/A</v>
      </c>
      <c r="BM123" s="512" t="e">
        <f ca="1">+IF(AND(ISNUMBER(OFFSET('Hygiene Data'!$H$7,0,10*ROW('Hygiene Data'!H117))),'Data Summary'!EB123="Yes"),OFFSET('Hygiene Data'!$H$7,0,10*ROW('Hygiene Data'!H117)),NA())</f>
        <v>#N/A</v>
      </c>
      <c r="BN123" s="512" t="e">
        <f ca="1">+IF(AND(ISNUMBER(OFFSET('Hygiene Data'!$H$9,0,10*ROW('Hygiene Data'!H117))),'Data Summary'!EC123="Yes"),OFFSET('Hygiene Data'!$H$9,0,10*ROW('Hygiene Data'!H117)),NA())</f>
        <v>#N/A</v>
      </c>
      <c r="BO123" s="512" t="e">
        <f ca="1">+IF(AND(ISNUMBER(OFFSET('Hygiene Data'!$I$5,0,10*ROW('Hygiene Data'!I117))),'Data Summary'!ED123="Yes"),OFFSET('Hygiene Data'!$I$5,0,10*ROW('Hygiene Data'!I117)),NA())</f>
        <v>#N/A</v>
      </c>
      <c r="BP123" s="512" t="e">
        <f ca="1">+IF(AND(ISNUMBER(OFFSET('Hygiene Data'!$I$7,0,10*ROW('Hygiene Data'!I117))),'Data Summary'!EE123="Yes"),OFFSET('Hygiene Data'!$I$7,0,10*ROW('Hygiene Data'!I117)),NA())</f>
        <v>#N/A</v>
      </c>
      <c r="BQ123" s="512" t="e">
        <f ca="1">+IF(AND(ISNUMBER(OFFSET('Hygiene Data'!$I$9,0,10*ROW('Hygiene Data'!I117))),'Data Summary'!EF123="Yes"),OFFSET('Hygiene Data'!$I$9,0,10*ROW('Hygiene Data'!I117)),NA())</f>
        <v>#N/A</v>
      </c>
    </row>
    <row r="124" spans="1:69" x14ac:dyDescent="0.25">
      <c r="A124" s="508" t="e">
        <f ca="1">+RIGHT('Data Summary'!A124,LEN('Data Summary'!A124)-9)</f>
        <v>#VALUE!</v>
      </c>
      <c r="B124" s="482" t="str">
        <f ca="1">+IF(ISTEXT('Data Summary'!B124),'Data Summary'!B124,"")</f>
        <v/>
      </c>
      <c r="C124" s="509" t="e">
        <f ca="1">+VALUE('Data Summary'!C124)</f>
        <v>#VALUE!</v>
      </c>
      <c r="D124" s="510" t="e">
        <f ca="1">+IF(AND(ISNUMBER(OFFSET('Water Data'!$D$4,0,10*ROW('Water Data'!D118))),'Data Summary'!BS124="Yes"),100-OFFSET('Water Data'!$D$4,0,10*ROW('Water Data'!D118)),NA())</f>
        <v>#N/A</v>
      </c>
      <c r="E124" s="510" t="e">
        <f ca="1">+IF(AND(ISNUMBER(OFFSET('Water Data'!$D$6,0,10*ROW('Water Data'!D118))),'Data Summary'!BT124="Yes"),OFFSET('Water Data'!$D$6,0,10*ROW('Water Data'!D118)),NA())</f>
        <v>#N/A</v>
      </c>
      <c r="F124" s="510" t="e">
        <f ca="1">+IF(AND(ISNUMBER(OFFSET('Water Data'!$D$9,0,10*ROW('Water Data'!D118))),'Data Summary'!BU124="Yes"),OFFSET('Water Data'!$D$9,0,10*ROW('Water Data'!D118)),NA())</f>
        <v>#N/A</v>
      </c>
      <c r="G124" s="510" t="e">
        <f ca="1">+IF(AND(ISNUMBER(OFFSET('Water Data'!$E$4,0,10*ROW('Water Data'!E118))),'Data Summary'!BV124="Yes"),100-OFFSET('Water Data'!$E$4,0,10*ROW('Water Data'!E118)),NA())</f>
        <v>#N/A</v>
      </c>
      <c r="H124" s="510" t="e">
        <f ca="1">+IF(AND(ISNUMBER(OFFSET('Water Data'!$E$6,0,10*ROW('Water Data'!E118))),'Data Summary'!BW124="Yes"),OFFSET('Water Data'!$E$6,0,10*ROW('Water Data'!E118)),NA())</f>
        <v>#N/A</v>
      </c>
      <c r="I124" s="510" t="e">
        <f ca="1">+IF(AND(ISNUMBER(OFFSET('Water Data'!$E$9,0,10*ROW('Water Data'!E118))),'Data Summary'!BX124="Yes"),OFFSET('Water Data'!$E$9,0,10*ROW('Water Data'!E118)),NA())</f>
        <v>#N/A</v>
      </c>
      <c r="J124" s="510" t="e">
        <f ca="1">+IF(AND(ISNUMBER(OFFSET('Water Data'!$F$4,0,10*ROW('Water Data'!F118))),'Data Summary'!BY124="Yes"),100-OFFSET('Water Data'!$F$4,0,10*ROW('Water Data'!F118)),NA())</f>
        <v>#N/A</v>
      </c>
      <c r="K124" s="510" t="e">
        <f ca="1">+IF(AND(ISNUMBER(OFFSET('Water Data'!$F$6,0,10*ROW('Water Data'!F118))),'Data Summary'!BZ124="Yes"),OFFSET('Water Data'!$F$6,0,10*ROW('Water Data'!F118)),NA())</f>
        <v>#N/A</v>
      </c>
      <c r="L124" s="510" t="e">
        <f ca="1">+IF(AND(ISNUMBER(OFFSET('Water Data'!$F$9,0,10*ROW('Water Data'!F118))),'Data Summary'!CA124="Yes"),OFFSET('Water Data'!$F$9,0,10*ROW('Water Data'!F118)),NA())</f>
        <v>#N/A</v>
      </c>
      <c r="M124" s="510" t="e">
        <f ca="1">+IF(AND(ISNUMBER(OFFSET('Water Data'!$G$4,0,10*ROW('Water Data'!G118))),'Data Summary'!CB124="Yes"),100-OFFSET('Water Data'!$G$4,0,10*ROW('Water Data'!G118)),NA())</f>
        <v>#N/A</v>
      </c>
      <c r="N124" s="510" t="e">
        <f ca="1">+IF(AND(ISNUMBER(OFFSET('Water Data'!$G$6,0,10*ROW('Water Data'!G118))),'Data Summary'!CC124="Yes"),OFFSET('Water Data'!$G$6,0,10*ROW('Water Data'!G118)),NA())</f>
        <v>#N/A</v>
      </c>
      <c r="O124" s="510" t="e">
        <f ca="1">+IF(AND(ISNUMBER(OFFSET('Water Data'!$G$9,0,10*ROW('Water Data'!G118))),'Data Summary'!CD124="Yes"),OFFSET('Water Data'!$G$9,0,10*ROW('Water Data'!G118)),NA())</f>
        <v>#N/A</v>
      </c>
      <c r="P124" s="510" t="e">
        <f ca="1">+IF(AND(ISNUMBER(OFFSET('Water Data'!$H$4,0,10*ROW('Water Data'!H118))),'Data Summary'!CE124="Yes"),100-OFFSET('Water Data'!$H$4,0,10*ROW('Water Data'!H118)),NA())</f>
        <v>#N/A</v>
      </c>
      <c r="Q124" s="510" t="e">
        <f ca="1">+IF(AND(ISNUMBER(OFFSET('Water Data'!$H$6,0,10*ROW('Water Data'!H118))),'Data Summary'!CF124="Yes"),OFFSET('Water Data'!$H$6,0,10*ROW('Water Data'!H118)),NA())</f>
        <v>#N/A</v>
      </c>
      <c r="R124" s="510" t="e">
        <f ca="1">+IF(AND(ISNUMBER(OFFSET('Water Data'!$H$9,0,10*ROW('Water Data'!H118))),'Data Summary'!CG124="Yes"),OFFSET('Water Data'!$H$9,0,10*ROW('Water Data'!H118)),NA())</f>
        <v>#N/A</v>
      </c>
      <c r="S124" s="510" t="e">
        <f ca="1">+IF(AND(ISNUMBER(OFFSET('Water Data'!$I$4,0,10*ROW('Water Data'!I118))),'Data Summary'!CH124="Yes"),100-OFFSET('Water Data'!$I$4,0,10*ROW('Water Data'!I118)),NA())</f>
        <v>#N/A</v>
      </c>
      <c r="T124" s="510" t="e">
        <f ca="1">+IF(AND(ISNUMBER(OFFSET('Water Data'!$I$6,0,10*ROW('Water Data'!I118))),'Data Summary'!CI124="Yes"),OFFSET('Water Data'!$I$6,0,10*ROW('Water Data'!I118)),NA())</f>
        <v>#N/A</v>
      </c>
      <c r="U124" s="510" t="e">
        <f ca="1">+IF(AND(ISNUMBER(OFFSET('Water Data'!$I$9,0,10*ROW('Water Data'!I118))),'Data Summary'!CJ124="Yes"),OFFSET('Water Data'!$I$9,0,10*ROW('Water Data'!I118)),NA())</f>
        <v>#N/A</v>
      </c>
      <c r="V124" s="511" t="e">
        <f ca="1">+IF(AND(ISNUMBER(OFFSET('Sanitation Data'!$D$4,0,10*ROW('Sanitation Data'!D118))),'Data Summary'!CK124="Yes"),100-OFFSET('Sanitation Data'!$D$4,0,10*ROW('Sanitation Data'!D118)),NA())</f>
        <v>#N/A</v>
      </c>
      <c r="W124" s="511" t="e">
        <f ca="1">+IF(AND(ISNUMBER(OFFSET('Sanitation Data'!$D$6,0,10*ROW('Sanitation Data'!D118))),'Data Summary'!CL124="Yes"),OFFSET('Sanitation Data'!$D$6,0,10*ROW('Sanitation Data'!D118)),NA())</f>
        <v>#N/A</v>
      </c>
      <c r="X124" s="511" t="e">
        <f ca="1">+IF(AND(ISNUMBER(OFFSET('Sanitation Data'!$D$10,0,10*ROW('Sanitation Data'!D118))),'Data Summary'!CM124="Yes"),OFFSET('Sanitation Data'!$D$10,0,10*ROW('Sanitation Data'!D118)),NA())</f>
        <v>#N/A</v>
      </c>
      <c r="Y124" s="511" t="e">
        <f ca="1">+IF(AND(ISNUMBER(OFFSET('Sanitation Data'!$D$11,0,10*ROW('Sanitation Data'!D118))),'Data Summary'!CN124="Yes"),OFFSET('Sanitation Data'!$D$11,0,10*ROW('Sanitation Data'!D118)),NA())</f>
        <v>#N/A</v>
      </c>
      <c r="Z124" s="511" t="e">
        <f ca="1">+IF(AND(ISNUMBER(OFFSET('Sanitation Data'!$D$12,0,10*ROW('Sanitation Data'!D118))),'Data Summary'!CO124="Yes"),OFFSET('Sanitation Data'!$D$12,0,10*ROW('Sanitation Data'!D118)),NA())</f>
        <v>#N/A</v>
      </c>
      <c r="AA124" s="511" t="e">
        <f ca="1">+IF(AND(ISNUMBER(OFFSET('Sanitation Data'!$E$4,0,10*ROW('Sanitation Data'!E118))),'Data Summary'!CP124="Yes"),100-OFFSET('Sanitation Data'!$E$4,0,10*ROW('Sanitation Data'!E118)),NA())</f>
        <v>#N/A</v>
      </c>
      <c r="AB124" s="511" t="e">
        <f ca="1">+IF(AND(ISNUMBER(OFFSET('Sanitation Data'!$E$6,0,10*ROW('Sanitation Data'!E118))),'Data Summary'!CQ124="Yes"),OFFSET('Sanitation Data'!$E$6,0,10*ROW('Sanitation Data'!E118)),NA())</f>
        <v>#N/A</v>
      </c>
      <c r="AC124" s="511" t="e">
        <f ca="1">+IF(AND(ISNUMBER(OFFSET('Sanitation Data'!$E$10,0,10*ROW('Sanitation Data'!E118))),'Data Summary'!CR124="Yes"),OFFSET('Sanitation Data'!$E$10,0,10*ROW('Sanitation Data'!E118)),NA())</f>
        <v>#N/A</v>
      </c>
      <c r="AD124" s="511" t="e">
        <f ca="1">+IF(AND(ISNUMBER(OFFSET('Sanitation Data'!$E$11,0,10*ROW('Sanitation Data'!E118))),'Data Summary'!CS124="Yes"),OFFSET('Sanitation Data'!$E$11,0,10*ROW('Sanitation Data'!E118)),NA())</f>
        <v>#N/A</v>
      </c>
      <c r="AE124" s="511" t="e">
        <f ca="1">+IF(AND(ISNUMBER(OFFSET('Sanitation Data'!$E$12,0,10*ROW('Sanitation Data'!E118))),'Data Summary'!CT124="Yes"),OFFSET('Sanitation Data'!$E$12,0,10*ROW('Sanitation Data'!E118)),NA())</f>
        <v>#N/A</v>
      </c>
      <c r="AF124" s="511" t="e">
        <f ca="1">+IF(AND(ISNUMBER(OFFSET('Sanitation Data'!$F$4,0,10*ROW('Sanitation Data'!F118))),'Data Summary'!CU124="Yes"),100-OFFSET('Sanitation Data'!$F$4,0,10*ROW('Sanitation Data'!F118)),NA())</f>
        <v>#N/A</v>
      </c>
      <c r="AG124" s="511" t="e">
        <f ca="1">+IF(AND(ISNUMBER(OFFSET('Sanitation Data'!$F$6,0,10*ROW('Sanitation Data'!F118))),'Data Summary'!CV124="Yes"),OFFSET('Sanitation Data'!$F$6,0,10*ROW('Sanitation Data'!F118)),NA())</f>
        <v>#N/A</v>
      </c>
      <c r="AH124" s="511" t="e">
        <f ca="1">+IF(AND(ISNUMBER(OFFSET('Sanitation Data'!$F$10,0,10*ROW('Sanitation Data'!F118))),'Data Summary'!CW124="Yes"),OFFSET('Sanitation Data'!$F$10,0,10*ROW('Sanitation Data'!F118)),NA())</f>
        <v>#N/A</v>
      </c>
      <c r="AI124" s="511" t="e">
        <f ca="1">+IF(AND(ISNUMBER(OFFSET('Sanitation Data'!$F$11,0,10*ROW('Sanitation Data'!F118))),'Data Summary'!CX124="Yes"),OFFSET('Sanitation Data'!$F$11,0,10*ROW('Sanitation Data'!F118)),NA())</f>
        <v>#N/A</v>
      </c>
      <c r="AJ124" s="511" t="e">
        <f ca="1">+IF(AND(ISNUMBER(OFFSET('Sanitation Data'!$F$12,0,10*ROW('Sanitation Data'!F118))),'Data Summary'!CY124="Yes"),OFFSET('Sanitation Data'!$F$12,0,10*ROW('Sanitation Data'!F118)),NA())</f>
        <v>#N/A</v>
      </c>
      <c r="AK124" s="511" t="e">
        <f ca="1">+IF(AND(ISNUMBER(OFFSET('Sanitation Data'!$G$4,0,10*ROW('Sanitation Data'!G118))),'Data Summary'!CZ124="Yes"),100-OFFSET('Sanitation Data'!$G$4,0,10*ROW('Sanitation Data'!G118)),NA())</f>
        <v>#N/A</v>
      </c>
      <c r="AL124" s="511" t="e">
        <f ca="1">+IF(AND(ISNUMBER(OFFSET('Sanitation Data'!$G$6,0,10*ROW('Sanitation Data'!G118))),'Data Summary'!DA124="Yes"),OFFSET('Sanitation Data'!$G$6,0,10*ROW('Sanitation Data'!G118)),NA())</f>
        <v>#N/A</v>
      </c>
      <c r="AM124" s="511" t="e">
        <f ca="1">+IF(AND(ISNUMBER(OFFSET('Sanitation Data'!$G$10,0,10*ROW('Sanitation Data'!G118))),'Data Summary'!DB124="Yes"),OFFSET('Sanitation Data'!$G$10,0,10*ROW('Sanitation Data'!G118)),NA())</f>
        <v>#N/A</v>
      </c>
      <c r="AN124" s="511" t="e">
        <f ca="1">+IF(AND(ISNUMBER(OFFSET('Sanitation Data'!$G$11,0,10*ROW('Sanitation Data'!G118))),'Data Summary'!DC124="Yes"),OFFSET('Sanitation Data'!$G$11,0,10*ROW('Sanitation Data'!G118)),NA())</f>
        <v>#N/A</v>
      </c>
      <c r="AO124" s="511" t="e">
        <f ca="1">+IF(AND(ISNUMBER(OFFSET('Sanitation Data'!$G$12,0,10*ROW('Sanitation Data'!G118))),'Data Summary'!DD124="Yes"),OFFSET('Sanitation Data'!$G$12,0,10*ROW('Sanitation Data'!G118)),NA())</f>
        <v>#N/A</v>
      </c>
      <c r="AP124" s="511" t="e">
        <f ca="1">+IF(AND(ISNUMBER(OFFSET('Sanitation Data'!$H$4,0,10*ROW('Sanitation Data'!H118))),'Data Summary'!DE124="Yes"),100-OFFSET('Sanitation Data'!$H$4,0,10*ROW('Sanitation Data'!H118)),NA())</f>
        <v>#N/A</v>
      </c>
      <c r="AQ124" s="511" t="e">
        <f ca="1">+IF(AND(ISNUMBER(OFFSET('Sanitation Data'!$H$6,0,10*ROW('Sanitation Data'!H118))),'Data Summary'!DF124="Yes"),OFFSET('Sanitation Data'!$H$6,0,10*ROW('Sanitation Data'!H118)),NA())</f>
        <v>#N/A</v>
      </c>
      <c r="AR124" s="511" t="e">
        <f ca="1">+IF(AND(ISNUMBER(OFFSET('Sanitation Data'!$H$10,0,10*ROW('Sanitation Data'!H118))),'Data Summary'!DG124="Yes"),OFFSET('Sanitation Data'!$H$10,0,10*ROW('Sanitation Data'!H118)),NA())</f>
        <v>#N/A</v>
      </c>
      <c r="AS124" s="511" t="e">
        <f ca="1">+IF(AND(ISNUMBER(OFFSET('Sanitation Data'!$H$11,0,10*ROW('Sanitation Data'!H118))),'Data Summary'!DH124="Yes"),OFFSET('Sanitation Data'!$H$11,0,10*ROW('Sanitation Data'!H118)),NA())</f>
        <v>#N/A</v>
      </c>
      <c r="AT124" s="511" t="e">
        <f ca="1">+IF(AND(ISNUMBER(OFFSET('Sanitation Data'!$H$12,0,10*ROW('Sanitation Data'!H118))),'Data Summary'!DI124="Yes"),OFFSET('Sanitation Data'!$H$12,0,10*ROW('Sanitation Data'!H118)),NA())</f>
        <v>#N/A</v>
      </c>
      <c r="AU124" s="511" t="e">
        <f ca="1">+IF(AND(ISNUMBER(OFFSET('Sanitation Data'!$I$4,0,10*ROW('Sanitation Data'!I118))),'Data Summary'!DJ124="Yes"),100-OFFSET('Sanitation Data'!$I$4,0,10*ROW('Sanitation Data'!I118)),NA())</f>
        <v>#N/A</v>
      </c>
      <c r="AV124" s="511" t="e">
        <f ca="1">+IF(AND(ISNUMBER(OFFSET('Sanitation Data'!$I$6,0,10*ROW('Sanitation Data'!I118))),'Data Summary'!DK124="Yes"),OFFSET('Sanitation Data'!$I$6,0,10*ROW('Sanitation Data'!I118)),NA())</f>
        <v>#N/A</v>
      </c>
      <c r="AW124" s="511" t="e">
        <f ca="1">+IF(AND(ISNUMBER(OFFSET('Sanitation Data'!$I$10,0,10*ROW('Sanitation Data'!I118))),'Data Summary'!DL124="Yes"),OFFSET('Sanitation Data'!$I$10,0,10*ROW('Sanitation Data'!I118)),NA())</f>
        <v>#N/A</v>
      </c>
      <c r="AX124" s="511" t="e">
        <f ca="1">+IF(AND(ISNUMBER(OFFSET('Sanitation Data'!$I$11,0,10*ROW('Sanitation Data'!I118))),'Data Summary'!DM124="Yes"),OFFSET('Sanitation Data'!$I$11,0,10*ROW('Sanitation Data'!I118)),NA())</f>
        <v>#N/A</v>
      </c>
      <c r="AY124" s="511" t="e">
        <f ca="1">+IF(AND(ISNUMBER(OFFSET('Sanitation Data'!$I$12,0,10*ROW('Sanitation Data'!I118))),'Data Summary'!DN124="Yes"),OFFSET('Sanitation Data'!$I$12,0,10*ROW('Sanitation Data'!I118)),NA())</f>
        <v>#N/A</v>
      </c>
      <c r="AZ124" s="512" t="e">
        <f ca="1">+IF(AND(ISNUMBER(OFFSET('Hygiene Data'!$D$5,0,10*ROW('Hygiene Data'!D118))),'Data Summary'!DO124="Yes"),OFFSET('Hygiene Data'!$D$5,0,10*ROW('Hygiene Data'!D118)),NA())</f>
        <v>#N/A</v>
      </c>
      <c r="BA124" s="512" t="e">
        <f ca="1">+IF(AND(ISNUMBER(OFFSET('Hygiene Data'!$D$7,0,10*ROW('Hygiene Data'!D118))),'Data Summary'!DP124="Yes"),OFFSET('Hygiene Data'!$D$7,0,10*ROW('Hygiene Data'!D118)),NA())</f>
        <v>#N/A</v>
      </c>
      <c r="BB124" s="512" t="e">
        <f ca="1">+IF(AND(ISNUMBER(OFFSET('Hygiene Data'!$D$9,0,10*ROW('Hygiene Data'!D118))),'Data Summary'!DQ124="Yes"),OFFSET('Hygiene Data'!$D$9,0,10*ROW('Hygiene Data'!D118)),NA())</f>
        <v>#N/A</v>
      </c>
      <c r="BC124" s="512" t="e">
        <f ca="1">+IF(AND(ISNUMBER(OFFSET('Hygiene Data'!$E$5,0,10*ROW('Hygiene Data'!E118))),'Data Summary'!DR124="Yes"),OFFSET('Hygiene Data'!$E$5,0,10*ROW('Hygiene Data'!E118)),NA())</f>
        <v>#N/A</v>
      </c>
      <c r="BD124" s="512" t="e">
        <f ca="1">+IF(AND(ISNUMBER(OFFSET('Hygiene Data'!$E$7,0,10*ROW('Hygiene Data'!E118))),'Data Summary'!DS124="Yes"),OFFSET('Hygiene Data'!$E$7,0,10*ROW('Hygiene Data'!E118)),NA())</f>
        <v>#N/A</v>
      </c>
      <c r="BE124" s="512" t="e">
        <f ca="1">+IF(AND(ISNUMBER(OFFSET('Hygiene Data'!$E$9,0,10*ROW('Hygiene Data'!E118))),'Data Summary'!DT124="Yes"),OFFSET('Hygiene Data'!$E$9,0,10*ROW('Hygiene Data'!E118)),NA())</f>
        <v>#N/A</v>
      </c>
      <c r="BF124" s="512" t="e">
        <f ca="1">+IF(AND(ISNUMBER(OFFSET('Hygiene Data'!$F$5,0,10*ROW('Hygiene Data'!F118))),'Data Summary'!DU124="Yes"),OFFSET('Hygiene Data'!$F$5,0,10*ROW('Hygiene Data'!F118)),NA())</f>
        <v>#N/A</v>
      </c>
      <c r="BG124" s="512" t="e">
        <f ca="1">+IF(AND(ISNUMBER(OFFSET('Hygiene Data'!$F$7,0,10*ROW('Hygiene Data'!F118))),'Data Summary'!DV124="Yes"),OFFSET('Hygiene Data'!$F$7,0,10*ROW('Hygiene Data'!F118)),NA())</f>
        <v>#N/A</v>
      </c>
      <c r="BH124" s="512" t="e">
        <f ca="1">+IF(AND(ISNUMBER(OFFSET('Hygiene Data'!$F$9,0,10*ROW('Hygiene Data'!F118))),'Data Summary'!DW124="Yes"),OFFSET('Hygiene Data'!$F$9,0,10*ROW('Hygiene Data'!F118)),NA())</f>
        <v>#N/A</v>
      </c>
      <c r="BI124" s="512" t="e">
        <f ca="1">+IF(AND(ISNUMBER(OFFSET('Hygiene Data'!$G$5,0,10*ROW('Hygiene Data'!G118))),'Data Summary'!DX124="Yes"),OFFSET('Hygiene Data'!$G$5,0,10*ROW('Hygiene Data'!G118)),NA())</f>
        <v>#N/A</v>
      </c>
      <c r="BJ124" s="512" t="e">
        <f ca="1">+IF(AND(ISNUMBER(OFFSET('Hygiene Data'!$G$7,0,10*ROW('Hygiene Data'!G118))),'Data Summary'!DY124="Yes"),OFFSET('Hygiene Data'!$G$7,0,10*ROW('Hygiene Data'!G118)),NA())</f>
        <v>#N/A</v>
      </c>
      <c r="BK124" s="512" t="e">
        <f ca="1">+IF(AND(ISNUMBER(OFFSET('Hygiene Data'!$G$9,0,10*ROW('Hygiene Data'!G118))),'Data Summary'!DZ124="Yes"),OFFSET('Hygiene Data'!$G$9,0,10*ROW('Hygiene Data'!G118)),NA())</f>
        <v>#N/A</v>
      </c>
      <c r="BL124" s="512" t="e">
        <f ca="1">+IF(AND(ISNUMBER(OFFSET('Hygiene Data'!$H$5,0,10*ROW('Hygiene Data'!H118))),'Data Summary'!EA124="Yes"),OFFSET('Hygiene Data'!$H$5,0,10*ROW('Hygiene Data'!H118)),NA())</f>
        <v>#N/A</v>
      </c>
      <c r="BM124" s="512" t="e">
        <f ca="1">+IF(AND(ISNUMBER(OFFSET('Hygiene Data'!$H$7,0,10*ROW('Hygiene Data'!H118))),'Data Summary'!EB124="Yes"),OFFSET('Hygiene Data'!$H$7,0,10*ROW('Hygiene Data'!H118)),NA())</f>
        <v>#N/A</v>
      </c>
      <c r="BN124" s="512" t="e">
        <f ca="1">+IF(AND(ISNUMBER(OFFSET('Hygiene Data'!$H$9,0,10*ROW('Hygiene Data'!H118))),'Data Summary'!EC124="Yes"),OFFSET('Hygiene Data'!$H$9,0,10*ROW('Hygiene Data'!H118)),NA())</f>
        <v>#N/A</v>
      </c>
      <c r="BO124" s="512" t="e">
        <f ca="1">+IF(AND(ISNUMBER(OFFSET('Hygiene Data'!$I$5,0,10*ROW('Hygiene Data'!I118))),'Data Summary'!ED124="Yes"),OFFSET('Hygiene Data'!$I$5,0,10*ROW('Hygiene Data'!I118)),NA())</f>
        <v>#N/A</v>
      </c>
      <c r="BP124" s="512" t="e">
        <f ca="1">+IF(AND(ISNUMBER(OFFSET('Hygiene Data'!$I$7,0,10*ROW('Hygiene Data'!I118))),'Data Summary'!EE124="Yes"),OFFSET('Hygiene Data'!$I$7,0,10*ROW('Hygiene Data'!I118)),NA())</f>
        <v>#N/A</v>
      </c>
      <c r="BQ124" s="512" t="e">
        <f ca="1">+IF(AND(ISNUMBER(OFFSET('Hygiene Data'!$I$9,0,10*ROW('Hygiene Data'!I118))),'Data Summary'!EF124="Yes"),OFFSET('Hygiene Data'!$I$9,0,10*ROW('Hygiene Data'!I118)),NA())</f>
        <v>#N/A</v>
      </c>
    </row>
    <row r="125" spans="1:69" x14ac:dyDescent="0.25">
      <c r="A125" s="508" t="e">
        <f ca="1">+RIGHT('Data Summary'!A125,LEN('Data Summary'!A125)-9)</f>
        <v>#VALUE!</v>
      </c>
      <c r="B125" s="482" t="str">
        <f ca="1">+IF(ISTEXT('Data Summary'!B125),'Data Summary'!B125,"")</f>
        <v/>
      </c>
      <c r="C125" s="509" t="e">
        <f ca="1">+VALUE('Data Summary'!C125)</f>
        <v>#VALUE!</v>
      </c>
      <c r="D125" s="510" t="e">
        <f ca="1">+IF(AND(ISNUMBER(OFFSET('Water Data'!$D$4,0,10*ROW('Water Data'!D119))),'Data Summary'!BS125="Yes"),100-OFFSET('Water Data'!$D$4,0,10*ROW('Water Data'!D119)),NA())</f>
        <v>#N/A</v>
      </c>
      <c r="E125" s="510" t="e">
        <f ca="1">+IF(AND(ISNUMBER(OFFSET('Water Data'!$D$6,0,10*ROW('Water Data'!D119))),'Data Summary'!BT125="Yes"),OFFSET('Water Data'!$D$6,0,10*ROW('Water Data'!D119)),NA())</f>
        <v>#N/A</v>
      </c>
      <c r="F125" s="510" t="e">
        <f ca="1">+IF(AND(ISNUMBER(OFFSET('Water Data'!$D$9,0,10*ROW('Water Data'!D119))),'Data Summary'!BU125="Yes"),OFFSET('Water Data'!$D$9,0,10*ROW('Water Data'!D119)),NA())</f>
        <v>#N/A</v>
      </c>
      <c r="G125" s="510" t="e">
        <f ca="1">+IF(AND(ISNUMBER(OFFSET('Water Data'!$E$4,0,10*ROW('Water Data'!E119))),'Data Summary'!BV125="Yes"),100-OFFSET('Water Data'!$E$4,0,10*ROW('Water Data'!E119)),NA())</f>
        <v>#N/A</v>
      </c>
      <c r="H125" s="510" t="e">
        <f ca="1">+IF(AND(ISNUMBER(OFFSET('Water Data'!$E$6,0,10*ROW('Water Data'!E119))),'Data Summary'!BW125="Yes"),OFFSET('Water Data'!$E$6,0,10*ROW('Water Data'!E119)),NA())</f>
        <v>#N/A</v>
      </c>
      <c r="I125" s="510" t="e">
        <f ca="1">+IF(AND(ISNUMBER(OFFSET('Water Data'!$E$9,0,10*ROW('Water Data'!E119))),'Data Summary'!BX125="Yes"),OFFSET('Water Data'!$E$9,0,10*ROW('Water Data'!E119)),NA())</f>
        <v>#N/A</v>
      </c>
      <c r="J125" s="510" t="e">
        <f ca="1">+IF(AND(ISNUMBER(OFFSET('Water Data'!$F$4,0,10*ROW('Water Data'!F119))),'Data Summary'!BY125="Yes"),100-OFFSET('Water Data'!$F$4,0,10*ROW('Water Data'!F119)),NA())</f>
        <v>#N/A</v>
      </c>
      <c r="K125" s="510" t="e">
        <f ca="1">+IF(AND(ISNUMBER(OFFSET('Water Data'!$F$6,0,10*ROW('Water Data'!F119))),'Data Summary'!BZ125="Yes"),OFFSET('Water Data'!$F$6,0,10*ROW('Water Data'!F119)),NA())</f>
        <v>#N/A</v>
      </c>
      <c r="L125" s="510" t="e">
        <f ca="1">+IF(AND(ISNUMBER(OFFSET('Water Data'!$F$9,0,10*ROW('Water Data'!F119))),'Data Summary'!CA125="Yes"),OFFSET('Water Data'!$F$9,0,10*ROW('Water Data'!F119)),NA())</f>
        <v>#N/A</v>
      </c>
      <c r="M125" s="510" t="e">
        <f ca="1">+IF(AND(ISNUMBER(OFFSET('Water Data'!$G$4,0,10*ROW('Water Data'!G119))),'Data Summary'!CB125="Yes"),100-OFFSET('Water Data'!$G$4,0,10*ROW('Water Data'!G119)),NA())</f>
        <v>#N/A</v>
      </c>
      <c r="N125" s="510" t="e">
        <f ca="1">+IF(AND(ISNUMBER(OFFSET('Water Data'!$G$6,0,10*ROW('Water Data'!G119))),'Data Summary'!CC125="Yes"),OFFSET('Water Data'!$G$6,0,10*ROW('Water Data'!G119)),NA())</f>
        <v>#N/A</v>
      </c>
      <c r="O125" s="510" t="e">
        <f ca="1">+IF(AND(ISNUMBER(OFFSET('Water Data'!$G$9,0,10*ROW('Water Data'!G119))),'Data Summary'!CD125="Yes"),OFFSET('Water Data'!$G$9,0,10*ROW('Water Data'!G119)),NA())</f>
        <v>#N/A</v>
      </c>
      <c r="P125" s="510" t="e">
        <f ca="1">+IF(AND(ISNUMBER(OFFSET('Water Data'!$H$4,0,10*ROW('Water Data'!H119))),'Data Summary'!CE125="Yes"),100-OFFSET('Water Data'!$H$4,0,10*ROW('Water Data'!H119)),NA())</f>
        <v>#N/A</v>
      </c>
      <c r="Q125" s="510" t="e">
        <f ca="1">+IF(AND(ISNUMBER(OFFSET('Water Data'!$H$6,0,10*ROW('Water Data'!H119))),'Data Summary'!CF125="Yes"),OFFSET('Water Data'!$H$6,0,10*ROW('Water Data'!H119)),NA())</f>
        <v>#N/A</v>
      </c>
      <c r="R125" s="510" t="e">
        <f ca="1">+IF(AND(ISNUMBER(OFFSET('Water Data'!$H$9,0,10*ROW('Water Data'!H119))),'Data Summary'!CG125="Yes"),OFFSET('Water Data'!$H$9,0,10*ROW('Water Data'!H119)),NA())</f>
        <v>#N/A</v>
      </c>
      <c r="S125" s="510" t="e">
        <f ca="1">+IF(AND(ISNUMBER(OFFSET('Water Data'!$I$4,0,10*ROW('Water Data'!I119))),'Data Summary'!CH125="Yes"),100-OFFSET('Water Data'!$I$4,0,10*ROW('Water Data'!I119)),NA())</f>
        <v>#N/A</v>
      </c>
      <c r="T125" s="510" t="e">
        <f ca="1">+IF(AND(ISNUMBER(OFFSET('Water Data'!$I$6,0,10*ROW('Water Data'!I119))),'Data Summary'!CI125="Yes"),OFFSET('Water Data'!$I$6,0,10*ROW('Water Data'!I119)),NA())</f>
        <v>#N/A</v>
      </c>
      <c r="U125" s="510" t="e">
        <f ca="1">+IF(AND(ISNUMBER(OFFSET('Water Data'!$I$9,0,10*ROW('Water Data'!I119))),'Data Summary'!CJ125="Yes"),OFFSET('Water Data'!$I$9,0,10*ROW('Water Data'!I119)),NA())</f>
        <v>#N/A</v>
      </c>
      <c r="V125" s="511" t="e">
        <f ca="1">+IF(AND(ISNUMBER(OFFSET('Sanitation Data'!$D$4,0,10*ROW('Sanitation Data'!D119))),'Data Summary'!CK125="Yes"),100-OFFSET('Sanitation Data'!$D$4,0,10*ROW('Sanitation Data'!D119)),NA())</f>
        <v>#N/A</v>
      </c>
      <c r="W125" s="511" t="e">
        <f ca="1">+IF(AND(ISNUMBER(OFFSET('Sanitation Data'!$D$6,0,10*ROW('Sanitation Data'!D119))),'Data Summary'!CL125="Yes"),OFFSET('Sanitation Data'!$D$6,0,10*ROW('Sanitation Data'!D119)),NA())</f>
        <v>#N/A</v>
      </c>
      <c r="X125" s="511" t="e">
        <f ca="1">+IF(AND(ISNUMBER(OFFSET('Sanitation Data'!$D$10,0,10*ROW('Sanitation Data'!D119))),'Data Summary'!CM125="Yes"),OFFSET('Sanitation Data'!$D$10,0,10*ROW('Sanitation Data'!D119)),NA())</f>
        <v>#N/A</v>
      </c>
      <c r="Y125" s="511" t="e">
        <f ca="1">+IF(AND(ISNUMBER(OFFSET('Sanitation Data'!$D$11,0,10*ROW('Sanitation Data'!D119))),'Data Summary'!CN125="Yes"),OFFSET('Sanitation Data'!$D$11,0,10*ROW('Sanitation Data'!D119)),NA())</f>
        <v>#N/A</v>
      </c>
      <c r="Z125" s="511" t="e">
        <f ca="1">+IF(AND(ISNUMBER(OFFSET('Sanitation Data'!$D$12,0,10*ROW('Sanitation Data'!D119))),'Data Summary'!CO125="Yes"),OFFSET('Sanitation Data'!$D$12,0,10*ROW('Sanitation Data'!D119)),NA())</f>
        <v>#N/A</v>
      </c>
      <c r="AA125" s="511" t="e">
        <f ca="1">+IF(AND(ISNUMBER(OFFSET('Sanitation Data'!$E$4,0,10*ROW('Sanitation Data'!E119))),'Data Summary'!CP125="Yes"),100-OFFSET('Sanitation Data'!$E$4,0,10*ROW('Sanitation Data'!E119)),NA())</f>
        <v>#N/A</v>
      </c>
      <c r="AB125" s="511" t="e">
        <f ca="1">+IF(AND(ISNUMBER(OFFSET('Sanitation Data'!$E$6,0,10*ROW('Sanitation Data'!E119))),'Data Summary'!CQ125="Yes"),OFFSET('Sanitation Data'!$E$6,0,10*ROW('Sanitation Data'!E119)),NA())</f>
        <v>#N/A</v>
      </c>
      <c r="AC125" s="511" t="e">
        <f ca="1">+IF(AND(ISNUMBER(OFFSET('Sanitation Data'!$E$10,0,10*ROW('Sanitation Data'!E119))),'Data Summary'!CR125="Yes"),OFFSET('Sanitation Data'!$E$10,0,10*ROW('Sanitation Data'!E119)),NA())</f>
        <v>#N/A</v>
      </c>
      <c r="AD125" s="511" t="e">
        <f ca="1">+IF(AND(ISNUMBER(OFFSET('Sanitation Data'!$E$11,0,10*ROW('Sanitation Data'!E119))),'Data Summary'!CS125="Yes"),OFFSET('Sanitation Data'!$E$11,0,10*ROW('Sanitation Data'!E119)),NA())</f>
        <v>#N/A</v>
      </c>
      <c r="AE125" s="511" t="e">
        <f ca="1">+IF(AND(ISNUMBER(OFFSET('Sanitation Data'!$E$12,0,10*ROW('Sanitation Data'!E119))),'Data Summary'!CT125="Yes"),OFFSET('Sanitation Data'!$E$12,0,10*ROW('Sanitation Data'!E119)),NA())</f>
        <v>#N/A</v>
      </c>
      <c r="AF125" s="511" t="e">
        <f ca="1">+IF(AND(ISNUMBER(OFFSET('Sanitation Data'!$F$4,0,10*ROW('Sanitation Data'!F119))),'Data Summary'!CU125="Yes"),100-OFFSET('Sanitation Data'!$F$4,0,10*ROW('Sanitation Data'!F119)),NA())</f>
        <v>#N/A</v>
      </c>
      <c r="AG125" s="511" t="e">
        <f ca="1">+IF(AND(ISNUMBER(OFFSET('Sanitation Data'!$F$6,0,10*ROW('Sanitation Data'!F119))),'Data Summary'!CV125="Yes"),OFFSET('Sanitation Data'!$F$6,0,10*ROW('Sanitation Data'!F119)),NA())</f>
        <v>#N/A</v>
      </c>
      <c r="AH125" s="511" t="e">
        <f ca="1">+IF(AND(ISNUMBER(OFFSET('Sanitation Data'!$F$10,0,10*ROW('Sanitation Data'!F119))),'Data Summary'!CW125="Yes"),OFFSET('Sanitation Data'!$F$10,0,10*ROW('Sanitation Data'!F119)),NA())</f>
        <v>#N/A</v>
      </c>
      <c r="AI125" s="511" t="e">
        <f ca="1">+IF(AND(ISNUMBER(OFFSET('Sanitation Data'!$F$11,0,10*ROW('Sanitation Data'!F119))),'Data Summary'!CX125="Yes"),OFFSET('Sanitation Data'!$F$11,0,10*ROW('Sanitation Data'!F119)),NA())</f>
        <v>#N/A</v>
      </c>
      <c r="AJ125" s="511" t="e">
        <f ca="1">+IF(AND(ISNUMBER(OFFSET('Sanitation Data'!$F$12,0,10*ROW('Sanitation Data'!F119))),'Data Summary'!CY125="Yes"),OFFSET('Sanitation Data'!$F$12,0,10*ROW('Sanitation Data'!F119)),NA())</f>
        <v>#N/A</v>
      </c>
      <c r="AK125" s="511" t="e">
        <f ca="1">+IF(AND(ISNUMBER(OFFSET('Sanitation Data'!$G$4,0,10*ROW('Sanitation Data'!G119))),'Data Summary'!CZ125="Yes"),100-OFFSET('Sanitation Data'!$G$4,0,10*ROW('Sanitation Data'!G119)),NA())</f>
        <v>#N/A</v>
      </c>
      <c r="AL125" s="511" t="e">
        <f ca="1">+IF(AND(ISNUMBER(OFFSET('Sanitation Data'!$G$6,0,10*ROW('Sanitation Data'!G119))),'Data Summary'!DA125="Yes"),OFFSET('Sanitation Data'!$G$6,0,10*ROW('Sanitation Data'!G119)),NA())</f>
        <v>#N/A</v>
      </c>
      <c r="AM125" s="511" t="e">
        <f ca="1">+IF(AND(ISNUMBER(OFFSET('Sanitation Data'!$G$10,0,10*ROW('Sanitation Data'!G119))),'Data Summary'!DB125="Yes"),OFFSET('Sanitation Data'!$G$10,0,10*ROW('Sanitation Data'!G119)),NA())</f>
        <v>#N/A</v>
      </c>
      <c r="AN125" s="511" t="e">
        <f ca="1">+IF(AND(ISNUMBER(OFFSET('Sanitation Data'!$G$11,0,10*ROW('Sanitation Data'!G119))),'Data Summary'!DC125="Yes"),OFFSET('Sanitation Data'!$G$11,0,10*ROW('Sanitation Data'!G119)),NA())</f>
        <v>#N/A</v>
      </c>
      <c r="AO125" s="511" t="e">
        <f ca="1">+IF(AND(ISNUMBER(OFFSET('Sanitation Data'!$G$12,0,10*ROW('Sanitation Data'!G119))),'Data Summary'!DD125="Yes"),OFFSET('Sanitation Data'!$G$12,0,10*ROW('Sanitation Data'!G119)),NA())</f>
        <v>#N/A</v>
      </c>
      <c r="AP125" s="511" t="e">
        <f ca="1">+IF(AND(ISNUMBER(OFFSET('Sanitation Data'!$H$4,0,10*ROW('Sanitation Data'!H119))),'Data Summary'!DE125="Yes"),100-OFFSET('Sanitation Data'!$H$4,0,10*ROW('Sanitation Data'!H119)),NA())</f>
        <v>#N/A</v>
      </c>
      <c r="AQ125" s="511" t="e">
        <f ca="1">+IF(AND(ISNUMBER(OFFSET('Sanitation Data'!$H$6,0,10*ROW('Sanitation Data'!H119))),'Data Summary'!DF125="Yes"),OFFSET('Sanitation Data'!$H$6,0,10*ROW('Sanitation Data'!H119)),NA())</f>
        <v>#N/A</v>
      </c>
      <c r="AR125" s="511" t="e">
        <f ca="1">+IF(AND(ISNUMBER(OFFSET('Sanitation Data'!$H$10,0,10*ROW('Sanitation Data'!H119))),'Data Summary'!DG125="Yes"),OFFSET('Sanitation Data'!$H$10,0,10*ROW('Sanitation Data'!H119)),NA())</f>
        <v>#N/A</v>
      </c>
      <c r="AS125" s="511" t="e">
        <f ca="1">+IF(AND(ISNUMBER(OFFSET('Sanitation Data'!$H$11,0,10*ROW('Sanitation Data'!H119))),'Data Summary'!DH125="Yes"),OFFSET('Sanitation Data'!$H$11,0,10*ROW('Sanitation Data'!H119)),NA())</f>
        <v>#N/A</v>
      </c>
      <c r="AT125" s="511" t="e">
        <f ca="1">+IF(AND(ISNUMBER(OFFSET('Sanitation Data'!$H$12,0,10*ROW('Sanitation Data'!H119))),'Data Summary'!DI125="Yes"),OFFSET('Sanitation Data'!$H$12,0,10*ROW('Sanitation Data'!H119)),NA())</f>
        <v>#N/A</v>
      </c>
      <c r="AU125" s="511" t="e">
        <f ca="1">+IF(AND(ISNUMBER(OFFSET('Sanitation Data'!$I$4,0,10*ROW('Sanitation Data'!I119))),'Data Summary'!DJ125="Yes"),100-OFFSET('Sanitation Data'!$I$4,0,10*ROW('Sanitation Data'!I119)),NA())</f>
        <v>#N/A</v>
      </c>
      <c r="AV125" s="511" t="e">
        <f ca="1">+IF(AND(ISNUMBER(OFFSET('Sanitation Data'!$I$6,0,10*ROW('Sanitation Data'!I119))),'Data Summary'!DK125="Yes"),OFFSET('Sanitation Data'!$I$6,0,10*ROW('Sanitation Data'!I119)),NA())</f>
        <v>#N/A</v>
      </c>
      <c r="AW125" s="511" t="e">
        <f ca="1">+IF(AND(ISNUMBER(OFFSET('Sanitation Data'!$I$10,0,10*ROW('Sanitation Data'!I119))),'Data Summary'!DL125="Yes"),OFFSET('Sanitation Data'!$I$10,0,10*ROW('Sanitation Data'!I119)),NA())</f>
        <v>#N/A</v>
      </c>
      <c r="AX125" s="511" t="e">
        <f ca="1">+IF(AND(ISNUMBER(OFFSET('Sanitation Data'!$I$11,0,10*ROW('Sanitation Data'!I119))),'Data Summary'!DM125="Yes"),OFFSET('Sanitation Data'!$I$11,0,10*ROW('Sanitation Data'!I119)),NA())</f>
        <v>#N/A</v>
      </c>
      <c r="AY125" s="511" t="e">
        <f ca="1">+IF(AND(ISNUMBER(OFFSET('Sanitation Data'!$I$12,0,10*ROW('Sanitation Data'!I119))),'Data Summary'!DN125="Yes"),OFFSET('Sanitation Data'!$I$12,0,10*ROW('Sanitation Data'!I119)),NA())</f>
        <v>#N/A</v>
      </c>
      <c r="AZ125" s="512" t="e">
        <f ca="1">+IF(AND(ISNUMBER(OFFSET('Hygiene Data'!$D$5,0,10*ROW('Hygiene Data'!D119))),'Data Summary'!DO125="Yes"),OFFSET('Hygiene Data'!$D$5,0,10*ROW('Hygiene Data'!D119)),NA())</f>
        <v>#N/A</v>
      </c>
      <c r="BA125" s="512" t="e">
        <f ca="1">+IF(AND(ISNUMBER(OFFSET('Hygiene Data'!$D$7,0,10*ROW('Hygiene Data'!D119))),'Data Summary'!DP125="Yes"),OFFSET('Hygiene Data'!$D$7,0,10*ROW('Hygiene Data'!D119)),NA())</f>
        <v>#N/A</v>
      </c>
      <c r="BB125" s="512" t="e">
        <f ca="1">+IF(AND(ISNUMBER(OFFSET('Hygiene Data'!$D$9,0,10*ROW('Hygiene Data'!D119))),'Data Summary'!DQ125="Yes"),OFFSET('Hygiene Data'!$D$9,0,10*ROW('Hygiene Data'!D119)),NA())</f>
        <v>#N/A</v>
      </c>
      <c r="BC125" s="512" t="e">
        <f ca="1">+IF(AND(ISNUMBER(OFFSET('Hygiene Data'!$E$5,0,10*ROW('Hygiene Data'!E119))),'Data Summary'!DR125="Yes"),OFFSET('Hygiene Data'!$E$5,0,10*ROW('Hygiene Data'!E119)),NA())</f>
        <v>#N/A</v>
      </c>
      <c r="BD125" s="512" t="e">
        <f ca="1">+IF(AND(ISNUMBER(OFFSET('Hygiene Data'!$E$7,0,10*ROW('Hygiene Data'!E119))),'Data Summary'!DS125="Yes"),OFFSET('Hygiene Data'!$E$7,0,10*ROW('Hygiene Data'!E119)),NA())</f>
        <v>#N/A</v>
      </c>
      <c r="BE125" s="512" t="e">
        <f ca="1">+IF(AND(ISNUMBER(OFFSET('Hygiene Data'!$E$9,0,10*ROW('Hygiene Data'!E119))),'Data Summary'!DT125="Yes"),OFFSET('Hygiene Data'!$E$9,0,10*ROW('Hygiene Data'!E119)),NA())</f>
        <v>#N/A</v>
      </c>
      <c r="BF125" s="512" t="e">
        <f ca="1">+IF(AND(ISNUMBER(OFFSET('Hygiene Data'!$F$5,0,10*ROW('Hygiene Data'!F119))),'Data Summary'!DU125="Yes"),OFFSET('Hygiene Data'!$F$5,0,10*ROW('Hygiene Data'!F119)),NA())</f>
        <v>#N/A</v>
      </c>
      <c r="BG125" s="512" t="e">
        <f ca="1">+IF(AND(ISNUMBER(OFFSET('Hygiene Data'!$F$7,0,10*ROW('Hygiene Data'!F119))),'Data Summary'!DV125="Yes"),OFFSET('Hygiene Data'!$F$7,0,10*ROW('Hygiene Data'!F119)),NA())</f>
        <v>#N/A</v>
      </c>
      <c r="BH125" s="512" t="e">
        <f ca="1">+IF(AND(ISNUMBER(OFFSET('Hygiene Data'!$F$9,0,10*ROW('Hygiene Data'!F119))),'Data Summary'!DW125="Yes"),OFFSET('Hygiene Data'!$F$9,0,10*ROW('Hygiene Data'!F119)),NA())</f>
        <v>#N/A</v>
      </c>
      <c r="BI125" s="512" t="e">
        <f ca="1">+IF(AND(ISNUMBER(OFFSET('Hygiene Data'!$G$5,0,10*ROW('Hygiene Data'!G119))),'Data Summary'!DX125="Yes"),OFFSET('Hygiene Data'!$G$5,0,10*ROW('Hygiene Data'!G119)),NA())</f>
        <v>#N/A</v>
      </c>
      <c r="BJ125" s="512" t="e">
        <f ca="1">+IF(AND(ISNUMBER(OFFSET('Hygiene Data'!$G$7,0,10*ROW('Hygiene Data'!G119))),'Data Summary'!DY125="Yes"),OFFSET('Hygiene Data'!$G$7,0,10*ROW('Hygiene Data'!G119)),NA())</f>
        <v>#N/A</v>
      </c>
      <c r="BK125" s="512" t="e">
        <f ca="1">+IF(AND(ISNUMBER(OFFSET('Hygiene Data'!$G$9,0,10*ROW('Hygiene Data'!G119))),'Data Summary'!DZ125="Yes"),OFFSET('Hygiene Data'!$G$9,0,10*ROW('Hygiene Data'!G119)),NA())</f>
        <v>#N/A</v>
      </c>
      <c r="BL125" s="512" t="e">
        <f ca="1">+IF(AND(ISNUMBER(OFFSET('Hygiene Data'!$H$5,0,10*ROW('Hygiene Data'!H119))),'Data Summary'!EA125="Yes"),OFFSET('Hygiene Data'!$H$5,0,10*ROW('Hygiene Data'!H119)),NA())</f>
        <v>#N/A</v>
      </c>
      <c r="BM125" s="512" t="e">
        <f ca="1">+IF(AND(ISNUMBER(OFFSET('Hygiene Data'!$H$7,0,10*ROW('Hygiene Data'!H119))),'Data Summary'!EB125="Yes"),OFFSET('Hygiene Data'!$H$7,0,10*ROW('Hygiene Data'!H119)),NA())</f>
        <v>#N/A</v>
      </c>
      <c r="BN125" s="512" t="e">
        <f ca="1">+IF(AND(ISNUMBER(OFFSET('Hygiene Data'!$H$9,0,10*ROW('Hygiene Data'!H119))),'Data Summary'!EC125="Yes"),OFFSET('Hygiene Data'!$H$9,0,10*ROW('Hygiene Data'!H119)),NA())</f>
        <v>#N/A</v>
      </c>
      <c r="BO125" s="512" t="e">
        <f ca="1">+IF(AND(ISNUMBER(OFFSET('Hygiene Data'!$I$5,0,10*ROW('Hygiene Data'!I119))),'Data Summary'!ED125="Yes"),OFFSET('Hygiene Data'!$I$5,0,10*ROW('Hygiene Data'!I119)),NA())</f>
        <v>#N/A</v>
      </c>
      <c r="BP125" s="512" t="e">
        <f ca="1">+IF(AND(ISNUMBER(OFFSET('Hygiene Data'!$I$7,0,10*ROW('Hygiene Data'!I119))),'Data Summary'!EE125="Yes"),OFFSET('Hygiene Data'!$I$7,0,10*ROW('Hygiene Data'!I119)),NA())</f>
        <v>#N/A</v>
      </c>
      <c r="BQ125" s="512" t="e">
        <f ca="1">+IF(AND(ISNUMBER(OFFSET('Hygiene Data'!$I$9,0,10*ROW('Hygiene Data'!I119))),'Data Summary'!EF125="Yes"),OFFSET('Hygiene Data'!$I$9,0,10*ROW('Hygiene Data'!I119)),NA())</f>
        <v>#N/A</v>
      </c>
    </row>
    <row r="126" spans="1:69" x14ac:dyDescent="0.25">
      <c r="A126" s="508" t="e">
        <f ca="1">+RIGHT('Data Summary'!A126,LEN('Data Summary'!A126)-9)</f>
        <v>#VALUE!</v>
      </c>
      <c r="B126" s="482" t="str">
        <f ca="1">+IF(ISTEXT('Data Summary'!B126),'Data Summary'!B126,"")</f>
        <v/>
      </c>
      <c r="C126" s="509" t="e">
        <f ca="1">+VALUE('Data Summary'!C126)</f>
        <v>#VALUE!</v>
      </c>
      <c r="D126" s="510" t="e">
        <f ca="1">+IF(AND(ISNUMBER(OFFSET('Water Data'!$D$4,0,10*ROW('Water Data'!D120))),'Data Summary'!BS126="Yes"),100-OFFSET('Water Data'!$D$4,0,10*ROW('Water Data'!D120)),NA())</f>
        <v>#N/A</v>
      </c>
      <c r="E126" s="510" t="e">
        <f ca="1">+IF(AND(ISNUMBER(OFFSET('Water Data'!$D$6,0,10*ROW('Water Data'!D120))),'Data Summary'!BT126="Yes"),OFFSET('Water Data'!$D$6,0,10*ROW('Water Data'!D120)),NA())</f>
        <v>#N/A</v>
      </c>
      <c r="F126" s="510" t="e">
        <f ca="1">+IF(AND(ISNUMBER(OFFSET('Water Data'!$D$9,0,10*ROW('Water Data'!D120))),'Data Summary'!BU126="Yes"),OFFSET('Water Data'!$D$9,0,10*ROW('Water Data'!D120)),NA())</f>
        <v>#N/A</v>
      </c>
      <c r="G126" s="510" t="e">
        <f ca="1">+IF(AND(ISNUMBER(OFFSET('Water Data'!$E$4,0,10*ROW('Water Data'!E120))),'Data Summary'!BV126="Yes"),100-OFFSET('Water Data'!$E$4,0,10*ROW('Water Data'!E120)),NA())</f>
        <v>#N/A</v>
      </c>
      <c r="H126" s="510" t="e">
        <f ca="1">+IF(AND(ISNUMBER(OFFSET('Water Data'!$E$6,0,10*ROW('Water Data'!E120))),'Data Summary'!BW126="Yes"),OFFSET('Water Data'!$E$6,0,10*ROW('Water Data'!E120)),NA())</f>
        <v>#N/A</v>
      </c>
      <c r="I126" s="510" t="e">
        <f ca="1">+IF(AND(ISNUMBER(OFFSET('Water Data'!$E$9,0,10*ROW('Water Data'!E120))),'Data Summary'!BX126="Yes"),OFFSET('Water Data'!$E$9,0,10*ROW('Water Data'!E120)),NA())</f>
        <v>#N/A</v>
      </c>
      <c r="J126" s="510" t="e">
        <f ca="1">+IF(AND(ISNUMBER(OFFSET('Water Data'!$F$4,0,10*ROW('Water Data'!F120))),'Data Summary'!BY126="Yes"),100-OFFSET('Water Data'!$F$4,0,10*ROW('Water Data'!F120)),NA())</f>
        <v>#N/A</v>
      </c>
      <c r="K126" s="510" t="e">
        <f ca="1">+IF(AND(ISNUMBER(OFFSET('Water Data'!$F$6,0,10*ROW('Water Data'!F120))),'Data Summary'!BZ126="Yes"),OFFSET('Water Data'!$F$6,0,10*ROW('Water Data'!F120)),NA())</f>
        <v>#N/A</v>
      </c>
      <c r="L126" s="510" t="e">
        <f ca="1">+IF(AND(ISNUMBER(OFFSET('Water Data'!$F$9,0,10*ROW('Water Data'!F120))),'Data Summary'!CA126="Yes"),OFFSET('Water Data'!$F$9,0,10*ROW('Water Data'!F120)),NA())</f>
        <v>#N/A</v>
      </c>
      <c r="M126" s="510" t="e">
        <f ca="1">+IF(AND(ISNUMBER(OFFSET('Water Data'!$G$4,0,10*ROW('Water Data'!G120))),'Data Summary'!CB126="Yes"),100-OFFSET('Water Data'!$G$4,0,10*ROW('Water Data'!G120)),NA())</f>
        <v>#N/A</v>
      </c>
      <c r="N126" s="510" t="e">
        <f ca="1">+IF(AND(ISNUMBER(OFFSET('Water Data'!$G$6,0,10*ROW('Water Data'!G120))),'Data Summary'!CC126="Yes"),OFFSET('Water Data'!$G$6,0,10*ROW('Water Data'!G120)),NA())</f>
        <v>#N/A</v>
      </c>
      <c r="O126" s="510" t="e">
        <f ca="1">+IF(AND(ISNUMBER(OFFSET('Water Data'!$G$9,0,10*ROW('Water Data'!G120))),'Data Summary'!CD126="Yes"),OFFSET('Water Data'!$G$9,0,10*ROW('Water Data'!G120)),NA())</f>
        <v>#N/A</v>
      </c>
      <c r="P126" s="510" t="e">
        <f ca="1">+IF(AND(ISNUMBER(OFFSET('Water Data'!$H$4,0,10*ROW('Water Data'!H120))),'Data Summary'!CE126="Yes"),100-OFFSET('Water Data'!$H$4,0,10*ROW('Water Data'!H120)),NA())</f>
        <v>#N/A</v>
      </c>
      <c r="Q126" s="510" t="e">
        <f ca="1">+IF(AND(ISNUMBER(OFFSET('Water Data'!$H$6,0,10*ROW('Water Data'!H120))),'Data Summary'!CF126="Yes"),OFFSET('Water Data'!$H$6,0,10*ROW('Water Data'!H120)),NA())</f>
        <v>#N/A</v>
      </c>
      <c r="R126" s="510" t="e">
        <f ca="1">+IF(AND(ISNUMBER(OFFSET('Water Data'!$H$9,0,10*ROW('Water Data'!H120))),'Data Summary'!CG126="Yes"),OFFSET('Water Data'!$H$9,0,10*ROW('Water Data'!H120)),NA())</f>
        <v>#N/A</v>
      </c>
      <c r="S126" s="510" t="e">
        <f ca="1">+IF(AND(ISNUMBER(OFFSET('Water Data'!$I$4,0,10*ROW('Water Data'!I120))),'Data Summary'!CH126="Yes"),100-OFFSET('Water Data'!$I$4,0,10*ROW('Water Data'!I120)),NA())</f>
        <v>#N/A</v>
      </c>
      <c r="T126" s="510" t="e">
        <f ca="1">+IF(AND(ISNUMBER(OFFSET('Water Data'!$I$6,0,10*ROW('Water Data'!I120))),'Data Summary'!CI126="Yes"),OFFSET('Water Data'!$I$6,0,10*ROW('Water Data'!I120)),NA())</f>
        <v>#N/A</v>
      </c>
      <c r="U126" s="510" t="e">
        <f ca="1">+IF(AND(ISNUMBER(OFFSET('Water Data'!$I$9,0,10*ROW('Water Data'!I120))),'Data Summary'!CJ126="Yes"),OFFSET('Water Data'!$I$9,0,10*ROW('Water Data'!I120)),NA())</f>
        <v>#N/A</v>
      </c>
      <c r="V126" s="511" t="e">
        <f ca="1">+IF(AND(ISNUMBER(OFFSET('Sanitation Data'!$D$4,0,10*ROW('Sanitation Data'!D120))),'Data Summary'!CK126="Yes"),100-OFFSET('Sanitation Data'!$D$4,0,10*ROW('Sanitation Data'!D120)),NA())</f>
        <v>#N/A</v>
      </c>
      <c r="W126" s="511" t="e">
        <f ca="1">+IF(AND(ISNUMBER(OFFSET('Sanitation Data'!$D$6,0,10*ROW('Sanitation Data'!D120))),'Data Summary'!CL126="Yes"),OFFSET('Sanitation Data'!$D$6,0,10*ROW('Sanitation Data'!D120)),NA())</f>
        <v>#N/A</v>
      </c>
      <c r="X126" s="511" t="e">
        <f ca="1">+IF(AND(ISNUMBER(OFFSET('Sanitation Data'!$D$10,0,10*ROW('Sanitation Data'!D120))),'Data Summary'!CM126="Yes"),OFFSET('Sanitation Data'!$D$10,0,10*ROW('Sanitation Data'!D120)),NA())</f>
        <v>#N/A</v>
      </c>
      <c r="Y126" s="511" t="e">
        <f ca="1">+IF(AND(ISNUMBER(OFFSET('Sanitation Data'!$D$11,0,10*ROW('Sanitation Data'!D120))),'Data Summary'!CN126="Yes"),OFFSET('Sanitation Data'!$D$11,0,10*ROW('Sanitation Data'!D120)),NA())</f>
        <v>#N/A</v>
      </c>
      <c r="Z126" s="511" t="e">
        <f ca="1">+IF(AND(ISNUMBER(OFFSET('Sanitation Data'!$D$12,0,10*ROW('Sanitation Data'!D120))),'Data Summary'!CO126="Yes"),OFFSET('Sanitation Data'!$D$12,0,10*ROW('Sanitation Data'!D120)),NA())</f>
        <v>#N/A</v>
      </c>
      <c r="AA126" s="511" t="e">
        <f ca="1">+IF(AND(ISNUMBER(OFFSET('Sanitation Data'!$E$4,0,10*ROW('Sanitation Data'!E120))),'Data Summary'!CP126="Yes"),100-OFFSET('Sanitation Data'!$E$4,0,10*ROW('Sanitation Data'!E120)),NA())</f>
        <v>#N/A</v>
      </c>
      <c r="AB126" s="511" t="e">
        <f ca="1">+IF(AND(ISNUMBER(OFFSET('Sanitation Data'!$E$6,0,10*ROW('Sanitation Data'!E120))),'Data Summary'!CQ126="Yes"),OFFSET('Sanitation Data'!$E$6,0,10*ROW('Sanitation Data'!E120)),NA())</f>
        <v>#N/A</v>
      </c>
      <c r="AC126" s="511" t="e">
        <f ca="1">+IF(AND(ISNUMBER(OFFSET('Sanitation Data'!$E$10,0,10*ROW('Sanitation Data'!E120))),'Data Summary'!CR126="Yes"),OFFSET('Sanitation Data'!$E$10,0,10*ROW('Sanitation Data'!E120)),NA())</f>
        <v>#N/A</v>
      </c>
      <c r="AD126" s="511" t="e">
        <f ca="1">+IF(AND(ISNUMBER(OFFSET('Sanitation Data'!$E$11,0,10*ROW('Sanitation Data'!E120))),'Data Summary'!CS126="Yes"),OFFSET('Sanitation Data'!$E$11,0,10*ROW('Sanitation Data'!E120)),NA())</f>
        <v>#N/A</v>
      </c>
      <c r="AE126" s="511" t="e">
        <f ca="1">+IF(AND(ISNUMBER(OFFSET('Sanitation Data'!$E$12,0,10*ROW('Sanitation Data'!E120))),'Data Summary'!CT126="Yes"),OFFSET('Sanitation Data'!$E$12,0,10*ROW('Sanitation Data'!E120)),NA())</f>
        <v>#N/A</v>
      </c>
      <c r="AF126" s="511" t="e">
        <f ca="1">+IF(AND(ISNUMBER(OFFSET('Sanitation Data'!$F$4,0,10*ROW('Sanitation Data'!F120))),'Data Summary'!CU126="Yes"),100-OFFSET('Sanitation Data'!$F$4,0,10*ROW('Sanitation Data'!F120)),NA())</f>
        <v>#N/A</v>
      </c>
      <c r="AG126" s="511" t="e">
        <f ca="1">+IF(AND(ISNUMBER(OFFSET('Sanitation Data'!$F$6,0,10*ROW('Sanitation Data'!F120))),'Data Summary'!CV126="Yes"),OFFSET('Sanitation Data'!$F$6,0,10*ROW('Sanitation Data'!F120)),NA())</f>
        <v>#N/A</v>
      </c>
      <c r="AH126" s="511" t="e">
        <f ca="1">+IF(AND(ISNUMBER(OFFSET('Sanitation Data'!$F$10,0,10*ROW('Sanitation Data'!F120))),'Data Summary'!CW126="Yes"),OFFSET('Sanitation Data'!$F$10,0,10*ROW('Sanitation Data'!F120)),NA())</f>
        <v>#N/A</v>
      </c>
      <c r="AI126" s="511" t="e">
        <f ca="1">+IF(AND(ISNUMBER(OFFSET('Sanitation Data'!$F$11,0,10*ROW('Sanitation Data'!F120))),'Data Summary'!CX126="Yes"),OFFSET('Sanitation Data'!$F$11,0,10*ROW('Sanitation Data'!F120)),NA())</f>
        <v>#N/A</v>
      </c>
      <c r="AJ126" s="511" t="e">
        <f ca="1">+IF(AND(ISNUMBER(OFFSET('Sanitation Data'!$F$12,0,10*ROW('Sanitation Data'!F120))),'Data Summary'!CY126="Yes"),OFFSET('Sanitation Data'!$F$12,0,10*ROW('Sanitation Data'!F120)),NA())</f>
        <v>#N/A</v>
      </c>
      <c r="AK126" s="511" t="e">
        <f ca="1">+IF(AND(ISNUMBER(OFFSET('Sanitation Data'!$G$4,0,10*ROW('Sanitation Data'!G120))),'Data Summary'!CZ126="Yes"),100-OFFSET('Sanitation Data'!$G$4,0,10*ROW('Sanitation Data'!G120)),NA())</f>
        <v>#N/A</v>
      </c>
      <c r="AL126" s="511" t="e">
        <f ca="1">+IF(AND(ISNUMBER(OFFSET('Sanitation Data'!$G$6,0,10*ROW('Sanitation Data'!G120))),'Data Summary'!DA126="Yes"),OFFSET('Sanitation Data'!$G$6,0,10*ROW('Sanitation Data'!G120)),NA())</f>
        <v>#N/A</v>
      </c>
      <c r="AM126" s="511" t="e">
        <f ca="1">+IF(AND(ISNUMBER(OFFSET('Sanitation Data'!$G$10,0,10*ROW('Sanitation Data'!G120))),'Data Summary'!DB126="Yes"),OFFSET('Sanitation Data'!$G$10,0,10*ROW('Sanitation Data'!G120)),NA())</f>
        <v>#N/A</v>
      </c>
      <c r="AN126" s="511" t="e">
        <f ca="1">+IF(AND(ISNUMBER(OFFSET('Sanitation Data'!$G$11,0,10*ROW('Sanitation Data'!G120))),'Data Summary'!DC126="Yes"),OFFSET('Sanitation Data'!$G$11,0,10*ROW('Sanitation Data'!G120)),NA())</f>
        <v>#N/A</v>
      </c>
      <c r="AO126" s="511" t="e">
        <f ca="1">+IF(AND(ISNUMBER(OFFSET('Sanitation Data'!$G$12,0,10*ROW('Sanitation Data'!G120))),'Data Summary'!DD126="Yes"),OFFSET('Sanitation Data'!$G$12,0,10*ROW('Sanitation Data'!G120)),NA())</f>
        <v>#N/A</v>
      </c>
      <c r="AP126" s="511" t="e">
        <f ca="1">+IF(AND(ISNUMBER(OFFSET('Sanitation Data'!$H$4,0,10*ROW('Sanitation Data'!H120))),'Data Summary'!DE126="Yes"),100-OFFSET('Sanitation Data'!$H$4,0,10*ROW('Sanitation Data'!H120)),NA())</f>
        <v>#N/A</v>
      </c>
      <c r="AQ126" s="511" t="e">
        <f ca="1">+IF(AND(ISNUMBER(OFFSET('Sanitation Data'!$H$6,0,10*ROW('Sanitation Data'!H120))),'Data Summary'!DF126="Yes"),OFFSET('Sanitation Data'!$H$6,0,10*ROW('Sanitation Data'!H120)),NA())</f>
        <v>#N/A</v>
      </c>
      <c r="AR126" s="511" t="e">
        <f ca="1">+IF(AND(ISNUMBER(OFFSET('Sanitation Data'!$H$10,0,10*ROW('Sanitation Data'!H120))),'Data Summary'!DG126="Yes"),OFFSET('Sanitation Data'!$H$10,0,10*ROW('Sanitation Data'!H120)),NA())</f>
        <v>#N/A</v>
      </c>
      <c r="AS126" s="511" t="e">
        <f ca="1">+IF(AND(ISNUMBER(OFFSET('Sanitation Data'!$H$11,0,10*ROW('Sanitation Data'!H120))),'Data Summary'!DH126="Yes"),OFFSET('Sanitation Data'!$H$11,0,10*ROW('Sanitation Data'!H120)),NA())</f>
        <v>#N/A</v>
      </c>
      <c r="AT126" s="511" t="e">
        <f ca="1">+IF(AND(ISNUMBER(OFFSET('Sanitation Data'!$H$12,0,10*ROW('Sanitation Data'!H120))),'Data Summary'!DI126="Yes"),OFFSET('Sanitation Data'!$H$12,0,10*ROW('Sanitation Data'!H120)),NA())</f>
        <v>#N/A</v>
      </c>
      <c r="AU126" s="511" t="e">
        <f ca="1">+IF(AND(ISNUMBER(OFFSET('Sanitation Data'!$I$4,0,10*ROW('Sanitation Data'!I120))),'Data Summary'!DJ126="Yes"),100-OFFSET('Sanitation Data'!$I$4,0,10*ROW('Sanitation Data'!I120)),NA())</f>
        <v>#N/A</v>
      </c>
      <c r="AV126" s="511" t="e">
        <f ca="1">+IF(AND(ISNUMBER(OFFSET('Sanitation Data'!$I$6,0,10*ROW('Sanitation Data'!I120))),'Data Summary'!DK126="Yes"),OFFSET('Sanitation Data'!$I$6,0,10*ROW('Sanitation Data'!I120)),NA())</f>
        <v>#N/A</v>
      </c>
      <c r="AW126" s="511" t="e">
        <f ca="1">+IF(AND(ISNUMBER(OFFSET('Sanitation Data'!$I$10,0,10*ROW('Sanitation Data'!I120))),'Data Summary'!DL126="Yes"),OFFSET('Sanitation Data'!$I$10,0,10*ROW('Sanitation Data'!I120)),NA())</f>
        <v>#N/A</v>
      </c>
      <c r="AX126" s="511" t="e">
        <f ca="1">+IF(AND(ISNUMBER(OFFSET('Sanitation Data'!$I$11,0,10*ROW('Sanitation Data'!I120))),'Data Summary'!DM126="Yes"),OFFSET('Sanitation Data'!$I$11,0,10*ROW('Sanitation Data'!I120)),NA())</f>
        <v>#N/A</v>
      </c>
      <c r="AY126" s="511" t="e">
        <f ca="1">+IF(AND(ISNUMBER(OFFSET('Sanitation Data'!$I$12,0,10*ROW('Sanitation Data'!I120))),'Data Summary'!DN126="Yes"),OFFSET('Sanitation Data'!$I$12,0,10*ROW('Sanitation Data'!I120)),NA())</f>
        <v>#N/A</v>
      </c>
      <c r="AZ126" s="512" t="e">
        <f ca="1">+IF(AND(ISNUMBER(OFFSET('Hygiene Data'!$D$5,0,10*ROW('Hygiene Data'!D120))),'Data Summary'!DO126="Yes"),OFFSET('Hygiene Data'!$D$5,0,10*ROW('Hygiene Data'!D120)),NA())</f>
        <v>#N/A</v>
      </c>
      <c r="BA126" s="512" t="e">
        <f ca="1">+IF(AND(ISNUMBER(OFFSET('Hygiene Data'!$D$7,0,10*ROW('Hygiene Data'!D120))),'Data Summary'!DP126="Yes"),OFFSET('Hygiene Data'!$D$7,0,10*ROW('Hygiene Data'!D120)),NA())</f>
        <v>#N/A</v>
      </c>
      <c r="BB126" s="512" t="e">
        <f ca="1">+IF(AND(ISNUMBER(OFFSET('Hygiene Data'!$D$9,0,10*ROW('Hygiene Data'!D120))),'Data Summary'!DQ126="Yes"),OFFSET('Hygiene Data'!$D$9,0,10*ROW('Hygiene Data'!D120)),NA())</f>
        <v>#N/A</v>
      </c>
      <c r="BC126" s="512" t="e">
        <f ca="1">+IF(AND(ISNUMBER(OFFSET('Hygiene Data'!$E$5,0,10*ROW('Hygiene Data'!E120))),'Data Summary'!DR126="Yes"),OFFSET('Hygiene Data'!$E$5,0,10*ROW('Hygiene Data'!E120)),NA())</f>
        <v>#N/A</v>
      </c>
      <c r="BD126" s="512" t="e">
        <f ca="1">+IF(AND(ISNUMBER(OFFSET('Hygiene Data'!$E$7,0,10*ROW('Hygiene Data'!E120))),'Data Summary'!DS126="Yes"),OFFSET('Hygiene Data'!$E$7,0,10*ROW('Hygiene Data'!E120)),NA())</f>
        <v>#N/A</v>
      </c>
      <c r="BE126" s="512" t="e">
        <f ca="1">+IF(AND(ISNUMBER(OFFSET('Hygiene Data'!$E$9,0,10*ROW('Hygiene Data'!E120))),'Data Summary'!DT126="Yes"),OFFSET('Hygiene Data'!$E$9,0,10*ROW('Hygiene Data'!E120)),NA())</f>
        <v>#N/A</v>
      </c>
      <c r="BF126" s="512" t="e">
        <f ca="1">+IF(AND(ISNUMBER(OFFSET('Hygiene Data'!$F$5,0,10*ROW('Hygiene Data'!F120))),'Data Summary'!DU126="Yes"),OFFSET('Hygiene Data'!$F$5,0,10*ROW('Hygiene Data'!F120)),NA())</f>
        <v>#N/A</v>
      </c>
      <c r="BG126" s="512" t="e">
        <f ca="1">+IF(AND(ISNUMBER(OFFSET('Hygiene Data'!$F$7,0,10*ROW('Hygiene Data'!F120))),'Data Summary'!DV126="Yes"),OFFSET('Hygiene Data'!$F$7,0,10*ROW('Hygiene Data'!F120)),NA())</f>
        <v>#N/A</v>
      </c>
      <c r="BH126" s="512" t="e">
        <f ca="1">+IF(AND(ISNUMBER(OFFSET('Hygiene Data'!$F$9,0,10*ROW('Hygiene Data'!F120))),'Data Summary'!DW126="Yes"),OFFSET('Hygiene Data'!$F$9,0,10*ROW('Hygiene Data'!F120)),NA())</f>
        <v>#N/A</v>
      </c>
      <c r="BI126" s="512" t="e">
        <f ca="1">+IF(AND(ISNUMBER(OFFSET('Hygiene Data'!$G$5,0,10*ROW('Hygiene Data'!G120))),'Data Summary'!DX126="Yes"),OFFSET('Hygiene Data'!$G$5,0,10*ROW('Hygiene Data'!G120)),NA())</f>
        <v>#N/A</v>
      </c>
      <c r="BJ126" s="512" t="e">
        <f ca="1">+IF(AND(ISNUMBER(OFFSET('Hygiene Data'!$G$7,0,10*ROW('Hygiene Data'!G120))),'Data Summary'!DY126="Yes"),OFFSET('Hygiene Data'!$G$7,0,10*ROW('Hygiene Data'!G120)),NA())</f>
        <v>#N/A</v>
      </c>
      <c r="BK126" s="512" t="e">
        <f ca="1">+IF(AND(ISNUMBER(OFFSET('Hygiene Data'!$G$9,0,10*ROW('Hygiene Data'!G120))),'Data Summary'!DZ126="Yes"),OFFSET('Hygiene Data'!$G$9,0,10*ROW('Hygiene Data'!G120)),NA())</f>
        <v>#N/A</v>
      </c>
      <c r="BL126" s="512" t="e">
        <f ca="1">+IF(AND(ISNUMBER(OFFSET('Hygiene Data'!$H$5,0,10*ROW('Hygiene Data'!H120))),'Data Summary'!EA126="Yes"),OFFSET('Hygiene Data'!$H$5,0,10*ROW('Hygiene Data'!H120)),NA())</f>
        <v>#N/A</v>
      </c>
      <c r="BM126" s="512" t="e">
        <f ca="1">+IF(AND(ISNUMBER(OFFSET('Hygiene Data'!$H$7,0,10*ROW('Hygiene Data'!H120))),'Data Summary'!EB126="Yes"),OFFSET('Hygiene Data'!$H$7,0,10*ROW('Hygiene Data'!H120)),NA())</f>
        <v>#N/A</v>
      </c>
      <c r="BN126" s="512" t="e">
        <f ca="1">+IF(AND(ISNUMBER(OFFSET('Hygiene Data'!$H$9,0,10*ROW('Hygiene Data'!H120))),'Data Summary'!EC126="Yes"),OFFSET('Hygiene Data'!$H$9,0,10*ROW('Hygiene Data'!H120)),NA())</f>
        <v>#N/A</v>
      </c>
      <c r="BO126" s="512" t="e">
        <f ca="1">+IF(AND(ISNUMBER(OFFSET('Hygiene Data'!$I$5,0,10*ROW('Hygiene Data'!I120))),'Data Summary'!ED126="Yes"),OFFSET('Hygiene Data'!$I$5,0,10*ROW('Hygiene Data'!I120)),NA())</f>
        <v>#N/A</v>
      </c>
      <c r="BP126" s="512" t="e">
        <f ca="1">+IF(AND(ISNUMBER(OFFSET('Hygiene Data'!$I$7,0,10*ROW('Hygiene Data'!I120))),'Data Summary'!EE126="Yes"),OFFSET('Hygiene Data'!$I$7,0,10*ROW('Hygiene Data'!I120)),NA())</f>
        <v>#N/A</v>
      </c>
      <c r="BQ126" s="512" t="e">
        <f ca="1">+IF(AND(ISNUMBER(OFFSET('Hygiene Data'!$I$9,0,10*ROW('Hygiene Data'!I120))),'Data Summary'!EF126="Yes"),OFFSET('Hygiene Data'!$I$9,0,10*ROW('Hygiene Data'!I120)),NA())</f>
        <v>#N/A</v>
      </c>
    </row>
    <row r="127" spans="1:69" x14ac:dyDescent="0.25">
      <c r="A127" s="508" t="e">
        <f ca="1">+RIGHT('Data Summary'!A127,LEN('Data Summary'!A127)-9)</f>
        <v>#VALUE!</v>
      </c>
      <c r="B127" s="482" t="str">
        <f ca="1">+IF(ISTEXT('Data Summary'!B127),'Data Summary'!B127,"")</f>
        <v/>
      </c>
      <c r="C127" s="509" t="e">
        <f ca="1">+VALUE('Data Summary'!C127)</f>
        <v>#VALUE!</v>
      </c>
      <c r="D127" s="510" t="e">
        <f ca="1">+IF(AND(ISNUMBER(OFFSET('Water Data'!$D$4,0,10*ROW('Water Data'!D121))),'Data Summary'!BS127="Yes"),100-OFFSET('Water Data'!$D$4,0,10*ROW('Water Data'!D121)),NA())</f>
        <v>#N/A</v>
      </c>
      <c r="E127" s="510" t="e">
        <f ca="1">+IF(AND(ISNUMBER(OFFSET('Water Data'!$D$6,0,10*ROW('Water Data'!D121))),'Data Summary'!BT127="Yes"),OFFSET('Water Data'!$D$6,0,10*ROW('Water Data'!D121)),NA())</f>
        <v>#N/A</v>
      </c>
      <c r="F127" s="510" t="e">
        <f ca="1">+IF(AND(ISNUMBER(OFFSET('Water Data'!$D$9,0,10*ROW('Water Data'!D121))),'Data Summary'!BU127="Yes"),OFFSET('Water Data'!$D$9,0,10*ROW('Water Data'!D121)),NA())</f>
        <v>#N/A</v>
      </c>
      <c r="G127" s="510" t="e">
        <f ca="1">+IF(AND(ISNUMBER(OFFSET('Water Data'!$E$4,0,10*ROW('Water Data'!E121))),'Data Summary'!BV127="Yes"),100-OFFSET('Water Data'!$E$4,0,10*ROW('Water Data'!E121)),NA())</f>
        <v>#N/A</v>
      </c>
      <c r="H127" s="510" t="e">
        <f ca="1">+IF(AND(ISNUMBER(OFFSET('Water Data'!$E$6,0,10*ROW('Water Data'!E121))),'Data Summary'!BW127="Yes"),OFFSET('Water Data'!$E$6,0,10*ROW('Water Data'!E121)),NA())</f>
        <v>#N/A</v>
      </c>
      <c r="I127" s="510" t="e">
        <f ca="1">+IF(AND(ISNUMBER(OFFSET('Water Data'!$E$9,0,10*ROW('Water Data'!E121))),'Data Summary'!BX127="Yes"),OFFSET('Water Data'!$E$9,0,10*ROW('Water Data'!E121)),NA())</f>
        <v>#N/A</v>
      </c>
      <c r="J127" s="510" t="e">
        <f ca="1">+IF(AND(ISNUMBER(OFFSET('Water Data'!$F$4,0,10*ROW('Water Data'!F121))),'Data Summary'!BY127="Yes"),100-OFFSET('Water Data'!$F$4,0,10*ROW('Water Data'!F121)),NA())</f>
        <v>#N/A</v>
      </c>
      <c r="K127" s="510" t="e">
        <f ca="1">+IF(AND(ISNUMBER(OFFSET('Water Data'!$F$6,0,10*ROW('Water Data'!F121))),'Data Summary'!BZ127="Yes"),OFFSET('Water Data'!$F$6,0,10*ROW('Water Data'!F121)),NA())</f>
        <v>#N/A</v>
      </c>
      <c r="L127" s="510" t="e">
        <f ca="1">+IF(AND(ISNUMBER(OFFSET('Water Data'!$F$9,0,10*ROW('Water Data'!F121))),'Data Summary'!CA127="Yes"),OFFSET('Water Data'!$F$9,0,10*ROW('Water Data'!F121)),NA())</f>
        <v>#N/A</v>
      </c>
      <c r="M127" s="510" t="e">
        <f ca="1">+IF(AND(ISNUMBER(OFFSET('Water Data'!$G$4,0,10*ROW('Water Data'!G121))),'Data Summary'!CB127="Yes"),100-OFFSET('Water Data'!$G$4,0,10*ROW('Water Data'!G121)),NA())</f>
        <v>#N/A</v>
      </c>
      <c r="N127" s="510" t="e">
        <f ca="1">+IF(AND(ISNUMBER(OFFSET('Water Data'!$G$6,0,10*ROW('Water Data'!G121))),'Data Summary'!CC127="Yes"),OFFSET('Water Data'!$G$6,0,10*ROW('Water Data'!G121)),NA())</f>
        <v>#N/A</v>
      </c>
      <c r="O127" s="510" t="e">
        <f ca="1">+IF(AND(ISNUMBER(OFFSET('Water Data'!$G$9,0,10*ROW('Water Data'!G121))),'Data Summary'!CD127="Yes"),OFFSET('Water Data'!$G$9,0,10*ROW('Water Data'!G121)),NA())</f>
        <v>#N/A</v>
      </c>
      <c r="P127" s="510" t="e">
        <f ca="1">+IF(AND(ISNUMBER(OFFSET('Water Data'!$H$4,0,10*ROW('Water Data'!H121))),'Data Summary'!CE127="Yes"),100-OFFSET('Water Data'!$H$4,0,10*ROW('Water Data'!H121)),NA())</f>
        <v>#N/A</v>
      </c>
      <c r="Q127" s="510" t="e">
        <f ca="1">+IF(AND(ISNUMBER(OFFSET('Water Data'!$H$6,0,10*ROW('Water Data'!H121))),'Data Summary'!CF127="Yes"),OFFSET('Water Data'!$H$6,0,10*ROW('Water Data'!H121)),NA())</f>
        <v>#N/A</v>
      </c>
      <c r="R127" s="510" t="e">
        <f ca="1">+IF(AND(ISNUMBER(OFFSET('Water Data'!$H$9,0,10*ROW('Water Data'!H121))),'Data Summary'!CG127="Yes"),OFFSET('Water Data'!$H$9,0,10*ROW('Water Data'!H121)),NA())</f>
        <v>#N/A</v>
      </c>
      <c r="S127" s="510" t="e">
        <f ca="1">+IF(AND(ISNUMBER(OFFSET('Water Data'!$I$4,0,10*ROW('Water Data'!I121))),'Data Summary'!CH127="Yes"),100-OFFSET('Water Data'!$I$4,0,10*ROW('Water Data'!I121)),NA())</f>
        <v>#N/A</v>
      </c>
      <c r="T127" s="510" t="e">
        <f ca="1">+IF(AND(ISNUMBER(OFFSET('Water Data'!$I$6,0,10*ROW('Water Data'!I121))),'Data Summary'!CI127="Yes"),OFFSET('Water Data'!$I$6,0,10*ROW('Water Data'!I121)),NA())</f>
        <v>#N/A</v>
      </c>
      <c r="U127" s="510" t="e">
        <f ca="1">+IF(AND(ISNUMBER(OFFSET('Water Data'!$I$9,0,10*ROW('Water Data'!I121))),'Data Summary'!CJ127="Yes"),OFFSET('Water Data'!$I$9,0,10*ROW('Water Data'!I121)),NA())</f>
        <v>#N/A</v>
      </c>
      <c r="V127" s="511" t="e">
        <f ca="1">+IF(AND(ISNUMBER(OFFSET('Sanitation Data'!$D$4,0,10*ROW('Sanitation Data'!D121))),'Data Summary'!CK127="Yes"),100-OFFSET('Sanitation Data'!$D$4,0,10*ROW('Sanitation Data'!D121)),NA())</f>
        <v>#N/A</v>
      </c>
      <c r="W127" s="511" t="e">
        <f ca="1">+IF(AND(ISNUMBER(OFFSET('Sanitation Data'!$D$6,0,10*ROW('Sanitation Data'!D121))),'Data Summary'!CL127="Yes"),OFFSET('Sanitation Data'!$D$6,0,10*ROW('Sanitation Data'!D121)),NA())</f>
        <v>#N/A</v>
      </c>
      <c r="X127" s="511" t="e">
        <f ca="1">+IF(AND(ISNUMBER(OFFSET('Sanitation Data'!$D$10,0,10*ROW('Sanitation Data'!D121))),'Data Summary'!CM127="Yes"),OFFSET('Sanitation Data'!$D$10,0,10*ROW('Sanitation Data'!D121)),NA())</f>
        <v>#N/A</v>
      </c>
      <c r="Y127" s="511" t="e">
        <f ca="1">+IF(AND(ISNUMBER(OFFSET('Sanitation Data'!$D$11,0,10*ROW('Sanitation Data'!D121))),'Data Summary'!CN127="Yes"),OFFSET('Sanitation Data'!$D$11,0,10*ROW('Sanitation Data'!D121)),NA())</f>
        <v>#N/A</v>
      </c>
      <c r="Z127" s="511" t="e">
        <f ca="1">+IF(AND(ISNUMBER(OFFSET('Sanitation Data'!$D$12,0,10*ROW('Sanitation Data'!D121))),'Data Summary'!CO127="Yes"),OFFSET('Sanitation Data'!$D$12,0,10*ROW('Sanitation Data'!D121)),NA())</f>
        <v>#N/A</v>
      </c>
      <c r="AA127" s="511" t="e">
        <f ca="1">+IF(AND(ISNUMBER(OFFSET('Sanitation Data'!$E$4,0,10*ROW('Sanitation Data'!E121))),'Data Summary'!CP127="Yes"),100-OFFSET('Sanitation Data'!$E$4,0,10*ROW('Sanitation Data'!E121)),NA())</f>
        <v>#N/A</v>
      </c>
      <c r="AB127" s="511" t="e">
        <f ca="1">+IF(AND(ISNUMBER(OFFSET('Sanitation Data'!$E$6,0,10*ROW('Sanitation Data'!E121))),'Data Summary'!CQ127="Yes"),OFFSET('Sanitation Data'!$E$6,0,10*ROW('Sanitation Data'!E121)),NA())</f>
        <v>#N/A</v>
      </c>
      <c r="AC127" s="511" t="e">
        <f ca="1">+IF(AND(ISNUMBER(OFFSET('Sanitation Data'!$E$10,0,10*ROW('Sanitation Data'!E121))),'Data Summary'!CR127="Yes"),OFFSET('Sanitation Data'!$E$10,0,10*ROW('Sanitation Data'!E121)),NA())</f>
        <v>#N/A</v>
      </c>
      <c r="AD127" s="511" t="e">
        <f ca="1">+IF(AND(ISNUMBER(OFFSET('Sanitation Data'!$E$11,0,10*ROW('Sanitation Data'!E121))),'Data Summary'!CS127="Yes"),OFFSET('Sanitation Data'!$E$11,0,10*ROW('Sanitation Data'!E121)),NA())</f>
        <v>#N/A</v>
      </c>
      <c r="AE127" s="511" t="e">
        <f ca="1">+IF(AND(ISNUMBER(OFFSET('Sanitation Data'!$E$12,0,10*ROW('Sanitation Data'!E121))),'Data Summary'!CT127="Yes"),OFFSET('Sanitation Data'!$E$12,0,10*ROW('Sanitation Data'!E121)),NA())</f>
        <v>#N/A</v>
      </c>
      <c r="AF127" s="511" t="e">
        <f ca="1">+IF(AND(ISNUMBER(OFFSET('Sanitation Data'!$F$4,0,10*ROW('Sanitation Data'!F121))),'Data Summary'!CU127="Yes"),100-OFFSET('Sanitation Data'!$F$4,0,10*ROW('Sanitation Data'!F121)),NA())</f>
        <v>#N/A</v>
      </c>
      <c r="AG127" s="511" t="e">
        <f ca="1">+IF(AND(ISNUMBER(OFFSET('Sanitation Data'!$F$6,0,10*ROW('Sanitation Data'!F121))),'Data Summary'!CV127="Yes"),OFFSET('Sanitation Data'!$F$6,0,10*ROW('Sanitation Data'!F121)),NA())</f>
        <v>#N/A</v>
      </c>
      <c r="AH127" s="511" t="e">
        <f ca="1">+IF(AND(ISNUMBER(OFFSET('Sanitation Data'!$F$10,0,10*ROW('Sanitation Data'!F121))),'Data Summary'!CW127="Yes"),OFFSET('Sanitation Data'!$F$10,0,10*ROW('Sanitation Data'!F121)),NA())</f>
        <v>#N/A</v>
      </c>
      <c r="AI127" s="511" t="e">
        <f ca="1">+IF(AND(ISNUMBER(OFFSET('Sanitation Data'!$F$11,0,10*ROW('Sanitation Data'!F121))),'Data Summary'!CX127="Yes"),OFFSET('Sanitation Data'!$F$11,0,10*ROW('Sanitation Data'!F121)),NA())</f>
        <v>#N/A</v>
      </c>
      <c r="AJ127" s="511" t="e">
        <f ca="1">+IF(AND(ISNUMBER(OFFSET('Sanitation Data'!$F$12,0,10*ROW('Sanitation Data'!F121))),'Data Summary'!CY127="Yes"),OFFSET('Sanitation Data'!$F$12,0,10*ROW('Sanitation Data'!F121)),NA())</f>
        <v>#N/A</v>
      </c>
      <c r="AK127" s="511" t="e">
        <f ca="1">+IF(AND(ISNUMBER(OFFSET('Sanitation Data'!$G$4,0,10*ROW('Sanitation Data'!G121))),'Data Summary'!CZ127="Yes"),100-OFFSET('Sanitation Data'!$G$4,0,10*ROW('Sanitation Data'!G121)),NA())</f>
        <v>#N/A</v>
      </c>
      <c r="AL127" s="511" t="e">
        <f ca="1">+IF(AND(ISNUMBER(OFFSET('Sanitation Data'!$G$6,0,10*ROW('Sanitation Data'!G121))),'Data Summary'!DA127="Yes"),OFFSET('Sanitation Data'!$G$6,0,10*ROW('Sanitation Data'!G121)),NA())</f>
        <v>#N/A</v>
      </c>
      <c r="AM127" s="511" t="e">
        <f ca="1">+IF(AND(ISNUMBER(OFFSET('Sanitation Data'!$G$10,0,10*ROW('Sanitation Data'!G121))),'Data Summary'!DB127="Yes"),OFFSET('Sanitation Data'!$G$10,0,10*ROW('Sanitation Data'!G121)),NA())</f>
        <v>#N/A</v>
      </c>
      <c r="AN127" s="511" t="e">
        <f ca="1">+IF(AND(ISNUMBER(OFFSET('Sanitation Data'!$G$11,0,10*ROW('Sanitation Data'!G121))),'Data Summary'!DC127="Yes"),OFFSET('Sanitation Data'!$G$11,0,10*ROW('Sanitation Data'!G121)),NA())</f>
        <v>#N/A</v>
      </c>
      <c r="AO127" s="511" t="e">
        <f ca="1">+IF(AND(ISNUMBER(OFFSET('Sanitation Data'!$G$12,0,10*ROW('Sanitation Data'!G121))),'Data Summary'!DD127="Yes"),OFFSET('Sanitation Data'!$G$12,0,10*ROW('Sanitation Data'!G121)),NA())</f>
        <v>#N/A</v>
      </c>
      <c r="AP127" s="511" t="e">
        <f ca="1">+IF(AND(ISNUMBER(OFFSET('Sanitation Data'!$H$4,0,10*ROW('Sanitation Data'!H121))),'Data Summary'!DE127="Yes"),100-OFFSET('Sanitation Data'!$H$4,0,10*ROW('Sanitation Data'!H121)),NA())</f>
        <v>#N/A</v>
      </c>
      <c r="AQ127" s="511" t="e">
        <f ca="1">+IF(AND(ISNUMBER(OFFSET('Sanitation Data'!$H$6,0,10*ROW('Sanitation Data'!H121))),'Data Summary'!DF127="Yes"),OFFSET('Sanitation Data'!$H$6,0,10*ROW('Sanitation Data'!H121)),NA())</f>
        <v>#N/A</v>
      </c>
      <c r="AR127" s="511" t="e">
        <f ca="1">+IF(AND(ISNUMBER(OFFSET('Sanitation Data'!$H$10,0,10*ROW('Sanitation Data'!H121))),'Data Summary'!DG127="Yes"),OFFSET('Sanitation Data'!$H$10,0,10*ROW('Sanitation Data'!H121)),NA())</f>
        <v>#N/A</v>
      </c>
      <c r="AS127" s="511" t="e">
        <f ca="1">+IF(AND(ISNUMBER(OFFSET('Sanitation Data'!$H$11,0,10*ROW('Sanitation Data'!H121))),'Data Summary'!DH127="Yes"),OFFSET('Sanitation Data'!$H$11,0,10*ROW('Sanitation Data'!H121)),NA())</f>
        <v>#N/A</v>
      </c>
      <c r="AT127" s="511" t="e">
        <f ca="1">+IF(AND(ISNUMBER(OFFSET('Sanitation Data'!$H$12,0,10*ROW('Sanitation Data'!H121))),'Data Summary'!DI127="Yes"),OFFSET('Sanitation Data'!$H$12,0,10*ROW('Sanitation Data'!H121)),NA())</f>
        <v>#N/A</v>
      </c>
      <c r="AU127" s="511" t="e">
        <f ca="1">+IF(AND(ISNUMBER(OFFSET('Sanitation Data'!$I$4,0,10*ROW('Sanitation Data'!I121))),'Data Summary'!DJ127="Yes"),100-OFFSET('Sanitation Data'!$I$4,0,10*ROW('Sanitation Data'!I121)),NA())</f>
        <v>#N/A</v>
      </c>
      <c r="AV127" s="511" t="e">
        <f ca="1">+IF(AND(ISNUMBER(OFFSET('Sanitation Data'!$I$6,0,10*ROW('Sanitation Data'!I121))),'Data Summary'!DK127="Yes"),OFFSET('Sanitation Data'!$I$6,0,10*ROW('Sanitation Data'!I121)),NA())</f>
        <v>#N/A</v>
      </c>
      <c r="AW127" s="511" t="e">
        <f ca="1">+IF(AND(ISNUMBER(OFFSET('Sanitation Data'!$I$10,0,10*ROW('Sanitation Data'!I121))),'Data Summary'!DL127="Yes"),OFFSET('Sanitation Data'!$I$10,0,10*ROW('Sanitation Data'!I121)),NA())</f>
        <v>#N/A</v>
      </c>
      <c r="AX127" s="511" t="e">
        <f ca="1">+IF(AND(ISNUMBER(OFFSET('Sanitation Data'!$I$11,0,10*ROW('Sanitation Data'!I121))),'Data Summary'!DM127="Yes"),OFFSET('Sanitation Data'!$I$11,0,10*ROW('Sanitation Data'!I121)),NA())</f>
        <v>#N/A</v>
      </c>
      <c r="AY127" s="511" t="e">
        <f ca="1">+IF(AND(ISNUMBER(OFFSET('Sanitation Data'!$I$12,0,10*ROW('Sanitation Data'!I121))),'Data Summary'!DN127="Yes"),OFFSET('Sanitation Data'!$I$12,0,10*ROW('Sanitation Data'!I121)),NA())</f>
        <v>#N/A</v>
      </c>
      <c r="AZ127" s="512" t="e">
        <f ca="1">+IF(AND(ISNUMBER(OFFSET('Hygiene Data'!$D$5,0,10*ROW('Hygiene Data'!D121))),'Data Summary'!DO127="Yes"),OFFSET('Hygiene Data'!$D$5,0,10*ROW('Hygiene Data'!D121)),NA())</f>
        <v>#N/A</v>
      </c>
      <c r="BA127" s="512" t="e">
        <f ca="1">+IF(AND(ISNUMBER(OFFSET('Hygiene Data'!$D$7,0,10*ROW('Hygiene Data'!D121))),'Data Summary'!DP127="Yes"),OFFSET('Hygiene Data'!$D$7,0,10*ROW('Hygiene Data'!D121)),NA())</f>
        <v>#N/A</v>
      </c>
      <c r="BB127" s="512" t="e">
        <f ca="1">+IF(AND(ISNUMBER(OFFSET('Hygiene Data'!$D$9,0,10*ROW('Hygiene Data'!D121))),'Data Summary'!DQ127="Yes"),OFFSET('Hygiene Data'!$D$9,0,10*ROW('Hygiene Data'!D121)),NA())</f>
        <v>#N/A</v>
      </c>
      <c r="BC127" s="512" t="e">
        <f ca="1">+IF(AND(ISNUMBER(OFFSET('Hygiene Data'!$E$5,0,10*ROW('Hygiene Data'!E121))),'Data Summary'!DR127="Yes"),OFFSET('Hygiene Data'!$E$5,0,10*ROW('Hygiene Data'!E121)),NA())</f>
        <v>#N/A</v>
      </c>
      <c r="BD127" s="512" t="e">
        <f ca="1">+IF(AND(ISNUMBER(OFFSET('Hygiene Data'!$E$7,0,10*ROW('Hygiene Data'!E121))),'Data Summary'!DS127="Yes"),OFFSET('Hygiene Data'!$E$7,0,10*ROW('Hygiene Data'!E121)),NA())</f>
        <v>#N/A</v>
      </c>
      <c r="BE127" s="512" t="e">
        <f ca="1">+IF(AND(ISNUMBER(OFFSET('Hygiene Data'!$E$9,0,10*ROW('Hygiene Data'!E121))),'Data Summary'!DT127="Yes"),OFFSET('Hygiene Data'!$E$9,0,10*ROW('Hygiene Data'!E121)),NA())</f>
        <v>#N/A</v>
      </c>
      <c r="BF127" s="512" t="e">
        <f ca="1">+IF(AND(ISNUMBER(OFFSET('Hygiene Data'!$F$5,0,10*ROW('Hygiene Data'!F121))),'Data Summary'!DU127="Yes"),OFFSET('Hygiene Data'!$F$5,0,10*ROW('Hygiene Data'!F121)),NA())</f>
        <v>#N/A</v>
      </c>
      <c r="BG127" s="512" t="e">
        <f ca="1">+IF(AND(ISNUMBER(OFFSET('Hygiene Data'!$F$7,0,10*ROW('Hygiene Data'!F121))),'Data Summary'!DV127="Yes"),OFFSET('Hygiene Data'!$F$7,0,10*ROW('Hygiene Data'!F121)),NA())</f>
        <v>#N/A</v>
      </c>
      <c r="BH127" s="512" t="e">
        <f ca="1">+IF(AND(ISNUMBER(OFFSET('Hygiene Data'!$F$9,0,10*ROW('Hygiene Data'!F121))),'Data Summary'!DW127="Yes"),OFFSET('Hygiene Data'!$F$9,0,10*ROW('Hygiene Data'!F121)),NA())</f>
        <v>#N/A</v>
      </c>
      <c r="BI127" s="512" t="e">
        <f ca="1">+IF(AND(ISNUMBER(OFFSET('Hygiene Data'!$G$5,0,10*ROW('Hygiene Data'!G121))),'Data Summary'!DX127="Yes"),OFFSET('Hygiene Data'!$G$5,0,10*ROW('Hygiene Data'!G121)),NA())</f>
        <v>#N/A</v>
      </c>
      <c r="BJ127" s="512" t="e">
        <f ca="1">+IF(AND(ISNUMBER(OFFSET('Hygiene Data'!$G$7,0,10*ROW('Hygiene Data'!G121))),'Data Summary'!DY127="Yes"),OFFSET('Hygiene Data'!$G$7,0,10*ROW('Hygiene Data'!G121)),NA())</f>
        <v>#N/A</v>
      </c>
      <c r="BK127" s="512" t="e">
        <f ca="1">+IF(AND(ISNUMBER(OFFSET('Hygiene Data'!$G$9,0,10*ROW('Hygiene Data'!G121))),'Data Summary'!DZ127="Yes"),OFFSET('Hygiene Data'!$G$9,0,10*ROW('Hygiene Data'!G121)),NA())</f>
        <v>#N/A</v>
      </c>
      <c r="BL127" s="512" t="e">
        <f ca="1">+IF(AND(ISNUMBER(OFFSET('Hygiene Data'!$H$5,0,10*ROW('Hygiene Data'!H121))),'Data Summary'!EA127="Yes"),OFFSET('Hygiene Data'!$H$5,0,10*ROW('Hygiene Data'!H121)),NA())</f>
        <v>#N/A</v>
      </c>
      <c r="BM127" s="512" t="e">
        <f ca="1">+IF(AND(ISNUMBER(OFFSET('Hygiene Data'!$H$7,0,10*ROW('Hygiene Data'!H121))),'Data Summary'!EB127="Yes"),OFFSET('Hygiene Data'!$H$7,0,10*ROW('Hygiene Data'!H121)),NA())</f>
        <v>#N/A</v>
      </c>
      <c r="BN127" s="512" t="e">
        <f ca="1">+IF(AND(ISNUMBER(OFFSET('Hygiene Data'!$H$9,0,10*ROW('Hygiene Data'!H121))),'Data Summary'!EC127="Yes"),OFFSET('Hygiene Data'!$H$9,0,10*ROW('Hygiene Data'!H121)),NA())</f>
        <v>#N/A</v>
      </c>
      <c r="BO127" s="512" t="e">
        <f ca="1">+IF(AND(ISNUMBER(OFFSET('Hygiene Data'!$I$5,0,10*ROW('Hygiene Data'!I121))),'Data Summary'!ED127="Yes"),OFFSET('Hygiene Data'!$I$5,0,10*ROW('Hygiene Data'!I121)),NA())</f>
        <v>#N/A</v>
      </c>
      <c r="BP127" s="512" t="e">
        <f ca="1">+IF(AND(ISNUMBER(OFFSET('Hygiene Data'!$I$7,0,10*ROW('Hygiene Data'!I121))),'Data Summary'!EE127="Yes"),OFFSET('Hygiene Data'!$I$7,0,10*ROW('Hygiene Data'!I121)),NA())</f>
        <v>#N/A</v>
      </c>
      <c r="BQ127" s="512" t="e">
        <f ca="1">+IF(AND(ISNUMBER(OFFSET('Hygiene Data'!$I$9,0,10*ROW('Hygiene Data'!I121))),'Data Summary'!EF127="Yes"),OFFSET('Hygiene Data'!$I$9,0,10*ROW('Hygiene Data'!I121)),NA())</f>
        <v>#N/A</v>
      </c>
    </row>
    <row r="128" spans="1:69" x14ac:dyDescent="0.25">
      <c r="A128" s="508" t="e">
        <f ca="1">+RIGHT('Data Summary'!A128,LEN('Data Summary'!A128)-9)</f>
        <v>#VALUE!</v>
      </c>
      <c r="B128" s="482" t="str">
        <f ca="1">+IF(ISTEXT('Data Summary'!B128),'Data Summary'!B128,"")</f>
        <v/>
      </c>
      <c r="C128" s="509" t="e">
        <f ca="1">+VALUE('Data Summary'!C128)</f>
        <v>#VALUE!</v>
      </c>
      <c r="D128" s="510" t="e">
        <f ca="1">+IF(AND(ISNUMBER(OFFSET('Water Data'!$D$4,0,10*ROW('Water Data'!D122))),'Data Summary'!BS128="Yes"),100-OFFSET('Water Data'!$D$4,0,10*ROW('Water Data'!D122)),NA())</f>
        <v>#N/A</v>
      </c>
      <c r="E128" s="510" t="e">
        <f ca="1">+IF(AND(ISNUMBER(OFFSET('Water Data'!$D$6,0,10*ROW('Water Data'!D122))),'Data Summary'!BT128="Yes"),OFFSET('Water Data'!$D$6,0,10*ROW('Water Data'!D122)),NA())</f>
        <v>#N/A</v>
      </c>
      <c r="F128" s="510" t="e">
        <f ca="1">+IF(AND(ISNUMBER(OFFSET('Water Data'!$D$9,0,10*ROW('Water Data'!D122))),'Data Summary'!BU128="Yes"),OFFSET('Water Data'!$D$9,0,10*ROW('Water Data'!D122)),NA())</f>
        <v>#N/A</v>
      </c>
      <c r="G128" s="510" t="e">
        <f ca="1">+IF(AND(ISNUMBER(OFFSET('Water Data'!$E$4,0,10*ROW('Water Data'!E122))),'Data Summary'!BV128="Yes"),100-OFFSET('Water Data'!$E$4,0,10*ROW('Water Data'!E122)),NA())</f>
        <v>#N/A</v>
      </c>
      <c r="H128" s="510" t="e">
        <f ca="1">+IF(AND(ISNUMBER(OFFSET('Water Data'!$E$6,0,10*ROW('Water Data'!E122))),'Data Summary'!BW128="Yes"),OFFSET('Water Data'!$E$6,0,10*ROW('Water Data'!E122)),NA())</f>
        <v>#N/A</v>
      </c>
      <c r="I128" s="510" t="e">
        <f ca="1">+IF(AND(ISNUMBER(OFFSET('Water Data'!$E$9,0,10*ROW('Water Data'!E122))),'Data Summary'!BX128="Yes"),OFFSET('Water Data'!$E$9,0,10*ROW('Water Data'!E122)),NA())</f>
        <v>#N/A</v>
      </c>
      <c r="J128" s="510" t="e">
        <f ca="1">+IF(AND(ISNUMBER(OFFSET('Water Data'!$F$4,0,10*ROW('Water Data'!F122))),'Data Summary'!BY128="Yes"),100-OFFSET('Water Data'!$F$4,0,10*ROW('Water Data'!F122)),NA())</f>
        <v>#N/A</v>
      </c>
      <c r="K128" s="510" t="e">
        <f ca="1">+IF(AND(ISNUMBER(OFFSET('Water Data'!$F$6,0,10*ROW('Water Data'!F122))),'Data Summary'!BZ128="Yes"),OFFSET('Water Data'!$F$6,0,10*ROW('Water Data'!F122)),NA())</f>
        <v>#N/A</v>
      </c>
      <c r="L128" s="510" t="e">
        <f ca="1">+IF(AND(ISNUMBER(OFFSET('Water Data'!$F$9,0,10*ROW('Water Data'!F122))),'Data Summary'!CA128="Yes"),OFFSET('Water Data'!$F$9,0,10*ROW('Water Data'!F122)),NA())</f>
        <v>#N/A</v>
      </c>
      <c r="M128" s="510" t="e">
        <f ca="1">+IF(AND(ISNUMBER(OFFSET('Water Data'!$G$4,0,10*ROW('Water Data'!G122))),'Data Summary'!CB128="Yes"),100-OFFSET('Water Data'!$G$4,0,10*ROW('Water Data'!G122)),NA())</f>
        <v>#N/A</v>
      </c>
      <c r="N128" s="510" t="e">
        <f ca="1">+IF(AND(ISNUMBER(OFFSET('Water Data'!$G$6,0,10*ROW('Water Data'!G122))),'Data Summary'!CC128="Yes"),OFFSET('Water Data'!$G$6,0,10*ROW('Water Data'!G122)),NA())</f>
        <v>#N/A</v>
      </c>
      <c r="O128" s="510" t="e">
        <f ca="1">+IF(AND(ISNUMBER(OFFSET('Water Data'!$G$9,0,10*ROW('Water Data'!G122))),'Data Summary'!CD128="Yes"),OFFSET('Water Data'!$G$9,0,10*ROW('Water Data'!G122)),NA())</f>
        <v>#N/A</v>
      </c>
      <c r="P128" s="510" t="e">
        <f ca="1">+IF(AND(ISNUMBER(OFFSET('Water Data'!$H$4,0,10*ROW('Water Data'!H122))),'Data Summary'!CE128="Yes"),100-OFFSET('Water Data'!$H$4,0,10*ROW('Water Data'!H122)),NA())</f>
        <v>#N/A</v>
      </c>
      <c r="Q128" s="510" t="e">
        <f ca="1">+IF(AND(ISNUMBER(OFFSET('Water Data'!$H$6,0,10*ROW('Water Data'!H122))),'Data Summary'!CF128="Yes"),OFFSET('Water Data'!$H$6,0,10*ROW('Water Data'!H122)),NA())</f>
        <v>#N/A</v>
      </c>
      <c r="R128" s="510" t="e">
        <f ca="1">+IF(AND(ISNUMBER(OFFSET('Water Data'!$H$9,0,10*ROW('Water Data'!H122))),'Data Summary'!CG128="Yes"),OFFSET('Water Data'!$H$9,0,10*ROW('Water Data'!H122)),NA())</f>
        <v>#N/A</v>
      </c>
      <c r="S128" s="510" t="e">
        <f ca="1">+IF(AND(ISNUMBER(OFFSET('Water Data'!$I$4,0,10*ROW('Water Data'!I122))),'Data Summary'!CH128="Yes"),100-OFFSET('Water Data'!$I$4,0,10*ROW('Water Data'!I122)),NA())</f>
        <v>#N/A</v>
      </c>
      <c r="T128" s="510" t="e">
        <f ca="1">+IF(AND(ISNUMBER(OFFSET('Water Data'!$I$6,0,10*ROW('Water Data'!I122))),'Data Summary'!CI128="Yes"),OFFSET('Water Data'!$I$6,0,10*ROW('Water Data'!I122)),NA())</f>
        <v>#N/A</v>
      </c>
      <c r="U128" s="510" t="e">
        <f ca="1">+IF(AND(ISNUMBER(OFFSET('Water Data'!$I$9,0,10*ROW('Water Data'!I122))),'Data Summary'!CJ128="Yes"),OFFSET('Water Data'!$I$9,0,10*ROW('Water Data'!I122)),NA())</f>
        <v>#N/A</v>
      </c>
      <c r="V128" s="511" t="e">
        <f ca="1">+IF(AND(ISNUMBER(OFFSET('Sanitation Data'!$D$4,0,10*ROW('Sanitation Data'!D122))),'Data Summary'!CK128="Yes"),100-OFFSET('Sanitation Data'!$D$4,0,10*ROW('Sanitation Data'!D122)),NA())</f>
        <v>#N/A</v>
      </c>
      <c r="W128" s="511" t="e">
        <f ca="1">+IF(AND(ISNUMBER(OFFSET('Sanitation Data'!$D$6,0,10*ROW('Sanitation Data'!D122))),'Data Summary'!CL128="Yes"),OFFSET('Sanitation Data'!$D$6,0,10*ROW('Sanitation Data'!D122)),NA())</f>
        <v>#N/A</v>
      </c>
      <c r="X128" s="511" t="e">
        <f ca="1">+IF(AND(ISNUMBER(OFFSET('Sanitation Data'!$D$10,0,10*ROW('Sanitation Data'!D122))),'Data Summary'!CM128="Yes"),OFFSET('Sanitation Data'!$D$10,0,10*ROW('Sanitation Data'!D122)),NA())</f>
        <v>#N/A</v>
      </c>
      <c r="Y128" s="511" t="e">
        <f ca="1">+IF(AND(ISNUMBER(OFFSET('Sanitation Data'!$D$11,0,10*ROW('Sanitation Data'!D122))),'Data Summary'!CN128="Yes"),OFFSET('Sanitation Data'!$D$11,0,10*ROW('Sanitation Data'!D122)),NA())</f>
        <v>#N/A</v>
      </c>
      <c r="Z128" s="511" t="e">
        <f ca="1">+IF(AND(ISNUMBER(OFFSET('Sanitation Data'!$D$12,0,10*ROW('Sanitation Data'!D122))),'Data Summary'!CO128="Yes"),OFFSET('Sanitation Data'!$D$12,0,10*ROW('Sanitation Data'!D122)),NA())</f>
        <v>#N/A</v>
      </c>
      <c r="AA128" s="511" t="e">
        <f ca="1">+IF(AND(ISNUMBER(OFFSET('Sanitation Data'!$E$4,0,10*ROW('Sanitation Data'!E122))),'Data Summary'!CP128="Yes"),100-OFFSET('Sanitation Data'!$E$4,0,10*ROW('Sanitation Data'!E122)),NA())</f>
        <v>#N/A</v>
      </c>
      <c r="AB128" s="511" t="e">
        <f ca="1">+IF(AND(ISNUMBER(OFFSET('Sanitation Data'!$E$6,0,10*ROW('Sanitation Data'!E122))),'Data Summary'!CQ128="Yes"),OFFSET('Sanitation Data'!$E$6,0,10*ROW('Sanitation Data'!E122)),NA())</f>
        <v>#N/A</v>
      </c>
      <c r="AC128" s="511" t="e">
        <f ca="1">+IF(AND(ISNUMBER(OFFSET('Sanitation Data'!$E$10,0,10*ROW('Sanitation Data'!E122))),'Data Summary'!CR128="Yes"),OFFSET('Sanitation Data'!$E$10,0,10*ROW('Sanitation Data'!E122)),NA())</f>
        <v>#N/A</v>
      </c>
      <c r="AD128" s="511" t="e">
        <f ca="1">+IF(AND(ISNUMBER(OFFSET('Sanitation Data'!$E$11,0,10*ROW('Sanitation Data'!E122))),'Data Summary'!CS128="Yes"),OFFSET('Sanitation Data'!$E$11,0,10*ROW('Sanitation Data'!E122)),NA())</f>
        <v>#N/A</v>
      </c>
      <c r="AE128" s="511" t="e">
        <f ca="1">+IF(AND(ISNUMBER(OFFSET('Sanitation Data'!$E$12,0,10*ROW('Sanitation Data'!E122))),'Data Summary'!CT128="Yes"),OFFSET('Sanitation Data'!$E$12,0,10*ROW('Sanitation Data'!E122)),NA())</f>
        <v>#N/A</v>
      </c>
      <c r="AF128" s="511" t="e">
        <f ca="1">+IF(AND(ISNUMBER(OFFSET('Sanitation Data'!$F$4,0,10*ROW('Sanitation Data'!F122))),'Data Summary'!CU128="Yes"),100-OFFSET('Sanitation Data'!$F$4,0,10*ROW('Sanitation Data'!F122)),NA())</f>
        <v>#N/A</v>
      </c>
      <c r="AG128" s="511" t="e">
        <f ca="1">+IF(AND(ISNUMBER(OFFSET('Sanitation Data'!$F$6,0,10*ROW('Sanitation Data'!F122))),'Data Summary'!CV128="Yes"),OFFSET('Sanitation Data'!$F$6,0,10*ROW('Sanitation Data'!F122)),NA())</f>
        <v>#N/A</v>
      </c>
      <c r="AH128" s="511" t="e">
        <f ca="1">+IF(AND(ISNUMBER(OFFSET('Sanitation Data'!$F$10,0,10*ROW('Sanitation Data'!F122))),'Data Summary'!CW128="Yes"),OFFSET('Sanitation Data'!$F$10,0,10*ROW('Sanitation Data'!F122)),NA())</f>
        <v>#N/A</v>
      </c>
      <c r="AI128" s="511" t="e">
        <f ca="1">+IF(AND(ISNUMBER(OFFSET('Sanitation Data'!$F$11,0,10*ROW('Sanitation Data'!F122))),'Data Summary'!CX128="Yes"),OFFSET('Sanitation Data'!$F$11,0,10*ROW('Sanitation Data'!F122)),NA())</f>
        <v>#N/A</v>
      </c>
      <c r="AJ128" s="511" t="e">
        <f ca="1">+IF(AND(ISNUMBER(OFFSET('Sanitation Data'!$F$12,0,10*ROW('Sanitation Data'!F122))),'Data Summary'!CY128="Yes"),OFFSET('Sanitation Data'!$F$12,0,10*ROW('Sanitation Data'!F122)),NA())</f>
        <v>#N/A</v>
      </c>
      <c r="AK128" s="511" t="e">
        <f ca="1">+IF(AND(ISNUMBER(OFFSET('Sanitation Data'!$G$4,0,10*ROW('Sanitation Data'!G122))),'Data Summary'!CZ128="Yes"),100-OFFSET('Sanitation Data'!$G$4,0,10*ROW('Sanitation Data'!G122)),NA())</f>
        <v>#N/A</v>
      </c>
      <c r="AL128" s="511" t="e">
        <f ca="1">+IF(AND(ISNUMBER(OFFSET('Sanitation Data'!$G$6,0,10*ROW('Sanitation Data'!G122))),'Data Summary'!DA128="Yes"),OFFSET('Sanitation Data'!$G$6,0,10*ROW('Sanitation Data'!G122)),NA())</f>
        <v>#N/A</v>
      </c>
      <c r="AM128" s="511" t="e">
        <f ca="1">+IF(AND(ISNUMBER(OFFSET('Sanitation Data'!$G$10,0,10*ROW('Sanitation Data'!G122))),'Data Summary'!DB128="Yes"),OFFSET('Sanitation Data'!$G$10,0,10*ROW('Sanitation Data'!G122)),NA())</f>
        <v>#N/A</v>
      </c>
      <c r="AN128" s="511" t="e">
        <f ca="1">+IF(AND(ISNUMBER(OFFSET('Sanitation Data'!$G$11,0,10*ROW('Sanitation Data'!G122))),'Data Summary'!DC128="Yes"),OFFSET('Sanitation Data'!$G$11,0,10*ROW('Sanitation Data'!G122)),NA())</f>
        <v>#N/A</v>
      </c>
      <c r="AO128" s="511" t="e">
        <f ca="1">+IF(AND(ISNUMBER(OFFSET('Sanitation Data'!$G$12,0,10*ROW('Sanitation Data'!G122))),'Data Summary'!DD128="Yes"),OFFSET('Sanitation Data'!$G$12,0,10*ROW('Sanitation Data'!G122)),NA())</f>
        <v>#N/A</v>
      </c>
      <c r="AP128" s="511" t="e">
        <f ca="1">+IF(AND(ISNUMBER(OFFSET('Sanitation Data'!$H$4,0,10*ROW('Sanitation Data'!H122))),'Data Summary'!DE128="Yes"),100-OFFSET('Sanitation Data'!$H$4,0,10*ROW('Sanitation Data'!H122)),NA())</f>
        <v>#N/A</v>
      </c>
      <c r="AQ128" s="511" t="e">
        <f ca="1">+IF(AND(ISNUMBER(OFFSET('Sanitation Data'!$H$6,0,10*ROW('Sanitation Data'!H122))),'Data Summary'!DF128="Yes"),OFFSET('Sanitation Data'!$H$6,0,10*ROW('Sanitation Data'!H122)),NA())</f>
        <v>#N/A</v>
      </c>
      <c r="AR128" s="511" t="e">
        <f ca="1">+IF(AND(ISNUMBER(OFFSET('Sanitation Data'!$H$10,0,10*ROW('Sanitation Data'!H122))),'Data Summary'!DG128="Yes"),OFFSET('Sanitation Data'!$H$10,0,10*ROW('Sanitation Data'!H122)),NA())</f>
        <v>#N/A</v>
      </c>
      <c r="AS128" s="511" t="e">
        <f ca="1">+IF(AND(ISNUMBER(OFFSET('Sanitation Data'!$H$11,0,10*ROW('Sanitation Data'!H122))),'Data Summary'!DH128="Yes"),OFFSET('Sanitation Data'!$H$11,0,10*ROW('Sanitation Data'!H122)),NA())</f>
        <v>#N/A</v>
      </c>
      <c r="AT128" s="511" t="e">
        <f ca="1">+IF(AND(ISNUMBER(OFFSET('Sanitation Data'!$H$12,0,10*ROW('Sanitation Data'!H122))),'Data Summary'!DI128="Yes"),OFFSET('Sanitation Data'!$H$12,0,10*ROW('Sanitation Data'!H122)),NA())</f>
        <v>#N/A</v>
      </c>
      <c r="AU128" s="511" t="e">
        <f ca="1">+IF(AND(ISNUMBER(OFFSET('Sanitation Data'!$I$4,0,10*ROW('Sanitation Data'!I122))),'Data Summary'!DJ128="Yes"),100-OFFSET('Sanitation Data'!$I$4,0,10*ROW('Sanitation Data'!I122)),NA())</f>
        <v>#N/A</v>
      </c>
      <c r="AV128" s="511" t="e">
        <f ca="1">+IF(AND(ISNUMBER(OFFSET('Sanitation Data'!$I$6,0,10*ROW('Sanitation Data'!I122))),'Data Summary'!DK128="Yes"),OFFSET('Sanitation Data'!$I$6,0,10*ROW('Sanitation Data'!I122)),NA())</f>
        <v>#N/A</v>
      </c>
      <c r="AW128" s="511" t="e">
        <f ca="1">+IF(AND(ISNUMBER(OFFSET('Sanitation Data'!$I$10,0,10*ROW('Sanitation Data'!I122))),'Data Summary'!DL128="Yes"),OFFSET('Sanitation Data'!$I$10,0,10*ROW('Sanitation Data'!I122)),NA())</f>
        <v>#N/A</v>
      </c>
      <c r="AX128" s="511" t="e">
        <f ca="1">+IF(AND(ISNUMBER(OFFSET('Sanitation Data'!$I$11,0,10*ROW('Sanitation Data'!I122))),'Data Summary'!DM128="Yes"),OFFSET('Sanitation Data'!$I$11,0,10*ROW('Sanitation Data'!I122)),NA())</f>
        <v>#N/A</v>
      </c>
      <c r="AY128" s="511" t="e">
        <f ca="1">+IF(AND(ISNUMBER(OFFSET('Sanitation Data'!$I$12,0,10*ROW('Sanitation Data'!I122))),'Data Summary'!DN128="Yes"),OFFSET('Sanitation Data'!$I$12,0,10*ROW('Sanitation Data'!I122)),NA())</f>
        <v>#N/A</v>
      </c>
      <c r="AZ128" s="512" t="e">
        <f ca="1">+IF(AND(ISNUMBER(OFFSET('Hygiene Data'!$D$5,0,10*ROW('Hygiene Data'!D122))),'Data Summary'!DO128="Yes"),OFFSET('Hygiene Data'!$D$5,0,10*ROW('Hygiene Data'!D122)),NA())</f>
        <v>#N/A</v>
      </c>
      <c r="BA128" s="512" t="e">
        <f ca="1">+IF(AND(ISNUMBER(OFFSET('Hygiene Data'!$D$7,0,10*ROW('Hygiene Data'!D122))),'Data Summary'!DP128="Yes"),OFFSET('Hygiene Data'!$D$7,0,10*ROW('Hygiene Data'!D122)),NA())</f>
        <v>#N/A</v>
      </c>
      <c r="BB128" s="512" t="e">
        <f ca="1">+IF(AND(ISNUMBER(OFFSET('Hygiene Data'!$D$9,0,10*ROW('Hygiene Data'!D122))),'Data Summary'!DQ128="Yes"),OFFSET('Hygiene Data'!$D$9,0,10*ROW('Hygiene Data'!D122)),NA())</f>
        <v>#N/A</v>
      </c>
      <c r="BC128" s="512" t="e">
        <f ca="1">+IF(AND(ISNUMBER(OFFSET('Hygiene Data'!$E$5,0,10*ROW('Hygiene Data'!E122))),'Data Summary'!DR128="Yes"),OFFSET('Hygiene Data'!$E$5,0,10*ROW('Hygiene Data'!E122)),NA())</f>
        <v>#N/A</v>
      </c>
      <c r="BD128" s="512" t="e">
        <f ca="1">+IF(AND(ISNUMBER(OFFSET('Hygiene Data'!$E$7,0,10*ROW('Hygiene Data'!E122))),'Data Summary'!DS128="Yes"),OFFSET('Hygiene Data'!$E$7,0,10*ROW('Hygiene Data'!E122)),NA())</f>
        <v>#N/A</v>
      </c>
      <c r="BE128" s="512" t="e">
        <f ca="1">+IF(AND(ISNUMBER(OFFSET('Hygiene Data'!$E$9,0,10*ROW('Hygiene Data'!E122))),'Data Summary'!DT128="Yes"),OFFSET('Hygiene Data'!$E$9,0,10*ROW('Hygiene Data'!E122)),NA())</f>
        <v>#N/A</v>
      </c>
      <c r="BF128" s="512" t="e">
        <f ca="1">+IF(AND(ISNUMBER(OFFSET('Hygiene Data'!$F$5,0,10*ROW('Hygiene Data'!F122))),'Data Summary'!DU128="Yes"),OFFSET('Hygiene Data'!$F$5,0,10*ROW('Hygiene Data'!F122)),NA())</f>
        <v>#N/A</v>
      </c>
      <c r="BG128" s="512" t="e">
        <f ca="1">+IF(AND(ISNUMBER(OFFSET('Hygiene Data'!$F$7,0,10*ROW('Hygiene Data'!F122))),'Data Summary'!DV128="Yes"),OFFSET('Hygiene Data'!$F$7,0,10*ROW('Hygiene Data'!F122)),NA())</f>
        <v>#N/A</v>
      </c>
      <c r="BH128" s="512" t="e">
        <f ca="1">+IF(AND(ISNUMBER(OFFSET('Hygiene Data'!$F$9,0,10*ROW('Hygiene Data'!F122))),'Data Summary'!DW128="Yes"),OFFSET('Hygiene Data'!$F$9,0,10*ROW('Hygiene Data'!F122)),NA())</f>
        <v>#N/A</v>
      </c>
      <c r="BI128" s="512" t="e">
        <f ca="1">+IF(AND(ISNUMBER(OFFSET('Hygiene Data'!$G$5,0,10*ROW('Hygiene Data'!G122))),'Data Summary'!DX128="Yes"),OFFSET('Hygiene Data'!$G$5,0,10*ROW('Hygiene Data'!G122)),NA())</f>
        <v>#N/A</v>
      </c>
      <c r="BJ128" s="512" t="e">
        <f ca="1">+IF(AND(ISNUMBER(OFFSET('Hygiene Data'!$G$7,0,10*ROW('Hygiene Data'!G122))),'Data Summary'!DY128="Yes"),OFFSET('Hygiene Data'!$G$7,0,10*ROW('Hygiene Data'!G122)),NA())</f>
        <v>#N/A</v>
      </c>
      <c r="BK128" s="512" t="e">
        <f ca="1">+IF(AND(ISNUMBER(OFFSET('Hygiene Data'!$G$9,0,10*ROW('Hygiene Data'!G122))),'Data Summary'!DZ128="Yes"),OFFSET('Hygiene Data'!$G$9,0,10*ROW('Hygiene Data'!G122)),NA())</f>
        <v>#N/A</v>
      </c>
      <c r="BL128" s="512" t="e">
        <f ca="1">+IF(AND(ISNUMBER(OFFSET('Hygiene Data'!$H$5,0,10*ROW('Hygiene Data'!H122))),'Data Summary'!EA128="Yes"),OFFSET('Hygiene Data'!$H$5,0,10*ROW('Hygiene Data'!H122)),NA())</f>
        <v>#N/A</v>
      </c>
      <c r="BM128" s="512" t="e">
        <f ca="1">+IF(AND(ISNUMBER(OFFSET('Hygiene Data'!$H$7,0,10*ROW('Hygiene Data'!H122))),'Data Summary'!EB128="Yes"),OFFSET('Hygiene Data'!$H$7,0,10*ROW('Hygiene Data'!H122)),NA())</f>
        <v>#N/A</v>
      </c>
      <c r="BN128" s="512" t="e">
        <f ca="1">+IF(AND(ISNUMBER(OFFSET('Hygiene Data'!$H$9,0,10*ROW('Hygiene Data'!H122))),'Data Summary'!EC128="Yes"),OFFSET('Hygiene Data'!$H$9,0,10*ROW('Hygiene Data'!H122)),NA())</f>
        <v>#N/A</v>
      </c>
      <c r="BO128" s="512" t="e">
        <f ca="1">+IF(AND(ISNUMBER(OFFSET('Hygiene Data'!$I$5,0,10*ROW('Hygiene Data'!I122))),'Data Summary'!ED128="Yes"),OFFSET('Hygiene Data'!$I$5,0,10*ROW('Hygiene Data'!I122)),NA())</f>
        <v>#N/A</v>
      </c>
      <c r="BP128" s="512" t="e">
        <f ca="1">+IF(AND(ISNUMBER(OFFSET('Hygiene Data'!$I$7,0,10*ROW('Hygiene Data'!I122))),'Data Summary'!EE128="Yes"),OFFSET('Hygiene Data'!$I$7,0,10*ROW('Hygiene Data'!I122)),NA())</f>
        <v>#N/A</v>
      </c>
      <c r="BQ128" s="512" t="e">
        <f ca="1">+IF(AND(ISNUMBER(OFFSET('Hygiene Data'!$I$9,0,10*ROW('Hygiene Data'!I122))),'Data Summary'!EF128="Yes"),OFFSET('Hygiene Data'!$I$9,0,10*ROW('Hygiene Data'!I122)),NA())</f>
        <v>#N/A</v>
      </c>
    </row>
    <row r="129" spans="1:69" x14ac:dyDescent="0.25">
      <c r="A129" s="508" t="e">
        <f ca="1">+RIGHT('Data Summary'!A129,LEN('Data Summary'!A129)-9)</f>
        <v>#VALUE!</v>
      </c>
      <c r="B129" s="482" t="str">
        <f ca="1">+IF(ISTEXT('Data Summary'!B129),'Data Summary'!B129,"")</f>
        <v/>
      </c>
      <c r="C129" s="509" t="e">
        <f ca="1">+VALUE('Data Summary'!C129)</f>
        <v>#VALUE!</v>
      </c>
      <c r="D129" s="510" t="e">
        <f ca="1">+IF(AND(ISNUMBER(OFFSET('Water Data'!$D$4,0,10*ROW('Water Data'!D123))),'Data Summary'!BS129="Yes"),100-OFFSET('Water Data'!$D$4,0,10*ROW('Water Data'!D123)),NA())</f>
        <v>#N/A</v>
      </c>
      <c r="E129" s="510" t="e">
        <f ca="1">+IF(AND(ISNUMBER(OFFSET('Water Data'!$D$6,0,10*ROW('Water Data'!D123))),'Data Summary'!BT129="Yes"),OFFSET('Water Data'!$D$6,0,10*ROW('Water Data'!D123)),NA())</f>
        <v>#N/A</v>
      </c>
      <c r="F129" s="510" t="e">
        <f ca="1">+IF(AND(ISNUMBER(OFFSET('Water Data'!$D$9,0,10*ROW('Water Data'!D123))),'Data Summary'!BU129="Yes"),OFFSET('Water Data'!$D$9,0,10*ROW('Water Data'!D123)),NA())</f>
        <v>#N/A</v>
      </c>
      <c r="G129" s="510" t="e">
        <f ca="1">+IF(AND(ISNUMBER(OFFSET('Water Data'!$E$4,0,10*ROW('Water Data'!E123))),'Data Summary'!BV129="Yes"),100-OFFSET('Water Data'!$E$4,0,10*ROW('Water Data'!E123)),NA())</f>
        <v>#N/A</v>
      </c>
      <c r="H129" s="510" t="e">
        <f ca="1">+IF(AND(ISNUMBER(OFFSET('Water Data'!$E$6,0,10*ROW('Water Data'!E123))),'Data Summary'!BW129="Yes"),OFFSET('Water Data'!$E$6,0,10*ROW('Water Data'!E123)),NA())</f>
        <v>#N/A</v>
      </c>
      <c r="I129" s="510" t="e">
        <f ca="1">+IF(AND(ISNUMBER(OFFSET('Water Data'!$E$9,0,10*ROW('Water Data'!E123))),'Data Summary'!BX129="Yes"),OFFSET('Water Data'!$E$9,0,10*ROW('Water Data'!E123)),NA())</f>
        <v>#N/A</v>
      </c>
      <c r="J129" s="510" t="e">
        <f ca="1">+IF(AND(ISNUMBER(OFFSET('Water Data'!$F$4,0,10*ROW('Water Data'!F123))),'Data Summary'!BY129="Yes"),100-OFFSET('Water Data'!$F$4,0,10*ROW('Water Data'!F123)),NA())</f>
        <v>#N/A</v>
      </c>
      <c r="K129" s="510" t="e">
        <f ca="1">+IF(AND(ISNUMBER(OFFSET('Water Data'!$F$6,0,10*ROW('Water Data'!F123))),'Data Summary'!BZ129="Yes"),OFFSET('Water Data'!$F$6,0,10*ROW('Water Data'!F123)),NA())</f>
        <v>#N/A</v>
      </c>
      <c r="L129" s="510" t="e">
        <f ca="1">+IF(AND(ISNUMBER(OFFSET('Water Data'!$F$9,0,10*ROW('Water Data'!F123))),'Data Summary'!CA129="Yes"),OFFSET('Water Data'!$F$9,0,10*ROW('Water Data'!F123)),NA())</f>
        <v>#N/A</v>
      </c>
      <c r="M129" s="510" t="e">
        <f ca="1">+IF(AND(ISNUMBER(OFFSET('Water Data'!$G$4,0,10*ROW('Water Data'!G123))),'Data Summary'!CB129="Yes"),100-OFFSET('Water Data'!$G$4,0,10*ROW('Water Data'!G123)),NA())</f>
        <v>#N/A</v>
      </c>
      <c r="N129" s="510" t="e">
        <f ca="1">+IF(AND(ISNUMBER(OFFSET('Water Data'!$G$6,0,10*ROW('Water Data'!G123))),'Data Summary'!CC129="Yes"),OFFSET('Water Data'!$G$6,0,10*ROW('Water Data'!G123)),NA())</f>
        <v>#N/A</v>
      </c>
      <c r="O129" s="510" t="e">
        <f ca="1">+IF(AND(ISNUMBER(OFFSET('Water Data'!$G$9,0,10*ROW('Water Data'!G123))),'Data Summary'!CD129="Yes"),OFFSET('Water Data'!$G$9,0,10*ROW('Water Data'!G123)),NA())</f>
        <v>#N/A</v>
      </c>
      <c r="P129" s="510" t="e">
        <f ca="1">+IF(AND(ISNUMBER(OFFSET('Water Data'!$H$4,0,10*ROW('Water Data'!H123))),'Data Summary'!CE129="Yes"),100-OFFSET('Water Data'!$H$4,0,10*ROW('Water Data'!H123)),NA())</f>
        <v>#N/A</v>
      </c>
      <c r="Q129" s="510" t="e">
        <f ca="1">+IF(AND(ISNUMBER(OFFSET('Water Data'!$H$6,0,10*ROW('Water Data'!H123))),'Data Summary'!CF129="Yes"),OFFSET('Water Data'!$H$6,0,10*ROW('Water Data'!H123)),NA())</f>
        <v>#N/A</v>
      </c>
      <c r="R129" s="510" t="e">
        <f ca="1">+IF(AND(ISNUMBER(OFFSET('Water Data'!$H$9,0,10*ROW('Water Data'!H123))),'Data Summary'!CG129="Yes"),OFFSET('Water Data'!$H$9,0,10*ROW('Water Data'!H123)),NA())</f>
        <v>#N/A</v>
      </c>
      <c r="S129" s="510" t="e">
        <f ca="1">+IF(AND(ISNUMBER(OFFSET('Water Data'!$I$4,0,10*ROW('Water Data'!I123))),'Data Summary'!CH129="Yes"),100-OFFSET('Water Data'!$I$4,0,10*ROW('Water Data'!I123)),NA())</f>
        <v>#N/A</v>
      </c>
      <c r="T129" s="510" t="e">
        <f ca="1">+IF(AND(ISNUMBER(OFFSET('Water Data'!$I$6,0,10*ROW('Water Data'!I123))),'Data Summary'!CI129="Yes"),OFFSET('Water Data'!$I$6,0,10*ROW('Water Data'!I123)),NA())</f>
        <v>#N/A</v>
      </c>
      <c r="U129" s="510" t="e">
        <f ca="1">+IF(AND(ISNUMBER(OFFSET('Water Data'!$I$9,0,10*ROW('Water Data'!I123))),'Data Summary'!CJ129="Yes"),OFFSET('Water Data'!$I$9,0,10*ROW('Water Data'!I123)),NA())</f>
        <v>#N/A</v>
      </c>
      <c r="V129" s="511" t="e">
        <f ca="1">+IF(AND(ISNUMBER(OFFSET('Sanitation Data'!$D$4,0,10*ROW('Sanitation Data'!D123))),'Data Summary'!CK129="Yes"),100-OFFSET('Sanitation Data'!$D$4,0,10*ROW('Sanitation Data'!D123)),NA())</f>
        <v>#N/A</v>
      </c>
      <c r="W129" s="511" t="e">
        <f ca="1">+IF(AND(ISNUMBER(OFFSET('Sanitation Data'!$D$6,0,10*ROW('Sanitation Data'!D123))),'Data Summary'!CL129="Yes"),OFFSET('Sanitation Data'!$D$6,0,10*ROW('Sanitation Data'!D123)),NA())</f>
        <v>#N/A</v>
      </c>
      <c r="X129" s="511" t="e">
        <f ca="1">+IF(AND(ISNUMBER(OFFSET('Sanitation Data'!$D$10,0,10*ROW('Sanitation Data'!D123))),'Data Summary'!CM129="Yes"),OFFSET('Sanitation Data'!$D$10,0,10*ROW('Sanitation Data'!D123)),NA())</f>
        <v>#N/A</v>
      </c>
      <c r="Y129" s="511" t="e">
        <f ca="1">+IF(AND(ISNUMBER(OFFSET('Sanitation Data'!$D$11,0,10*ROW('Sanitation Data'!D123))),'Data Summary'!CN129="Yes"),OFFSET('Sanitation Data'!$D$11,0,10*ROW('Sanitation Data'!D123)),NA())</f>
        <v>#N/A</v>
      </c>
      <c r="Z129" s="511" t="e">
        <f ca="1">+IF(AND(ISNUMBER(OFFSET('Sanitation Data'!$D$12,0,10*ROW('Sanitation Data'!D123))),'Data Summary'!CO129="Yes"),OFFSET('Sanitation Data'!$D$12,0,10*ROW('Sanitation Data'!D123)),NA())</f>
        <v>#N/A</v>
      </c>
      <c r="AA129" s="511" t="e">
        <f ca="1">+IF(AND(ISNUMBER(OFFSET('Sanitation Data'!$E$4,0,10*ROW('Sanitation Data'!E123))),'Data Summary'!CP129="Yes"),100-OFFSET('Sanitation Data'!$E$4,0,10*ROW('Sanitation Data'!E123)),NA())</f>
        <v>#N/A</v>
      </c>
      <c r="AB129" s="511" t="e">
        <f ca="1">+IF(AND(ISNUMBER(OFFSET('Sanitation Data'!$E$6,0,10*ROW('Sanitation Data'!E123))),'Data Summary'!CQ129="Yes"),OFFSET('Sanitation Data'!$E$6,0,10*ROW('Sanitation Data'!E123)),NA())</f>
        <v>#N/A</v>
      </c>
      <c r="AC129" s="511" t="e">
        <f ca="1">+IF(AND(ISNUMBER(OFFSET('Sanitation Data'!$E$10,0,10*ROW('Sanitation Data'!E123))),'Data Summary'!CR129="Yes"),OFFSET('Sanitation Data'!$E$10,0,10*ROW('Sanitation Data'!E123)),NA())</f>
        <v>#N/A</v>
      </c>
      <c r="AD129" s="511" t="e">
        <f ca="1">+IF(AND(ISNUMBER(OFFSET('Sanitation Data'!$E$11,0,10*ROW('Sanitation Data'!E123))),'Data Summary'!CS129="Yes"),OFFSET('Sanitation Data'!$E$11,0,10*ROW('Sanitation Data'!E123)),NA())</f>
        <v>#N/A</v>
      </c>
      <c r="AE129" s="511" t="e">
        <f ca="1">+IF(AND(ISNUMBER(OFFSET('Sanitation Data'!$E$12,0,10*ROW('Sanitation Data'!E123))),'Data Summary'!CT129="Yes"),OFFSET('Sanitation Data'!$E$12,0,10*ROW('Sanitation Data'!E123)),NA())</f>
        <v>#N/A</v>
      </c>
      <c r="AF129" s="511" t="e">
        <f ca="1">+IF(AND(ISNUMBER(OFFSET('Sanitation Data'!$F$4,0,10*ROW('Sanitation Data'!F123))),'Data Summary'!CU129="Yes"),100-OFFSET('Sanitation Data'!$F$4,0,10*ROW('Sanitation Data'!F123)),NA())</f>
        <v>#N/A</v>
      </c>
      <c r="AG129" s="511" t="e">
        <f ca="1">+IF(AND(ISNUMBER(OFFSET('Sanitation Data'!$F$6,0,10*ROW('Sanitation Data'!F123))),'Data Summary'!CV129="Yes"),OFFSET('Sanitation Data'!$F$6,0,10*ROW('Sanitation Data'!F123)),NA())</f>
        <v>#N/A</v>
      </c>
      <c r="AH129" s="511" t="e">
        <f ca="1">+IF(AND(ISNUMBER(OFFSET('Sanitation Data'!$F$10,0,10*ROW('Sanitation Data'!F123))),'Data Summary'!CW129="Yes"),OFFSET('Sanitation Data'!$F$10,0,10*ROW('Sanitation Data'!F123)),NA())</f>
        <v>#N/A</v>
      </c>
      <c r="AI129" s="511" t="e">
        <f ca="1">+IF(AND(ISNUMBER(OFFSET('Sanitation Data'!$F$11,0,10*ROW('Sanitation Data'!F123))),'Data Summary'!CX129="Yes"),OFFSET('Sanitation Data'!$F$11,0,10*ROW('Sanitation Data'!F123)),NA())</f>
        <v>#N/A</v>
      </c>
      <c r="AJ129" s="511" t="e">
        <f ca="1">+IF(AND(ISNUMBER(OFFSET('Sanitation Data'!$F$12,0,10*ROW('Sanitation Data'!F123))),'Data Summary'!CY129="Yes"),OFFSET('Sanitation Data'!$F$12,0,10*ROW('Sanitation Data'!F123)),NA())</f>
        <v>#N/A</v>
      </c>
      <c r="AK129" s="511" t="e">
        <f ca="1">+IF(AND(ISNUMBER(OFFSET('Sanitation Data'!$G$4,0,10*ROW('Sanitation Data'!G123))),'Data Summary'!CZ129="Yes"),100-OFFSET('Sanitation Data'!$G$4,0,10*ROW('Sanitation Data'!G123)),NA())</f>
        <v>#N/A</v>
      </c>
      <c r="AL129" s="511" t="e">
        <f ca="1">+IF(AND(ISNUMBER(OFFSET('Sanitation Data'!$G$6,0,10*ROW('Sanitation Data'!G123))),'Data Summary'!DA129="Yes"),OFFSET('Sanitation Data'!$G$6,0,10*ROW('Sanitation Data'!G123)),NA())</f>
        <v>#N/A</v>
      </c>
      <c r="AM129" s="511" t="e">
        <f ca="1">+IF(AND(ISNUMBER(OFFSET('Sanitation Data'!$G$10,0,10*ROW('Sanitation Data'!G123))),'Data Summary'!DB129="Yes"),OFFSET('Sanitation Data'!$G$10,0,10*ROW('Sanitation Data'!G123)),NA())</f>
        <v>#N/A</v>
      </c>
      <c r="AN129" s="511" t="e">
        <f ca="1">+IF(AND(ISNUMBER(OFFSET('Sanitation Data'!$G$11,0,10*ROW('Sanitation Data'!G123))),'Data Summary'!DC129="Yes"),OFFSET('Sanitation Data'!$G$11,0,10*ROW('Sanitation Data'!G123)),NA())</f>
        <v>#N/A</v>
      </c>
      <c r="AO129" s="511" t="e">
        <f ca="1">+IF(AND(ISNUMBER(OFFSET('Sanitation Data'!$G$12,0,10*ROW('Sanitation Data'!G123))),'Data Summary'!DD129="Yes"),OFFSET('Sanitation Data'!$G$12,0,10*ROW('Sanitation Data'!G123)),NA())</f>
        <v>#N/A</v>
      </c>
      <c r="AP129" s="511" t="e">
        <f ca="1">+IF(AND(ISNUMBER(OFFSET('Sanitation Data'!$H$4,0,10*ROW('Sanitation Data'!H123))),'Data Summary'!DE129="Yes"),100-OFFSET('Sanitation Data'!$H$4,0,10*ROW('Sanitation Data'!H123)),NA())</f>
        <v>#N/A</v>
      </c>
      <c r="AQ129" s="511" t="e">
        <f ca="1">+IF(AND(ISNUMBER(OFFSET('Sanitation Data'!$H$6,0,10*ROW('Sanitation Data'!H123))),'Data Summary'!DF129="Yes"),OFFSET('Sanitation Data'!$H$6,0,10*ROW('Sanitation Data'!H123)),NA())</f>
        <v>#N/A</v>
      </c>
      <c r="AR129" s="511" t="e">
        <f ca="1">+IF(AND(ISNUMBER(OFFSET('Sanitation Data'!$H$10,0,10*ROW('Sanitation Data'!H123))),'Data Summary'!DG129="Yes"),OFFSET('Sanitation Data'!$H$10,0,10*ROW('Sanitation Data'!H123)),NA())</f>
        <v>#N/A</v>
      </c>
      <c r="AS129" s="511" t="e">
        <f ca="1">+IF(AND(ISNUMBER(OFFSET('Sanitation Data'!$H$11,0,10*ROW('Sanitation Data'!H123))),'Data Summary'!DH129="Yes"),OFFSET('Sanitation Data'!$H$11,0,10*ROW('Sanitation Data'!H123)),NA())</f>
        <v>#N/A</v>
      </c>
      <c r="AT129" s="511" t="e">
        <f ca="1">+IF(AND(ISNUMBER(OFFSET('Sanitation Data'!$H$12,0,10*ROW('Sanitation Data'!H123))),'Data Summary'!DI129="Yes"),OFFSET('Sanitation Data'!$H$12,0,10*ROW('Sanitation Data'!H123)),NA())</f>
        <v>#N/A</v>
      </c>
      <c r="AU129" s="511" t="e">
        <f ca="1">+IF(AND(ISNUMBER(OFFSET('Sanitation Data'!$I$4,0,10*ROW('Sanitation Data'!I123))),'Data Summary'!DJ129="Yes"),100-OFFSET('Sanitation Data'!$I$4,0,10*ROW('Sanitation Data'!I123)),NA())</f>
        <v>#N/A</v>
      </c>
      <c r="AV129" s="511" t="e">
        <f ca="1">+IF(AND(ISNUMBER(OFFSET('Sanitation Data'!$I$6,0,10*ROW('Sanitation Data'!I123))),'Data Summary'!DK129="Yes"),OFFSET('Sanitation Data'!$I$6,0,10*ROW('Sanitation Data'!I123)),NA())</f>
        <v>#N/A</v>
      </c>
      <c r="AW129" s="511" t="e">
        <f ca="1">+IF(AND(ISNUMBER(OFFSET('Sanitation Data'!$I$10,0,10*ROW('Sanitation Data'!I123))),'Data Summary'!DL129="Yes"),OFFSET('Sanitation Data'!$I$10,0,10*ROW('Sanitation Data'!I123)),NA())</f>
        <v>#N/A</v>
      </c>
      <c r="AX129" s="511" t="e">
        <f ca="1">+IF(AND(ISNUMBER(OFFSET('Sanitation Data'!$I$11,0,10*ROW('Sanitation Data'!I123))),'Data Summary'!DM129="Yes"),OFFSET('Sanitation Data'!$I$11,0,10*ROW('Sanitation Data'!I123)),NA())</f>
        <v>#N/A</v>
      </c>
      <c r="AY129" s="511" t="e">
        <f ca="1">+IF(AND(ISNUMBER(OFFSET('Sanitation Data'!$I$12,0,10*ROW('Sanitation Data'!I123))),'Data Summary'!DN129="Yes"),OFFSET('Sanitation Data'!$I$12,0,10*ROW('Sanitation Data'!I123)),NA())</f>
        <v>#N/A</v>
      </c>
      <c r="AZ129" s="512" t="e">
        <f ca="1">+IF(AND(ISNUMBER(OFFSET('Hygiene Data'!$D$5,0,10*ROW('Hygiene Data'!D123))),'Data Summary'!DO129="Yes"),OFFSET('Hygiene Data'!$D$5,0,10*ROW('Hygiene Data'!D123)),NA())</f>
        <v>#N/A</v>
      </c>
      <c r="BA129" s="512" t="e">
        <f ca="1">+IF(AND(ISNUMBER(OFFSET('Hygiene Data'!$D$7,0,10*ROW('Hygiene Data'!D123))),'Data Summary'!DP129="Yes"),OFFSET('Hygiene Data'!$D$7,0,10*ROW('Hygiene Data'!D123)),NA())</f>
        <v>#N/A</v>
      </c>
      <c r="BB129" s="512" t="e">
        <f ca="1">+IF(AND(ISNUMBER(OFFSET('Hygiene Data'!$D$9,0,10*ROW('Hygiene Data'!D123))),'Data Summary'!DQ129="Yes"),OFFSET('Hygiene Data'!$D$9,0,10*ROW('Hygiene Data'!D123)),NA())</f>
        <v>#N/A</v>
      </c>
      <c r="BC129" s="512" t="e">
        <f ca="1">+IF(AND(ISNUMBER(OFFSET('Hygiene Data'!$E$5,0,10*ROW('Hygiene Data'!E123))),'Data Summary'!DR129="Yes"),OFFSET('Hygiene Data'!$E$5,0,10*ROW('Hygiene Data'!E123)),NA())</f>
        <v>#N/A</v>
      </c>
      <c r="BD129" s="512" t="e">
        <f ca="1">+IF(AND(ISNUMBER(OFFSET('Hygiene Data'!$E$7,0,10*ROW('Hygiene Data'!E123))),'Data Summary'!DS129="Yes"),OFFSET('Hygiene Data'!$E$7,0,10*ROW('Hygiene Data'!E123)),NA())</f>
        <v>#N/A</v>
      </c>
      <c r="BE129" s="512" t="e">
        <f ca="1">+IF(AND(ISNUMBER(OFFSET('Hygiene Data'!$E$9,0,10*ROW('Hygiene Data'!E123))),'Data Summary'!DT129="Yes"),OFFSET('Hygiene Data'!$E$9,0,10*ROW('Hygiene Data'!E123)),NA())</f>
        <v>#N/A</v>
      </c>
      <c r="BF129" s="512" t="e">
        <f ca="1">+IF(AND(ISNUMBER(OFFSET('Hygiene Data'!$F$5,0,10*ROW('Hygiene Data'!F123))),'Data Summary'!DU129="Yes"),OFFSET('Hygiene Data'!$F$5,0,10*ROW('Hygiene Data'!F123)),NA())</f>
        <v>#N/A</v>
      </c>
      <c r="BG129" s="512" t="e">
        <f ca="1">+IF(AND(ISNUMBER(OFFSET('Hygiene Data'!$F$7,0,10*ROW('Hygiene Data'!F123))),'Data Summary'!DV129="Yes"),OFFSET('Hygiene Data'!$F$7,0,10*ROW('Hygiene Data'!F123)),NA())</f>
        <v>#N/A</v>
      </c>
      <c r="BH129" s="512" t="e">
        <f ca="1">+IF(AND(ISNUMBER(OFFSET('Hygiene Data'!$F$9,0,10*ROW('Hygiene Data'!F123))),'Data Summary'!DW129="Yes"),OFFSET('Hygiene Data'!$F$9,0,10*ROW('Hygiene Data'!F123)),NA())</f>
        <v>#N/A</v>
      </c>
      <c r="BI129" s="512" t="e">
        <f ca="1">+IF(AND(ISNUMBER(OFFSET('Hygiene Data'!$G$5,0,10*ROW('Hygiene Data'!G123))),'Data Summary'!DX129="Yes"),OFFSET('Hygiene Data'!$G$5,0,10*ROW('Hygiene Data'!G123)),NA())</f>
        <v>#N/A</v>
      </c>
      <c r="BJ129" s="512" t="e">
        <f ca="1">+IF(AND(ISNUMBER(OFFSET('Hygiene Data'!$G$7,0,10*ROW('Hygiene Data'!G123))),'Data Summary'!DY129="Yes"),OFFSET('Hygiene Data'!$G$7,0,10*ROW('Hygiene Data'!G123)),NA())</f>
        <v>#N/A</v>
      </c>
      <c r="BK129" s="512" t="e">
        <f ca="1">+IF(AND(ISNUMBER(OFFSET('Hygiene Data'!$G$9,0,10*ROW('Hygiene Data'!G123))),'Data Summary'!DZ129="Yes"),OFFSET('Hygiene Data'!$G$9,0,10*ROW('Hygiene Data'!G123)),NA())</f>
        <v>#N/A</v>
      </c>
      <c r="BL129" s="512" t="e">
        <f ca="1">+IF(AND(ISNUMBER(OFFSET('Hygiene Data'!$H$5,0,10*ROW('Hygiene Data'!H123))),'Data Summary'!EA129="Yes"),OFFSET('Hygiene Data'!$H$5,0,10*ROW('Hygiene Data'!H123)),NA())</f>
        <v>#N/A</v>
      </c>
      <c r="BM129" s="512" t="e">
        <f ca="1">+IF(AND(ISNUMBER(OFFSET('Hygiene Data'!$H$7,0,10*ROW('Hygiene Data'!H123))),'Data Summary'!EB129="Yes"),OFFSET('Hygiene Data'!$H$7,0,10*ROW('Hygiene Data'!H123)),NA())</f>
        <v>#N/A</v>
      </c>
      <c r="BN129" s="512" t="e">
        <f ca="1">+IF(AND(ISNUMBER(OFFSET('Hygiene Data'!$H$9,0,10*ROW('Hygiene Data'!H123))),'Data Summary'!EC129="Yes"),OFFSET('Hygiene Data'!$H$9,0,10*ROW('Hygiene Data'!H123)),NA())</f>
        <v>#N/A</v>
      </c>
      <c r="BO129" s="512" t="e">
        <f ca="1">+IF(AND(ISNUMBER(OFFSET('Hygiene Data'!$I$5,0,10*ROW('Hygiene Data'!I123))),'Data Summary'!ED129="Yes"),OFFSET('Hygiene Data'!$I$5,0,10*ROW('Hygiene Data'!I123)),NA())</f>
        <v>#N/A</v>
      </c>
      <c r="BP129" s="512" t="e">
        <f ca="1">+IF(AND(ISNUMBER(OFFSET('Hygiene Data'!$I$7,0,10*ROW('Hygiene Data'!I123))),'Data Summary'!EE129="Yes"),OFFSET('Hygiene Data'!$I$7,0,10*ROW('Hygiene Data'!I123)),NA())</f>
        <v>#N/A</v>
      </c>
      <c r="BQ129" s="512" t="e">
        <f ca="1">+IF(AND(ISNUMBER(OFFSET('Hygiene Data'!$I$9,0,10*ROW('Hygiene Data'!I123))),'Data Summary'!EF129="Yes"),OFFSET('Hygiene Data'!$I$9,0,10*ROW('Hygiene Data'!I123)),NA())</f>
        <v>#N/A</v>
      </c>
    </row>
    <row r="130" spans="1:69" x14ac:dyDescent="0.25">
      <c r="A130" s="508" t="e">
        <f ca="1">+RIGHT('Data Summary'!A130,LEN('Data Summary'!A130)-9)</f>
        <v>#VALUE!</v>
      </c>
      <c r="B130" s="482" t="str">
        <f ca="1">+IF(ISTEXT('Data Summary'!B130),'Data Summary'!B130,"")</f>
        <v/>
      </c>
      <c r="C130" s="509" t="e">
        <f ca="1">+VALUE('Data Summary'!C130)</f>
        <v>#VALUE!</v>
      </c>
      <c r="D130" s="510" t="e">
        <f ca="1">+IF(AND(ISNUMBER(OFFSET('Water Data'!$D$4,0,10*ROW('Water Data'!D124))),'Data Summary'!BS130="Yes"),100-OFFSET('Water Data'!$D$4,0,10*ROW('Water Data'!D124)),NA())</f>
        <v>#N/A</v>
      </c>
      <c r="E130" s="510" t="e">
        <f ca="1">+IF(AND(ISNUMBER(OFFSET('Water Data'!$D$6,0,10*ROW('Water Data'!D124))),'Data Summary'!BT130="Yes"),OFFSET('Water Data'!$D$6,0,10*ROW('Water Data'!D124)),NA())</f>
        <v>#N/A</v>
      </c>
      <c r="F130" s="510" t="e">
        <f ca="1">+IF(AND(ISNUMBER(OFFSET('Water Data'!$D$9,0,10*ROW('Water Data'!D124))),'Data Summary'!BU130="Yes"),OFFSET('Water Data'!$D$9,0,10*ROW('Water Data'!D124)),NA())</f>
        <v>#N/A</v>
      </c>
      <c r="G130" s="510" t="e">
        <f ca="1">+IF(AND(ISNUMBER(OFFSET('Water Data'!$E$4,0,10*ROW('Water Data'!E124))),'Data Summary'!BV130="Yes"),100-OFFSET('Water Data'!$E$4,0,10*ROW('Water Data'!E124)),NA())</f>
        <v>#N/A</v>
      </c>
      <c r="H130" s="510" t="e">
        <f ca="1">+IF(AND(ISNUMBER(OFFSET('Water Data'!$E$6,0,10*ROW('Water Data'!E124))),'Data Summary'!BW130="Yes"),OFFSET('Water Data'!$E$6,0,10*ROW('Water Data'!E124)),NA())</f>
        <v>#N/A</v>
      </c>
      <c r="I130" s="510" t="e">
        <f ca="1">+IF(AND(ISNUMBER(OFFSET('Water Data'!$E$9,0,10*ROW('Water Data'!E124))),'Data Summary'!BX130="Yes"),OFFSET('Water Data'!$E$9,0,10*ROW('Water Data'!E124)),NA())</f>
        <v>#N/A</v>
      </c>
      <c r="J130" s="510" t="e">
        <f ca="1">+IF(AND(ISNUMBER(OFFSET('Water Data'!$F$4,0,10*ROW('Water Data'!F124))),'Data Summary'!BY130="Yes"),100-OFFSET('Water Data'!$F$4,0,10*ROW('Water Data'!F124)),NA())</f>
        <v>#N/A</v>
      </c>
      <c r="K130" s="510" t="e">
        <f ca="1">+IF(AND(ISNUMBER(OFFSET('Water Data'!$F$6,0,10*ROW('Water Data'!F124))),'Data Summary'!BZ130="Yes"),OFFSET('Water Data'!$F$6,0,10*ROW('Water Data'!F124)),NA())</f>
        <v>#N/A</v>
      </c>
      <c r="L130" s="510" t="e">
        <f ca="1">+IF(AND(ISNUMBER(OFFSET('Water Data'!$F$9,0,10*ROW('Water Data'!F124))),'Data Summary'!CA130="Yes"),OFFSET('Water Data'!$F$9,0,10*ROW('Water Data'!F124)),NA())</f>
        <v>#N/A</v>
      </c>
      <c r="M130" s="510" t="e">
        <f ca="1">+IF(AND(ISNUMBER(OFFSET('Water Data'!$G$4,0,10*ROW('Water Data'!G124))),'Data Summary'!CB130="Yes"),100-OFFSET('Water Data'!$G$4,0,10*ROW('Water Data'!G124)),NA())</f>
        <v>#N/A</v>
      </c>
      <c r="N130" s="510" t="e">
        <f ca="1">+IF(AND(ISNUMBER(OFFSET('Water Data'!$G$6,0,10*ROW('Water Data'!G124))),'Data Summary'!CC130="Yes"),OFFSET('Water Data'!$G$6,0,10*ROW('Water Data'!G124)),NA())</f>
        <v>#N/A</v>
      </c>
      <c r="O130" s="510" t="e">
        <f ca="1">+IF(AND(ISNUMBER(OFFSET('Water Data'!$G$9,0,10*ROW('Water Data'!G124))),'Data Summary'!CD130="Yes"),OFFSET('Water Data'!$G$9,0,10*ROW('Water Data'!G124)),NA())</f>
        <v>#N/A</v>
      </c>
      <c r="P130" s="510" t="e">
        <f ca="1">+IF(AND(ISNUMBER(OFFSET('Water Data'!$H$4,0,10*ROW('Water Data'!H124))),'Data Summary'!CE130="Yes"),100-OFFSET('Water Data'!$H$4,0,10*ROW('Water Data'!H124)),NA())</f>
        <v>#N/A</v>
      </c>
      <c r="Q130" s="510" t="e">
        <f ca="1">+IF(AND(ISNUMBER(OFFSET('Water Data'!$H$6,0,10*ROW('Water Data'!H124))),'Data Summary'!CF130="Yes"),OFFSET('Water Data'!$H$6,0,10*ROW('Water Data'!H124)),NA())</f>
        <v>#N/A</v>
      </c>
      <c r="R130" s="510" t="e">
        <f ca="1">+IF(AND(ISNUMBER(OFFSET('Water Data'!$H$9,0,10*ROW('Water Data'!H124))),'Data Summary'!CG130="Yes"),OFFSET('Water Data'!$H$9,0,10*ROW('Water Data'!H124)),NA())</f>
        <v>#N/A</v>
      </c>
      <c r="S130" s="510" t="e">
        <f ca="1">+IF(AND(ISNUMBER(OFFSET('Water Data'!$I$4,0,10*ROW('Water Data'!I124))),'Data Summary'!CH130="Yes"),100-OFFSET('Water Data'!$I$4,0,10*ROW('Water Data'!I124)),NA())</f>
        <v>#N/A</v>
      </c>
      <c r="T130" s="510" t="e">
        <f ca="1">+IF(AND(ISNUMBER(OFFSET('Water Data'!$I$6,0,10*ROW('Water Data'!I124))),'Data Summary'!CI130="Yes"),OFFSET('Water Data'!$I$6,0,10*ROW('Water Data'!I124)),NA())</f>
        <v>#N/A</v>
      </c>
      <c r="U130" s="510" t="e">
        <f ca="1">+IF(AND(ISNUMBER(OFFSET('Water Data'!$I$9,0,10*ROW('Water Data'!I124))),'Data Summary'!CJ130="Yes"),OFFSET('Water Data'!$I$9,0,10*ROW('Water Data'!I124)),NA())</f>
        <v>#N/A</v>
      </c>
      <c r="V130" s="511" t="e">
        <f ca="1">+IF(AND(ISNUMBER(OFFSET('Sanitation Data'!$D$4,0,10*ROW('Sanitation Data'!D124))),'Data Summary'!CK130="Yes"),100-OFFSET('Sanitation Data'!$D$4,0,10*ROW('Sanitation Data'!D124)),NA())</f>
        <v>#N/A</v>
      </c>
      <c r="W130" s="511" t="e">
        <f ca="1">+IF(AND(ISNUMBER(OFFSET('Sanitation Data'!$D$6,0,10*ROW('Sanitation Data'!D124))),'Data Summary'!CL130="Yes"),OFFSET('Sanitation Data'!$D$6,0,10*ROW('Sanitation Data'!D124)),NA())</f>
        <v>#N/A</v>
      </c>
      <c r="X130" s="511" t="e">
        <f ca="1">+IF(AND(ISNUMBER(OFFSET('Sanitation Data'!$D$10,0,10*ROW('Sanitation Data'!D124))),'Data Summary'!CM130="Yes"),OFFSET('Sanitation Data'!$D$10,0,10*ROW('Sanitation Data'!D124)),NA())</f>
        <v>#N/A</v>
      </c>
      <c r="Y130" s="511" t="e">
        <f ca="1">+IF(AND(ISNUMBER(OFFSET('Sanitation Data'!$D$11,0,10*ROW('Sanitation Data'!D124))),'Data Summary'!CN130="Yes"),OFFSET('Sanitation Data'!$D$11,0,10*ROW('Sanitation Data'!D124)),NA())</f>
        <v>#N/A</v>
      </c>
      <c r="Z130" s="511" t="e">
        <f ca="1">+IF(AND(ISNUMBER(OFFSET('Sanitation Data'!$D$12,0,10*ROW('Sanitation Data'!D124))),'Data Summary'!CO130="Yes"),OFFSET('Sanitation Data'!$D$12,0,10*ROW('Sanitation Data'!D124)),NA())</f>
        <v>#N/A</v>
      </c>
      <c r="AA130" s="511" t="e">
        <f ca="1">+IF(AND(ISNUMBER(OFFSET('Sanitation Data'!$E$4,0,10*ROW('Sanitation Data'!E124))),'Data Summary'!CP130="Yes"),100-OFFSET('Sanitation Data'!$E$4,0,10*ROW('Sanitation Data'!E124)),NA())</f>
        <v>#N/A</v>
      </c>
      <c r="AB130" s="511" t="e">
        <f ca="1">+IF(AND(ISNUMBER(OFFSET('Sanitation Data'!$E$6,0,10*ROW('Sanitation Data'!E124))),'Data Summary'!CQ130="Yes"),OFFSET('Sanitation Data'!$E$6,0,10*ROW('Sanitation Data'!E124)),NA())</f>
        <v>#N/A</v>
      </c>
      <c r="AC130" s="511" t="e">
        <f ca="1">+IF(AND(ISNUMBER(OFFSET('Sanitation Data'!$E$10,0,10*ROW('Sanitation Data'!E124))),'Data Summary'!CR130="Yes"),OFFSET('Sanitation Data'!$E$10,0,10*ROW('Sanitation Data'!E124)),NA())</f>
        <v>#N/A</v>
      </c>
      <c r="AD130" s="511" t="e">
        <f ca="1">+IF(AND(ISNUMBER(OFFSET('Sanitation Data'!$E$11,0,10*ROW('Sanitation Data'!E124))),'Data Summary'!CS130="Yes"),OFFSET('Sanitation Data'!$E$11,0,10*ROW('Sanitation Data'!E124)),NA())</f>
        <v>#N/A</v>
      </c>
      <c r="AE130" s="511" t="e">
        <f ca="1">+IF(AND(ISNUMBER(OFFSET('Sanitation Data'!$E$12,0,10*ROW('Sanitation Data'!E124))),'Data Summary'!CT130="Yes"),OFFSET('Sanitation Data'!$E$12,0,10*ROW('Sanitation Data'!E124)),NA())</f>
        <v>#N/A</v>
      </c>
      <c r="AF130" s="511" t="e">
        <f ca="1">+IF(AND(ISNUMBER(OFFSET('Sanitation Data'!$F$4,0,10*ROW('Sanitation Data'!F124))),'Data Summary'!CU130="Yes"),100-OFFSET('Sanitation Data'!$F$4,0,10*ROW('Sanitation Data'!F124)),NA())</f>
        <v>#N/A</v>
      </c>
      <c r="AG130" s="511" t="e">
        <f ca="1">+IF(AND(ISNUMBER(OFFSET('Sanitation Data'!$F$6,0,10*ROW('Sanitation Data'!F124))),'Data Summary'!CV130="Yes"),OFFSET('Sanitation Data'!$F$6,0,10*ROW('Sanitation Data'!F124)),NA())</f>
        <v>#N/A</v>
      </c>
      <c r="AH130" s="511" t="e">
        <f ca="1">+IF(AND(ISNUMBER(OFFSET('Sanitation Data'!$F$10,0,10*ROW('Sanitation Data'!F124))),'Data Summary'!CW130="Yes"),OFFSET('Sanitation Data'!$F$10,0,10*ROW('Sanitation Data'!F124)),NA())</f>
        <v>#N/A</v>
      </c>
      <c r="AI130" s="511" t="e">
        <f ca="1">+IF(AND(ISNUMBER(OFFSET('Sanitation Data'!$F$11,0,10*ROW('Sanitation Data'!F124))),'Data Summary'!CX130="Yes"),OFFSET('Sanitation Data'!$F$11,0,10*ROW('Sanitation Data'!F124)),NA())</f>
        <v>#N/A</v>
      </c>
      <c r="AJ130" s="511" t="e">
        <f ca="1">+IF(AND(ISNUMBER(OFFSET('Sanitation Data'!$F$12,0,10*ROW('Sanitation Data'!F124))),'Data Summary'!CY130="Yes"),OFFSET('Sanitation Data'!$F$12,0,10*ROW('Sanitation Data'!F124)),NA())</f>
        <v>#N/A</v>
      </c>
      <c r="AK130" s="511" t="e">
        <f ca="1">+IF(AND(ISNUMBER(OFFSET('Sanitation Data'!$G$4,0,10*ROW('Sanitation Data'!G124))),'Data Summary'!CZ130="Yes"),100-OFFSET('Sanitation Data'!$G$4,0,10*ROW('Sanitation Data'!G124)),NA())</f>
        <v>#N/A</v>
      </c>
      <c r="AL130" s="511" t="e">
        <f ca="1">+IF(AND(ISNUMBER(OFFSET('Sanitation Data'!$G$6,0,10*ROW('Sanitation Data'!G124))),'Data Summary'!DA130="Yes"),OFFSET('Sanitation Data'!$G$6,0,10*ROW('Sanitation Data'!G124)),NA())</f>
        <v>#N/A</v>
      </c>
      <c r="AM130" s="511" t="e">
        <f ca="1">+IF(AND(ISNUMBER(OFFSET('Sanitation Data'!$G$10,0,10*ROW('Sanitation Data'!G124))),'Data Summary'!DB130="Yes"),OFFSET('Sanitation Data'!$G$10,0,10*ROW('Sanitation Data'!G124)),NA())</f>
        <v>#N/A</v>
      </c>
      <c r="AN130" s="511" t="e">
        <f ca="1">+IF(AND(ISNUMBER(OFFSET('Sanitation Data'!$G$11,0,10*ROW('Sanitation Data'!G124))),'Data Summary'!DC130="Yes"),OFFSET('Sanitation Data'!$G$11,0,10*ROW('Sanitation Data'!G124)),NA())</f>
        <v>#N/A</v>
      </c>
      <c r="AO130" s="511" t="e">
        <f ca="1">+IF(AND(ISNUMBER(OFFSET('Sanitation Data'!$G$12,0,10*ROW('Sanitation Data'!G124))),'Data Summary'!DD130="Yes"),OFFSET('Sanitation Data'!$G$12,0,10*ROW('Sanitation Data'!G124)),NA())</f>
        <v>#N/A</v>
      </c>
      <c r="AP130" s="511" t="e">
        <f ca="1">+IF(AND(ISNUMBER(OFFSET('Sanitation Data'!$H$4,0,10*ROW('Sanitation Data'!H124))),'Data Summary'!DE130="Yes"),100-OFFSET('Sanitation Data'!$H$4,0,10*ROW('Sanitation Data'!H124)),NA())</f>
        <v>#N/A</v>
      </c>
      <c r="AQ130" s="511" t="e">
        <f ca="1">+IF(AND(ISNUMBER(OFFSET('Sanitation Data'!$H$6,0,10*ROW('Sanitation Data'!H124))),'Data Summary'!DF130="Yes"),OFFSET('Sanitation Data'!$H$6,0,10*ROW('Sanitation Data'!H124)),NA())</f>
        <v>#N/A</v>
      </c>
      <c r="AR130" s="511" t="e">
        <f ca="1">+IF(AND(ISNUMBER(OFFSET('Sanitation Data'!$H$10,0,10*ROW('Sanitation Data'!H124))),'Data Summary'!DG130="Yes"),OFFSET('Sanitation Data'!$H$10,0,10*ROW('Sanitation Data'!H124)),NA())</f>
        <v>#N/A</v>
      </c>
      <c r="AS130" s="511" t="e">
        <f ca="1">+IF(AND(ISNUMBER(OFFSET('Sanitation Data'!$H$11,0,10*ROW('Sanitation Data'!H124))),'Data Summary'!DH130="Yes"),OFFSET('Sanitation Data'!$H$11,0,10*ROW('Sanitation Data'!H124)),NA())</f>
        <v>#N/A</v>
      </c>
      <c r="AT130" s="511" t="e">
        <f ca="1">+IF(AND(ISNUMBER(OFFSET('Sanitation Data'!$H$12,0,10*ROW('Sanitation Data'!H124))),'Data Summary'!DI130="Yes"),OFFSET('Sanitation Data'!$H$12,0,10*ROW('Sanitation Data'!H124)),NA())</f>
        <v>#N/A</v>
      </c>
      <c r="AU130" s="511" t="e">
        <f ca="1">+IF(AND(ISNUMBER(OFFSET('Sanitation Data'!$I$4,0,10*ROW('Sanitation Data'!I124))),'Data Summary'!DJ130="Yes"),100-OFFSET('Sanitation Data'!$I$4,0,10*ROW('Sanitation Data'!I124)),NA())</f>
        <v>#N/A</v>
      </c>
      <c r="AV130" s="511" t="e">
        <f ca="1">+IF(AND(ISNUMBER(OFFSET('Sanitation Data'!$I$6,0,10*ROW('Sanitation Data'!I124))),'Data Summary'!DK130="Yes"),OFFSET('Sanitation Data'!$I$6,0,10*ROW('Sanitation Data'!I124)),NA())</f>
        <v>#N/A</v>
      </c>
      <c r="AW130" s="511" t="e">
        <f ca="1">+IF(AND(ISNUMBER(OFFSET('Sanitation Data'!$I$10,0,10*ROW('Sanitation Data'!I124))),'Data Summary'!DL130="Yes"),OFFSET('Sanitation Data'!$I$10,0,10*ROW('Sanitation Data'!I124)),NA())</f>
        <v>#N/A</v>
      </c>
      <c r="AX130" s="511" t="e">
        <f ca="1">+IF(AND(ISNUMBER(OFFSET('Sanitation Data'!$I$11,0,10*ROW('Sanitation Data'!I124))),'Data Summary'!DM130="Yes"),OFFSET('Sanitation Data'!$I$11,0,10*ROW('Sanitation Data'!I124)),NA())</f>
        <v>#N/A</v>
      </c>
      <c r="AY130" s="511" t="e">
        <f ca="1">+IF(AND(ISNUMBER(OFFSET('Sanitation Data'!$I$12,0,10*ROW('Sanitation Data'!I124))),'Data Summary'!DN130="Yes"),OFFSET('Sanitation Data'!$I$12,0,10*ROW('Sanitation Data'!I124)),NA())</f>
        <v>#N/A</v>
      </c>
      <c r="AZ130" s="512" t="e">
        <f ca="1">+IF(AND(ISNUMBER(OFFSET('Hygiene Data'!$D$5,0,10*ROW('Hygiene Data'!D124))),'Data Summary'!DO130="Yes"),OFFSET('Hygiene Data'!$D$5,0,10*ROW('Hygiene Data'!D124)),NA())</f>
        <v>#N/A</v>
      </c>
      <c r="BA130" s="512" t="e">
        <f ca="1">+IF(AND(ISNUMBER(OFFSET('Hygiene Data'!$D$7,0,10*ROW('Hygiene Data'!D124))),'Data Summary'!DP130="Yes"),OFFSET('Hygiene Data'!$D$7,0,10*ROW('Hygiene Data'!D124)),NA())</f>
        <v>#N/A</v>
      </c>
      <c r="BB130" s="512" t="e">
        <f ca="1">+IF(AND(ISNUMBER(OFFSET('Hygiene Data'!$D$9,0,10*ROW('Hygiene Data'!D124))),'Data Summary'!DQ130="Yes"),OFFSET('Hygiene Data'!$D$9,0,10*ROW('Hygiene Data'!D124)),NA())</f>
        <v>#N/A</v>
      </c>
      <c r="BC130" s="512" t="e">
        <f ca="1">+IF(AND(ISNUMBER(OFFSET('Hygiene Data'!$E$5,0,10*ROW('Hygiene Data'!E124))),'Data Summary'!DR130="Yes"),OFFSET('Hygiene Data'!$E$5,0,10*ROW('Hygiene Data'!E124)),NA())</f>
        <v>#N/A</v>
      </c>
      <c r="BD130" s="512" t="e">
        <f ca="1">+IF(AND(ISNUMBER(OFFSET('Hygiene Data'!$E$7,0,10*ROW('Hygiene Data'!E124))),'Data Summary'!DS130="Yes"),OFFSET('Hygiene Data'!$E$7,0,10*ROW('Hygiene Data'!E124)),NA())</f>
        <v>#N/A</v>
      </c>
      <c r="BE130" s="512" t="e">
        <f ca="1">+IF(AND(ISNUMBER(OFFSET('Hygiene Data'!$E$9,0,10*ROW('Hygiene Data'!E124))),'Data Summary'!DT130="Yes"),OFFSET('Hygiene Data'!$E$9,0,10*ROW('Hygiene Data'!E124)),NA())</f>
        <v>#N/A</v>
      </c>
      <c r="BF130" s="512" t="e">
        <f ca="1">+IF(AND(ISNUMBER(OFFSET('Hygiene Data'!$F$5,0,10*ROW('Hygiene Data'!F124))),'Data Summary'!DU130="Yes"),OFFSET('Hygiene Data'!$F$5,0,10*ROW('Hygiene Data'!F124)),NA())</f>
        <v>#N/A</v>
      </c>
      <c r="BG130" s="512" t="e">
        <f ca="1">+IF(AND(ISNUMBER(OFFSET('Hygiene Data'!$F$7,0,10*ROW('Hygiene Data'!F124))),'Data Summary'!DV130="Yes"),OFFSET('Hygiene Data'!$F$7,0,10*ROW('Hygiene Data'!F124)),NA())</f>
        <v>#N/A</v>
      </c>
      <c r="BH130" s="512" t="e">
        <f ca="1">+IF(AND(ISNUMBER(OFFSET('Hygiene Data'!$F$9,0,10*ROW('Hygiene Data'!F124))),'Data Summary'!DW130="Yes"),OFFSET('Hygiene Data'!$F$9,0,10*ROW('Hygiene Data'!F124)),NA())</f>
        <v>#N/A</v>
      </c>
      <c r="BI130" s="512" t="e">
        <f ca="1">+IF(AND(ISNUMBER(OFFSET('Hygiene Data'!$G$5,0,10*ROW('Hygiene Data'!G124))),'Data Summary'!DX130="Yes"),OFFSET('Hygiene Data'!$G$5,0,10*ROW('Hygiene Data'!G124)),NA())</f>
        <v>#N/A</v>
      </c>
      <c r="BJ130" s="512" t="e">
        <f ca="1">+IF(AND(ISNUMBER(OFFSET('Hygiene Data'!$G$7,0,10*ROW('Hygiene Data'!G124))),'Data Summary'!DY130="Yes"),OFFSET('Hygiene Data'!$G$7,0,10*ROW('Hygiene Data'!G124)),NA())</f>
        <v>#N/A</v>
      </c>
      <c r="BK130" s="512" t="e">
        <f ca="1">+IF(AND(ISNUMBER(OFFSET('Hygiene Data'!$G$9,0,10*ROW('Hygiene Data'!G124))),'Data Summary'!DZ130="Yes"),OFFSET('Hygiene Data'!$G$9,0,10*ROW('Hygiene Data'!G124)),NA())</f>
        <v>#N/A</v>
      </c>
      <c r="BL130" s="512" t="e">
        <f ca="1">+IF(AND(ISNUMBER(OFFSET('Hygiene Data'!$H$5,0,10*ROW('Hygiene Data'!H124))),'Data Summary'!EA130="Yes"),OFFSET('Hygiene Data'!$H$5,0,10*ROW('Hygiene Data'!H124)),NA())</f>
        <v>#N/A</v>
      </c>
      <c r="BM130" s="512" t="e">
        <f ca="1">+IF(AND(ISNUMBER(OFFSET('Hygiene Data'!$H$7,0,10*ROW('Hygiene Data'!H124))),'Data Summary'!EB130="Yes"),OFFSET('Hygiene Data'!$H$7,0,10*ROW('Hygiene Data'!H124)),NA())</f>
        <v>#N/A</v>
      </c>
      <c r="BN130" s="512" t="e">
        <f ca="1">+IF(AND(ISNUMBER(OFFSET('Hygiene Data'!$H$9,0,10*ROW('Hygiene Data'!H124))),'Data Summary'!EC130="Yes"),OFFSET('Hygiene Data'!$H$9,0,10*ROW('Hygiene Data'!H124)),NA())</f>
        <v>#N/A</v>
      </c>
      <c r="BO130" s="512" t="e">
        <f ca="1">+IF(AND(ISNUMBER(OFFSET('Hygiene Data'!$I$5,0,10*ROW('Hygiene Data'!I124))),'Data Summary'!ED130="Yes"),OFFSET('Hygiene Data'!$I$5,0,10*ROW('Hygiene Data'!I124)),NA())</f>
        <v>#N/A</v>
      </c>
      <c r="BP130" s="512" t="e">
        <f ca="1">+IF(AND(ISNUMBER(OFFSET('Hygiene Data'!$I$7,0,10*ROW('Hygiene Data'!I124))),'Data Summary'!EE130="Yes"),OFFSET('Hygiene Data'!$I$7,0,10*ROW('Hygiene Data'!I124)),NA())</f>
        <v>#N/A</v>
      </c>
      <c r="BQ130" s="512" t="e">
        <f ca="1">+IF(AND(ISNUMBER(OFFSET('Hygiene Data'!$I$9,0,10*ROW('Hygiene Data'!I124))),'Data Summary'!EF130="Yes"),OFFSET('Hygiene Data'!$I$9,0,10*ROW('Hygiene Data'!I124)),NA())</f>
        <v>#N/A</v>
      </c>
    </row>
    <row r="131" spans="1:69" x14ac:dyDescent="0.25">
      <c r="A131" s="508" t="e">
        <f ca="1">+RIGHT('Data Summary'!A131,LEN('Data Summary'!A131)-9)</f>
        <v>#VALUE!</v>
      </c>
      <c r="B131" s="482" t="str">
        <f ca="1">+IF(ISTEXT('Data Summary'!B131),'Data Summary'!B131,"")</f>
        <v/>
      </c>
      <c r="C131" s="509" t="e">
        <f ca="1">+VALUE('Data Summary'!C131)</f>
        <v>#VALUE!</v>
      </c>
      <c r="D131" s="510" t="e">
        <f ca="1">+IF(AND(ISNUMBER(OFFSET('Water Data'!$D$4,0,10*ROW('Water Data'!D125))),'Data Summary'!BS131="Yes"),100-OFFSET('Water Data'!$D$4,0,10*ROW('Water Data'!D125)),NA())</f>
        <v>#N/A</v>
      </c>
      <c r="E131" s="510" t="e">
        <f ca="1">+IF(AND(ISNUMBER(OFFSET('Water Data'!$D$6,0,10*ROW('Water Data'!D125))),'Data Summary'!BT131="Yes"),OFFSET('Water Data'!$D$6,0,10*ROW('Water Data'!D125)),NA())</f>
        <v>#N/A</v>
      </c>
      <c r="F131" s="510" t="e">
        <f ca="1">+IF(AND(ISNUMBER(OFFSET('Water Data'!$D$9,0,10*ROW('Water Data'!D125))),'Data Summary'!BU131="Yes"),OFFSET('Water Data'!$D$9,0,10*ROW('Water Data'!D125)),NA())</f>
        <v>#N/A</v>
      </c>
      <c r="G131" s="510" t="e">
        <f ca="1">+IF(AND(ISNUMBER(OFFSET('Water Data'!$E$4,0,10*ROW('Water Data'!E125))),'Data Summary'!BV131="Yes"),100-OFFSET('Water Data'!$E$4,0,10*ROW('Water Data'!E125)),NA())</f>
        <v>#N/A</v>
      </c>
      <c r="H131" s="510" t="e">
        <f ca="1">+IF(AND(ISNUMBER(OFFSET('Water Data'!$E$6,0,10*ROW('Water Data'!E125))),'Data Summary'!BW131="Yes"),OFFSET('Water Data'!$E$6,0,10*ROW('Water Data'!E125)),NA())</f>
        <v>#N/A</v>
      </c>
      <c r="I131" s="510" t="e">
        <f ca="1">+IF(AND(ISNUMBER(OFFSET('Water Data'!$E$9,0,10*ROW('Water Data'!E125))),'Data Summary'!BX131="Yes"),OFFSET('Water Data'!$E$9,0,10*ROW('Water Data'!E125)),NA())</f>
        <v>#N/A</v>
      </c>
      <c r="J131" s="510" t="e">
        <f ca="1">+IF(AND(ISNUMBER(OFFSET('Water Data'!$F$4,0,10*ROW('Water Data'!F125))),'Data Summary'!BY131="Yes"),100-OFFSET('Water Data'!$F$4,0,10*ROW('Water Data'!F125)),NA())</f>
        <v>#N/A</v>
      </c>
      <c r="K131" s="510" t="e">
        <f ca="1">+IF(AND(ISNUMBER(OFFSET('Water Data'!$F$6,0,10*ROW('Water Data'!F125))),'Data Summary'!BZ131="Yes"),OFFSET('Water Data'!$F$6,0,10*ROW('Water Data'!F125)),NA())</f>
        <v>#N/A</v>
      </c>
      <c r="L131" s="510" t="e">
        <f ca="1">+IF(AND(ISNUMBER(OFFSET('Water Data'!$F$9,0,10*ROW('Water Data'!F125))),'Data Summary'!CA131="Yes"),OFFSET('Water Data'!$F$9,0,10*ROW('Water Data'!F125)),NA())</f>
        <v>#N/A</v>
      </c>
      <c r="M131" s="510" t="e">
        <f ca="1">+IF(AND(ISNUMBER(OFFSET('Water Data'!$G$4,0,10*ROW('Water Data'!G125))),'Data Summary'!CB131="Yes"),100-OFFSET('Water Data'!$G$4,0,10*ROW('Water Data'!G125)),NA())</f>
        <v>#N/A</v>
      </c>
      <c r="N131" s="510" t="e">
        <f ca="1">+IF(AND(ISNUMBER(OFFSET('Water Data'!$G$6,0,10*ROW('Water Data'!G125))),'Data Summary'!CC131="Yes"),OFFSET('Water Data'!$G$6,0,10*ROW('Water Data'!G125)),NA())</f>
        <v>#N/A</v>
      </c>
      <c r="O131" s="510" t="e">
        <f ca="1">+IF(AND(ISNUMBER(OFFSET('Water Data'!$G$9,0,10*ROW('Water Data'!G125))),'Data Summary'!CD131="Yes"),OFFSET('Water Data'!$G$9,0,10*ROW('Water Data'!G125)),NA())</f>
        <v>#N/A</v>
      </c>
      <c r="P131" s="510" t="e">
        <f ca="1">+IF(AND(ISNUMBER(OFFSET('Water Data'!$H$4,0,10*ROW('Water Data'!H125))),'Data Summary'!CE131="Yes"),100-OFFSET('Water Data'!$H$4,0,10*ROW('Water Data'!H125)),NA())</f>
        <v>#N/A</v>
      </c>
      <c r="Q131" s="510" t="e">
        <f ca="1">+IF(AND(ISNUMBER(OFFSET('Water Data'!$H$6,0,10*ROW('Water Data'!H125))),'Data Summary'!CF131="Yes"),OFFSET('Water Data'!$H$6,0,10*ROW('Water Data'!H125)),NA())</f>
        <v>#N/A</v>
      </c>
      <c r="R131" s="510" t="e">
        <f ca="1">+IF(AND(ISNUMBER(OFFSET('Water Data'!$H$9,0,10*ROW('Water Data'!H125))),'Data Summary'!CG131="Yes"),OFFSET('Water Data'!$H$9,0,10*ROW('Water Data'!H125)),NA())</f>
        <v>#N/A</v>
      </c>
      <c r="S131" s="510" t="e">
        <f ca="1">+IF(AND(ISNUMBER(OFFSET('Water Data'!$I$4,0,10*ROW('Water Data'!I125))),'Data Summary'!CH131="Yes"),100-OFFSET('Water Data'!$I$4,0,10*ROW('Water Data'!I125)),NA())</f>
        <v>#N/A</v>
      </c>
      <c r="T131" s="510" t="e">
        <f ca="1">+IF(AND(ISNUMBER(OFFSET('Water Data'!$I$6,0,10*ROW('Water Data'!I125))),'Data Summary'!CI131="Yes"),OFFSET('Water Data'!$I$6,0,10*ROW('Water Data'!I125)),NA())</f>
        <v>#N/A</v>
      </c>
      <c r="U131" s="510" t="e">
        <f ca="1">+IF(AND(ISNUMBER(OFFSET('Water Data'!$I$9,0,10*ROW('Water Data'!I125))),'Data Summary'!CJ131="Yes"),OFFSET('Water Data'!$I$9,0,10*ROW('Water Data'!I125)),NA())</f>
        <v>#N/A</v>
      </c>
      <c r="V131" s="511" t="e">
        <f ca="1">+IF(AND(ISNUMBER(OFFSET('Sanitation Data'!$D$4,0,10*ROW('Sanitation Data'!D125))),'Data Summary'!CK131="Yes"),100-OFFSET('Sanitation Data'!$D$4,0,10*ROW('Sanitation Data'!D125)),NA())</f>
        <v>#N/A</v>
      </c>
      <c r="W131" s="511" t="e">
        <f ca="1">+IF(AND(ISNUMBER(OFFSET('Sanitation Data'!$D$6,0,10*ROW('Sanitation Data'!D125))),'Data Summary'!CL131="Yes"),OFFSET('Sanitation Data'!$D$6,0,10*ROW('Sanitation Data'!D125)),NA())</f>
        <v>#N/A</v>
      </c>
      <c r="X131" s="511" t="e">
        <f ca="1">+IF(AND(ISNUMBER(OFFSET('Sanitation Data'!$D$10,0,10*ROW('Sanitation Data'!D125))),'Data Summary'!CM131="Yes"),OFFSET('Sanitation Data'!$D$10,0,10*ROW('Sanitation Data'!D125)),NA())</f>
        <v>#N/A</v>
      </c>
      <c r="Y131" s="511" t="e">
        <f ca="1">+IF(AND(ISNUMBER(OFFSET('Sanitation Data'!$D$11,0,10*ROW('Sanitation Data'!D125))),'Data Summary'!CN131="Yes"),OFFSET('Sanitation Data'!$D$11,0,10*ROW('Sanitation Data'!D125)),NA())</f>
        <v>#N/A</v>
      </c>
      <c r="Z131" s="511" t="e">
        <f ca="1">+IF(AND(ISNUMBER(OFFSET('Sanitation Data'!$D$12,0,10*ROW('Sanitation Data'!D125))),'Data Summary'!CO131="Yes"),OFFSET('Sanitation Data'!$D$12,0,10*ROW('Sanitation Data'!D125)),NA())</f>
        <v>#N/A</v>
      </c>
      <c r="AA131" s="511" t="e">
        <f ca="1">+IF(AND(ISNUMBER(OFFSET('Sanitation Data'!$E$4,0,10*ROW('Sanitation Data'!E125))),'Data Summary'!CP131="Yes"),100-OFFSET('Sanitation Data'!$E$4,0,10*ROW('Sanitation Data'!E125)),NA())</f>
        <v>#N/A</v>
      </c>
      <c r="AB131" s="511" t="e">
        <f ca="1">+IF(AND(ISNUMBER(OFFSET('Sanitation Data'!$E$6,0,10*ROW('Sanitation Data'!E125))),'Data Summary'!CQ131="Yes"),OFFSET('Sanitation Data'!$E$6,0,10*ROW('Sanitation Data'!E125)),NA())</f>
        <v>#N/A</v>
      </c>
      <c r="AC131" s="511" t="e">
        <f ca="1">+IF(AND(ISNUMBER(OFFSET('Sanitation Data'!$E$10,0,10*ROW('Sanitation Data'!E125))),'Data Summary'!CR131="Yes"),OFFSET('Sanitation Data'!$E$10,0,10*ROW('Sanitation Data'!E125)),NA())</f>
        <v>#N/A</v>
      </c>
      <c r="AD131" s="511" t="e">
        <f ca="1">+IF(AND(ISNUMBER(OFFSET('Sanitation Data'!$E$11,0,10*ROW('Sanitation Data'!E125))),'Data Summary'!CS131="Yes"),OFFSET('Sanitation Data'!$E$11,0,10*ROW('Sanitation Data'!E125)),NA())</f>
        <v>#N/A</v>
      </c>
      <c r="AE131" s="511" t="e">
        <f ca="1">+IF(AND(ISNUMBER(OFFSET('Sanitation Data'!$E$12,0,10*ROW('Sanitation Data'!E125))),'Data Summary'!CT131="Yes"),OFFSET('Sanitation Data'!$E$12,0,10*ROW('Sanitation Data'!E125)),NA())</f>
        <v>#N/A</v>
      </c>
      <c r="AF131" s="511" t="e">
        <f ca="1">+IF(AND(ISNUMBER(OFFSET('Sanitation Data'!$F$4,0,10*ROW('Sanitation Data'!F125))),'Data Summary'!CU131="Yes"),100-OFFSET('Sanitation Data'!$F$4,0,10*ROW('Sanitation Data'!F125)),NA())</f>
        <v>#N/A</v>
      </c>
      <c r="AG131" s="511" t="e">
        <f ca="1">+IF(AND(ISNUMBER(OFFSET('Sanitation Data'!$F$6,0,10*ROW('Sanitation Data'!F125))),'Data Summary'!CV131="Yes"),OFFSET('Sanitation Data'!$F$6,0,10*ROW('Sanitation Data'!F125)),NA())</f>
        <v>#N/A</v>
      </c>
      <c r="AH131" s="511" t="e">
        <f ca="1">+IF(AND(ISNUMBER(OFFSET('Sanitation Data'!$F$10,0,10*ROW('Sanitation Data'!F125))),'Data Summary'!CW131="Yes"),OFFSET('Sanitation Data'!$F$10,0,10*ROW('Sanitation Data'!F125)),NA())</f>
        <v>#N/A</v>
      </c>
      <c r="AI131" s="511" t="e">
        <f ca="1">+IF(AND(ISNUMBER(OFFSET('Sanitation Data'!$F$11,0,10*ROW('Sanitation Data'!F125))),'Data Summary'!CX131="Yes"),OFFSET('Sanitation Data'!$F$11,0,10*ROW('Sanitation Data'!F125)),NA())</f>
        <v>#N/A</v>
      </c>
      <c r="AJ131" s="511" t="e">
        <f ca="1">+IF(AND(ISNUMBER(OFFSET('Sanitation Data'!$F$12,0,10*ROW('Sanitation Data'!F125))),'Data Summary'!CY131="Yes"),OFFSET('Sanitation Data'!$F$12,0,10*ROW('Sanitation Data'!F125)),NA())</f>
        <v>#N/A</v>
      </c>
      <c r="AK131" s="511" t="e">
        <f ca="1">+IF(AND(ISNUMBER(OFFSET('Sanitation Data'!$G$4,0,10*ROW('Sanitation Data'!G125))),'Data Summary'!CZ131="Yes"),100-OFFSET('Sanitation Data'!$G$4,0,10*ROW('Sanitation Data'!G125)),NA())</f>
        <v>#N/A</v>
      </c>
      <c r="AL131" s="511" t="e">
        <f ca="1">+IF(AND(ISNUMBER(OFFSET('Sanitation Data'!$G$6,0,10*ROW('Sanitation Data'!G125))),'Data Summary'!DA131="Yes"),OFFSET('Sanitation Data'!$G$6,0,10*ROW('Sanitation Data'!G125)),NA())</f>
        <v>#N/A</v>
      </c>
      <c r="AM131" s="511" t="e">
        <f ca="1">+IF(AND(ISNUMBER(OFFSET('Sanitation Data'!$G$10,0,10*ROW('Sanitation Data'!G125))),'Data Summary'!DB131="Yes"),OFFSET('Sanitation Data'!$G$10,0,10*ROW('Sanitation Data'!G125)),NA())</f>
        <v>#N/A</v>
      </c>
      <c r="AN131" s="511" t="e">
        <f ca="1">+IF(AND(ISNUMBER(OFFSET('Sanitation Data'!$G$11,0,10*ROW('Sanitation Data'!G125))),'Data Summary'!DC131="Yes"),OFFSET('Sanitation Data'!$G$11,0,10*ROW('Sanitation Data'!G125)),NA())</f>
        <v>#N/A</v>
      </c>
      <c r="AO131" s="511" t="e">
        <f ca="1">+IF(AND(ISNUMBER(OFFSET('Sanitation Data'!$G$12,0,10*ROW('Sanitation Data'!G125))),'Data Summary'!DD131="Yes"),OFFSET('Sanitation Data'!$G$12,0,10*ROW('Sanitation Data'!G125)),NA())</f>
        <v>#N/A</v>
      </c>
      <c r="AP131" s="511" t="e">
        <f ca="1">+IF(AND(ISNUMBER(OFFSET('Sanitation Data'!$H$4,0,10*ROW('Sanitation Data'!H125))),'Data Summary'!DE131="Yes"),100-OFFSET('Sanitation Data'!$H$4,0,10*ROW('Sanitation Data'!H125)),NA())</f>
        <v>#N/A</v>
      </c>
      <c r="AQ131" s="511" t="e">
        <f ca="1">+IF(AND(ISNUMBER(OFFSET('Sanitation Data'!$H$6,0,10*ROW('Sanitation Data'!H125))),'Data Summary'!DF131="Yes"),OFFSET('Sanitation Data'!$H$6,0,10*ROW('Sanitation Data'!H125)),NA())</f>
        <v>#N/A</v>
      </c>
      <c r="AR131" s="511" t="e">
        <f ca="1">+IF(AND(ISNUMBER(OFFSET('Sanitation Data'!$H$10,0,10*ROW('Sanitation Data'!H125))),'Data Summary'!DG131="Yes"),OFFSET('Sanitation Data'!$H$10,0,10*ROW('Sanitation Data'!H125)),NA())</f>
        <v>#N/A</v>
      </c>
      <c r="AS131" s="511" t="e">
        <f ca="1">+IF(AND(ISNUMBER(OFFSET('Sanitation Data'!$H$11,0,10*ROW('Sanitation Data'!H125))),'Data Summary'!DH131="Yes"),OFFSET('Sanitation Data'!$H$11,0,10*ROW('Sanitation Data'!H125)),NA())</f>
        <v>#N/A</v>
      </c>
      <c r="AT131" s="511" t="e">
        <f ca="1">+IF(AND(ISNUMBER(OFFSET('Sanitation Data'!$H$12,0,10*ROW('Sanitation Data'!H125))),'Data Summary'!DI131="Yes"),OFFSET('Sanitation Data'!$H$12,0,10*ROW('Sanitation Data'!H125)),NA())</f>
        <v>#N/A</v>
      </c>
      <c r="AU131" s="511" t="e">
        <f ca="1">+IF(AND(ISNUMBER(OFFSET('Sanitation Data'!$I$4,0,10*ROW('Sanitation Data'!I125))),'Data Summary'!DJ131="Yes"),100-OFFSET('Sanitation Data'!$I$4,0,10*ROW('Sanitation Data'!I125)),NA())</f>
        <v>#N/A</v>
      </c>
      <c r="AV131" s="511" t="e">
        <f ca="1">+IF(AND(ISNUMBER(OFFSET('Sanitation Data'!$I$6,0,10*ROW('Sanitation Data'!I125))),'Data Summary'!DK131="Yes"),OFFSET('Sanitation Data'!$I$6,0,10*ROW('Sanitation Data'!I125)),NA())</f>
        <v>#N/A</v>
      </c>
      <c r="AW131" s="511" t="e">
        <f ca="1">+IF(AND(ISNUMBER(OFFSET('Sanitation Data'!$I$10,0,10*ROW('Sanitation Data'!I125))),'Data Summary'!DL131="Yes"),OFFSET('Sanitation Data'!$I$10,0,10*ROW('Sanitation Data'!I125)),NA())</f>
        <v>#N/A</v>
      </c>
      <c r="AX131" s="511" t="e">
        <f ca="1">+IF(AND(ISNUMBER(OFFSET('Sanitation Data'!$I$11,0,10*ROW('Sanitation Data'!I125))),'Data Summary'!DM131="Yes"),OFFSET('Sanitation Data'!$I$11,0,10*ROW('Sanitation Data'!I125)),NA())</f>
        <v>#N/A</v>
      </c>
      <c r="AY131" s="511" t="e">
        <f ca="1">+IF(AND(ISNUMBER(OFFSET('Sanitation Data'!$I$12,0,10*ROW('Sanitation Data'!I125))),'Data Summary'!DN131="Yes"),OFFSET('Sanitation Data'!$I$12,0,10*ROW('Sanitation Data'!I125)),NA())</f>
        <v>#N/A</v>
      </c>
      <c r="AZ131" s="512" t="e">
        <f ca="1">+IF(AND(ISNUMBER(OFFSET('Hygiene Data'!$D$5,0,10*ROW('Hygiene Data'!D125))),'Data Summary'!DO131="Yes"),OFFSET('Hygiene Data'!$D$5,0,10*ROW('Hygiene Data'!D125)),NA())</f>
        <v>#N/A</v>
      </c>
      <c r="BA131" s="512" t="e">
        <f ca="1">+IF(AND(ISNUMBER(OFFSET('Hygiene Data'!$D$7,0,10*ROW('Hygiene Data'!D125))),'Data Summary'!DP131="Yes"),OFFSET('Hygiene Data'!$D$7,0,10*ROW('Hygiene Data'!D125)),NA())</f>
        <v>#N/A</v>
      </c>
      <c r="BB131" s="512" t="e">
        <f ca="1">+IF(AND(ISNUMBER(OFFSET('Hygiene Data'!$D$9,0,10*ROW('Hygiene Data'!D125))),'Data Summary'!DQ131="Yes"),OFFSET('Hygiene Data'!$D$9,0,10*ROW('Hygiene Data'!D125)),NA())</f>
        <v>#N/A</v>
      </c>
      <c r="BC131" s="512" t="e">
        <f ca="1">+IF(AND(ISNUMBER(OFFSET('Hygiene Data'!$E$5,0,10*ROW('Hygiene Data'!E125))),'Data Summary'!DR131="Yes"),OFFSET('Hygiene Data'!$E$5,0,10*ROW('Hygiene Data'!E125)),NA())</f>
        <v>#N/A</v>
      </c>
      <c r="BD131" s="512" t="e">
        <f ca="1">+IF(AND(ISNUMBER(OFFSET('Hygiene Data'!$E$7,0,10*ROW('Hygiene Data'!E125))),'Data Summary'!DS131="Yes"),OFFSET('Hygiene Data'!$E$7,0,10*ROW('Hygiene Data'!E125)),NA())</f>
        <v>#N/A</v>
      </c>
      <c r="BE131" s="512" t="e">
        <f ca="1">+IF(AND(ISNUMBER(OFFSET('Hygiene Data'!$E$9,0,10*ROW('Hygiene Data'!E125))),'Data Summary'!DT131="Yes"),OFFSET('Hygiene Data'!$E$9,0,10*ROW('Hygiene Data'!E125)),NA())</f>
        <v>#N/A</v>
      </c>
      <c r="BF131" s="512" t="e">
        <f ca="1">+IF(AND(ISNUMBER(OFFSET('Hygiene Data'!$F$5,0,10*ROW('Hygiene Data'!F125))),'Data Summary'!DU131="Yes"),OFFSET('Hygiene Data'!$F$5,0,10*ROW('Hygiene Data'!F125)),NA())</f>
        <v>#N/A</v>
      </c>
      <c r="BG131" s="512" t="e">
        <f ca="1">+IF(AND(ISNUMBER(OFFSET('Hygiene Data'!$F$7,0,10*ROW('Hygiene Data'!F125))),'Data Summary'!DV131="Yes"),OFFSET('Hygiene Data'!$F$7,0,10*ROW('Hygiene Data'!F125)),NA())</f>
        <v>#N/A</v>
      </c>
      <c r="BH131" s="512" t="e">
        <f ca="1">+IF(AND(ISNUMBER(OFFSET('Hygiene Data'!$F$9,0,10*ROW('Hygiene Data'!F125))),'Data Summary'!DW131="Yes"),OFFSET('Hygiene Data'!$F$9,0,10*ROW('Hygiene Data'!F125)),NA())</f>
        <v>#N/A</v>
      </c>
      <c r="BI131" s="512" t="e">
        <f ca="1">+IF(AND(ISNUMBER(OFFSET('Hygiene Data'!$G$5,0,10*ROW('Hygiene Data'!G125))),'Data Summary'!DX131="Yes"),OFFSET('Hygiene Data'!$G$5,0,10*ROW('Hygiene Data'!G125)),NA())</f>
        <v>#N/A</v>
      </c>
      <c r="BJ131" s="512" t="e">
        <f ca="1">+IF(AND(ISNUMBER(OFFSET('Hygiene Data'!$G$7,0,10*ROW('Hygiene Data'!G125))),'Data Summary'!DY131="Yes"),OFFSET('Hygiene Data'!$G$7,0,10*ROW('Hygiene Data'!G125)),NA())</f>
        <v>#N/A</v>
      </c>
      <c r="BK131" s="512" t="e">
        <f ca="1">+IF(AND(ISNUMBER(OFFSET('Hygiene Data'!$G$9,0,10*ROW('Hygiene Data'!G125))),'Data Summary'!DZ131="Yes"),OFFSET('Hygiene Data'!$G$9,0,10*ROW('Hygiene Data'!G125)),NA())</f>
        <v>#N/A</v>
      </c>
      <c r="BL131" s="512" t="e">
        <f ca="1">+IF(AND(ISNUMBER(OFFSET('Hygiene Data'!$H$5,0,10*ROW('Hygiene Data'!H125))),'Data Summary'!EA131="Yes"),OFFSET('Hygiene Data'!$H$5,0,10*ROW('Hygiene Data'!H125)),NA())</f>
        <v>#N/A</v>
      </c>
      <c r="BM131" s="512" t="e">
        <f ca="1">+IF(AND(ISNUMBER(OFFSET('Hygiene Data'!$H$7,0,10*ROW('Hygiene Data'!H125))),'Data Summary'!EB131="Yes"),OFFSET('Hygiene Data'!$H$7,0,10*ROW('Hygiene Data'!H125)),NA())</f>
        <v>#N/A</v>
      </c>
      <c r="BN131" s="512" t="e">
        <f ca="1">+IF(AND(ISNUMBER(OFFSET('Hygiene Data'!$H$9,0,10*ROW('Hygiene Data'!H125))),'Data Summary'!EC131="Yes"),OFFSET('Hygiene Data'!$H$9,0,10*ROW('Hygiene Data'!H125)),NA())</f>
        <v>#N/A</v>
      </c>
      <c r="BO131" s="512" t="e">
        <f ca="1">+IF(AND(ISNUMBER(OFFSET('Hygiene Data'!$I$5,0,10*ROW('Hygiene Data'!I125))),'Data Summary'!ED131="Yes"),OFFSET('Hygiene Data'!$I$5,0,10*ROW('Hygiene Data'!I125)),NA())</f>
        <v>#N/A</v>
      </c>
      <c r="BP131" s="512" t="e">
        <f ca="1">+IF(AND(ISNUMBER(OFFSET('Hygiene Data'!$I$7,0,10*ROW('Hygiene Data'!I125))),'Data Summary'!EE131="Yes"),OFFSET('Hygiene Data'!$I$7,0,10*ROW('Hygiene Data'!I125)),NA())</f>
        <v>#N/A</v>
      </c>
      <c r="BQ131" s="512" t="e">
        <f ca="1">+IF(AND(ISNUMBER(OFFSET('Hygiene Data'!$I$9,0,10*ROW('Hygiene Data'!I125))),'Data Summary'!EF131="Yes"),OFFSET('Hygiene Data'!$I$9,0,10*ROW('Hygiene Data'!I125)),NA())</f>
        <v>#N/A</v>
      </c>
    </row>
    <row r="132" spans="1:69" x14ac:dyDescent="0.25">
      <c r="A132" s="508" t="e">
        <f ca="1">+RIGHT('Data Summary'!A132,LEN('Data Summary'!A132)-9)</f>
        <v>#VALUE!</v>
      </c>
      <c r="B132" s="482" t="str">
        <f ca="1">+IF(ISTEXT('Data Summary'!B132),'Data Summary'!B132,"")</f>
        <v/>
      </c>
      <c r="C132" s="509" t="e">
        <f ca="1">+VALUE('Data Summary'!C132)</f>
        <v>#VALUE!</v>
      </c>
      <c r="D132" s="510" t="e">
        <f ca="1">+IF(AND(ISNUMBER(OFFSET('Water Data'!$D$4,0,10*ROW('Water Data'!D126))),'Data Summary'!BS132="Yes"),100-OFFSET('Water Data'!$D$4,0,10*ROW('Water Data'!D126)),NA())</f>
        <v>#N/A</v>
      </c>
      <c r="E132" s="510" t="e">
        <f ca="1">+IF(AND(ISNUMBER(OFFSET('Water Data'!$D$6,0,10*ROW('Water Data'!D126))),'Data Summary'!BT132="Yes"),OFFSET('Water Data'!$D$6,0,10*ROW('Water Data'!D126)),NA())</f>
        <v>#N/A</v>
      </c>
      <c r="F132" s="510" t="e">
        <f ca="1">+IF(AND(ISNUMBER(OFFSET('Water Data'!$D$9,0,10*ROW('Water Data'!D126))),'Data Summary'!BU132="Yes"),OFFSET('Water Data'!$D$9,0,10*ROW('Water Data'!D126)),NA())</f>
        <v>#N/A</v>
      </c>
      <c r="G132" s="510" t="e">
        <f ca="1">+IF(AND(ISNUMBER(OFFSET('Water Data'!$E$4,0,10*ROW('Water Data'!E126))),'Data Summary'!BV132="Yes"),100-OFFSET('Water Data'!$E$4,0,10*ROW('Water Data'!E126)),NA())</f>
        <v>#N/A</v>
      </c>
      <c r="H132" s="510" t="e">
        <f ca="1">+IF(AND(ISNUMBER(OFFSET('Water Data'!$E$6,0,10*ROW('Water Data'!E126))),'Data Summary'!BW132="Yes"),OFFSET('Water Data'!$E$6,0,10*ROW('Water Data'!E126)),NA())</f>
        <v>#N/A</v>
      </c>
      <c r="I132" s="510" t="e">
        <f ca="1">+IF(AND(ISNUMBER(OFFSET('Water Data'!$E$9,0,10*ROW('Water Data'!E126))),'Data Summary'!BX132="Yes"),OFFSET('Water Data'!$E$9,0,10*ROW('Water Data'!E126)),NA())</f>
        <v>#N/A</v>
      </c>
      <c r="J132" s="510" t="e">
        <f ca="1">+IF(AND(ISNUMBER(OFFSET('Water Data'!$F$4,0,10*ROW('Water Data'!F126))),'Data Summary'!BY132="Yes"),100-OFFSET('Water Data'!$F$4,0,10*ROW('Water Data'!F126)),NA())</f>
        <v>#N/A</v>
      </c>
      <c r="K132" s="510" t="e">
        <f ca="1">+IF(AND(ISNUMBER(OFFSET('Water Data'!$F$6,0,10*ROW('Water Data'!F126))),'Data Summary'!BZ132="Yes"),OFFSET('Water Data'!$F$6,0,10*ROW('Water Data'!F126)),NA())</f>
        <v>#N/A</v>
      </c>
      <c r="L132" s="510" t="e">
        <f ca="1">+IF(AND(ISNUMBER(OFFSET('Water Data'!$F$9,0,10*ROW('Water Data'!F126))),'Data Summary'!CA132="Yes"),OFFSET('Water Data'!$F$9,0,10*ROW('Water Data'!F126)),NA())</f>
        <v>#N/A</v>
      </c>
      <c r="M132" s="510" t="e">
        <f ca="1">+IF(AND(ISNUMBER(OFFSET('Water Data'!$G$4,0,10*ROW('Water Data'!G126))),'Data Summary'!CB132="Yes"),100-OFFSET('Water Data'!$G$4,0,10*ROW('Water Data'!G126)),NA())</f>
        <v>#N/A</v>
      </c>
      <c r="N132" s="510" t="e">
        <f ca="1">+IF(AND(ISNUMBER(OFFSET('Water Data'!$G$6,0,10*ROW('Water Data'!G126))),'Data Summary'!CC132="Yes"),OFFSET('Water Data'!$G$6,0,10*ROW('Water Data'!G126)),NA())</f>
        <v>#N/A</v>
      </c>
      <c r="O132" s="510" t="e">
        <f ca="1">+IF(AND(ISNUMBER(OFFSET('Water Data'!$G$9,0,10*ROW('Water Data'!G126))),'Data Summary'!CD132="Yes"),OFFSET('Water Data'!$G$9,0,10*ROW('Water Data'!G126)),NA())</f>
        <v>#N/A</v>
      </c>
      <c r="P132" s="510" t="e">
        <f ca="1">+IF(AND(ISNUMBER(OFFSET('Water Data'!$H$4,0,10*ROW('Water Data'!H126))),'Data Summary'!CE132="Yes"),100-OFFSET('Water Data'!$H$4,0,10*ROW('Water Data'!H126)),NA())</f>
        <v>#N/A</v>
      </c>
      <c r="Q132" s="510" t="e">
        <f ca="1">+IF(AND(ISNUMBER(OFFSET('Water Data'!$H$6,0,10*ROW('Water Data'!H126))),'Data Summary'!CF132="Yes"),OFFSET('Water Data'!$H$6,0,10*ROW('Water Data'!H126)),NA())</f>
        <v>#N/A</v>
      </c>
      <c r="R132" s="510" t="e">
        <f ca="1">+IF(AND(ISNUMBER(OFFSET('Water Data'!$H$9,0,10*ROW('Water Data'!H126))),'Data Summary'!CG132="Yes"),OFFSET('Water Data'!$H$9,0,10*ROW('Water Data'!H126)),NA())</f>
        <v>#N/A</v>
      </c>
      <c r="S132" s="510" t="e">
        <f ca="1">+IF(AND(ISNUMBER(OFFSET('Water Data'!$I$4,0,10*ROW('Water Data'!I126))),'Data Summary'!CH132="Yes"),100-OFFSET('Water Data'!$I$4,0,10*ROW('Water Data'!I126)),NA())</f>
        <v>#N/A</v>
      </c>
      <c r="T132" s="510" t="e">
        <f ca="1">+IF(AND(ISNUMBER(OFFSET('Water Data'!$I$6,0,10*ROW('Water Data'!I126))),'Data Summary'!CI132="Yes"),OFFSET('Water Data'!$I$6,0,10*ROW('Water Data'!I126)),NA())</f>
        <v>#N/A</v>
      </c>
      <c r="U132" s="510" t="e">
        <f ca="1">+IF(AND(ISNUMBER(OFFSET('Water Data'!$I$9,0,10*ROW('Water Data'!I126))),'Data Summary'!CJ132="Yes"),OFFSET('Water Data'!$I$9,0,10*ROW('Water Data'!I126)),NA())</f>
        <v>#N/A</v>
      </c>
      <c r="V132" s="511" t="e">
        <f ca="1">+IF(AND(ISNUMBER(OFFSET('Sanitation Data'!$D$4,0,10*ROW('Sanitation Data'!D126))),'Data Summary'!CK132="Yes"),100-OFFSET('Sanitation Data'!$D$4,0,10*ROW('Sanitation Data'!D126)),NA())</f>
        <v>#N/A</v>
      </c>
      <c r="W132" s="511" t="e">
        <f ca="1">+IF(AND(ISNUMBER(OFFSET('Sanitation Data'!$D$6,0,10*ROW('Sanitation Data'!D126))),'Data Summary'!CL132="Yes"),OFFSET('Sanitation Data'!$D$6,0,10*ROW('Sanitation Data'!D126)),NA())</f>
        <v>#N/A</v>
      </c>
      <c r="X132" s="511" t="e">
        <f ca="1">+IF(AND(ISNUMBER(OFFSET('Sanitation Data'!$D$10,0,10*ROW('Sanitation Data'!D126))),'Data Summary'!CM132="Yes"),OFFSET('Sanitation Data'!$D$10,0,10*ROW('Sanitation Data'!D126)),NA())</f>
        <v>#N/A</v>
      </c>
      <c r="Y132" s="511" t="e">
        <f ca="1">+IF(AND(ISNUMBER(OFFSET('Sanitation Data'!$D$11,0,10*ROW('Sanitation Data'!D126))),'Data Summary'!CN132="Yes"),OFFSET('Sanitation Data'!$D$11,0,10*ROW('Sanitation Data'!D126)),NA())</f>
        <v>#N/A</v>
      </c>
      <c r="Z132" s="511" t="e">
        <f ca="1">+IF(AND(ISNUMBER(OFFSET('Sanitation Data'!$D$12,0,10*ROW('Sanitation Data'!D126))),'Data Summary'!CO132="Yes"),OFFSET('Sanitation Data'!$D$12,0,10*ROW('Sanitation Data'!D126)),NA())</f>
        <v>#N/A</v>
      </c>
      <c r="AA132" s="511" t="e">
        <f ca="1">+IF(AND(ISNUMBER(OFFSET('Sanitation Data'!$E$4,0,10*ROW('Sanitation Data'!E126))),'Data Summary'!CP132="Yes"),100-OFFSET('Sanitation Data'!$E$4,0,10*ROW('Sanitation Data'!E126)),NA())</f>
        <v>#N/A</v>
      </c>
      <c r="AB132" s="511" t="e">
        <f ca="1">+IF(AND(ISNUMBER(OFFSET('Sanitation Data'!$E$6,0,10*ROW('Sanitation Data'!E126))),'Data Summary'!CQ132="Yes"),OFFSET('Sanitation Data'!$E$6,0,10*ROW('Sanitation Data'!E126)),NA())</f>
        <v>#N/A</v>
      </c>
      <c r="AC132" s="511" t="e">
        <f ca="1">+IF(AND(ISNUMBER(OFFSET('Sanitation Data'!$E$10,0,10*ROW('Sanitation Data'!E126))),'Data Summary'!CR132="Yes"),OFFSET('Sanitation Data'!$E$10,0,10*ROW('Sanitation Data'!E126)),NA())</f>
        <v>#N/A</v>
      </c>
      <c r="AD132" s="511" t="e">
        <f ca="1">+IF(AND(ISNUMBER(OFFSET('Sanitation Data'!$E$11,0,10*ROW('Sanitation Data'!E126))),'Data Summary'!CS132="Yes"),OFFSET('Sanitation Data'!$E$11,0,10*ROW('Sanitation Data'!E126)),NA())</f>
        <v>#N/A</v>
      </c>
      <c r="AE132" s="511" t="e">
        <f ca="1">+IF(AND(ISNUMBER(OFFSET('Sanitation Data'!$E$12,0,10*ROW('Sanitation Data'!E126))),'Data Summary'!CT132="Yes"),OFFSET('Sanitation Data'!$E$12,0,10*ROW('Sanitation Data'!E126)),NA())</f>
        <v>#N/A</v>
      </c>
      <c r="AF132" s="511" t="e">
        <f ca="1">+IF(AND(ISNUMBER(OFFSET('Sanitation Data'!$F$4,0,10*ROW('Sanitation Data'!F126))),'Data Summary'!CU132="Yes"),100-OFFSET('Sanitation Data'!$F$4,0,10*ROW('Sanitation Data'!F126)),NA())</f>
        <v>#N/A</v>
      </c>
      <c r="AG132" s="511" t="e">
        <f ca="1">+IF(AND(ISNUMBER(OFFSET('Sanitation Data'!$F$6,0,10*ROW('Sanitation Data'!F126))),'Data Summary'!CV132="Yes"),OFFSET('Sanitation Data'!$F$6,0,10*ROW('Sanitation Data'!F126)),NA())</f>
        <v>#N/A</v>
      </c>
      <c r="AH132" s="511" t="e">
        <f ca="1">+IF(AND(ISNUMBER(OFFSET('Sanitation Data'!$F$10,0,10*ROW('Sanitation Data'!F126))),'Data Summary'!CW132="Yes"),OFFSET('Sanitation Data'!$F$10,0,10*ROW('Sanitation Data'!F126)),NA())</f>
        <v>#N/A</v>
      </c>
      <c r="AI132" s="511" t="e">
        <f ca="1">+IF(AND(ISNUMBER(OFFSET('Sanitation Data'!$F$11,0,10*ROW('Sanitation Data'!F126))),'Data Summary'!CX132="Yes"),OFFSET('Sanitation Data'!$F$11,0,10*ROW('Sanitation Data'!F126)),NA())</f>
        <v>#N/A</v>
      </c>
      <c r="AJ132" s="511" t="e">
        <f ca="1">+IF(AND(ISNUMBER(OFFSET('Sanitation Data'!$F$12,0,10*ROW('Sanitation Data'!F126))),'Data Summary'!CY132="Yes"),OFFSET('Sanitation Data'!$F$12,0,10*ROW('Sanitation Data'!F126)),NA())</f>
        <v>#N/A</v>
      </c>
      <c r="AK132" s="511" t="e">
        <f ca="1">+IF(AND(ISNUMBER(OFFSET('Sanitation Data'!$G$4,0,10*ROW('Sanitation Data'!G126))),'Data Summary'!CZ132="Yes"),100-OFFSET('Sanitation Data'!$G$4,0,10*ROW('Sanitation Data'!G126)),NA())</f>
        <v>#N/A</v>
      </c>
      <c r="AL132" s="511" t="e">
        <f ca="1">+IF(AND(ISNUMBER(OFFSET('Sanitation Data'!$G$6,0,10*ROW('Sanitation Data'!G126))),'Data Summary'!DA132="Yes"),OFFSET('Sanitation Data'!$G$6,0,10*ROW('Sanitation Data'!G126)),NA())</f>
        <v>#N/A</v>
      </c>
      <c r="AM132" s="511" t="e">
        <f ca="1">+IF(AND(ISNUMBER(OFFSET('Sanitation Data'!$G$10,0,10*ROW('Sanitation Data'!G126))),'Data Summary'!DB132="Yes"),OFFSET('Sanitation Data'!$G$10,0,10*ROW('Sanitation Data'!G126)),NA())</f>
        <v>#N/A</v>
      </c>
      <c r="AN132" s="511" t="e">
        <f ca="1">+IF(AND(ISNUMBER(OFFSET('Sanitation Data'!$G$11,0,10*ROW('Sanitation Data'!G126))),'Data Summary'!DC132="Yes"),OFFSET('Sanitation Data'!$G$11,0,10*ROW('Sanitation Data'!G126)),NA())</f>
        <v>#N/A</v>
      </c>
      <c r="AO132" s="511" t="e">
        <f ca="1">+IF(AND(ISNUMBER(OFFSET('Sanitation Data'!$G$12,0,10*ROW('Sanitation Data'!G126))),'Data Summary'!DD132="Yes"),OFFSET('Sanitation Data'!$G$12,0,10*ROW('Sanitation Data'!G126)),NA())</f>
        <v>#N/A</v>
      </c>
      <c r="AP132" s="511" t="e">
        <f ca="1">+IF(AND(ISNUMBER(OFFSET('Sanitation Data'!$H$4,0,10*ROW('Sanitation Data'!H126))),'Data Summary'!DE132="Yes"),100-OFFSET('Sanitation Data'!$H$4,0,10*ROW('Sanitation Data'!H126)),NA())</f>
        <v>#N/A</v>
      </c>
      <c r="AQ132" s="511" t="e">
        <f ca="1">+IF(AND(ISNUMBER(OFFSET('Sanitation Data'!$H$6,0,10*ROW('Sanitation Data'!H126))),'Data Summary'!DF132="Yes"),OFFSET('Sanitation Data'!$H$6,0,10*ROW('Sanitation Data'!H126)),NA())</f>
        <v>#N/A</v>
      </c>
      <c r="AR132" s="511" t="e">
        <f ca="1">+IF(AND(ISNUMBER(OFFSET('Sanitation Data'!$H$10,0,10*ROW('Sanitation Data'!H126))),'Data Summary'!DG132="Yes"),OFFSET('Sanitation Data'!$H$10,0,10*ROW('Sanitation Data'!H126)),NA())</f>
        <v>#N/A</v>
      </c>
      <c r="AS132" s="511" t="e">
        <f ca="1">+IF(AND(ISNUMBER(OFFSET('Sanitation Data'!$H$11,0,10*ROW('Sanitation Data'!H126))),'Data Summary'!DH132="Yes"),OFFSET('Sanitation Data'!$H$11,0,10*ROW('Sanitation Data'!H126)),NA())</f>
        <v>#N/A</v>
      </c>
      <c r="AT132" s="511" t="e">
        <f ca="1">+IF(AND(ISNUMBER(OFFSET('Sanitation Data'!$H$12,0,10*ROW('Sanitation Data'!H126))),'Data Summary'!DI132="Yes"),OFFSET('Sanitation Data'!$H$12,0,10*ROW('Sanitation Data'!H126)),NA())</f>
        <v>#N/A</v>
      </c>
      <c r="AU132" s="511" t="e">
        <f ca="1">+IF(AND(ISNUMBER(OFFSET('Sanitation Data'!$I$4,0,10*ROW('Sanitation Data'!I126))),'Data Summary'!DJ132="Yes"),100-OFFSET('Sanitation Data'!$I$4,0,10*ROW('Sanitation Data'!I126)),NA())</f>
        <v>#N/A</v>
      </c>
      <c r="AV132" s="511" t="e">
        <f ca="1">+IF(AND(ISNUMBER(OFFSET('Sanitation Data'!$I$6,0,10*ROW('Sanitation Data'!I126))),'Data Summary'!DK132="Yes"),OFFSET('Sanitation Data'!$I$6,0,10*ROW('Sanitation Data'!I126)),NA())</f>
        <v>#N/A</v>
      </c>
      <c r="AW132" s="511" t="e">
        <f ca="1">+IF(AND(ISNUMBER(OFFSET('Sanitation Data'!$I$10,0,10*ROW('Sanitation Data'!I126))),'Data Summary'!DL132="Yes"),OFFSET('Sanitation Data'!$I$10,0,10*ROW('Sanitation Data'!I126)),NA())</f>
        <v>#N/A</v>
      </c>
      <c r="AX132" s="511" t="e">
        <f ca="1">+IF(AND(ISNUMBER(OFFSET('Sanitation Data'!$I$11,0,10*ROW('Sanitation Data'!I126))),'Data Summary'!DM132="Yes"),OFFSET('Sanitation Data'!$I$11,0,10*ROW('Sanitation Data'!I126)),NA())</f>
        <v>#N/A</v>
      </c>
      <c r="AY132" s="511" t="e">
        <f ca="1">+IF(AND(ISNUMBER(OFFSET('Sanitation Data'!$I$12,0,10*ROW('Sanitation Data'!I126))),'Data Summary'!DN132="Yes"),OFFSET('Sanitation Data'!$I$12,0,10*ROW('Sanitation Data'!I126)),NA())</f>
        <v>#N/A</v>
      </c>
      <c r="AZ132" s="512" t="e">
        <f ca="1">+IF(AND(ISNUMBER(OFFSET('Hygiene Data'!$D$5,0,10*ROW('Hygiene Data'!D126))),'Data Summary'!DO132="Yes"),OFFSET('Hygiene Data'!$D$5,0,10*ROW('Hygiene Data'!D126)),NA())</f>
        <v>#N/A</v>
      </c>
      <c r="BA132" s="512" t="e">
        <f ca="1">+IF(AND(ISNUMBER(OFFSET('Hygiene Data'!$D$7,0,10*ROW('Hygiene Data'!D126))),'Data Summary'!DP132="Yes"),OFFSET('Hygiene Data'!$D$7,0,10*ROW('Hygiene Data'!D126)),NA())</f>
        <v>#N/A</v>
      </c>
      <c r="BB132" s="512" t="e">
        <f ca="1">+IF(AND(ISNUMBER(OFFSET('Hygiene Data'!$D$9,0,10*ROW('Hygiene Data'!D126))),'Data Summary'!DQ132="Yes"),OFFSET('Hygiene Data'!$D$9,0,10*ROW('Hygiene Data'!D126)),NA())</f>
        <v>#N/A</v>
      </c>
      <c r="BC132" s="512" t="e">
        <f ca="1">+IF(AND(ISNUMBER(OFFSET('Hygiene Data'!$E$5,0,10*ROW('Hygiene Data'!E126))),'Data Summary'!DR132="Yes"),OFFSET('Hygiene Data'!$E$5,0,10*ROW('Hygiene Data'!E126)),NA())</f>
        <v>#N/A</v>
      </c>
      <c r="BD132" s="512" t="e">
        <f ca="1">+IF(AND(ISNUMBER(OFFSET('Hygiene Data'!$E$7,0,10*ROW('Hygiene Data'!E126))),'Data Summary'!DS132="Yes"),OFFSET('Hygiene Data'!$E$7,0,10*ROW('Hygiene Data'!E126)),NA())</f>
        <v>#N/A</v>
      </c>
      <c r="BE132" s="512" t="e">
        <f ca="1">+IF(AND(ISNUMBER(OFFSET('Hygiene Data'!$E$9,0,10*ROW('Hygiene Data'!E126))),'Data Summary'!DT132="Yes"),OFFSET('Hygiene Data'!$E$9,0,10*ROW('Hygiene Data'!E126)),NA())</f>
        <v>#N/A</v>
      </c>
      <c r="BF132" s="512" t="e">
        <f ca="1">+IF(AND(ISNUMBER(OFFSET('Hygiene Data'!$F$5,0,10*ROW('Hygiene Data'!F126))),'Data Summary'!DU132="Yes"),OFFSET('Hygiene Data'!$F$5,0,10*ROW('Hygiene Data'!F126)),NA())</f>
        <v>#N/A</v>
      </c>
      <c r="BG132" s="512" t="e">
        <f ca="1">+IF(AND(ISNUMBER(OFFSET('Hygiene Data'!$F$7,0,10*ROW('Hygiene Data'!F126))),'Data Summary'!DV132="Yes"),OFFSET('Hygiene Data'!$F$7,0,10*ROW('Hygiene Data'!F126)),NA())</f>
        <v>#N/A</v>
      </c>
      <c r="BH132" s="512" t="e">
        <f ca="1">+IF(AND(ISNUMBER(OFFSET('Hygiene Data'!$F$9,0,10*ROW('Hygiene Data'!F126))),'Data Summary'!DW132="Yes"),OFFSET('Hygiene Data'!$F$9,0,10*ROW('Hygiene Data'!F126)),NA())</f>
        <v>#N/A</v>
      </c>
      <c r="BI132" s="512" t="e">
        <f ca="1">+IF(AND(ISNUMBER(OFFSET('Hygiene Data'!$G$5,0,10*ROW('Hygiene Data'!G126))),'Data Summary'!DX132="Yes"),OFFSET('Hygiene Data'!$G$5,0,10*ROW('Hygiene Data'!G126)),NA())</f>
        <v>#N/A</v>
      </c>
      <c r="BJ132" s="512" t="e">
        <f ca="1">+IF(AND(ISNUMBER(OFFSET('Hygiene Data'!$G$7,0,10*ROW('Hygiene Data'!G126))),'Data Summary'!DY132="Yes"),OFFSET('Hygiene Data'!$G$7,0,10*ROW('Hygiene Data'!G126)),NA())</f>
        <v>#N/A</v>
      </c>
      <c r="BK132" s="512" t="e">
        <f ca="1">+IF(AND(ISNUMBER(OFFSET('Hygiene Data'!$G$9,0,10*ROW('Hygiene Data'!G126))),'Data Summary'!DZ132="Yes"),OFFSET('Hygiene Data'!$G$9,0,10*ROW('Hygiene Data'!G126)),NA())</f>
        <v>#N/A</v>
      </c>
      <c r="BL132" s="512" t="e">
        <f ca="1">+IF(AND(ISNUMBER(OFFSET('Hygiene Data'!$H$5,0,10*ROW('Hygiene Data'!H126))),'Data Summary'!EA132="Yes"),OFFSET('Hygiene Data'!$H$5,0,10*ROW('Hygiene Data'!H126)),NA())</f>
        <v>#N/A</v>
      </c>
      <c r="BM132" s="512" t="e">
        <f ca="1">+IF(AND(ISNUMBER(OFFSET('Hygiene Data'!$H$7,0,10*ROW('Hygiene Data'!H126))),'Data Summary'!EB132="Yes"),OFFSET('Hygiene Data'!$H$7,0,10*ROW('Hygiene Data'!H126)),NA())</f>
        <v>#N/A</v>
      </c>
      <c r="BN132" s="512" t="e">
        <f ca="1">+IF(AND(ISNUMBER(OFFSET('Hygiene Data'!$H$9,0,10*ROW('Hygiene Data'!H126))),'Data Summary'!EC132="Yes"),OFFSET('Hygiene Data'!$H$9,0,10*ROW('Hygiene Data'!H126)),NA())</f>
        <v>#N/A</v>
      </c>
      <c r="BO132" s="512" t="e">
        <f ca="1">+IF(AND(ISNUMBER(OFFSET('Hygiene Data'!$I$5,0,10*ROW('Hygiene Data'!I126))),'Data Summary'!ED132="Yes"),OFFSET('Hygiene Data'!$I$5,0,10*ROW('Hygiene Data'!I126)),NA())</f>
        <v>#N/A</v>
      </c>
      <c r="BP132" s="512" t="e">
        <f ca="1">+IF(AND(ISNUMBER(OFFSET('Hygiene Data'!$I$7,0,10*ROW('Hygiene Data'!I126))),'Data Summary'!EE132="Yes"),OFFSET('Hygiene Data'!$I$7,0,10*ROW('Hygiene Data'!I126)),NA())</f>
        <v>#N/A</v>
      </c>
      <c r="BQ132" s="512" t="e">
        <f ca="1">+IF(AND(ISNUMBER(OFFSET('Hygiene Data'!$I$9,0,10*ROW('Hygiene Data'!I126))),'Data Summary'!EF132="Yes"),OFFSET('Hygiene Data'!$I$9,0,10*ROW('Hygiene Data'!I126)),NA())</f>
        <v>#N/A</v>
      </c>
    </row>
    <row r="133" spans="1:69" x14ac:dyDescent="0.25">
      <c r="A133" s="508" t="e">
        <f ca="1">+RIGHT('Data Summary'!A133,LEN('Data Summary'!A133)-9)</f>
        <v>#VALUE!</v>
      </c>
      <c r="B133" s="482" t="str">
        <f ca="1">+IF(ISTEXT('Data Summary'!B133),'Data Summary'!B133,"")</f>
        <v/>
      </c>
      <c r="C133" s="509" t="e">
        <f ca="1">+VALUE('Data Summary'!C133)</f>
        <v>#VALUE!</v>
      </c>
      <c r="D133" s="510" t="e">
        <f ca="1">+IF(AND(ISNUMBER(OFFSET('Water Data'!$D$4,0,10*ROW('Water Data'!D127))),'Data Summary'!BS133="Yes"),100-OFFSET('Water Data'!$D$4,0,10*ROW('Water Data'!D127)),NA())</f>
        <v>#N/A</v>
      </c>
      <c r="E133" s="510" t="e">
        <f ca="1">+IF(AND(ISNUMBER(OFFSET('Water Data'!$D$6,0,10*ROW('Water Data'!D127))),'Data Summary'!BT133="Yes"),OFFSET('Water Data'!$D$6,0,10*ROW('Water Data'!D127)),NA())</f>
        <v>#N/A</v>
      </c>
      <c r="F133" s="510" t="e">
        <f ca="1">+IF(AND(ISNUMBER(OFFSET('Water Data'!$D$9,0,10*ROW('Water Data'!D127))),'Data Summary'!BU133="Yes"),OFFSET('Water Data'!$D$9,0,10*ROW('Water Data'!D127)),NA())</f>
        <v>#N/A</v>
      </c>
      <c r="G133" s="510" t="e">
        <f ca="1">+IF(AND(ISNUMBER(OFFSET('Water Data'!$E$4,0,10*ROW('Water Data'!E127))),'Data Summary'!BV133="Yes"),100-OFFSET('Water Data'!$E$4,0,10*ROW('Water Data'!E127)),NA())</f>
        <v>#N/A</v>
      </c>
      <c r="H133" s="510" t="e">
        <f ca="1">+IF(AND(ISNUMBER(OFFSET('Water Data'!$E$6,0,10*ROW('Water Data'!E127))),'Data Summary'!BW133="Yes"),OFFSET('Water Data'!$E$6,0,10*ROW('Water Data'!E127)),NA())</f>
        <v>#N/A</v>
      </c>
      <c r="I133" s="510" t="e">
        <f ca="1">+IF(AND(ISNUMBER(OFFSET('Water Data'!$E$9,0,10*ROW('Water Data'!E127))),'Data Summary'!BX133="Yes"),OFFSET('Water Data'!$E$9,0,10*ROW('Water Data'!E127)),NA())</f>
        <v>#N/A</v>
      </c>
      <c r="J133" s="510" t="e">
        <f ca="1">+IF(AND(ISNUMBER(OFFSET('Water Data'!$F$4,0,10*ROW('Water Data'!F127))),'Data Summary'!BY133="Yes"),100-OFFSET('Water Data'!$F$4,0,10*ROW('Water Data'!F127)),NA())</f>
        <v>#N/A</v>
      </c>
      <c r="K133" s="510" t="e">
        <f ca="1">+IF(AND(ISNUMBER(OFFSET('Water Data'!$F$6,0,10*ROW('Water Data'!F127))),'Data Summary'!BZ133="Yes"),OFFSET('Water Data'!$F$6,0,10*ROW('Water Data'!F127)),NA())</f>
        <v>#N/A</v>
      </c>
      <c r="L133" s="510" t="e">
        <f ca="1">+IF(AND(ISNUMBER(OFFSET('Water Data'!$F$9,0,10*ROW('Water Data'!F127))),'Data Summary'!CA133="Yes"),OFFSET('Water Data'!$F$9,0,10*ROW('Water Data'!F127)),NA())</f>
        <v>#N/A</v>
      </c>
      <c r="M133" s="510" t="e">
        <f ca="1">+IF(AND(ISNUMBER(OFFSET('Water Data'!$G$4,0,10*ROW('Water Data'!G127))),'Data Summary'!CB133="Yes"),100-OFFSET('Water Data'!$G$4,0,10*ROW('Water Data'!G127)),NA())</f>
        <v>#N/A</v>
      </c>
      <c r="N133" s="510" t="e">
        <f ca="1">+IF(AND(ISNUMBER(OFFSET('Water Data'!$G$6,0,10*ROW('Water Data'!G127))),'Data Summary'!CC133="Yes"),OFFSET('Water Data'!$G$6,0,10*ROW('Water Data'!G127)),NA())</f>
        <v>#N/A</v>
      </c>
      <c r="O133" s="510" t="e">
        <f ca="1">+IF(AND(ISNUMBER(OFFSET('Water Data'!$G$9,0,10*ROW('Water Data'!G127))),'Data Summary'!CD133="Yes"),OFFSET('Water Data'!$G$9,0,10*ROW('Water Data'!G127)),NA())</f>
        <v>#N/A</v>
      </c>
      <c r="P133" s="510" t="e">
        <f ca="1">+IF(AND(ISNUMBER(OFFSET('Water Data'!$H$4,0,10*ROW('Water Data'!H127))),'Data Summary'!CE133="Yes"),100-OFFSET('Water Data'!$H$4,0,10*ROW('Water Data'!H127)),NA())</f>
        <v>#N/A</v>
      </c>
      <c r="Q133" s="510" t="e">
        <f ca="1">+IF(AND(ISNUMBER(OFFSET('Water Data'!$H$6,0,10*ROW('Water Data'!H127))),'Data Summary'!CF133="Yes"),OFFSET('Water Data'!$H$6,0,10*ROW('Water Data'!H127)),NA())</f>
        <v>#N/A</v>
      </c>
      <c r="R133" s="510" t="e">
        <f ca="1">+IF(AND(ISNUMBER(OFFSET('Water Data'!$H$9,0,10*ROW('Water Data'!H127))),'Data Summary'!CG133="Yes"),OFFSET('Water Data'!$H$9,0,10*ROW('Water Data'!H127)),NA())</f>
        <v>#N/A</v>
      </c>
      <c r="S133" s="510" t="e">
        <f ca="1">+IF(AND(ISNUMBER(OFFSET('Water Data'!$I$4,0,10*ROW('Water Data'!I127))),'Data Summary'!CH133="Yes"),100-OFFSET('Water Data'!$I$4,0,10*ROW('Water Data'!I127)),NA())</f>
        <v>#N/A</v>
      </c>
      <c r="T133" s="510" t="e">
        <f ca="1">+IF(AND(ISNUMBER(OFFSET('Water Data'!$I$6,0,10*ROW('Water Data'!I127))),'Data Summary'!CI133="Yes"),OFFSET('Water Data'!$I$6,0,10*ROW('Water Data'!I127)),NA())</f>
        <v>#N/A</v>
      </c>
      <c r="U133" s="510" t="e">
        <f ca="1">+IF(AND(ISNUMBER(OFFSET('Water Data'!$I$9,0,10*ROW('Water Data'!I127))),'Data Summary'!CJ133="Yes"),OFFSET('Water Data'!$I$9,0,10*ROW('Water Data'!I127)),NA())</f>
        <v>#N/A</v>
      </c>
      <c r="V133" s="511" t="e">
        <f ca="1">+IF(AND(ISNUMBER(OFFSET('Sanitation Data'!$D$4,0,10*ROW('Sanitation Data'!D127))),'Data Summary'!CK133="Yes"),100-OFFSET('Sanitation Data'!$D$4,0,10*ROW('Sanitation Data'!D127)),NA())</f>
        <v>#N/A</v>
      </c>
      <c r="W133" s="511" t="e">
        <f ca="1">+IF(AND(ISNUMBER(OFFSET('Sanitation Data'!$D$6,0,10*ROW('Sanitation Data'!D127))),'Data Summary'!CL133="Yes"),OFFSET('Sanitation Data'!$D$6,0,10*ROW('Sanitation Data'!D127)),NA())</f>
        <v>#N/A</v>
      </c>
      <c r="X133" s="511" t="e">
        <f ca="1">+IF(AND(ISNUMBER(OFFSET('Sanitation Data'!$D$10,0,10*ROW('Sanitation Data'!D127))),'Data Summary'!CM133="Yes"),OFFSET('Sanitation Data'!$D$10,0,10*ROW('Sanitation Data'!D127)),NA())</f>
        <v>#N/A</v>
      </c>
      <c r="Y133" s="511" t="e">
        <f ca="1">+IF(AND(ISNUMBER(OFFSET('Sanitation Data'!$D$11,0,10*ROW('Sanitation Data'!D127))),'Data Summary'!CN133="Yes"),OFFSET('Sanitation Data'!$D$11,0,10*ROW('Sanitation Data'!D127)),NA())</f>
        <v>#N/A</v>
      </c>
      <c r="Z133" s="511" t="e">
        <f ca="1">+IF(AND(ISNUMBER(OFFSET('Sanitation Data'!$D$12,0,10*ROW('Sanitation Data'!D127))),'Data Summary'!CO133="Yes"),OFFSET('Sanitation Data'!$D$12,0,10*ROW('Sanitation Data'!D127)),NA())</f>
        <v>#N/A</v>
      </c>
      <c r="AA133" s="511" t="e">
        <f ca="1">+IF(AND(ISNUMBER(OFFSET('Sanitation Data'!$E$4,0,10*ROW('Sanitation Data'!E127))),'Data Summary'!CP133="Yes"),100-OFFSET('Sanitation Data'!$E$4,0,10*ROW('Sanitation Data'!E127)),NA())</f>
        <v>#N/A</v>
      </c>
      <c r="AB133" s="511" t="e">
        <f ca="1">+IF(AND(ISNUMBER(OFFSET('Sanitation Data'!$E$6,0,10*ROW('Sanitation Data'!E127))),'Data Summary'!CQ133="Yes"),OFFSET('Sanitation Data'!$E$6,0,10*ROW('Sanitation Data'!E127)),NA())</f>
        <v>#N/A</v>
      </c>
      <c r="AC133" s="511" t="e">
        <f ca="1">+IF(AND(ISNUMBER(OFFSET('Sanitation Data'!$E$10,0,10*ROW('Sanitation Data'!E127))),'Data Summary'!CR133="Yes"),OFFSET('Sanitation Data'!$E$10,0,10*ROW('Sanitation Data'!E127)),NA())</f>
        <v>#N/A</v>
      </c>
      <c r="AD133" s="511" t="e">
        <f ca="1">+IF(AND(ISNUMBER(OFFSET('Sanitation Data'!$E$11,0,10*ROW('Sanitation Data'!E127))),'Data Summary'!CS133="Yes"),OFFSET('Sanitation Data'!$E$11,0,10*ROW('Sanitation Data'!E127)),NA())</f>
        <v>#N/A</v>
      </c>
      <c r="AE133" s="511" t="e">
        <f ca="1">+IF(AND(ISNUMBER(OFFSET('Sanitation Data'!$E$12,0,10*ROW('Sanitation Data'!E127))),'Data Summary'!CT133="Yes"),OFFSET('Sanitation Data'!$E$12,0,10*ROW('Sanitation Data'!E127)),NA())</f>
        <v>#N/A</v>
      </c>
      <c r="AF133" s="511" t="e">
        <f ca="1">+IF(AND(ISNUMBER(OFFSET('Sanitation Data'!$F$4,0,10*ROW('Sanitation Data'!F127))),'Data Summary'!CU133="Yes"),100-OFFSET('Sanitation Data'!$F$4,0,10*ROW('Sanitation Data'!F127)),NA())</f>
        <v>#N/A</v>
      </c>
      <c r="AG133" s="511" t="e">
        <f ca="1">+IF(AND(ISNUMBER(OFFSET('Sanitation Data'!$F$6,0,10*ROW('Sanitation Data'!F127))),'Data Summary'!CV133="Yes"),OFFSET('Sanitation Data'!$F$6,0,10*ROW('Sanitation Data'!F127)),NA())</f>
        <v>#N/A</v>
      </c>
      <c r="AH133" s="511" t="e">
        <f ca="1">+IF(AND(ISNUMBER(OFFSET('Sanitation Data'!$F$10,0,10*ROW('Sanitation Data'!F127))),'Data Summary'!CW133="Yes"),OFFSET('Sanitation Data'!$F$10,0,10*ROW('Sanitation Data'!F127)),NA())</f>
        <v>#N/A</v>
      </c>
      <c r="AI133" s="511" t="e">
        <f ca="1">+IF(AND(ISNUMBER(OFFSET('Sanitation Data'!$F$11,0,10*ROW('Sanitation Data'!F127))),'Data Summary'!CX133="Yes"),OFFSET('Sanitation Data'!$F$11,0,10*ROW('Sanitation Data'!F127)),NA())</f>
        <v>#N/A</v>
      </c>
      <c r="AJ133" s="511" t="e">
        <f ca="1">+IF(AND(ISNUMBER(OFFSET('Sanitation Data'!$F$12,0,10*ROW('Sanitation Data'!F127))),'Data Summary'!CY133="Yes"),OFFSET('Sanitation Data'!$F$12,0,10*ROW('Sanitation Data'!F127)),NA())</f>
        <v>#N/A</v>
      </c>
      <c r="AK133" s="511" t="e">
        <f ca="1">+IF(AND(ISNUMBER(OFFSET('Sanitation Data'!$G$4,0,10*ROW('Sanitation Data'!G127))),'Data Summary'!CZ133="Yes"),100-OFFSET('Sanitation Data'!$G$4,0,10*ROW('Sanitation Data'!G127)),NA())</f>
        <v>#N/A</v>
      </c>
      <c r="AL133" s="511" t="e">
        <f ca="1">+IF(AND(ISNUMBER(OFFSET('Sanitation Data'!$G$6,0,10*ROW('Sanitation Data'!G127))),'Data Summary'!DA133="Yes"),OFFSET('Sanitation Data'!$G$6,0,10*ROW('Sanitation Data'!G127)),NA())</f>
        <v>#N/A</v>
      </c>
      <c r="AM133" s="511" t="e">
        <f ca="1">+IF(AND(ISNUMBER(OFFSET('Sanitation Data'!$G$10,0,10*ROW('Sanitation Data'!G127))),'Data Summary'!DB133="Yes"),OFFSET('Sanitation Data'!$G$10,0,10*ROW('Sanitation Data'!G127)),NA())</f>
        <v>#N/A</v>
      </c>
      <c r="AN133" s="511" t="e">
        <f ca="1">+IF(AND(ISNUMBER(OFFSET('Sanitation Data'!$G$11,0,10*ROW('Sanitation Data'!G127))),'Data Summary'!DC133="Yes"),OFFSET('Sanitation Data'!$G$11,0,10*ROW('Sanitation Data'!G127)),NA())</f>
        <v>#N/A</v>
      </c>
      <c r="AO133" s="511" t="e">
        <f ca="1">+IF(AND(ISNUMBER(OFFSET('Sanitation Data'!$G$12,0,10*ROW('Sanitation Data'!G127))),'Data Summary'!DD133="Yes"),OFFSET('Sanitation Data'!$G$12,0,10*ROW('Sanitation Data'!G127)),NA())</f>
        <v>#N/A</v>
      </c>
      <c r="AP133" s="511" t="e">
        <f ca="1">+IF(AND(ISNUMBER(OFFSET('Sanitation Data'!$H$4,0,10*ROW('Sanitation Data'!H127))),'Data Summary'!DE133="Yes"),100-OFFSET('Sanitation Data'!$H$4,0,10*ROW('Sanitation Data'!H127)),NA())</f>
        <v>#N/A</v>
      </c>
      <c r="AQ133" s="511" t="e">
        <f ca="1">+IF(AND(ISNUMBER(OFFSET('Sanitation Data'!$H$6,0,10*ROW('Sanitation Data'!H127))),'Data Summary'!DF133="Yes"),OFFSET('Sanitation Data'!$H$6,0,10*ROW('Sanitation Data'!H127)),NA())</f>
        <v>#N/A</v>
      </c>
      <c r="AR133" s="511" t="e">
        <f ca="1">+IF(AND(ISNUMBER(OFFSET('Sanitation Data'!$H$10,0,10*ROW('Sanitation Data'!H127))),'Data Summary'!DG133="Yes"),OFFSET('Sanitation Data'!$H$10,0,10*ROW('Sanitation Data'!H127)),NA())</f>
        <v>#N/A</v>
      </c>
      <c r="AS133" s="511" t="e">
        <f ca="1">+IF(AND(ISNUMBER(OFFSET('Sanitation Data'!$H$11,0,10*ROW('Sanitation Data'!H127))),'Data Summary'!DH133="Yes"),OFFSET('Sanitation Data'!$H$11,0,10*ROW('Sanitation Data'!H127)),NA())</f>
        <v>#N/A</v>
      </c>
      <c r="AT133" s="511" t="e">
        <f ca="1">+IF(AND(ISNUMBER(OFFSET('Sanitation Data'!$H$12,0,10*ROW('Sanitation Data'!H127))),'Data Summary'!DI133="Yes"),OFFSET('Sanitation Data'!$H$12,0,10*ROW('Sanitation Data'!H127)),NA())</f>
        <v>#N/A</v>
      </c>
      <c r="AU133" s="511" t="e">
        <f ca="1">+IF(AND(ISNUMBER(OFFSET('Sanitation Data'!$I$4,0,10*ROW('Sanitation Data'!I127))),'Data Summary'!DJ133="Yes"),100-OFFSET('Sanitation Data'!$I$4,0,10*ROW('Sanitation Data'!I127)),NA())</f>
        <v>#N/A</v>
      </c>
      <c r="AV133" s="511" t="e">
        <f ca="1">+IF(AND(ISNUMBER(OFFSET('Sanitation Data'!$I$6,0,10*ROW('Sanitation Data'!I127))),'Data Summary'!DK133="Yes"),OFFSET('Sanitation Data'!$I$6,0,10*ROW('Sanitation Data'!I127)),NA())</f>
        <v>#N/A</v>
      </c>
      <c r="AW133" s="511" t="e">
        <f ca="1">+IF(AND(ISNUMBER(OFFSET('Sanitation Data'!$I$10,0,10*ROW('Sanitation Data'!I127))),'Data Summary'!DL133="Yes"),OFFSET('Sanitation Data'!$I$10,0,10*ROW('Sanitation Data'!I127)),NA())</f>
        <v>#N/A</v>
      </c>
      <c r="AX133" s="511" t="e">
        <f ca="1">+IF(AND(ISNUMBER(OFFSET('Sanitation Data'!$I$11,0,10*ROW('Sanitation Data'!I127))),'Data Summary'!DM133="Yes"),OFFSET('Sanitation Data'!$I$11,0,10*ROW('Sanitation Data'!I127)),NA())</f>
        <v>#N/A</v>
      </c>
      <c r="AY133" s="511" t="e">
        <f ca="1">+IF(AND(ISNUMBER(OFFSET('Sanitation Data'!$I$12,0,10*ROW('Sanitation Data'!I127))),'Data Summary'!DN133="Yes"),OFFSET('Sanitation Data'!$I$12,0,10*ROW('Sanitation Data'!I127)),NA())</f>
        <v>#N/A</v>
      </c>
      <c r="AZ133" s="512" t="e">
        <f ca="1">+IF(AND(ISNUMBER(OFFSET('Hygiene Data'!$D$5,0,10*ROW('Hygiene Data'!D127))),'Data Summary'!DO133="Yes"),OFFSET('Hygiene Data'!$D$5,0,10*ROW('Hygiene Data'!D127)),NA())</f>
        <v>#N/A</v>
      </c>
      <c r="BA133" s="512" t="e">
        <f ca="1">+IF(AND(ISNUMBER(OFFSET('Hygiene Data'!$D$7,0,10*ROW('Hygiene Data'!D127))),'Data Summary'!DP133="Yes"),OFFSET('Hygiene Data'!$D$7,0,10*ROW('Hygiene Data'!D127)),NA())</f>
        <v>#N/A</v>
      </c>
      <c r="BB133" s="512" t="e">
        <f ca="1">+IF(AND(ISNUMBER(OFFSET('Hygiene Data'!$D$9,0,10*ROW('Hygiene Data'!D127))),'Data Summary'!DQ133="Yes"),OFFSET('Hygiene Data'!$D$9,0,10*ROW('Hygiene Data'!D127)),NA())</f>
        <v>#N/A</v>
      </c>
      <c r="BC133" s="512" t="e">
        <f ca="1">+IF(AND(ISNUMBER(OFFSET('Hygiene Data'!$E$5,0,10*ROW('Hygiene Data'!E127))),'Data Summary'!DR133="Yes"),OFFSET('Hygiene Data'!$E$5,0,10*ROW('Hygiene Data'!E127)),NA())</f>
        <v>#N/A</v>
      </c>
      <c r="BD133" s="512" t="e">
        <f ca="1">+IF(AND(ISNUMBER(OFFSET('Hygiene Data'!$E$7,0,10*ROW('Hygiene Data'!E127))),'Data Summary'!DS133="Yes"),OFFSET('Hygiene Data'!$E$7,0,10*ROW('Hygiene Data'!E127)),NA())</f>
        <v>#N/A</v>
      </c>
      <c r="BE133" s="512" t="e">
        <f ca="1">+IF(AND(ISNUMBER(OFFSET('Hygiene Data'!$E$9,0,10*ROW('Hygiene Data'!E127))),'Data Summary'!DT133="Yes"),OFFSET('Hygiene Data'!$E$9,0,10*ROW('Hygiene Data'!E127)),NA())</f>
        <v>#N/A</v>
      </c>
      <c r="BF133" s="512" t="e">
        <f ca="1">+IF(AND(ISNUMBER(OFFSET('Hygiene Data'!$F$5,0,10*ROW('Hygiene Data'!F127))),'Data Summary'!DU133="Yes"),OFFSET('Hygiene Data'!$F$5,0,10*ROW('Hygiene Data'!F127)),NA())</f>
        <v>#N/A</v>
      </c>
      <c r="BG133" s="512" t="e">
        <f ca="1">+IF(AND(ISNUMBER(OFFSET('Hygiene Data'!$F$7,0,10*ROW('Hygiene Data'!F127))),'Data Summary'!DV133="Yes"),OFFSET('Hygiene Data'!$F$7,0,10*ROW('Hygiene Data'!F127)),NA())</f>
        <v>#N/A</v>
      </c>
      <c r="BH133" s="512" t="e">
        <f ca="1">+IF(AND(ISNUMBER(OFFSET('Hygiene Data'!$F$9,0,10*ROW('Hygiene Data'!F127))),'Data Summary'!DW133="Yes"),OFFSET('Hygiene Data'!$F$9,0,10*ROW('Hygiene Data'!F127)),NA())</f>
        <v>#N/A</v>
      </c>
      <c r="BI133" s="512" t="e">
        <f ca="1">+IF(AND(ISNUMBER(OFFSET('Hygiene Data'!$G$5,0,10*ROW('Hygiene Data'!G127))),'Data Summary'!DX133="Yes"),OFFSET('Hygiene Data'!$G$5,0,10*ROW('Hygiene Data'!G127)),NA())</f>
        <v>#N/A</v>
      </c>
      <c r="BJ133" s="512" t="e">
        <f ca="1">+IF(AND(ISNUMBER(OFFSET('Hygiene Data'!$G$7,0,10*ROW('Hygiene Data'!G127))),'Data Summary'!DY133="Yes"),OFFSET('Hygiene Data'!$G$7,0,10*ROW('Hygiene Data'!G127)),NA())</f>
        <v>#N/A</v>
      </c>
      <c r="BK133" s="512" t="e">
        <f ca="1">+IF(AND(ISNUMBER(OFFSET('Hygiene Data'!$G$9,0,10*ROW('Hygiene Data'!G127))),'Data Summary'!DZ133="Yes"),OFFSET('Hygiene Data'!$G$9,0,10*ROW('Hygiene Data'!G127)),NA())</f>
        <v>#N/A</v>
      </c>
      <c r="BL133" s="512" t="e">
        <f ca="1">+IF(AND(ISNUMBER(OFFSET('Hygiene Data'!$H$5,0,10*ROW('Hygiene Data'!H127))),'Data Summary'!EA133="Yes"),OFFSET('Hygiene Data'!$H$5,0,10*ROW('Hygiene Data'!H127)),NA())</f>
        <v>#N/A</v>
      </c>
      <c r="BM133" s="512" t="e">
        <f ca="1">+IF(AND(ISNUMBER(OFFSET('Hygiene Data'!$H$7,0,10*ROW('Hygiene Data'!H127))),'Data Summary'!EB133="Yes"),OFFSET('Hygiene Data'!$H$7,0,10*ROW('Hygiene Data'!H127)),NA())</f>
        <v>#N/A</v>
      </c>
      <c r="BN133" s="512" t="e">
        <f ca="1">+IF(AND(ISNUMBER(OFFSET('Hygiene Data'!$H$9,0,10*ROW('Hygiene Data'!H127))),'Data Summary'!EC133="Yes"),OFFSET('Hygiene Data'!$H$9,0,10*ROW('Hygiene Data'!H127)),NA())</f>
        <v>#N/A</v>
      </c>
      <c r="BO133" s="512" t="e">
        <f ca="1">+IF(AND(ISNUMBER(OFFSET('Hygiene Data'!$I$5,0,10*ROW('Hygiene Data'!I127))),'Data Summary'!ED133="Yes"),OFFSET('Hygiene Data'!$I$5,0,10*ROW('Hygiene Data'!I127)),NA())</f>
        <v>#N/A</v>
      </c>
      <c r="BP133" s="512" t="e">
        <f ca="1">+IF(AND(ISNUMBER(OFFSET('Hygiene Data'!$I$7,0,10*ROW('Hygiene Data'!I127))),'Data Summary'!EE133="Yes"),OFFSET('Hygiene Data'!$I$7,0,10*ROW('Hygiene Data'!I127)),NA())</f>
        <v>#N/A</v>
      </c>
      <c r="BQ133" s="512" t="e">
        <f ca="1">+IF(AND(ISNUMBER(OFFSET('Hygiene Data'!$I$9,0,10*ROW('Hygiene Data'!I127))),'Data Summary'!EF133="Yes"),OFFSET('Hygiene Data'!$I$9,0,10*ROW('Hygiene Data'!I127)),NA())</f>
        <v>#N/A</v>
      </c>
    </row>
    <row r="134" spans="1:69" x14ac:dyDescent="0.25">
      <c r="A134" s="508" t="e">
        <f ca="1">+RIGHT('Data Summary'!A134,LEN('Data Summary'!A134)-9)</f>
        <v>#VALUE!</v>
      </c>
      <c r="B134" s="482" t="str">
        <f ca="1">+IF(ISTEXT('Data Summary'!B134),'Data Summary'!B134,"")</f>
        <v/>
      </c>
      <c r="C134" s="509" t="e">
        <f ca="1">+VALUE('Data Summary'!C134)</f>
        <v>#VALUE!</v>
      </c>
      <c r="D134" s="510" t="e">
        <f ca="1">+IF(AND(ISNUMBER(OFFSET('Water Data'!$D$4,0,10*ROW('Water Data'!D128))),'Data Summary'!BS134="Yes"),100-OFFSET('Water Data'!$D$4,0,10*ROW('Water Data'!D128)),NA())</f>
        <v>#N/A</v>
      </c>
      <c r="E134" s="510" t="e">
        <f ca="1">+IF(AND(ISNUMBER(OFFSET('Water Data'!$D$6,0,10*ROW('Water Data'!D128))),'Data Summary'!BT134="Yes"),OFFSET('Water Data'!$D$6,0,10*ROW('Water Data'!D128)),NA())</f>
        <v>#N/A</v>
      </c>
      <c r="F134" s="510" t="e">
        <f ca="1">+IF(AND(ISNUMBER(OFFSET('Water Data'!$D$9,0,10*ROW('Water Data'!D128))),'Data Summary'!BU134="Yes"),OFFSET('Water Data'!$D$9,0,10*ROW('Water Data'!D128)),NA())</f>
        <v>#N/A</v>
      </c>
      <c r="G134" s="510" t="e">
        <f ca="1">+IF(AND(ISNUMBER(OFFSET('Water Data'!$E$4,0,10*ROW('Water Data'!E128))),'Data Summary'!BV134="Yes"),100-OFFSET('Water Data'!$E$4,0,10*ROW('Water Data'!E128)),NA())</f>
        <v>#N/A</v>
      </c>
      <c r="H134" s="510" t="e">
        <f ca="1">+IF(AND(ISNUMBER(OFFSET('Water Data'!$E$6,0,10*ROW('Water Data'!E128))),'Data Summary'!BW134="Yes"),OFFSET('Water Data'!$E$6,0,10*ROW('Water Data'!E128)),NA())</f>
        <v>#N/A</v>
      </c>
      <c r="I134" s="510" t="e">
        <f ca="1">+IF(AND(ISNUMBER(OFFSET('Water Data'!$E$9,0,10*ROW('Water Data'!E128))),'Data Summary'!BX134="Yes"),OFFSET('Water Data'!$E$9,0,10*ROW('Water Data'!E128)),NA())</f>
        <v>#N/A</v>
      </c>
      <c r="J134" s="510" t="e">
        <f ca="1">+IF(AND(ISNUMBER(OFFSET('Water Data'!$F$4,0,10*ROW('Water Data'!F128))),'Data Summary'!BY134="Yes"),100-OFFSET('Water Data'!$F$4,0,10*ROW('Water Data'!F128)),NA())</f>
        <v>#N/A</v>
      </c>
      <c r="K134" s="510" t="e">
        <f ca="1">+IF(AND(ISNUMBER(OFFSET('Water Data'!$F$6,0,10*ROW('Water Data'!F128))),'Data Summary'!BZ134="Yes"),OFFSET('Water Data'!$F$6,0,10*ROW('Water Data'!F128)),NA())</f>
        <v>#N/A</v>
      </c>
      <c r="L134" s="510" t="e">
        <f ca="1">+IF(AND(ISNUMBER(OFFSET('Water Data'!$F$9,0,10*ROW('Water Data'!F128))),'Data Summary'!CA134="Yes"),OFFSET('Water Data'!$F$9,0,10*ROW('Water Data'!F128)),NA())</f>
        <v>#N/A</v>
      </c>
      <c r="M134" s="510" t="e">
        <f ca="1">+IF(AND(ISNUMBER(OFFSET('Water Data'!$G$4,0,10*ROW('Water Data'!G128))),'Data Summary'!CB134="Yes"),100-OFFSET('Water Data'!$G$4,0,10*ROW('Water Data'!G128)),NA())</f>
        <v>#N/A</v>
      </c>
      <c r="N134" s="510" t="e">
        <f ca="1">+IF(AND(ISNUMBER(OFFSET('Water Data'!$G$6,0,10*ROW('Water Data'!G128))),'Data Summary'!CC134="Yes"),OFFSET('Water Data'!$G$6,0,10*ROW('Water Data'!G128)),NA())</f>
        <v>#N/A</v>
      </c>
      <c r="O134" s="510" t="e">
        <f ca="1">+IF(AND(ISNUMBER(OFFSET('Water Data'!$G$9,0,10*ROW('Water Data'!G128))),'Data Summary'!CD134="Yes"),OFFSET('Water Data'!$G$9,0,10*ROW('Water Data'!G128)),NA())</f>
        <v>#N/A</v>
      </c>
      <c r="P134" s="510" t="e">
        <f ca="1">+IF(AND(ISNUMBER(OFFSET('Water Data'!$H$4,0,10*ROW('Water Data'!H128))),'Data Summary'!CE134="Yes"),100-OFFSET('Water Data'!$H$4,0,10*ROW('Water Data'!H128)),NA())</f>
        <v>#N/A</v>
      </c>
      <c r="Q134" s="510" t="e">
        <f ca="1">+IF(AND(ISNUMBER(OFFSET('Water Data'!$H$6,0,10*ROW('Water Data'!H128))),'Data Summary'!CF134="Yes"),OFFSET('Water Data'!$H$6,0,10*ROW('Water Data'!H128)),NA())</f>
        <v>#N/A</v>
      </c>
      <c r="R134" s="510" t="e">
        <f ca="1">+IF(AND(ISNUMBER(OFFSET('Water Data'!$H$9,0,10*ROW('Water Data'!H128))),'Data Summary'!CG134="Yes"),OFFSET('Water Data'!$H$9,0,10*ROW('Water Data'!H128)),NA())</f>
        <v>#N/A</v>
      </c>
      <c r="S134" s="510" t="e">
        <f ca="1">+IF(AND(ISNUMBER(OFFSET('Water Data'!$I$4,0,10*ROW('Water Data'!I128))),'Data Summary'!CH134="Yes"),100-OFFSET('Water Data'!$I$4,0,10*ROW('Water Data'!I128)),NA())</f>
        <v>#N/A</v>
      </c>
      <c r="T134" s="510" t="e">
        <f ca="1">+IF(AND(ISNUMBER(OFFSET('Water Data'!$I$6,0,10*ROW('Water Data'!I128))),'Data Summary'!CI134="Yes"),OFFSET('Water Data'!$I$6,0,10*ROW('Water Data'!I128)),NA())</f>
        <v>#N/A</v>
      </c>
      <c r="U134" s="510" t="e">
        <f ca="1">+IF(AND(ISNUMBER(OFFSET('Water Data'!$I$9,0,10*ROW('Water Data'!I128))),'Data Summary'!CJ134="Yes"),OFFSET('Water Data'!$I$9,0,10*ROW('Water Data'!I128)),NA())</f>
        <v>#N/A</v>
      </c>
      <c r="V134" s="511" t="e">
        <f ca="1">+IF(AND(ISNUMBER(OFFSET('Sanitation Data'!$D$4,0,10*ROW('Sanitation Data'!D128))),'Data Summary'!CK134="Yes"),100-OFFSET('Sanitation Data'!$D$4,0,10*ROW('Sanitation Data'!D128)),NA())</f>
        <v>#N/A</v>
      </c>
      <c r="W134" s="511" t="e">
        <f ca="1">+IF(AND(ISNUMBER(OFFSET('Sanitation Data'!$D$6,0,10*ROW('Sanitation Data'!D128))),'Data Summary'!CL134="Yes"),OFFSET('Sanitation Data'!$D$6,0,10*ROW('Sanitation Data'!D128)),NA())</f>
        <v>#N/A</v>
      </c>
      <c r="X134" s="511" t="e">
        <f ca="1">+IF(AND(ISNUMBER(OFFSET('Sanitation Data'!$D$10,0,10*ROW('Sanitation Data'!D128))),'Data Summary'!CM134="Yes"),OFFSET('Sanitation Data'!$D$10,0,10*ROW('Sanitation Data'!D128)),NA())</f>
        <v>#N/A</v>
      </c>
      <c r="Y134" s="511" t="e">
        <f ca="1">+IF(AND(ISNUMBER(OFFSET('Sanitation Data'!$D$11,0,10*ROW('Sanitation Data'!D128))),'Data Summary'!CN134="Yes"),OFFSET('Sanitation Data'!$D$11,0,10*ROW('Sanitation Data'!D128)),NA())</f>
        <v>#N/A</v>
      </c>
      <c r="Z134" s="511" t="e">
        <f ca="1">+IF(AND(ISNUMBER(OFFSET('Sanitation Data'!$D$12,0,10*ROW('Sanitation Data'!D128))),'Data Summary'!CO134="Yes"),OFFSET('Sanitation Data'!$D$12,0,10*ROW('Sanitation Data'!D128)),NA())</f>
        <v>#N/A</v>
      </c>
      <c r="AA134" s="511" t="e">
        <f ca="1">+IF(AND(ISNUMBER(OFFSET('Sanitation Data'!$E$4,0,10*ROW('Sanitation Data'!E128))),'Data Summary'!CP134="Yes"),100-OFFSET('Sanitation Data'!$E$4,0,10*ROW('Sanitation Data'!E128)),NA())</f>
        <v>#N/A</v>
      </c>
      <c r="AB134" s="511" t="e">
        <f ca="1">+IF(AND(ISNUMBER(OFFSET('Sanitation Data'!$E$6,0,10*ROW('Sanitation Data'!E128))),'Data Summary'!CQ134="Yes"),OFFSET('Sanitation Data'!$E$6,0,10*ROW('Sanitation Data'!E128)),NA())</f>
        <v>#N/A</v>
      </c>
      <c r="AC134" s="511" t="e">
        <f ca="1">+IF(AND(ISNUMBER(OFFSET('Sanitation Data'!$E$10,0,10*ROW('Sanitation Data'!E128))),'Data Summary'!CR134="Yes"),OFFSET('Sanitation Data'!$E$10,0,10*ROW('Sanitation Data'!E128)),NA())</f>
        <v>#N/A</v>
      </c>
      <c r="AD134" s="511" t="e">
        <f ca="1">+IF(AND(ISNUMBER(OFFSET('Sanitation Data'!$E$11,0,10*ROW('Sanitation Data'!E128))),'Data Summary'!CS134="Yes"),OFFSET('Sanitation Data'!$E$11,0,10*ROW('Sanitation Data'!E128)),NA())</f>
        <v>#N/A</v>
      </c>
      <c r="AE134" s="511" t="e">
        <f ca="1">+IF(AND(ISNUMBER(OFFSET('Sanitation Data'!$E$12,0,10*ROW('Sanitation Data'!E128))),'Data Summary'!CT134="Yes"),OFFSET('Sanitation Data'!$E$12,0,10*ROW('Sanitation Data'!E128)),NA())</f>
        <v>#N/A</v>
      </c>
      <c r="AF134" s="511" t="e">
        <f ca="1">+IF(AND(ISNUMBER(OFFSET('Sanitation Data'!$F$4,0,10*ROW('Sanitation Data'!F128))),'Data Summary'!CU134="Yes"),100-OFFSET('Sanitation Data'!$F$4,0,10*ROW('Sanitation Data'!F128)),NA())</f>
        <v>#N/A</v>
      </c>
      <c r="AG134" s="511" t="e">
        <f ca="1">+IF(AND(ISNUMBER(OFFSET('Sanitation Data'!$F$6,0,10*ROW('Sanitation Data'!F128))),'Data Summary'!CV134="Yes"),OFFSET('Sanitation Data'!$F$6,0,10*ROW('Sanitation Data'!F128)),NA())</f>
        <v>#N/A</v>
      </c>
      <c r="AH134" s="511" t="e">
        <f ca="1">+IF(AND(ISNUMBER(OFFSET('Sanitation Data'!$F$10,0,10*ROW('Sanitation Data'!F128))),'Data Summary'!CW134="Yes"),OFFSET('Sanitation Data'!$F$10,0,10*ROW('Sanitation Data'!F128)),NA())</f>
        <v>#N/A</v>
      </c>
      <c r="AI134" s="511" t="e">
        <f ca="1">+IF(AND(ISNUMBER(OFFSET('Sanitation Data'!$F$11,0,10*ROW('Sanitation Data'!F128))),'Data Summary'!CX134="Yes"),OFFSET('Sanitation Data'!$F$11,0,10*ROW('Sanitation Data'!F128)),NA())</f>
        <v>#N/A</v>
      </c>
      <c r="AJ134" s="511" t="e">
        <f ca="1">+IF(AND(ISNUMBER(OFFSET('Sanitation Data'!$F$12,0,10*ROW('Sanitation Data'!F128))),'Data Summary'!CY134="Yes"),OFFSET('Sanitation Data'!$F$12,0,10*ROW('Sanitation Data'!F128)),NA())</f>
        <v>#N/A</v>
      </c>
      <c r="AK134" s="511" t="e">
        <f ca="1">+IF(AND(ISNUMBER(OFFSET('Sanitation Data'!$G$4,0,10*ROW('Sanitation Data'!G128))),'Data Summary'!CZ134="Yes"),100-OFFSET('Sanitation Data'!$G$4,0,10*ROW('Sanitation Data'!G128)),NA())</f>
        <v>#N/A</v>
      </c>
      <c r="AL134" s="511" t="e">
        <f ca="1">+IF(AND(ISNUMBER(OFFSET('Sanitation Data'!$G$6,0,10*ROW('Sanitation Data'!G128))),'Data Summary'!DA134="Yes"),OFFSET('Sanitation Data'!$G$6,0,10*ROW('Sanitation Data'!G128)),NA())</f>
        <v>#N/A</v>
      </c>
      <c r="AM134" s="511" t="e">
        <f ca="1">+IF(AND(ISNUMBER(OFFSET('Sanitation Data'!$G$10,0,10*ROW('Sanitation Data'!G128))),'Data Summary'!DB134="Yes"),OFFSET('Sanitation Data'!$G$10,0,10*ROW('Sanitation Data'!G128)),NA())</f>
        <v>#N/A</v>
      </c>
      <c r="AN134" s="511" t="e">
        <f ca="1">+IF(AND(ISNUMBER(OFFSET('Sanitation Data'!$G$11,0,10*ROW('Sanitation Data'!G128))),'Data Summary'!DC134="Yes"),OFFSET('Sanitation Data'!$G$11,0,10*ROW('Sanitation Data'!G128)),NA())</f>
        <v>#N/A</v>
      </c>
      <c r="AO134" s="511" t="e">
        <f ca="1">+IF(AND(ISNUMBER(OFFSET('Sanitation Data'!$G$12,0,10*ROW('Sanitation Data'!G128))),'Data Summary'!DD134="Yes"),OFFSET('Sanitation Data'!$G$12,0,10*ROW('Sanitation Data'!G128)),NA())</f>
        <v>#N/A</v>
      </c>
      <c r="AP134" s="511" t="e">
        <f ca="1">+IF(AND(ISNUMBER(OFFSET('Sanitation Data'!$H$4,0,10*ROW('Sanitation Data'!H128))),'Data Summary'!DE134="Yes"),100-OFFSET('Sanitation Data'!$H$4,0,10*ROW('Sanitation Data'!H128)),NA())</f>
        <v>#N/A</v>
      </c>
      <c r="AQ134" s="511" t="e">
        <f ca="1">+IF(AND(ISNUMBER(OFFSET('Sanitation Data'!$H$6,0,10*ROW('Sanitation Data'!H128))),'Data Summary'!DF134="Yes"),OFFSET('Sanitation Data'!$H$6,0,10*ROW('Sanitation Data'!H128)),NA())</f>
        <v>#N/A</v>
      </c>
      <c r="AR134" s="511" t="e">
        <f ca="1">+IF(AND(ISNUMBER(OFFSET('Sanitation Data'!$H$10,0,10*ROW('Sanitation Data'!H128))),'Data Summary'!DG134="Yes"),OFFSET('Sanitation Data'!$H$10,0,10*ROW('Sanitation Data'!H128)),NA())</f>
        <v>#N/A</v>
      </c>
      <c r="AS134" s="511" t="e">
        <f ca="1">+IF(AND(ISNUMBER(OFFSET('Sanitation Data'!$H$11,0,10*ROW('Sanitation Data'!H128))),'Data Summary'!DH134="Yes"),OFFSET('Sanitation Data'!$H$11,0,10*ROW('Sanitation Data'!H128)),NA())</f>
        <v>#N/A</v>
      </c>
      <c r="AT134" s="511" t="e">
        <f ca="1">+IF(AND(ISNUMBER(OFFSET('Sanitation Data'!$H$12,0,10*ROW('Sanitation Data'!H128))),'Data Summary'!DI134="Yes"),OFFSET('Sanitation Data'!$H$12,0,10*ROW('Sanitation Data'!H128)),NA())</f>
        <v>#N/A</v>
      </c>
      <c r="AU134" s="511" t="e">
        <f ca="1">+IF(AND(ISNUMBER(OFFSET('Sanitation Data'!$I$4,0,10*ROW('Sanitation Data'!I128))),'Data Summary'!DJ134="Yes"),100-OFFSET('Sanitation Data'!$I$4,0,10*ROW('Sanitation Data'!I128)),NA())</f>
        <v>#N/A</v>
      </c>
      <c r="AV134" s="511" t="e">
        <f ca="1">+IF(AND(ISNUMBER(OFFSET('Sanitation Data'!$I$6,0,10*ROW('Sanitation Data'!I128))),'Data Summary'!DK134="Yes"),OFFSET('Sanitation Data'!$I$6,0,10*ROW('Sanitation Data'!I128)),NA())</f>
        <v>#N/A</v>
      </c>
      <c r="AW134" s="511" t="e">
        <f ca="1">+IF(AND(ISNUMBER(OFFSET('Sanitation Data'!$I$10,0,10*ROW('Sanitation Data'!I128))),'Data Summary'!DL134="Yes"),OFFSET('Sanitation Data'!$I$10,0,10*ROW('Sanitation Data'!I128)),NA())</f>
        <v>#N/A</v>
      </c>
      <c r="AX134" s="511" t="e">
        <f ca="1">+IF(AND(ISNUMBER(OFFSET('Sanitation Data'!$I$11,0,10*ROW('Sanitation Data'!I128))),'Data Summary'!DM134="Yes"),OFFSET('Sanitation Data'!$I$11,0,10*ROW('Sanitation Data'!I128)),NA())</f>
        <v>#N/A</v>
      </c>
      <c r="AY134" s="511" t="e">
        <f ca="1">+IF(AND(ISNUMBER(OFFSET('Sanitation Data'!$I$12,0,10*ROW('Sanitation Data'!I128))),'Data Summary'!DN134="Yes"),OFFSET('Sanitation Data'!$I$12,0,10*ROW('Sanitation Data'!I128)),NA())</f>
        <v>#N/A</v>
      </c>
      <c r="AZ134" s="512" t="e">
        <f ca="1">+IF(AND(ISNUMBER(OFFSET('Hygiene Data'!$D$5,0,10*ROW('Hygiene Data'!D128))),'Data Summary'!DO134="Yes"),OFFSET('Hygiene Data'!$D$5,0,10*ROW('Hygiene Data'!D128)),NA())</f>
        <v>#N/A</v>
      </c>
      <c r="BA134" s="512" t="e">
        <f ca="1">+IF(AND(ISNUMBER(OFFSET('Hygiene Data'!$D$7,0,10*ROW('Hygiene Data'!D128))),'Data Summary'!DP134="Yes"),OFFSET('Hygiene Data'!$D$7,0,10*ROW('Hygiene Data'!D128)),NA())</f>
        <v>#N/A</v>
      </c>
      <c r="BB134" s="512" t="e">
        <f ca="1">+IF(AND(ISNUMBER(OFFSET('Hygiene Data'!$D$9,0,10*ROW('Hygiene Data'!D128))),'Data Summary'!DQ134="Yes"),OFFSET('Hygiene Data'!$D$9,0,10*ROW('Hygiene Data'!D128)),NA())</f>
        <v>#N/A</v>
      </c>
      <c r="BC134" s="512" t="e">
        <f ca="1">+IF(AND(ISNUMBER(OFFSET('Hygiene Data'!$E$5,0,10*ROW('Hygiene Data'!E128))),'Data Summary'!DR134="Yes"),OFFSET('Hygiene Data'!$E$5,0,10*ROW('Hygiene Data'!E128)),NA())</f>
        <v>#N/A</v>
      </c>
      <c r="BD134" s="512" t="e">
        <f ca="1">+IF(AND(ISNUMBER(OFFSET('Hygiene Data'!$E$7,0,10*ROW('Hygiene Data'!E128))),'Data Summary'!DS134="Yes"),OFFSET('Hygiene Data'!$E$7,0,10*ROW('Hygiene Data'!E128)),NA())</f>
        <v>#N/A</v>
      </c>
      <c r="BE134" s="512" t="e">
        <f ca="1">+IF(AND(ISNUMBER(OFFSET('Hygiene Data'!$E$9,0,10*ROW('Hygiene Data'!E128))),'Data Summary'!DT134="Yes"),OFFSET('Hygiene Data'!$E$9,0,10*ROW('Hygiene Data'!E128)),NA())</f>
        <v>#N/A</v>
      </c>
      <c r="BF134" s="512" t="e">
        <f ca="1">+IF(AND(ISNUMBER(OFFSET('Hygiene Data'!$F$5,0,10*ROW('Hygiene Data'!F128))),'Data Summary'!DU134="Yes"),OFFSET('Hygiene Data'!$F$5,0,10*ROW('Hygiene Data'!F128)),NA())</f>
        <v>#N/A</v>
      </c>
      <c r="BG134" s="512" t="e">
        <f ca="1">+IF(AND(ISNUMBER(OFFSET('Hygiene Data'!$F$7,0,10*ROW('Hygiene Data'!F128))),'Data Summary'!DV134="Yes"),OFFSET('Hygiene Data'!$F$7,0,10*ROW('Hygiene Data'!F128)),NA())</f>
        <v>#N/A</v>
      </c>
      <c r="BH134" s="512" t="e">
        <f ca="1">+IF(AND(ISNUMBER(OFFSET('Hygiene Data'!$F$9,0,10*ROW('Hygiene Data'!F128))),'Data Summary'!DW134="Yes"),OFFSET('Hygiene Data'!$F$9,0,10*ROW('Hygiene Data'!F128)),NA())</f>
        <v>#N/A</v>
      </c>
      <c r="BI134" s="512" t="e">
        <f ca="1">+IF(AND(ISNUMBER(OFFSET('Hygiene Data'!$G$5,0,10*ROW('Hygiene Data'!G128))),'Data Summary'!DX134="Yes"),OFFSET('Hygiene Data'!$G$5,0,10*ROW('Hygiene Data'!G128)),NA())</f>
        <v>#N/A</v>
      </c>
      <c r="BJ134" s="512" t="e">
        <f ca="1">+IF(AND(ISNUMBER(OFFSET('Hygiene Data'!$G$7,0,10*ROW('Hygiene Data'!G128))),'Data Summary'!DY134="Yes"),OFFSET('Hygiene Data'!$G$7,0,10*ROW('Hygiene Data'!G128)),NA())</f>
        <v>#N/A</v>
      </c>
      <c r="BK134" s="512" t="e">
        <f ca="1">+IF(AND(ISNUMBER(OFFSET('Hygiene Data'!$G$9,0,10*ROW('Hygiene Data'!G128))),'Data Summary'!DZ134="Yes"),OFFSET('Hygiene Data'!$G$9,0,10*ROW('Hygiene Data'!G128)),NA())</f>
        <v>#N/A</v>
      </c>
      <c r="BL134" s="512" t="e">
        <f ca="1">+IF(AND(ISNUMBER(OFFSET('Hygiene Data'!$H$5,0,10*ROW('Hygiene Data'!H128))),'Data Summary'!EA134="Yes"),OFFSET('Hygiene Data'!$H$5,0,10*ROW('Hygiene Data'!H128)),NA())</f>
        <v>#N/A</v>
      </c>
      <c r="BM134" s="512" t="e">
        <f ca="1">+IF(AND(ISNUMBER(OFFSET('Hygiene Data'!$H$7,0,10*ROW('Hygiene Data'!H128))),'Data Summary'!EB134="Yes"),OFFSET('Hygiene Data'!$H$7,0,10*ROW('Hygiene Data'!H128)),NA())</f>
        <v>#N/A</v>
      </c>
      <c r="BN134" s="512" t="e">
        <f ca="1">+IF(AND(ISNUMBER(OFFSET('Hygiene Data'!$H$9,0,10*ROW('Hygiene Data'!H128))),'Data Summary'!EC134="Yes"),OFFSET('Hygiene Data'!$H$9,0,10*ROW('Hygiene Data'!H128)),NA())</f>
        <v>#N/A</v>
      </c>
      <c r="BO134" s="512" t="e">
        <f ca="1">+IF(AND(ISNUMBER(OFFSET('Hygiene Data'!$I$5,0,10*ROW('Hygiene Data'!I128))),'Data Summary'!ED134="Yes"),OFFSET('Hygiene Data'!$I$5,0,10*ROW('Hygiene Data'!I128)),NA())</f>
        <v>#N/A</v>
      </c>
      <c r="BP134" s="512" t="e">
        <f ca="1">+IF(AND(ISNUMBER(OFFSET('Hygiene Data'!$I$7,0,10*ROW('Hygiene Data'!I128))),'Data Summary'!EE134="Yes"),OFFSET('Hygiene Data'!$I$7,0,10*ROW('Hygiene Data'!I128)),NA())</f>
        <v>#N/A</v>
      </c>
      <c r="BQ134" s="512" t="e">
        <f ca="1">+IF(AND(ISNUMBER(OFFSET('Hygiene Data'!$I$9,0,10*ROW('Hygiene Data'!I128))),'Data Summary'!EF134="Yes"),OFFSET('Hygiene Data'!$I$9,0,10*ROW('Hygiene Data'!I128)),NA())</f>
        <v>#N/A</v>
      </c>
    </row>
    <row r="135" spans="1:69" x14ac:dyDescent="0.25">
      <c r="A135" s="508" t="e">
        <f ca="1">+RIGHT('Data Summary'!A135,LEN('Data Summary'!A135)-9)</f>
        <v>#VALUE!</v>
      </c>
      <c r="B135" s="482" t="str">
        <f ca="1">+IF(ISTEXT('Data Summary'!B135),'Data Summary'!B135,"")</f>
        <v/>
      </c>
      <c r="C135" s="509" t="e">
        <f ca="1">+VALUE('Data Summary'!C135)</f>
        <v>#VALUE!</v>
      </c>
      <c r="D135" s="510" t="e">
        <f ca="1">+IF(AND(ISNUMBER(OFFSET('Water Data'!$D$4,0,10*ROW('Water Data'!D129))),'Data Summary'!BS135="Yes"),100-OFFSET('Water Data'!$D$4,0,10*ROW('Water Data'!D129)),NA())</f>
        <v>#N/A</v>
      </c>
      <c r="E135" s="510" t="e">
        <f ca="1">+IF(AND(ISNUMBER(OFFSET('Water Data'!$D$6,0,10*ROW('Water Data'!D129))),'Data Summary'!BT135="Yes"),OFFSET('Water Data'!$D$6,0,10*ROW('Water Data'!D129)),NA())</f>
        <v>#N/A</v>
      </c>
      <c r="F135" s="510" t="e">
        <f ca="1">+IF(AND(ISNUMBER(OFFSET('Water Data'!$D$9,0,10*ROW('Water Data'!D129))),'Data Summary'!BU135="Yes"),OFFSET('Water Data'!$D$9,0,10*ROW('Water Data'!D129)),NA())</f>
        <v>#N/A</v>
      </c>
      <c r="G135" s="510" t="e">
        <f ca="1">+IF(AND(ISNUMBER(OFFSET('Water Data'!$E$4,0,10*ROW('Water Data'!E129))),'Data Summary'!BV135="Yes"),100-OFFSET('Water Data'!$E$4,0,10*ROW('Water Data'!E129)),NA())</f>
        <v>#N/A</v>
      </c>
      <c r="H135" s="510" t="e">
        <f ca="1">+IF(AND(ISNUMBER(OFFSET('Water Data'!$E$6,0,10*ROW('Water Data'!E129))),'Data Summary'!BW135="Yes"),OFFSET('Water Data'!$E$6,0,10*ROW('Water Data'!E129)),NA())</f>
        <v>#N/A</v>
      </c>
      <c r="I135" s="510" t="e">
        <f ca="1">+IF(AND(ISNUMBER(OFFSET('Water Data'!$E$9,0,10*ROW('Water Data'!E129))),'Data Summary'!BX135="Yes"),OFFSET('Water Data'!$E$9,0,10*ROW('Water Data'!E129)),NA())</f>
        <v>#N/A</v>
      </c>
      <c r="J135" s="510" t="e">
        <f ca="1">+IF(AND(ISNUMBER(OFFSET('Water Data'!$F$4,0,10*ROW('Water Data'!F129))),'Data Summary'!BY135="Yes"),100-OFFSET('Water Data'!$F$4,0,10*ROW('Water Data'!F129)),NA())</f>
        <v>#N/A</v>
      </c>
      <c r="K135" s="510" t="e">
        <f ca="1">+IF(AND(ISNUMBER(OFFSET('Water Data'!$F$6,0,10*ROW('Water Data'!F129))),'Data Summary'!BZ135="Yes"),OFFSET('Water Data'!$F$6,0,10*ROW('Water Data'!F129)),NA())</f>
        <v>#N/A</v>
      </c>
      <c r="L135" s="510" t="e">
        <f ca="1">+IF(AND(ISNUMBER(OFFSET('Water Data'!$F$9,0,10*ROW('Water Data'!F129))),'Data Summary'!CA135="Yes"),OFFSET('Water Data'!$F$9,0,10*ROW('Water Data'!F129)),NA())</f>
        <v>#N/A</v>
      </c>
      <c r="M135" s="510" t="e">
        <f ca="1">+IF(AND(ISNUMBER(OFFSET('Water Data'!$G$4,0,10*ROW('Water Data'!G129))),'Data Summary'!CB135="Yes"),100-OFFSET('Water Data'!$G$4,0,10*ROW('Water Data'!G129)),NA())</f>
        <v>#N/A</v>
      </c>
      <c r="N135" s="510" t="e">
        <f ca="1">+IF(AND(ISNUMBER(OFFSET('Water Data'!$G$6,0,10*ROW('Water Data'!G129))),'Data Summary'!CC135="Yes"),OFFSET('Water Data'!$G$6,0,10*ROW('Water Data'!G129)),NA())</f>
        <v>#N/A</v>
      </c>
      <c r="O135" s="510" t="e">
        <f ca="1">+IF(AND(ISNUMBER(OFFSET('Water Data'!$G$9,0,10*ROW('Water Data'!G129))),'Data Summary'!CD135="Yes"),OFFSET('Water Data'!$G$9,0,10*ROW('Water Data'!G129)),NA())</f>
        <v>#N/A</v>
      </c>
      <c r="P135" s="510" t="e">
        <f ca="1">+IF(AND(ISNUMBER(OFFSET('Water Data'!$H$4,0,10*ROW('Water Data'!H129))),'Data Summary'!CE135="Yes"),100-OFFSET('Water Data'!$H$4,0,10*ROW('Water Data'!H129)),NA())</f>
        <v>#N/A</v>
      </c>
      <c r="Q135" s="510" t="e">
        <f ca="1">+IF(AND(ISNUMBER(OFFSET('Water Data'!$H$6,0,10*ROW('Water Data'!H129))),'Data Summary'!CF135="Yes"),OFFSET('Water Data'!$H$6,0,10*ROW('Water Data'!H129)),NA())</f>
        <v>#N/A</v>
      </c>
      <c r="R135" s="510" t="e">
        <f ca="1">+IF(AND(ISNUMBER(OFFSET('Water Data'!$H$9,0,10*ROW('Water Data'!H129))),'Data Summary'!CG135="Yes"),OFFSET('Water Data'!$H$9,0,10*ROW('Water Data'!H129)),NA())</f>
        <v>#N/A</v>
      </c>
      <c r="S135" s="510" t="e">
        <f ca="1">+IF(AND(ISNUMBER(OFFSET('Water Data'!$I$4,0,10*ROW('Water Data'!I129))),'Data Summary'!CH135="Yes"),100-OFFSET('Water Data'!$I$4,0,10*ROW('Water Data'!I129)),NA())</f>
        <v>#N/A</v>
      </c>
      <c r="T135" s="510" t="e">
        <f ca="1">+IF(AND(ISNUMBER(OFFSET('Water Data'!$I$6,0,10*ROW('Water Data'!I129))),'Data Summary'!CI135="Yes"),OFFSET('Water Data'!$I$6,0,10*ROW('Water Data'!I129)),NA())</f>
        <v>#N/A</v>
      </c>
      <c r="U135" s="510" t="e">
        <f ca="1">+IF(AND(ISNUMBER(OFFSET('Water Data'!$I$9,0,10*ROW('Water Data'!I129))),'Data Summary'!CJ135="Yes"),OFFSET('Water Data'!$I$9,0,10*ROW('Water Data'!I129)),NA())</f>
        <v>#N/A</v>
      </c>
      <c r="V135" s="511" t="e">
        <f ca="1">+IF(AND(ISNUMBER(OFFSET('Sanitation Data'!$D$4,0,10*ROW('Sanitation Data'!D129))),'Data Summary'!CK135="Yes"),100-OFFSET('Sanitation Data'!$D$4,0,10*ROW('Sanitation Data'!D129)),NA())</f>
        <v>#N/A</v>
      </c>
      <c r="W135" s="511" t="e">
        <f ca="1">+IF(AND(ISNUMBER(OFFSET('Sanitation Data'!$D$6,0,10*ROW('Sanitation Data'!D129))),'Data Summary'!CL135="Yes"),OFFSET('Sanitation Data'!$D$6,0,10*ROW('Sanitation Data'!D129)),NA())</f>
        <v>#N/A</v>
      </c>
      <c r="X135" s="511" t="e">
        <f ca="1">+IF(AND(ISNUMBER(OFFSET('Sanitation Data'!$D$10,0,10*ROW('Sanitation Data'!D129))),'Data Summary'!CM135="Yes"),OFFSET('Sanitation Data'!$D$10,0,10*ROW('Sanitation Data'!D129)),NA())</f>
        <v>#N/A</v>
      </c>
      <c r="Y135" s="511" t="e">
        <f ca="1">+IF(AND(ISNUMBER(OFFSET('Sanitation Data'!$D$11,0,10*ROW('Sanitation Data'!D129))),'Data Summary'!CN135="Yes"),OFFSET('Sanitation Data'!$D$11,0,10*ROW('Sanitation Data'!D129)),NA())</f>
        <v>#N/A</v>
      </c>
      <c r="Z135" s="511" t="e">
        <f ca="1">+IF(AND(ISNUMBER(OFFSET('Sanitation Data'!$D$12,0,10*ROW('Sanitation Data'!D129))),'Data Summary'!CO135="Yes"),OFFSET('Sanitation Data'!$D$12,0,10*ROW('Sanitation Data'!D129)),NA())</f>
        <v>#N/A</v>
      </c>
      <c r="AA135" s="511" t="e">
        <f ca="1">+IF(AND(ISNUMBER(OFFSET('Sanitation Data'!$E$4,0,10*ROW('Sanitation Data'!E129))),'Data Summary'!CP135="Yes"),100-OFFSET('Sanitation Data'!$E$4,0,10*ROW('Sanitation Data'!E129)),NA())</f>
        <v>#N/A</v>
      </c>
      <c r="AB135" s="511" t="e">
        <f ca="1">+IF(AND(ISNUMBER(OFFSET('Sanitation Data'!$E$6,0,10*ROW('Sanitation Data'!E129))),'Data Summary'!CQ135="Yes"),OFFSET('Sanitation Data'!$E$6,0,10*ROW('Sanitation Data'!E129)),NA())</f>
        <v>#N/A</v>
      </c>
      <c r="AC135" s="511" t="e">
        <f ca="1">+IF(AND(ISNUMBER(OFFSET('Sanitation Data'!$E$10,0,10*ROW('Sanitation Data'!E129))),'Data Summary'!CR135="Yes"),OFFSET('Sanitation Data'!$E$10,0,10*ROW('Sanitation Data'!E129)),NA())</f>
        <v>#N/A</v>
      </c>
      <c r="AD135" s="511" t="e">
        <f ca="1">+IF(AND(ISNUMBER(OFFSET('Sanitation Data'!$E$11,0,10*ROW('Sanitation Data'!E129))),'Data Summary'!CS135="Yes"),OFFSET('Sanitation Data'!$E$11,0,10*ROW('Sanitation Data'!E129)),NA())</f>
        <v>#N/A</v>
      </c>
      <c r="AE135" s="511" t="e">
        <f ca="1">+IF(AND(ISNUMBER(OFFSET('Sanitation Data'!$E$12,0,10*ROW('Sanitation Data'!E129))),'Data Summary'!CT135="Yes"),OFFSET('Sanitation Data'!$E$12,0,10*ROW('Sanitation Data'!E129)),NA())</f>
        <v>#N/A</v>
      </c>
      <c r="AF135" s="511" t="e">
        <f ca="1">+IF(AND(ISNUMBER(OFFSET('Sanitation Data'!$F$4,0,10*ROW('Sanitation Data'!F129))),'Data Summary'!CU135="Yes"),100-OFFSET('Sanitation Data'!$F$4,0,10*ROW('Sanitation Data'!F129)),NA())</f>
        <v>#N/A</v>
      </c>
      <c r="AG135" s="511" t="e">
        <f ca="1">+IF(AND(ISNUMBER(OFFSET('Sanitation Data'!$F$6,0,10*ROW('Sanitation Data'!F129))),'Data Summary'!CV135="Yes"),OFFSET('Sanitation Data'!$F$6,0,10*ROW('Sanitation Data'!F129)),NA())</f>
        <v>#N/A</v>
      </c>
      <c r="AH135" s="511" t="e">
        <f ca="1">+IF(AND(ISNUMBER(OFFSET('Sanitation Data'!$F$10,0,10*ROW('Sanitation Data'!F129))),'Data Summary'!CW135="Yes"),OFFSET('Sanitation Data'!$F$10,0,10*ROW('Sanitation Data'!F129)),NA())</f>
        <v>#N/A</v>
      </c>
      <c r="AI135" s="511" t="e">
        <f ca="1">+IF(AND(ISNUMBER(OFFSET('Sanitation Data'!$F$11,0,10*ROW('Sanitation Data'!F129))),'Data Summary'!CX135="Yes"),OFFSET('Sanitation Data'!$F$11,0,10*ROW('Sanitation Data'!F129)),NA())</f>
        <v>#N/A</v>
      </c>
      <c r="AJ135" s="511" t="e">
        <f ca="1">+IF(AND(ISNUMBER(OFFSET('Sanitation Data'!$F$12,0,10*ROW('Sanitation Data'!F129))),'Data Summary'!CY135="Yes"),OFFSET('Sanitation Data'!$F$12,0,10*ROW('Sanitation Data'!F129)),NA())</f>
        <v>#N/A</v>
      </c>
      <c r="AK135" s="511" t="e">
        <f ca="1">+IF(AND(ISNUMBER(OFFSET('Sanitation Data'!$G$4,0,10*ROW('Sanitation Data'!G129))),'Data Summary'!CZ135="Yes"),100-OFFSET('Sanitation Data'!$G$4,0,10*ROW('Sanitation Data'!G129)),NA())</f>
        <v>#N/A</v>
      </c>
      <c r="AL135" s="511" t="e">
        <f ca="1">+IF(AND(ISNUMBER(OFFSET('Sanitation Data'!$G$6,0,10*ROW('Sanitation Data'!G129))),'Data Summary'!DA135="Yes"),OFFSET('Sanitation Data'!$G$6,0,10*ROW('Sanitation Data'!G129)),NA())</f>
        <v>#N/A</v>
      </c>
      <c r="AM135" s="511" t="e">
        <f ca="1">+IF(AND(ISNUMBER(OFFSET('Sanitation Data'!$G$10,0,10*ROW('Sanitation Data'!G129))),'Data Summary'!DB135="Yes"),OFFSET('Sanitation Data'!$G$10,0,10*ROW('Sanitation Data'!G129)),NA())</f>
        <v>#N/A</v>
      </c>
      <c r="AN135" s="511" t="e">
        <f ca="1">+IF(AND(ISNUMBER(OFFSET('Sanitation Data'!$G$11,0,10*ROW('Sanitation Data'!G129))),'Data Summary'!DC135="Yes"),OFFSET('Sanitation Data'!$G$11,0,10*ROW('Sanitation Data'!G129)),NA())</f>
        <v>#N/A</v>
      </c>
      <c r="AO135" s="511" t="e">
        <f ca="1">+IF(AND(ISNUMBER(OFFSET('Sanitation Data'!$G$12,0,10*ROW('Sanitation Data'!G129))),'Data Summary'!DD135="Yes"),OFFSET('Sanitation Data'!$G$12,0,10*ROW('Sanitation Data'!G129)),NA())</f>
        <v>#N/A</v>
      </c>
      <c r="AP135" s="511" t="e">
        <f ca="1">+IF(AND(ISNUMBER(OFFSET('Sanitation Data'!$H$4,0,10*ROW('Sanitation Data'!H129))),'Data Summary'!DE135="Yes"),100-OFFSET('Sanitation Data'!$H$4,0,10*ROW('Sanitation Data'!H129)),NA())</f>
        <v>#N/A</v>
      </c>
      <c r="AQ135" s="511" t="e">
        <f ca="1">+IF(AND(ISNUMBER(OFFSET('Sanitation Data'!$H$6,0,10*ROW('Sanitation Data'!H129))),'Data Summary'!DF135="Yes"),OFFSET('Sanitation Data'!$H$6,0,10*ROW('Sanitation Data'!H129)),NA())</f>
        <v>#N/A</v>
      </c>
      <c r="AR135" s="511" t="e">
        <f ca="1">+IF(AND(ISNUMBER(OFFSET('Sanitation Data'!$H$10,0,10*ROW('Sanitation Data'!H129))),'Data Summary'!DG135="Yes"),OFFSET('Sanitation Data'!$H$10,0,10*ROW('Sanitation Data'!H129)),NA())</f>
        <v>#N/A</v>
      </c>
      <c r="AS135" s="511" t="e">
        <f ca="1">+IF(AND(ISNUMBER(OFFSET('Sanitation Data'!$H$11,0,10*ROW('Sanitation Data'!H129))),'Data Summary'!DH135="Yes"),OFFSET('Sanitation Data'!$H$11,0,10*ROW('Sanitation Data'!H129)),NA())</f>
        <v>#N/A</v>
      </c>
      <c r="AT135" s="511" t="e">
        <f ca="1">+IF(AND(ISNUMBER(OFFSET('Sanitation Data'!$H$12,0,10*ROW('Sanitation Data'!H129))),'Data Summary'!DI135="Yes"),OFFSET('Sanitation Data'!$H$12,0,10*ROW('Sanitation Data'!H129)),NA())</f>
        <v>#N/A</v>
      </c>
      <c r="AU135" s="511" t="e">
        <f ca="1">+IF(AND(ISNUMBER(OFFSET('Sanitation Data'!$I$4,0,10*ROW('Sanitation Data'!I129))),'Data Summary'!DJ135="Yes"),100-OFFSET('Sanitation Data'!$I$4,0,10*ROW('Sanitation Data'!I129)),NA())</f>
        <v>#N/A</v>
      </c>
      <c r="AV135" s="511" t="e">
        <f ca="1">+IF(AND(ISNUMBER(OFFSET('Sanitation Data'!$I$6,0,10*ROW('Sanitation Data'!I129))),'Data Summary'!DK135="Yes"),OFFSET('Sanitation Data'!$I$6,0,10*ROW('Sanitation Data'!I129)),NA())</f>
        <v>#N/A</v>
      </c>
      <c r="AW135" s="511" t="e">
        <f ca="1">+IF(AND(ISNUMBER(OFFSET('Sanitation Data'!$I$10,0,10*ROW('Sanitation Data'!I129))),'Data Summary'!DL135="Yes"),OFFSET('Sanitation Data'!$I$10,0,10*ROW('Sanitation Data'!I129)),NA())</f>
        <v>#N/A</v>
      </c>
      <c r="AX135" s="511" t="e">
        <f ca="1">+IF(AND(ISNUMBER(OFFSET('Sanitation Data'!$I$11,0,10*ROW('Sanitation Data'!I129))),'Data Summary'!DM135="Yes"),OFFSET('Sanitation Data'!$I$11,0,10*ROW('Sanitation Data'!I129)),NA())</f>
        <v>#N/A</v>
      </c>
      <c r="AY135" s="511" t="e">
        <f ca="1">+IF(AND(ISNUMBER(OFFSET('Sanitation Data'!$I$12,0,10*ROW('Sanitation Data'!I129))),'Data Summary'!DN135="Yes"),OFFSET('Sanitation Data'!$I$12,0,10*ROW('Sanitation Data'!I129)),NA())</f>
        <v>#N/A</v>
      </c>
      <c r="AZ135" s="512" t="e">
        <f ca="1">+IF(AND(ISNUMBER(OFFSET('Hygiene Data'!$D$5,0,10*ROW('Hygiene Data'!D129))),'Data Summary'!DO135="Yes"),OFFSET('Hygiene Data'!$D$5,0,10*ROW('Hygiene Data'!D129)),NA())</f>
        <v>#N/A</v>
      </c>
      <c r="BA135" s="512" t="e">
        <f ca="1">+IF(AND(ISNUMBER(OFFSET('Hygiene Data'!$D$7,0,10*ROW('Hygiene Data'!D129))),'Data Summary'!DP135="Yes"),OFFSET('Hygiene Data'!$D$7,0,10*ROW('Hygiene Data'!D129)),NA())</f>
        <v>#N/A</v>
      </c>
      <c r="BB135" s="512" t="e">
        <f ca="1">+IF(AND(ISNUMBER(OFFSET('Hygiene Data'!$D$9,0,10*ROW('Hygiene Data'!D129))),'Data Summary'!DQ135="Yes"),OFFSET('Hygiene Data'!$D$9,0,10*ROW('Hygiene Data'!D129)),NA())</f>
        <v>#N/A</v>
      </c>
      <c r="BC135" s="512" t="e">
        <f ca="1">+IF(AND(ISNUMBER(OFFSET('Hygiene Data'!$E$5,0,10*ROW('Hygiene Data'!E129))),'Data Summary'!DR135="Yes"),OFFSET('Hygiene Data'!$E$5,0,10*ROW('Hygiene Data'!E129)),NA())</f>
        <v>#N/A</v>
      </c>
      <c r="BD135" s="512" t="e">
        <f ca="1">+IF(AND(ISNUMBER(OFFSET('Hygiene Data'!$E$7,0,10*ROW('Hygiene Data'!E129))),'Data Summary'!DS135="Yes"),OFFSET('Hygiene Data'!$E$7,0,10*ROW('Hygiene Data'!E129)),NA())</f>
        <v>#N/A</v>
      </c>
      <c r="BE135" s="512" t="e">
        <f ca="1">+IF(AND(ISNUMBER(OFFSET('Hygiene Data'!$E$9,0,10*ROW('Hygiene Data'!E129))),'Data Summary'!DT135="Yes"),OFFSET('Hygiene Data'!$E$9,0,10*ROW('Hygiene Data'!E129)),NA())</f>
        <v>#N/A</v>
      </c>
      <c r="BF135" s="512" t="e">
        <f ca="1">+IF(AND(ISNUMBER(OFFSET('Hygiene Data'!$F$5,0,10*ROW('Hygiene Data'!F129))),'Data Summary'!DU135="Yes"),OFFSET('Hygiene Data'!$F$5,0,10*ROW('Hygiene Data'!F129)),NA())</f>
        <v>#N/A</v>
      </c>
      <c r="BG135" s="512" t="e">
        <f ca="1">+IF(AND(ISNUMBER(OFFSET('Hygiene Data'!$F$7,0,10*ROW('Hygiene Data'!F129))),'Data Summary'!DV135="Yes"),OFFSET('Hygiene Data'!$F$7,0,10*ROW('Hygiene Data'!F129)),NA())</f>
        <v>#N/A</v>
      </c>
      <c r="BH135" s="512" t="e">
        <f ca="1">+IF(AND(ISNUMBER(OFFSET('Hygiene Data'!$F$9,0,10*ROW('Hygiene Data'!F129))),'Data Summary'!DW135="Yes"),OFFSET('Hygiene Data'!$F$9,0,10*ROW('Hygiene Data'!F129)),NA())</f>
        <v>#N/A</v>
      </c>
      <c r="BI135" s="512" t="e">
        <f ca="1">+IF(AND(ISNUMBER(OFFSET('Hygiene Data'!$G$5,0,10*ROW('Hygiene Data'!G129))),'Data Summary'!DX135="Yes"),OFFSET('Hygiene Data'!$G$5,0,10*ROW('Hygiene Data'!G129)),NA())</f>
        <v>#N/A</v>
      </c>
      <c r="BJ135" s="512" t="e">
        <f ca="1">+IF(AND(ISNUMBER(OFFSET('Hygiene Data'!$G$7,0,10*ROW('Hygiene Data'!G129))),'Data Summary'!DY135="Yes"),OFFSET('Hygiene Data'!$G$7,0,10*ROW('Hygiene Data'!G129)),NA())</f>
        <v>#N/A</v>
      </c>
      <c r="BK135" s="512" t="e">
        <f ca="1">+IF(AND(ISNUMBER(OFFSET('Hygiene Data'!$G$9,0,10*ROW('Hygiene Data'!G129))),'Data Summary'!DZ135="Yes"),OFFSET('Hygiene Data'!$G$9,0,10*ROW('Hygiene Data'!G129)),NA())</f>
        <v>#N/A</v>
      </c>
      <c r="BL135" s="512" t="e">
        <f ca="1">+IF(AND(ISNUMBER(OFFSET('Hygiene Data'!$H$5,0,10*ROW('Hygiene Data'!H129))),'Data Summary'!EA135="Yes"),OFFSET('Hygiene Data'!$H$5,0,10*ROW('Hygiene Data'!H129)),NA())</f>
        <v>#N/A</v>
      </c>
      <c r="BM135" s="512" t="e">
        <f ca="1">+IF(AND(ISNUMBER(OFFSET('Hygiene Data'!$H$7,0,10*ROW('Hygiene Data'!H129))),'Data Summary'!EB135="Yes"),OFFSET('Hygiene Data'!$H$7,0,10*ROW('Hygiene Data'!H129)),NA())</f>
        <v>#N/A</v>
      </c>
      <c r="BN135" s="512" t="e">
        <f ca="1">+IF(AND(ISNUMBER(OFFSET('Hygiene Data'!$H$9,0,10*ROW('Hygiene Data'!H129))),'Data Summary'!EC135="Yes"),OFFSET('Hygiene Data'!$H$9,0,10*ROW('Hygiene Data'!H129)),NA())</f>
        <v>#N/A</v>
      </c>
      <c r="BO135" s="512" t="e">
        <f ca="1">+IF(AND(ISNUMBER(OFFSET('Hygiene Data'!$I$5,0,10*ROW('Hygiene Data'!I129))),'Data Summary'!ED135="Yes"),OFFSET('Hygiene Data'!$I$5,0,10*ROW('Hygiene Data'!I129)),NA())</f>
        <v>#N/A</v>
      </c>
      <c r="BP135" s="512" t="e">
        <f ca="1">+IF(AND(ISNUMBER(OFFSET('Hygiene Data'!$I$7,0,10*ROW('Hygiene Data'!I129))),'Data Summary'!EE135="Yes"),OFFSET('Hygiene Data'!$I$7,0,10*ROW('Hygiene Data'!I129)),NA())</f>
        <v>#N/A</v>
      </c>
      <c r="BQ135" s="512" t="e">
        <f ca="1">+IF(AND(ISNUMBER(OFFSET('Hygiene Data'!$I$9,0,10*ROW('Hygiene Data'!I129))),'Data Summary'!EF135="Yes"),OFFSET('Hygiene Data'!$I$9,0,10*ROW('Hygiene Data'!I129)),NA())</f>
        <v>#N/A</v>
      </c>
    </row>
    <row r="136" spans="1:69" x14ac:dyDescent="0.25">
      <c r="A136" s="508" t="e">
        <f ca="1">+RIGHT('Data Summary'!A136,LEN('Data Summary'!A136)-9)</f>
        <v>#VALUE!</v>
      </c>
      <c r="B136" s="482" t="str">
        <f ca="1">+IF(ISTEXT('Data Summary'!B136),'Data Summary'!B136,"")</f>
        <v/>
      </c>
      <c r="C136" s="509" t="e">
        <f ca="1">+VALUE('Data Summary'!C136)</f>
        <v>#VALUE!</v>
      </c>
      <c r="D136" s="510" t="e">
        <f ca="1">+IF(AND(ISNUMBER(OFFSET('Water Data'!$D$4,0,10*ROW('Water Data'!D130))),'Data Summary'!BS136="Yes"),100-OFFSET('Water Data'!$D$4,0,10*ROW('Water Data'!D130)),NA())</f>
        <v>#N/A</v>
      </c>
      <c r="E136" s="510" t="e">
        <f ca="1">+IF(AND(ISNUMBER(OFFSET('Water Data'!$D$6,0,10*ROW('Water Data'!D130))),'Data Summary'!BT136="Yes"),OFFSET('Water Data'!$D$6,0,10*ROW('Water Data'!D130)),NA())</f>
        <v>#N/A</v>
      </c>
      <c r="F136" s="510" t="e">
        <f ca="1">+IF(AND(ISNUMBER(OFFSET('Water Data'!$D$9,0,10*ROW('Water Data'!D130))),'Data Summary'!BU136="Yes"),OFFSET('Water Data'!$D$9,0,10*ROW('Water Data'!D130)),NA())</f>
        <v>#N/A</v>
      </c>
      <c r="G136" s="510" t="e">
        <f ca="1">+IF(AND(ISNUMBER(OFFSET('Water Data'!$E$4,0,10*ROW('Water Data'!E130))),'Data Summary'!BV136="Yes"),100-OFFSET('Water Data'!$E$4,0,10*ROW('Water Data'!E130)),NA())</f>
        <v>#N/A</v>
      </c>
      <c r="H136" s="510" t="e">
        <f ca="1">+IF(AND(ISNUMBER(OFFSET('Water Data'!$E$6,0,10*ROW('Water Data'!E130))),'Data Summary'!BW136="Yes"),OFFSET('Water Data'!$E$6,0,10*ROW('Water Data'!E130)),NA())</f>
        <v>#N/A</v>
      </c>
      <c r="I136" s="510" t="e">
        <f ca="1">+IF(AND(ISNUMBER(OFFSET('Water Data'!$E$9,0,10*ROW('Water Data'!E130))),'Data Summary'!BX136="Yes"),OFFSET('Water Data'!$E$9,0,10*ROW('Water Data'!E130)),NA())</f>
        <v>#N/A</v>
      </c>
      <c r="J136" s="510" t="e">
        <f ca="1">+IF(AND(ISNUMBER(OFFSET('Water Data'!$F$4,0,10*ROW('Water Data'!F130))),'Data Summary'!BY136="Yes"),100-OFFSET('Water Data'!$F$4,0,10*ROW('Water Data'!F130)),NA())</f>
        <v>#N/A</v>
      </c>
      <c r="K136" s="510" t="e">
        <f ca="1">+IF(AND(ISNUMBER(OFFSET('Water Data'!$F$6,0,10*ROW('Water Data'!F130))),'Data Summary'!BZ136="Yes"),OFFSET('Water Data'!$F$6,0,10*ROW('Water Data'!F130)),NA())</f>
        <v>#N/A</v>
      </c>
      <c r="L136" s="510" t="e">
        <f ca="1">+IF(AND(ISNUMBER(OFFSET('Water Data'!$F$9,0,10*ROW('Water Data'!F130))),'Data Summary'!CA136="Yes"),OFFSET('Water Data'!$F$9,0,10*ROW('Water Data'!F130)),NA())</f>
        <v>#N/A</v>
      </c>
      <c r="M136" s="510" t="e">
        <f ca="1">+IF(AND(ISNUMBER(OFFSET('Water Data'!$G$4,0,10*ROW('Water Data'!G130))),'Data Summary'!CB136="Yes"),100-OFFSET('Water Data'!$G$4,0,10*ROW('Water Data'!G130)),NA())</f>
        <v>#N/A</v>
      </c>
      <c r="N136" s="510" t="e">
        <f ca="1">+IF(AND(ISNUMBER(OFFSET('Water Data'!$G$6,0,10*ROW('Water Data'!G130))),'Data Summary'!CC136="Yes"),OFFSET('Water Data'!$G$6,0,10*ROW('Water Data'!G130)),NA())</f>
        <v>#N/A</v>
      </c>
      <c r="O136" s="510" t="e">
        <f ca="1">+IF(AND(ISNUMBER(OFFSET('Water Data'!$G$9,0,10*ROW('Water Data'!G130))),'Data Summary'!CD136="Yes"),OFFSET('Water Data'!$G$9,0,10*ROW('Water Data'!G130)),NA())</f>
        <v>#N/A</v>
      </c>
      <c r="P136" s="510" t="e">
        <f ca="1">+IF(AND(ISNUMBER(OFFSET('Water Data'!$H$4,0,10*ROW('Water Data'!H130))),'Data Summary'!CE136="Yes"),100-OFFSET('Water Data'!$H$4,0,10*ROW('Water Data'!H130)),NA())</f>
        <v>#N/A</v>
      </c>
      <c r="Q136" s="510" t="e">
        <f ca="1">+IF(AND(ISNUMBER(OFFSET('Water Data'!$H$6,0,10*ROW('Water Data'!H130))),'Data Summary'!CF136="Yes"),OFFSET('Water Data'!$H$6,0,10*ROW('Water Data'!H130)),NA())</f>
        <v>#N/A</v>
      </c>
      <c r="R136" s="510" t="e">
        <f ca="1">+IF(AND(ISNUMBER(OFFSET('Water Data'!$H$9,0,10*ROW('Water Data'!H130))),'Data Summary'!CG136="Yes"),OFFSET('Water Data'!$H$9,0,10*ROW('Water Data'!H130)),NA())</f>
        <v>#N/A</v>
      </c>
      <c r="S136" s="510" t="e">
        <f ca="1">+IF(AND(ISNUMBER(OFFSET('Water Data'!$I$4,0,10*ROW('Water Data'!I130))),'Data Summary'!CH136="Yes"),100-OFFSET('Water Data'!$I$4,0,10*ROW('Water Data'!I130)),NA())</f>
        <v>#N/A</v>
      </c>
      <c r="T136" s="510" t="e">
        <f ca="1">+IF(AND(ISNUMBER(OFFSET('Water Data'!$I$6,0,10*ROW('Water Data'!I130))),'Data Summary'!CI136="Yes"),OFFSET('Water Data'!$I$6,0,10*ROW('Water Data'!I130)),NA())</f>
        <v>#N/A</v>
      </c>
      <c r="U136" s="510" t="e">
        <f ca="1">+IF(AND(ISNUMBER(OFFSET('Water Data'!$I$9,0,10*ROW('Water Data'!I130))),'Data Summary'!CJ136="Yes"),OFFSET('Water Data'!$I$9,0,10*ROW('Water Data'!I130)),NA())</f>
        <v>#N/A</v>
      </c>
      <c r="V136" s="511" t="e">
        <f ca="1">+IF(AND(ISNUMBER(OFFSET('Sanitation Data'!$D$4,0,10*ROW('Sanitation Data'!D130))),'Data Summary'!CK136="Yes"),100-OFFSET('Sanitation Data'!$D$4,0,10*ROW('Sanitation Data'!D130)),NA())</f>
        <v>#N/A</v>
      </c>
      <c r="W136" s="511" t="e">
        <f ca="1">+IF(AND(ISNUMBER(OFFSET('Sanitation Data'!$D$6,0,10*ROW('Sanitation Data'!D130))),'Data Summary'!CL136="Yes"),OFFSET('Sanitation Data'!$D$6,0,10*ROW('Sanitation Data'!D130)),NA())</f>
        <v>#N/A</v>
      </c>
      <c r="X136" s="511" t="e">
        <f ca="1">+IF(AND(ISNUMBER(OFFSET('Sanitation Data'!$D$10,0,10*ROW('Sanitation Data'!D130))),'Data Summary'!CM136="Yes"),OFFSET('Sanitation Data'!$D$10,0,10*ROW('Sanitation Data'!D130)),NA())</f>
        <v>#N/A</v>
      </c>
      <c r="Y136" s="511" t="e">
        <f ca="1">+IF(AND(ISNUMBER(OFFSET('Sanitation Data'!$D$11,0,10*ROW('Sanitation Data'!D130))),'Data Summary'!CN136="Yes"),OFFSET('Sanitation Data'!$D$11,0,10*ROW('Sanitation Data'!D130)),NA())</f>
        <v>#N/A</v>
      </c>
      <c r="Z136" s="511" t="e">
        <f ca="1">+IF(AND(ISNUMBER(OFFSET('Sanitation Data'!$D$12,0,10*ROW('Sanitation Data'!D130))),'Data Summary'!CO136="Yes"),OFFSET('Sanitation Data'!$D$12,0,10*ROW('Sanitation Data'!D130)),NA())</f>
        <v>#N/A</v>
      </c>
      <c r="AA136" s="511" t="e">
        <f ca="1">+IF(AND(ISNUMBER(OFFSET('Sanitation Data'!$E$4,0,10*ROW('Sanitation Data'!E130))),'Data Summary'!CP136="Yes"),100-OFFSET('Sanitation Data'!$E$4,0,10*ROW('Sanitation Data'!E130)),NA())</f>
        <v>#N/A</v>
      </c>
      <c r="AB136" s="511" t="e">
        <f ca="1">+IF(AND(ISNUMBER(OFFSET('Sanitation Data'!$E$6,0,10*ROW('Sanitation Data'!E130))),'Data Summary'!CQ136="Yes"),OFFSET('Sanitation Data'!$E$6,0,10*ROW('Sanitation Data'!E130)),NA())</f>
        <v>#N/A</v>
      </c>
      <c r="AC136" s="511" t="e">
        <f ca="1">+IF(AND(ISNUMBER(OFFSET('Sanitation Data'!$E$10,0,10*ROW('Sanitation Data'!E130))),'Data Summary'!CR136="Yes"),OFFSET('Sanitation Data'!$E$10,0,10*ROW('Sanitation Data'!E130)),NA())</f>
        <v>#N/A</v>
      </c>
      <c r="AD136" s="511" t="e">
        <f ca="1">+IF(AND(ISNUMBER(OFFSET('Sanitation Data'!$E$11,0,10*ROW('Sanitation Data'!E130))),'Data Summary'!CS136="Yes"),OFFSET('Sanitation Data'!$E$11,0,10*ROW('Sanitation Data'!E130)),NA())</f>
        <v>#N/A</v>
      </c>
      <c r="AE136" s="511" t="e">
        <f ca="1">+IF(AND(ISNUMBER(OFFSET('Sanitation Data'!$E$12,0,10*ROW('Sanitation Data'!E130))),'Data Summary'!CT136="Yes"),OFFSET('Sanitation Data'!$E$12,0,10*ROW('Sanitation Data'!E130)),NA())</f>
        <v>#N/A</v>
      </c>
      <c r="AF136" s="511" t="e">
        <f ca="1">+IF(AND(ISNUMBER(OFFSET('Sanitation Data'!$F$4,0,10*ROW('Sanitation Data'!F130))),'Data Summary'!CU136="Yes"),100-OFFSET('Sanitation Data'!$F$4,0,10*ROW('Sanitation Data'!F130)),NA())</f>
        <v>#N/A</v>
      </c>
      <c r="AG136" s="511" t="e">
        <f ca="1">+IF(AND(ISNUMBER(OFFSET('Sanitation Data'!$F$6,0,10*ROW('Sanitation Data'!F130))),'Data Summary'!CV136="Yes"),OFFSET('Sanitation Data'!$F$6,0,10*ROW('Sanitation Data'!F130)),NA())</f>
        <v>#N/A</v>
      </c>
      <c r="AH136" s="511" t="e">
        <f ca="1">+IF(AND(ISNUMBER(OFFSET('Sanitation Data'!$F$10,0,10*ROW('Sanitation Data'!F130))),'Data Summary'!CW136="Yes"),OFFSET('Sanitation Data'!$F$10,0,10*ROW('Sanitation Data'!F130)),NA())</f>
        <v>#N/A</v>
      </c>
      <c r="AI136" s="511" t="e">
        <f ca="1">+IF(AND(ISNUMBER(OFFSET('Sanitation Data'!$F$11,0,10*ROW('Sanitation Data'!F130))),'Data Summary'!CX136="Yes"),OFFSET('Sanitation Data'!$F$11,0,10*ROW('Sanitation Data'!F130)),NA())</f>
        <v>#N/A</v>
      </c>
      <c r="AJ136" s="511" t="e">
        <f ca="1">+IF(AND(ISNUMBER(OFFSET('Sanitation Data'!$F$12,0,10*ROW('Sanitation Data'!F130))),'Data Summary'!CY136="Yes"),OFFSET('Sanitation Data'!$F$12,0,10*ROW('Sanitation Data'!F130)),NA())</f>
        <v>#N/A</v>
      </c>
      <c r="AK136" s="511" t="e">
        <f ca="1">+IF(AND(ISNUMBER(OFFSET('Sanitation Data'!$G$4,0,10*ROW('Sanitation Data'!G130))),'Data Summary'!CZ136="Yes"),100-OFFSET('Sanitation Data'!$G$4,0,10*ROW('Sanitation Data'!G130)),NA())</f>
        <v>#N/A</v>
      </c>
      <c r="AL136" s="511" t="e">
        <f ca="1">+IF(AND(ISNUMBER(OFFSET('Sanitation Data'!$G$6,0,10*ROW('Sanitation Data'!G130))),'Data Summary'!DA136="Yes"),OFFSET('Sanitation Data'!$G$6,0,10*ROW('Sanitation Data'!G130)),NA())</f>
        <v>#N/A</v>
      </c>
      <c r="AM136" s="511" t="e">
        <f ca="1">+IF(AND(ISNUMBER(OFFSET('Sanitation Data'!$G$10,0,10*ROW('Sanitation Data'!G130))),'Data Summary'!DB136="Yes"),OFFSET('Sanitation Data'!$G$10,0,10*ROW('Sanitation Data'!G130)),NA())</f>
        <v>#N/A</v>
      </c>
      <c r="AN136" s="511" t="e">
        <f ca="1">+IF(AND(ISNUMBER(OFFSET('Sanitation Data'!$G$11,0,10*ROW('Sanitation Data'!G130))),'Data Summary'!DC136="Yes"),OFFSET('Sanitation Data'!$G$11,0,10*ROW('Sanitation Data'!G130)),NA())</f>
        <v>#N/A</v>
      </c>
      <c r="AO136" s="511" t="e">
        <f ca="1">+IF(AND(ISNUMBER(OFFSET('Sanitation Data'!$G$12,0,10*ROW('Sanitation Data'!G130))),'Data Summary'!DD136="Yes"),OFFSET('Sanitation Data'!$G$12,0,10*ROW('Sanitation Data'!G130)),NA())</f>
        <v>#N/A</v>
      </c>
      <c r="AP136" s="511" t="e">
        <f ca="1">+IF(AND(ISNUMBER(OFFSET('Sanitation Data'!$H$4,0,10*ROW('Sanitation Data'!H130))),'Data Summary'!DE136="Yes"),100-OFFSET('Sanitation Data'!$H$4,0,10*ROW('Sanitation Data'!H130)),NA())</f>
        <v>#N/A</v>
      </c>
      <c r="AQ136" s="511" t="e">
        <f ca="1">+IF(AND(ISNUMBER(OFFSET('Sanitation Data'!$H$6,0,10*ROW('Sanitation Data'!H130))),'Data Summary'!DF136="Yes"),OFFSET('Sanitation Data'!$H$6,0,10*ROW('Sanitation Data'!H130)),NA())</f>
        <v>#N/A</v>
      </c>
      <c r="AR136" s="511" t="e">
        <f ca="1">+IF(AND(ISNUMBER(OFFSET('Sanitation Data'!$H$10,0,10*ROW('Sanitation Data'!H130))),'Data Summary'!DG136="Yes"),OFFSET('Sanitation Data'!$H$10,0,10*ROW('Sanitation Data'!H130)),NA())</f>
        <v>#N/A</v>
      </c>
      <c r="AS136" s="511" t="e">
        <f ca="1">+IF(AND(ISNUMBER(OFFSET('Sanitation Data'!$H$11,0,10*ROW('Sanitation Data'!H130))),'Data Summary'!DH136="Yes"),OFFSET('Sanitation Data'!$H$11,0,10*ROW('Sanitation Data'!H130)),NA())</f>
        <v>#N/A</v>
      </c>
      <c r="AT136" s="511" t="e">
        <f ca="1">+IF(AND(ISNUMBER(OFFSET('Sanitation Data'!$H$12,0,10*ROW('Sanitation Data'!H130))),'Data Summary'!DI136="Yes"),OFFSET('Sanitation Data'!$H$12,0,10*ROW('Sanitation Data'!H130)),NA())</f>
        <v>#N/A</v>
      </c>
      <c r="AU136" s="511" t="e">
        <f ca="1">+IF(AND(ISNUMBER(OFFSET('Sanitation Data'!$I$4,0,10*ROW('Sanitation Data'!I130))),'Data Summary'!DJ136="Yes"),100-OFFSET('Sanitation Data'!$I$4,0,10*ROW('Sanitation Data'!I130)),NA())</f>
        <v>#N/A</v>
      </c>
      <c r="AV136" s="511" t="e">
        <f ca="1">+IF(AND(ISNUMBER(OFFSET('Sanitation Data'!$I$6,0,10*ROW('Sanitation Data'!I130))),'Data Summary'!DK136="Yes"),OFFSET('Sanitation Data'!$I$6,0,10*ROW('Sanitation Data'!I130)),NA())</f>
        <v>#N/A</v>
      </c>
      <c r="AW136" s="511" t="e">
        <f ca="1">+IF(AND(ISNUMBER(OFFSET('Sanitation Data'!$I$10,0,10*ROW('Sanitation Data'!I130))),'Data Summary'!DL136="Yes"),OFFSET('Sanitation Data'!$I$10,0,10*ROW('Sanitation Data'!I130)),NA())</f>
        <v>#N/A</v>
      </c>
      <c r="AX136" s="511" t="e">
        <f ca="1">+IF(AND(ISNUMBER(OFFSET('Sanitation Data'!$I$11,0,10*ROW('Sanitation Data'!I130))),'Data Summary'!DM136="Yes"),OFFSET('Sanitation Data'!$I$11,0,10*ROW('Sanitation Data'!I130)),NA())</f>
        <v>#N/A</v>
      </c>
      <c r="AY136" s="511" t="e">
        <f ca="1">+IF(AND(ISNUMBER(OFFSET('Sanitation Data'!$I$12,0,10*ROW('Sanitation Data'!I130))),'Data Summary'!DN136="Yes"),OFFSET('Sanitation Data'!$I$12,0,10*ROW('Sanitation Data'!I130)),NA())</f>
        <v>#N/A</v>
      </c>
      <c r="AZ136" s="512" t="e">
        <f ca="1">+IF(AND(ISNUMBER(OFFSET('Hygiene Data'!$D$5,0,10*ROW('Hygiene Data'!D130))),'Data Summary'!DO136="Yes"),OFFSET('Hygiene Data'!$D$5,0,10*ROW('Hygiene Data'!D130)),NA())</f>
        <v>#N/A</v>
      </c>
      <c r="BA136" s="512" t="e">
        <f ca="1">+IF(AND(ISNUMBER(OFFSET('Hygiene Data'!$D$7,0,10*ROW('Hygiene Data'!D130))),'Data Summary'!DP136="Yes"),OFFSET('Hygiene Data'!$D$7,0,10*ROW('Hygiene Data'!D130)),NA())</f>
        <v>#N/A</v>
      </c>
      <c r="BB136" s="512" t="e">
        <f ca="1">+IF(AND(ISNUMBER(OFFSET('Hygiene Data'!$D$9,0,10*ROW('Hygiene Data'!D130))),'Data Summary'!DQ136="Yes"),OFFSET('Hygiene Data'!$D$9,0,10*ROW('Hygiene Data'!D130)),NA())</f>
        <v>#N/A</v>
      </c>
      <c r="BC136" s="512" t="e">
        <f ca="1">+IF(AND(ISNUMBER(OFFSET('Hygiene Data'!$E$5,0,10*ROW('Hygiene Data'!E130))),'Data Summary'!DR136="Yes"),OFFSET('Hygiene Data'!$E$5,0,10*ROW('Hygiene Data'!E130)),NA())</f>
        <v>#N/A</v>
      </c>
      <c r="BD136" s="512" t="e">
        <f ca="1">+IF(AND(ISNUMBER(OFFSET('Hygiene Data'!$E$7,0,10*ROW('Hygiene Data'!E130))),'Data Summary'!DS136="Yes"),OFFSET('Hygiene Data'!$E$7,0,10*ROW('Hygiene Data'!E130)),NA())</f>
        <v>#N/A</v>
      </c>
      <c r="BE136" s="512" t="e">
        <f ca="1">+IF(AND(ISNUMBER(OFFSET('Hygiene Data'!$E$9,0,10*ROW('Hygiene Data'!E130))),'Data Summary'!DT136="Yes"),OFFSET('Hygiene Data'!$E$9,0,10*ROW('Hygiene Data'!E130)),NA())</f>
        <v>#N/A</v>
      </c>
      <c r="BF136" s="512" t="e">
        <f ca="1">+IF(AND(ISNUMBER(OFFSET('Hygiene Data'!$F$5,0,10*ROW('Hygiene Data'!F130))),'Data Summary'!DU136="Yes"),OFFSET('Hygiene Data'!$F$5,0,10*ROW('Hygiene Data'!F130)),NA())</f>
        <v>#N/A</v>
      </c>
      <c r="BG136" s="512" t="e">
        <f ca="1">+IF(AND(ISNUMBER(OFFSET('Hygiene Data'!$F$7,0,10*ROW('Hygiene Data'!F130))),'Data Summary'!DV136="Yes"),OFFSET('Hygiene Data'!$F$7,0,10*ROW('Hygiene Data'!F130)),NA())</f>
        <v>#N/A</v>
      </c>
      <c r="BH136" s="512" t="e">
        <f ca="1">+IF(AND(ISNUMBER(OFFSET('Hygiene Data'!$F$9,0,10*ROW('Hygiene Data'!F130))),'Data Summary'!DW136="Yes"),OFFSET('Hygiene Data'!$F$9,0,10*ROW('Hygiene Data'!F130)),NA())</f>
        <v>#N/A</v>
      </c>
      <c r="BI136" s="512" t="e">
        <f ca="1">+IF(AND(ISNUMBER(OFFSET('Hygiene Data'!$G$5,0,10*ROW('Hygiene Data'!G130))),'Data Summary'!DX136="Yes"),OFFSET('Hygiene Data'!$G$5,0,10*ROW('Hygiene Data'!G130)),NA())</f>
        <v>#N/A</v>
      </c>
      <c r="BJ136" s="512" t="e">
        <f ca="1">+IF(AND(ISNUMBER(OFFSET('Hygiene Data'!$G$7,0,10*ROW('Hygiene Data'!G130))),'Data Summary'!DY136="Yes"),OFFSET('Hygiene Data'!$G$7,0,10*ROW('Hygiene Data'!G130)),NA())</f>
        <v>#N/A</v>
      </c>
      <c r="BK136" s="512" t="e">
        <f ca="1">+IF(AND(ISNUMBER(OFFSET('Hygiene Data'!$G$9,0,10*ROW('Hygiene Data'!G130))),'Data Summary'!DZ136="Yes"),OFFSET('Hygiene Data'!$G$9,0,10*ROW('Hygiene Data'!G130)),NA())</f>
        <v>#N/A</v>
      </c>
      <c r="BL136" s="512" t="e">
        <f ca="1">+IF(AND(ISNUMBER(OFFSET('Hygiene Data'!$H$5,0,10*ROW('Hygiene Data'!H130))),'Data Summary'!EA136="Yes"),OFFSET('Hygiene Data'!$H$5,0,10*ROW('Hygiene Data'!H130)),NA())</f>
        <v>#N/A</v>
      </c>
      <c r="BM136" s="512" t="e">
        <f ca="1">+IF(AND(ISNUMBER(OFFSET('Hygiene Data'!$H$7,0,10*ROW('Hygiene Data'!H130))),'Data Summary'!EB136="Yes"),OFFSET('Hygiene Data'!$H$7,0,10*ROW('Hygiene Data'!H130)),NA())</f>
        <v>#N/A</v>
      </c>
      <c r="BN136" s="512" t="e">
        <f ca="1">+IF(AND(ISNUMBER(OFFSET('Hygiene Data'!$H$9,0,10*ROW('Hygiene Data'!H130))),'Data Summary'!EC136="Yes"),OFFSET('Hygiene Data'!$H$9,0,10*ROW('Hygiene Data'!H130)),NA())</f>
        <v>#N/A</v>
      </c>
      <c r="BO136" s="512" t="e">
        <f ca="1">+IF(AND(ISNUMBER(OFFSET('Hygiene Data'!$I$5,0,10*ROW('Hygiene Data'!I130))),'Data Summary'!ED136="Yes"),OFFSET('Hygiene Data'!$I$5,0,10*ROW('Hygiene Data'!I130)),NA())</f>
        <v>#N/A</v>
      </c>
      <c r="BP136" s="512" t="e">
        <f ca="1">+IF(AND(ISNUMBER(OFFSET('Hygiene Data'!$I$7,0,10*ROW('Hygiene Data'!I130))),'Data Summary'!EE136="Yes"),OFFSET('Hygiene Data'!$I$7,0,10*ROW('Hygiene Data'!I130)),NA())</f>
        <v>#N/A</v>
      </c>
      <c r="BQ136" s="512" t="e">
        <f ca="1">+IF(AND(ISNUMBER(OFFSET('Hygiene Data'!$I$9,0,10*ROW('Hygiene Data'!I130))),'Data Summary'!EF136="Yes"),OFFSET('Hygiene Data'!$I$9,0,10*ROW('Hygiene Data'!I130)),NA())</f>
        <v>#N/A</v>
      </c>
    </row>
    <row r="137" spans="1:69" x14ac:dyDescent="0.25">
      <c r="A137" s="508" t="e">
        <f ca="1">+RIGHT('Data Summary'!A137,LEN('Data Summary'!A137)-9)</f>
        <v>#VALUE!</v>
      </c>
      <c r="B137" s="482" t="str">
        <f ca="1">+IF(ISTEXT('Data Summary'!B137),'Data Summary'!B137,"")</f>
        <v/>
      </c>
      <c r="C137" s="509" t="e">
        <f ca="1">+VALUE('Data Summary'!C137)</f>
        <v>#VALUE!</v>
      </c>
      <c r="D137" s="510" t="e">
        <f ca="1">+IF(AND(ISNUMBER(OFFSET('Water Data'!$D$4,0,10*ROW('Water Data'!D131))),'Data Summary'!BS137="Yes"),100-OFFSET('Water Data'!$D$4,0,10*ROW('Water Data'!D131)),NA())</f>
        <v>#N/A</v>
      </c>
      <c r="E137" s="510" t="e">
        <f ca="1">+IF(AND(ISNUMBER(OFFSET('Water Data'!$D$6,0,10*ROW('Water Data'!D131))),'Data Summary'!BT137="Yes"),OFFSET('Water Data'!$D$6,0,10*ROW('Water Data'!D131)),NA())</f>
        <v>#N/A</v>
      </c>
      <c r="F137" s="510" t="e">
        <f ca="1">+IF(AND(ISNUMBER(OFFSET('Water Data'!$D$9,0,10*ROW('Water Data'!D131))),'Data Summary'!BU137="Yes"),OFFSET('Water Data'!$D$9,0,10*ROW('Water Data'!D131)),NA())</f>
        <v>#N/A</v>
      </c>
      <c r="G137" s="510" t="e">
        <f ca="1">+IF(AND(ISNUMBER(OFFSET('Water Data'!$E$4,0,10*ROW('Water Data'!E131))),'Data Summary'!BV137="Yes"),100-OFFSET('Water Data'!$E$4,0,10*ROW('Water Data'!E131)),NA())</f>
        <v>#N/A</v>
      </c>
      <c r="H137" s="510" t="e">
        <f ca="1">+IF(AND(ISNUMBER(OFFSET('Water Data'!$E$6,0,10*ROW('Water Data'!E131))),'Data Summary'!BW137="Yes"),OFFSET('Water Data'!$E$6,0,10*ROW('Water Data'!E131)),NA())</f>
        <v>#N/A</v>
      </c>
      <c r="I137" s="510" t="e">
        <f ca="1">+IF(AND(ISNUMBER(OFFSET('Water Data'!$E$9,0,10*ROW('Water Data'!E131))),'Data Summary'!BX137="Yes"),OFFSET('Water Data'!$E$9,0,10*ROW('Water Data'!E131)),NA())</f>
        <v>#N/A</v>
      </c>
      <c r="J137" s="510" t="e">
        <f ca="1">+IF(AND(ISNUMBER(OFFSET('Water Data'!$F$4,0,10*ROW('Water Data'!F131))),'Data Summary'!BY137="Yes"),100-OFFSET('Water Data'!$F$4,0,10*ROW('Water Data'!F131)),NA())</f>
        <v>#N/A</v>
      </c>
      <c r="K137" s="510" t="e">
        <f ca="1">+IF(AND(ISNUMBER(OFFSET('Water Data'!$F$6,0,10*ROW('Water Data'!F131))),'Data Summary'!BZ137="Yes"),OFFSET('Water Data'!$F$6,0,10*ROW('Water Data'!F131)),NA())</f>
        <v>#N/A</v>
      </c>
      <c r="L137" s="510" t="e">
        <f ca="1">+IF(AND(ISNUMBER(OFFSET('Water Data'!$F$9,0,10*ROW('Water Data'!F131))),'Data Summary'!CA137="Yes"),OFFSET('Water Data'!$F$9,0,10*ROW('Water Data'!F131)),NA())</f>
        <v>#N/A</v>
      </c>
      <c r="M137" s="510" t="e">
        <f ca="1">+IF(AND(ISNUMBER(OFFSET('Water Data'!$G$4,0,10*ROW('Water Data'!G131))),'Data Summary'!CB137="Yes"),100-OFFSET('Water Data'!$G$4,0,10*ROW('Water Data'!G131)),NA())</f>
        <v>#N/A</v>
      </c>
      <c r="N137" s="510" t="e">
        <f ca="1">+IF(AND(ISNUMBER(OFFSET('Water Data'!$G$6,0,10*ROW('Water Data'!G131))),'Data Summary'!CC137="Yes"),OFFSET('Water Data'!$G$6,0,10*ROW('Water Data'!G131)),NA())</f>
        <v>#N/A</v>
      </c>
      <c r="O137" s="510" t="e">
        <f ca="1">+IF(AND(ISNUMBER(OFFSET('Water Data'!$G$9,0,10*ROW('Water Data'!G131))),'Data Summary'!CD137="Yes"),OFFSET('Water Data'!$G$9,0,10*ROW('Water Data'!G131)),NA())</f>
        <v>#N/A</v>
      </c>
      <c r="P137" s="510" t="e">
        <f ca="1">+IF(AND(ISNUMBER(OFFSET('Water Data'!$H$4,0,10*ROW('Water Data'!H131))),'Data Summary'!CE137="Yes"),100-OFFSET('Water Data'!$H$4,0,10*ROW('Water Data'!H131)),NA())</f>
        <v>#N/A</v>
      </c>
      <c r="Q137" s="510" t="e">
        <f ca="1">+IF(AND(ISNUMBER(OFFSET('Water Data'!$H$6,0,10*ROW('Water Data'!H131))),'Data Summary'!CF137="Yes"),OFFSET('Water Data'!$H$6,0,10*ROW('Water Data'!H131)),NA())</f>
        <v>#N/A</v>
      </c>
      <c r="R137" s="510" t="e">
        <f ca="1">+IF(AND(ISNUMBER(OFFSET('Water Data'!$H$9,0,10*ROW('Water Data'!H131))),'Data Summary'!CG137="Yes"),OFFSET('Water Data'!$H$9,0,10*ROW('Water Data'!H131)),NA())</f>
        <v>#N/A</v>
      </c>
      <c r="S137" s="510" t="e">
        <f ca="1">+IF(AND(ISNUMBER(OFFSET('Water Data'!$I$4,0,10*ROW('Water Data'!I131))),'Data Summary'!CH137="Yes"),100-OFFSET('Water Data'!$I$4,0,10*ROW('Water Data'!I131)),NA())</f>
        <v>#N/A</v>
      </c>
      <c r="T137" s="510" t="e">
        <f ca="1">+IF(AND(ISNUMBER(OFFSET('Water Data'!$I$6,0,10*ROW('Water Data'!I131))),'Data Summary'!CI137="Yes"),OFFSET('Water Data'!$I$6,0,10*ROW('Water Data'!I131)),NA())</f>
        <v>#N/A</v>
      </c>
      <c r="U137" s="510" t="e">
        <f ca="1">+IF(AND(ISNUMBER(OFFSET('Water Data'!$I$9,0,10*ROW('Water Data'!I131))),'Data Summary'!CJ137="Yes"),OFFSET('Water Data'!$I$9,0,10*ROW('Water Data'!I131)),NA())</f>
        <v>#N/A</v>
      </c>
      <c r="V137" s="511" t="e">
        <f ca="1">+IF(AND(ISNUMBER(OFFSET('Sanitation Data'!$D$4,0,10*ROW('Sanitation Data'!D131))),'Data Summary'!CK137="Yes"),100-OFFSET('Sanitation Data'!$D$4,0,10*ROW('Sanitation Data'!D131)),NA())</f>
        <v>#N/A</v>
      </c>
      <c r="W137" s="511" t="e">
        <f ca="1">+IF(AND(ISNUMBER(OFFSET('Sanitation Data'!$D$6,0,10*ROW('Sanitation Data'!D131))),'Data Summary'!CL137="Yes"),OFFSET('Sanitation Data'!$D$6,0,10*ROW('Sanitation Data'!D131)),NA())</f>
        <v>#N/A</v>
      </c>
      <c r="X137" s="511" t="e">
        <f ca="1">+IF(AND(ISNUMBER(OFFSET('Sanitation Data'!$D$10,0,10*ROW('Sanitation Data'!D131))),'Data Summary'!CM137="Yes"),OFFSET('Sanitation Data'!$D$10,0,10*ROW('Sanitation Data'!D131)),NA())</f>
        <v>#N/A</v>
      </c>
      <c r="Y137" s="511" t="e">
        <f ca="1">+IF(AND(ISNUMBER(OFFSET('Sanitation Data'!$D$11,0,10*ROW('Sanitation Data'!D131))),'Data Summary'!CN137="Yes"),OFFSET('Sanitation Data'!$D$11,0,10*ROW('Sanitation Data'!D131)),NA())</f>
        <v>#N/A</v>
      </c>
      <c r="Z137" s="511" t="e">
        <f ca="1">+IF(AND(ISNUMBER(OFFSET('Sanitation Data'!$D$12,0,10*ROW('Sanitation Data'!D131))),'Data Summary'!CO137="Yes"),OFFSET('Sanitation Data'!$D$12,0,10*ROW('Sanitation Data'!D131)),NA())</f>
        <v>#N/A</v>
      </c>
      <c r="AA137" s="511" t="e">
        <f ca="1">+IF(AND(ISNUMBER(OFFSET('Sanitation Data'!$E$4,0,10*ROW('Sanitation Data'!E131))),'Data Summary'!CP137="Yes"),100-OFFSET('Sanitation Data'!$E$4,0,10*ROW('Sanitation Data'!E131)),NA())</f>
        <v>#N/A</v>
      </c>
      <c r="AB137" s="511" t="e">
        <f ca="1">+IF(AND(ISNUMBER(OFFSET('Sanitation Data'!$E$6,0,10*ROW('Sanitation Data'!E131))),'Data Summary'!CQ137="Yes"),OFFSET('Sanitation Data'!$E$6,0,10*ROW('Sanitation Data'!E131)),NA())</f>
        <v>#N/A</v>
      </c>
      <c r="AC137" s="511" t="e">
        <f ca="1">+IF(AND(ISNUMBER(OFFSET('Sanitation Data'!$E$10,0,10*ROW('Sanitation Data'!E131))),'Data Summary'!CR137="Yes"),OFFSET('Sanitation Data'!$E$10,0,10*ROW('Sanitation Data'!E131)),NA())</f>
        <v>#N/A</v>
      </c>
      <c r="AD137" s="511" t="e">
        <f ca="1">+IF(AND(ISNUMBER(OFFSET('Sanitation Data'!$E$11,0,10*ROW('Sanitation Data'!E131))),'Data Summary'!CS137="Yes"),OFFSET('Sanitation Data'!$E$11,0,10*ROW('Sanitation Data'!E131)),NA())</f>
        <v>#N/A</v>
      </c>
      <c r="AE137" s="511" t="e">
        <f ca="1">+IF(AND(ISNUMBER(OFFSET('Sanitation Data'!$E$12,0,10*ROW('Sanitation Data'!E131))),'Data Summary'!CT137="Yes"),OFFSET('Sanitation Data'!$E$12,0,10*ROW('Sanitation Data'!E131)),NA())</f>
        <v>#N/A</v>
      </c>
      <c r="AF137" s="511" t="e">
        <f ca="1">+IF(AND(ISNUMBER(OFFSET('Sanitation Data'!$F$4,0,10*ROW('Sanitation Data'!F131))),'Data Summary'!CU137="Yes"),100-OFFSET('Sanitation Data'!$F$4,0,10*ROW('Sanitation Data'!F131)),NA())</f>
        <v>#N/A</v>
      </c>
      <c r="AG137" s="511" t="e">
        <f ca="1">+IF(AND(ISNUMBER(OFFSET('Sanitation Data'!$F$6,0,10*ROW('Sanitation Data'!F131))),'Data Summary'!CV137="Yes"),OFFSET('Sanitation Data'!$F$6,0,10*ROW('Sanitation Data'!F131)),NA())</f>
        <v>#N/A</v>
      </c>
      <c r="AH137" s="511" t="e">
        <f ca="1">+IF(AND(ISNUMBER(OFFSET('Sanitation Data'!$F$10,0,10*ROW('Sanitation Data'!F131))),'Data Summary'!CW137="Yes"),OFFSET('Sanitation Data'!$F$10,0,10*ROW('Sanitation Data'!F131)),NA())</f>
        <v>#N/A</v>
      </c>
      <c r="AI137" s="511" t="e">
        <f ca="1">+IF(AND(ISNUMBER(OFFSET('Sanitation Data'!$F$11,0,10*ROW('Sanitation Data'!F131))),'Data Summary'!CX137="Yes"),OFFSET('Sanitation Data'!$F$11,0,10*ROW('Sanitation Data'!F131)),NA())</f>
        <v>#N/A</v>
      </c>
      <c r="AJ137" s="511" t="e">
        <f ca="1">+IF(AND(ISNUMBER(OFFSET('Sanitation Data'!$F$12,0,10*ROW('Sanitation Data'!F131))),'Data Summary'!CY137="Yes"),OFFSET('Sanitation Data'!$F$12,0,10*ROW('Sanitation Data'!F131)),NA())</f>
        <v>#N/A</v>
      </c>
      <c r="AK137" s="511" t="e">
        <f ca="1">+IF(AND(ISNUMBER(OFFSET('Sanitation Data'!$G$4,0,10*ROW('Sanitation Data'!G131))),'Data Summary'!CZ137="Yes"),100-OFFSET('Sanitation Data'!$G$4,0,10*ROW('Sanitation Data'!G131)),NA())</f>
        <v>#N/A</v>
      </c>
      <c r="AL137" s="511" t="e">
        <f ca="1">+IF(AND(ISNUMBER(OFFSET('Sanitation Data'!$G$6,0,10*ROW('Sanitation Data'!G131))),'Data Summary'!DA137="Yes"),OFFSET('Sanitation Data'!$G$6,0,10*ROW('Sanitation Data'!G131)),NA())</f>
        <v>#N/A</v>
      </c>
      <c r="AM137" s="511" t="e">
        <f ca="1">+IF(AND(ISNUMBER(OFFSET('Sanitation Data'!$G$10,0,10*ROW('Sanitation Data'!G131))),'Data Summary'!DB137="Yes"),OFFSET('Sanitation Data'!$G$10,0,10*ROW('Sanitation Data'!G131)),NA())</f>
        <v>#N/A</v>
      </c>
      <c r="AN137" s="511" t="e">
        <f ca="1">+IF(AND(ISNUMBER(OFFSET('Sanitation Data'!$G$11,0,10*ROW('Sanitation Data'!G131))),'Data Summary'!DC137="Yes"),OFFSET('Sanitation Data'!$G$11,0,10*ROW('Sanitation Data'!G131)),NA())</f>
        <v>#N/A</v>
      </c>
      <c r="AO137" s="511" t="e">
        <f ca="1">+IF(AND(ISNUMBER(OFFSET('Sanitation Data'!$G$12,0,10*ROW('Sanitation Data'!G131))),'Data Summary'!DD137="Yes"),OFFSET('Sanitation Data'!$G$12,0,10*ROW('Sanitation Data'!G131)),NA())</f>
        <v>#N/A</v>
      </c>
      <c r="AP137" s="511" t="e">
        <f ca="1">+IF(AND(ISNUMBER(OFFSET('Sanitation Data'!$H$4,0,10*ROW('Sanitation Data'!H131))),'Data Summary'!DE137="Yes"),100-OFFSET('Sanitation Data'!$H$4,0,10*ROW('Sanitation Data'!H131)),NA())</f>
        <v>#N/A</v>
      </c>
      <c r="AQ137" s="511" t="e">
        <f ca="1">+IF(AND(ISNUMBER(OFFSET('Sanitation Data'!$H$6,0,10*ROW('Sanitation Data'!H131))),'Data Summary'!DF137="Yes"),OFFSET('Sanitation Data'!$H$6,0,10*ROW('Sanitation Data'!H131)),NA())</f>
        <v>#N/A</v>
      </c>
      <c r="AR137" s="511" t="e">
        <f ca="1">+IF(AND(ISNUMBER(OFFSET('Sanitation Data'!$H$10,0,10*ROW('Sanitation Data'!H131))),'Data Summary'!DG137="Yes"),OFFSET('Sanitation Data'!$H$10,0,10*ROW('Sanitation Data'!H131)),NA())</f>
        <v>#N/A</v>
      </c>
      <c r="AS137" s="511" t="e">
        <f ca="1">+IF(AND(ISNUMBER(OFFSET('Sanitation Data'!$H$11,0,10*ROW('Sanitation Data'!H131))),'Data Summary'!DH137="Yes"),OFFSET('Sanitation Data'!$H$11,0,10*ROW('Sanitation Data'!H131)),NA())</f>
        <v>#N/A</v>
      </c>
      <c r="AT137" s="511" t="e">
        <f ca="1">+IF(AND(ISNUMBER(OFFSET('Sanitation Data'!$H$12,0,10*ROW('Sanitation Data'!H131))),'Data Summary'!DI137="Yes"),OFFSET('Sanitation Data'!$H$12,0,10*ROW('Sanitation Data'!H131)),NA())</f>
        <v>#N/A</v>
      </c>
      <c r="AU137" s="511" t="e">
        <f ca="1">+IF(AND(ISNUMBER(OFFSET('Sanitation Data'!$I$4,0,10*ROW('Sanitation Data'!I131))),'Data Summary'!DJ137="Yes"),100-OFFSET('Sanitation Data'!$I$4,0,10*ROW('Sanitation Data'!I131)),NA())</f>
        <v>#N/A</v>
      </c>
      <c r="AV137" s="511" t="e">
        <f ca="1">+IF(AND(ISNUMBER(OFFSET('Sanitation Data'!$I$6,0,10*ROW('Sanitation Data'!I131))),'Data Summary'!DK137="Yes"),OFFSET('Sanitation Data'!$I$6,0,10*ROW('Sanitation Data'!I131)),NA())</f>
        <v>#N/A</v>
      </c>
      <c r="AW137" s="511" t="e">
        <f ca="1">+IF(AND(ISNUMBER(OFFSET('Sanitation Data'!$I$10,0,10*ROW('Sanitation Data'!I131))),'Data Summary'!DL137="Yes"),OFFSET('Sanitation Data'!$I$10,0,10*ROW('Sanitation Data'!I131)),NA())</f>
        <v>#N/A</v>
      </c>
      <c r="AX137" s="511" t="e">
        <f ca="1">+IF(AND(ISNUMBER(OFFSET('Sanitation Data'!$I$11,0,10*ROW('Sanitation Data'!I131))),'Data Summary'!DM137="Yes"),OFFSET('Sanitation Data'!$I$11,0,10*ROW('Sanitation Data'!I131)),NA())</f>
        <v>#N/A</v>
      </c>
      <c r="AY137" s="511" t="e">
        <f ca="1">+IF(AND(ISNUMBER(OFFSET('Sanitation Data'!$I$12,0,10*ROW('Sanitation Data'!I131))),'Data Summary'!DN137="Yes"),OFFSET('Sanitation Data'!$I$12,0,10*ROW('Sanitation Data'!I131)),NA())</f>
        <v>#N/A</v>
      </c>
      <c r="AZ137" s="512" t="e">
        <f ca="1">+IF(AND(ISNUMBER(OFFSET('Hygiene Data'!$D$5,0,10*ROW('Hygiene Data'!D131))),'Data Summary'!DO137="Yes"),OFFSET('Hygiene Data'!$D$5,0,10*ROW('Hygiene Data'!D131)),NA())</f>
        <v>#N/A</v>
      </c>
      <c r="BA137" s="512" t="e">
        <f ca="1">+IF(AND(ISNUMBER(OFFSET('Hygiene Data'!$D$7,0,10*ROW('Hygiene Data'!D131))),'Data Summary'!DP137="Yes"),OFFSET('Hygiene Data'!$D$7,0,10*ROW('Hygiene Data'!D131)),NA())</f>
        <v>#N/A</v>
      </c>
      <c r="BB137" s="512" t="e">
        <f ca="1">+IF(AND(ISNUMBER(OFFSET('Hygiene Data'!$D$9,0,10*ROW('Hygiene Data'!D131))),'Data Summary'!DQ137="Yes"),OFFSET('Hygiene Data'!$D$9,0,10*ROW('Hygiene Data'!D131)),NA())</f>
        <v>#N/A</v>
      </c>
      <c r="BC137" s="512" t="e">
        <f ca="1">+IF(AND(ISNUMBER(OFFSET('Hygiene Data'!$E$5,0,10*ROW('Hygiene Data'!E131))),'Data Summary'!DR137="Yes"),OFFSET('Hygiene Data'!$E$5,0,10*ROW('Hygiene Data'!E131)),NA())</f>
        <v>#N/A</v>
      </c>
      <c r="BD137" s="512" t="e">
        <f ca="1">+IF(AND(ISNUMBER(OFFSET('Hygiene Data'!$E$7,0,10*ROW('Hygiene Data'!E131))),'Data Summary'!DS137="Yes"),OFFSET('Hygiene Data'!$E$7,0,10*ROW('Hygiene Data'!E131)),NA())</f>
        <v>#N/A</v>
      </c>
      <c r="BE137" s="512" t="e">
        <f ca="1">+IF(AND(ISNUMBER(OFFSET('Hygiene Data'!$E$9,0,10*ROW('Hygiene Data'!E131))),'Data Summary'!DT137="Yes"),OFFSET('Hygiene Data'!$E$9,0,10*ROW('Hygiene Data'!E131)),NA())</f>
        <v>#N/A</v>
      </c>
      <c r="BF137" s="512" t="e">
        <f ca="1">+IF(AND(ISNUMBER(OFFSET('Hygiene Data'!$F$5,0,10*ROW('Hygiene Data'!F131))),'Data Summary'!DU137="Yes"),OFFSET('Hygiene Data'!$F$5,0,10*ROW('Hygiene Data'!F131)),NA())</f>
        <v>#N/A</v>
      </c>
      <c r="BG137" s="512" t="e">
        <f ca="1">+IF(AND(ISNUMBER(OFFSET('Hygiene Data'!$F$7,0,10*ROW('Hygiene Data'!F131))),'Data Summary'!DV137="Yes"),OFFSET('Hygiene Data'!$F$7,0,10*ROW('Hygiene Data'!F131)),NA())</f>
        <v>#N/A</v>
      </c>
      <c r="BH137" s="512" t="e">
        <f ca="1">+IF(AND(ISNUMBER(OFFSET('Hygiene Data'!$F$9,0,10*ROW('Hygiene Data'!F131))),'Data Summary'!DW137="Yes"),OFFSET('Hygiene Data'!$F$9,0,10*ROW('Hygiene Data'!F131)),NA())</f>
        <v>#N/A</v>
      </c>
      <c r="BI137" s="512" t="e">
        <f ca="1">+IF(AND(ISNUMBER(OFFSET('Hygiene Data'!$G$5,0,10*ROW('Hygiene Data'!G131))),'Data Summary'!DX137="Yes"),OFFSET('Hygiene Data'!$G$5,0,10*ROW('Hygiene Data'!G131)),NA())</f>
        <v>#N/A</v>
      </c>
      <c r="BJ137" s="512" t="e">
        <f ca="1">+IF(AND(ISNUMBER(OFFSET('Hygiene Data'!$G$7,0,10*ROW('Hygiene Data'!G131))),'Data Summary'!DY137="Yes"),OFFSET('Hygiene Data'!$G$7,0,10*ROW('Hygiene Data'!G131)),NA())</f>
        <v>#N/A</v>
      </c>
      <c r="BK137" s="512" t="e">
        <f ca="1">+IF(AND(ISNUMBER(OFFSET('Hygiene Data'!$G$9,0,10*ROW('Hygiene Data'!G131))),'Data Summary'!DZ137="Yes"),OFFSET('Hygiene Data'!$G$9,0,10*ROW('Hygiene Data'!G131)),NA())</f>
        <v>#N/A</v>
      </c>
      <c r="BL137" s="512" t="e">
        <f ca="1">+IF(AND(ISNUMBER(OFFSET('Hygiene Data'!$H$5,0,10*ROW('Hygiene Data'!H131))),'Data Summary'!EA137="Yes"),OFFSET('Hygiene Data'!$H$5,0,10*ROW('Hygiene Data'!H131)),NA())</f>
        <v>#N/A</v>
      </c>
      <c r="BM137" s="512" t="e">
        <f ca="1">+IF(AND(ISNUMBER(OFFSET('Hygiene Data'!$H$7,0,10*ROW('Hygiene Data'!H131))),'Data Summary'!EB137="Yes"),OFFSET('Hygiene Data'!$H$7,0,10*ROW('Hygiene Data'!H131)),NA())</f>
        <v>#N/A</v>
      </c>
      <c r="BN137" s="512" t="e">
        <f ca="1">+IF(AND(ISNUMBER(OFFSET('Hygiene Data'!$H$9,0,10*ROW('Hygiene Data'!H131))),'Data Summary'!EC137="Yes"),OFFSET('Hygiene Data'!$H$9,0,10*ROW('Hygiene Data'!H131)),NA())</f>
        <v>#N/A</v>
      </c>
      <c r="BO137" s="512" t="e">
        <f ca="1">+IF(AND(ISNUMBER(OFFSET('Hygiene Data'!$I$5,0,10*ROW('Hygiene Data'!I131))),'Data Summary'!ED137="Yes"),OFFSET('Hygiene Data'!$I$5,0,10*ROW('Hygiene Data'!I131)),NA())</f>
        <v>#N/A</v>
      </c>
      <c r="BP137" s="512" t="e">
        <f ca="1">+IF(AND(ISNUMBER(OFFSET('Hygiene Data'!$I$7,0,10*ROW('Hygiene Data'!I131))),'Data Summary'!EE137="Yes"),OFFSET('Hygiene Data'!$I$7,0,10*ROW('Hygiene Data'!I131)),NA())</f>
        <v>#N/A</v>
      </c>
      <c r="BQ137" s="512" t="e">
        <f ca="1">+IF(AND(ISNUMBER(OFFSET('Hygiene Data'!$I$9,0,10*ROW('Hygiene Data'!I131))),'Data Summary'!EF137="Yes"),OFFSET('Hygiene Data'!$I$9,0,10*ROW('Hygiene Data'!I131)),NA())</f>
        <v>#N/A</v>
      </c>
    </row>
    <row r="138" spans="1:69" x14ac:dyDescent="0.25">
      <c r="A138" s="508" t="e">
        <f ca="1">+RIGHT('Data Summary'!A138,LEN('Data Summary'!A138)-9)</f>
        <v>#VALUE!</v>
      </c>
      <c r="B138" s="482" t="str">
        <f ca="1">+IF(ISTEXT('Data Summary'!B138),'Data Summary'!B138,"")</f>
        <v/>
      </c>
      <c r="C138" s="509" t="e">
        <f ca="1">+VALUE('Data Summary'!C138)</f>
        <v>#VALUE!</v>
      </c>
      <c r="D138" s="510" t="e">
        <f ca="1">+IF(AND(ISNUMBER(OFFSET('Water Data'!$D$4,0,10*ROW('Water Data'!D132))),'Data Summary'!BS138="Yes"),100-OFFSET('Water Data'!$D$4,0,10*ROW('Water Data'!D132)),NA())</f>
        <v>#N/A</v>
      </c>
      <c r="E138" s="510" t="e">
        <f ca="1">+IF(AND(ISNUMBER(OFFSET('Water Data'!$D$6,0,10*ROW('Water Data'!D132))),'Data Summary'!BT138="Yes"),OFFSET('Water Data'!$D$6,0,10*ROW('Water Data'!D132)),NA())</f>
        <v>#N/A</v>
      </c>
      <c r="F138" s="510" t="e">
        <f ca="1">+IF(AND(ISNUMBER(OFFSET('Water Data'!$D$9,0,10*ROW('Water Data'!D132))),'Data Summary'!BU138="Yes"),OFFSET('Water Data'!$D$9,0,10*ROW('Water Data'!D132)),NA())</f>
        <v>#N/A</v>
      </c>
      <c r="G138" s="510" t="e">
        <f ca="1">+IF(AND(ISNUMBER(OFFSET('Water Data'!$E$4,0,10*ROW('Water Data'!E132))),'Data Summary'!BV138="Yes"),100-OFFSET('Water Data'!$E$4,0,10*ROW('Water Data'!E132)),NA())</f>
        <v>#N/A</v>
      </c>
      <c r="H138" s="510" t="e">
        <f ca="1">+IF(AND(ISNUMBER(OFFSET('Water Data'!$E$6,0,10*ROW('Water Data'!E132))),'Data Summary'!BW138="Yes"),OFFSET('Water Data'!$E$6,0,10*ROW('Water Data'!E132)),NA())</f>
        <v>#N/A</v>
      </c>
      <c r="I138" s="510" t="e">
        <f ca="1">+IF(AND(ISNUMBER(OFFSET('Water Data'!$E$9,0,10*ROW('Water Data'!E132))),'Data Summary'!BX138="Yes"),OFFSET('Water Data'!$E$9,0,10*ROW('Water Data'!E132)),NA())</f>
        <v>#N/A</v>
      </c>
      <c r="J138" s="510" t="e">
        <f ca="1">+IF(AND(ISNUMBER(OFFSET('Water Data'!$F$4,0,10*ROW('Water Data'!F132))),'Data Summary'!BY138="Yes"),100-OFFSET('Water Data'!$F$4,0,10*ROW('Water Data'!F132)),NA())</f>
        <v>#N/A</v>
      </c>
      <c r="K138" s="510" t="e">
        <f ca="1">+IF(AND(ISNUMBER(OFFSET('Water Data'!$F$6,0,10*ROW('Water Data'!F132))),'Data Summary'!BZ138="Yes"),OFFSET('Water Data'!$F$6,0,10*ROW('Water Data'!F132)),NA())</f>
        <v>#N/A</v>
      </c>
      <c r="L138" s="510" t="e">
        <f ca="1">+IF(AND(ISNUMBER(OFFSET('Water Data'!$F$9,0,10*ROW('Water Data'!F132))),'Data Summary'!CA138="Yes"),OFFSET('Water Data'!$F$9,0,10*ROW('Water Data'!F132)),NA())</f>
        <v>#N/A</v>
      </c>
      <c r="M138" s="510" t="e">
        <f ca="1">+IF(AND(ISNUMBER(OFFSET('Water Data'!$G$4,0,10*ROW('Water Data'!G132))),'Data Summary'!CB138="Yes"),100-OFFSET('Water Data'!$G$4,0,10*ROW('Water Data'!G132)),NA())</f>
        <v>#N/A</v>
      </c>
      <c r="N138" s="510" t="e">
        <f ca="1">+IF(AND(ISNUMBER(OFFSET('Water Data'!$G$6,0,10*ROW('Water Data'!G132))),'Data Summary'!CC138="Yes"),OFFSET('Water Data'!$G$6,0,10*ROW('Water Data'!G132)),NA())</f>
        <v>#N/A</v>
      </c>
      <c r="O138" s="510" t="e">
        <f ca="1">+IF(AND(ISNUMBER(OFFSET('Water Data'!$G$9,0,10*ROW('Water Data'!G132))),'Data Summary'!CD138="Yes"),OFFSET('Water Data'!$G$9,0,10*ROW('Water Data'!G132)),NA())</f>
        <v>#N/A</v>
      </c>
      <c r="P138" s="510" t="e">
        <f ca="1">+IF(AND(ISNUMBER(OFFSET('Water Data'!$H$4,0,10*ROW('Water Data'!H132))),'Data Summary'!CE138="Yes"),100-OFFSET('Water Data'!$H$4,0,10*ROW('Water Data'!H132)),NA())</f>
        <v>#N/A</v>
      </c>
      <c r="Q138" s="510" t="e">
        <f ca="1">+IF(AND(ISNUMBER(OFFSET('Water Data'!$H$6,0,10*ROW('Water Data'!H132))),'Data Summary'!CF138="Yes"),OFFSET('Water Data'!$H$6,0,10*ROW('Water Data'!H132)),NA())</f>
        <v>#N/A</v>
      </c>
      <c r="R138" s="510" t="e">
        <f ca="1">+IF(AND(ISNUMBER(OFFSET('Water Data'!$H$9,0,10*ROW('Water Data'!H132))),'Data Summary'!CG138="Yes"),OFFSET('Water Data'!$H$9,0,10*ROW('Water Data'!H132)),NA())</f>
        <v>#N/A</v>
      </c>
      <c r="S138" s="510" t="e">
        <f ca="1">+IF(AND(ISNUMBER(OFFSET('Water Data'!$I$4,0,10*ROW('Water Data'!I132))),'Data Summary'!CH138="Yes"),100-OFFSET('Water Data'!$I$4,0,10*ROW('Water Data'!I132)),NA())</f>
        <v>#N/A</v>
      </c>
      <c r="T138" s="510" t="e">
        <f ca="1">+IF(AND(ISNUMBER(OFFSET('Water Data'!$I$6,0,10*ROW('Water Data'!I132))),'Data Summary'!CI138="Yes"),OFFSET('Water Data'!$I$6,0,10*ROW('Water Data'!I132)),NA())</f>
        <v>#N/A</v>
      </c>
      <c r="U138" s="510" t="e">
        <f ca="1">+IF(AND(ISNUMBER(OFFSET('Water Data'!$I$9,0,10*ROW('Water Data'!I132))),'Data Summary'!CJ138="Yes"),OFFSET('Water Data'!$I$9,0,10*ROW('Water Data'!I132)),NA())</f>
        <v>#N/A</v>
      </c>
      <c r="V138" s="511" t="e">
        <f ca="1">+IF(AND(ISNUMBER(OFFSET('Sanitation Data'!$D$4,0,10*ROW('Sanitation Data'!D132))),'Data Summary'!CK138="Yes"),100-OFFSET('Sanitation Data'!$D$4,0,10*ROW('Sanitation Data'!D132)),NA())</f>
        <v>#N/A</v>
      </c>
      <c r="W138" s="511" t="e">
        <f ca="1">+IF(AND(ISNUMBER(OFFSET('Sanitation Data'!$D$6,0,10*ROW('Sanitation Data'!D132))),'Data Summary'!CL138="Yes"),OFFSET('Sanitation Data'!$D$6,0,10*ROW('Sanitation Data'!D132)),NA())</f>
        <v>#N/A</v>
      </c>
      <c r="X138" s="511" t="e">
        <f ca="1">+IF(AND(ISNUMBER(OFFSET('Sanitation Data'!$D$10,0,10*ROW('Sanitation Data'!D132))),'Data Summary'!CM138="Yes"),OFFSET('Sanitation Data'!$D$10,0,10*ROW('Sanitation Data'!D132)),NA())</f>
        <v>#N/A</v>
      </c>
      <c r="Y138" s="511" t="e">
        <f ca="1">+IF(AND(ISNUMBER(OFFSET('Sanitation Data'!$D$11,0,10*ROW('Sanitation Data'!D132))),'Data Summary'!CN138="Yes"),OFFSET('Sanitation Data'!$D$11,0,10*ROW('Sanitation Data'!D132)),NA())</f>
        <v>#N/A</v>
      </c>
      <c r="Z138" s="511" t="e">
        <f ca="1">+IF(AND(ISNUMBER(OFFSET('Sanitation Data'!$D$12,0,10*ROW('Sanitation Data'!D132))),'Data Summary'!CO138="Yes"),OFFSET('Sanitation Data'!$D$12,0,10*ROW('Sanitation Data'!D132)),NA())</f>
        <v>#N/A</v>
      </c>
      <c r="AA138" s="511" t="e">
        <f ca="1">+IF(AND(ISNUMBER(OFFSET('Sanitation Data'!$E$4,0,10*ROW('Sanitation Data'!E132))),'Data Summary'!CP138="Yes"),100-OFFSET('Sanitation Data'!$E$4,0,10*ROW('Sanitation Data'!E132)),NA())</f>
        <v>#N/A</v>
      </c>
      <c r="AB138" s="511" t="e">
        <f ca="1">+IF(AND(ISNUMBER(OFFSET('Sanitation Data'!$E$6,0,10*ROW('Sanitation Data'!E132))),'Data Summary'!CQ138="Yes"),OFFSET('Sanitation Data'!$E$6,0,10*ROW('Sanitation Data'!E132)),NA())</f>
        <v>#N/A</v>
      </c>
      <c r="AC138" s="511" t="e">
        <f ca="1">+IF(AND(ISNUMBER(OFFSET('Sanitation Data'!$E$10,0,10*ROW('Sanitation Data'!E132))),'Data Summary'!CR138="Yes"),OFFSET('Sanitation Data'!$E$10,0,10*ROW('Sanitation Data'!E132)),NA())</f>
        <v>#N/A</v>
      </c>
      <c r="AD138" s="511" t="e">
        <f ca="1">+IF(AND(ISNUMBER(OFFSET('Sanitation Data'!$E$11,0,10*ROW('Sanitation Data'!E132))),'Data Summary'!CS138="Yes"),OFFSET('Sanitation Data'!$E$11,0,10*ROW('Sanitation Data'!E132)),NA())</f>
        <v>#N/A</v>
      </c>
      <c r="AE138" s="511" t="e">
        <f ca="1">+IF(AND(ISNUMBER(OFFSET('Sanitation Data'!$E$12,0,10*ROW('Sanitation Data'!E132))),'Data Summary'!CT138="Yes"),OFFSET('Sanitation Data'!$E$12,0,10*ROW('Sanitation Data'!E132)),NA())</f>
        <v>#N/A</v>
      </c>
      <c r="AF138" s="511" t="e">
        <f ca="1">+IF(AND(ISNUMBER(OFFSET('Sanitation Data'!$F$4,0,10*ROW('Sanitation Data'!F132))),'Data Summary'!CU138="Yes"),100-OFFSET('Sanitation Data'!$F$4,0,10*ROW('Sanitation Data'!F132)),NA())</f>
        <v>#N/A</v>
      </c>
      <c r="AG138" s="511" t="e">
        <f ca="1">+IF(AND(ISNUMBER(OFFSET('Sanitation Data'!$F$6,0,10*ROW('Sanitation Data'!F132))),'Data Summary'!CV138="Yes"),OFFSET('Sanitation Data'!$F$6,0,10*ROW('Sanitation Data'!F132)),NA())</f>
        <v>#N/A</v>
      </c>
      <c r="AH138" s="511" t="e">
        <f ca="1">+IF(AND(ISNUMBER(OFFSET('Sanitation Data'!$F$10,0,10*ROW('Sanitation Data'!F132))),'Data Summary'!CW138="Yes"),OFFSET('Sanitation Data'!$F$10,0,10*ROW('Sanitation Data'!F132)),NA())</f>
        <v>#N/A</v>
      </c>
      <c r="AI138" s="511" t="e">
        <f ca="1">+IF(AND(ISNUMBER(OFFSET('Sanitation Data'!$F$11,0,10*ROW('Sanitation Data'!F132))),'Data Summary'!CX138="Yes"),OFFSET('Sanitation Data'!$F$11,0,10*ROW('Sanitation Data'!F132)),NA())</f>
        <v>#N/A</v>
      </c>
      <c r="AJ138" s="511" t="e">
        <f ca="1">+IF(AND(ISNUMBER(OFFSET('Sanitation Data'!$F$12,0,10*ROW('Sanitation Data'!F132))),'Data Summary'!CY138="Yes"),OFFSET('Sanitation Data'!$F$12,0,10*ROW('Sanitation Data'!F132)),NA())</f>
        <v>#N/A</v>
      </c>
      <c r="AK138" s="511" t="e">
        <f ca="1">+IF(AND(ISNUMBER(OFFSET('Sanitation Data'!$G$4,0,10*ROW('Sanitation Data'!G132))),'Data Summary'!CZ138="Yes"),100-OFFSET('Sanitation Data'!$G$4,0,10*ROW('Sanitation Data'!G132)),NA())</f>
        <v>#N/A</v>
      </c>
      <c r="AL138" s="511" t="e">
        <f ca="1">+IF(AND(ISNUMBER(OFFSET('Sanitation Data'!$G$6,0,10*ROW('Sanitation Data'!G132))),'Data Summary'!DA138="Yes"),OFFSET('Sanitation Data'!$G$6,0,10*ROW('Sanitation Data'!G132)),NA())</f>
        <v>#N/A</v>
      </c>
      <c r="AM138" s="511" t="e">
        <f ca="1">+IF(AND(ISNUMBER(OFFSET('Sanitation Data'!$G$10,0,10*ROW('Sanitation Data'!G132))),'Data Summary'!DB138="Yes"),OFFSET('Sanitation Data'!$G$10,0,10*ROW('Sanitation Data'!G132)),NA())</f>
        <v>#N/A</v>
      </c>
      <c r="AN138" s="511" t="e">
        <f ca="1">+IF(AND(ISNUMBER(OFFSET('Sanitation Data'!$G$11,0,10*ROW('Sanitation Data'!G132))),'Data Summary'!DC138="Yes"),OFFSET('Sanitation Data'!$G$11,0,10*ROW('Sanitation Data'!G132)),NA())</f>
        <v>#N/A</v>
      </c>
      <c r="AO138" s="511" t="e">
        <f ca="1">+IF(AND(ISNUMBER(OFFSET('Sanitation Data'!$G$12,0,10*ROW('Sanitation Data'!G132))),'Data Summary'!DD138="Yes"),OFFSET('Sanitation Data'!$G$12,0,10*ROW('Sanitation Data'!G132)),NA())</f>
        <v>#N/A</v>
      </c>
      <c r="AP138" s="511" t="e">
        <f ca="1">+IF(AND(ISNUMBER(OFFSET('Sanitation Data'!$H$4,0,10*ROW('Sanitation Data'!H132))),'Data Summary'!DE138="Yes"),100-OFFSET('Sanitation Data'!$H$4,0,10*ROW('Sanitation Data'!H132)),NA())</f>
        <v>#N/A</v>
      </c>
      <c r="AQ138" s="511" t="e">
        <f ca="1">+IF(AND(ISNUMBER(OFFSET('Sanitation Data'!$H$6,0,10*ROW('Sanitation Data'!H132))),'Data Summary'!DF138="Yes"),OFFSET('Sanitation Data'!$H$6,0,10*ROW('Sanitation Data'!H132)),NA())</f>
        <v>#N/A</v>
      </c>
      <c r="AR138" s="511" t="e">
        <f ca="1">+IF(AND(ISNUMBER(OFFSET('Sanitation Data'!$H$10,0,10*ROW('Sanitation Data'!H132))),'Data Summary'!DG138="Yes"),OFFSET('Sanitation Data'!$H$10,0,10*ROW('Sanitation Data'!H132)),NA())</f>
        <v>#N/A</v>
      </c>
      <c r="AS138" s="511" t="e">
        <f ca="1">+IF(AND(ISNUMBER(OFFSET('Sanitation Data'!$H$11,0,10*ROW('Sanitation Data'!H132))),'Data Summary'!DH138="Yes"),OFFSET('Sanitation Data'!$H$11,0,10*ROW('Sanitation Data'!H132)),NA())</f>
        <v>#N/A</v>
      </c>
      <c r="AT138" s="511" t="e">
        <f ca="1">+IF(AND(ISNUMBER(OFFSET('Sanitation Data'!$H$12,0,10*ROW('Sanitation Data'!H132))),'Data Summary'!DI138="Yes"),OFFSET('Sanitation Data'!$H$12,0,10*ROW('Sanitation Data'!H132)),NA())</f>
        <v>#N/A</v>
      </c>
      <c r="AU138" s="511" t="e">
        <f ca="1">+IF(AND(ISNUMBER(OFFSET('Sanitation Data'!$I$4,0,10*ROW('Sanitation Data'!I132))),'Data Summary'!DJ138="Yes"),100-OFFSET('Sanitation Data'!$I$4,0,10*ROW('Sanitation Data'!I132)),NA())</f>
        <v>#N/A</v>
      </c>
      <c r="AV138" s="511" t="e">
        <f ca="1">+IF(AND(ISNUMBER(OFFSET('Sanitation Data'!$I$6,0,10*ROW('Sanitation Data'!I132))),'Data Summary'!DK138="Yes"),OFFSET('Sanitation Data'!$I$6,0,10*ROW('Sanitation Data'!I132)),NA())</f>
        <v>#N/A</v>
      </c>
      <c r="AW138" s="511" t="e">
        <f ca="1">+IF(AND(ISNUMBER(OFFSET('Sanitation Data'!$I$10,0,10*ROW('Sanitation Data'!I132))),'Data Summary'!DL138="Yes"),OFFSET('Sanitation Data'!$I$10,0,10*ROW('Sanitation Data'!I132)),NA())</f>
        <v>#N/A</v>
      </c>
      <c r="AX138" s="511" t="e">
        <f ca="1">+IF(AND(ISNUMBER(OFFSET('Sanitation Data'!$I$11,0,10*ROW('Sanitation Data'!I132))),'Data Summary'!DM138="Yes"),OFFSET('Sanitation Data'!$I$11,0,10*ROW('Sanitation Data'!I132)),NA())</f>
        <v>#N/A</v>
      </c>
      <c r="AY138" s="511" t="e">
        <f ca="1">+IF(AND(ISNUMBER(OFFSET('Sanitation Data'!$I$12,0,10*ROW('Sanitation Data'!I132))),'Data Summary'!DN138="Yes"),OFFSET('Sanitation Data'!$I$12,0,10*ROW('Sanitation Data'!I132)),NA())</f>
        <v>#N/A</v>
      </c>
      <c r="AZ138" s="512" t="e">
        <f ca="1">+IF(AND(ISNUMBER(OFFSET('Hygiene Data'!$D$5,0,10*ROW('Hygiene Data'!D132))),'Data Summary'!DO138="Yes"),OFFSET('Hygiene Data'!$D$5,0,10*ROW('Hygiene Data'!D132)),NA())</f>
        <v>#N/A</v>
      </c>
      <c r="BA138" s="512" t="e">
        <f ca="1">+IF(AND(ISNUMBER(OFFSET('Hygiene Data'!$D$7,0,10*ROW('Hygiene Data'!D132))),'Data Summary'!DP138="Yes"),OFFSET('Hygiene Data'!$D$7,0,10*ROW('Hygiene Data'!D132)),NA())</f>
        <v>#N/A</v>
      </c>
      <c r="BB138" s="512" t="e">
        <f ca="1">+IF(AND(ISNUMBER(OFFSET('Hygiene Data'!$D$9,0,10*ROW('Hygiene Data'!D132))),'Data Summary'!DQ138="Yes"),OFFSET('Hygiene Data'!$D$9,0,10*ROW('Hygiene Data'!D132)),NA())</f>
        <v>#N/A</v>
      </c>
      <c r="BC138" s="512" t="e">
        <f ca="1">+IF(AND(ISNUMBER(OFFSET('Hygiene Data'!$E$5,0,10*ROW('Hygiene Data'!E132))),'Data Summary'!DR138="Yes"),OFFSET('Hygiene Data'!$E$5,0,10*ROW('Hygiene Data'!E132)),NA())</f>
        <v>#N/A</v>
      </c>
      <c r="BD138" s="512" t="e">
        <f ca="1">+IF(AND(ISNUMBER(OFFSET('Hygiene Data'!$E$7,0,10*ROW('Hygiene Data'!E132))),'Data Summary'!DS138="Yes"),OFFSET('Hygiene Data'!$E$7,0,10*ROW('Hygiene Data'!E132)),NA())</f>
        <v>#N/A</v>
      </c>
      <c r="BE138" s="512" t="e">
        <f ca="1">+IF(AND(ISNUMBER(OFFSET('Hygiene Data'!$E$9,0,10*ROW('Hygiene Data'!E132))),'Data Summary'!DT138="Yes"),OFFSET('Hygiene Data'!$E$9,0,10*ROW('Hygiene Data'!E132)),NA())</f>
        <v>#N/A</v>
      </c>
      <c r="BF138" s="512" t="e">
        <f ca="1">+IF(AND(ISNUMBER(OFFSET('Hygiene Data'!$F$5,0,10*ROW('Hygiene Data'!F132))),'Data Summary'!DU138="Yes"),OFFSET('Hygiene Data'!$F$5,0,10*ROW('Hygiene Data'!F132)),NA())</f>
        <v>#N/A</v>
      </c>
      <c r="BG138" s="512" t="e">
        <f ca="1">+IF(AND(ISNUMBER(OFFSET('Hygiene Data'!$F$7,0,10*ROW('Hygiene Data'!F132))),'Data Summary'!DV138="Yes"),OFFSET('Hygiene Data'!$F$7,0,10*ROW('Hygiene Data'!F132)),NA())</f>
        <v>#N/A</v>
      </c>
      <c r="BH138" s="512" t="e">
        <f ca="1">+IF(AND(ISNUMBER(OFFSET('Hygiene Data'!$F$9,0,10*ROW('Hygiene Data'!F132))),'Data Summary'!DW138="Yes"),OFFSET('Hygiene Data'!$F$9,0,10*ROW('Hygiene Data'!F132)),NA())</f>
        <v>#N/A</v>
      </c>
      <c r="BI138" s="512" t="e">
        <f ca="1">+IF(AND(ISNUMBER(OFFSET('Hygiene Data'!$G$5,0,10*ROW('Hygiene Data'!G132))),'Data Summary'!DX138="Yes"),OFFSET('Hygiene Data'!$G$5,0,10*ROW('Hygiene Data'!G132)),NA())</f>
        <v>#N/A</v>
      </c>
      <c r="BJ138" s="512" t="e">
        <f ca="1">+IF(AND(ISNUMBER(OFFSET('Hygiene Data'!$G$7,0,10*ROW('Hygiene Data'!G132))),'Data Summary'!DY138="Yes"),OFFSET('Hygiene Data'!$G$7,0,10*ROW('Hygiene Data'!G132)),NA())</f>
        <v>#N/A</v>
      </c>
      <c r="BK138" s="512" t="e">
        <f ca="1">+IF(AND(ISNUMBER(OFFSET('Hygiene Data'!$G$9,0,10*ROW('Hygiene Data'!G132))),'Data Summary'!DZ138="Yes"),OFFSET('Hygiene Data'!$G$9,0,10*ROW('Hygiene Data'!G132)),NA())</f>
        <v>#N/A</v>
      </c>
      <c r="BL138" s="512" t="e">
        <f ca="1">+IF(AND(ISNUMBER(OFFSET('Hygiene Data'!$H$5,0,10*ROW('Hygiene Data'!H132))),'Data Summary'!EA138="Yes"),OFFSET('Hygiene Data'!$H$5,0,10*ROW('Hygiene Data'!H132)),NA())</f>
        <v>#N/A</v>
      </c>
      <c r="BM138" s="512" t="e">
        <f ca="1">+IF(AND(ISNUMBER(OFFSET('Hygiene Data'!$H$7,0,10*ROW('Hygiene Data'!H132))),'Data Summary'!EB138="Yes"),OFFSET('Hygiene Data'!$H$7,0,10*ROW('Hygiene Data'!H132)),NA())</f>
        <v>#N/A</v>
      </c>
      <c r="BN138" s="512" t="e">
        <f ca="1">+IF(AND(ISNUMBER(OFFSET('Hygiene Data'!$H$9,0,10*ROW('Hygiene Data'!H132))),'Data Summary'!EC138="Yes"),OFFSET('Hygiene Data'!$H$9,0,10*ROW('Hygiene Data'!H132)),NA())</f>
        <v>#N/A</v>
      </c>
      <c r="BO138" s="512" t="e">
        <f ca="1">+IF(AND(ISNUMBER(OFFSET('Hygiene Data'!$I$5,0,10*ROW('Hygiene Data'!I132))),'Data Summary'!ED138="Yes"),OFFSET('Hygiene Data'!$I$5,0,10*ROW('Hygiene Data'!I132)),NA())</f>
        <v>#N/A</v>
      </c>
      <c r="BP138" s="512" t="e">
        <f ca="1">+IF(AND(ISNUMBER(OFFSET('Hygiene Data'!$I$7,0,10*ROW('Hygiene Data'!I132))),'Data Summary'!EE138="Yes"),OFFSET('Hygiene Data'!$I$7,0,10*ROW('Hygiene Data'!I132)),NA())</f>
        <v>#N/A</v>
      </c>
      <c r="BQ138" s="512" t="e">
        <f ca="1">+IF(AND(ISNUMBER(OFFSET('Hygiene Data'!$I$9,0,10*ROW('Hygiene Data'!I132))),'Data Summary'!EF138="Yes"),OFFSET('Hygiene Data'!$I$9,0,10*ROW('Hygiene Data'!I132)),NA())</f>
        <v>#N/A</v>
      </c>
    </row>
    <row r="139" spans="1:69" x14ac:dyDescent="0.25">
      <c r="A139" s="508" t="e">
        <f ca="1">+RIGHT('Data Summary'!A139,LEN('Data Summary'!A139)-9)</f>
        <v>#VALUE!</v>
      </c>
      <c r="B139" s="482" t="str">
        <f ca="1">+IF(ISTEXT('Data Summary'!B139),'Data Summary'!B139,"")</f>
        <v/>
      </c>
      <c r="C139" s="509" t="e">
        <f ca="1">+VALUE('Data Summary'!C139)</f>
        <v>#VALUE!</v>
      </c>
      <c r="D139" s="510" t="e">
        <f ca="1">+IF(AND(ISNUMBER(OFFSET('Water Data'!$D$4,0,10*ROW('Water Data'!D133))),'Data Summary'!BS139="Yes"),100-OFFSET('Water Data'!$D$4,0,10*ROW('Water Data'!D133)),NA())</f>
        <v>#N/A</v>
      </c>
      <c r="E139" s="510" t="e">
        <f ca="1">+IF(AND(ISNUMBER(OFFSET('Water Data'!$D$6,0,10*ROW('Water Data'!D133))),'Data Summary'!BT139="Yes"),OFFSET('Water Data'!$D$6,0,10*ROW('Water Data'!D133)),NA())</f>
        <v>#N/A</v>
      </c>
      <c r="F139" s="510" t="e">
        <f ca="1">+IF(AND(ISNUMBER(OFFSET('Water Data'!$D$9,0,10*ROW('Water Data'!D133))),'Data Summary'!BU139="Yes"),OFFSET('Water Data'!$D$9,0,10*ROW('Water Data'!D133)),NA())</f>
        <v>#N/A</v>
      </c>
      <c r="G139" s="510" t="e">
        <f ca="1">+IF(AND(ISNUMBER(OFFSET('Water Data'!$E$4,0,10*ROW('Water Data'!E133))),'Data Summary'!BV139="Yes"),100-OFFSET('Water Data'!$E$4,0,10*ROW('Water Data'!E133)),NA())</f>
        <v>#N/A</v>
      </c>
      <c r="H139" s="510" t="e">
        <f ca="1">+IF(AND(ISNUMBER(OFFSET('Water Data'!$E$6,0,10*ROW('Water Data'!E133))),'Data Summary'!BW139="Yes"),OFFSET('Water Data'!$E$6,0,10*ROW('Water Data'!E133)),NA())</f>
        <v>#N/A</v>
      </c>
      <c r="I139" s="510" t="e">
        <f ca="1">+IF(AND(ISNUMBER(OFFSET('Water Data'!$E$9,0,10*ROW('Water Data'!E133))),'Data Summary'!BX139="Yes"),OFFSET('Water Data'!$E$9,0,10*ROW('Water Data'!E133)),NA())</f>
        <v>#N/A</v>
      </c>
      <c r="J139" s="510" t="e">
        <f ca="1">+IF(AND(ISNUMBER(OFFSET('Water Data'!$F$4,0,10*ROW('Water Data'!F133))),'Data Summary'!BY139="Yes"),100-OFFSET('Water Data'!$F$4,0,10*ROW('Water Data'!F133)),NA())</f>
        <v>#N/A</v>
      </c>
      <c r="K139" s="510" t="e">
        <f ca="1">+IF(AND(ISNUMBER(OFFSET('Water Data'!$F$6,0,10*ROW('Water Data'!F133))),'Data Summary'!BZ139="Yes"),OFFSET('Water Data'!$F$6,0,10*ROW('Water Data'!F133)),NA())</f>
        <v>#N/A</v>
      </c>
      <c r="L139" s="510" t="e">
        <f ca="1">+IF(AND(ISNUMBER(OFFSET('Water Data'!$F$9,0,10*ROW('Water Data'!F133))),'Data Summary'!CA139="Yes"),OFFSET('Water Data'!$F$9,0,10*ROW('Water Data'!F133)),NA())</f>
        <v>#N/A</v>
      </c>
      <c r="M139" s="510" t="e">
        <f ca="1">+IF(AND(ISNUMBER(OFFSET('Water Data'!$G$4,0,10*ROW('Water Data'!G133))),'Data Summary'!CB139="Yes"),100-OFFSET('Water Data'!$G$4,0,10*ROW('Water Data'!G133)),NA())</f>
        <v>#N/A</v>
      </c>
      <c r="N139" s="510" t="e">
        <f ca="1">+IF(AND(ISNUMBER(OFFSET('Water Data'!$G$6,0,10*ROW('Water Data'!G133))),'Data Summary'!CC139="Yes"),OFFSET('Water Data'!$G$6,0,10*ROW('Water Data'!G133)),NA())</f>
        <v>#N/A</v>
      </c>
      <c r="O139" s="510" t="e">
        <f ca="1">+IF(AND(ISNUMBER(OFFSET('Water Data'!$G$9,0,10*ROW('Water Data'!G133))),'Data Summary'!CD139="Yes"),OFFSET('Water Data'!$G$9,0,10*ROW('Water Data'!G133)),NA())</f>
        <v>#N/A</v>
      </c>
      <c r="P139" s="510" t="e">
        <f ca="1">+IF(AND(ISNUMBER(OFFSET('Water Data'!$H$4,0,10*ROW('Water Data'!H133))),'Data Summary'!CE139="Yes"),100-OFFSET('Water Data'!$H$4,0,10*ROW('Water Data'!H133)),NA())</f>
        <v>#N/A</v>
      </c>
      <c r="Q139" s="510" t="e">
        <f ca="1">+IF(AND(ISNUMBER(OFFSET('Water Data'!$H$6,0,10*ROW('Water Data'!H133))),'Data Summary'!CF139="Yes"),OFFSET('Water Data'!$H$6,0,10*ROW('Water Data'!H133)),NA())</f>
        <v>#N/A</v>
      </c>
      <c r="R139" s="510" t="e">
        <f ca="1">+IF(AND(ISNUMBER(OFFSET('Water Data'!$H$9,0,10*ROW('Water Data'!H133))),'Data Summary'!CG139="Yes"),OFFSET('Water Data'!$H$9,0,10*ROW('Water Data'!H133)),NA())</f>
        <v>#N/A</v>
      </c>
      <c r="S139" s="510" t="e">
        <f ca="1">+IF(AND(ISNUMBER(OFFSET('Water Data'!$I$4,0,10*ROW('Water Data'!I133))),'Data Summary'!CH139="Yes"),100-OFFSET('Water Data'!$I$4,0,10*ROW('Water Data'!I133)),NA())</f>
        <v>#N/A</v>
      </c>
      <c r="T139" s="510" t="e">
        <f ca="1">+IF(AND(ISNUMBER(OFFSET('Water Data'!$I$6,0,10*ROW('Water Data'!I133))),'Data Summary'!CI139="Yes"),OFFSET('Water Data'!$I$6,0,10*ROW('Water Data'!I133)),NA())</f>
        <v>#N/A</v>
      </c>
      <c r="U139" s="510" t="e">
        <f ca="1">+IF(AND(ISNUMBER(OFFSET('Water Data'!$I$9,0,10*ROW('Water Data'!I133))),'Data Summary'!CJ139="Yes"),OFFSET('Water Data'!$I$9,0,10*ROW('Water Data'!I133)),NA())</f>
        <v>#N/A</v>
      </c>
      <c r="V139" s="511" t="e">
        <f ca="1">+IF(AND(ISNUMBER(OFFSET('Sanitation Data'!$D$4,0,10*ROW('Sanitation Data'!D133))),'Data Summary'!CK139="Yes"),100-OFFSET('Sanitation Data'!$D$4,0,10*ROW('Sanitation Data'!D133)),NA())</f>
        <v>#N/A</v>
      </c>
      <c r="W139" s="511" t="e">
        <f ca="1">+IF(AND(ISNUMBER(OFFSET('Sanitation Data'!$D$6,0,10*ROW('Sanitation Data'!D133))),'Data Summary'!CL139="Yes"),OFFSET('Sanitation Data'!$D$6,0,10*ROW('Sanitation Data'!D133)),NA())</f>
        <v>#N/A</v>
      </c>
      <c r="X139" s="511" t="e">
        <f ca="1">+IF(AND(ISNUMBER(OFFSET('Sanitation Data'!$D$10,0,10*ROW('Sanitation Data'!D133))),'Data Summary'!CM139="Yes"),OFFSET('Sanitation Data'!$D$10,0,10*ROW('Sanitation Data'!D133)),NA())</f>
        <v>#N/A</v>
      </c>
      <c r="Y139" s="511" t="e">
        <f ca="1">+IF(AND(ISNUMBER(OFFSET('Sanitation Data'!$D$11,0,10*ROW('Sanitation Data'!D133))),'Data Summary'!CN139="Yes"),OFFSET('Sanitation Data'!$D$11,0,10*ROW('Sanitation Data'!D133)),NA())</f>
        <v>#N/A</v>
      </c>
      <c r="Z139" s="511" t="e">
        <f ca="1">+IF(AND(ISNUMBER(OFFSET('Sanitation Data'!$D$12,0,10*ROW('Sanitation Data'!D133))),'Data Summary'!CO139="Yes"),OFFSET('Sanitation Data'!$D$12,0,10*ROW('Sanitation Data'!D133)),NA())</f>
        <v>#N/A</v>
      </c>
      <c r="AA139" s="511" t="e">
        <f ca="1">+IF(AND(ISNUMBER(OFFSET('Sanitation Data'!$E$4,0,10*ROW('Sanitation Data'!E133))),'Data Summary'!CP139="Yes"),100-OFFSET('Sanitation Data'!$E$4,0,10*ROW('Sanitation Data'!E133)),NA())</f>
        <v>#N/A</v>
      </c>
      <c r="AB139" s="511" t="e">
        <f ca="1">+IF(AND(ISNUMBER(OFFSET('Sanitation Data'!$E$6,0,10*ROW('Sanitation Data'!E133))),'Data Summary'!CQ139="Yes"),OFFSET('Sanitation Data'!$E$6,0,10*ROW('Sanitation Data'!E133)),NA())</f>
        <v>#N/A</v>
      </c>
      <c r="AC139" s="511" t="e">
        <f ca="1">+IF(AND(ISNUMBER(OFFSET('Sanitation Data'!$E$10,0,10*ROW('Sanitation Data'!E133))),'Data Summary'!CR139="Yes"),OFFSET('Sanitation Data'!$E$10,0,10*ROW('Sanitation Data'!E133)),NA())</f>
        <v>#N/A</v>
      </c>
      <c r="AD139" s="511" t="e">
        <f ca="1">+IF(AND(ISNUMBER(OFFSET('Sanitation Data'!$E$11,0,10*ROW('Sanitation Data'!E133))),'Data Summary'!CS139="Yes"),OFFSET('Sanitation Data'!$E$11,0,10*ROW('Sanitation Data'!E133)),NA())</f>
        <v>#N/A</v>
      </c>
      <c r="AE139" s="511" t="e">
        <f ca="1">+IF(AND(ISNUMBER(OFFSET('Sanitation Data'!$E$12,0,10*ROW('Sanitation Data'!E133))),'Data Summary'!CT139="Yes"),OFFSET('Sanitation Data'!$E$12,0,10*ROW('Sanitation Data'!E133)),NA())</f>
        <v>#N/A</v>
      </c>
      <c r="AF139" s="511" t="e">
        <f ca="1">+IF(AND(ISNUMBER(OFFSET('Sanitation Data'!$F$4,0,10*ROW('Sanitation Data'!F133))),'Data Summary'!CU139="Yes"),100-OFFSET('Sanitation Data'!$F$4,0,10*ROW('Sanitation Data'!F133)),NA())</f>
        <v>#N/A</v>
      </c>
      <c r="AG139" s="511" t="e">
        <f ca="1">+IF(AND(ISNUMBER(OFFSET('Sanitation Data'!$F$6,0,10*ROW('Sanitation Data'!F133))),'Data Summary'!CV139="Yes"),OFFSET('Sanitation Data'!$F$6,0,10*ROW('Sanitation Data'!F133)),NA())</f>
        <v>#N/A</v>
      </c>
      <c r="AH139" s="511" t="e">
        <f ca="1">+IF(AND(ISNUMBER(OFFSET('Sanitation Data'!$F$10,0,10*ROW('Sanitation Data'!F133))),'Data Summary'!CW139="Yes"),OFFSET('Sanitation Data'!$F$10,0,10*ROW('Sanitation Data'!F133)),NA())</f>
        <v>#N/A</v>
      </c>
      <c r="AI139" s="511" t="e">
        <f ca="1">+IF(AND(ISNUMBER(OFFSET('Sanitation Data'!$F$11,0,10*ROW('Sanitation Data'!F133))),'Data Summary'!CX139="Yes"),OFFSET('Sanitation Data'!$F$11,0,10*ROW('Sanitation Data'!F133)),NA())</f>
        <v>#N/A</v>
      </c>
      <c r="AJ139" s="511" t="e">
        <f ca="1">+IF(AND(ISNUMBER(OFFSET('Sanitation Data'!$F$12,0,10*ROW('Sanitation Data'!F133))),'Data Summary'!CY139="Yes"),OFFSET('Sanitation Data'!$F$12,0,10*ROW('Sanitation Data'!F133)),NA())</f>
        <v>#N/A</v>
      </c>
      <c r="AK139" s="511" t="e">
        <f ca="1">+IF(AND(ISNUMBER(OFFSET('Sanitation Data'!$G$4,0,10*ROW('Sanitation Data'!G133))),'Data Summary'!CZ139="Yes"),100-OFFSET('Sanitation Data'!$G$4,0,10*ROW('Sanitation Data'!G133)),NA())</f>
        <v>#N/A</v>
      </c>
      <c r="AL139" s="511" t="e">
        <f ca="1">+IF(AND(ISNUMBER(OFFSET('Sanitation Data'!$G$6,0,10*ROW('Sanitation Data'!G133))),'Data Summary'!DA139="Yes"),OFFSET('Sanitation Data'!$G$6,0,10*ROW('Sanitation Data'!G133)),NA())</f>
        <v>#N/A</v>
      </c>
      <c r="AM139" s="511" t="e">
        <f ca="1">+IF(AND(ISNUMBER(OFFSET('Sanitation Data'!$G$10,0,10*ROW('Sanitation Data'!G133))),'Data Summary'!DB139="Yes"),OFFSET('Sanitation Data'!$G$10,0,10*ROW('Sanitation Data'!G133)),NA())</f>
        <v>#N/A</v>
      </c>
      <c r="AN139" s="511" t="e">
        <f ca="1">+IF(AND(ISNUMBER(OFFSET('Sanitation Data'!$G$11,0,10*ROW('Sanitation Data'!G133))),'Data Summary'!DC139="Yes"),OFFSET('Sanitation Data'!$G$11,0,10*ROW('Sanitation Data'!G133)),NA())</f>
        <v>#N/A</v>
      </c>
      <c r="AO139" s="511" t="e">
        <f ca="1">+IF(AND(ISNUMBER(OFFSET('Sanitation Data'!$G$12,0,10*ROW('Sanitation Data'!G133))),'Data Summary'!DD139="Yes"),OFFSET('Sanitation Data'!$G$12,0,10*ROW('Sanitation Data'!G133)),NA())</f>
        <v>#N/A</v>
      </c>
      <c r="AP139" s="511" t="e">
        <f ca="1">+IF(AND(ISNUMBER(OFFSET('Sanitation Data'!$H$4,0,10*ROW('Sanitation Data'!H133))),'Data Summary'!DE139="Yes"),100-OFFSET('Sanitation Data'!$H$4,0,10*ROW('Sanitation Data'!H133)),NA())</f>
        <v>#N/A</v>
      </c>
      <c r="AQ139" s="511" t="e">
        <f ca="1">+IF(AND(ISNUMBER(OFFSET('Sanitation Data'!$H$6,0,10*ROW('Sanitation Data'!H133))),'Data Summary'!DF139="Yes"),OFFSET('Sanitation Data'!$H$6,0,10*ROW('Sanitation Data'!H133)),NA())</f>
        <v>#N/A</v>
      </c>
      <c r="AR139" s="511" t="e">
        <f ca="1">+IF(AND(ISNUMBER(OFFSET('Sanitation Data'!$H$10,0,10*ROW('Sanitation Data'!H133))),'Data Summary'!DG139="Yes"),OFFSET('Sanitation Data'!$H$10,0,10*ROW('Sanitation Data'!H133)),NA())</f>
        <v>#N/A</v>
      </c>
      <c r="AS139" s="511" t="e">
        <f ca="1">+IF(AND(ISNUMBER(OFFSET('Sanitation Data'!$H$11,0,10*ROW('Sanitation Data'!H133))),'Data Summary'!DH139="Yes"),OFFSET('Sanitation Data'!$H$11,0,10*ROW('Sanitation Data'!H133)),NA())</f>
        <v>#N/A</v>
      </c>
      <c r="AT139" s="511" t="e">
        <f ca="1">+IF(AND(ISNUMBER(OFFSET('Sanitation Data'!$H$12,0,10*ROW('Sanitation Data'!H133))),'Data Summary'!DI139="Yes"),OFFSET('Sanitation Data'!$H$12,0,10*ROW('Sanitation Data'!H133)),NA())</f>
        <v>#N/A</v>
      </c>
      <c r="AU139" s="511" t="e">
        <f ca="1">+IF(AND(ISNUMBER(OFFSET('Sanitation Data'!$I$4,0,10*ROW('Sanitation Data'!I133))),'Data Summary'!DJ139="Yes"),100-OFFSET('Sanitation Data'!$I$4,0,10*ROW('Sanitation Data'!I133)),NA())</f>
        <v>#N/A</v>
      </c>
      <c r="AV139" s="511" t="e">
        <f ca="1">+IF(AND(ISNUMBER(OFFSET('Sanitation Data'!$I$6,0,10*ROW('Sanitation Data'!I133))),'Data Summary'!DK139="Yes"),OFFSET('Sanitation Data'!$I$6,0,10*ROW('Sanitation Data'!I133)),NA())</f>
        <v>#N/A</v>
      </c>
      <c r="AW139" s="511" t="e">
        <f ca="1">+IF(AND(ISNUMBER(OFFSET('Sanitation Data'!$I$10,0,10*ROW('Sanitation Data'!I133))),'Data Summary'!DL139="Yes"),OFFSET('Sanitation Data'!$I$10,0,10*ROW('Sanitation Data'!I133)),NA())</f>
        <v>#N/A</v>
      </c>
      <c r="AX139" s="511" t="e">
        <f ca="1">+IF(AND(ISNUMBER(OFFSET('Sanitation Data'!$I$11,0,10*ROW('Sanitation Data'!I133))),'Data Summary'!DM139="Yes"),OFFSET('Sanitation Data'!$I$11,0,10*ROW('Sanitation Data'!I133)),NA())</f>
        <v>#N/A</v>
      </c>
      <c r="AY139" s="511" t="e">
        <f ca="1">+IF(AND(ISNUMBER(OFFSET('Sanitation Data'!$I$12,0,10*ROW('Sanitation Data'!I133))),'Data Summary'!DN139="Yes"),OFFSET('Sanitation Data'!$I$12,0,10*ROW('Sanitation Data'!I133)),NA())</f>
        <v>#N/A</v>
      </c>
      <c r="AZ139" s="512" t="e">
        <f ca="1">+IF(AND(ISNUMBER(OFFSET('Hygiene Data'!$D$5,0,10*ROW('Hygiene Data'!D133))),'Data Summary'!DO139="Yes"),OFFSET('Hygiene Data'!$D$5,0,10*ROW('Hygiene Data'!D133)),NA())</f>
        <v>#N/A</v>
      </c>
      <c r="BA139" s="512" t="e">
        <f ca="1">+IF(AND(ISNUMBER(OFFSET('Hygiene Data'!$D$7,0,10*ROW('Hygiene Data'!D133))),'Data Summary'!DP139="Yes"),OFFSET('Hygiene Data'!$D$7,0,10*ROW('Hygiene Data'!D133)),NA())</f>
        <v>#N/A</v>
      </c>
      <c r="BB139" s="512" t="e">
        <f ca="1">+IF(AND(ISNUMBER(OFFSET('Hygiene Data'!$D$9,0,10*ROW('Hygiene Data'!D133))),'Data Summary'!DQ139="Yes"),OFFSET('Hygiene Data'!$D$9,0,10*ROW('Hygiene Data'!D133)),NA())</f>
        <v>#N/A</v>
      </c>
      <c r="BC139" s="512" t="e">
        <f ca="1">+IF(AND(ISNUMBER(OFFSET('Hygiene Data'!$E$5,0,10*ROW('Hygiene Data'!E133))),'Data Summary'!DR139="Yes"),OFFSET('Hygiene Data'!$E$5,0,10*ROW('Hygiene Data'!E133)),NA())</f>
        <v>#N/A</v>
      </c>
      <c r="BD139" s="512" t="e">
        <f ca="1">+IF(AND(ISNUMBER(OFFSET('Hygiene Data'!$E$7,0,10*ROW('Hygiene Data'!E133))),'Data Summary'!DS139="Yes"),OFFSET('Hygiene Data'!$E$7,0,10*ROW('Hygiene Data'!E133)),NA())</f>
        <v>#N/A</v>
      </c>
      <c r="BE139" s="512" t="e">
        <f ca="1">+IF(AND(ISNUMBER(OFFSET('Hygiene Data'!$E$9,0,10*ROW('Hygiene Data'!E133))),'Data Summary'!DT139="Yes"),OFFSET('Hygiene Data'!$E$9,0,10*ROW('Hygiene Data'!E133)),NA())</f>
        <v>#N/A</v>
      </c>
      <c r="BF139" s="512" t="e">
        <f ca="1">+IF(AND(ISNUMBER(OFFSET('Hygiene Data'!$F$5,0,10*ROW('Hygiene Data'!F133))),'Data Summary'!DU139="Yes"),OFFSET('Hygiene Data'!$F$5,0,10*ROW('Hygiene Data'!F133)),NA())</f>
        <v>#N/A</v>
      </c>
      <c r="BG139" s="512" t="e">
        <f ca="1">+IF(AND(ISNUMBER(OFFSET('Hygiene Data'!$F$7,0,10*ROW('Hygiene Data'!F133))),'Data Summary'!DV139="Yes"),OFFSET('Hygiene Data'!$F$7,0,10*ROW('Hygiene Data'!F133)),NA())</f>
        <v>#N/A</v>
      </c>
      <c r="BH139" s="512" t="e">
        <f ca="1">+IF(AND(ISNUMBER(OFFSET('Hygiene Data'!$F$9,0,10*ROW('Hygiene Data'!F133))),'Data Summary'!DW139="Yes"),OFFSET('Hygiene Data'!$F$9,0,10*ROW('Hygiene Data'!F133)),NA())</f>
        <v>#N/A</v>
      </c>
      <c r="BI139" s="512" t="e">
        <f ca="1">+IF(AND(ISNUMBER(OFFSET('Hygiene Data'!$G$5,0,10*ROW('Hygiene Data'!G133))),'Data Summary'!DX139="Yes"),OFFSET('Hygiene Data'!$G$5,0,10*ROW('Hygiene Data'!G133)),NA())</f>
        <v>#N/A</v>
      </c>
      <c r="BJ139" s="512" t="e">
        <f ca="1">+IF(AND(ISNUMBER(OFFSET('Hygiene Data'!$G$7,0,10*ROW('Hygiene Data'!G133))),'Data Summary'!DY139="Yes"),OFFSET('Hygiene Data'!$G$7,0,10*ROW('Hygiene Data'!G133)),NA())</f>
        <v>#N/A</v>
      </c>
      <c r="BK139" s="512" t="e">
        <f ca="1">+IF(AND(ISNUMBER(OFFSET('Hygiene Data'!$G$9,0,10*ROW('Hygiene Data'!G133))),'Data Summary'!DZ139="Yes"),OFFSET('Hygiene Data'!$G$9,0,10*ROW('Hygiene Data'!G133)),NA())</f>
        <v>#N/A</v>
      </c>
      <c r="BL139" s="512" t="e">
        <f ca="1">+IF(AND(ISNUMBER(OFFSET('Hygiene Data'!$H$5,0,10*ROW('Hygiene Data'!H133))),'Data Summary'!EA139="Yes"),OFFSET('Hygiene Data'!$H$5,0,10*ROW('Hygiene Data'!H133)),NA())</f>
        <v>#N/A</v>
      </c>
      <c r="BM139" s="512" t="e">
        <f ca="1">+IF(AND(ISNUMBER(OFFSET('Hygiene Data'!$H$7,0,10*ROW('Hygiene Data'!H133))),'Data Summary'!EB139="Yes"),OFFSET('Hygiene Data'!$H$7,0,10*ROW('Hygiene Data'!H133)),NA())</f>
        <v>#N/A</v>
      </c>
      <c r="BN139" s="512" t="e">
        <f ca="1">+IF(AND(ISNUMBER(OFFSET('Hygiene Data'!$H$9,0,10*ROW('Hygiene Data'!H133))),'Data Summary'!EC139="Yes"),OFFSET('Hygiene Data'!$H$9,0,10*ROW('Hygiene Data'!H133)),NA())</f>
        <v>#N/A</v>
      </c>
      <c r="BO139" s="512" t="e">
        <f ca="1">+IF(AND(ISNUMBER(OFFSET('Hygiene Data'!$I$5,0,10*ROW('Hygiene Data'!I133))),'Data Summary'!ED139="Yes"),OFFSET('Hygiene Data'!$I$5,0,10*ROW('Hygiene Data'!I133)),NA())</f>
        <v>#N/A</v>
      </c>
      <c r="BP139" s="512" t="e">
        <f ca="1">+IF(AND(ISNUMBER(OFFSET('Hygiene Data'!$I$7,0,10*ROW('Hygiene Data'!I133))),'Data Summary'!EE139="Yes"),OFFSET('Hygiene Data'!$I$7,0,10*ROW('Hygiene Data'!I133)),NA())</f>
        <v>#N/A</v>
      </c>
      <c r="BQ139" s="512" t="e">
        <f ca="1">+IF(AND(ISNUMBER(OFFSET('Hygiene Data'!$I$9,0,10*ROW('Hygiene Data'!I133))),'Data Summary'!EF139="Yes"),OFFSET('Hygiene Data'!$I$9,0,10*ROW('Hygiene Data'!I133)),NA())</f>
        <v>#N/A</v>
      </c>
    </row>
    <row r="140" spans="1:69" x14ac:dyDescent="0.25">
      <c r="A140" s="508" t="e">
        <f ca="1">+RIGHT('Data Summary'!A140,LEN('Data Summary'!A140)-9)</f>
        <v>#VALUE!</v>
      </c>
      <c r="B140" s="482" t="str">
        <f ca="1">+IF(ISTEXT('Data Summary'!B140),'Data Summary'!B140,"")</f>
        <v/>
      </c>
      <c r="C140" s="509" t="e">
        <f ca="1">+VALUE('Data Summary'!C140)</f>
        <v>#VALUE!</v>
      </c>
      <c r="D140" s="510" t="e">
        <f ca="1">+IF(AND(ISNUMBER(OFFSET('Water Data'!$D$4,0,10*ROW('Water Data'!D134))),'Data Summary'!BS140="Yes"),100-OFFSET('Water Data'!$D$4,0,10*ROW('Water Data'!D134)),NA())</f>
        <v>#N/A</v>
      </c>
      <c r="E140" s="510" t="e">
        <f ca="1">+IF(AND(ISNUMBER(OFFSET('Water Data'!$D$6,0,10*ROW('Water Data'!D134))),'Data Summary'!BT140="Yes"),OFFSET('Water Data'!$D$6,0,10*ROW('Water Data'!D134)),NA())</f>
        <v>#N/A</v>
      </c>
      <c r="F140" s="510" t="e">
        <f ca="1">+IF(AND(ISNUMBER(OFFSET('Water Data'!$D$9,0,10*ROW('Water Data'!D134))),'Data Summary'!BU140="Yes"),OFFSET('Water Data'!$D$9,0,10*ROW('Water Data'!D134)),NA())</f>
        <v>#N/A</v>
      </c>
      <c r="G140" s="510" t="e">
        <f ca="1">+IF(AND(ISNUMBER(OFFSET('Water Data'!$E$4,0,10*ROW('Water Data'!E134))),'Data Summary'!BV140="Yes"),100-OFFSET('Water Data'!$E$4,0,10*ROW('Water Data'!E134)),NA())</f>
        <v>#N/A</v>
      </c>
      <c r="H140" s="510" t="e">
        <f ca="1">+IF(AND(ISNUMBER(OFFSET('Water Data'!$E$6,0,10*ROW('Water Data'!E134))),'Data Summary'!BW140="Yes"),OFFSET('Water Data'!$E$6,0,10*ROW('Water Data'!E134)),NA())</f>
        <v>#N/A</v>
      </c>
      <c r="I140" s="510" t="e">
        <f ca="1">+IF(AND(ISNUMBER(OFFSET('Water Data'!$E$9,0,10*ROW('Water Data'!E134))),'Data Summary'!BX140="Yes"),OFFSET('Water Data'!$E$9,0,10*ROW('Water Data'!E134)),NA())</f>
        <v>#N/A</v>
      </c>
      <c r="J140" s="510" t="e">
        <f ca="1">+IF(AND(ISNUMBER(OFFSET('Water Data'!$F$4,0,10*ROW('Water Data'!F134))),'Data Summary'!BY140="Yes"),100-OFFSET('Water Data'!$F$4,0,10*ROW('Water Data'!F134)),NA())</f>
        <v>#N/A</v>
      </c>
      <c r="K140" s="510" t="e">
        <f ca="1">+IF(AND(ISNUMBER(OFFSET('Water Data'!$F$6,0,10*ROW('Water Data'!F134))),'Data Summary'!BZ140="Yes"),OFFSET('Water Data'!$F$6,0,10*ROW('Water Data'!F134)),NA())</f>
        <v>#N/A</v>
      </c>
      <c r="L140" s="510" t="e">
        <f ca="1">+IF(AND(ISNUMBER(OFFSET('Water Data'!$F$9,0,10*ROW('Water Data'!F134))),'Data Summary'!CA140="Yes"),OFFSET('Water Data'!$F$9,0,10*ROW('Water Data'!F134)),NA())</f>
        <v>#N/A</v>
      </c>
      <c r="M140" s="510" t="e">
        <f ca="1">+IF(AND(ISNUMBER(OFFSET('Water Data'!$G$4,0,10*ROW('Water Data'!G134))),'Data Summary'!CB140="Yes"),100-OFFSET('Water Data'!$G$4,0,10*ROW('Water Data'!G134)),NA())</f>
        <v>#N/A</v>
      </c>
      <c r="N140" s="510" t="e">
        <f ca="1">+IF(AND(ISNUMBER(OFFSET('Water Data'!$G$6,0,10*ROW('Water Data'!G134))),'Data Summary'!CC140="Yes"),OFFSET('Water Data'!$G$6,0,10*ROW('Water Data'!G134)),NA())</f>
        <v>#N/A</v>
      </c>
      <c r="O140" s="510" t="e">
        <f ca="1">+IF(AND(ISNUMBER(OFFSET('Water Data'!$G$9,0,10*ROW('Water Data'!G134))),'Data Summary'!CD140="Yes"),OFFSET('Water Data'!$G$9,0,10*ROW('Water Data'!G134)),NA())</f>
        <v>#N/A</v>
      </c>
      <c r="P140" s="510" t="e">
        <f ca="1">+IF(AND(ISNUMBER(OFFSET('Water Data'!$H$4,0,10*ROW('Water Data'!H134))),'Data Summary'!CE140="Yes"),100-OFFSET('Water Data'!$H$4,0,10*ROW('Water Data'!H134)),NA())</f>
        <v>#N/A</v>
      </c>
      <c r="Q140" s="510" t="e">
        <f ca="1">+IF(AND(ISNUMBER(OFFSET('Water Data'!$H$6,0,10*ROW('Water Data'!H134))),'Data Summary'!CF140="Yes"),OFFSET('Water Data'!$H$6,0,10*ROW('Water Data'!H134)),NA())</f>
        <v>#N/A</v>
      </c>
      <c r="R140" s="510" t="e">
        <f ca="1">+IF(AND(ISNUMBER(OFFSET('Water Data'!$H$9,0,10*ROW('Water Data'!H134))),'Data Summary'!CG140="Yes"),OFFSET('Water Data'!$H$9,0,10*ROW('Water Data'!H134)),NA())</f>
        <v>#N/A</v>
      </c>
      <c r="S140" s="510" t="e">
        <f ca="1">+IF(AND(ISNUMBER(OFFSET('Water Data'!$I$4,0,10*ROW('Water Data'!I134))),'Data Summary'!CH140="Yes"),100-OFFSET('Water Data'!$I$4,0,10*ROW('Water Data'!I134)),NA())</f>
        <v>#N/A</v>
      </c>
      <c r="T140" s="510" t="e">
        <f ca="1">+IF(AND(ISNUMBER(OFFSET('Water Data'!$I$6,0,10*ROW('Water Data'!I134))),'Data Summary'!CI140="Yes"),OFFSET('Water Data'!$I$6,0,10*ROW('Water Data'!I134)),NA())</f>
        <v>#N/A</v>
      </c>
      <c r="U140" s="510" t="e">
        <f ca="1">+IF(AND(ISNUMBER(OFFSET('Water Data'!$I$9,0,10*ROW('Water Data'!I134))),'Data Summary'!CJ140="Yes"),OFFSET('Water Data'!$I$9,0,10*ROW('Water Data'!I134)),NA())</f>
        <v>#N/A</v>
      </c>
      <c r="V140" s="511" t="e">
        <f ca="1">+IF(AND(ISNUMBER(OFFSET('Sanitation Data'!$D$4,0,10*ROW('Sanitation Data'!D134))),'Data Summary'!CK140="Yes"),100-OFFSET('Sanitation Data'!$D$4,0,10*ROW('Sanitation Data'!D134)),NA())</f>
        <v>#N/A</v>
      </c>
      <c r="W140" s="511" t="e">
        <f ca="1">+IF(AND(ISNUMBER(OFFSET('Sanitation Data'!$D$6,0,10*ROW('Sanitation Data'!D134))),'Data Summary'!CL140="Yes"),OFFSET('Sanitation Data'!$D$6,0,10*ROW('Sanitation Data'!D134)),NA())</f>
        <v>#N/A</v>
      </c>
      <c r="X140" s="511" t="e">
        <f ca="1">+IF(AND(ISNUMBER(OFFSET('Sanitation Data'!$D$10,0,10*ROW('Sanitation Data'!D134))),'Data Summary'!CM140="Yes"),OFFSET('Sanitation Data'!$D$10,0,10*ROW('Sanitation Data'!D134)),NA())</f>
        <v>#N/A</v>
      </c>
      <c r="Y140" s="511" t="e">
        <f ca="1">+IF(AND(ISNUMBER(OFFSET('Sanitation Data'!$D$11,0,10*ROW('Sanitation Data'!D134))),'Data Summary'!CN140="Yes"),OFFSET('Sanitation Data'!$D$11,0,10*ROW('Sanitation Data'!D134)),NA())</f>
        <v>#N/A</v>
      </c>
      <c r="Z140" s="511" t="e">
        <f ca="1">+IF(AND(ISNUMBER(OFFSET('Sanitation Data'!$D$12,0,10*ROW('Sanitation Data'!D134))),'Data Summary'!CO140="Yes"),OFFSET('Sanitation Data'!$D$12,0,10*ROW('Sanitation Data'!D134)),NA())</f>
        <v>#N/A</v>
      </c>
      <c r="AA140" s="511" t="e">
        <f ca="1">+IF(AND(ISNUMBER(OFFSET('Sanitation Data'!$E$4,0,10*ROW('Sanitation Data'!E134))),'Data Summary'!CP140="Yes"),100-OFFSET('Sanitation Data'!$E$4,0,10*ROW('Sanitation Data'!E134)),NA())</f>
        <v>#N/A</v>
      </c>
      <c r="AB140" s="511" t="e">
        <f ca="1">+IF(AND(ISNUMBER(OFFSET('Sanitation Data'!$E$6,0,10*ROW('Sanitation Data'!E134))),'Data Summary'!CQ140="Yes"),OFFSET('Sanitation Data'!$E$6,0,10*ROW('Sanitation Data'!E134)),NA())</f>
        <v>#N/A</v>
      </c>
      <c r="AC140" s="511" t="e">
        <f ca="1">+IF(AND(ISNUMBER(OFFSET('Sanitation Data'!$E$10,0,10*ROW('Sanitation Data'!E134))),'Data Summary'!CR140="Yes"),OFFSET('Sanitation Data'!$E$10,0,10*ROW('Sanitation Data'!E134)),NA())</f>
        <v>#N/A</v>
      </c>
      <c r="AD140" s="511" t="e">
        <f ca="1">+IF(AND(ISNUMBER(OFFSET('Sanitation Data'!$E$11,0,10*ROW('Sanitation Data'!E134))),'Data Summary'!CS140="Yes"),OFFSET('Sanitation Data'!$E$11,0,10*ROW('Sanitation Data'!E134)),NA())</f>
        <v>#N/A</v>
      </c>
      <c r="AE140" s="511" t="e">
        <f ca="1">+IF(AND(ISNUMBER(OFFSET('Sanitation Data'!$E$12,0,10*ROW('Sanitation Data'!E134))),'Data Summary'!CT140="Yes"),OFFSET('Sanitation Data'!$E$12,0,10*ROW('Sanitation Data'!E134)),NA())</f>
        <v>#N/A</v>
      </c>
      <c r="AF140" s="511" t="e">
        <f ca="1">+IF(AND(ISNUMBER(OFFSET('Sanitation Data'!$F$4,0,10*ROW('Sanitation Data'!F134))),'Data Summary'!CU140="Yes"),100-OFFSET('Sanitation Data'!$F$4,0,10*ROW('Sanitation Data'!F134)),NA())</f>
        <v>#N/A</v>
      </c>
      <c r="AG140" s="511" t="e">
        <f ca="1">+IF(AND(ISNUMBER(OFFSET('Sanitation Data'!$F$6,0,10*ROW('Sanitation Data'!F134))),'Data Summary'!CV140="Yes"),OFFSET('Sanitation Data'!$F$6,0,10*ROW('Sanitation Data'!F134)),NA())</f>
        <v>#N/A</v>
      </c>
      <c r="AH140" s="511" t="e">
        <f ca="1">+IF(AND(ISNUMBER(OFFSET('Sanitation Data'!$F$10,0,10*ROW('Sanitation Data'!F134))),'Data Summary'!CW140="Yes"),OFFSET('Sanitation Data'!$F$10,0,10*ROW('Sanitation Data'!F134)),NA())</f>
        <v>#N/A</v>
      </c>
      <c r="AI140" s="511" t="e">
        <f ca="1">+IF(AND(ISNUMBER(OFFSET('Sanitation Data'!$F$11,0,10*ROW('Sanitation Data'!F134))),'Data Summary'!CX140="Yes"),OFFSET('Sanitation Data'!$F$11,0,10*ROW('Sanitation Data'!F134)),NA())</f>
        <v>#N/A</v>
      </c>
      <c r="AJ140" s="511" t="e">
        <f ca="1">+IF(AND(ISNUMBER(OFFSET('Sanitation Data'!$F$12,0,10*ROW('Sanitation Data'!F134))),'Data Summary'!CY140="Yes"),OFFSET('Sanitation Data'!$F$12,0,10*ROW('Sanitation Data'!F134)),NA())</f>
        <v>#N/A</v>
      </c>
      <c r="AK140" s="511" t="e">
        <f ca="1">+IF(AND(ISNUMBER(OFFSET('Sanitation Data'!$G$4,0,10*ROW('Sanitation Data'!G134))),'Data Summary'!CZ140="Yes"),100-OFFSET('Sanitation Data'!$G$4,0,10*ROW('Sanitation Data'!G134)),NA())</f>
        <v>#N/A</v>
      </c>
      <c r="AL140" s="511" t="e">
        <f ca="1">+IF(AND(ISNUMBER(OFFSET('Sanitation Data'!$G$6,0,10*ROW('Sanitation Data'!G134))),'Data Summary'!DA140="Yes"),OFFSET('Sanitation Data'!$G$6,0,10*ROW('Sanitation Data'!G134)),NA())</f>
        <v>#N/A</v>
      </c>
      <c r="AM140" s="511" t="e">
        <f ca="1">+IF(AND(ISNUMBER(OFFSET('Sanitation Data'!$G$10,0,10*ROW('Sanitation Data'!G134))),'Data Summary'!DB140="Yes"),OFFSET('Sanitation Data'!$G$10,0,10*ROW('Sanitation Data'!G134)),NA())</f>
        <v>#N/A</v>
      </c>
      <c r="AN140" s="511" t="e">
        <f ca="1">+IF(AND(ISNUMBER(OFFSET('Sanitation Data'!$G$11,0,10*ROW('Sanitation Data'!G134))),'Data Summary'!DC140="Yes"),OFFSET('Sanitation Data'!$G$11,0,10*ROW('Sanitation Data'!G134)),NA())</f>
        <v>#N/A</v>
      </c>
      <c r="AO140" s="511" t="e">
        <f ca="1">+IF(AND(ISNUMBER(OFFSET('Sanitation Data'!$G$12,0,10*ROW('Sanitation Data'!G134))),'Data Summary'!DD140="Yes"),OFFSET('Sanitation Data'!$G$12,0,10*ROW('Sanitation Data'!G134)),NA())</f>
        <v>#N/A</v>
      </c>
      <c r="AP140" s="511" t="e">
        <f ca="1">+IF(AND(ISNUMBER(OFFSET('Sanitation Data'!$H$4,0,10*ROW('Sanitation Data'!H134))),'Data Summary'!DE140="Yes"),100-OFFSET('Sanitation Data'!$H$4,0,10*ROW('Sanitation Data'!H134)),NA())</f>
        <v>#N/A</v>
      </c>
      <c r="AQ140" s="511" t="e">
        <f ca="1">+IF(AND(ISNUMBER(OFFSET('Sanitation Data'!$H$6,0,10*ROW('Sanitation Data'!H134))),'Data Summary'!DF140="Yes"),OFFSET('Sanitation Data'!$H$6,0,10*ROW('Sanitation Data'!H134)),NA())</f>
        <v>#N/A</v>
      </c>
      <c r="AR140" s="511" t="e">
        <f ca="1">+IF(AND(ISNUMBER(OFFSET('Sanitation Data'!$H$10,0,10*ROW('Sanitation Data'!H134))),'Data Summary'!DG140="Yes"),OFFSET('Sanitation Data'!$H$10,0,10*ROW('Sanitation Data'!H134)),NA())</f>
        <v>#N/A</v>
      </c>
      <c r="AS140" s="511" t="e">
        <f ca="1">+IF(AND(ISNUMBER(OFFSET('Sanitation Data'!$H$11,0,10*ROW('Sanitation Data'!H134))),'Data Summary'!DH140="Yes"),OFFSET('Sanitation Data'!$H$11,0,10*ROW('Sanitation Data'!H134)),NA())</f>
        <v>#N/A</v>
      </c>
      <c r="AT140" s="511" t="e">
        <f ca="1">+IF(AND(ISNUMBER(OFFSET('Sanitation Data'!$H$12,0,10*ROW('Sanitation Data'!H134))),'Data Summary'!DI140="Yes"),OFFSET('Sanitation Data'!$H$12,0,10*ROW('Sanitation Data'!H134)),NA())</f>
        <v>#N/A</v>
      </c>
      <c r="AU140" s="511" t="e">
        <f ca="1">+IF(AND(ISNUMBER(OFFSET('Sanitation Data'!$I$4,0,10*ROW('Sanitation Data'!I134))),'Data Summary'!DJ140="Yes"),100-OFFSET('Sanitation Data'!$I$4,0,10*ROW('Sanitation Data'!I134)),NA())</f>
        <v>#N/A</v>
      </c>
      <c r="AV140" s="511" t="e">
        <f ca="1">+IF(AND(ISNUMBER(OFFSET('Sanitation Data'!$I$6,0,10*ROW('Sanitation Data'!I134))),'Data Summary'!DK140="Yes"),OFFSET('Sanitation Data'!$I$6,0,10*ROW('Sanitation Data'!I134)),NA())</f>
        <v>#N/A</v>
      </c>
      <c r="AW140" s="511" t="e">
        <f ca="1">+IF(AND(ISNUMBER(OFFSET('Sanitation Data'!$I$10,0,10*ROW('Sanitation Data'!I134))),'Data Summary'!DL140="Yes"),OFFSET('Sanitation Data'!$I$10,0,10*ROW('Sanitation Data'!I134)),NA())</f>
        <v>#N/A</v>
      </c>
      <c r="AX140" s="511" t="e">
        <f ca="1">+IF(AND(ISNUMBER(OFFSET('Sanitation Data'!$I$11,0,10*ROW('Sanitation Data'!I134))),'Data Summary'!DM140="Yes"),OFFSET('Sanitation Data'!$I$11,0,10*ROW('Sanitation Data'!I134)),NA())</f>
        <v>#N/A</v>
      </c>
      <c r="AY140" s="511" t="e">
        <f ca="1">+IF(AND(ISNUMBER(OFFSET('Sanitation Data'!$I$12,0,10*ROW('Sanitation Data'!I134))),'Data Summary'!DN140="Yes"),OFFSET('Sanitation Data'!$I$12,0,10*ROW('Sanitation Data'!I134)),NA())</f>
        <v>#N/A</v>
      </c>
      <c r="AZ140" s="512" t="e">
        <f ca="1">+IF(AND(ISNUMBER(OFFSET('Hygiene Data'!$D$5,0,10*ROW('Hygiene Data'!D134))),'Data Summary'!DO140="Yes"),OFFSET('Hygiene Data'!$D$5,0,10*ROW('Hygiene Data'!D134)),NA())</f>
        <v>#N/A</v>
      </c>
      <c r="BA140" s="512" t="e">
        <f ca="1">+IF(AND(ISNUMBER(OFFSET('Hygiene Data'!$D$7,0,10*ROW('Hygiene Data'!D134))),'Data Summary'!DP140="Yes"),OFFSET('Hygiene Data'!$D$7,0,10*ROW('Hygiene Data'!D134)),NA())</f>
        <v>#N/A</v>
      </c>
      <c r="BB140" s="512" t="e">
        <f ca="1">+IF(AND(ISNUMBER(OFFSET('Hygiene Data'!$D$9,0,10*ROW('Hygiene Data'!D134))),'Data Summary'!DQ140="Yes"),OFFSET('Hygiene Data'!$D$9,0,10*ROW('Hygiene Data'!D134)),NA())</f>
        <v>#N/A</v>
      </c>
      <c r="BC140" s="512" t="e">
        <f ca="1">+IF(AND(ISNUMBER(OFFSET('Hygiene Data'!$E$5,0,10*ROW('Hygiene Data'!E134))),'Data Summary'!DR140="Yes"),OFFSET('Hygiene Data'!$E$5,0,10*ROW('Hygiene Data'!E134)),NA())</f>
        <v>#N/A</v>
      </c>
      <c r="BD140" s="512" t="e">
        <f ca="1">+IF(AND(ISNUMBER(OFFSET('Hygiene Data'!$E$7,0,10*ROW('Hygiene Data'!E134))),'Data Summary'!DS140="Yes"),OFFSET('Hygiene Data'!$E$7,0,10*ROW('Hygiene Data'!E134)),NA())</f>
        <v>#N/A</v>
      </c>
      <c r="BE140" s="512" t="e">
        <f ca="1">+IF(AND(ISNUMBER(OFFSET('Hygiene Data'!$E$9,0,10*ROW('Hygiene Data'!E134))),'Data Summary'!DT140="Yes"),OFFSET('Hygiene Data'!$E$9,0,10*ROW('Hygiene Data'!E134)),NA())</f>
        <v>#N/A</v>
      </c>
      <c r="BF140" s="512" t="e">
        <f ca="1">+IF(AND(ISNUMBER(OFFSET('Hygiene Data'!$F$5,0,10*ROW('Hygiene Data'!F134))),'Data Summary'!DU140="Yes"),OFFSET('Hygiene Data'!$F$5,0,10*ROW('Hygiene Data'!F134)),NA())</f>
        <v>#N/A</v>
      </c>
      <c r="BG140" s="512" t="e">
        <f ca="1">+IF(AND(ISNUMBER(OFFSET('Hygiene Data'!$F$7,0,10*ROW('Hygiene Data'!F134))),'Data Summary'!DV140="Yes"),OFFSET('Hygiene Data'!$F$7,0,10*ROW('Hygiene Data'!F134)),NA())</f>
        <v>#N/A</v>
      </c>
      <c r="BH140" s="512" t="e">
        <f ca="1">+IF(AND(ISNUMBER(OFFSET('Hygiene Data'!$F$9,0,10*ROW('Hygiene Data'!F134))),'Data Summary'!DW140="Yes"),OFFSET('Hygiene Data'!$F$9,0,10*ROW('Hygiene Data'!F134)),NA())</f>
        <v>#N/A</v>
      </c>
      <c r="BI140" s="512" t="e">
        <f ca="1">+IF(AND(ISNUMBER(OFFSET('Hygiene Data'!$G$5,0,10*ROW('Hygiene Data'!G134))),'Data Summary'!DX140="Yes"),OFFSET('Hygiene Data'!$G$5,0,10*ROW('Hygiene Data'!G134)),NA())</f>
        <v>#N/A</v>
      </c>
      <c r="BJ140" s="512" t="e">
        <f ca="1">+IF(AND(ISNUMBER(OFFSET('Hygiene Data'!$G$7,0,10*ROW('Hygiene Data'!G134))),'Data Summary'!DY140="Yes"),OFFSET('Hygiene Data'!$G$7,0,10*ROW('Hygiene Data'!G134)),NA())</f>
        <v>#N/A</v>
      </c>
      <c r="BK140" s="512" t="e">
        <f ca="1">+IF(AND(ISNUMBER(OFFSET('Hygiene Data'!$G$9,0,10*ROW('Hygiene Data'!G134))),'Data Summary'!DZ140="Yes"),OFFSET('Hygiene Data'!$G$9,0,10*ROW('Hygiene Data'!G134)),NA())</f>
        <v>#N/A</v>
      </c>
      <c r="BL140" s="512" t="e">
        <f ca="1">+IF(AND(ISNUMBER(OFFSET('Hygiene Data'!$H$5,0,10*ROW('Hygiene Data'!H134))),'Data Summary'!EA140="Yes"),OFFSET('Hygiene Data'!$H$5,0,10*ROW('Hygiene Data'!H134)),NA())</f>
        <v>#N/A</v>
      </c>
      <c r="BM140" s="512" t="e">
        <f ca="1">+IF(AND(ISNUMBER(OFFSET('Hygiene Data'!$H$7,0,10*ROW('Hygiene Data'!H134))),'Data Summary'!EB140="Yes"),OFFSET('Hygiene Data'!$H$7,0,10*ROW('Hygiene Data'!H134)),NA())</f>
        <v>#N/A</v>
      </c>
      <c r="BN140" s="512" t="e">
        <f ca="1">+IF(AND(ISNUMBER(OFFSET('Hygiene Data'!$H$9,0,10*ROW('Hygiene Data'!H134))),'Data Summary'!EC140="Yes"),OFFSET('Hygiene Data'!$H$9,0,10*ROW('Hygiene Data'!H134)),NA())</f>
        <v>#N/A</v>
      </c>
      <c r="BO140" s="512" t="e">
        <f ca="1">+IF(AND(ISNUMBER(OFFSET('Hygiene Data'!$I$5,0,10*ROW('Hygiene Data'!I134))),'Data Summary'!ED140="Yes"),OFFSET('Hygiene Data'!$I$5,0,10*ROW('Hygiene Data'!I134)),NA())</f>
        <v>#N/A</v>
      </c>
      <c r="BP140" s="512" t="e">
        <f ca="1">+IF(AND(ISNUMBER(OFFSET('Hygiene Data'!$I$7,0,10*ROW('Hygiene Data'!I134))),'Data Summary'!EE140="Yes"),OFFSET('Hygiene Data'!$I$7,0,10*ROW('Hygiene Data'!I134)),NA())</f>
        <v>#N/A</v>
      </c>
      <c r="BQ140" s="512" t="e">
        <f ca="1">+IF(AND(ISNUMBER(OFFSET('Hygiene Data'!$I$9,0,10*ROW('Hygiene Data'!I134))),'Data Summary'!EF140="Yes"),OFFSET('Hygiene Data'!$I$9,0,10*ROW('Hygiene Data'!I134)),NA())</f>
        <v>#N/A</v>
      </c>
    </row>
    <row r="141" spans="1:69" x14ac:dyDescent="0.25">
      <c r="A141" s="508" t="e">
        <f ca="1">+RIGHT('Data Summary'!A141,LEN('Data Summary'!A141)-9)</f>
        <v>#VALUE!</v>
      </c>
      <c r="B141" s="482" t="str">
        <f ca="1">+IF(ISTEXT('Data Summary'!B141),'Data Summary'!B141,"")</f>
        <v/>
      </c>
      <c r="C141" s="509" t="e">
        <f ca="1">+VALUE('Data Summary'!C141)</f>
        <v>#VALUE!</v>
      </c>
      <c r="D141" s="510" t="e">
        <f ca="1">+IF(AND(ISNUMBER(OFFSET('Water Data'!$D$4,0,10*ROW('Water Data'!D135))),'Data Summary'!BS141="Yes"),100-OFFSET('Water Data'!$D$4,0,10*ROW('Water Data'!D135)),NA())</f>
        <v>#N/A</v>
      </c>
      <c r="E141" s="510" t="e">
        <f ca="1">+IF(AND(ISNUMBER(OFFSET('Water Data'!$D$6,0,10*ROW('Water Data'!D135))),'Data Summary'!BT141="Yes"),OFFSET('Water Data'!$D$6,0,10*ROW('Water Data'!D135)),NA())</f>
        <v>#N/A</v>
      </c>
      <c r="F141" s="510" t="e">
        <f ca="1">+IF(AND(ISNUMBER(OFFSET('Water Data'!$D$9,0,10*ROW('Water Data'!D135))),'Data Summary'!BU141="Yes"),OFFSET('Water Data'!$D$9,0,10*ROW('Water Data'!D135)),NA())</f>
        <v>#N/A</v>
      </c>
      <c r="G141" s="510" t="e">
        <f ca="1">+IF(AND(ISNUMBER(OFFSET('Water Data'!$E$4,0,10*ROW('Water Data'!E135))),'Data Summary'!BV141="Yes"),100-OFFSET('Water Data'!$E$4,0,10*ROW('Water Data'!E135)),NA())</f>
        <v>#N/A</v>
      </c>
      <c r="H141" s="510" t="e">
        <f ca="1">+IF(AND(ISNUMBER(OFFSET('Water Data'!$E$6,0,10*ROW('Water Data'!E135))),'Data Summary'!BW141="Yes"),OFFSET('Water Data'!$E$6,0,10*ROW('Water Data'!E135)),NA())</f>
        <v>#N/A</v>
      </c>
      <c r="I141" s="510" t="e">
        <f ca="1">+IF(AND(ISNUMBER(OFFSET('Water Data'!$E$9,0,10*ROW('Water Data'!E135))),'Data Summary'!BX141="Yes"),OFFSET('Water Data'!$E$9,0,10*ROW('Water Data'!E135)),NA())</f>
        <v>#N/A</v>
      </c>
      <c r="J141" s="510" t="e">
        <f ca="1">+IF(AND(ISNUMBER(OFFSET('Water Data'!$F$4,0,10*ROW('Water Data'!F135))),'Data Summary'!BY141="Yes"),100-OFFSET('Water Data'!$F$4,0,10*ROW('Water Data'!F135)),NA())</f>
        <v>#N/A</v>
      </c>
      <c r="K141" s="510" t="e">
        <f ca="1">+IF(AND(ISNUMBER(OFFSET('Water Data'!$F$6,0,10*ROW('Water Data'!F135))),'Data Summary'!BZ141="Yes"),OFFSET('Water Data'!$F$6,0,10*ROW('Water Data'!F135)),NA())</f>
        <v>#N/A</v>
      </c>
      <c r="L141" s="510" t="e">
        <f ca="1">+IF(AND(ISNUMBER(OFFSET('Water Data'!$F$9,0,10*ROW('Water Data'!F135))),'Data Summary'!CA141="Yes"),OFFSET('Water Data'!$F$9,0,10*ROW('Water Data'!F135)),NA())</f>
        <v>#N/A</v>
      </c>
      <c r="M141" s="510" t="e">
        <f ca="1">+IF(AND(ISNUMBER(OFFSET('Water Data'!$G$4,0,10*ROW('Water Data'!G135))),'Data Summary'!CB141="Yes"),100-OFFSET('Water Data'!$G$4,0,10*ROW('Water Data'!G135)),NA())</f>
        <v>#N/A</v>
      </c>
      <c r="N141" s="510" t="e">
        <f ca="1">+IF(AND(ISNUMBER(OFFSET('Water Data'!$G$6,0,10*ROW('Water Data'!G135))),'Data Summary'!CC141="Yes"),OFFSET('Water Data'!$G$6,0,10*ROW('Water Data'!G135)),NA())</f>
        <v>#N/A</v>
      </c>
      <c r="O141" s="510" t="e">
        <f ca="1">+IF(AND(ISNUMBER(OFFSET('Water Data'!$G$9,0,10*ROW('Water Data'!G135))),'Data Summary'!CD141="Yes"),OFFSET('Water Data'!$G$9,0,10*ROW('Water Data'!G135)),NA())</f>
        <v>#N/A</v>
      </c>
      <c r="P141" s="510" t="e">
        <f ca="1">+IF(AND(ISNUMBER(OFFSET('Water Data'!$H$4,0,10*ROW('Water Data'!H135))),'Data Summary'!CE141="Yes"),100-OFFSET('Water Data'!$H$4,0,10*ROW('Water Data'!H135)),NA())</f>
        <v>#N/A</v>
      </c>
      <c r="Q141" s="510" t="e">
        <f ca="1">+IF(AND(ISNUMBER(OFFSET('Water Data'!$H$6,0,10*ROW('Water Data'!H135))),'Data Summary'!CF141="Yes"),OFFSET('Water Data'!$H$6,0,10*ROW('Water Data'!H135)),NA())</f>
        <v>#N/A</v>
      </c>
      <c r="R141" s="510" t="e">
        <f ca="1">+IF(AND(ISNUMBER(OFFSET('Water Data'!$H$9,0,10*ROW('Water Data'!H135))),'Data Summary'!CG141="Yes"),OFFSET('Water Data'!$H$9,0,10*ROW('Water Data'!H135)),NA())</f>
        <v>#N/A</v>
      </c>
      <c r="S141" s="510" t="e">
        <f ca="1">+IF(AND(ISNUMBER(OFFSET('Water Data'!$I$4,0,10*ROW('Water Data'!I135))),'Data Summary'!CH141="Yes"),100-OFFSET('Water Data'!$I$4,0,10*ROW('Water Data'!I135)),NA())</f>
        <v>#N/A</v>
      </c>
      <c r="T141" s="510" t="e">
        <f ca="1">+IF(AND(ISNUMBER(OFFSET('Water Data'!$I$6,0,10*ROW('Water Data'!I135))),'Data Summary'!CI141="Yes"),OFFSET('Water Data'!$I$6,0,10*ROW('Water Data'!I135)),NA())</f>
        <v>#N/A</v>
      </c>
      <c r="U141" s="510" t="e">
        <f ca="1">+IF(AND(ISNUMBER(OFFSET('Water Data'!$I$9,0,10*ROW('Water Data'!I135))),'Data Summary'!CJ141="Yes"),OFFSET('Water Data'!$I$9,0,10*ROW('Water Data'!I135)),NA())</f>
        <v>#N/A</v>
      </c>
      <c r="V141" s="511" t="e">
        <f ca="1">+IF(AND(ISNUMBER(OFFSET('Sanitation Data'!$D$4,0,10*ROW('Sanitation Data'!D135))),'Data Summary'!CK141="Yes"),100-OFFSET('Sanitation Data'!$D$4,0,10*ROW('Sanitation Data'!D135)),NA())</f>
        <v>#N/A</v>
      </c>
      <c r="W141" s="511" t="e">
        <f ca="1">+IF(AND(ISNUMBER(OFFSET('Sanitation Data'!$D$6,0,10*ROW('Sanitation Data'!D135))),'Data Summary'!CL141="Yes"),OFFSET('Sanitation Data'!$D$6,0,10*ROW('Sanitation Data'!D135)),NA())</f>
        <v>#N/A</v>
      </c>
      <c r="X141" s="511" t="e">
        <f ca="1">+IF(AND(ISNUMBER(OFFSET('Sanitation Data'!$D$10,0,10*ROW('Sanitation Data'!D135))),'Data Summary'!CM141="Yes"),OFFSET('Sanitation Data'!$D$10,0,10*ROW('Sanitation Data'!D135)),NA())</f>
        <v>#N/A</v>
      </c>
      <c r="Y141" s="511" t="e">
        <f ca="1">+IF(AND(ISNUMBER(OFFSET('Sanitation Data'!$D$11,0,10*ROW('Sanitation Data'!D135))),'Data Summary'!CN141="Yes"),OFFSET('Sanitation Data'!$D$11,0,10*ROW('Sanitation Data'!D135)),NA())</f>
        <v>#N/A</v>
      </c>
      <c r="Z141" s="511" t="e">
        <f ca="1">+IF(AND(ISNUMBER(OFFSET('Sanitation Data'!$D$12,0,10*ROW('Sanitation Data'!D135))),'Data Summary'!CO141="Yes"),OFFSET('Sanitation Data'!$D$12,0,10*ROW('Sanitation Data'!D135)),NA())</f>
        <v>#N/A</v>
      </c>
      <c r="AA141" s="511" t="e">
        <f ca="1">+IF(AND(ISNUMBER(OFFSET('Sanitation Data'!$E$4,0,10*ROW('Sanitation Data'!E135))),'Data Summary'!CP141="Yes"),100-OFFSET('Sanitation Data'!$E$4,0,10*ROW('Sanitation Data'!E135)),NA())</f>
        <v>#N/A</v>
      </c>
      <c r="AB141" s="511" t="e">
        <f ca="1">+IF(AND(ISNUMBER(OFFSET('Sanitation Data'!$E$6,0,10*ROW('Sanitation Data'!E135))),'Data Summary'!CQ141="Yes"),OFFSET('Sanitation Data'!$E$6,0,10*ROW('Sanitation Data'!E135)),NA())</f>
        <v>#N/A</v>
      </c>
      <c r="AC141" s="511" t="e">
        <f ca="1">+IF(AND(ISNUMBER(OFFSET('Sanitation Data'!$E$10,0,10*ROW('Sanitation Data'!E135))),'Data Summary'!CR141="Yes"),OFFSET('Sanitation Data'!$E$10,0,10*ROW('Sanitation Data'!E135)),NA())</f>
        <v>#N/A</v>
      </c>
      <c r="AD141" s="511" t="e">
        <f ca="1">+IF(AND(ISNUMBER(OFFSET('Sanitation Data'!$E$11,0,10*ROW('Sanitation Data'!E135))),'Data Summary'!CS141="Yes"),OFFSET('Sanitation Data'!$E$11,0,10*ROW('Sanitation Data'!E135)),NA())</f>
        <v>#N/A</v>
      </c>
      <c r="AE141" s="511" t="e">
        <f ca="1">+IF(AND(ISNUMBER(OFFSET('Sanitation Data'!$E$12,0,10*ROW('Sanitation Data'!E135))),'Data Summary'!CT141="Yes"),OFFSET('Sanitation Data'!$E$12,0,10*ROW('Sanitation Data'!E135)),NA())</f>
        <v>#N/A</v>
      </c>
      <c r="AF141" s="511" t="e">
        <f ca="1">+IF(AND(ISNUMBER(OFFSET('Sanitation Data'!$F$4,0,10*ROW('Sanitation Data'!F135))),'Data Summary'!CU141="Yes"),100-OFFSET('Sanitation Data'!$F$4,0,10*ROW('Sanitation Data'!F135)),NA())</f>
        <v>#N/A</v>
      </c>
      <c r="AG141" s="511" t="e">
        <f ca="1">+IF(AND(ISNUMBER(OFFSET('Sanitation Data'!$F$6,0,10*ROW('Sanitation Data'!F135))),'Data Summary'!CV141="Yes"),OFFSET('Sanitation Data'!$F$6,0,10*ROW('Sanitation Data'!F135)),NA())</f>
        <v>#N/A</v>
      </c>
      <c r="AH141" s="511" t="e">
        <f ca="1">+IF(AND(ISNUMBER(OFFSET('Sanitation Data'!$F$10,0,10*ROW('Sanitation Data'!F135))),'Data Summary'!CW141="Yes"),OFFSET('Sanitation Data'!$F$10,0,10*ROW('Sanitation Data'!F135)),NA())</f>
        <v>#N/A</v>
      </c>
      <c r="AI141" s="511" t="e">
        <f ca="1">+IF(AND(ISNUMBER(OFFSET('Sanitation Data'!$F$11,0,10*ROW('Sanitation Data'!F135))),'Data Summary'!CX141="Yes"),OFFSET('Sanitation Data'!$F$11,0,10*ROW('Sanitation Data'!F135)),NA())</f>
        <v>#N/A</v>
      </c>
      <c r="AJ141" s="511" t="e">
        <f ca="1">+IF(AND(ISNUMBER(OFFSET('Sanitation Data'!$F$12,0,10*ROW('Sanitation Data'!F135))),'Data Summary'!CY141="Yes"),OFFSET('Sanitation Data'!$F$12,0,10*ROW('Sanitation Data'!F135)),NA())</f>
        <v>#N/A</v>
      </c>
      <c r="AK141" s="511" t="e">
        <f ca="1">+IF(AND(ISNUMBER(OFFSET('Sanitation Data'!$G$4,0,10*ROW('Sanitation Data'!G135))),'Data Summary'!CZ141="Yes"),100-OFFSET('Sanitation Data'!$G$4,0,10*ROW('Sanitation Data'!G135)),NA())</f>
        <v>#N/A</v>
      </c>
      <c r="AL141" s="511" t="e">
        <f ca="1">+IF(AND(ISNUMBER(OFFSET('Sanitation Data'!$G$6,0,10*ROW('Sanitation Data'!G135))),'Data Summary'!DA141="Yes"),OFFSET('Sanitation Data'!$G$6,0,10*ROW('Sanitation Data'!G135)),NA())</f>
        <v>#N/A</v>
      </c>
      <c r="AM141" s="511" t="e">
        <f ca="1">+IF(AND(ISNUMBER(OFFSET('Sanitation Data'!$G$10,0,10*ROW('Sanitation Data'!G135))),'Data Summary'!DB141="Yes"),OFFSET('Sanitation Data'!$G$10,0,10*ROW('Sanitation Data'!G135)),NA())</f>
        <v>#N/A</v>
      </c>
      <c r="AN141" s="511" t="e">
        <f ca="1">+IF(AND(ISNUMBER(OFFSET('Sanitation Data'!$G$11,0,10*ROW('Sanitation Data'!G135))),'Data Summary'!DC141="Yes"),OFFSET('Sanitation Data'!$G$11,0,10*ROW('Sanitation Data'!G135)),NA())</f>
        <v>#N/A</v>
      </c>
      <c r="AO141" s="511" t="e">
        <f ca="1">+IF(AND(ISNUMBER(OFFSET('Sanitation Data'!$G$12,0,10*ROW('Sanitation Data'!G135))),'Data Summary'!DD141="Yes"),OFFSET('Sanitation Data'!$G$12,0,10*ROW('Sanitation Data'!G135)),NA())</f>
        <v>#N/A</v>
      </c>
      <c r="AP141" s="511" t="e">
        <f ca="1">+IF(AND(ISNUMBER(OFFSET('Sanitation Data'!$H$4,0,10*ROW('Sanitation Data'!H135))),'Data Summary'!DE141="Yes"),100-OFFSET('Sanitation Data'!$H$4,0,10*ROW('Sanitation Data'!H135)),NA())</f>
        <v>#N/A</v>
      </c>
      <c r="AQ141" s="511" t="e">
        <f ca="1">+IF(AND(ISNUMBER(OFFSET('Sanitation Data'!$H$6,0,10*ROW('Sanitation Data'!H135))),'Data Summary'!DF141="Yes"),OFFSET('Sanitation Data'!$H$6,0,10*ROW('Sanitation Data'!H135)),NA())</f>
        <v>#N/A</v>
      </c>
      <c r="AR141" s="511" t="e">
        <f ca="1">+IF(AND(ISNUMBER(OFFSET('Sanitation Data'!$H$10,0,10*ROW('Sanitation Data'!H135))),'Data Summary'!DG141="Yes"),OFFSET('Sanitation Data'!$H$10,0,10*ROW('Sanitation Data'!H135)),NA())</f>
        <v>#N/A</v>
      </c>
      <c r="AS141" s="511" t="e">
        <f ca="1">+IF(AND(ISNUMBER(OFFSET('Sanitation Data'!$H$11,0,10*ROW('Sanitation Data'!H135))),'Data Summary'!DH141="Yes"),OFFSET('Sanitation Data'!$H$11,0,10*ROW('Sanitation Data'!H135)),NA())</f>
        <v>#N/A</v>
      </c>
      <c r="AT141" s="511" t="e">
        <f ca="1">+IF(AND(ISNUMBER(OFFSET('Sanitation Data'!$H$12,0,10*ROW('Sanitation Data'!H135))),'Data Summary'!DI141="Yes"),OFFSET('Sanitation Data'!$H$12,0,10*ROW('Sanitation Data'!H135)),NA())</f>
        <v>#N/A</v>
      </c>
      <c r="AU141" s="511" t="e">
        <f ca="1">+IF(AND(ISNUMBER(OFFSET('Sanitation Data'!$I$4,0,10*ROW('Sanitation Data'!I135))),'Data Summary'!DJ141="Yes"),100-OFFSET('Sanitation Data'!$I$4,0,10*ROW('Sanitation Data'!I135)),NA())</f>
        <v>#N/A</v>
      </c>
      <c r="AV141" s="511" t="e">
        <f ca="1">+IF(AND(ISNUMBER(OFFSET('Sanitation Data'!$I$6,0,10*ROW('Sanitation Data'!I135))),'Data Summary'!DK141="Yes"),OFFSET('Sanitation Data'!$I$6,0,10*ROW('Sanitation Data'!I135)),NA())</f>
        <v>#N/A</v>
      </c>
      <c r="AW141" s="511" t="e">
        <f ca="1">+IF(AND(ISNUMBER(OFFSET('Sanitation Data'!$I$10,0,10*ROW('Sanitation Data'!I135))),'Data Summary'!DL141="Yes"),OFFSET('Sanitation Data'!$I$10,0,10*ROW('Sanitation Data'!I135)),NA())</f>
        <v>#N/A</v>
      </c>
      <c r="AX141" s="511" t="e">
        <f ca="1">+IF(AND(ISNUMBER(OFFSET('Sanitation Data'!$I$11,0,10*ROW('Sanitation Data'!I135))),'Data Summary'!DM141="Yes"),OFFSET('Sanitation Data'!$I$11,0,10*ROW('Sanitation Data'!I135)),NA())</f>
        <v>#N/A</v>
      </c>
      <c r="AY141" s="511" t="e">
        <f ca="1">+IF(AND(ISNUMBER(OFFSET('Sanitation Data'!$I$12,0,10*ROW('Sanitation Data'!I135))),'Data Summary'!DN141="Yes"),OFFSET('Sanitation Data'!$I$12,0,10*ROW('Sanitation Data'!I135)),NA())</f>
        <v>#N/A</v>
      </c>
      <c r="AZ141" s="512" t="e">
        <f ca="1">+IF(AND(ISNUMBER(OFFSET('Hygiene Data'!$D$5,0,10*ROW('Hygiene Data'!D135))),'Data Summary'!DO141="Yes"),OFFSET('Hygiene Data'!$D$5,0,10*ROW('Hygiene Data'!D135)),NA())</f>
        <v>#N/A</v>
      </c>
      <c r="BA141" s="512" t="e">
        <f ca="1">+IF(AND(ISNUMBER(OFFSET('Hygiene Data'!$D$7,0,10*ROW('Hygiene Data'!D135))),'Data Summary'!DP141="Yes"),OFFSET('Hygiene Data'!$D$7,0,10*ROW('Hygiene Data'!D135)),NA())</f>
        <v>#N/A</v>
      </c>
      <c r="BB141" s="512" t="e">
        <f ca="1">+IF(AND(ISNUMBER(OFFSET('Hygiene Data'!$D$9,0,10*ROW('Hygiene Data'!D135))),'Data Summary'!DQ141="Yes"),OFFSET('Hygiene Data'!$D$9,0,10*ROW('Hygiene Data'!D135)),NA())</f>
        <v>#N/A</v>
      </c>
      <c r="BC141" s="512" t="e">
        <f ca="1">+IF(AND(ISNUMBER(OFFSET('Hygiene Data'!$E$5,0,10*ROW('Hygiene Data'!E135))),'Data Summary'!DR141="Yes"),OFFSET('Hygiene Data'!$E$5,0,10*ROW('Hygiene Data'!E135)),NA())</f>
        <v>#N/A</v>
      </c>
      <c r="BD141" s="512" t="e">
        <f ca="1">+IF(AND(ISNUMBER(OFFSET('Hygiene Data'!$E$7,0,10*ROW('Hygiene Data'!E135))),'Data Summary'!DS141="Yes"),OFFSET('Hygiene Data'!$E$7,0,10*ROW('Hygiene Data'!E135)),NA())</f>
        <v>#N/A</v>
      </c>
      <c r="BE141" s="512" t="e">
        <f ca="1">+IF(AND(ISNUMBER(OFFSET('Hygiene Data'!$E$9,0,10*ROW('Hygiene Data'!E135))),'Data Summary'!DT141="Yes"),OFFSET('Hygiene Data'!$E$9,0,10*ROW('Hygiene Data'!E135)),NA())</f>
        <v>#N/A</v>
      </c>
      <c r="BF141" s="512" t="e">
        <f ca="1">+IF(AND(ISNUMBER(OFFSET('Hygiene Data'!$F$5,0,10*ROW('Hygiene Data'!F135))),'Data Summary'!DU141="Yes"),OFFSET('Hygiene Data'!$F$5,0,10*ROW('Hygiene Data'!F135)),NA())</f>
        <v>#N/A</v>
      </c>
      <c r="BG141" s="512" t="e">
        <f ca="1">+IF(AND(ISNUMBER(OFFSET('Hygiene Data'!$F$7,0,10*ROW('Hygiene Data'!F135))),'Data Summary'!DV141="Yes"),OFFSET('Hygiene Data'!$F$7,0,10*ROW('Hygiene Data'!F135)),NA())</f>
        <v>#N/A</v>
      </c>
      <c r="BH141" s="512" t="e">
        <f ca="1">+IF(AND(ISNUMBER(OFFSET('Hygiene Data'!$F$9,0,10*ROW('Hygiene Data'!F135))),'Data Summary'!DW141="Yes"),OFFSET('Hygiene Data'!$F$9,0,10*ROW('Hygiene Data'!F135)),NA())</f>
        <v>#N/A</v>
      </c>
      <c r="BI141" s="512" t="e">
        <f ca="1">+IF(AND(ISNUMBER(OFFSET('Hygiene Data'!$G$5,0,10*ROW('Hygiene Data'!G135))),'Data Summary'!DX141="Yes"),OFFSET('Hygiene Data'!$G$5,0,10*ROW('Hygiene Data'!G135)),NA())</f>
        <v>#N/A</v>
      </c>
      <c r="BJ141" s="512" t="e">
        <f ca="1">+IF(AND(ISNUMBER(OFFSET('Hygiene Data'!$G$7,0,10*ROW('Hygiene Data'!G135))),'Data Summary'!DY141="Yes"),OFFSET('Hygiene Data'!$G$7,0,10*ROW('Hygiene Data'!G135)),NA())</f>
        <v>#N/A</v>
      </c>
      <c r="BK141" s="512" t="e">
        <f ca="1">+IF(AND(ISNUMBER(OFFSET('Hygiene Data'!$G$9,0,10*ROW('Hygiene Data'!G135))),'Data Summary'!DZ141="Yes"),OFFSET('Hygiene Data'!$G$9,0,10*ROW('Hygiene Data'!G135)),NA())</f>
        <v>#N/A</v>
      </c>
      <c r="BL141" s="512" t="e">
        <f ca="1">+IF(AND(ISNUMBER(OFFSET('Hygiene Data'!$H$5,0,10*ROW('Hygiene Data'!H135))),'Data Summary'!EA141="Yes"),OFFSET('Hygiene Data'!$H$5,0,10*ROW('Hygiene Data'!H135)),NA())</f>
        <v>#N/A</v>
      </c>
      <c r="BM141" s="512" t="e">
        <f ca="1">+IF(AND(ISNUMBER(OFFSET('Hygiene Data'!$H$7,0,10*ROW('Hygiene Data'!H135))),'Data Summary'!EB141="Yes"),OFFSET('Hygiene Data'!$H$7,0,10*ROW('Hygiene Data'!H135)),NA())</f>
        <v>#N/A</v>
      </c>
      <c r="BN141" s="512" t="e">
        <f ca="1">+IF(AND(ISNUMBER(OFFSET('Hygiene Data'!$H$9,0,10*ROW('Hygiene Data'!H135))),'Data Summary'!EC141="Yes"),OFFSET('Hygiene Data'!$H$9,0,10*ROW('Hygiene Data'!H135)),NA())</f>
        <v>#N/A</v>
      </c>
      <c r="BO141" s="512" t="e">
        <f ca="1">+IF(AND(ISNUMBER(OFFSET('Hygiene Data'!$I$5,0,10*ROW('Hygiene Data'!I135))),'Data Summary'!ED141="Yes"),OFFSET('Hygiene Data'!$I$5,0,10*ROW('Hygiene Data'!I135)),NA())</f>
        <v>#N/A</v>
      </c>
      <c r="BP141" s="512" t="e">
        <f ca="1">+IF(AND(ISNUMBER(OFFSET('Hygiene Data'!$I$7,0,10*ROW('Hygiene Data'!I135))),'Data Summary'!EE141="Yes"),OFFSET('Hygiene Data'!$I$7,0,10*ROW('Hygiene Data'!I135)),NA())</f>
        <v>#N/A</v>
      </c>
      <c r="BQ141" s="512" t="e">
        <f ca="1">+IF(AND(ISNUMBER(OFFSET('Hygiene Data'!$I$9,0,10*ROW('Hygiene Data'!I135))),'Data Summary'!EF141="Yes"),OFFSET('Hygiene Data'!$I$9,0,10*ROW('Hygiene Data'!I135)),NA())</f>
        <v>#N/A</v>
      </c>
    </row>
    <row r="142" spans="1:69" x14ac:dyDescent="0.25">
      <c r="A142" s="508" t="e">
        <f ca="1">+RIGHT('Data Summary'!A142,LEN('Data Summary'!A142)-9)</f>
        <v>#VALUE!</v>
      </c>
      <c r="B142" s="482" t="str">
        <f ca="1">+IF(ISTEXT('Data Summary'!B142),'Data Summary'!B142,"")</f>
        <v/>
      </c>
      <c r="C142" s="509" t="e">
        <f ca="1">+VALUE('Data Summary'!C142)</f>
        <v>#VALUE!</v>
      </c>
      <c r="D142" s="510" t="e">
        <f ca="1">+IF(AND(ISNUMBER(OFFSET('Water Data'!$D$4,0,10*ROW('Water Data'!D136))),'Data Summary'!BS142="Yes"),100-OFFSET('Water Data'!$D$4,0,10*ROW('Water Data'!D136)),NA())</f>
        <v>#N/A</v>
      </c>
      <c r="E142" s="510" t="e">
        <f ca="1">+IF(AND(ISNUMBER(OFFSET('Water Data'!$D$6,0,10*ROW('Water Data'!D136))),'Data Summary'!BT142="Yes"),OFFSET('Water Data'!$D$6,0,10*ROW('Water Data'!D136)),NA())</f>
        <v>#N/A</v>
      </c>
      <c r="F142" s="510" t="e">
        <f ca="1">+IF(AND(ISNUMBER(OFFSET('Water Data'!$D$9,0,10*ROW('Water Data'!D136))),'Data Summary'!BU142="Yes"),OFFSET('Water Data'!$D$9,0,10*ROW('Water Data'!D136)),NA())</f>
        <v>#N/A</v>
      </c>
      <c r="G142" s="510" t="e">
        <f ca="1">+IF(AND(ISNUMBER(OFFSET('Water Data'!$E$4,0,10*ROW('Water Data'!E136))),'Data Summary'!BV142="Yes"),100-OFFSET('Water Data'!$E$4,0,10*ROW('Water Data'!E136)),NA())</f>
        <v>#N/A</v>
      </c>
      <c r="H142" s="510" t="e">
        <f ca="1">+IF(AND(ISNUMBER(OFFSET('Water Data'!$E$6,0,10*ROW('Water Data'!E136))),'Data Summary'!BW142="Yes"),OFFSET('Water Data'!$E$6,0,10*ROW('Water Data'!E136)),NA())</f>
        <v>#N/A</v>
      </c>
      <c r="I142" s="510" t="e">
        <f ca="1">+IF(AND(ISNUMBER(OFFSET('Water Data'!$E$9,0,10*ROW('Water Data'!E136))),'Data Summary'!BX142="Yes"),OFFSET('Water Data'!$E$9,0,10*ROW('Water Data'!E136)),NA())</f>
        <v>#N/A</v>
      </c>
      <c r="J142" s="510" t="e">
        <f ca="1">+IF(AND(ISNUMBER(OFFSET('Water Data'!$F$4,0,10*ROW('Water Data'!F136))),'Data Summary'!BY142="Yes"),100-OFFSET('Water Data'!$F$4,0,10*ROW('Water Data'!F136)),NA())</f>
        <v>#N/A</v>
      </c>
      <c r="K142" s="510" t="e">
        <f ca="1">+IF(AND(ISNUMBER(OFFSET('Water Data'!$F$6,0,10*ROW('Water Data'!F136))),'Data Summary'!BZ142="Yes"),OFFSET('Water Data'!$F$6,0,10*ROW('Water Data'!F136)),NA())</f>
        <v>#N/A</v>
      </c>
      <c r="L142" s="510" t="e">
        <f ca="1">+IF(AND(ISNUMBER(OFFSET('Water Data'!$F$9,0,10*ROW('Water Data'!F136))),'Data Summary'!CA142="Yes"),OFFSET('Water Data'!$F$9,0,10*ROW('Water Data'!F136)),NA())</f>
        <v>#N/A</v>
      </c>
      <c r="M142" s="510" t="e">
        <f ca="1">+IF(AND(ISNUMBER(OFFSET('Water Data'!$G$4,0,10*ROW('Water Data'!G136))),'Data Summary'!CB142="Yes"),100-OFFSET('Water Data'!$G$4,0,10*ROW('Water Data'!G136)),NA())</f>
        <v>#N/A</v>
      </c>
      <c r="N142" s="510" t="e">
        <f ca="1">+IF(AND(ISNUMBER(OFFSET('Water Data'!$G$6,0,10*ROW('Water Data'!G136))),'Data Summary'!CC142="Yes"),OFFSET('Water Data'!$G$6,0,10*ROW('Water Data'!G136)),NA())</f>
        <v>#N/A</v>
      </c>
      <c r="O142" s="510" t="e">
        <f ca="1">+IF(AND(ISNUMBER(OFFSET('Water Data'!$G$9,0,10*ROW('Water Data'!G136))),'Data Summary'!CD142="Yes"),OFFSET('Water Data'!$G$9,0,10*ROW('Water Data'!G136)),NA())</f>
        <v>#N/A</v>
      </c>
      <c r="P142" s="510" t="e">
        <f ca="1">+IF(AND(ISNUMBER(OFFSET('Water Data'!$H$4,0,10*ROW('Water Data'!H136))),'Data Summary'!CE142="Yes"),100-OFFSET('Water Data'!$H$4,0,10*ROW('Water Data'!H136)),NA())</f>
        <v>#N/A</v>
      </c>
      <c r="Q142" s="510" t="e">
        <f ca="1">+IF(AND(ISNUMBER(OFFSET('Water Data'!$H$6,0,10*ROW('Water Data'!H136))),'Data Summary'!CF142="Yes"),OFFSET('Water Data'!$H$6,0,10*ROW('Water Data'!H136)),NA())</f>
        <v>#N/A</v>
      </c>
      <c r="R142" s="510" t="e">
        <f ca="1">+IF(AND(ISNUMBER(OFFSET('Water Data'!$H$9,0,10*ROW('Water Data'!H136))),'Data Summary'!CG142="Yes"),OFFSET('Water Data'!$H$9,0,10*ROW('Water Data'!H136)),NA())</f>
        <v>#N/A</v>
      </c>
      <c r="S142" s="510" t="e">
        <f ca="1">+IF(AND(ISNUMBER(OFFSET('Water Data'!$I$4,0,10*ROW('Water Data'!I136))),'Data Summary'!CH142="Yes"),100-OFFSET('Water Data'!$I$4,0,10*ROW('Water Data'!I136)),NA())</f>
        <v>#N/A</v>
      </c>
      <c r="T142" s="510" t="e">
        <f ca="1">+IF(AND(ISNUMBER(OFFSET('Water Data'!$I$6,0,10*ROW('Water Data'!I136))),'Data Summary'!CI142="Yes"),OFFSET('Water Data'!$I$6,0,10*ROW('Water Data'!I136)),NA())</f>
        <v>#N/A</v>
      </c>
      <c r="U142" s="510" t="e">
        <f ca="1">+IF(AND(ISNUMBER(OFFSET('Water Data'!$I$9,0,10*ROW('Water Data'!I136))),'Data Summary'!CJ142="Yes"),OFFSET('Water Data'!$I$9,0,10*ROW('Water Data'!I136)),NA())</f>
        <v>#N/A</v>
      </c>
      <c r="V142" s="511" t="e">
        <f ca="1">+IF(AND(ISNUMBER(OFFSET('Sanitation Data'!$D$4,0,10*ROW('Sanitation Data'!D136))),'Data Summary'!CK142="Yes"),100-OFFSET('Sanitation Data'!$D$4,0,10*ROW('Sanitation Data'!D136)),NA())</f>
        <v>#N/A</v>
      </c>
      <c r="W142" s="511" t="e">
        <f ca="1">+IF(AND(ISNUMBER(OFFSET('Sanitation Data'!$D$6,0,10*ROW('Sanitation Data'!D136))),'Data Summary'!CL142="Yes"),OFFSET('Sanitation Data'!$D$6,0,10*ROW('Sanitation Data'!D136)),NA())</f>
        <v>#N/A</v>
      </c>
      <c r="X142" s="511" t="e">
        <f ca="1">+IF(AND(ISNUMBER(OFFSET('Sanitation Data'!$D$10,0,10*ROW('Sanitation Data'!D136))),'Data Summary'!CM142="Yes"),OFFSET('Sanitation Data'!$D$10,0,10*ROW('Sanitation Data'!D136)),NA())</f>
        <v>#N/A</v>
      </c>
      <c r="Y142" s="511" t="e">
        <f ca="1">+IF(AND(ISNUMBER(OFFSET('Sanitation Data'!$D$11,0,10*ROW('Sanitation Data'!D136))),'Data Summary'!CN142="Yes"),OFFSET('Sanitation Data'!$D$11,0,10*ROW('Sanitation Data'!D136)),NA())</f>
        <v>#N/A</v>
      </c>
      <c r="Z142" s="511" t="e">
        <f ca="1">+IF(AND(ISNUMBER(OFFSET('Sanitation Data'!$D$12,0,10*ROW('Sanitation Data'!D136))),'Data Summary'!CO142="Yes"),OFFSET('Sanitation Data'!$D$12,0,10*ROW('Sanitation Data'!D136)),NA())</f>
        <v>#N/A</v>
      </c>
      <c r="AA142" s="511" t="e">
        <f ca="1">+IF(AND(ISNUMBER(OFFSET('Sanitation Data'!$E$4,0,10*ROW('Sanitation Data'!E136))),'Data Summary'!CP142="Yes"),100-OFFSET('Sanitation Data'!$E$4,0,10*ROW('Sanitation Data'!E136)),NA())</f>
        <v>#N/A</v>
      </c>
      <c r="AB142" s="511" t="e">
        <f ca="1">+IF(AND(ISNUMBER(OFFSET('Sanitation Data'!$E$6,0,10*ROW('Sanitation Data'!E136))),'Data Summary'!CQ142="Yes"),OFFSET('Sanitation Data'!$E$6,0,10*ROW('Sanitation Data'!E136)),NA())</f>
        <v>#N/A</v>
      </c>
      <c r="AC142" s="511" t="e">
        <f ca="1">+IF(AND(ISNUMBER(OFFSET('Sanitation Data'!$E$10,0,10*ROW('Sanitation Data'!E136))),'Data Summary'!CR142="Yes"),OFFSET('Sanitation Data'!$E$10,0,10*ROW('Sanitation Data'!E136)),NA())</f>
        <v>#N/A</v>
      </c>
      <c r="AD142" s="511" t="e">
        <f ca="1">+IF(AND(ISNUMBER(OFFSET('Sanitation Data'!$E$11,0,10*ROW('Sanitation Data'!E136))),'Data Summary'!CS142="Yes"),OFFSET('Sanitation Data'!$E$11,0,10*ROW('Sanitation Data'!E136)),NA())</f>
        <v>#N/A</v>
      </c>
      <c r="AE142" s="511" t="e">
        <f ca="1">+IF(AND(ISNUMBER(OFFSET('Sanitation Data'!$E$12,0,10*ROW('Sanitation Data'!E136))),'Data Summary'!CT142="Yes"),OFFSET('Sanitation Data'!$E$12,0,10*ROW('Sanitation Data'!E136)),NA())</f>
        <v>#N/A</v>
      </c>
      <c r="AF142" s="511" t="e">
        <f ca="1">+IF(AND(ISNUMBER(OFFSET('Sanitation Data'!$F$4,0,10*ROW('Sanitation Data'!F136))),'Data Summary'!CU142="Yes"),100-OFFSET('Sanitation Data'!$F$4,0,10*ROW('Sanitation Data'!F136)),NA())</f>
        <v>#N/A</v>
      </c>
      <c r="AG142" s="511" t="e">
        <f ca="1">+IF(AND(ISNUMBER(OFFSET('Sanitation Data'!$F$6,0,10*ROW('Sanitation Data'!F136))),'Data Summary'!CV142="Yes"),OFFSET('Sanitation Data'!$F$6,0,10*ROW('Sanitation Data'!F136)),NA())</f>
        <v>#N/A</v>
      </c>
      <c r="AH142" s="511" t="e">
        <f ca="1">+IF(AND(ISNUMBER(OFFSET('Sanitation Data'!$F$10,0,10*ROW('Sanitation Data'!F136))),'Data Summary'!CW142="Yes"),OFFSET('Sanitation Data'!$F$10,0,10*ROW('Sanitation Data'!F136)),NA())</f>
        <v>#N/A</v>
      </c>
      <c r="AI142" s="511" t="e">
        <f ca="1">+IF(AND(ISNUMBER(OFFSET('Sanitation Data'!$F$11,0,10*ROW('Sanitation Data'!F136))),'Data Summary'!CX142="Yes"),OFFSET('Sanitation Data'!$F$11,0,10*ROW('Sanitation Data'!F136)),NA())</f>
        <v>#N/A</v>
      </c>
      <c r="AJ142" s="511" t="e">
        <f ca="1">+IF(AND(ISNUMBER(OFFSET('Sanitation Data'!$F$12,0,10*ROW('Sanitation Data'!F136))),'Data Summary'!CY142="Yes"),OFFSET('Sanitation Data'!$F$12,0,10*ROW('Sanitation Data'!F136)),NA())</f>
        <v>#N/A</v>
      </c>
      <c r="AK142" s="511" t="e">
        <f ca="1">+IF(AND(ISNUMBER(OFFSET('Sanitation Data'!$G$4,0,10*ROW('Sanitation Data'!G136))),'Data Summary'!CZ142="Yes"),100-OFFSET('Sanitation Data'!$G$4,0,10*ROW('Sanitation Data'!G136)),NA())</f>
        <v>#N/A</v>
      </c>
      <c r="AL142" s="511" t="e">
        <f ca="1">+IF(AND(ISNUMBER(OFFSET('Sanitation Data'!$G$6,0,10*ROW('Sanitation Data'!G136))),'Data Summary'!DA142="Yes"),OFFSET('Sanitation Data'!$G$6,0,10*ROW('Sanitation Data'!G136)),NA())</f>
        <v>#N/A</v>
      </c>
      <c r="AM142" s="511" t="e">
        <f ca="1">+IF(AND(ISNUMBER(OFFSET('Sanitation Data'!$G$10,0,10*ROW('Sanitation Data'!G136))),'Data Summary'!DB142="Yes"),OFFSET('Sanitation Data'!$G$10,0,10*ROW('Sanitation Data'!G136)),NA())</f>
        <v>#N/A</v>
      </c>
      <c r="AN142" s="511" t="e">
        <f ca="1">+IF(AND(ISNUMBER(OFFSET('Sanitation Data'!$G$11,0,10*ROW('Sanitation Data'!G136))),'Data Summary'!DC142="Yes"),OFFSET('Sanitation Data'!$G$11,0,10*ROW('Sanitation Data'!G136)),NA())</f>
        <v>#N/A</v>
      </c>
      <c r="AO142" s="511" t="e">
        <f ca="1">+IF(AND(ISNUMBER(OFFSET('Sanitation Data'!$G$12,0,10*ROW('Sanitation Data'!G136))),'Data Summary'!DD142="Yes"),OFFSET('Sanitation Data'!$G$12,0,10*ROW('Sanitation Data'!G136)),NA())</f>
        <v>#N/A</v>
      </c>
      <c r="AP142" s="511" t="e">
        <f ca="1">+IF(AND(ISNUMBER(OFFSET('Sanitation Data'!$H$4,0,10*ROW('Sanitation Data'!H136))),'Data Summary'!DE142="Yes"),100-OFFSET('Sanitation Data'!$H$4,0,10*ROW('Sanitation Data'!H136)),NA())</f>
        <v>#N/A</v>
      </c>
      <c r="AQ142" s="511" t="e">
        <f ca="1">+IF(AND(ISNUMBER(OFFSET('Sanitation Data'!$H$6,0,10*ROW('Sanitation Data'!H136))),'Data Summary'!DF142="Yes"),OFFSET('Sanitation Data'!$H$6,0,10*ROW('Sanitation Data'!H136)),NA())</f>
        <v>#N/A</v>
      </c>
      <c r="AR142" s="511" t="e">
        <f ca="1">+IF(AND(ISNUMBER(OFFSET('Sanitation Data'!$H$10,0,10*ROW('Sanitation Data'!H136))),'Data Summary'!DG142="Yes"),OFFSET('Sanitation Data'!$H$10,0,10*ROW('Sanitation Data'!H136)),NA())</f>
        <v>#N/A</v>
      </c>
      <c r="AS142" s="511" t="e">
        <f ca="1">+IF(AND(ISNUMBER(OFFSET('Sanitation Data'!$H$11,0,10*ROW('Sanitation Data'!H136))),'Data Summary'!DH142="Yes"),OFFSET('Sanitation Data'!$H$11,0,10*ROW('Sanitation Data'!H136)),NA())</f>
        <v>#N/A</v>
      </c>
      <c r="AT142" s="511" t="e">
        <f ca="1">+IF(AND(ISNUMBER(OFFSET('Sanitation Data'!$H$12,0,10*ROW('Sanitation Data'!H136))),'Data Summary'!DI142="Yes"),OFFSET('Sanitation Data'!$H$12,0,10*ROW('Sanitation Data'!H136)),NA())</f>
        <v>#N/A</v>
      </c>
      <c r="AU142" s="511" t="e">
        <f ca="1">+IF(AND(ISNUMBER(OFFSET('Sanitation Data'!$I$4,0,10*ROW('Sanitation Data'!I136))),'Data Summary'!DJ142="Yes"),100-OFFSET('Sanitation Data'!$I$4,0,10*ROW('Sanitation Data'!I136)),NA())</f>
        <v>#N/A</v>
      </c>
      <c r="AV142" s="511" t="e">
        <f ca="1">+IF(AND(ISNUMBER(OFFSET('Sanitation Data'!$I$6,0,10*ROW('Sanitation Data'!I136))),'Data Summary'!DK142="Yes"),OFFSET('Sanitation Data'!$I$6,0,10*ROW('Sanitation Data'!I136)),NA())</f>
        <v>#N/A</v>
      </c>
      <c r="AW142" s="511" t="e">
        <f ca="1">+IF(AND(ISNUMBER(OFFSET('Sanitation Data'!$I$10,0,10*ROW('Sanitation Data'!I136))),'Data Summary'!DL142="Yes"),OFFSET('Sanitation Data'!$I$10,0,10*ROW('Sanitation Data'!I136)),NA())</f>
        <v>#N/A</v>
      </c>
      <c r="AX142" s="511" t="e">
        <f ca="1">+IF(AND(ISNUMBER(OFFSET('Sanitation Data'!$I$11,0,10*ROW('Sanitation Data'!I136))),'Data Summary'!DM142="Yes"),OFFSET('Sanitation Data'!$I$11,0,10*ROW('Sanitation Data'!I136)),NA())</f>
        <v>#N/A</v>
      </c>
      <c r="AY142" s="511" t="e">
        <f ca="1">+IF(AND(ISNUMBER(OFFSET('Sanitation Data'!$I$12,0,10*ROW('Sanitation Data'!I136))),'Data Summary'!DN142="Yes"),OFFSET('Sanitation Data'!$I$12,0,10*ROW('Sanitation Data'!I136)),NA())</f>
        <v>#N/A</v>
      </c>
      <c r="AZ142" s="512" t="e">
        <f ca="1">+IF(AND(ISNUMBER(OFFSET('Hygiene Data'!$D$5,0,10*ROW('Hygiene Data'!D136))),'Data Summary'!DO142="Yes"),OFFSET('Hygiene Data'!$D$5,0,10*ROW('Hygiene Data'!D136)),NA())</f>
        <v>#N/A</v>
      </c>
      <c r="BA142" s="512" t="e">
        <f ca="1">+IF(AND(ISNUMBER(OFFSET('Hygiene Data'!$D$7,0,10*ROW('Hygiene Data'!D136))),'Data Summary'!DP142="Yes"),OFFSET('Hygiene Data'!$D$7,0,10*ROW('Hygiene Data'!D136)),NA())</f>
        <v>#N/A</v>
      </c>
      <c r="BB142" s="512" t="e">
        <f ca="1">+IF(AND(ISNUMBER(OFFSET('Hygiene Data'!$D$9,0,10*ROW('Hygiene Data'!D136))),'Data Summary'!DQ142="Yes"),OFFSET('Hygiene Data'!$D$9,0,10*ROW('Hygiene Data'!D136)),NA())</f>
        <v>#N/A</v>
      </c>
      <c r="BC142" s="512" t="e">
        <f ca="1">+IF(AND(ISNUMBER(OFFSET('Hygiene Data'!$E$5,0,10*ROW('Hygiene Data'!E136))),'Data Summary'!DR142="Yes"),OFFSET('Hygiene Data'!$E$5,0,10*ROW('Hygiene Data'!E136)),NA())</f>
        <v>#N/A</v>
      </c>
      <c r="BD142" s="512" t="e">
        <f ca="1">+IF(AND(ISNUMBER(OFFSET('Hygiene Data'!$E$7,0,10*ROW('Hygiene Data'!E136))),'Data Summary'!DS142="Yes"),OFFSET('Hygiene Data'!$E$7,0,10*ROW('Hygiene Data'!E136)),NA())</f>
        <v>#N/A</v>
      </c>
      <c r="BE142" s="512" t="e">
        <f ca="1">+IF(AND(ISNUMBER(OFFSET('Hygiene Data'!$E$9,0,10*ROW('Hygiene Data'!E136))),'Data Summary'!DT142="Yes"),OFFSET('Hygiene Data'!$E$9,0,10*ROW('Hygiene Data'!E136)),NA())</f>
        <v>#N/A</v>
      </c>
      <c r="BF142" s="512" t="e">
        <f ca="1">+IF(AND(ISNUMBER(OFFSET('Hygiene Data'!$F$5,0,10*ROW('Hygiene Data'!F136))),'Data Summary'!DU142="Yes"),OFFSET('Hygiene Data'!$F$5,0,10*ROW('Hygiene Data'!F136)),NA())</f>
        <v>#N/A</v>
      </c>
      <c r="BG142" s="512" t="e">
        <f ca="1">+IF(AND(ISNUMBER(OFFSET('Hygiene Data'!$F$7,0,10*ROW('Hygiene Data'!F136))),'Data Summary'!DV142="Yes"),OFFSET('Hygiene Data'!$F$7,0,10*ROW('Hygiene Data'!F136)),NA())</f>
        <v>#N/A</v>
      </c>
      <c r="BH142" s="512" t="e">
        <f ca="1">+IF(AND(ISNUMBER(OFFSET('Hygiene Data'!$F$9,0,10*ROW('Hygiene Data'!F136))),'Data Summary'!DW142="Yes"),OFFSET('Hygiene Data'!$F$9,0,10*ROW('Hygiene Data'!F136)),NA())</f>
        <v>#N/A</v>
      </c>
      <c r="BI142" s="512" t="e">
        <f ca="1">+IF(AND(ISNUMBER(OFFSET('Hygiene Data'!$G$5,0,10*ROW('Hygiene Data'!G136))),'Data Summary'!DX142="Yes"),OFFSET('Hygiene Data'!$G$5,0,10*ROW('Hygiene Data'!G136)),NA())</f>
        <v>#N/A</v>
      </c>
      <c r="BJ142" s="512" t="e">
        <f ca="1">+IF(AND(ISNUMBER(OFFSET('Hygiene Data'!$G$7,0,10*ROW('Hygiene Data'!G136))),'Data Summary'!DY142="Yes"),OFFSET('Hygiene Data'!$G$7,0,10*ROW('Hygiene Data'!G136)),NA())</f>
        <v>#N/A</v>
      </c>
      <c r="BK142" s="512" t="e">
        <f ca="1">+IF(AND(ISNUMBER(OFFSET('Hygiene Data'!$G$9,0,10*ROW('Hygiene Data'!G136))),'Data Summary'!DZ142="Yes"),OFFSET('Hygiene Data'!$G$9,0,10*ROW('Hygiene Data'!G136)),NA())</f>
        <v>#N/A</v>
      </c>
      <c r="BL142" s="512" t="e">
        <f ca="1">+IF(AND(ISNUMBER(OFFSET('Hygiene Data'!$H$5,0,10*ROW('Hygiene Data'!H136))),'Data Summary'!EA142="Yes"),OFFSET('Hygiene Data'!$H$5,0,10*ROW('Hygiene Data'!H136)),NA())</f>
        <v>#N/A</v>
      </c>
      <c r="BM142" s="512" t="e">
        <f ca="1">+IF(AND(ISNUMBER(OFFSET('Hygiene Data'!$H$7,0,10*ROW('Hygiene Data'!H136))),'Data Summary'!EB142="Yes"),OFFSET('Hygiene Data'!$H$7,0,10*ROW('Hygiene Data'!H136)),NA())</f>
        <v>#N/A</v>
      </c>
      <c r="BN142" s="512" t="e">
        <f ca="1">+IF(AND(ISNUMBER(OFFSET('Hygiene Data'!$H$9,0,10*ROW('Hygiene Data'!H136))),'Data Summary'!EC142="Yes"),OFFSET('Hygiene Data'!$H$9,0,10*ROW('Hygiene Data'!H136)),NA())</f>
        <v>#N/A</v>
      </c>
      <c r="BO142" s="512" t="e">
        <f ca="1">+IF(AND(ISNUMBER(OFFSET('Hygiene Data'!$I$5,0,10*ROW('Hygiene Data'!I136))),'Data Summary'!ED142="Yes"),OFFSET('Hygiene Data'!$I$5,0,10*ROW('Hygiene Data'!I136)),NA())</f>
        <v>#N/A</v>
      </c>
      <c r="BP142" s="512" t="e">
        <f ca="1">+IF(AND(ISNUMBER(OFFSET('Hygiene Data'!$I$7,0,10*ROW('Hygiene Data'!I136))),'Data Summary'!EE142="Yes"),OFFSET('Hygiene Data'!$I$7,0,10*ROW('Hygiene Data'!I136)),NA())</f>
        <v>#N/A</v>
      </c>
      <c r="BQ142" s="512" t="e">
        <f ca="1">+IF(AND(ISNUMBER(OFFSET('Hygiene Data'!$I$9,0,10*ROW('Hygiene Data'!I136))),'Data Summary'!EF142="Yes"),OFFSET('Hygiene Data'!$I$9,0,10*ROW('Hygiene Data'!I136)),NA())</f>
        <v>#N/A</v>
      </c>
    </row>
    <row r="143" spans="1:69" x14ac:dyDescent="0.25">
      <c r="A143" s="508" t="e">
        <f ca="1">+RIGHT('Data Summary'!A143,LEN('Data Summary'!A143)-9)</f>
        <v>#VALUE!</v>
      </c>
      <c r="B143" s="482" t="str">
        <f ca="1">+IF(ISTEXT('Data Summary'!B143),'Data Summary'!B143,"")</f>
        <v/>
      </c>
      <c r="C143" s="509" t="e">
        <f ca="1">+VALUE('Data Summary'!C143)</f>
        <v>#VALUE!</v>
      </c>
      <c r="D143" s="510" t="e">
        <f ca="1">+IF(AND(ISNUMBER(OFFSET('Water Data'!$D$4,0,10*ROW('Water Data'!D137))),'Data Summary'!BS143="Yes"),100-OFFSET('Water Data'!$D$4,0,10*ROW('Water Data'!D137)),NA())</f>
        <v>#N/A</v>
      </c>
      <c r="E143" s="510" t="e">
        <f ca="1">+IF(AND(ISNUMBER(OFFSET('Water Data'!$D$6,0,10*ROW('Water Data'!D137))),'Data Summary'!BT143="Yes"),OFFSET('Water Data'!$D$6,0,10*ROW('Water Data'!D137)),NA())</f>
        <v>#N/A</v>
      </c>
      <c r="F143" s="510" t="e">
        <f ca="1">+IF(AND(ISNUMBER(OFFSET('Water Data'!$D$9,0,10*ROW('Water Data'!D137))),'Data Summary'!BU143="Yes"),OFFSET('Water Data'!$D$9,0,10*ROW('Water Data'!D137)),NA())</f>
        <v>#N/A</v>
      </c>
      <c r="G143" s="510" t="e">
        <f ca="1">+IF(AND(ISNUMBER(OFFSET('Water Data'!$E$4,0,10*ROW('Water Data'!E137))),'Data Summary'!BV143="Yes"),100-OFFSET('Water Data'!$E$4,0,10*ROW('Water Data'!E137)),NA())</f>
        <v>#N/A</v>
      </c>
      <c r="H143" s="510" t="e">
        <f ca="1">+IF(AND(ISNUMBER(OFFSET('Water Data'!$E$6,0,10*ROW('Water Data'!E137))),'Data Summary'!BW143="Yes"),OFFSET('Water Data'!$E$6,0,10*ROW('Water Data'!E137)),NA())</f>
        <v>#N/A</v>
      </c>
      <c r="I143" s="510" t="e">
        <f ca="1">+IF(AND(ISNUMBER(OFFSET('Water Data'!$E$9,0,10*ROW('Water Data'!E137))),'Data Summary'!BX143="Yes"),OFFSET('Water Data'!$E$9,0,10*ROW('Water Data'!E137)),NA())</f>
        <v>#N/A</v>
      </c>
      <c r="J143" s="510" t="e">
        <f ca="1">+IF(AND(ISNUMBER(OFFSET('Water Data'!$F$4,0,10*ROW('Water Data'!F137))),'Data Summary'!BY143="Yes"),100-OFFSET('Water Data'!$F$4,0,10*ROW('Water Data'!F137)),NA())</f>
        <v>#N/A</v>
      </c>
      <c r="K143" s="510" t="e">
        <f ca="1">+IF(AND(ISNUMBER(OFFSET('Water Data'!$F$6,0,10*ROW('Water Data'!F137))),'Data Summary'!BZ143="Yes"),OFFSET('Water Data'!$F$6,0,10*ROW('Water Data'!F137)),NA())</f>
        <v>#N/A</v>
      </c>
      <c r="L143" s="510" t="e">
        <f ca="1">+IF(AND(ISNUMBER(OFFSET('Water Data'!$F$9,0,10*ROW('Water Data'!F137))),'Data Summary'!CA143="Yes"),OFFSET('Water Data'!$F$9,0,10*ROW('Water Data'!F137)),NA())</f>
        <v>#N/A</v>
      </c>
      <c r="M143" s="510" t="e">
        <f ca="1">+IF(AND(ISNUMBER(OFFSET('Water Data'!$G$4,0,10*ROW('Water Data'!G137))),'Data Summary'!CB143="Yes"),100-OFFSET('Water Data'!$G$4,0,10*ROW('Water Data'!G137)),NA())</f>
        <v>#N/A</v>
      </c>
      <c r="N143" s="510" t="e">
        <f ca="1">+IF(AND(ISNUMBER(OFFSET('Water Data'!$G$6,0,10*ROW('Water Data'!G137))),'Data Summary'!CC143="Yes"),OFFSET('Water Data'!$G$6,0,10*ROW('Water Data'!G137)),NA())</f>
        <v>#N/A</v>
      </c>
      <c r="O143" s="510" t="e">
        <f ca="1">+IF(AND(ISNUMBER(OFFSET('Water Data'!$G$9,0,10*ROW('Water Data'!G137))),'Data Summary'!CD143="Yes"),OFFSET('Water Data'!$G$9,0,10*ROW('Water Data'!G137)),NA())</f>
        <v>#N/A</v>
      </c>
      <c r="P143" s="510" t="e">
        <f ca="1">+IF(AND(ISNUMBER(OFFSET('Water Data'!$H$4,0,10*ROW('Water Data'!H137))),'Data Summary'!CE143="Yes"),100-OFFSET('Water Data'!$H$4,0,10*ROW('Water Data'!H137)),NA())</f>
        <v>#N/A</v>
      </c>
      <c r="Q143" s="510" t="e">
        <f ca="1">+IF(AND(ISNUMBER(OFFSET('Water Data'!$H$6,0,10*ROW('Water Data'!H137))),'Data Summary'!CF143="Yes"),OFFSET('Water Data'!$H$6,0,10*ROW('Water Data'!H137)),NA())</f>
        <v>#N/A</v>
      </c>
      <c r="R143" s="510" t="e">
        <f ca="1">+IF(AND(ISNUMBER(OFFSET('Water Data'!$H$9,0,10*ROW('Water Data'!H137))),'Data Summary'!CG143="Yes"),OFFSET('Water Data'!$H$9,0,10*ROW('Water Data'!H137)),NA())</f>
        <v>#N/A</v>
      </c>
      <c r="S143" s="510" t="e">
        <f ca="1">+IF(AND(ISNUMBER(OFFSET('Water Data'!$I$4,0,10*ROW('Water Data'!I137))),'Data Summary'!CH143="Yes"),100-OFFSET('Water Data'!$I$4,0,10*ROW('Water Data'!I137)),NA())</f>
        <v>#N/A</v>
      </c>
      <c r="T143" s="510" t="e">
        <f ca="1">+IF(AND(ISNUMBER(OFFSET('Water Data'!$I$6,0,10*ROW('Water Data'!I137))),'Data Summary'!CI143="Yes"),OFFSET('Water Data'!$I$6,0,10*ROW('Water Data'!I137)),NA())</f>
        <v>#N/A</v>
      </c>
      <c r="U143" s="510" t="e">
        <f ca="1">+IF(AND(ISNUMBER(OFFSET('Water Data'!$I$9,0,10*ROW('Water Data'!I137))),'Data Summary'!CJ143="Yes"),OFFSET('Water Data'!$I$9,0,10*ROW('Water Data'!I137)),NA())</f>
        <v>#N/A</v>
      </c>
      <c r="V143" s="511" t="e">
        <f ca="1">+IF(AND(ISNUMBER(OFFSET('Sanitation Data'!$D$4,0,10*ROW('Sanitation Data'!D137))),'Data Summary'!CK143="Yes"),100-OFFSET('Sanitation Data'!$D$4,0,10*ROW('Sanitation Data'!D137)),NA())</f>
        <v>#N/A</v>
      </c>
      <c r="W143" s="511" t="e">
        <f ca="1">+IF(AND(ISNUMBER(OFFSET('Sanitation Data'!$D$6,0,10*ROW('Sanitation Data'!D137))),'Data Summary'!CL143="Yes"),OFFSET('Sanitation Data'!$D$6,0,10*ROW('Sanitation Data'!D137)),NA())</f>
        <v>#N/A</v>
      </c>
      <c r="X143" s="511" t="e">
        <f ca="1">+IF(AND(ISNUMBER(OFFSET('Sanitation Data'!$D$10,0,10*ROW('Sanitation Data'!D137))),'Data Summary'!CM143="Yes"),OFFSET('Sanitation Data'!$D$10,0,10*ROW('Sanitation Data'!D137)),NA())</f>
        <v>#N/A</v>
      </c>
      <c r="Y143" s="511" t="e">
        <f ca="1">+IF(AND(ISNUMBER(OFFSET('Sanitation Data'!$D$11,0,10*ROW('Sanitation Data'!D137))),'Data Summary'!CN143="Yes"),OFFSET('Sanitation Data'!$D$11,0,10*ROW('Sanitation Data'!D137)),NA())</f>
        <v>#N/A</v>
      </c>
      <c r="Z143" s="511" t="e">
        <f ca="1">+IF(AND(ISNUMBER(OFFSET('Sanitation Data'!$D$12,0,10*ROW('Sanitation Data'!D137))),'Data Summary'!CO143="Yes"),OFFSET('Sanitation Data'!$D$12,0,10*ROW('Sanitation Data'!D137)),NA())</f>
        <v>#N/A</v>
      </c>
      <c r="AA143" s="511" t="e">
        <f ca="1">+IF(AND(ISNUMBER(OFFSET('Sanitation Data'!$E$4,0,10*ROW('Sanitation Data'!E137))),'Data Summary'!CP143="Yes"),100-OFFSET('Sanitation Data'!$E$4,0,10*ROW('Sanitation Data'!E137)),NA())</f>
        <v>#N/A</v>
      </c>
      <c r="AB143" s="511" t="e">
        <f ca="1">+IF(AND(ISNUMBER(OFFSET('Sanitation Data'!$E$6,0,10*ROW('Sanitation Data'!E137))),'Data Summary'!CQ143="Yes"),OFFSET('Sanitation Data'!$E$6,0,10*ROW('Sanitation Data'!E137)),NA())</f>
        <v>#N/A</v>
      </c>
      <c r="AC143" s="511" t="e">
        <f ca="1">+IF(AND(ISNUMBER(OFFSET('Sanitation Data'!$E$10,0,10*ROW('Sanitation Data'!E137))),'Data Summary'!CR143="Yes"),OFFSET('Sanitation Data'!$E$10,0,10*ROW('Sanitation Data'!E137)),NA())</f>
        <v>#N/A</v>
      </c>
      <c r="AD143" s="511" t="e">
        <f ca="1">+IF(AND(ISNUMBER(OFFSET('Sanitation Data'!$E$11,0,10*ROW('Sanitation Data'!E137))),'Data Summary'!CS143="Yes"),OFFSET('Sanitation Data'!$E$11,0,10*ROW('Sanitation Data'!E137)),NA())</f>
        <v>#N/A</v>
      </c>
      <c r="AE143" s="511" t="e">
        <f ca="1">+IF(AND(ISNUMBER(OFFSET('Sanitation Data'!$E$12,0,10*ROW('Sanitation Data'!E137))),'Data Summary'!CT143="Yes"),OFFSET('Sanitation Data'!$E$12,0,10*ROW('Sanitation Data'!E137)),NA())</f>
        <v>#N/A</v>
      </c>
      <c r="AF143" s="511" t="e">
        <f ca="1">+IF(AND(ISNUMBER(OFFSET('Sanitation Data'!$F$4,0,10*ROW('Sanitation Data'!F137))),'Data Summary'!CU143="Yes"),100-OFFSET('Sanitation Data'!$F$4,0,10*ROW('Sanitation Data'!F137)),NA())</f>
        <v>#N/A</v>
      </c>
      <c r="AG143" s="511" t="e">
        <f ca="1">+IF(AND(ISNUMBER(OFFSET('Sanitation Data'!$F$6,0,10*ROW('Sanitation Data'!F137))),'Data Summary'!CV143="Yes"),OFFSET('Sanitation Data'!$F$6,0,10*ROW('Sanitation Data'!F137)),NA())</f>
        <v>#N/A</v>
      </c>
      <c r="AH143" s="511" t="e">
        <f ca="1">+IF(AND(ISNUMBER(OFFSET('Sanitation Data'!$F$10,0,10*ROW('Sanitation Data'!F137))),'Data Summary'!CW143="Yes"),OFFSET('Sanitation Data'!$F$10,0,10*ROW('Sanitation Data'!F137)),NA())</f>
        <v>#N/A</v>
      </c>
      <c r="AI143" s="511" t="e">
        <f ca="1">+IF(AND(ISNUMBER(OFFSET('Sanitation Data'!$F$11,0,10*ROW('Sanitation Data'!F137))),'Data Summary'!CX143="Yes"),OFFSET('Sanitation Data'!$F$11,0,10*ROW('Sanitation Data'!F137)),NA())</f>
        <v>#N/A</v>
      </c>
      <c r="AJ143" s="511" t="e">
        <f ca="1">+IF(AND(ISNUMBER(OFFSET('Sanitation Data'!$F$12,0,10*ROW('Sanitation Data'!F137))),'Data Summary'!CY143="Yes"),OFFSET('Sanitation Data'!$F$12,0,10*ROW('Sanitation Data'!F137)),NA())</f>
        <v>#N/A</v>
      </c>
      <c r="AK143" s="511" t="e">
        <f ca="1">+IF(AND(ISNUMBER(OFFSET('Sanitation Data'!$G$4,0,10*ROW('Sanitation Data'!G137))),'Data Summary'!CZ143="Yes"),100-OFFSET('Sanitation Data'!$G$4,0,10*ROW('Sanitation Data'!G137)),NA())</f>
        <v>#N/A</v>
      </c>
      <c r="AL143" s="511" t="e">
        <f ca="1">+IF(AND(ISNUMBER(OFFSET('Sanitation Data'!$G$6,0,10*ROW('Sanitation Data'!G137))),'Data Summary'!DA143="Yes"),OFFSET('Sanitation Data'!$G$6,0,10*ROW('Sanitation Data'!G137)),NA())</f>
        <v>#N/A</v>
      </c>
      <c r="AM143" s="511" t="e">
        <f ca="1">+IF(AND(ISNUMBER(OFFSET('Sanitation Data'!$G$10,0,10*ROW('Sanitation Data'!G137))),'Data Summary'!DB143="Yes"),OFFSET('Sanitation Data'!$G$10,0,10*ROW('Sanitation Data'!G137)),NA())</f>
        <v>#N/A</v>
      </c>
      <c r="AN143" s="511" t="e">
        <f ca="1">+IF(AND(ISNUMBER(OFFSET('Sanitation Data'!$G$11,0,10*ROW('Sanitation Data'!G137))),'Data Summary'!DC143="Yes"),OFFSET('Sanitation Data'!$G$11,0,10*ROW('Sanitation Data'!G137)),NA())</f>
        <v>#N/A</v>
      </c>
      <c r="AO143" s="511" t="e">
        <f ca="1">+IF(AND(ISNUMBER(OFFSET('Sanitation Data'!$G$12,0,10*ROW('Sanitation Data'!G137))),'Data Summary'!DD143="Yes"),OFFSET('Sanitation Data'!$G$12,0,10*ROW('Sanitation Data'!G137)),NA())</f>
        <v>#N/A</v>
      </c>
      <c r="AP143" s="511" t="e">
        <f ca="1">+IF(AND(ISNUMBER(OFFSET('Sanitation Data'!$H$4,0,10*ROW('Sanitation Data'!H137))),'Data Summary'!DE143="Yes"),100-OFFSET('Sanitation Data'!$H$4,0,10*ROW('Sanitation Data'!H137)),NA())</f>
        <v>#N/A</v>
      </c>
      <c r="AQ143" s="511" t="e">
        <f ca="1">+IF(AND(ISNUMBER(OFFSET('Sanitation Data'!$H$6,0,10*ROW('Sanitation Data'!H137))),'Data Summary'!DF143="Yes"),OFFSET('Sanitation Data'!$H$6,0,10*ROW('Sanitation Data'!H137)),NA())</f>
        <v>#N/A</v>
      </c>
      <c r="AR143" s="511" t="e">
        <f ca="1">+IF(AND(ISNUMBER(OFFSET('Sanitation Data'!$H$10,0,10*ROW('Sanitation Data'!H137))),'Data Summary'!DG143="Yes"),OFFSET('Sanitation Data'!$H$10,0,10*ROW('Sanitation Data'!H137)),NA())</f>
        <v>#N/A</v>
      </c>
      <c r="AS143" s="511" t="e">
        <f ca="1">+IF(AND(ISNUMBER(OFFSET('Sanitation Data'!$H$11,0,10*ROW('Sanitation Data'!H137))),'Data Summary'!DH143="Yes"),OFFSET('Sanitation Data'!$H$11,0,10*ROW('Sanitation Data'!H137)),NA())</f>
        <v>#N/A</v>
      </c>
      <c r="AT143" s="511" t="e">
        <f ca="1">+IF(AND(ISNUMBER(OFFSET('Sanitation Data'!$H$12,0,10*ROW('Sanitation Data'!H137))),'Data Summary'!DI143="Yes"),OFFSET('Sanitation Data'!$H$12,0,10*ROW('Sanitation Data'!H137)),NA())</f>
        <v>#N/A</v>
      </c>
      <c r="AU143" s="511" t="e">
        <f ca="1">+IF(AND(ISNUMBER(OFFSET('Sanitation Data'!$I$4,0,10*ROW('Sanitation Data'!I137))),'Data Summary'!DJ143="Yes"),100-OFFSET('Sanitation Data'!$I$4,0,10*ROW('Sanitation Data'!I137)),NA())</f>
        <v>#N/A</v>
      </c>
      <c r="AV143" s="511" t="e">
        <f ca="1">+IF(AND(ISNUMBER(OFFSET('Sanitation Data'!$I$6,0,10*ROW('Sanitation Data'!I137))),'Data Summary'!DK143="Yes"),OFFSET('Sanitation Data'!$I$6,0,10*ROW('Sanitation Data'!I137)),NA())</f>
        <v>#N/A</v>
      </c>
      <c r="AW143" s="511" t="e">
        <f ca="1">+IF(AND(ISNUMBER(OFFSET('Sanitation Data'!$I$10,0,10*ROW('Sanitation Data'!I137))),'Data Summary'!DL143="Yes"),OFFSET('Sanitation Data'!$I$10,0,10*ROW('Sanitation Data'!I137)),NA())</f>
        <v>#N/A</v>
      </c>
      <c r="AX143" s="511" t="e">
        <f ca="1">+IF(AND(ISNUMBER(OFFSET('Sanitation Data'!$I$11,0,10*ROW('Sanitation Data'!I137))),'Data Summary'!DM143="Yes"),OFFSET('Sanitation Data'!$I$11,0,10*ROW('Sanitation Data'!I137)),NA())</f>
        <v>#N/A</v>
      </c>
      <c r="AY143" s="511" t="e">
        <f ca="1">+IF(AND(ISNUMBER(OFFSET('Sanitation Data'!$I$12,0,10*ROW('Sanitation Data'!I137))),'Data Summary'!DN143="Yes"),OFFSET('Sanitation Data'!$I$12,0,10*ROW('Sanitation Data'!I137)),NA())</f>
        <v>#N/A</v>
      </c>
      <c r="AZ143" s="512" t="e">
        <f ca="1">+IF(AND(ISNUMBER(OFFSET('Hygiene Data'!$D$5,0,10*ROW('Hygiene Data'!D137))),'Data Summary'!DO143="Yes"),OFFSET('Hygiene Data'!$D$5,0,10*ROW('Hygiene Data'!D137)),NA())</f>
        <v>#N/A</v>
      </c>
      <c r="BA143" s="512" t="e">
        <f ca="1">+IF(AND(ISNUMBER(OFFSET('Hygiene Data'!$D$7,0,10*ROW('Hygiene Data'!D137))),'Data Summary'!DP143="Yes"),OFFSET('Hygiene Data'!$D$7,0,10*ROW('Hygiene Data'!D137)),NA())</f>
        <v>#N/A</v>
      </c>
      <c r="BB143" s="512" t="e">
        <f ca="1">+IF(AND(ISNUMBER(OFFSET('Hygiene Data'!$D$9,0,10*ROW('Hygiene Data'!D137))),'Data Summary'!DQ143="Yes"),OFFSET('Hygiene Data'!$D$9,0,10*ROW('Hygiene Data'!D137)),NA())</f>
        <v>#N/A</v>
      </c>
      <c r="BC143" s="512" t="e">
        <f ca="1">+IF(AND(ISNUMBER(OFFSET('Hygiene Data'!$E$5,0,10*ROW('Hygiene Data'!E137))),'Data Summary'!DR143="Yes"),OFFSET('Hygiene Data'!$E$5,0,10*ROW('Hygiene Data'!E137)),NA())</f>
        <v>#N/A</v>
      </c>
      <c r="BD143" s="512" t="e">
        <f ca="1">+IF(AND(ISNUMBER(OFFSET('Hygiene Data'!$E$7,0,10*ROW('Hygiene Data'!E137))),'Data Summary'!DS143="Yes"),OFFSET('Hygiene Data'!$E$7,0,10*ROW('Hygiene Data'!E137)),NA())</f>
        <v>#N/A</v>
      </c>
      <c r="BE143" s="512" t="e">
        <f ca="1">+IF(AND(ISNUMBER(OFFSET('Hygiene Data'!$E$9,0,10*ROW('Hygiene Data'!E137))),'Data Summary'!DT143="Yes"),OFFSET('Hygiene Data'!$E$9,0,10*ROW('Hygiene Data'!E137)),NA())</f>
        <v>#N/A</v>
      </c>
      <c r="BF143" s="512" t="e">
        <f ca="1">+IF(AND(ISNUMBER(OFFSET('Hygiene Data'!$F$5,0,10*ROW('Hygiene Data'!F137))),'Data Summary'!DU143="Yes"),OFFSET('Hygiene Data'!$F$5,0,10*ROW('Hygiene Data'!F137)),NA())</f>
        <v>#N/A</v>
      </c>
      <c r="BG143" s="512" t="e">
        <f ca="1">+IF(AND(ISNUMBER(OFFSET('Hygiene Data'!$F$7,0,10*ROW('Hygiene Data'!F137))),'Data Summary'!DV143="Yes"),OFFSET('Hygiene Data'!$F$7,0,10*ROW('Hygiene Data'!F137)),NA())</f>
        <v>#N/A</v>
      </c>
      <c r="BH143" s="512" t="e">
        <f ca="1">+IF(AND(ISNUMBER(OFFSET('Hygiene Data'!$F$9,0,10*ROW('Hygiene Data'!F137))),'Data Summary'!DW143="Yes"),OFFSET('Hygiene Data'!$F$9,0,10*ROW('Hygiene Data'!F137)),NA())</f>
        <v>#N/A</v>
      </c>
      <c r="BI143" s="512" t="e">
        <f ca="1">+IF(AND(ISNUMBER(OFFSET('Hygiene Data'!$G$5,0,10*ROW('Hygiene Data'!G137))),'Data Summary'!DX143="Yes"),OFFSET('Hygiene Data'!$G$5,0,10*ROW('Hygiene Data'!G137)),NA())</f>
        <v>#N/A</v>
      </c>
      <c r="BJ143" s="512" t="e">
        <f ca="1">+IF(AND(ISNUMBER(OFFSET('Hygiene Data'!$G$7,0,10*ROW('Hygiene Data'!G137))),'Data Summary'!DY143="Yes"),OFFSET('Hygiene Data'!$G$7,0,10*ROW('Hygiene Data'!G137)),NA())</f>
        <v>#N/A</v>
      </c>
      <c r="BK143" s="512" t="e">
        <f ca="1">+IF(AND(ISNUMBER(OFFSET('Hygiene Data'!$G$9,0,10*ROW('Hygiene Data'!G137))),'Data Summary'!DZ143="Yes"),OFFSET('Hygiene Data'!$G$9,0,10*ROW('Hygiene Data'!G137)),NA())</f>
        <v>#N/A</v>
      </c>
      <c r="BL143" s="512" t="e">
        <f ca="1">+IF(AND(ISNUMBER(OFFSET('Hygiene Data'!$H$5,0,10*ROW('Hygiene Data'!H137))),'Data Summary'!EA143="Yes"),OFFSET('Hygiene Data'!$H$5,0,10*ROW('Hygiene Data'!H137)),NA())</f>
        <v>#N/A</v>
      </c>
      <c r="BM143" s="512" t="e">
        <f ca="1">+IF(AND(ISNUMBER(OFFSET('Hygiene Data'!$H$7,0,10*ROW('Hygiene Data'!H137))),'Data Summary'!EB143="Yes"),OFFSET('Hygiene Data'!$H$7,0,10*ROW('Hygiene Data'!H137)),NA())</f>
        <v>#N/A</v>
      </c>
      <c r="BN143" s="512" t="e">
        <f ca="1">+IF(AND(ISNUMBER(OFFSET('Hygiene Data'!$H$9,0,10*ROW('Hygiene Data'!H137))),'Data Summary'!EC143="Yes"),OFFSET('Hygiene Data'!$H$9,0,10*ROW('Hygiene Data'!H137)),NA())</f>
        <v>#N/A</v>
      </c>
      <c r="BO143" s="512" t="e">
        <f ca="1">+IF(AND(ISNUMBER(OFFSET('Hygiene Data'!$I$5,0,10*ROW('Hygiene Data'!I137))),'Data Summary'!ED143="Yes"),OFFSET('Hygiene Data'!$I$5,0,10*ROW('Hygiene Data'!I137)),NA())</f>
        <v>#N/A</v>
      </c>
      <c r="BP143" s="512" t="e">
        <f ca="1">+IF(AND(ISNUMBER(OFFSET('Hygiene Data'!$I$7,0,10*ROW('Hygiene Data'!I137))),'Data Summary'!EE143="Yes"),OFFSET('Hygiene Data'!$I$7,0,10*ROW('Hygiene Data'!I137)),NA())</f>
        <v>#N/A</v>
      </c>
      <c r="BQ143" s="512" t="e">
        <f ca="1">+IF(AND(ISNUMBER(OFFSET('Hygiene Data'!$I$9,0,10*ROW('Hygiene Data'!I137))),'Data Summary'!EF143="Yes"),OFFSET('Hygiene Data'!$I$9,0,10*ROW('Hygiene Data'!I137)),NA())</f>
        <v>#N/A</v>
      </c>
    </row>
    <row r="144" spans="1:69" x14ac:dyDescent="0.25">
      <c r="A144" s="508" t="e">
        <f ca="1">+RIGHT('Data Summary'!A144,LEN('Data Summary'!A144)-9)</f>
        <v>#VALUE!</v>
      </c>
      <c r="B144" s="482" t="str">
        <f ca="1">+IF(ISTEXT('Data Summary'!B144),'Data Summary'!B144,"")</f>
        <v/>
      </c>
      <c r="C144" s="509" t="e">
        <f ca="1">+VALUE('Data Summary'!C144)</f>
        <v>#VALUE!</v>
      </c>
      <c r="D144" s="510" t="e">
        <f ca="1">+IF(AND(ISNUMBER(OFFSET('Water Data'!$D$4,0,10*ROW('Water Data'!D138))),'Data Summary'!BS144="Yes"),100-OFFSET('Water Data'!$D$4,0,10*ROW('Water Data'!D138)),NA())</f>
        <v>#N/A</v>
      </c>
      <c r="E144" s="510" t="e">
        <f ca="1">+IF(AND(ISNUMBER(OFFSET('Water Data'!$D$6,0,10*ROW('Water Data'!D138))),'Data Summary'!BT144="Yes"),OFFSET('Water Data'!$D$6,0,10*ROW('Water Data'!D138)),NA())</f>
        <v>#N/A</v>
      </c>
      <c r="F144" s="510" t="e">
        <f ca="1">+IF(AND(ISNUMBER(OFFSET('Water Data'!$D$9,0,10*ROW('Water Data'!D138))),'Data Summary'!BU144="Yes"),OFFSET('Water Data'!$D$9,0,10*ROW('Water Data'!D138)),NA())</f>
        <v>#N/A</v>
      </c>
      <c r="G144" s="510" t="e">
        <f ca="1">+IF(AND(ISNUMBER(OFFSET('Water Data'!$E$4,0,10*ROW('Water Data'!E138))),'Data Summary'!BV144="Yes"),100-OFFSET('Water Data'!$E$4,0,10*ROW('Water Data'!E138)),NA())</f>
        <v>#N/A</v>
      </c>
      <c r="H144" s="510" t="e">
        <f ca="1">+IF(AND(ISNUMBER(OFFSET('Water Data'!$E$6,0,10*ROW('Water Data'!E138))),'Data Summary'!BW144="Yes"),OFFSET('Water Data'!$E$6,0,10*ROW('Water Data'!E138)),NA())</f>
        <v>#N/A</v>
      </c>
      <c r="I144" s="510" t="e">
        <f ca="1">+IF(AND(ISNUMBER(OFFSET('Water Data'!$E$9,0,10*ROW('Water Data'!E138))),'Data Summary'!BX144="Yes"),OFFSET('Water Data'!$E$9,0,10*ROW('Water Data'!E138)),NA())</f>
        <v>#N/A</v>
      </c>
      <c r="J144" s="510" t="e">
        <f ca="1">+IF(AND(ISNUMBER(OFFSET('Water Data'!$F$4,0,10*ROW('Water Data'!F138))),'Data Summary'!BY144="Yes"),100-OFFSET('Water Data'!$F$4,0,10*ROW('Water Data'!F138)),NA())</f>
        <v>#N/A</v>
      </c>
      <c r="K144" s="510" t="e">
        <f ca="1">+IF(AND(ISNUMBER(OFFSET('Water Data'!$F$6,0,10*ROW('Water Data'!F138))),'Data Summary'!BZ144="Yes"),OFFSET('Water Data'!$F$6,0,10*ROW('Water Data'!F138)),NA())</f>
        <v>#N/A</v>
      </c>
      <c r="L144" s="510" t="e">
        <f ca="1">+IF(AND(ISNUMBER(OFFSET('Water Data'!$F$9,0,10*ROW('Water Data'!F138))),'Data Summary'!CA144="Yes"),OFFSET('Water Data'!$F$9,0,10*ROW('Water Data'!F138)),NA())</f>
        <v>#N/A</v>
      </c>
      <c r="M144" s="510" t="e">
        <f ca="1">+IF(AND(ISNUMBER(OFFSET('Water Data'!$G$4,0,10*ROW('Water Data'!G138))),'Data Summary'!CB144="Yes"),100-OFFSET('Water Data'!$G$4,0,10*ROW('Water Data'!G138)),NA())</f>
        <v>#N/A</v>
      </c>
      <c r="N144" s="510" t="e">
        <f ca="1">+IF(AND(ISNUMBER(OFFSET('Water Data'!$G$6,0,10*ROW('Water Data'!G138))),'Data Summary'!CC144="Yes"),OFFSET('Water Data'!$G$6,0,10*ROW('Water Data'!G138)),NA())</f>
        <v>#N/A</v>
      </c>
      <c r="O144" s="510" t="e">
        <f ca="1">+IF(AND(ISNUMBER(OFFSET('Water Data'!$G$9,0,10*ROW('Water Data'!G138))),'Data Summary'!CD144="Yes"),OFFSET('Water Data'!$G$9,0,10*ROW('Water Data'!G138)),NA())</f>
        <v>#N/A</v>
      </c>
      <c r="P144" s="510" t="e">
        <f ca="1">+IF(AND(ISNUMBER(OFFSET('Water Data'!$H$4,0,10*ROW('Water Data'!H138))),'Data Summary'!CE144="Yes"),100-OFFSET('Water Data'!$H$4,0,10*ROW('Water Data'!H138)),NA())</f>
        <v>#N/A</v>
      </c>
      <c r="Q144" s="510" t="e">
        <f ca="1">+IF(AND(ISNUMBER(OFFSET('Water Data'!$H$6,0,10*ROW('Water Data'!H138))),'Data Summary'!CF144="Yes"),OFFSET('Water Data'!$H$6,0,10*ROW('Water Data'!H138)),NA())</f>
        <v>#N/A</v>
      </c>
      <c r="R144" s="510" t="e">
        <f ca="1">+IF(AND(ISNUMBER(OFFSET('Water Data'!$H$9,0,10*ROW('Water Data'!H138))),'Data Summary'!CG144="Yes"),OFFSET('Water Data'!$H$9,0,10*ROW('Water Data'!H138)),NA())</f>
        <v>#N/A</v>
      </c>
      <c r="S144" s="510" t="e">
        <f ca="1">+IF(AND(ISNUMBER(OFFSET('Water Data'!$I$4,0,10*ROW('Water Data'!I138))),'Data Summary'!CH144="Yes"),100-OFFSET('Water Data'!$I$4,0,10*ROW('Water Data'!I138)),NA())</f>
        <v>#N/A</v>
      </c>
      <c r="T144" s="510" t="e">
        <f ca="1">+IF(AND(ISNUMBER(OFFSET('Water Data'!$I$6,0,10*ROW('Water Data'!I138))),'Data Summary'!CI144="Yes"),OFFSET('Water Data'!$I$6,0,10*ROW('Water Data'!I138)),NA())</f>
        <v>#N/A</v>
      </c>
      <c r="U144" s="510" t="e">
        <f ca="1">+IF(AND(ISNUMBER(OFFSET('Water Data'!$I$9,0,10*ROW('Water Data'!I138))),'Data Summary'!CJ144="Yes"),OFFSET('Water Data'!$I$9,0,10*ROW('Water Data'!I138)),NA())</f>
        <v>#N/A</v>
      </c>
      <c r="V144" s="511" t="e">
        <f ca="1">+IF(AND(ISNUMBER(OFFSET('Sanitation Data'!$D$4,0,10*ROW('Sanitation Data'!D138))),'Data Summary'!CK144="Yes"),100-OFFSET('Sanitation Data'!$D$4,0,10*ROW('Sanitation Data'!D138)),NA())</f>
        <v>#N/A</v>
      </c>
      <c r="W144" s="511" t="e">
        <f ca="1">+IF(AND(ISNUMBER(OFFSET('Sanitation Data'!$D$6,0,10*ROW('Sanitation Data'!D138))),'Data Summary'!CL144="Yes"),OFFSET('Sanitation Data'!$D$6,0,10*ROW('Sanitation Data'!D138)),NA())</f>
        <v>#N/A</v>
      </c>
      <c r="X144" s="511" t="e">
        <f ca="1">+IF(AND(ISNUMBER(OFFSET('Sanitation Data'!$D$10,0,10*ROW('Sanitation Data'!D138))),'Data Summary'!CM144="Yes"),OFFSET('Sanitation Data'!$D$10,0,10*ROW('Sanitation Data'!D138)),NA())</f>
        <v>#N/A</v>
      </c>
      <c r="Y144" s="511" t="e">
        <f ca="1">+IF(AND(ISNUMBER(OFFSET('Sanitation Data'!$D$11,0,10*ROW('Sanitation Data'!D138))),'Data Summary'!CN144="Yes"),OFFSET('Sanitation Data'!$D$11,0,10*ROW('Sanitation Data'!D138)),NA())</f>
        <v>#N/A</v>
      </c>
      <c r="Z144" s="511" t="e">
        <f ca="1">+IF(AND(ISNUMBER(OFFSET('Sanitation Data'!$D$12,0,10*ROW('Sanitation Data'!D138))),'Data Summary'!CO144="Yes"),OFFSET('Sanitation Data'!$D$12,0,10*ROW('Sanitation Data'!D138)),NA())</f>
        <v>#N/A</v>
      </c>
      <c r="AA144" s="511" t="e">
        <f ca="1">+IF(AND(ISNUMBER(OFFSET('Sanitation Data'!$E$4,0,10*ROW('Sanitation Data'!E138))),'Data Summary'!CP144="Yes"),100-OFFSET('Sanitation Data'!$E$4,0,10*ROW('Sanitation Data'!E138)),NA())</f>
        <v>#N/A</v>
      </c>
      <c r="AB144" s="511" t="e">
        <f ca="1">+IF(AND(ISNUMBER(OFFSET('Sanitation Data'!$E$6,0,10*ROW('Sanitation Data'!E138))),'Data Summary'!CQ144="Yes"),OFFSET('Sanitation Data'!$E$6,0,10*ROW('Sanitation Data'!E138)),NA())</f>
        <v>#N/A</v>
      </c>
      <c r="AC144" s="511" t="e">
        <f ca="1">+IF(AND(ISNUMBER(OFFSET('Sanitation Data'!$E$10,0,10*ROW('Sanitation Data'!E138))),'Data Summary'!CR144="Yes"),OFFSET('Sanitation Data'!$E$10,0,10*ROW('Sanitation Data'!E138)),NA())</f>
        <v>#N/A</v>
      </c>
      <c r="AD144" s="511" t="e">
        <f ca="1">+IF(AND(ISNUMBER(OFFSET('Sanitation Data'!$E$11,0,10*ROW('Sanitation Data'!E138))),'Data Summary'!CS144="Yes"),OFFSET('Sanitation Data'!$E$11,0,10*ROW('Sanitation Data'!E138)),NA())</f>
        <v>#N/A</v>
      </c>
      <c r="AE144" s="511" t="e">
        <f ca="1">+IF(AND(ISNUMBER(OFFSET('Sanitation Data'!$E$12,0,10*ROW('Sanitation Data'!E138))),'Data Summary'!CT144="Yes"),OFFSET('Sanitation Data'!$E$12,0,10*ROW('Sanitation Data'!E138)),NA())</f>
        <v>#N/A</v>
      </c>
      <c r="AF144" s="511" t="e">
        <f ca="1">+IF(AND(ISNUMBER(OFFSET('Sanitation Data'!$F$4,0,10*ROW('Sanitation Data'!F138))),'Data Summary'!CU144="Yes"),100-OFFSET('Sanitation Data'!$F$4,0,10*ROW('Sanitation Data'!F138)),NA())</f>
        <v>#N/A</v>
      </c>
      <c r="AG144" s="511" t="e">
        <f ca="1">+IF(AND(ISNUMBER(OFFSET('Sanitation Data'!$F$6,0,10*ROW('Sanitation Data'!F138))),'Data Summary'!CV144="Yes"),OFFSET('Sanitation Data'!$F$6,0,10*ROW('Sanitation Data'!F138)),NA())</f>
        <v>#N/A</v>
      </c>
      <c r="AH144" s="511" t="e">
        <f ca="1">+IF(AND(ISNUMBER(OFFSET('Sanitation Data'!$F$10,0,10*ROW('Sanitation Data'!F138))),'Data Summary'!CW144="Yes"),OFFSET('Sanitation Data'!$F$10,0,10*ROW('Sanitation Data'!F138)),NA())</f>
        <v>#N/A</v>
      </c>
      <c r="AI144" s="511" t="e">
        <f ca="1">+IF(AND(ISNUMBER(OFFSET('Sanitation Data'!$F$11,0,10*ROW('Sanitation Data'!F138))),'Data Summary'!CX144="Yes"),OFFSET('Sanitation Data'!$F$11,0,10*ROW('Sanitation Data'!F138)),NA())</f>
        <v>#N/A</v>
      </c>
      <c r="AJ144" s="511" t="e">
        <f ca="1">+IF(AND(ISNUMBER(OFFSET('Sanitation Data'!$F$12,0,10*ROW('Sanitation Data'!F138))),'Data Summary'!CY144="Yes"),OFFSET('Sanitation Data'!$F$12,0,10*ROW('Sanitation Data'!F138)),NA())</f>
        <v>#N/A</v>
      </c>
      <c r="AK144" s="511" t="e">
        <f ca="1">+IF(AND(ISNUMBER(OFFSET('Sanitation Data'!$G$4,0,10*ROW('Sanitation Data'!G138))),'Data Summary'!CZ144="Yes"),100-OFFSET('Sanitation Data'!$G$4,0,10*ROW('Sanitation Data'!G138)),NA())</f>
        <v>#N/A</v>
      </c>
      <c r="AL144" s="511" t="e">
        <f ca="1">+IF(AND(ISNUMBER(OFFSET('Sanitation Data'!$G$6,0,10*ROW('Sanitation Data'!G138))),'Data Summary'!DA144="Yes"),OFFSET('Sanitation Data'!$G$6,0,10*ROW('Sanitation Data'!G138)),NA())</f>
        <v>#N/A</v>
      </c>
      <c r="AM144" s="511" t="e">
        <f ca="1">+IF(AND(ISNUMBER(OFFSET('Sanitation Data'!$G$10,0,10*ROW('Sanitation Data'!G138))),'Data Summary'!DB144="Yes"),OFFSET('Sanitation Data'!$G$10,0,10*ROW('Sanitation Data'!G138)),NA())</f>
        <v>#N/A</v>
      </c>
      <c r="AN144" s="511" t="e">
        <f ca="1">+IF(AND(ISNUMBER(OFFSET('Sanitation Data'!$G$11,0,10*ROW('Sanitation Data'!G138))),'Data Summary'!DC144="Yes"),OFFSET('Sanitation Data'!$G$11,0,10*ROW('Sanitation Data'!G138)),NA())</f>
        <v>#N/A</v>
      </c>
      <c r="AO144" s="511" t="e">
        <f ca="1">+IF(AND(ISNUMBER(OFFSET('Sanitation Data'!$G$12,0,10*ROW('Sanitation Data'!G138))),'Data Summary'!DD144="Yes"),OFFSET('Sanitation Data'!$G$12,0,10*ROW('Sanitation Data'!G138)),NA())</f>
        <v>#N/A</v>
      </c>
      <c r="AP144" s="511" t="e">
        <f ca="1">+IF(AND(ISNUMBER(OFFSET('Sanitation Data'!$H$4,0,10*ROW('Sanitation Data'!H138))),'Data Summary'!DE144="Yes"),100-OFFSET('Sanitation Data'!$H$4,0,10*ROW('Sanitation Data'!H138)),NA())</f>
        <v>#N/A</v>
      </c>
      <c r="AQ144" s="511" t="e">
        <f ca="1">+IF(AND(ISNUMBER(OFFSET('Sanitation Data'!$H$6,0,10*ROW('Sanitation Data'!H138))),'Data Summary'!DF144="Yes"),OFFSET('Sanitation Data'!$H$6,0,10*ROW('Sanitation Data'!H138)),NA())</f>
        <v>#N/A</v>
      </c>
      <c r="AR144" s="511" t="e">
        <f ca="1">+IF(AND(ISNUMBER(OFFSET('Sanitation Data'!$H$10,0,10*ROW('Sanitation Data'!H138))),'Data Summary'!DG144="Yes"),OFFSET('Sanitation Data'!$H$10,0,10*ROW('Sanitation Data'!H138)),NA())</f>
        <v>#N/A</v>
      </c>
      <c r="AS144" s="511" t="e">
        <f ca="1">+IF(AND(ISNUMBER(OFFSET('Sanitation Data'!$H$11,0,10*ROW('Sanitation Data'!H138))),'Data Summary'!DH144="Yes"),OFFSET('Sanitation Data'!$H$11,0,10*ROW('Sanitation Data'!H138)),NA())</f>
        <v>#N/A</v>
      </c>
      <c r="AT144" s="511" t="e">
        <f ca="1">+IF(AND(ISNUMBER(OFFSET('Sanitation Data'!$H$12,0,10*ROW('Sanitation Data'!H138))),'Data Summary'!DI144="Yes"),OFFSET('Sanitation Data'!$H$12,0,10*ROW('Sanitation Data'!H138)),NA())</f>
        <v>#N/A</v>
      </c>
      <c r="AU144" s="511" t="e">
        <f ca="1">+IF(AND(ISNUMBER(OFFSET('Sanitation Data'!$I$4,0,10*ROW('Sanitation Data'!I138))),'Data Summary'!DJ144="Yes"),100-OFFSET('Sanitation Data'!$I$4,0,10*ROW('Sanitation Data'!I138)),NA())</f>
        <v>#N/A</v>
      </c>
      <c r="AV144" s="511" t="e">
        <f ca="1">+IF(AND(ISNUMBER(OFFSET('Sanitation Data'!$I$6,0,10*ROW('Sanitation Data'!I138))),'Data Summary'!DK144="Yes"),OFFSET('Sanitation Data'!$I$6,0,10*ROW('Sanitation Data'!I138)),NA())</f>
        <v>#N/A</v>
      </c>
      <c r="AW144" s="511" t="e">
        <f ca="1">+IF(AND(ISNUMBER(OFFSET('Sanitation Data'!$I$10,0,10*ROW('Sanitation Data'!I138))),'Data Summary'!DL144="Yes"),OFFSET('Sanitation Data'!$I$10,0,10*ROW('Sanitation Data'!I138)),NA())</f>
        <v>#N/A</v>
      </c>
      <c r="AX144" s="511" t="e">
        <f ca="1">+IF(AND(ISNUMBER(OFFSET('Sanitation Data'!$I$11,0,10*ROW('Sanitation Data'!I138))),'Data Summary'!DM144="Yes"),OFFSET('Sanitation Data'!$I$11,0,10*ROW('Sanitation Data'!I138)),NA())</f>
        <v>#N/A</v>
      </c>
      <c r="AY144" s="511" t="e">
        <f ca="1">+IF(AND(ISNUMBER(OFFSET('Sanitation Data'!$I$12,0,10*ROW('Sanitation Data'!I138))),'Data Summary'!DN144="Yes"),OFFSET('Sanitation Data'!$I$12,0,10*ROW('Sanitation Data'!I138)),NA())</f>
        <v>#N/A</v>
      </c>
      <c r="AZ144" s="512" t="e">
        <f ca="1">+IF(AND(ISNUMBER(OFFSET('Hygiene Data'!$D$5,0,10*ROW('Hygiene Data'!D138))),'Data Summary'!DO144="Yes"),OFFSET('Hygiene Data'!$D$5,0,10*ROW('Hygiene Data'!D138)),NA())</f>
        <v>#N/A</v>
      </c>
      <c r="BA144" s="512" t="e">
        <f ca="1">+IF(AND(ISNUMBER(OFFSET('Hygiene Data'!$D$7,0,10*ROW('Hygiene Data'!D138))),'Data Summary'!DP144="Yes"),OFFSET('Hygiene Data'!$D$7,0,10*ROW('Hygiene Data'!D138)),NA())</f>
        <v>#N/A</v>
      </c>
      <c r="BB144" s="512" t="e">
        <f ca="1">+IF(AND(ISNUMBER(OFFSET('Hygiene Data'!$D$9,0,10*ROW('Hygiene Data'!D138))),'Data Summary'!DQ144="Yes"),OFFSET('Hygiene Data'!$D$9,0,10*ROW('Hygiene Data'!D138)),NA())</f>
        <v>#N/A</v>
      </c>
      <c r="BC144" s="512" t="e">
        <f ca="1">+IF(AND(ISNUMBER(OFFSET('Hygiene Data'!$E$5,0,10*ROW('Hygiene Data'!E138))),'Data Summary'!DR144="Yes"),OFFSET('Hygiene Data'!$E$5,0,10*ROW('Hygiene Data'!E138)),NA())</f>
        <v>#N/A</v>
      </c>
      <c r="BD144" s="512" t="e">
        <f ca="1">+IF(AND(ISNUMBER(OFFSET('Hygiene Data'!$E$7,0,10*ROW('Hygiene Data'!E138))),'Data Summary'!DS144="Yes"),OFFSET('Hygiene Data'!$E$7,0,10*ROW('Hygiene Data'!E138)),NA())</f>
        <v>#N/A</v>
      </c>
      <c r="BE144" s="512" t="e">
        <f ca="1">+IF(AND(ISNUMBER(OFFSET('Hygiene Data'!$E$9,0,10*ROW('Hygiene Data'!E138))),'Data Summary'!DT144="Yes"),OFFSET('Hygiene Data'!$E$9,0,10*ROW('Hygiene Data'!E138)),NA())</f>
        <v>#N/A</v>
      </c>
      <c r="BF144" s="512" t="e">
        <f ca="1">+IF(AND(ISNUMBER(OFFSET('Hygiene Data'!$F$5,0,10*ROW('Hygiene Data'!F138))),'Data Summary'!DU144="Yes"),OFFSET('Hygiene Data'!$F$5,0,10*ROW('Hygiene Data'!F138)),NA())</f>
        <v>#N/A</v>
      </c>
      <c r="BG144" s="512" t="e">
        <f ca="1">+IF(AND(ISNUMBER(OFFSET('Hygiene Data'!$F$7,0,10*ROW('Hygiene Data'!F138))),'Data Summary'!DV144="Yes"),OFFSET('Hygiene Data'!$F$7,0,10*ROW('Hygiene Data'!F138)),NA())</f>
        <v>#N/A</v>
      </c>
      <c r="BH144" s="512" t="e">
        <f ca="1">+IF(AND(ISNUMBER(OFFSET('Hygiene Data'!$F$9,0,10*ROW('Hygiene Data'!F138))),'Data Summary'!DW144="Yes"),OFFSET('Hygiene Data'!$F$9,0,10*ROW('Hygiene Data'!F138)),NA())</f>
        <v>#N/A</v>
      </c>
      <c r="BI144" s="512" t="e">
        <f ca="1">+IF(AND(ISNUMBER(OFFSET('Hygiene Data'!$G$5,0,10*ROW('Hygiene Data'!G138))),'Data Summary'!DX144="Yes"),OFFSET('Hygiene Data'!$G$5,0,10*ROW('Hygiene Data'!G138)),NA())</f>
        <v>#N/A</v>
      </c>
      <c r="BJ144" s="512" t="e">
        <f ca="1">+IF(AND(ISNUMBER(OFFSET('Hygiene Data'!$G$7,0,10*ROW('Hygiene Data'!G138))),'Data Summary'!DY144="Yes"),OFFSET('Hygiene Data'!$G$7,0,10*ROW('Hygiene Data'!G138)),NA())</f>
        <v>#N/A</v>
      </c>
      <c r="BK144" s="512" t="e">
        <f ca="1">+IF(AND(ISNUMBER(OFFSET('Hygiene Data'!$G$9,0,10*ROW('Hygiene Data'!G138))),'Data Summary'!DZ144="Yes"),OFFSET('Hygiene Data'!$G$9,0,10*ROW('Hygiene Data'!G138)),NA())</f>
        <v>#N/A</v>
      </c>
      <c r="BL144" s="512" t="e">
        <f ca="1">+IF(AND(ISNUMBER(OFFSET('Hygiene Data'!$H$5,0,10*ROW('Hygiene Data'!H138))),'Data Summary'!EA144="Yes"),OFFSET('Hygiene Data'!$H$5,0,10*ROW('Hygiene Data'!H138)),NA())</f>
        <v>#N/A</v>
      </c>
      <c r="BM144" s="512" t="e">
        <f ca="1">+IF(AND(ISNUMBER(OFFSET('Hygiene Data'!$H$7,0,10*ROW('Hygiene Data'!H138))),'Data Summary'!EB144="Yes"),OFFSET('Hygiene Data'!$H$7,0,10*ROW('Hygiene Data'!H138)),NA())</f>
        <v>#N/A</v>
      </c>
      <c r="BN144" s="512" t="e">
        <f ca="1">+IF(AND(ISNUMBER(OFFSET('Hygiene Data'!$H$9,0,10*ROW('Hygiene Data'!H138))),'Data Summary'!EC144="Yes"),OFFSET('Hygiene Data'!$H$9,0,10*ROW('Hygiene Data'!H138)),NA())</f>
        <v>#N/A</v>
      </c>
      <c r="BO144" s="512" t="e">
        <f ca="1">+IF(AND(ISNUMBER(OFFSET('Hygiene Data'!$I$5,0,10*ROW('Hygiene Data'!I138))),'Data Summary'!ED144="Yes"),OFFSET('Hygiene Data'!$I$5,0,10*ROW('Hygiene Data'!I138)),NA())</f>
        <v>#N/A</v>
      </c>
      <c r="BP144" s="512" t="e">
        <f ca="1">+IF(AND(ISNUMBER(OFFSET('Hygiene Data'!$I$7,0,10*ROW('Hygiene Data'!I138))),'Data Summary'!EE144="Yes"),OFFSET('Hygiene Data'!$I$7,0,10*ROW('Hygiene Data'!I138)),NA())</f>
        <v>#N/A</v>
      </c>
      <c r="BQ144" s="512" t="e">
        <f ca="1">+IF(AND(ISNUMBER(OFFSET('Hygiene Data'!$I$9,0,10*ROW('Hygiene Data'!I138))),'Data Summary'!EF144="Yes"),OFFSET('Hygiene Data'!$I$9,0,10*ROW('Hygiene Data'!I138)),NA())</f>
        <v>#N/A</v>
      </c>
    </row>
    <row r="145" spans="1:69" x14ac:dyDescent="0.25">
      <c r="A145" s="508" t="e">
        <f ca="1">+RIGHT('Data Summary'!A145,LEN('Data Summary'!A145)-9)</f>
        <v>#VALUE!</v>
      </c>
      <c r="B145" s="482" t="str">
        <f ca="1">+IF(ISTEXT('Data Summary'!B145),'Data Summary'!B145,"")</f>
        <v/>
      </c>
      <c r="C145" s="509" t="e">
        <f ca="1">+VALUE('Data Summary'!C145)</f>
        <v>#VALUE!</v>
      </c>
      <c r="D145" s="510" t="e">
        <f ca="1">+IF(AND(ISNUMBER(OFFSET('Water Data'!$D$4,0,10*ROW('Water Data'!D139))),'Data Summary'!BS145="Yes"),100-OFFSET('Water Data'!$D$4,0,10*ROW('Water Data'!D139)),NA())</f>
        <v>#N/A</v>
      </c>
      <c r="E145" s="510" t="e">
        <f ca="1">+IF(AND(ISNUMBER(OFFSET('Water Data'!$D$6,0,10*ROW('Water Data'!D139))),'Data Summary'!BT145="Yes"),OFFSET('Water Data'!$D$6,0,10*ROW('Water Data'!D139)),NA())</f>
        <v>#N/A</v>
      </c>
      <c r="F145" s="510" t="e">
        <f ca="1">+IF(AND(ISNUMBER(OFFSET('Water Data'!$D$9,0,10*ROW('Water Data'!D139))),'Data Summary'!BU145="Yes"),OFFSET('Water Data'!$D$9,0,10*ROW('Water Data'!D139)),NA())</f>
        <v>#N/A</v>
      </c>
      <c r="G145" s="510" t="e">
        <f ca="1">+IF(AND(ISNUMBER(OFFSET('Water Data'!$E$4,0,10*ROW('Water Data'!E139))),'Data Summary'!BV145="Yes"),100-OFFSET('Water Data'!$E$4,0,10*ROW('Water Data'!E139)),NA())</f>
        <v>#N/A</v>
      </c>
      <c r="H145" s="510" t="e">
        <f ca="1">+IF(AND(ISNUMBER(OFFSET('Water Data'!$E$6,0,10*ROW('Water Data'!E139))),'Data Summary'!BW145="Yes"),OFFSET('Water Data'!$E$6,0,10*ROW('Water Data'!E139)),NA())</f>
        <v>#N/A</v>
      </c>
      <c r="I145" s="510" t="e">
        <f ca="1">+IF(AND(ISNUMBER(OFFSET('Water Data'!$E$9,0,10*ROW('Water Data'!E139))),'Data Summary'!BX145="Yes"),OFFSET('Water Data'!$E$9,0,10*ROW('Water Data'!E139)),NA())</f>
        <v>#N/A</v>
      </c>
      <c r="J145" s="510" t="e">
        <f ca="1">+IF(AND(ISNUMBER(OFFSET('Water Data'!$F$4,0,10*ROW('Water Data'!F139))),'Data Summary'!BY145="Yes"),100-OFFSET('Water Data'!$F$4,0,10*ROW('Water Data'!F139)),NA())</f>
        <v>#N/A</v>
      </c>
      <c r="K145" s="510" t="e">
        <f ca="1">+IF(AND(ISNUMBER(OFFSET('Water Data'!$F$6,0,10*ROW('Water Data'!F139))),'Data Summary'!BZ145="Yes"),OFFSET('Water Data'!$F$6,0,10*ROW('Water Data'!F139)),NA())</f>
        <v>#N/A</v>
      </c>
      <c r="L145" s="510" t="e">
        <f ca="1">+IF(AND(ISNUMBER(OFFSET('Water Data'!$F$9,0,10*ROW('Water Data'!F139))),'Data Summary'!CA145="Yes"),OFFSET('Water Data'!$F$9,0,10*ROW('Water Data'!F139)),NA())</f>
        <v>#N/A</v>
      </c>
      <c r="M145" s="510" t="e">
        <f ca="1">+IF(AND(ISNUMBER(OFFSET('Water Data'!$G$4,0,10*ROW('Water Data'!G139))),'Data Summary'!CB145="Yes"),100-OFFSET('Water Data'!$G$4,0,10*ROW('Water Data'!G139)),NA())</f>
        <v>#N/A</v>
      </c>
      <c r="N145" s="510" t="e">
        <f ca="1">+IF(AND(ISNUMBER(OFFSET('Water Data'!$G$6,0,10*ROW('Water Data'!G139))),'Data Summary'!CC145="Yes"),OFFSET('Water Data'!$G$6,0,10*ROW('Water Data'!G139)),NA())</f>
        <v>#N/A</v>
      </c>
      <c r="O145" s="510" t="e">
        <f ca="1">+IF(AND(ISNUMBER(OFFSET('Water Data'!$G$9,0,10*ROW('Water Data'!G139))),'Data Summary'!CD145="Yes"),OFFSET('Water Data'!$G$9,0,10*ROW('Water Data'!G139)),NA())</f>
        <v>#N/A</v>
      </c>
      <c r="P145" s="510" t="e">
        <f ca="1">+IF(AND(ISNUMBER(OFFSET('Water Data'!$H$4,0,10*ROW('Water Data'!H139))),'Data Summary'!CE145="Yes"),100-OFFSET('Water Data'!$H$4,0,10*ROW('Water Data'!H139)),NA())</f>
        <v>#N/A</v>
      </c>
      <c r="Q145" s="510" t="e">
        <f ca="1">+IF(AND(ISNUMBER(OFFSET('Water Data'!$H$6,0,10*ROW('Water Data'!H139))),'Data Summary'!CF145="Yes"),OFFSET('Water Data'!$H$6,0,10*ROW('Water Data'!H139)),NA())</f>
        <v>#N/A</v>
      </c>
      <c r="R145" s="510" t="e">
        <f ca="1">+IF(AND(ISNUMBER(OFFSET('Water Data'!$H$9,0,10*ROW('Water Data'!H139))),'Data Summary'!CG145="Yes"),OFFSET('Water Data'!$H$9,0,10*ROW('Water Data'!H139)),NA())</f>
        <v>#N/A</v>
      </c>
      <c r="S145" s="510" t="e">
        <f ca="1">+IF(AND(ISNUMBER(OFFSET('Water Data'!$I$4,0,10*ROW('Water Data'!I139))),'Data Summary'!CH145="Yes"),100-OFFSET('Water Data'!$I$4,0,10*ROW('Water Data'!I139)),NA())</f>
        <v>#N/A</v>
      </c>
      <c r="T145" s="510" t="e">
        <f ca="1">+IF(AND(ISNUMBER(OFFSET('Water Data'!$I$6,0,10*ROW('Water Data'!I139))),'Data Summary'!CI145="Yes"),OFFSET('Water Data'!$I$6,0,10*ROW('Water Data'!I139)),NA())</f>
        <v>#N/A</v>
      </c>
      <c r="U145" s="510" t="e">
        <f ca="1">+IF(AND(ISNUMBER(OFFSET('Water Data'!$I$9,0,10*ROW('Water Data'!I139))),'Data Summary'!CJ145="Yes"),OFFSET('Water Data'!$I$9,0,10*ROW('Water Data'!I139)),NA())</f>
        <v>#N/A</v>
      </c>
      <c r="V145" s="511" t="e">
        <f ca="1">+IF(AND(ISNUMBER(OFFSET('Sanitation Data'!$D$4,0,10*ROW('Sanitation Data'!D139))),'Data Summary'!CK145="Yes"),100-OFFSET('Sanitation Data'!$D$4,0,10*ROW('Sanitation Data'!D139)),NA())</f>
        <v>#N/A</v>
      </c>
      <c r="W145" s="511" t="e">
        <f ca="1">+IF(AND(ISNUMBER(OFFSET('Sanitation Data'!$D$6,0,10*ROW('Sanitation Data'!D139))),'Data Summary'!CL145="Yes"),OFFSET('Sanitation Data'!$D$6,0,10*ROW('Sanitation Data'!D139)),NA())</f>
        <v>#N/A</v>
      </c>
      <c r="X145" s="511" t="e">
        <f ca="1">+IF(AND(ISNUMBER(OFFSET('Sanitation Data'!$D$10,0,10*ROW('Sanitation Data'!D139))),'Data Summary'!CM145="Yes"),OFFSET('Sanitation Data'!$D$10,0,10*ROW('Sanitation Data'!D139)),NA())</f>
        <v>#N/A</v>
      </c>
      <c r="Y145" s="511" t="e">
        <f ca="1">+IF(AND(ISNUMBER(OFFSET('Sanitation Data'!$D$11,0,10*ROW('Sanitation Data'!D139))),'Data Summary'!CN145="Yes"),OFFSET('Sanitation Data'!$D$11,0,10*ROW('Sanitation Data'!D139)),NA())</f>
        <v>#N/A</v>
      </c>
      <c r="Z145" s="511" t="e">
        <f ca="1">+IF(AND(ISNUMBER(OFFSET('Sanitation Data'!$D$12,0,10*ROW('Sanitation Data'!D139))),'Data Summary'!CO145="Yes"),OFFSET('Sanitation Data'!$D$12,0,10*ROW('Sanitation Data'!D139)),NA())</f>
        <v>#N/A</v>
      </c>
      <c r="AA145" s="511" t="e">
        <f ca="1">+IF(AND(ISNUMBER(OFFSET('Sanitation Data'!$E$4,0,10*ROW('Sanitation Data'!E139))),'Data Summary'!CP145="Yes"),100-OFFSET('Sanitation Data'!$E$4,0,10*ROW('Sanitation Data'!E139)),NA())</f>
        <v>#N/A</v>
      </c>
      <c r="AB145" s="511" t="e">
        <f ca="1">+IF(AND(ISNUMBER(OFFSET('Sanitation Data'!$E$6,0,10*ROW('Sanitation Data'!E139))),'Data Summary'!CQ145="Yes"),OFFSET('Sanitation Data'!$E$6,0,10*ROW('Sanitation Data'!E139)),NA())</f>
        <v>#N/A</v>
      </c>
      <c r="AC145" s="511" t="e">
        <f ca="1">+IF(AND(ISNUMBER(OFFSET('Sanitation Data'!$E$10,0,10*ROW('Sanitation Data'!E139))),'Data Summary'!CR145="Yes"),OFFSET('Sanitation Data'!$E$10,0,10*ROW('Sanitation Data'!E139)),NA())</f>
        <v>#N/A</v>
      </c>
      <c r="AD145" s="511" t="e">
        <f ca="1">+IF(AND(ISNUMBER(OFFSET('Sanitation Data'!$E$11,0,10*ROW('Sanitation Data'!E139))),'Data Summary'!CS145="Yes"),OFFSET('Sanitation Data'!$E$11,0,10*ROW('Sanitation Data'!E139)),NA())</f>
        <v>#N/A</v>
      </c>
      <c r="AE145" s="511" t="e">
        <f ca="1">+IF(AND(ISNUMBER(OFFSET('Sanitation Data'!$E$12,0,10*ROW('Sanitation Data'!E139))),'Data Summary'!CT145="Yes"),OFFSET('Sanitation Data'!$E$12,0,10*ROW('Sanitation Data'!E139)),NA())</f>
        <v>#N/A</v>
      </c>
      <c r="AF145" s="511" t="e">
        <f ca="1">+IF(AND(ISNUMBER(OFFSET('Sanitation Data'!$F$4,0,10*ROW('Sanitation Data'!F139))),'Data Summary'!CU145="Yes"),100-OFFSET('Sanitation Data'!$F$4,0,10*ROW('Sanitation Data'!F139)),NA())</f>
        <v>#N/A</v>
      </c>
      <c r="AG145" s="511" t="e">
        <f ca="1">+IF(AND(ISNUMBER(OFFSET('Sanitation Data'!$F$6,0,10*ROW('Sanitation Data'!F139))),'Data Summary'!CV145="Yes"),OFFSET('Sanitation Data'!$F$6,0,10*ROW('Sanitation Data'!F139)),NA())</f>
        <v>#N/A</v>
      </c>
      <c r="AH145" s="511" t="e">
        <f ca="1">+IF(AND(ISNUMBER(OFFSET('Sanitation Data'!$F$10,0,10*ROW('Sanitation Data'!F139))),'Data Summary'!CW145="Yes"),OFFSET('Sanitation Data'!$F$10,0,10*ROW('Sanitation Data'!F139)),NA())</f>
        <v>#N/A</v>
      </c>
      <c r="AI145" s="511" t="e">
        <f ca="1">+IF(AND(ISNUMBER(OFFSET('Sanitation Data'!$F$11,0,10*ROW('Sanitation Data'!F139))),'Data Summary'!CX145="Yes"),OFFSET('Sanitation Data'!$F$11,0,10*ROW('Sanitation Data'!F139)),NA())</f>
        <v>#N/A</v>
      </c>
      <c r="AJ145" s="511" t="e">
        <f ca="1">+IF(AND(ISNUMBER(OFFSET('Sanitation Data'!$F$12,0,10*ROW('Sanitation Data'!F139))),'Data Summary'!CY145="Yes"),OFFSET('Sanitation Data'!$F$12,0,10*ROW('Sanitation Data'!F139)),NA())</f>
        <v>#N/A</v>
      </c>
      <c r="AK145" s="511" t="e">
        <f ca="1">+IF(AND(ISNUMBER(OFFSET('Sanitation Data'!$G$4,0,10*ROW('Sanitation Data'!G139))),'Data Summary'!CZ145="Yes"),100-OFFSET('Sanitation Data'!$G$4,0,10*ROW('Sanitation Data'!G139)),NA())</f>
        <v>#N/A</v>
      </c>
      <c r="AL145" s="511" t="e">
        <f ca="1">+IF(AND(ISNUMBER(OFFSET('Sanitation Data'!$G$6,0,10*ROW('Sanitation Data'!G139))),'Data Summary'!DA145="Yes"),OFFSET('Sanitation Data'!$G$6,0,10*ROW('Sanitation Data'!G139)),NA())</f>
        <v>#N/A</v>
      </c>
      <c r="AM145" s="511" t="e">
        <f ca="1">+IF(AND(ISNUMBER(OFFSET('Sanitation Data'!$G$10,0,10*ROW('Sanitation Data'!G139))),'Data Summary'!DB145="Yes"),OFFSET('Sanitation Data'!$G$10,0,10*ROW('Sanitation Data'!G139)),NA())</f>
        <v>#N/A</v>
      </c>
      <c r="AN145" s="511" t="e">
        <f ca="1">+IF(AND(ISNUMBER(OFFSET('Sanitation Data'!$G$11,0,10*ROW('Sanitation Data'!G139))),'Data Summary'!DC145="Yes"),OFFSET('Sanitation Data'!$G$11,0,10*ROW('Sanitation Data'!G139)),NA())</f>
        <v>#N/A</v>
      </c>
      <c r="AO145" s="511" t="e">
        <f ca="1">+IF(AND(ISNUMBER(OFFSET('Sanitation Data'!$G$12,0,10*ROW('Sanitation Data'!G139))),'Data Summary'!DD145="Yes"),OFFSET('Sanitation Data'!$G$12,0,10*ROW('Sanitation Data'!G139)),NA())</f>
        <v>#N/A</v>
      </c>
      <c r="AP145" s="511" t="e">
        <f ca="1">+IF(AND(ISNUMBER(OFFSET('Sanitation Data'!$H$4,0,10*ROW('Sanitation Data'!H139))),'Data Summary'!DE145="Yes"),100-OFFSET('Sanitation Data'!$H$4,0,10*ROW('Sanitation Data'!H139)),NA())</f>
        <v>#N/A</v>
      </c>
      <c r="AQ145" s="511" t="e">
        <f ca="1">+IF(AND(ISNUMBER(OFFSET('Sanitation Data'!$H$6,0,10*ROW('Sanitation Data'!H139))),'Data Summary'!DF145="Yes"),OFFSET('Sanitation Data'!$H$6,0,10*ROW('Sanitation Data'!H139)),NA())</f>
        <v>#N/A</v>
      </c>
      <c r="AR145" s="511" t="e">
        <f ca="1">+IF(AND(ISNUMBER(OFFSET('Sanitation Data'!$H$10,0,10*ROW('Sanitation Data'!H139))),'Data Summary'!DG145="Yes"),OFFSET('Sanitation Data'!$H$10,0,10*ROW('Sanitation Data'!H139)),NA())</f>
        <v>#N/A</v>
      </c>
      <c r="AS145" s="511" t="e">
        <f ca="1">+IF(AND(ISNUMBER(OFFSET('Sanitation Data'!$H$11,0,10*ROW('Sanitation Data'!H139))),'Data Summary'!DH145="Yes"),OFFSET('Sanitation Data'!$H$11,0,10*ROW('Sanitation Data'!H139)),NA())</f>
        <v>#N/A</v>
      </c>
      <c r="AT145" s="511" t="e">
        <f ca="1">+IF(AND(ISNUMBER(OFFSET('Sanitation Data'!$H$12,0,10*ROW('Sanitation Data'!H139))),'Data Summary'!DI145="Yes"),OFFSET('Sanitation Data'!$H$12,0,10*ROW('Sanitation Data'!H139)),NA())</f>
        <v>#N/A</v>
      </c>
      <c r="AU145" s="511" t="e">
        <f ca="1">+IF(AND(ISNUMBER(OFFSET('Sanitation Data'!$I$4,0,10*ROW('Sanitation Data'!I139))),'Data Summary'!DJ145="Yes"),100-OFFSET('Sanitation Data'!$I$4,0,10*ROW('Sanitation Data'!I139)),NA())</f>
        <v>#N/A</v>
      </c>
      <c r="AV145" s="511" t="e">
        <f ca="1">+IF(AND(ISNUMBER(OFFSET('Sanitation Data'!$I$6,0,10*ROW('Sanitation Data'!I139))),'Data Summary'!DK145="Yes"),OFFSET('Sanitation Data'!$I$6,0,10*ROW('Sanitation Data'!I139)),NA())</f>
        <v>#N/A</v>
      </c>
      <c r="AW145" s="511" t="e">
        <f ca="1">+IF(AND(ISNUMBER(OFFSET('Sanitation Data'!$I$10,0,10*ROW('Sanitation Data'!I139))),'Data Summary'!DL145="Yes"),OFFSET('Sanitation Data'!$I$10,0,10*ROW('Sanitation Data'!I139)),NA())</f>
        <v>#N/A</v>
      </c>
      <c r="AX145" s="511" t="e">
        <f ca="1">+IF(AND(ISNUMBER(OFFSET('Sanitation Data'!$I$11,0,10*ROW('Sanitation Data'!I139))),'Data Summary'!DM145="Yes"),OFFSET('Sanitation Data'!$I$11,0,10*ROW('Sanitation Data'!I139)),NA())</f>
        <v>#N/A</v>
      </c>
      <c r="AY145" s="511" t="e">
        <f ca="1">+IF(AND(ISNUMBER(OFFSET('Sanitation Data'!$I$12,0,10*ROW('Sanitation Data'!I139))),'Data Summary'!DN145="Yes"),OFFSET('Sanitation Data'!$I$12,0,10*ROW('Sanitation Data'!I139)),NA())</f>
        <v>#N/A</v>
      </c>
      <c r="AZ145" s="512" t="e">
        <f ca="1">+IF(AND(ISNUMBER(OFFSET('Hygiene Data'!$D$5,0,10*ROW('Hygiene Data'!D139))),'Data Summary'!DO145="Yes"),OFFSET('Hygiene Data'!$D$5,0,10*ROW('Hygiene Data'!D139)),NA())</f>
        <v>#N/A</v>
      </c>
      <c r="BA145" s="512" t="e">
        <f ca="1">+IF(AND(ISNUMBER(OFFSET('Hygiene Data'!$D$7,0,10*ROW('Hygiene Data'!D139))),'Data Summary'!DP145="Yes"),OFFSET('Hygiene Data'!$D$7,0,10*ROW('Hygiene Data'!D139)),NA())</f>
        <v>#N/A</v>
      </c>
      <c r="BB145" s="512" t="e">
        <f ca="1">+IF(AND(ISNUMBER(OFFSET('Hygiene Data'!$D$9,0,10*ROW('Hygiene Data'!D139))),'Data Summary'!DQ145="Yes"),OFFSET('Hygiene Data'!$D$9,0,10*ROW('Hygiene Data'!D139)),NA())</f>
        <v>#N/A</v>
      </c>
      <c r="BC145" s="512" t="e">
        <f ca="1">+IF(AND(ISNUMBER(OFFSET('Hygiene Data'!$E$5,0,10*ROW('Hygiene Data'!E139))),'Data Summary'!DR145="Yes"),OFFSET('Hygiene Data'!$E$5,0,10*ROW('Hygiene Data'!E139)),NA())</f>
        <v>#N/A</v>
      </c>
      <c r="BD145" s="512" t="e">
        <f ca="1">+IF(AND(ISNUMBER(OFFSET('Hygiene Data'!$E$7,0,10*ROW('Hygiene Data'!E139))),'Data Summary'!DS145="Yes"),OFFSET('Hygiene Data'!$E$7,0,10*ROW('Hygiene Data'!E139)),NA())</f>
        <v>#N/A</v>
      </c>
      <c r="BE145" s="512" t="e">
        <f ca="1">+IF(AND(ISNUMBER(OFFSET('Hygiene Data'!$E$9,0,10*ROW('Hygiene Data'!E139))),'Data Summary'!DT145="Yes"),OFFSET('Hygiene Data'!$E$9,0,10*ROW('Hygiene Data'!E139)),NA())</f>
        <v>#N/A</v>
      </c>
      <c r="BF145" s="512" t="e">
        <f ca="1">+IF(AND(ISNUMBER(OFFSET('Hygiene Data'!$F$5,0,10*ROW('Hygiene Data'!F139))),'Data Summary'!DU145="Yes"),OFFSET('Hygiene Data'!$F$5,0,10*ROW('Hygiene Data'!F139)),NA())</f>
        <v>#N/A</v>
      </c>
      <c r="BG145" s="512" t="e">
        <f ca="1">+IF(AND(ISNUMBER(OFFSET('Hygiene Data'!$F$7,0,10*ROW('Hygiene Data'!F139))),'Data Summary'!DV145="Yes"),OFFSET('Hygiene Data'!$F$7,0,10*ROW('Hygiene Data'!F139)),NA())</f>
        <v>#N/A</v>
      </c>
      <c r="BH145" s="512" t="e">
        <f ca="1">+IF(AND(ISNUMBER(OFFSET('Hygiene Data'!$F$9,0,10*ROW('Hygiene Data'!F139))),'Data Summary'!DW145="Yes"),OFFSET('Hygiene Data'!$F$9,0,10*ROW('Hygiene Data'!F139)),NA())</f>
        <v>#N/A</v>
      </c>
      <c r="BI145" s="512" t="e">
        <f ca="1">+IF(AND(ISNUMBER(OFFSET('Hygiene Data'!$G$5,0,10*ROW('Hygiene Data'!G139))),'Data Summary'!DX145="Yes"),OFFSET('Hygiene Data'!$G$5,0,10*ROW('Hygiene Data'!G139)),NA())</f>
        <v>#N/A</v>
      </c>
      <c r="BJ145" s="512" t="e">
        <f ca="1">+IF(AND(ISNUMBER(OFFSET('Hygiene Data'!$G$7,0,10*ROW('Hygiene Data'!G139))),'Data Summary'!DY145="Yes"),OFFSET('Hygiene Data'!$G$7,0,10*ROW('Hygiene Data'!G139)),NA())</f>
        <v>#N/A</v>
      </c>
      <c r="BK145" s="512" t="e">
        <f ca="1">+IF(AND(ISNUMBER(OFFSET('Hygiene Data'!$G$9,0,10*ROW('Hygiene Data'!G139))),'Data Summary'!DZ145="Yes"),OFFSET('Hygiene Data'!$G$9,0,10*ROW('Hygiene Data'!G139)),NA())</f>
        <v>#N/A</v>
      </c>
      <c r="BL145" s="512" t="e">
        <f ca="1">+IF(AND(ISNUMBER(OFFSET('Hygiene Data'!$H$5,0,10*ROW('Hygiene Data'!H139))),'Data Summary'!EA145="Yes"),OFFSET('Hygiene Data'!$H$5,0,10*ROW('Hygiene Data'!H139)),NA())</f>
        <v>#N/A</v>
      </c>
      <c r="BM145" s="512" t="e">
        <f ca="1">+IF(AND(ISNUMBER(OFFSET('Hygiene Data'!$H$7,0,10*ROW('Hygiene Data'!H139))),'Data Summary'!EB145="Yes"),OFFSET('Hygiene Data'!$H$7,0,10*ROW('Hygiene Data'!H139)),NA())</f>
        <v>#N/A</v>
      </c>
      <c r="BN145" s="512" t="e">
        <f ca="1">+IF(AND(ISNUMBER(OFFSET('Hygiene Data'!$H$9,0,10*ROW('Hygiene Data'!H139))),'Data Summary'!EC145="Yes"),OFFSET('Hygiene Data'!$H$9,0,10*ROW('Hygiene Data'!H139)),NA())</f>
        <v>#N/A</v>
      </c>
      <c r="BO145" s="512" t="e">
        <f ca="1">+IF(AND(ISNUMBER(OFFSET('Hygiene Data'!$I$5,0,10*ROW('Hygiene Data'!I139))),'Data Summary'!ED145="Yes"),OFFSET('Hygiene Data'!$I$5,0,10*ROW('Hygiene Data'!I139)),NA())</f>
        <v>#N/A</v>
      </c>
      <c r="BP145" s="512" t="e">
        <f ca="1">+IF(AND(ISNUMBER(OFFSET('Hygiene Data'!$I$7,0,10*ROW('Hygiene Data'!I139))),'Data Summary'!EE145="Yes"),OFFSET('Hygiene Data'!$I$7,0,10*ROW('Hygiene Data'!I139)),NA())</f>
        <v>#N/A</v>
      </c>
      <c r="BQ145" s="512" t="e">
        <f ca="1">+IF(AND(ISNUMBER(OFFSET('Hygiene Data'!$I$9,0,10*ROW('Hygiene Data'!I139))),'Data Summary'!EF145="Yes"),OFFSET('Hygiene Data'!$I$9,0,10*ROW('Hygiene Data'!I139)),NA())</f>
        <v>#N/A</v>
      </c>
    </row>
    <row r="146" spans="1:69" x14ac:dyDescent="0.25">
      <c r="A146" s="508" t="e">
        <f ca="1">+RIGHT('Data Summary'!A146,LEN('Data Summary'!A146)-9)</f>
        <v>#VALUE!</v>
      </c>
      <c r="B146" s="482" t="str">
        <f ca="1">+IF(ISTEXT('Data Summary'!B146),'Data Summary'!B146,"")</f>
        <v/>
      </c>
      <c r="C146" s="509" t="e">
        <f ca="1">+VALUE('Data Summary'!C146)</f>
        <v>#VALUE!</v>
      </c>
      <c r="D146" s="510" t="e">
        <f ca="1">+IF(AND(ISNUMBER(OFFSET('Water Data'!$D$4,0,10*ROW('Water Data'!D140))),'Data Summary'!BS146="Yes"),100-OFFSET('Water Data'!$D$4,0,10*ROW('Water Data'!D140)),NA())</f>
        <v>#N/A</v>
      </c>
      <c r="E146" s="510" t="e">
        <f ca="1">+IF(AND(ISNUMBER(OFFSET('Water Data'!$D$6,0,10*ROW('Water Data'!D140))),'Data Summary'!BT146="Yes"),OFFSET('Water Data'!$D$6,0,10*ROW('Water Data'!D140)),NA())</f>
        <v>#N/A</v>
      </c>
      <c r="F146" s="510" t="e">
        <f ca="1">+IF(AND(ISNUMBER(OFFSET('Water Data'!$D$9,0,10*ROW('Water Data'!D140))),'Data Summary'!BU146="Yes"),OFFSET('Water Data'!$D$9,0,10*ROW('Water Data'!D140)),NA())</f>
        <v>#N/A</v>
      </c>
      <c r="G146" s="510" t="e">
        <f ca="1">+IF(AND(ISNUMBER(OFFSET('Water Data'!$E$4,0,10*ROW('Water Data'!E140))),'Data Summary'!BV146="Yes"),100-OFFSET('Water Data'!$E$4,0,10*ROW('Water Data'!E140)),NA())</f>
        <v>#N/A</v>
      </c>
      <c r="H146" s="510" t="e">
        <f ca="1">+IF(AND(ISNUMBER(OFFSET('Water Data'!$E$6,0,10*ROW('Water Data'!E140))),'Data Summary'!BW146="Yes"),OFFSET('Water Data'!$E$6,0,10*ROW('Water Data'!E140)),NA())</f>
        <v>#N/A</v>
      </c>
      <c r="I146" s="510" t="e">
        <f ca="1">+IF(AND(ISNUMBER(OFFSET('Water Data'!$E$9,0,10*ROW('Water Data'!E140))),'Data Summary'!BX146="Yes"),OFFSET('Water Data'!$E$9,0,10*ROW('Water Data'!E140)),NA())</f>
        <v>#N/A</v>
      </c>
      <c r="J146" s="510" t="e">
        <f ca="1">+IF(AND(ISNUMBER(OFFSET('Water Data'!$F$4,0,10*ROW('Water Data'!F140))),'Data Summary'!BY146="Yes"),100-OFFSET('Water Data'!$F$4,0,10*ROW('Water Data'!F140)),NA())</f>
        <v>#N/A</v>
      </c>
      <c r="K146" s="510" t="e">
        <f ca="1">+IF(AND(ISNUMBER(OFFSET('Water Data'!$F$6,0,10*ROW('Water Data'!F140))),'Data Summary'!BZ146="Yes"),OFFSET('Water Data'!$F$6,0,10*ROW('Water Data'!F140)),NA())</f>
        <v>#N/A</v>
      </c>
      <c r="L146" s="510" t="e">
        <f ca="1">+IF(AND(ISNUMBER(OFFSET('Water Data'!$F$9,0,10*ROW('Water Data'!F140))),'Data Summary'!CA146="Yes"),OFFSET('Water Data'!$F$9,0,10*ROW('Water Data'!F140)),NA())</f>
        <v>#N/A</v>
      </c>
      <c r="M146" s="510" t="e">
        <f ca="1">+IF(AND(ISNUMBER(OFFSET('Water Data'!$G$4,0,10*ROW('Water Data'!G140))),'Data Summary'!CB146="Yes"),100-OFFSET('Water Data'!$G$4,0,10*ROW('Water Data'!G140)),NA())</f>
        <v>#N/A</v>
      </c>
      <c r="N146" s="510" t="e">
        <f ca="1">+IF(AND(ISNUMBER(OFFSET('Water Data'!$G$6,0,10*ROW('Water Data'!G140))),'Data Summary'!CC146="Yes"),OFFSET('Water Data'!$G$6,0,10*ROW('Water Data'!G140)),NA())</f>
        <v>#N/A</v>
      </c>
      <c r="O146" s="510" t="e">
        <f ca="1">+IF(AND(ISNUMBER(OFFSET('Water Data'!$G$9,0,10*ROW('Water Data'!G140))),'Data Summary'!CD146="Yes"),OFFSET('Water Data'!$G$9,0,10*ROW('Water Data'!G140)),NA())</f>
        <v>#N/A</v>
      </c>
      <c r="P146" s="510" t="e">
        <f ca="1">+IF(AND(ISNUMBER(OFFSET('Water Data'!$H$4,0,10*ROW('Water Data'!H140))),'Data Summary'!CE146="Yes"),100-OFFSET('Water Data'!$H$4,0,10*ROW('Water Data'!H140)),NA())</f>
        <v>#N/A</v>
      </c>
      <c r="Q146" s="510" t="e">
        <f ca="1">+IF(AND(ISNUMBER(OFFSET('Water Data'!$H$6,0,10*ROW('Water Data'!H140))),'Data Summary'!CF146="Yes"),OFFSET('Water Data'!$H$6,0,10*ROW('Water Data'!H140)),NA())</f>
        <v>#N/A</v>
      </c>
      <c r="R146" s="510" t="e">
        <f ca="1">+IF(AND(ISNUMBER(OFFSET('Water Data'!$H$9,0,10*ROW('Water Data'!H140))),'Data Summary'!CG146="Yes"),OFFSET('Water Data'!$H$9,0,10*ROW('Water Data'!H140)),NA())</f>
        <v>#N/A</v>
      </c>
      <c r="S146" s="510" t="e">
        <f ca="1">+IF(AND(ISNUMBER(OFFSET('Water Data'!$I$4,0,10*ROW('Water Data'!I140))),'Data Summary'!CH146="Yes"),100-OFFSET('Water Data'!$I$4,0,10*ROW('Water Data'!I140)),NA())</f>
        <v>#N/A</v>
      </c>
      <c r="T146" s="510" t="e">
        <f ca="1">+IF(AND(ISNUMBER(OFFSET('Water Data'!$I$6,0,10*ROW('Water Data'!I140))),'Data Summary'!CI146="Yes"),OFFSET('Water Data'!$I$6,0,10*ROW('Water Data'!I140)),NA())</f>
        <v>#N/A</v>
      </c>
      <c r="U146" s="510" t="e">
        <f ca="1">+IF(AND(ISNUMBER(OFFSET('Water Data'!$I$9,0,10*ROW('Water Data'!I140))),'Data Summary'!CJ146="Yes"),OFFSET('Water Data'!$I$9,0,10*ROW('Water Data'!I140)),NA())</f>
        <v>#N/A</v>
      </c>
      <c r="V146" s="511" t="e">
        <f ca="1">+IF(AND(ISNUMBER(OFFSET('Sanitation Data'!$D$4,0,10*ROW('Sanitation Data'!D140))),'Data Summary'!CK146="Yes"),100-OFFSET('Sanitation Data'!$D$4,0,10*ROW('Sanitation Data'!D140)),NA())</f>
        <v>#N/A</v>
      </c>
      <c r="W146" s="511" t="e">
        <f ca="1">+IF(AND(ISNUMBER(OFFSET('Sanitation Data'!$D$6,0,10*ROW('Sanitation Data'!D140))),'Data Summary'!CL146="Yes"),OFFSET('Sanitation Data'!$D$6,0,10*ROW('Sanitation Data'!D140)),NA())</f>
        <v>#N/A</v>
      </c>
      <c r="X146" s="511" t="e">
        <f ca="1">+IF(AND(ISNUMBER(OFFSET('Sanitation Data'!$D$10,0,10*ROW('Sanitation Data'!D140))),'Data Summary'!CM146="Yes"),OFFSET('Sanitation Data'!$D$10,0,10*ROW('Sanitation Data'!D140)),NA())</f>
        <v>#N/A</v>
      </c>
      <c r="Y146" s="511" t="e">
        <f ca="1">+IF(AND(ISNUMBER(OFFSET('Sanitation Data'!$D$11,0,10*ROW('Sanitation Data'!D140))),'Data Summary'!CN146="Yes"),OFFSET('Sanitation Data'!$D$11,0,10*ROW('Sanitation Data'!D140)),NA())</f>
        <v>#N/A</v>
      </c>
      <c r="Z146" s="511" t="e">
        <f ca="1">+IF(AND(ISNUMBER(OFFSET('Sanitation Data'!$D$12,0,10*ROW('Sanitation Data'!D140))),'Data Summary'!CO146="Yes"),OFFSET('Sanitation Data'!$D$12,0,10*ROW('Sanitation Data'!D140)),NA())</f>
        <v>#N/A</v>
      </c>
      <c r="AA146" s="511" t="e">
        <f ca="1">+IF(AND(ISNUMBER(OFFSET('Sanitation Data'!$E$4,0,10*ROW('Sanitation Data'!E140))),'Data Summary'!CP146="Yes"),100-OFFSET('Sanitation Data'!$E$4,0,10*ROW('Sanitation Data'!E140)),NA())</f>
        <v>#N/A</v>
      </c>
      <c r="AB146" s="511" t="e">
        <f ca="1">+IF(AND(ISNUMBER(OFFSET('Sanitation Data'!$E$6,0,10*ROW('Sanitation Data'!E140))),'Data Summary'!CQ146="Yes"),OFFSET('Sanitation Data'!$E$6,0,10*ROW('Sanitation Data'!E140)),NA())</f>
        <v>#N/A</v>
      </c>
      <c r="AC146" s="511" t="e">
        <f ca="1">+IF(AND(ISNUMBER(OFFSET('Sanitation Data'!$E$10,0,10*ROW('Sanitation Data'!E140))),'Data Summary'!CR146="Yes"),OFFSET('Sanitation Data'!$E$10,0,10*ROW('Sanitation Data'!E140)),NA())</f>
        <v>#N/A</v>
      </c>
      <c r="AD146" s="511" t="e">
        <f ca="1">+IF(AND(ISNUMBER(OFFSET('Sanitation Data'!$E$11,0,10*ROW('Sanitation Data'!E140))),'Data Summary'!CS146="Yes"),OFFSET('Sanitation Data'!$E$11,0,10*ROW('Sanitation Data'!E140)),NA())</f>
        <v>#N/A</v>
      </c>
      <c r="AE146" s="511" t="e">
        <f ca="1">+IF(AND(ISNUMBER(OFFSET('Sanitation Data'!$E$12,0,10*ROW('Sanitation Data'!E140))),'Data Summary'!CT146="Yes"),OFFSET('Sanitation Data'!$E$12,0,10*ROW('Sanitation Data'!E140)),NA())</f>
        <v>#N/A</v>
      </c>
      <c r="AF146" s="511" t="e">
        <f ca="1">+IF(AND(ISNUMBER(OFFSET('Sanitation Data'!$F$4,0,10*ROW('Sanitation Data'!F140))),'Data Summary'!CU146="Yes"),100-OFFSET('Sanitation Data'!$F$4,0,10*ROW('Sanitation Data'!F140)),NA())</f>
        <v>#N/A</v>
      </c>
      <c r="AG146" s="511" t="e">
        <f ca="1">+IF(AND(ISNUMBER(OFFSET('Sanitation Data'!$F$6,0,10*ROW('Sanitation Data'!F140))),'Data Summary'!CV146="Yes"),OFFSET('Sanitation Data'!$F$6,0,10*ROW('Sanitation Data'!F140)),NA())</f>
        <v>#N/A</v>
      </c>
      <c r="AH146" s="511" t="e">
        <f ca="1">+IF(AND(ISNUMBER(OFFSET('Sanitation Data'!$F$10,0,10*ROW('Sanitation Data'!F140))),'Data Summary'!CW146="Yes"),OFFSET('Sanitation Data'!$F$10,0,10*ROW('Sanitation Data'!F140)),NA())</f>
        <v>#N/A</v>
      </c>
      <c r="AI146" s="511" t="e">
        <f ca="1">+IF(AND(ISNUMBER(OFFSET('Sanitation Data'!$F$11,0,10*ROW('Sanitation Data'!F140))),'Data Summary'!CX146="Yes"),OFFSET('Sanitation Data'!$F$11,0,10*ROW('Sanitation Data'!F140)),NA())</f>
        <v>#N/A</v>
      </c>
      <c r="AJ146" s="511" t="e">
        <f ca="1">+IF(AND(ISNUMBER(OFFSET('Sanitation Data'!$F$12,0,10*ROW('Sanitation Data'!F140))),'Data Summary'!CY146="Yes"),OFFSET('Sanitation Data'!$F$12,0,10*ROW('Sanitation Data'!F140)),NA())</f>
        <v>#N/A</v>
      </c>
      <c r="AK146" s="511" t="e">
        <f ca="1">+IF(AND(ISNUMBER(OFFSET('Sanitation Data'!$G$4,0,10*ROW('Sanitation Data'!G140))),'Data Summary'!CZ146="Yes"),100-OFFSET('Sanitation Data'!$G$4,0,10*ROW('Sanitation Data'!G140)),NA())</f>
        <v>#N/A</v>
      </c>
      <c r="AL146" s="511" t="e">
        <f ca="1">+IF(AND(ISNUMBER(OFFSET('Sanitation Data'!$G$6,0,10*ROW('Sanitation Data'!G140))),'Data Summary'!DA146="Yes"),OFFSET('Sanitation Data'!$G$6,0,10*ROW('Sanitation Data'!G140)),NA())</f>
        <v>#N/A</v>
      </c>
      <c r="AM146" s="511" t="e">
        <f ca="1">+IF(AND(ISNUMBER(OFFSET('Sanitation Data'!$G$10,0,10*ROW('Sanitation Data'!G140))),'Data Summary'!DB146="Yes"),OFFSET('Sanitation Data'!$G$10,0,10*ROW('Sanitation Data'!G140)),NA())</f>
        <v>#N/A</v>
      </c>
      <c r="AN146" s="511" t="e">
        <f ca="1">+IF(AND(ISNUMBER(OFFSET('Sanitation Data'!$G$11,0,10*ROW('Sanitation Data'!G140))),'Data Summary'!DC146="Yes"),OFFSET('Sanitation Data'!$G$11,0,10*ROW('Sanitation Data'!G140)),NA())</f>
        <v>#N/A</v>
      </c>
      <c r="AO146" s="511" t="e">
        <f ca="1">+IF(AND(ISNUMBER(OFFSET('Sanitation Data'!$G$12,0,10*ROW('Sanitation Data'!G140))),'Data Summary'!DD146="Yes"),OFFSET('Sanitation Data'!$G$12,0,10*ROW('Sanitation Data'!G140)),NA())</f>
        <v>#N/A</v>
      </c>
      <c r="AP146" s="511" t="e">
        <f ca="1">+IF(AND(ISNUMBER(OFFSET('Sanitation Data'!$H$4,0,10*ROW('Sanitation Data'!H140))),'Data Summary'!DE146="Yes"),100-OFFSET('Sanitation Data'!$H$4,0,10*ROW('Sanitation Data'!H140)),NA())</f>
        <v>#N/A</v>
      </c>
      <c r="AQ146" s="511" t="e">
        <f ca="1">+IF(AND(ISNUMBER(OFFSET('Sanitation Data'!$H$6,0,10*ROW('Sanitation Data'!H140))),'Data Summary'!DF146="Yes"),OFFSET('Sanitation Data'!$H$6,0,10*ROW('Sanitation Data'!H140)),NA())</f>
        <v>#N/A</v>
      </c>
      <c r="AR146" s="511" t="e">
        <f ca="1">+IF(AND(ISNUMBER(OFFSET('Sanitation Data'!$H$10,0,10*ROW('Sanitation Data'!H140))),'Data Summary'!DG146="Yes"),OFFSET('Sanitation Data'!$H$10,0,10*ROW('Sanitation Data'!H140)),NA())</f>
        <v>#N/A</v>
      </c>
      <c r="AS146" s="511" t="e">
        <f ca="1">+IF(AND(ISNUMBER(OFFSET('Sanitation Data'!$H$11,0,10*ROW('Sanitation Data'!H140))),'Data Summary'!DH146="Yes"),OFFSET('Sanitation Data'!$H$11,0,10*ROW('Sanitation Data'!H140)),NA())</f>
        <v>#N/A</v>
      </c>
      <c r="AT146" s="511" t="e">
        <f ca="1">+IF(AND(ISNUMBER(OFFSET('Sanitation Data'!$H$12,0,10*ROW('Sanitation Data'!H140))),'Data Summary'!DI146="Yes"),OFFSET('Sanitation Data'!$H$12,0,10*ROW('Sanitation Data'!H140)),NA())</f>
        <v>#N/A</v>
      </c>
      <c r="AU146" s="511" t="e">
        <f ca="1">+IF(AND(ISNUMBER(OFFSET('Sanitation Data'!$I$4,0,10*ROW('Sanitation Data'!I140))),'Data Summary'!DJ146="Yes"),100-OFFSET('Sanitation Data'!$I$4,0,10*ROW('Sanitation Data'!I140)),NA())</f>
        <v>#N/A</v>
      </c>
      <c r="AV146" s="511" t="e">
        <f ca="1">+IF(AND(ISNUMBER(OFFSET('Sanitation Data'!$I$6,0,10*ROW('Sanitation Data'!I140))),'Data Summary'!DK146="Yes"),OFFSET('Sanitation Data'!$I$6,0,10*ROW('Sanitation Data'!I140)),NA())</f>
        <v>#N/A</v>
      </c>
      <c r="AW146" s="511" t="e">
        <f ca="1">+IF(AND(ISNUMBER(OFFSET('Sanitation Data'!$I$10,0,10*ROW('Sanitation Data'!I140))),'Data Summary'!DL146="Yes"),OFFSET('Sanitation Data'!$I$10,0,10*ROW('Sanitation Data'!I140)),NA())</f>
        <v>#N/A</v>
      </c>
      <c r="AX146" s="511" t="e">
        <f ca="1">+IF(AND(ISNUMBER(OFFSET('Sanitation Data'!$I$11,0,10*ROW('Sanitation Data'!I140))),'Data Summary'!DM146="Yes"),OFFSET('Sanitation Data'!$I$11,0,10*ROW('Sanitation Data'!I140)),NA())</f>
        <v>#N/A</v>
      </c>
      <c r="AY146" s="511" t="e">
        <f ca="1">+IF(AND(ISNUMBER(OFFSET('Sanitation Data'!$I$12,0,10*ROW('Sanitation Data'!I140))),'Data Summary'!DN146="Yes"),OFFSET('Sanitation Data'!$I$12,0,10*ROW('Sanitation Data'!I140)),NA())</f>
        <v>#N/A</v>
      </c>
      <c r="AZ146" s="512" t="e">
        <f ca="1">+IF(AND(ISNUMBER(OFFSET('Hygiene Data'!$D$5,0,10*ROW('Hygiene Data'!D140))),'Data Summary'!DO146="Yes"),OFFSET('Hygiene Data'!$D$5,0,10*ROW('Hygiene Data'!D140)),NA())</f>
        <v>#N/A</v>
      </c>
      <c r="BA146" s="512" t="e">
        <f ca="1">+IF(AND(ISNUMBER(OFFSET('Hygiene Data'!$D$7,0,10*ROW('Hygiene Data'!D140))),'Data Summary'!DP146="Yes"),OFFSET('Hygiene Data'!$D$7,0,10*ROW('Hygiene Data'!D140)),NA())</f>
        <v>#N/A</v>
      </c>
      <c r="BB146" s="512" t="e">
        <f ca="1">+IF(AND(ISNUMBER(OFFSET('Hygiene Data'!$D$9,0,10*ROW('Hygiene Data'!D140))),'Data Summary'!DQ146="Yes"),OFFSET('Hygiene Data'!$D$9,0,10*ROW('Hygiene Data'!D140)),NA())</f>
        <v>#N/A</v>
      </c>
      <c r="BC146" s="512" t="e">
        <f ca="1">+IF(AND(ISNUMBER(OFFSET('Hygiene Data'!$E$5,0,10*ROW('Hygiene Data'!E140))),'Data Summary'!DR146="Yes"),OFFSET('Hygiene Data'!$E$5,0,10*ROW('Hygiene Data'!E140)),NA())</f>
        <v>#N/A</v>
      </c>
      <c r="BD146" s="512" t="e">
        <f ca="1">+IF(AND(ISNUMBER(OFFSET('Hygiene Data'!$E$7,0,10*ROW('Hygiene Data'!E140))),'Data Summary'!DS146="Yes"),OFFSET('Hygiene Data'!$E$7,0,10*ROW('Hygiene Data'!E140)),NA())</f>
        <v>#N/A</v>
      </c>
      <c r="BE146" s="512" t="e">
        <f ca="1">+IF(AND(ISNUMBER(OFFSET('Hygiene Data'!$E$9,0,10*ROW('Hygiene Data'!E140))),'Data Summary'!DT146="Yes"),OFFSET('Hygiene Data'!$E$9,0,10*ROW('Hygiene Data'!E140)),NA())</f>
        <v>#N/A</v>
      </c>
      <c r="BF146" s="512" t="e">
        <f ca="1">+IF(AND(ISNUMBER(OFFSET('Hygiene Data'!$F$5,0,10*ROW('Hygiene Data'!F140))),'Data Summary'!DU146="Yes"),OFFSET('Hygiene Data'!$F$5,0,10*ROW('Hygiene Data'!F140)),NA())</f>
        <v>#N/A</v>
      </c>
      <c r="BG146" s="512" t="e">
        <f ca="1">+IF(AND(ISNUMBER(OFFSET('Hygiene Data'!$F$7,0,10*ROW('Hygiene Data'!F140))),'Data Summary'!DV146="Yes"),OFFSET('Hygiene Data'!$F$7,0,10*ROW('Hygiene Data'!F140)),NA())</f>
        <v>#N/A</v>
      </c>
      <c r="BH146" s="512" t="e">
        <f ca="1">+IF(AND(ISNUMBER(OFFSET('Hygiene Data'!$F$9,0,10*ROW('Hygiene Data'!F140))),'Data Summary'!DW146="Yes"),OFFSET('Hygiene Data'!$F$9,0,10*ROW('Hygiene Data'!F140)),NA())</f>
        <v>#N/A</v>
      </c>
      <c r="BI146" s="512" t="e">
        <f ca="1">+IF(AND(ISNUMBER(OFFSET('Hygiene Data'!$G$5,0,10*ROW('Hygiene Data'!G140))),'Data Summary'!DX146="Yes"),OFFSET('Hygiene Data'!$G$5,0,10*ROW('Hygiene Data'!G140)),NA())</f>
        <v>#N/A</v>
      </c>
      <c r="BJ146" s="512" t="e">
        <f ca="1">+IF(AND(ISNUMBER(OFFSET('Hygiene Data'!$G$7,0,10*ROW('Hygiene Data'!G140))),'Data Summary'!DY146="Yes"),OFFSET('Hygiene Data'!$G$7,0,10*ROW('Hygiene Data'!G140)),NA())</f>
        <v>#N/A</v>
      </c>
      <c r="BK146" s="512" t="e">
        <f ca="1">+IF(AND(ISNUMBER(OFFSET('Hygiene Data'!$G$9,0,10*ROW('Hygiene Data'!G140))),'Data Summary'!DZ146="Yes"),OFFSET('Hygiene Data'!$G$9,0,10*ROW('Hygiene Data'!G140)),NA())</f>
        <v>#N/A</v>
      </c>
      <c r="BL146" s="512" t="e">
        <f ca="1">+IF(AND(ISNUMBER(OFFSET('Hygiene Data'!$H$5,0,10*ROW('Hygiene Data'!H140))),'Data Summary'!EA146="Yes"),OFFSET('Hygiene Data'!$H$5,0,10*ROW('Hygiene Data'!H140)),NA())</f>
        <v>#N/A</v>
      </c>
      <c r="BM146" s="512" t="e">
        <f ca="1">+IF(AND(ISNUMBER(OFFSET('Hygiene Data'!$H$7,0,10*ROW('Hygiene Data'!H140))),'Data Summary'!EB146="Yes"),OFFSET('Hygiene Data'!$H$7,0,10*ROW('Hygiene Data'!H140)),NA())</f>
        <v>#N/A</v>
      </c>
      <c r="BN146" s="512" t="e">
        <f ca="1">+IF(AND(ISNUMBER(OFFSET('Hygiene Data'!$H$9,0,10*ROW('Hygiene Data'!H140))),'Data Summary'!EC146="Yes"),OFFSET('Hygiene Data'!$H$9,0,10*ROW('Hygiene Data'!H140)),NA())</f>
        <v>#N/A</v>
      </c>
      <c r="BO146" s="512" t="e">
        <f ca="1">+IF(AND(ISNUMBER(OFFSET('Hygiene Data'!$I$5,0,10*ROW('Hygiene Data'!I140))),'Data Summary'!ED146="Yes"),OFFSET('Hygiene Data'!$I$5,0,10*ROW('Hygiene Data'!I140)),NA())</f>
        <v>#N/A</v>
      </c>
      <c r="BP146" s="512" t="e">
        <f ca="1">+IF(AND(ISNUMBER(OFFSET('Hygiene Data'!$I$7,0,10*ROW('Hygiene Data'!I140))),'Data Summary'!EE146="Yes"),OFFSET('Hygiene Data'!$I$7,0,10*ROW('Hygiene Data'!I140)),NA())</f>
        <v>#N/A</v>
      </c>
      <c r="BQ146" s="512" t="e">
        <f ca="1">+IF(AND(ISNUMBER(OFFSET('Hygiene Data'!$I$9,0,10*ROW('Hygiene Data'!I140))),'Data Summary'!EF146="Yes"),OFFSET('Hygiene Data'!$I$9,0,10*ROW('Hygiene Data'!I140)),NA())</f>
        <v>#N/A</v>
      </c>
    </row>
    <row r="147" spans="1:69" x14ac:dyDescent="0.25">
      <c r="A147" s="508" t="e">
        <f ca="1">+RIGHT('Data Summary'!A147,LEN('Data Summary'!A147)-9)</f>
        <v>#VALUE!</v>
      </c>
      <c r="B147" s="482" t="str">
        <f ca="1">+IF(ISTEXT('Data Summary'!B147),'Data Summary'!B147,"")</f>
        <v/>
      </c>
      <c r="C147" s="509" t="e">
        <f ca="1">+VALUE('Data Summary'!C147)</f>
        <v>#VALUE!</v>
      </c>
      <c r="D147" s="510" t="e">
        <f ca="1">+IF(AND(ISNUMBER(OFFSET('Water Data'!$D$4,0,10*ROW('Water Data'!D141))),'Data Summary'!BS147="Yes"),100-OFFSET('Water Data'!$D$4,0,10*ROW('Water Data'!D141)),NA())</f>
        <v>#N/A</v>
      </c>
      <c r="E147" s="510" t="e">
        <f ca="1">+IF(AND(ISNUMBER(OFFSET('Water Data'!$D$6,0,10*ROW('Water Data'!D141))),'Data Summary'!BT147="Yes"),OFFSET('Water Data'!$D$6,0,10*ROW('Water Data'!D141)),NA())</f>
        <v>#N/A</v>
      </c>
      <c r="F147" s="510" t="e">
        <f ca="1">+IF(AND(ISNUMBER(OFFSET('Water Data'!$D$9,0,10*ROW('Water Data'!D141))),'Data Summary'!BU147="Yes"),OFFSET('Water Data'!$D$9,0,10*ROW('Water Data'!D141)),NA())</f>
        <v>#N/A</v>
      </c>
      <c r="G147" s="510" t="e">
        <f ca="1">+IF(AND(ISNUMBER(OFFSET('Water Data'!$E$4,0,10*ROW('Water Data'!E141))),'Data Summary'!BV147="Yes"),100-OFFSET('Water Data'!$E$4,0,10*ROW('Water Data'!E141)),NA())</f>
        <v>#N/A</v>
      </c>
      <c r="H147" s="510" t="e">
        <f ca="1">+IF(AND(ISNUMBER(OFFSET('Water Data'!$E$6,0,10*ROW('Water Data'!E141))),'Data Summary'!BW147="Yes"),OFFSET('Water Data'!$E$6,0,10*ROW('Water Data'!E141)),NA())</f>
        <v>#N/A</v>
      </c>
      <c r="I147" s="510" t="e">
        <f ca="1">+IF(AND(ISNUMBER(OFFSET('Water Data'!$E$9,0,10*ROW('Water Data'!E141))),'Data Summary'!BX147="Yes"),OFFSET('Water Data'!$E$9,0,10*ROW('Water Data'!E141)),NA())</f>
        <v>#N/A</v>
      </c>
      <c r="J147" s="510" t="e">
        <f ca="1">+IF(AND(ISNUMBER(OFFSET('Water Data'!$F$4,0,10*ROW('Water Data'!F141))),'Data Summary'!BY147="Yes"),100-OFFSET('Water Data'!$F$4,0,10*ROW('Water Data'!F141)),NA())</f>
        <v>#N/A</v>
      </c>
      <c r="K147" s="510" t="e">
        <f ca="1">+IF(AND(ISNUMBER(OFFSET('Water Data'!$F$6,0,10*ROW('Water Data'!F141))),'Data Summary'!BZ147="Yes"),OFFSET('Water Data'!$F$6,0,10*ROW('Water Data'!F141)),NA())</f>
        <v>#N/A</v>
      </c>
      <c r="L147" s="510" t="e">
        <f ca="1">+IF(AND(ISNUMBER(OFFSET('Water Data'!$F$9,0,10*ROW('Water Data'!F141))),'Data Summary'!CA147="Yes"),OFFSET('Water Data'!$F$9,0,10*ROW('Water Data'!F141)),NA())</f>
        <v>#N/A</v>
      </c>
      <c r="M147" s="510" t="e">
        <f ca="1">+IF(AND(ISNUMBER(OFFSET('Water Data'!$G$4,0,10*ROW('Water Data'!G141))),'Data Summary'!CB147="Yes"),100-OFFSET('Water Data'!$G$4,0,10*ROW('Water Data'!G141)),NA())</f>
        <v>#N/A</v>
      </c>
      <c r="N147" s="510" t="e">
        <f ca="1">+IF(AND(ISNUMBER(OFFSET('Water Data'!$G$6,0,10*ROW('Water Data'!G141))),'Data Summary'!CC147="Yes"),OFFSET('Water Data'!$G$6,0,10*ROW('Water Data'!G141)),NA())</f>
        <v>#N/A</v>
      </c>
      <c r="O147" s="510" t="e">
        <f ca="1">+IF(AND(ISNUMBER(OFFSET('Water Data'!$G$9,0,10*ROW('Water Data'!G141))),'Data Summary'!CD147="Yes"),OFFSET('Water Data'!$G$9,0,10*ROW('Water Data'!G141)),NA())</f>
        <v>#N/A</v>
      </c>
      <c r="P147" s="510" t="e">
        <f ca="1">+IF(AND(ISNUMBER(OFFSET('Water Data'!$H$4,0,10*ROW('Water Data'!H141))),'Data Summary'!CE147="Yes"),100-OFFSET('Water Data'!$H$4,0,10*ROW('Water Data'!H141)),NA())</f>
        <v>#N/A</v>
      </c>
      <c r="Q147" s="510" t="e">
        <f ca="1">+IF(AND(ISNUMBER(OFFSET('Water Data'!$H$6,0,10*ROW('Water Data'!H141))),'Data Summary'!CF147="Yes"),OFFSET('Water Data'!$H$6,0,10*ROW('Water Data'!H141)),NA())</f>
        <v>#N/A</v>
      </c>
      <c r="R147" s="510" t="e">
        <f ca="1">+IF(AND(ISNUMBER(OFFSET('Water Data'!$H$9,0,10*ROW('Water Data'!H141))),'Data Summary'!CG147="Yes"),OFFSET('Water Data'!$H$9,0,10*ROW('Water Data'!H141)),NA())</f>
        <v>#N/A</v>
      </c>
      <c r="S147" s="510" t="e">
        <f ca="1">+IF(AND(ISNUMBER(OFFSET('Water Data'!$I$4,0,10*ROW('Water Data'!I141))),'Data Summary'!CH147="Yes"),100-OFFSET('Water Data'!$I$4,0,10*ROW('Water Data'!I141)),NA())</f>
        <v>#N/A</v>
      </c>
      <c r="T147" s="510" t="e">
        <f ca="1">+IF(AND(ISNUMBER(OFFSET('Water Data'!$I$6,0,10*ROW('Water Data'!I141))),'Data Summary'!CI147="Yes"),OFFSET('Water Data'!$I$6,0,10*ROW('Water Data'!I141)),NA())</f>
        <v>#N/A</v>
      </c>
      <c r="U147" s="510" t="e">
        <f ca="1">+IF(AND(ISNUMBER(OFFSET('Water Data'!$I$9,0,10*ROW('Water Data'!I141))),'Data Summary'!CJ147="Yes"),OFFSET('Water Data'!$I$9,0,10*ROW('Water Data'!I141)),NA())</f>
        <v>#N/A</v>
      </c>
      <c r="V147" s="511" t="e">
        <f ca="1">+IF(AND(ISNUMBER(OFFSET('Sanitation Data'!$D$4,0,10*ROW('Sanitation Data'!D141))),'Data Summary'!CK147="Yes"),100-OFFSET('Sanitation Data'!$D$4,0,10*ROW('Sanitation Data'!D141)),NA())</f>
        <v>#N/A</v>
      </c>
      <c r="W147" s="511" t="e">
        <f ca="1">+IF(AND(ISNUMBER(OFFSET('Sanitation Data'!$D$6,0,10*ROW('Sanitation Data'!D141))),'Data Summary'!CL147="Yes"),OFFSET('Sanitation Data'!$D$6,0,10*ROW('Sanitation Data'!D141)),NA())</f>
        <v>#N/A</v>
      </c>
      <c r="X147" s="511" t="e">
        <f ca="1">+IF(AND(ISNUMBER(OFFSET('Sanitation Data'!$D$10,0,10*ROW('Sanitation Data'!D141))),'Data Summary'!CM147="Yes"),OFFSET('Sanitation Data'!$D$10,0,10*ROW('Sanitation Data'!D141)),NA())</f>
        <v>#N/A</v>
      </c>
      <c r="Y147" s="511" t="e">
        <f ca="1">+IF(AND(ISNUMBER(OFFSET('Sanitation Data'!$D$11,0,10*ROW('Sanitation Data'!D141))),'Data Summary'!CN147="Yes"),OFFSET('Sanitation Data'!$D$11,0,10*ROW('Sanitation Data'!D141)),NA())</f>
        <v>#N/A</v>
      </c>
      <c r="Z147" s="511" t="e">
        <f ca="1">+IF(AND(ISNUMBER(OFFSET('Sanitation Data'!$D$12,0,10*ROW('Sanitation Data'!D141))),'Data Summary'!CO147="Yes"),OFFSET('Sanitation Data'!$D$12,0,10*ROW('Sanitation Data'!D141)),NA())</f>
        <v>#N/A</v>
      </c>
      <c r="AA147" s="511" t="e">
        <f ca="1">+IF(AND(ISNUMBER(OFFSET('Sanitation Data'!$E$4,0,10*ROW('Sanitation Data'!E141))),'Data Summary'!CP147="Yes"),100-OFFSET('Sanitation Data'!$E$4,0,10*ROW('Sanitation Data'!E141)),NA())</f>
        <v>#N/A</v>
      </c>
      <c r="AB147" s="511" t="e">
        <f ca="1">+IF(AND(ISNUMBER(OFFSET('Sanitation Data'!$E$6,0,10*ROW('Sanitation Data'!E141))),'Data Summary'!CQ147="Yes"),OFFSET('Sanitation Data'!$E$6,0,10*ROW('Sanitation Data'!E141)),NA())</f>
        <v>#N/A</v>
      </c>
      <c r="AC147" s="511" t="e">
        <f ca="1">+IF(AND(ISNUMBER(OFFSET('Sanitation Data'!$E$10,0,10*ROW('Sanitation Data'!E141))),'Data Summary'!CR147="Yes"),OFFSET('Sanitation Data'!$E$10,0,10*ROW('Sanitation Data'!E141)),NA())</f>
        <v>#N/A</v>
      </c>
      <c r="AD147" s="511" t="e">
        <f ca="1">+IF(AND(ISNUMBER(OFFSET('Sanitation Data'!$E$11,0,10*ROW('Sanitation Data'!E141))),'Data Summary'!CS147="Yes"),OFFSET('Sanitation Data'!$E$11,0,10*ROW('Sanitation Data'!E141)),NA())</f>
        <v>#N/A</v>
      </c>
      <c r="AE147" s="511" t="e">
        <f ca="1">+IF(AND(ISNUMBER(OFFSET('Sanitation Data'!$E$12,0,10*ROW('Sanitation Data'!E141))),'Data Summary'!CT147="Yes"),OFFSET('Sanitation Data'!$E$12,0,10*ROW('Sanitation Data'!E141)),NA())</f>
        <v>#N/A</v>
      </c>
      <c r="AF147" s="511" t="e">
        <f ca="1">+IF(AND(ISNUMBER(OFFSET('Sanitation Data'!$F$4,0,10*ROW('Sanitation Data'!F141))),'Data Summary'!CU147="Yes"),100-OFFSET('Sanitation Data'!$F$4,0,10*ROW('Sanitation Data'!F141)),NA())</f>
        <v>#N/A</v>
      </c>
      <c r="AG147" s="511" t="e">
        <f ca="1">+IF(AND(ISNUMBER(OFFSET('Sanitation Data'!$F$6,0,10*ROW('Sanitation Data'!F141))),'Data Summary'!CV147="Yes"),OFFSET('Sanitation Data'!$F$6,0,10*ROW('Sanitation Data'!F141)),NA())</f>
        <v>#N/A</v>
      </c>
      <c r="AH147" s="511" t="e">
        <f ca="1">+IF(AND(ISNUMBER(OFFSET('Sanitation Data'!$F$10,0,10*ROW('Sanitation Data'!F141))),'Data Summary'!CW147="Yes"),OFFSET('Sanitation Data'!$F$10,0,10*ROW('Sanitation Data'!F141)),NA())</f>
        <v>#N/A</v>
      </c>
      <c r="AI147" s="511" t="e">
        <f ca="1">+IF(AND(ISNUMBER(OFFSET('Sanitation Data'!$F$11,0,10*ROW('Sanitation Data'!F141))),'Data Summary'!CX147="Yes"),OFFSET('Sanitation Data'!$F$11,0,10*ROW('Sanitation Data'!F141)),NA())</f>
        <v>#N/A</v>
      </c>
      <c r="AJ147" s="511" t="e">
        <f ca="1">+IF(AND(ISNUMBER(OFFSET('Sanitation Data'!$F$12,0,10*ROW('Sanitation Data'!F141))),'Data Summary'!CY147="Yes"),OFFSET('Sanitation Data'!$F$12,0,10*ROW('Sanitation Data'!F141)),NA())</f>
        <v>#N/A</v>
      </c>
      <c r="AK147" s="511" t="e">
        <f ca="1">+IF(AND(ISNUMBER(OFFSET('Sanitation Data'!$G$4,0,10*ROW('Sanitation Data'!G141))),'Data Summary'!CZ147="Yes"),100-OFFSET('Sanitation Data'!$G$4,0,10*ROW('Sanitation Data'!G141)),NA())</f>
        <v>#N/A</v>
      </c>
      <c r="AL147" s="511" t="e">
        <f ca="1">+IF(AND(ISNUMBER(OFFSET('Sanitation Data'!$G$6,0,10*ROW('Sanitation Data'!G141))),'Data Summary'!DA147="Yes"),OFFSET('Sanitation Data'!$G$6,0,10*ROW('Sanitation Data'!G141)),NA())</f>
        <v>#N/A</v>
      </c>
      <c r="AM147" s="511" t="e">
        <f ca="1">+IF(AND(ISNUMBER(OFFSET('Sanitation Data'!$G$10,0,10*ROW('Sanitation Data'!G141))),'Data Summary'!DB147="Yes"),OFFSET('Sanitation Data'!$G$10,0,10*ROW('Sanitation Data'!G141)),NA())</f>
        <v>#N/A</v>
      </c>
      <c r="AN147" s="511" t="e">
        <f ca="1">+IF(AND(ISNUMBER(OFFSET('Sanitation Data'!$G$11,0,10*ROW('Sanitation Data'!G141))),'Data Summary'!DC147="Yes"),OFFSET('Sanitation Data'!$G$11,0,10*ROW('Sanitation Data'!G141)),NA())</f>
        <v>#N/A</v>
      </c>
      <c r="AO147" s="511" t="e">
        <f ca="1">+IF(AND(ISNUMBER(OFFSET('Sanitation Data'!$G$12,0,10*ROW('Sanitation Data'!G141))),'Data Summary'!DD147="Yes"),OFFSET('Sanitation Data'!$G$12,0,10*ROW('Sanitation Data'!G141)),NA())</f>
        <v>#N/A</v>
      </c>
      <c r="AP147" s="511" t="e">
        <f ca="1">+IF(AND(ISNUMBER(OFFSET('Sanitation Data'!$H$4,0,10*ROW('Sanitation Data'!H141))),'Data Summary'!DE147="Yes"),100-OFFSET('Sanitation Data'!$H$4,0,10*ROW('Sanitation Data'!H141)),NA())</f>
        <v>#N/A</v>
      </c>
      <c r="AQ147" s="511" t="e">
        <f ca="1">+IF(AND(ISNUMBER(OFFSET('Sanitation Data'!$H$6,0,10*ROW('Sanitation Data'!H141))),'Data Summary'!DF147="Yes"),OFFSET('Sanitation Data'!$H$6,0,10*ROW('Sanitation Data'!H141)),NA())</f>
        <v>#N/A</v>
      </c>
      <c r="AR147" s="511" t="e">
        <f ca="1">+IF(AND(ISNUMBER(OFFSET('Sanitation Data'!$H$10,0,10*ROW('Sanitation Data'!H141))),'Data Summary'!DG147="Yes"),OFFSET('Sanitation Data'!$H$10,0,10*ROW('Sanitation Data'!H141)),NA())</f>
        <v>#N/A</v>
      </c>
      <c r="AS147" s="511" t="e">
        <f ca="1">+IF(AND(ISNUMBER(OFFSET('Sanitation Data'!$H$11,0,10*ROW('Sanitation Data'!H141))),'Data Summary'!DH147="Yes"),OFFSET('Sanitation Data'!$H$11,0,10*ROW('Sanitation Data'!H141)),NA())</f>
        <v>#N/A</v>
      </c>
      <c r="AT147" s="511" t="e">
        <f ca="1">+IF(AND(ISNUMBER(OFFSET('Sanitation Data'!$H$12,0,10*ROW('Sanitation Data'!H141))),'Data Summary'!DI147="Yes"),OFFSET('Sanitation Data'!$H$12,0,10*ROW('Sanitation Data'!H141)),NA())</f>
        <v>#N/A</v>
      </c>
      <c r="AU147" s="511" t="e">
        <f ca="1">+IF(AND(ISNUMBER(OFFSET('Sanitation Data'!$I$4,0,10*ROW('Sanitation Data'!I141))),'Data Summary'!DJ147="Yes"),100-OFFSET('Sanitation Data'!$I$4,0,10*ROW('Sanitation Data'!I141)),NA())</f>
        <v>#N/A</v>
      </c>
      <c r="AV147" s="511" t="e">
        <f ca="1">+IF(AND(ISNUMBER(OFFSET('Sanitation Data'!$I$6,0,10*ROW('Sanitation Data'!I141))),'Data Summary'!DK147="Yes"),OFFSET('Sanitation Data'!$I$6,0,10*ROW('Sanitation Data'!I141)),NA())</f>
        <v>#N/A</v>
      </c>
      <c r="AW147" s="511" t="e">
        <f ca="1">+IF(AND(ISNUMBER(OFFSET('Sanitation Data'!$I$10,0,10*ROW('Sanitation Data'!I141))),'Data Summary'!DL147="Yes"),OFFSET('Sanitation Data'!$I$10,0,10*ROW('Sanitation Data'!I141)),NA())</f>
        <v>#N/A</v>
      </c>
      <c r="AX147" s="511" t="e">
        <f ca="1">+IF(AND(ISNUMBER(OFFSET('Sanitation Data'!$I$11,0,10*ROW('Sanitation Data'!I141))),'Data Summary'!DM147="Yes"),OFFSET('Sanitation Data'!$I$11,0,10*ROW('Sanitation Data'!I141)),NA())</f>
        <v>#N/A</v>
      </c>
      <c r="AY147" s="511" t="e">
        <f ca="1">+IF(AND(ISNUMBER(OFFSET('Sanitation Data'!$I$12,0,10*ROW('Sanitation Data'!I141))),'Data Summary'!DN147="Yes"),OFFSET('Sanitation Data'!$I$12,0,10*ROW('Sanitation Data'!I141)),NA())</f>
        <v>#N/A</v>
      </c>
      <c r="AZ147" s="512" t="e">
        <f ca="1">+IF(AND(ISNUMBER(OFFSET('Hygiene Data'!$D$5,0,10*ROW('Hygiene Data'!D141))),'Data Summary'!DO147="Yes"),OFFSET('Hygiene Data'!$D$5,0,10*ROW('Hygiene Data'!D141)),NA())</f>
        <v>#N/A</v>
      </c>
      <c r="BA147" s="512" t="e">
        <f ca="1">+IF(AND(ISNUMBER(OFFSET('Hygiene Data'!$D$7,0,10*ROW('Hygiene Data'!D141))),'Data Summary'!DP147="Yes"),OFFSET('Hygiene Data'!$D$7,0,10*ROW('Hygiene Data'!D141)),NA())</f>
        <v>#N/A</v>
      </c>
      <c r="BB147" s="512" t="e">
        <f ca="1">+IF(AND(ISNUMBER(OFFSET('Hygiene Data'!$D$9,0,10*ROW('Hygiene Data'!D141))),'Data Summary'!DQ147="Yes"),OFFSET('Hygiene Data'!$D$9,0,10*ROW('Hygiene Data'!D141)),NA())</f>
        <v>#N/A</v>
      </c>
      <c r="BC147" s="512" t="e">
        <f ca="1">+IF(AND(ISNUMBER(OFFSET('Hygiene Data'!$E$5,0,10*ROW('Hygiene Data'!E141))),'Data Summary'!DR147="Yes"),OFFSET('Hygiene Data'!$E$5,0,10*ROW('Hygiene Data'!E141)),NA())</f>
        <v>#N/A</v>
      </c>
      <c r="BD147" s="512" t="e">
        <f ca="1">+IF(AND(ISNUMBER(OFFSET('Hygiene Data'!$E$7,0,10*ROW('Hygiene Data'!E141))),'Data Summary'!DS147="Yes"),OFFSET('Hygiene Data'!$E$7,0,10*ROW('Hygiene Data'!E141)),NA())</f>
        <v>#N/A</v>
      </c>
      <c r="BE147" s="512" t="e">
        <f ca="1">+IF(AND(ISNUMBER(OFFSET('Hygiene Data'!$E$9,0,10*ROW('Hygiene Data'!E141))),'Data Summary'!DT147="Yes"),OFFSET('Hygiene Data'!$E$9,0,10*ROW('Hygiene Data'!E141)),NA())</f>
        <v>#N/A</v>
      </c>
      <c r="BF147" s="512" t="e">
        <f ca="1">+IF(AND(ISNUMBER(OFFSET('Hygiene Data'!$F$5,0,10*ROW('Hygiene Data'!F141))),'Data Summary'!DU147="Yes"),OFFSET('Hygiene Data'!$F$5,0,10*ROW('Hygiene Data'!F141)),NA())</f>
        <v>#N/A</v>
      </c>
      <c r="BG147" s="512" t="e">
        <f ca="1">+IF(AND(ISNUMBER(OFFSET('Hygiene Data'!$F$7,0,10*ROW('Hygiene Data'!F141))),'Data Summary'!DV147="Yes"),OFFSET('Hygiene Data'!$F$7,0,10*ROW('Hygiene Data'!F141)),NA())</f>
        <v>#N/A</v>
      </c>
      <c r="BH147" s="512" t="e">
        <f ca="1">+IF(AND(ISNUMBER(OFFSET('Hygiene Data'!$F$9,0,10*ROW('Hygiene Data'!F141))),'Data Summary'!DW147="Yes"),OFFSET('Hygiene Data'!$F$9,0,10*ROW('Hygiene Data'!F141)),NA())</f>
        <v>#N/A</v>
      </c>
      <c r="BI147" s="512" t="e">
        <f ca="1">+IF(AND(ISNUMBER(OFFSET('Hygiene Data'!$G$5,0,10*ROW('Hygiene Data'!G141))),'Data Summary'!DX147="Yes"),OFFSET('Hygiene Data'!$G$5,0,10*ROW('Hygiene Data'!G141)),NA())</f>
        <v>#N/A</v>
      </c>
      <c r="BJ147" s="512" t="e">
        <f ca="1">+IF(AND(ISNUMBER(OFFSET('Hygiene Data'!$G$7,0,10*ROW('Hygiene Data'!G141))),'Data Summary'!DY147="Yes"),OFFSET('Hygiene Data'!$G$7,0,10*ROW('Hygiene Data'!G141)),NA())</f>
        <v>#N/A</v>
      </c>
      <c r="BK147" s="512" t="e">
        <f ca="1">+IF(AND(ISNUMBER(OFFSET('Hygiene Data'!$G$9,0,10*ROW('Hygiene Data'!G141))),'Data Summary'!DZ147="Yes"),OFFSET('Hygiene Data'!$G$9,0,10*ROW('Hygiene Data'!G141)),NA())</f>
        <v>#N/A</v>
      </c>
      <c r="BL147" s="512" t="e">
        <f ca="1">+IF(AND(ISNUMBER(OFFSET('Hygiene Data'!$H$5,0,10*ROW('Hygiene Data'!H141))),'Data Summary'!EA147="Yes"),OFFSET('Hygiene Data'!$H$5,0,10*ROW('Hygiene Data'!H141)),NA())</f>
        <v>#N/A</v>
      </c>
      <c r="BM147" s="512" t="e">
        <f ca="1">+IF(AND(ISNUMBER(OFFSET('Hygiene Data'!$H$7,0,10*ROW('Hygiene Data'!H141))),'Data Summary'!EB147="Yes"),OFFSET('Hygiene Data'!$H$7,0,10*ROW('Hygiene Data'!H141)),NA())</f>
        <v>#N/A</v>
      </c>
      <c r="BN147" s="512" t="e">
        <f ca="1">+IF(AND(ISNUMBER(OFFSET('Hygiene Data'!$H$9,0,10*ROW('Hygiene Data'!H141))),'Data Summary'!EC147="Yes"),OFFSET('Hygiene Data'!$H$9,0,10*ROW('Hygiene Data'!H141)),NA())</f>
        <v>#N/A</v>
      </c>
      <c r="BO147" s="512" t="e">
        <f ca="1">+IF(AND(ISNUMBER(OFFSET('Hygiene Data'!$I$5,0,10*ROW('Hygiene Data'!I141))),'Data Summary'!ED147="Yes"),OFFSET('Hygiene Data'!$I$5,0,10*ROW('Hygiene Data'!I141)),NA())</f>
        <v>#N/A</v>
      </c>
      <c r="BP147" s="512" t="e">
        <f ca="1">+IF(AND(ISNUMBER(OFFSET('Hygiene Data'!$I$7,0,10*ROW('Hygiene Data'!I141))),'Data Summary'!EE147="Yes"),OFFSET('Hygiene Data'!$I$7,0,10*ROW('Hygiene Data'!I141)),NA())</f>
        <v>#N/A</v>
      </c>
      <c r="BQ147" s="512" t="e">
        <f ca="1">+IF(AND(ISNUMBER(OFFSET('Hygiene Data'!$I$9,0,10*ROW('Hygiene Data'!I141))),'Data Summary'!EF147="Yes"),OFFSET('Hygiene Data'!$I$9,0,10*ROW('Hygiene Data'!I141)),NA())</f>
        <v>#N/A</v>
      </c>
    </row>
    <row r="148" spans="1:69" x14ac:dyDescent="0.25">
      <c r="A148" s="508" t="e">
        <f ca="1">+RIGHT('Data Summary'!A148,LEN('Data Summary'!A148)-9)</f>
        <v>#VALUE!</v>
      </c>
      <c r="B148" s="482" t="str">
        <f ca="1">+IF(ISTEXT('Data Summary'!B148),'Data Summary'!B148,"")</f>
        <v/>
      </c>
      <c r="C148" s="509" t="e">
        <f ca="1">+VALUE('Data Summary'!C148)</f>
        <v>#VALUE!</v>
      </c>
      <c r="D148" s="510" t="e">
        <f ca="1">+IF(AND(ISNUMBER(OFFSET('Water Data'!$D$4,0,10*ROW('Water Data'!D142))),'Data Summary'!BS148="Yes"),100-OFFSET('Water Data'!$D$4,0,10*ROW('Water Data'!D142)),NA())</f>
        <v>#N/A</v>
      </c>
      <c r="E148" s="510" t="e">
        <f ca="1">+IF(AND(ISNUMBER(OFFSET('Water Data'!$D$6,0,10*ROW('Water Data'!D142))),'Data Summary'!BT148="Yes"),OFFSET('Water Data'!$D$6,0,10*ROW('Water Data'!D142)),NA())</f>
        <v>#N/A</v>
      </c>
      <c r="F148" s="510" t="e">
        <f ca="1">+IF(AND(ISNUMBER(OFFSET('Water Data'!$D$9,0,10*ROW('Water Data'!D142))),'Data Summary'!BU148="Yes"),OFFSET('Water Data'!$D$9,0,10*ROW('Water Data'!D142)),NA())</f>
        <v>#N/A</v>
      </c>
      <c r="G148" s="510" t="e">
        <f ca="1">+IF(AND(ISNUMBER(OFFSET('Water Data'!$E$4,0,10*ROW('Water Data'!E142))),'Data Summary'!BV148="Yes"),100-OFFSET('Water Data'!$E$4,0,10*ROW('Water Data'!E142)),NA())</f>
        <v>#N/A</v>
      </c>
      <c r="H148" s="510" t="e">
        <f ca="1">+IF(AND(ISNUMBER(OFFSET('Water Data'!$E$6,0,10*ROW('Water Data'!E142))),'Data Summary'!BW148="Yes"),OFFSET('Water Data'!$E$6,0,10*ROW('Water Data'!E142)),NA())</f>
        <v>#N/A</v>
      </c>
      <c r="I148" s="510" t="e">
        <f ca="1">+IF(AND(ISNUMBER(OFFSET('Water Data'!$E$9,0,10*ROW('Water Data'!E142))),'Data Summary'!BX148="Yes"),OFFSET('Water Data'!$E$9,0,10*ROW('Water Data'!E142)),NA())</f>
        <v>#N/A</v>
      </c>
      <c r="J148" s="510" t="e">
        <f ca="1">+IF(AND(ISNUMBER(OFFSET('Water Data'!$F$4,0,10*ROW('Water Data'!F142))),'Data Summary'!BY148="Yes"),100-OFFSET('Water Data'!$F$4,0,10*ROW('Water Data'!F142)),NA())</f>
        <v>#N/A</v>
      </c>
      <c r="K148" s="510" t="e">
        <f ca="1">+IF(AND(ISNUMBER(OFFSET('Water Data'!$F$6,0,10*ROW('Water Data'!F142))),'Data Summary'!BZ148="Yes"),OFFSET('Water Data'!$F$6,0,10*ROW('Water Data'!F142)),NA())</f>
        <v>#N/A</v>
      </c>
      <c r="L148" s="510" t="e">
        <f ca="1">+IF(AND(ISNUMBER(OFFSET('Water Data'!$F$9,0,10*ROW('Water Data'!F142))),'Data Summary'!CA148="Yes"),OFFSET('Water Data'!$F$9,0,10*ROW('Water Data'!F142)),NA())</f>
        <v>#N/A</v>
      </c>
      <c r="M148" s="510" t="e">
        <f ca="1">+IF(AND(ISNUMBER(OFFSET('Water Data'!$G$4,0,10*ROW('Water Data'!G142))),'Data Summary'!CB148="Yes"),100-OFFSET('Water Data'!$G$4,0,10*ROW('Water Data'!G142)),NA())</f>
        <v>#N/A</v>
      </c>
      <c r="N148" s="510" t="e">
        <f ca="1">+IF(AND(ISNUMBER(OFFSET('Water Data'!$G$6,0,10*ROW('Water Data'!G142))),'Data Summary'!CC148="Yes"),OFFSET('Water Data'!$G$6,0,10*ROW('Water Data'!G142)),NA())</f>
        <v>#N/A</v>
      </c>
      <c r="O148" s="510" t="e">
        <f ca="1">+IF(AND(ISNUMBER(OFFSET('Water Data'!$G$9,0,10*ROW('Water Data'!G142))),'Data Summary'!CD148="Yes"),OFFSET('Water Data'!$G$9,0,10*ROW('Water Data'!G142)),NA())</f>
        <v>#N/A</v>
      </c>
      <c r="P148" s="510" t="e">
        <f ca="1">+IF(AND(ISNUMBER(OFFSET('Water Data'!$H$4,0,10*ROW('Water Data'!H142))),'Data Summary'!CE148="Yes"),100-OFFSET('Water Data'!$H$4,0,10*ROW('Water Data'!H142)),NA())</f>
        <v>#N/A</v>
      </c>
      <c r="Q148" s="510" t="e">
        <f ca="1">+IF(AND(ISNUMBER(OFFSET('Water Data'!$H$6,0,10*ROW('Water Data'!H142))),'Data Summary'!CF148="Yes"),OFFSET('Water Data'!$H$6,0,10*ROW('Water Data'!H142)),NA())</f>
        <v>#N/A</v>
      </c>
      <c r="R148" s="510" t="e">
        <f ca="1">+IF(AND(ISNUMBER(OFFSET('Water Data'!$H$9,0,10*ROW('Water Data'!H142))),'Data Summary'!CG148="Yes"),OFFSET('Water Data'!$H$9,0,10*ROW('Water Data'!H142)),NA())</f>
        <v>#N/A</v>
      </c>
      <c r="S148" s="510" t="e">
        <f ca="1">+IF(AND(ISNUMBER(OFFSET('Water Data'!$I$4,0,10*ROW('Water Data'!I142))),'Data Summary'!CH148="Yes"),100-OFFSET('Water Data'!$I$4,0,10*ROW('Water Data'!I142)),NA())</f>
        <v>#N/A</v>
      </c>
      <c r="T148" s="510" t="e">
        <f ca="1">+IF(AND(ISNUMBER(OFFSET('Water Data'!$I$6,0,10*ROW('Water Data'!I142))),'Data Summary'!CI148="Yes"),OFFSET('Water Data'!$I$6,0,10*ROW('Water Data'!I142)),NA())</f>
        <v>#N/A</v>
      </c>
      <c r="U148" s="510" t="e">
        <f ca="1">+IF(AND(ISNUMBER(OFFSET('Water Data'!$I$9,0,10*ROW('Water Data'!I142))),'Data Summary'!CJ148="Yes"),OFFSET('Water Data'!$I$9,0,10*ROW('Water Data'!I142)),NA())</f>
        <v>#N/A</v>
      </c>
      <c r="V148" s="511" t="e">
        <f ca="1">+IF(AND(ISNUMBER(OFFSET('Sanitation Data'!$D$4,0,10*ROW('Sanitation Data'!D142))),'Data Summary'!CK148="Yes"),100-OFFSET('Sanitation Data'!$D$4,0,10*ROW('Sanitation Data'!D142)),NA())</f>
        <v>#N/A</v>
      </c>
      <c r="W148" s="511" t="e">
        <f ca="1">+IF(AND(ISNUMBER(OFFSET('Sanitation Data'!$D$6,0,10*ROW('Sanitation Data'!D142))),'Data Summary'!CL148="Yes"),OFFSET('Sanitation Data'!$D$6,0,10*ROW('Sanitation Data'!D142)),NA())</f>
        <v>#N/A</v>
      </c>
      <c r="X148" s="511" t="e">
        <f ca="1">+IF(AND(ISNUMBER(OFFSET('Sanitation Data'!$D$10,0,10*ROW('Sanitation Data'!D142))),'Data Summary'!CM148="Yes"),OFFSET('Sanitation Data'!$D$10,0,10*ROW('Sanitation Data'!D142)),NA())</f>
        <v>#N/A</v>
      </c>
      <c r="Y148" s="511" t="e">
        <f ca="1">+IF(AND(ISNUMBER(OFFSET('Sanitation Data'!$D$11,0,10*ROW('Sanitation Data'!D142))),'Data Summary'!CN148="Yes"),OFFSET('Sanitation Data'!$D$11,0,10*ROW('Sanitation Data'!D142)),NA())</f>
        <v>#N/A</v>
      </c>
      <c r="Z148" s="511" t="e">
        <f ca="1">+IF(AND(ISNUMBER(OFFSET('Sanitation Data'!$D$12,0,10*ROW('Sanitation Data'!D142))),'Data Summary'!CO148="Yes"),OFFSET('Sanitation Data'!$D$12,0,10*ROW('Sanitation Data'!D142)),NA())</f>
        <v>#N/A</v>
      </c>
      <c r="AA148" s="511" t="e">
        <f ca="1">+IF(AND(ISNUMBER(OFFSET('Sanitation Data'!$E$4,0,10*ROW('Sanitation Data'!E142))),'Data Summary'!CP148="Yes"),100-OFFSET('Sanitation Data'!$E$4,0,10*ROW('Sanitation Data'!E142)),NA())</f>
        <v>#N/A</v>
      </c>
      <c r="AB148" s="511" t="e">
        <f ca="1">+IF(AND(ISNUMBER(OFFSET('Sanitation Data'!$E$6,0,10*ROW('Sanitation Data'!E142))),'Data Summary'!CQ148="Yes"),OFFSET('Sanitation Data'!$E$6,0,10*ROW('Sanitation Data'!E142)),NA())</f>
        <v>#N/A</v>
      </c>
      <c r="AC148" s="511" t="e">
        <f ca="1">+IF(AND(ISNUMBER(OFFSET('Sanitation Data'!$E$10,0,10*ROW('Sanitation Data'!E142))),'Data Summary'!CR148="Yes"),OFFSET('Sanitation Data'!$E$10,0,10*ROW('Sanitation Data'!E142)),NA())</f>
        <v>#N/A</v>
      </c>
      <c r="AD148" s="511" t="e">
        <f ca="1">+IF(AND(ISNUMBER(OFFSET('Sanitation Data'!$E$11,0,10*ROW('Sanitation Data'!E142))),'Data Summary'!CS148="Yes"),OFFSET('Sanitation Data'!$E$11,0,10*ROW('Sanitation Data'!E142)),NA())</f>
        <v>#N/A</v>
      </c>
      <c r="AE148" s="511" t="e">
        <f ca="1">+IF(AND(ISNUMBER(OFFSET('Sanitation Data'!$E$12,0,10*ROW('Sanitation Data'!E142))),'Data Summary'!CT148="Yes"),OFFSET('Sanitation Data'!$E$12,0,10*ROW('Sanitation Data'!E142)),NA())</f>
        <v>#N/A</v>
      </c>
      <c r="AF148" s="511" t="e">
        <f ca="1">+IF(AND(ISNUMBER(OFFSET('Sanitation Data'!$F$4,0,10*ROW('Sanitation Data'!F142))),'Data Summary'!CU148="Yes"),100-OFFSET('Sanitation Data'!$F$4,0,10*ROW('Sanitation Data'!F142)),NA())</f>
        <v>#N/A</v>
      </c>
      <c r="AG148" s="511" t="e">
        <f ca="1">+IF(AND(ISNUMBER(OFFSET('Sanitation Data'!$F$6,0,10*ROW('Sanitation Data'!F142))),'Data Summary'!CV148="Yes"),OFFSET('Sanitation Data'!$F$6,0,10*ROW('Sanitation Data'!F142)),NA())</f>
        <v>#N/A</v>
      </c>
      <c r="AH148" s="511" t="e">
        <f ca="1">+IF(AND(ISNUMBER(OFFSET('Sanitation Data'!$F$10,0,10*ROW('Sanitation Data'!F142))),'Data Summary'!CW148="Yes"),OFFSET('Sanitation Data'!$F$10,0,10*ROW('Sanitation Data'!F142)),NA())</f>
        <v>#N/A</v>
      </c>
      <c r="AI148" s="511" t="e">
        <f ca="1">+IF(AND(ISNUMBER(OFFSET('Sanitation Data'!$F$11,0,10*ROW('Sanitation Data'!F142))),'Data Summary'!CX148="Yes"),OFFSET('Sanitation Data'!$F$11,0,10*ROW('Sanitation Data'!F142)),NA())</f>
        <v>#N/A</v>
      </c>
      <c r="AJ148" s="511" t="e">
        <f ca="1">+IF(AND(ISNUMBER(OFFSET('Sanitation Data'!$F$12,0,10*ROW('Sanitation Data'!F142))),'Data Summary'!CY148="Yes"),OFFSET('Sanitation Data'!$F$12,0,10*ROW('Sanitation Data'!F142)),NA())</f>
        <v>#N/A</v>
      </c>
      <c r="AK148" s="511" t="e">
        <f ca="1">+IF(AND(ISNUMBER(OFFSET('Sanitation Data'!$G$4,0,10*ROW('Sanitation Data'!G142))),'Data Summary'!CZ148="Yes"),100-OFFSET('Sanitation Data'!$G$4,0,10*ROW('Sanitation Data'!G142)),NA())</f>
        <v>#N/A</v>
      </c>
      <c r="AL148" s="511" t="e">
        <f ca="1">+IF(AND(ISNUMBER(OFFSET('Sanitation Data'!$G$6,0,10*ROW('Sanitation Data'!G142))),'Data Summary'!DA148="Yes"),OFFSET('Sanitation Data'!$G$6,0,10*ROW('Sanitation Data'!G142)),NA())</f>
        <v>#N/A</v>
      </c>
      <c r="AM148" s="511" t="e">
        <f ca="1">+IF(AND(ISNUMBER(OFFSET('Sanitation Data'!$G$10,0,10*ROW('Sanitation Data'!G142))),'Data Summary'!DB148="Yes"),OFFSET('Sanitation Data'!$G$10,0,10*ROW('Sanitation Data'!G142)),NA())</f>
        <v>#N/A</v>
      </c>
      <c r="AN148" s="511" t="e">
        <f ca="1">+IF(AND(ISNUMBER(OFFSET('Sanitation Data'!$G$11,0,10*ROW('Sanitation Data'!G142))),'Data Summary'!DC148="Yes"),OFFSET('Sanitation Data'!$G$11,0,10*ROW('Sanitation Data'!G142)),NA())</f>
        <v>#N/A</v>
      </c>
      <c r="AO148" s="511" t="e">
        <f ca="1">+IF(AND(ISNUMBER(OFFSET('Sanitation Data'!$G$12,0,10*ROW('Sanitation Data'!G142))),'Data Summary'!DD148="Yes"),OFFSET('Sanitation Data'!$G$12,0,10*ROW('Sanitation Data'!G142)),NA())</f>
        <v>#N/A</v>
      </c>
      <c r="AP148" s="511" t="e">
        <f ca="1">+IF(AND(ISNUMBER(OFFSET('Sanitation Data'!$H$4,0,10*ROW('Sanitation Data'!H142))),'Data Summary'!DE148="Yes"),100-OFFSET('Sanitation Data'!$H$4,0,10*ROW('Sanitation Data'!H142)),NA())</f>
        <v>#N/A</v>
      </c>
      <c r="AQ148" s="511" t="e">
        <f ca="1">+IF(AND(ISNUMBER(OFFSET('Sanitation Data'!$H$6,0,10*ROW('Sanitation Data'!H142))),'Data Summary'!DF148="Yes"),OFFSET('Sanitation Data'!$H$6,0,10*ROW('Sanitation Data'!H142)),NA())</f>
        <v>#N/A</v>
      </c>
      <c r="AR148" s="511" t="e">
        <f ca="1">+IF(AND(ISNUMBER(OFFSET('Sanitation Data'!$H$10,0,10*ROW('Sanitation Data'!H142))),'Data Summary'!DG148="Yes"),OFFSET('Sanitation Data'!$H$10,0,10*ROW('Sanitation Data'!H142)),NA())</f>
        <v>#N/A</v>
      </c>
      <c r="AS148" s="511" t="e">
        <f ca="1">+IF(AND(ISNUMBER(OFFSET('Sanitation Data'!$H$11,0,10*ROW('Sanitation Data'!H142))),'Data Summary'!DH148="Yes"),OFFSET('Sanitation Data'!$H$11,0,10*ROW('Sanitation Data'!H142)),NA())</f>
        <v>#N/A</v>
      </c>
      <c r="AT148" s="511" t="e">
        <f ca="1">+IF(AND(ISNUMBER(OFFSET('Sanitation Data'!$H$12,0,10*ROW('Sanitation Data'!H142))),'Data Summary'!DI148="Yes"),OFFSET('Sanitation Data'!$H$12,0,10*ROW('Sanitation Data'!H142)),NA())</f>
        <v>#N/A</v>
      </c>
      <c r="AU148" s="511" t="e">
        <f ca="1">+IF(AND(ISNUMBER(OFFSET('Sanitation Data'!$I$4,0,10*ROW('Sanitation Data'!I142))),'Data Summary'!DJ148="Yes"),100-OFFSET('Sanitation Data'!$I$4,0,10*ROW('Sanitation Data'!I142)),NA())</f>
        <v>#N/A</v>
      </c>
      <c r="AV148" s="511" t="e">
        <f ca="1">+IF(AND(ISNUMBER(OFFSET('Sanitation Data'!$I$6,0,10*ROW('Sanitation Data'!I142))),'Data Summary'!DK148="Yes"),OFFSET('Sanitation Data'!$I$6,0,10*ROW('Sanitation Data'!I142)),NA())</f>
        <v>#N/A</v>
      </c>
      <c r="AW148" s="511" t="e">
        <f ca="1">+IF(AND(ISNUMBER(OFFSET('Sanitation Data'!$I$10,0,10*ROW('Sanitation Data'!I142))),'Data Summary'!DL148="Yes"),OFFSET('Sanitation Data'!$I$10,0,10*ROW('Sanitation Data'!I142)),NA())</f>
        <v>#N/A</v>
      </c>
      <c r="AX148" s="511" t="e">
        <f ca="1">+IF(AND(ISNUMBER(OFFSET('Sanitation Data'!$I$11,0,10*ROW('Sanitation Data'!I142))),'Data Summary'!DM148="Yes"),OFFSET('Sanitation Data'!$I$11,0,10*ROW('Sanitation Data'!I142)),NA())</f>
        <v>#N/A</v>
      </c>
      <c r="AY148" s="511" t="e">
        <f ca="1">+IF(AND(ISNUMBER(OFFSET('Sanitation Data'!$I$12,0,10*ROW('Sanitation Data'!I142))),'Data Summary'!DN148="Yes"),OFFSET('Sanitation Data'!$I$12,0,10*ROW('Sanitation Data'!I142)),NA())</f>
        <v>#N/A</v>
      </c>
      <c r="AZ148" s="512" t="e">
        <f ca="1">+IF(AND(ISNUMBER(OFFSET('Hygiene Data'!$D$5,0,10*ROW('Hygiene Data'!D142))),'Data Summary'!DO148="Yes"),OFFSET('Hygiene Data'!$D$5,0,10*ROW('Hygiene Data'!D142)),NA())</f>
        <v>#N/A</v>
      </c>
      <c r="BA148" s="512" t="e">
        <f ca="1">+IF(AND(ISNUMBER(OFFSET('Hygiene Data'!$D$7,0,10*ROW('Hygiene Data'!D142))),'Data Summary'!DP148="Yes"),OFFSET('Hygiene Data'!$D$7,0,10*ROW('Hygiene Data'!D142)),NA())</f>
        <v>#N/A</v>
      </c>
      <c r="BB148" s="512" t="e">
        <f ca="1">+IF(AND(ISNUMBER(OFFSET('Hygiene Data'!$D$9,0,10*ROW('Hygiene Data'!D142))),'Data Summary'!DQ148="Yes"),OFFSET('Hygiene Data'!$D$9,0,10*ROW('Hygiene Data'!D142)),NA())</f>
        <v>#N/A</v>
      </c>
      <c r="BC148" s="512" t="e">
        <f ca="1">+IF(AND(ISNUMBER(OFFSET('Hygiene Data'!$E$5,0,10*ROW('Hygiene Data'!E142))),'Data Summary'!DR148="Yes"),OFFSET('Hygiene Data'!$E$5,0,10*ROW('Hygiene Data'!E142)),NA())</f>
        <v>#N/A</v>
      </c>
      <c r="BD148" s="512" t="e">
        <f ca="1">+IF(AND(ISNUMBER(OFFSET('Hygiene Data'!$E$7,0,10*ROW('Hygiene Data'!E142))),'Data Summary'!DS148="Yes"),OFFSET('Hygiene Data'!$E$7,0,10*ROW('Hygiene Data'!E142)),NA())</f>
        <v>#N/A</v>
      </c>
      <c r="BE148" s="512" t="e">
        <f ca="1">+IF(AND(ISNUMBER(OFFSET('Hygiene Data'!$E$9,0,10*ROW('Hygiene Data'!E142))),'Data Summary'!DT148="Yes"),OFFSET('Hygiene Data'!$E$9,0,10*ROW('Hygiene Data'!E142)),NA())</f>
        <v>#N/A</v>
      </c>
      <c r="BF148" s="512" t="e">
        <f ca="1">+IF(AND(ISNUMBER(OFFSET('Hygiene Data'!$F$5,0,10*ROW('Hygiene Data'!F142))),'Data Summary'!DU148="Yes"),OFFSET('Hygiene Data'!$F$5,0,10*ROW('Hygiene Data'!F142)),NA())</f>
        <v>#N/A</v>
      </c>
      <c r="BG148" s="512" t="e">
        <f ca="1">+IF(AND(ISNUMBER(OFFSET('Hygiene Data'!$F$7,0,10*ROW('Hygiene Data'!F142))),'Data Summary'!DV148="Yes"),OFFSET('Hygiene Data'!$F$7,0,10*ROW('Hygiene Data'!F142)),NA())</f>
        <v>#N/A</v>
      </c>
      <c r="BH148" s="512" t="e">
        <f ca="1">+IF(AND(ISNUMBER(OFFSET('Hygiene Data'!$F$9,0,10*ROW('Hygiene Data'!F142))),'Data Summary'!DW148="Yes"),OFFSET('Hygiene Data'!$F$9,0,10*ROW('Hygiene Data'!F142)),NA())</f>
        <v>#N/A</v>
      </c>
      <c r="BI148" s="512" t="e">
        <f ca="1">+IF(AND(ISNUMBER(OFFSET('Hygiene Data'!$G$5,0,10*ROW('Hygiene Data'!G142))),'Data Summary'!DX148="Yes"),OFFSET('Hygiene Data'!$G$5,0,10*ROW('Hygiene Data'!G142)),NA())</f>
        <v>#N/A</v>
      </c>
      <c r="BJ148" s="512" t="e">
        <f ca="1">+IF(AND(ISNUMBER(OFFSET('Hygiene Data'!$G$7,0,10*ROW('Hygiene Data'!G142))),'Data Summary'!DY148="Yes"),OFFSET('Hygiene Data'!$G$7,0,10*ROW('Hygiene Data'!G142)),NA())</f>
        <v>#N/A</v>
      </c>
      <c r="BK148" s="512" t="e">
        <f ca="1">+IF(AND(ISNUMBER(OFFSET('Hygiene Data'!$G$9,0,10*ROW('Hygiene Data'!G142))),'Data Summary'!DZ148="Yes"),OFFSET('Hygiene Data'!$G$9,0,10*ROW('Hygiene Data'!G142)),NA())</f>
        <v>#N/A</v>
      </c>
      <c r="BL148" s="512" t="e">
        <f ca="1">+IF(AND(ISNUMBER(OFFSET('Hygiene Data'!$H$5,0,10*ROW('Hygiene Data'!H142))),'Data Summary'!EA148="Yes"),OFFSET('Hygiene Data'!$H$5,0,10*ROW('Hygiene Data'!H142)),NA())</f>
        <v>#N/A</v>
      </c>
      <c r="BM148" s="512" t="e">
        <f ca="1">+IF(AND(ISNUMBER(OFFSET('Hygiene Data'!$H$7,0,10*ROW('Hygiene Data'!H142))),'Data Summary'!EB148="Yes"),OFFSET('Hygiene Data'!$H$7,0,10*ROW('Hygiene Data'!H142)),NA())</f>
        <v>#N/A</v>
      </c>
      <c r="BN148" s="512" t="e">
        <f ca="1">+IF(AND(ISNUMBER(OFFSET('Hygiene Data'!$H$9,0,10*ROW('Hygiene Data'!H142))),'Data Summary'!EC148="Yes"),OFFSET('Hygiene Data'!$H$9,0,10*ROW('Hygiene Data'!H142)),NA())</f>
        <v>#N/A</v>
      </c>
      <c r="BO148" s="512" t="e">
        <f ca="1">+IF(AND(ISNUMBER(OFFSET('Hygiene Data'!$I$5,0,10*ROW('Hygiene Data'!I142))),'Data Summary'!ED148="Yes"),OFFSET('Hygiene Data'!$I$5,0,10*ROW('Hygiene Data'!I142)),NA())</f>
        <v>#N/A</v>
      </c>
      <c r="BP148" s="512" t="e">
        <f ca="1">+IF(AND(ISNUMBER(OFFSET('Hygiene Data'!$I$7,0,10*ROW('Hygiene Data'!I142))),'Data Summary'!EE148="Yes"),OFFSET('Hygiene Data'!$I$7,0,10*ROW('Hygiene Data'!I142)),NA())</f>
        <v>#N/A</v>
      </c>
      <c r="BQ148" s="512" t="e">
        <f ca="1">+IF(AND(ISNUMBER(OFFSET('Hygiene Data'!$I$9,0,10*ROW('Hygiene Data'!I142))),'Data Summary'!EF148="Yes"),OFFSET('Hygiene Data'!$I$9,0,10*ROW('Hygiene Data'!I142)),NA())</f>
        <v>#N/A</v>
      </c>
    </row>
    <row r="149" spans="1:69" x14ac:dyDescent="0.25">
      <c r="A149" s="508" t="e">
        <f ca="1">+RIGHT('Data Summary'!A149,LEN('Data Summary'!A149)-9)</f>
        <v>#VALUE!</v>
      </c>
      <c r="B149" s="482" t="str">
        <f ca="1">+IF(ISTEXT('Data Summary'!B149),'Data Summary'!B149,"")</f>
        <v/>
      </c>
      <c r="C149" s="509" t="e">
        <f ca="1">+VALUE('Data Summary'!C149)</f>
        <v>#VALUE!</v>
      </c>
      <c r="D149" s="510" t="e">
        <f ca="1">+IF(AND(ISNUMBER(OFFSET('Water Data'!$D$4,0,10*ROW('Water Data'!D143))),'Data Summary'!BS149="Yes"),100-OFFSET('Water Data'!$D$4,0,10*ROW('Water Data'!D143)),NA())</f>
        <v>#N/A</v>
      </c>
      <c r="E149" s="510" t="e">
        <f ca="1">+IF(AND(ISNUMBER(OFFSET('Water Data'!$D$6,0,10*ROW('Water Data'!D143))),'Data Summary'!BT149="Yes"),OFFSET('Water Data'!$D$6,0,10*ROW('Water Data'!D143)),NA())</f>
        <v>#N/A</v>
      </c>
      <c r="F149" s="510" t="e">
        <f ca="1">+IF(AND(ISNUMBER(OFFSET('Water Data'!$D$9,0,10*ROW('Water Data'!D143))),'Data Summary'!BU149="Yes"),OFFSET('Water Data'!$D$9,0,10*ROW('Water Data'!D143)),NA())</f>
        <v>#N/A</v>
      </c>
      <c r="G149" s="510" t="e">
        <f ca="1">+IF(AND(ISNUMBER(OFFSET('Water Data'!$E$4,0,10*ROW('Water Data'!E143))),'Data Summary'!BV149="Yes"),100-OFFSET('Water Data'!$E$4,0,10*ROW('Water Data'!E143)),NA())</f>
        <v>#N/A</v>
      </c>
      <c r="H149" s="510" t="e">
        <f ca="1">+IF(AND(ISNUMBER(OFFSET('Water Data'!$E$6,0,10*ROW('Water Data'!E143))),'Data Summary'!BW149="Yes"),OFFSET('Water Data'!$E$6,0,10*ROW('Water Data'!E143)),NA())</f>
        <v>#N/A</v>
      </c>
      <c r="I149" s="510" t="e">
        <f ca="1">+IF(AND(ISNUMBER(OFFSET('Water Data'!$E$9,0,10*ROW('Water Data'!E143))),'Data Summary'!BX149="Yes"),OFFSET('Water Data'!$E$9,0,10*ROW('Water Data'!E143)),NA())</f>
        <v>#N/A</v>
      </c>
      <c r="J149" s="510" t="e">
        <f ca="1">+IF(AND(ISNUMBER(OFFSET('Water Data'!$F$4,0,10*ROW('Water Data'!F143))),'Data Summary'!BY149="Yes"),100-OFFSET('Water Data'!$F$4,0,10*ROW('Water Data'!F143)),NA())</f>
        <v>#N/A</v>
      </c>
      <c r="K149" s="510" t="e">
        <f ca="1">+IF(AND(ISNUMBER(OFFSET('Water Data'!$F$6,0,10*ROW('Water Data'!F143))),'Data Summary'!BZ149="Yes"),OFFSET('Water Data'!$F$6,0,10*ROW('Water Data'!F143)),NA())</f>
        <v>#N/A</v>
      </c>
      <c r="L149" s="510" t="e">
        <f ca="1">+IF(AND(ISNUMBER(OFFSET('Water Data'!$F$9,0,10*ROW('Water Data'!F143))),'Data Summary'!CA149="Yes"),OFFSET('Water Data'!$F$9,0,10*ROW('Water Data'!F143)),NA())</f>
        <v>#N/A</v>
      </c>
      <c r="M149" s="510" t="e">
        <f ca="1">+IF(AND(ISNUMBER(OFFSET('Water Data'!$G$4,0,10*ROW('Water Data'!G143))),'Data Summary'!CB149="Yes"),100-OFFSET('Water Data'!$G$4,0,10*ROW('Water Data'!G143)),NA())</f>
        <v>#N/A</v>
      </c>
      <c r="N149" s="510" t="e">
        <f ca="1">+IF(AND(ISNUMBER(OFFSET('Water Data'!$G$6,0,10*ROW('Water Data'!G143))),'Data Summary'!CC149="Yes"),OFFSET('Water Data'!$G$6,0,10*ROW('Water Data'!G143)),NA())</f>
        <v>#N/A</v>
      </c>
      <c r="O149" s="510" t="e">
        <f ca="1">+IF(AND(ISNUMBER(OFFSET('Water Data'!$G$9,0,10*ROW('Water Data'!G143))),'Data Summary'!CD149="Yes"),OFFSET('Water Data'!$G$9,0,10*ROW('Water Data'!G143)),NA())</f>
        <v>#N/A</v>
      </c>
      <c r="P149" s="510" t="e">
        <f ca="1">+IF(AND(ISNUMBER(OFFSET('Water Data'!$H$4,0,10*ROW('Water Data'!H143))),'Data Summary'!CE149="Yes"),100-OFFSET('Water Data'!$H$4,0,10*ROW('Water Data'!H143)),NA())</f>
        <v>#N/A</v>
      </c>
      <c r="Q149" s="510" t="e">
        <f ca="1">+IF(AND(ISNUMBER(OFFSET('Water Data'!$H$6,0,10*ROW('Water Data'!H143))),'Data Summary'!CF149="Yes"),OFFSET('Water Data'!$H$6,0,10*ROW('Water Data'!H143)),NA())</f>
        <v>#N/A</v>
      </c>
      <c r="R149" s="510" t="e">
        <f ca="1">+IF(AND(ISNUMBER(OFFSET('Water Data'!$H$9,0,10*ROW('Water Data'!H143))),'Data Summary'!CG149="Yes"),OFFSET('Water Data'!$H$9,0,10*ROW('Water Data'!H143)),NA())</f>
        <v>#N/A</v>
      </c>
      <c r="S149" s="510" t="e">
        <f ca="1">+IF(AND(ISNUMBER(OFFSET('Water Data'!$I$4,0,10*ROW('Water Data'!I143))),'Data Summary'!CH149="Yes"),100-OFFSET('Water Data'!$I$4,0,10*ROW('Water Data'!I143)),NA())</f>
        <v>#N/A</v>
      </c>
      <c r="T149" s="510" t="e">
        <f ca="1">+IF(AND(ISNUMBER(OFFSET('Water Data'!$I$6,0,10*ROW('Water Data'!I143))),'Data Summary'!CI149="Yes"),OFFSET('Water Data'!$I$6,0,10*ROW('Water Data'!I143)),NA())</f>
        <v>#N/A</v>
      </c>
      <c r="U149" s="510" t="e">
        <f ca="1">+IF(AND(ISNUMBER(OFFSET('Water Data'!$I$9,0,10*ROW('Water Data'!I143))),'Data Summary'!CJ149="Yes"),OFFSET('Water Data'!$I$9,0,10*ROW('Water Data'!I143)),NA())</f>
        <v>#N/A</v>
      </c>
      <c r="V149" s="511" t="e">
        <f ca="1">+IF(AND(ISNUMBER(OFFSET('Sanitation Data'!$D$4,0,10*ROW('Sanitation Data'!D143))),'Data Summary'!CK149="Yes"),100-OFFSET('Sanitation Data'!$D$4,0,10*ROW('Sanitation Data'!D143)),NA())</f>
        <v>#N/A</v>
      </c>
      <c r="W149" s="511" t="e">
        <f ca="1">+IF(AND(ISNUMBER(OFFSET('Sanitation Data'!$D$6,0,10*ROW('Sanitation Data'!D143))),'Data Summary'!CL149="Yes"),OFFSET('Sanitation Data'!$D$6,0,10*ROW('Sanitation Data'!D143)),NA())</f>
        <v>#N/A</v>
      </c>
      <c r="X149" s="511" t="e">
        <f ca="1">+IF(AND(ISNUMBER(OFFSET('Sanitation Data'!$D$10,0,10*ROW('Sanitation Data'!D143))),'Data Summary'!CM149="Yes"),OFFSET('Sanitation Data'!$D$10,0,10*ROW('Sanitation Data'!D143)),NA())</f>
        <v>#N/A</v>
      </c>
      <c r="Y149" s="511" t="e">
        <f ca="1">+IF(AND(ISNUMBER(OFFSET('Sanitation Data'!$D$11,0,10*ROW('Sanitation Data'!D143))),'Data Summary'!CN149="Yes"),OFFSET('Sanitation Data'!$D$11,0,10*ROW('Sanitation Data'!D143)),NA())</f>
        <v>#N/A</v>
      </c>
      <c r="Z149" s="511" t="e">
        <f ca="1">+IF(AND(ISNUMBER(OFFSET('Sanitation Data'!$D$12,0,10*ROW('Sanitation Data'!D143))),'Data Summary'!CO149="Yes"),OFFSET('Sanitation Data'!$D$12,0,10*ROW('Sanitation Data'!D143)),NA())</f>
        <v>#N/A</v>
      </c>
      <c r="AA149" s="511" t="e">
        <f ca="1">+IF(AND(ISNUMBER(OFFSET('Sanitation Data'!$E$4,0,10*ROW('Sanitation Data'!E143))),'Data Summary'!CP149="Yes"),100-OFFSET('Sanitation Data'!$E$4,0,10*ROW('Sanitation Data'!E143)),NA())</f>
        <v>#N/A</v>
      </c>
      <c r="AB149" s="511" t="e">
        <f ca="1">+IF(AND(ISNUMBER(OFFSET('Sanitation Data'!$E$6,0,10*ROW('Sanitation Data'!E143))),'Data Summary'!CQ149="Yes"),OFFSET('Sanitation Data'!$E$6,0,10*ROW('Sanitation Data'!E143)),NA())</f>
        <v>#N/A</v>
      </c>
      <c r="AC149" s="511" t="e">
        <f ca="1">+IF(AND(ISNUMBER(OFFSET('Sanitation Data'!$E$10,0,10*ROW('Sanitation Data'!E143))),'Data Summary'!CR149="Yes"),OFFSET('Sanitation Data'!$E$10,0,10*ROW('Sanitation Data'!E143)),NA())</f>
        <v>#N/A</v>
      </c>
      <c r="AD149" s="511" t="e">
        <f ca="1">+IF(AND(ISNUMBER(OFFSET('Sanitation Data'!$E$11,0,10*ROW('Sanitation Data'!E143))),'Data Summary'!CS149="Yes"),OFFSET('Sanitation Data'!$E$11,0,10*ROW('Sanitation Data'!E143)),NA())</f>
        <v>#N/A</v>
      </c>
      <c r="AE149" s="511" t="e">
        <f ca="1">+IF(AND(ISNUMBER(OFFSET('Sanitation Data'!$E$12,0,10*ROW('Sanitation Data'!E143))),'Data Summary'!CT149="Yes"),OFFSET('Sanitation Data'!$E$12,0,10*ROW('Sanitation Data'!E143)),NA())</f>
        <v>#N/A</v>
      </c>
      <c r="AF149" s="511" t="e">
        <f ca="1">+IF(AND(ISNUMBER(OFFSET('Sanitation Data'!$F$4,0,10*ROW('Sanitation Data'!F143))),'Data Summary'!CU149="Yes"),100-OFFSET('Sanitation Data'!$F$4,0,10*ROW('Sanitation Data'!F143)),NA())</f>
        <v>#N/A</v>
      </c>
      <c r="AG149" s="511" t="e">
        <f ca="1">+IF(AND(ISNUMBER(OFFSET('Sanitation Data'!$F$6,0,10*ROW('Sanitation Data'!F143))),'Data Summary'!CV149="Yes"),OFFSET('Sanitation Data'!$F$6,0,10*ROW('Sanitation Data'!F143)),NA())</f>
        <v>#N/A</v>
      </c>
      <c r="AH149" s="511" t="e">
        <f ca="1">+IF(AND(ISNUMBER(OFFSET('Sanitation Data'!$F$10,0,10*ROW('Sanitation Data'!F143))),'Data Summary'!CW149="Yes"),OFFSET('Sanitation Data'!$F$10,0,10*ROW('Sanitation Data'!F143)),NA())</f>
        <v>#N/A</v>
      </c>
      <c r="AI149" s="511" t="e">
        <f ca="1">+IF(AND(ISNUMBER(OFFSET('Sanitation Data'!$F$11,0,10*ROW('Sanitation Data'!F143))),'Data Summary'!CX149="Yes"),OFFSET('Sanitation Data'!$F$11,0,10*ROW('Sanitation Data'!F143)),NA())</f>
        <v>#N/A</v>
      </c>
      <c r="AJ149" s="511" t="e">
        <f ca="1">+IF(AND(ISNUMBER(OFFSET('Sanitation Data'!$F$12,0,10*ROW('Sanitation Data'!F143))),'Data Summary'!CY149="Yes"),OFFSET('Sanitation Data'!$F$12,0,10*ROW('Sanitation Data'!F143)),NA())</f>
        <v>#N/A</v>
      </c>
      <c r="AK149" s="511" t="e">
        <f ca="1">+IF(AND(ISNUMBER(OFFSET('Sanitation Data'!$G$4,0,10*ROW('Sanitation Data'!G143))),'Data Summary'!CZ149="Yes"),100-OFFSET('Sanitation Data'!$G$4,0,10*ROW('Sanitation Data'!G143)),NA())</f>
        <v>#N/A</v>
      </c>
      <c r="AL149" s="511" t="e">
        <f ca="1">+IF(AND(ISNUMBER(OFFSET('Sanitation Data'!$G$6,0,10*ROW('Sanitation Data'!G143))),'Data Summary'!DA149="Yes"),OFFSET('Sanitation Data'!$G$6,0,10*ROW('Sanitation Data'!G143)),NA())</f>
        <v>#N/A</v>
      </c>
      <c r="AM149" s="511" t="e">
        <f ca="1">+IF(AND(ISNUMBER(OFFSET('Sanitation Data'!$G$10,0,10*ROW('Sanitation Data'!G143))),'Data Summary'!DB149="Yes"),OFFSET('Sanitation Data'!$G$10,0,10*ROW('Sanitation Data'!G143)),NA())</f>
        <v>#N/A</v>
      </c>
      <c r="AN149" s="511" t="e">
        <f ca="1">+IF(AND(ISNUMBER(OFFSET('Sanitation Data'!$G$11,0,10*ROW('Sanitation Data'!G143))),'Data Summary'!DC149="Yes"),OFFSET('Sanitation Data'!$G$11,0,10*ROW('Sanitation Data'!G143)),NA())</f>
        <v>#N/A</v>
      </c>
      <c r="AO149" s="511" t="e">
        <f ca="1">+IF(AND(ISNUMBER(OFFSET('Sanitation Data'!$G$12,0,10*ROW('Sanitation Data'!G143))),'Data Summary'!DD149="Yes"),OFFSET('Sanitation Data'!$G$12,0,10*ROW('Sanitation Data'!G143)),NA())</f>
        <v>#N/A</v>
      </c>
      <c r="AP149" s="511" t="e">
        <f ca="1">+IF(AND(ISNUMBER(OFFSET('Sanitation Data'!$H$4,0,10*ROW('Sanitation Data'!H143))),'Data Summary'!DE149="Yes"),100-OFFSET('Sanitation Data'!$H$4,0,10*ROW('Sanitation Data'!H143)),NA())</f>
        <v>#N/A</v>
      </c>
      <c r="AQ149" s="511" t="e">
        <f ca="1">+IF(AND(ISNUMBER(OFFSET('Sanitation Data'!$H$6,0,10*ROW('Sanitation Data'!H143))),'Data Summary'!DF149="Yes"),OFFSET('Sanitation Data'!$H$6,0,10*ROW('Sanitation Data'!H143)),NA())</f>
        <v>#N/A</v>
      </c>
      <c r="AR149" s="511" t="e">
        <f ca="1">+IF(AND(ISNUMBER(OFFSET('Sanitation Data'!$H$10,0,10*ROW('Sanitation Data'!H143))),'Data Summary'!DG149="Yes"),OFFSET('Sanitation Data'!$H$10,0,10*ROW('Sanitation Data'!H143)),NA())</f>
        <v>#N/A</v>
      </c>
      <c r="AS149" s="511" t="e">
        <f ca="1">+IF(AND(ISNUMBER(OFFSET('Sanitation Data'!$H$11,0,10*ROW('Sanitation Data'!H143))),'Data Summary'!DH149="Yes"),OFFSET('Sanitation Data'!$H$11,0,10*ROW('Sanitation Data'!H143)),NA())</f>
        <v>#N/A</v>
      </c>
      <c r="AT149" s="511" t="e">
        <f ca="1">+IF(AND(ISNUMBER(OFFSET('Sanitation Data'!$H$12,0,10*ROW('Sanitation Data'!H143))),'Data Summary'!DI149="Yes"),OFFSET('Sanitation Data'!$H$12,0,10*ROW('Sanitation Data'!H143)),NA())</f>
        <v>#N/A</v>
      </c>
      <c r="AU149" s="511" t="e">
        <f ca="1">+IF(AND(ISNUMBER(OFFSET('Sanitation Data'!$I$4,0,10*ROW('Sanitation Data'!I143))),'Data Summary'!DJ149="Yes"),100-OFFSET('Sanitation Data'!$I$4,0,10*ROW('Sanitation Data'!I143)),NA())</f>
        <v>#N/A</v>
      </c>
      <c r="AV149" s="511" t="e">
        <f ca="1">+IF(AND(ISNUMBER(OFFSET('Sanitation Data'!$I$6,0,10*ROW('Sanitation Data'!I143))),'Data Summary'!DK149="Yes"),OFFSET('Sanitation Data'!$I$6,0,10*ROW('Sanitation Data'!I143)),NA())</f>
        <v>#N/A</v>
      </c>
      <c r="AW149" s="511" t="e">
        <f ca="1">+IF(AND(ISNUMBER(OFFSET('Sanitation Data'!$I$10,0,10*ROW('Sanitation Data'!I143))),'Data Summary'!DL149="Yes"),OFFSET('Sanitation Data'!$I$10,0,10*ROW('Sanitation Data'!I143)),NA())</f>
        <v>#N/A</v>
      </c>
      <c r="AX149" s="511" t="e">
        <f ca="1">+IF(AND(ISNUMBER(OFFSET('Sanitation Data'!$I$11,0,10*ROW('Sanitation Data'!I143))),'Data Summary'!DM149="Yes"),OFFSET('Sanitation Data'!$I$11,0,10*ROW('Sanitation Data'!I143)),NA())</f>
        <v>#N/A</v>
      </c>
      <c r="AY149" s="511" t="e">
        <f ca="1">+IF(AND(ISNUMBER(OFFSET('Sanitation Data'!$I$12,0,10*ROW('Sanitation Data'!I143))),'Data Summary'!DN149="Yes"),OFFSET('Sanitation Data'!$I$12,0,10*ROW('Sanitation Data'!I143)),NA())</f>
        <v>#N/A</v>
      </c>
      <c r="AZ149" s="512" t="e">
        <f ca="1">+IF(AND(ISNUMBER(OFFSET('Hygiene Data'!$D$5,0,10*ROW('Hygiene Data'!D143))),'Data Summary'!DO149="Yes"),OFFSET('Hygiene Data'!$D$5,0,10*ROW('Hygiene Data'!D143)),NA())</f>
        <v>#N/A</v>
      </c>
      <c r="BA149" s="512" t="e">
        <f ca="1">+IF(AND(ISNUMBER(OFFSET('Hygiene Data'!$D$7,0,10*ROW('Hygiene Data'!D143))),'Data Summary'!DP149="Yes"),OFFSET('Hygiene Data'!$D$7,0,10*ROW('Hygiene Data'!D143)),NA())</f>
        <v>#N/A</v>
      </c>
      <c r="BB149" s="512" t="e">
        <f ca="1">+IF(AND(ISNUMBER(OFFSET('Hygiene Data'!$D$9,0,10*ROW('Hygiene Data'!D143))),'Data Summary'!DQ149="Yes"),OFFSET('Hygiene Data'!$D$9,0,10*ROW('Hygiene Data'!D143)),NA())</f>
        <v>#N/A</v>
      </c>
      <c r="BC149" s="512" t="e">
        <f ca="1">+IF(AND(ISNUMBER(OFFSET('Hygiene Data'!$E$5,0,10*ROW('Hygiene Data'!E143))),'Data Summary'!DR149="Yes"),OFFSET('Hygiene Data'!$E$5,0,10*ROW('Hygiene Data'!E143)),NA())</f>
        <v>#N/A</v>
      </c>
      <c r="BD149" s="512" t="e">
        <f ca="1">+IF(AND(ISNUMBER(OFFSET('Hygiene Data'!$E$7,0,10*ROW('Hygiene Data'!E143))),'Data Summary'!DS149="Yes"),OFFSET('Hygiene Data'!$E$7,0,10*ROW('Hygiene Data'!E143)),NA())</f>
        <v>#N/A</v>
      </c>
      <c r="BE149" s="512" t="e">
        <f ca="1">+IF(AND(ISNUMBER(OFFSET('Hygiene Data'!$E$9,0,10*ROW('Hygiene Data'!E143))),'Data Summary'!DT149="Yes"),OFFSET('Hygiene Data'!$E$9,0,10*ROW('Hygiene Data'!E143)),NA())</f>
        <v>#N/A</v>
      </c>
      <c r="BF149" s="512" t="e">
        <f ca="1">+IF(AND(ISNUMBER(OFFSET('Hygiene Data'!$F$5,0,10*ROW('Hygiene Data'!F143))),'Data Summary'!DU149="Yes"),OFFSET('Hygiene Data'!$F$5,0,10*ROW('Hygiene Data'!F143)),NA())</f>
        <v>#N/A</v>
      </c>
      <c r="BG149" s="512" t="e">
        <f ca="1">+IF(AND(ISNUMBER(OFFSET('Hygiene Data'!$F$7,0,10*ROW('Hygiene Data'!F143))),'Data Summary'!DV149="Yes"),OFFSET('Hygiene Data'!$F$7,0,10*ROW('Hygiene Data'!F143)),NA())</f>
        <v>#N/A</v>
      </c>
      <c r="BH149" s="512" t="e">
        <f ca="1">+IF(AND(ISNUMBER(OFFSET('Hygiene Data'!$F$9,0,10*ROW('Hygiene Data'!F143))),'Data Summary'!DW149="Yes"),OFFSET('Hygiene Data'!$F$9,0,10*ROW('Hygiene Data'!F143)),NA())</f>
        <v>#N/A</v>
      </c>
      <c r="BI149" s="512" t="e">
        <f ca="1">+IF(AND(ISNUMBER(OFFSET('Hygiene Data'!$G$5,0,10*ROW('Hygiene Data'!G143))),'Data Summary'!DX149="Yes"),OFFSET('Hygiene Data'!$G$5,0,10*ROW('Hygiene Data'!G143)),NA())</f>
        <v>#N/A</v>
      </c>
      <c r="BJ149" s="512" t="e">
        <f ca="1">+IF(AND(ISNUMBER(OFFSET('Hygiene Data'!$G$7,0,10*ROW('Hygiene Data'!G143))),'Data Summary'!DY149="Yes"),OFFSET('Hygiene Data'!$G$7,0,10*ROW('Hygiene Data'!G143)),NA())</f>
        <v>#N/A</v>
      </c>
      <c r="BK149" s="512" t="e">
        <f ca="1">+IF(AND(ISNUMBER(OFFSET('Hygiene Data'!$G$9,0,10*ROW('Hygiene Data'!G143))),'Data Summary'!DZ149="Yes"),OFFSET('Hygiene Data'!$G$9,0,10*ROW('Hygiene Data'!G143)),NA())</f>
        <v>#N/A</v>
      </c>
      <c r="BL149" s="512" t="e">
        <f ca="1">+IF(AND(ISNUMBER(OFFSET('Hygiene Data'!$H$5,0,10*ROW('Hygiene Data'!H143))),'Data Summary'!EA149="Yes"),OFFSET('Hygiene Data'!$H$5,0,10*ROW('Hygiene Data'!H143)),NA())</f>
        <v>#N/A</v>
      </c>
      <c r="BM149" s="512" t="e">
        <f ca="1">+IF(AND(ISNUMBER(OFFSET('Hygiene Data'!$H$7,0,10*ROW('Hygiene Data'!H143))),'Data Summary'!EB149="Yes"),OFFSET('Hygiene Data'!$H$7,0,10*ROW('Hygiene Data'!H143)),NA())</f>
        <v>#N/A</v>
      </c>
      <c r="BN149" s="512" t="e">
        <f ca="1">+IF(AND(ISNUMBER(OFFSET('Hygiene Data'!$H$9,0,10*ROW('Hygiene Data'!H143))),'Data Summary'!EC149="Yes"),OFFSET('Hygiene Data'!$H$9,0,10*ROW('Hygiene Data'!H143)),NA())</f>
        <v>#N/A</v>
      </c>
      <c r="BO149" s="512" t="e">
        <f ca="1">+IF(AND(ISNUMBER(OFFSET('Hygiene Data'!$I$5,0,10*ROW('Hygiene Data'!I143))),'Data Summary'!ED149="Yes"),OFFSET('Hygiene Data'!$I$5,0,10*ROW('Hygiene Data'!I143)),NA())</f>
        <v>#N/A</v>
      </c>
      <c r="BP149" s="512" t="e">
        <f ca="1">+IF(AND(ISNUMBER(OFFSET('Hygiene Data'!$I$7,0,10*ROW('Hygiene Data'!I143))),'Data Summary'!EE149="Yes"),OFFSET('Hygiene Data'!$I$7,0,10*ROW('Hygiene Data'!I143)),NA())</f>
        <v>#N/A</v>
      </c>
      <c r="BQ149" s="512" t="e">
        <f ca="1">+IF(AND(ISNUMBER(OFFSET('Hygiene Data'!$I$9,0,10*ROW('Hygiene Data'!I143))),'Data Summary'!EF149="Yes"),OFFSET('Hygiene Data'!$I$9,0,10*ROW('Hygiene Data'!I143)),NA())</f>
        <v>#N/A</v>
      </c>
    </row>
    <row r="150" spans="1:69" x14ac:dyDescent="0.25">
      <c r="A150" s="508" t="e">
        <f ca="1">+RIGHT('Data Summary'!A150,LEN('Data Summary'!A150)-9)</f>
        <v>#VALUE!</v>
      </c>
      <c r="B150" s="482" t="str">
        <f ca="1">+IF(ISTEXT('Data Summary'!B150),'Data Summary'!B150,"")</f>
        <v/>
      </c>
      <c r="C150" s="509" t="e">
        <f ca="1">+VALUE('Data Summary'!C150)</f>
        <v>#VALUE!</v>
      </c>
      <c r="D150" s="510" t="e">
        <f ca="1">+IF(AND(ISNUMBER(OFFSET('Water Data'!$D$4,0,10*ROW('Water Data'!D144))),'Data Summary'!BS150="Yes"),100-OFFSET('Water Data'!$D$4,0,10*ROW('Water Data'!D144)),NA())</f>
        <v>#N/A</v>
      </c>
      <c r="E150" s="510" t="e">
        <f ca="1">+IF(AND(ISNUMBER(OFFSET('Water Data'!$D$6,0,10*ROW('Water Data'!D144))),'Data Summary'!BT150="Yes"),OFFSET('Water Data'!$D$6,0,10*ROW('Water Data'!D144)),NA())</f>
        <v>#N/A</v>
      </c>
      <c r="F150" s="510" t="e">
        <f ca="1">+IF(AND(ISNUMBER(OFFSET('Water Data'!$D$9,0,10*ROW('Water Data'!D144))),'Data Summary'!BU150="Yes"),OFFSET('Water Data'!$D$9,0,10*ROW('Water Data'!D144)),NA())</f>
        <v>#N/A</v>
      </c>
      <c r="G150" s="510" t="e">
        <f ca="1">+IF(AND(ISNUMBER(OFFSET('Water Data'!$E$4,0,10*ROW('Water Data'!E144))),'Data Summary'!BV150="Yes"),100-OFFSET('Water Data'!$E$4,0,10*ROW('Water Data'!E144)),NA())</f>
        <v>#N/A</v>
      </c>
      <c r="H150" s="510" t="e">
        <f ca="1">+IF(AND(ISNUMBER(OFFSET('Water Data'!$E$6,0,10*ROW('Water Data'!E144))),'Data Summary'!BW150="Yes"),OFFSET('Water Data'!$E$6,0,10*ROW('Water Data'!E144)),NA())</f>
        <v>#N/A</v>
      </c>
      <c r="I150" s="510" t="e">
        <f ca="1">+IF(AND(ISNUMBER(OFFSET('Water Data'!$E$9,0,10*ROW('Water Data'!E144))),'Data Summary'!BX150="Yes"),OFFSET('Water Data'!$E$9,0,10*ROW('Water Data'!E144)),NA())</f>
        <v>#N/A</v>
      </c>
      <c r="J150" s="510" t="e">
        <f ca="1">+IF(AND(ISNUMBER(OFFSET('Water Data'!$F$4,0,10*ROW('Water Data'!F144))),'Data Summary'!BY150="Yes"),100-OFFSET('Water Data'!$F$4,0,10*ROW('Water Data'!F144)),NA())</f>
        <v>#N/A</v>
      </c>
      <c r="K150" s="510" t="e">
        <f ca="1">+IF(AND(ISNUMBER(OFFSET('Water Data'!$F$6,0,10*ROW('Water Data'!F144))),'Data Summary'!BZ150="Yes"),OFFSET('Water Data'!$F$6,0,10*ROW('Water Data'!F144)),NA())</f>
        <v>#N/A</v>
      </c>
      <c r="L150" s="510" t="e">
        <f ca="1">+IF(AND(ISNUMBER(OFFSET('Water Data'!$F$9,0,10*ROW('Water Data'!F144))),'Data Summary'!CA150="Yes"),OFFSET('Water Data'!$F$9,0,10*ROW('Water Data'!F144)),NA())</f>
        <v>#N/A</v>
      </c>
      <c r="M150" s="510" t="e">
        <f ca="1">+IF(AND(ISNUMBER(OFFSET('Water Data'!$G$4,0,10*ROW('Water Data'!G144))),'Data Summary'!CB150="Yes"),100-OFFSET('Water Data'!$G$4,0,10*ROW('Water Data'!G144)),NA())</f>
        <v>#N/A</v>
      </c>
      <c r="N150" s="510" t="e">
        <f ca="1">+IF(AND(ISNUMBER(OFFSET('Water Data'!$G$6,0,10*ROW('Water Data'!G144))),'Data Summary'!CC150="Yes"),OFFSET('Water Data'!$G$6,0,10*ROW('Water Data'!G144)),NA())</f>
        <v>#N/A</v>
      </c>
      <c r="O150" s="510" t="e">
        <f ca="1">+IF(AND(ISNUMBER(OFFSET('Water Data'!$G$9,0,10*ROW('Water Data'!G144))),'Data Summary'!CD150="Yes"),OFFSET('Water Data'!$G$9,0,10*ROW('Water Data'!G144)),NA())</f>
        <v>#N/A</v>
      </c>
      <c r="P150" s="510" t="e">
        <f ca="1">+IF(AND(ISNUMBER(OFFSET('Water Data'!$H$4,0,10*ROW('Water Data'!H144))),'Data Summary'!CE150="Yes"),100-OFFSET('Water Data'!$H$4,0,10*ROW('Water Data'!H144)),NA())</f>
        <v>#N/A</v>
      </c>
      <c r="Q150" s="510" t="e">
        <f ca="1">+IF(AND(ISNUMBER(OFFSET('Water Data'!$H$6,0,10*ROW('Water Data'!H144))),'Data Summary'!CF150="Yes"),OFFSET('Water Data'!$H$6,0,10*ROW('Water Data'!H144)),NA())</f>
        <v>#N/A</v>
      </c>
      <c r="R150" s="510" t="e">
        <f ca="1">+IF(AND(ISNUMBER(OFFSET('Water Data'!$H$9,0,10*ROW('Water Data'!H144))),'Data Summary'!CG150="Yes"),OFFSET('Water Data'!$H$9,0,10*ROW('Water Data'!H144)),NA())</f>
        <v>#N/A</v>
      </c>
      <c r="S150" s="510" t="e">
        <f ca="1">+IF(AND(ISNUMBER(OFFSET('Water Data'!$I$4,0,10*ROW('Water Data'!I144))),'Data Summary'!CH150="Yes"),100-OFFSET('Water Data'!$I$4,0,10*ROW('Water Data'!I144)),NA())</f>
        <v>#N/A</v>
      </c>
      <c r="T150" s="510" t="e">
        <f ca="1">+IF(AND(ISNUMBER(OFFSET('Water Data'!$I$6,0,10*ROW('Water Data'!I144))),'Data Summary'!CI150="Yes"),OFFSET('Water Data'!$I$6,0,10*ROW('Water Data'!I144)),NA())</f>
        <v>#N/A</v>
      </c>
      <c r="U150" s="510" t="e">
        <f ca="1">+IF(AND(ISNUMBER(OFFSET('Water Data'!$I$9,0,10*ROW('Water Data'!I144))),'Data Summary'!CJ150="Yes"),OFFSET('Water Data'!$I$9,0,10*ROW('Water Data'!I144)),NA())</f>
        <v>#N/A</v>
      </c>
      <c r="V150" s="511" t="e">
        <f ca="1">+IF(AND(ISNUMBER(OFFSET('Sanitation Data'!$D$4,0,10*ROW('Sanitation Data'!D144))),'Data Summary'!CK150="Yes"),100-OFFSET('Sanitation Data'!$D$4,0,10*ROW('Sanitation Data'!D144)),NA())</f>
        <v>#N/A</v>
      </c>
      <c r="W150" s="511" t="e">
        <f ca="1">+IF(AND(ISNUMBER(OFFSET('Sanitation Data'!$D$6,0,10*ROW('Sanitation Data'!D144))),'Data Summary'!CL150="Yes"),OFFSET('Sanitation Data'!$D$6,0,10*ROW('Sanitation Data'!D144)),NA())</f>
        <v>#N/A</v>
      </c>
      <c r="X150" s="511" t="e">
        <f ca="1">+IF(AND(ISNUMBER(OFFSET('Sanitation Data'!$D$10,0,10*ROW('Sanitation Data'!D144))),'Data Summary'!CM150="Yes"),OFFSET('Sanitation Data'!$D$10,0,10*ROW('Sanitation Data'!D144)),NA())</f>
        <v>#N/A</v>
      </c>
      <c r="Y150" s="511" t="e">
        <f ca="1">+IF(AND(ISNUMBER(OFFSET('Sanitation Data'!$D$11,0,10*ROW('Sanitation Data'!D144))),'Data Summary'!CN150="Yes"),OFFSET('Sanitation Data'!$D$11,0,10*ROW('Sanitation Data'!D144)),NA())</f>
        <v>#N/A</v>
      </c>
      <c r="Z150" s="511" t="e">
        <f ca="1">+IF(AND(ISNUMBER(OFFSET('Sanitation Data'!$D$12,0,10*ROW('Sanitation Data'!D144))),'Data Summary'!CO150="Yes"),OFFSET('Sanitation Data'!$D$12,0,10*ROW('Sanitation Data'!D144)),NA())</f>
        <v>#N/A</v>
      </c>
      <c r="AA150" s="511" t="e">
        <f ca="1">+IF(AND(ISNUMBER(OFFSET('Sanitation Data'!$E$4,0,10*ROW('Sanitation Data'!E144))),'Data Summary'!CP150="Yes"),100-OFFSET('Sanitation Data'!$E$4,0,10*ROW('Sanitation Data'!E144)),NA())</f>
        <v>#N/A</v>
      </c>
      <c r="AB150" s="511" t="e">
        <f ca="1">+IF(AND(ISNUMBER(OFFSET('Sanitation Data'!$E$6,0,10*ROW('Sanitation Data'!E144))),'Data Summary'!CQ150="Yes"),OFFSET('Sanitation Data'!$E$6,0,10*ROW('Sanitation Data'!E144)),NA())</f>
        <v>#N/A</v>
      </c>
      <c r="AC150" s="511" t="e">
        <f ca="1">+IF(AND(ISNUMBER(OFFSET('Sanitation Data'!$E$10,0,10*ROW('Sanitation Data'!E144))),'Data Summary'!CR150="Yes"),OFFSET('Sanitation Data'!$E$10,0,10*ROW('Sanitation Data'!E144)),NA())</f>
        <v>#N/A</v>
      </c>
      <c r="AD150" s="511" t="e">
        <f ca="1">+IF(AND(ISNUMBER(OFFSET('Sanitation Data'!$E$11,0,10*ROW('Sanitation Data'!E144))),'Data Summary'!CS150="Yes"),OFFSET('Sanitation Data'!$E$11,0,10*ROW('Sanitation Data'!E144)),NA())</f>
        <v>#N/A</v>
      </c>
      <c r="AE150" s="511" t="e">
        <f ca="1">+IF(AND(ISNUMBER(OFFSET('Sanitation Data'!$E$12,0,10*ROW('Sanitation Data'!E144))),'Data Summary'!CT150="Yes"),OFFSET('Sanitation Data'!$E$12,0,10*ROW('Sanitation Data'!E144)),NA())</f>
        <v>#N/A</v>
      </c>
      <c r="AF150" s="511" t="e">
        <f ca="1">+IF(AND(ISNUMBER(OFFSET('Sanitation Data'!$F$4,0,10*ROW('Sanitation Data'!F144))),'Data Summary'!CU150="Yes"),100-OFFSET('Sanitation Data'!$F$4,0,10*ROW('Sanitation Data'!F144)),NA())</f>
        <v>#N/A</v>
      </c>
      <c r="AG150" s="511" t="e">
        <f ca="1">+IF(AND(ISNUMBER(OFFSET('Sanitation Data'!$F$6,0,10*ROW('Sanitation Data'!F144))),'Data Summary'!CV150="Yes"),OFFSET('Sanitation Data'!$F$6,0,10*ROW('Sanitation Data'!F144)),NA())</f>
        <v>#N/A</v>
      </c>
      <c r="AH150" s="511" t="e">
        <f ca="1">+IF(AND(ISNUMBER(OFFSET('Sanitation Data'!$F$10,0,10*ROW('Sanitation Data'!F144))),'Data Summary'!CW150="Yes"),OFFSET('Sanitation Data'!$F$10,0,10*ROW('Sanitation Data'!F144)),NA())</f>
        <v>#N/A</v>
      </c>
      <c r="AI150" s="511" t="e">
        <f ca="1">+IF(AND(ISNUMBER(OFFSET('Sanitation Data'!$F$11,0,10*ROW('Sanitation Data'!F144))),'Data Summary'!CX150="Yes"),OFFSET('Sanitation Data'!$F$11,0,10*ROW('Sanitation Data'!F144)),NA())</f>
        <v>#N/A</v>
      </c>
      <c r="AJ150" s="511" t="e">
        <f ca="1">+IF(AND(ISNUMBER(OFFSET('Sanitation Data'!$F$12,0,10*ROW('Sanitation Data'!F144))),'Data Summary'!CY150="Yes"),OFFSET('Sanitation Data'!$F$12,0,10*ROW('Sanitation Data'!F144)),NA())</f>
        <v>#N/A</v>
      </c>
      <c r="AK150" s="511" t="e">
        <f ca="1">+IF(AND(ISNUMBER(OFFSET('Sanitation Data'!$G$4,0,10*ROW('Sanitation Data'!G144))),'Data Summary'!CZ150="Yes"),100-OFFSET('Sanitation Data'!$G$4,0,10*ROW('Sanitation Data'!G144)),NA())</f>
        <v>#N/A</v>
      </c>
      <c r="AL150" s="511" t="e">
        <f ca="1">+IF(AND(ISNUMBER(OFFSET('Sanitation Data'!$G$6,0,10*ROW('Sanitation Data'!G144))),'Data Summary'!DA150="Yes"),OFFSET('Sanitation Data'!$G$6,0,10*ROW('Sanitation Data'!G144)),NA())</f>
        <v>#N/A</v>
      </c>
      <c r="AM150" s="511" t="e">
        <f ca="1">+IF(AND(ISNUMBER(OFFSET('Sanitation Data'!$G$10,0,10*ROW('Sanitation Data'!G144))),'Data Summary'!DB150="Yes"),OFFSET('Sanitation Data'!$G$10,0,10*ROW('Sanitation Data'!G144)),NA())</f>
        <v>#N/A</v>
      </c>
      <c r="AN150" s="511" t="e">
        <f ca="1">+IF(AND(ISNUMBER(OFFSET('Sanitation Data'!$G$11,0,10*ROW('Sanitation Data'!G144))),'Data Summary'!DC150="Yes"),OFFSET('Sanitation Data'!$G$11,0,10*ROW('Sanitation Data'!G144)),NA())</f>
        <v>#N/A</v>
      </c>
      <c r="AO150" s="511" t="e">
        <f ca="1">+IF(AND(ISNUMBER(OFFSET('Sanitation Data'!$G$12,0,10*ROW('Sanitation Data'!G144))),'Data Summary'!DD150="Yes"),OFFSET('Sanitation Data'!$G$12,0,10*ROW('Sanitation Data'!G144)),NA())</f>
        <v>#N/A</v>
      </c>
      <c r="AP150" s="511" t="e">
        <f ca="1">+IF(AND(ISNUMBER(OFFSET('Sanitation Data'!$H$4,0,10*ROW('Sanitation Data'!H144))),'Data Summary'!DE150="Yes"),100-OFFSET('Sanitation Data'!$H$4,0,10*ROW('Sanitation Data'!H144)),NA())</f>
        <v>#N/A</v>
      </c>
      <c r="AQ150" s="511" t="e">
        <f ca="1">+IF(AND(ISNUMBER(OFFSET('Sanitation Data'!$H$6,0,10*ROW('Sanitation Data'!H144))),'Data Summary'!DF150="Yes"),OFFSET('Sanitation Data'!$H$6,0,10*ROW('Sanitation Data'!H144)),NA())</f>
        <v>#N/A</v>
      </c>
      <c r="AR150" s="511" t="e">
        <f ca="1">+IF(AND(ISNUMBER(OFFSET('Sanitation Data'!$H$10,0,10*ROW('Sanitation Data'!H144))),'Data Summary'!DG150="Yes"),OFFSET('Sanitation Data'!$H$10,0,10*ROW('Sanitation Data'!H144)),NA())</f>
        <v>#N/A</v>
      </c>
      <c r="AS150" s="511" t="e">
        <f ca="1">+IF(AND(ISNUMBER(OFFSET('Sanitation Data'!$H$11,0,10*ROW('Sanitation Data'!H144))),'Data Summary'!DH150="Yes"),OFFSET('Sanitation Data'!$H$11,0,10*ROW('Sanitation Data'!H144)),NA())</f>
        <v>#N/A</v>
      </c>
      <c r="AT150" s="511" t="e">
        <f ca="1">+IF(AND(ISNUMBER(OFFSET('Sanitation Data'!$H$12,0,10*ROW('Sanitation Data'!H144))),'Data Summary'!DI150="Yes"),OFFSET('Sanitation Data'!$H$12,0,10*ROW('Sanitation Data'!H144)),NA())</f>
        <v>#N/A</v>
      </c>
      <c r="AU150" s="511" t="e">
        <f ca="1">+IF(AND(ISNUMBER(OFFSET('Sanitation Data'!$I$4,0,10*ROW('Sanitation Data'!I144))),'Data Summary'!DJ150="Yes"),100-OFFSET('Sanitation Data'!$I$4,0,10*ROW('Sanitation Data'!I144)),NA())</f>
        <v>#N/A</v>
      </c>
      <c r="AV150" s="511" t="e">
        <f ca="1">+IF(AND(ISNUMBER(OFFSET('Sanitation Data'!$I$6,0,10*ROW('Sanitation Data'!I144))),'Data Summary'!DK150="Yes"),OFFSET('Sanitation Data'!$I$6,0,10*ROW('Sanitation Data'!I144)),NA())</f>
        <v>#N/A</v>
      </c>
      <c r="AW150" s="511" t="e">
        <f ca="1">+IF(AND(ISNUMBER(OFFSET('Sanitation Data'!$I$10,0,10*ROW('Sanitation Data'!I144))),'Data Summary'!DL150="Yes"),OFFSET('Sanitation Data'!$I$10,0,10*ROW('Sanitation Data'!I144)),NA())</f>
        <v>#N/A</v>
      </c>
      <c r="AX150" s="511" t="e">
        <f ca="1">+IF(AND(ISNUMBER(OFFSET('Sanitation Data'!$I$11,0,10*ROW('Sanitation Data'!I144))),'Data Summary'!DM150="Yes"),OFFSET('Sanitation Data'!$I$11,0,10*ROW('Sanitation Data'!I144)),NA())</f>
        <v>#N/A</v>
      </c>
      <c r="AY150" s="511" t="e">
        <f ca="1">+IF(AND(ISNUMBER(OFFSET('Sanitation Data'!$I$12,0,10*ROW('Sanitation Data'!I144))),'Data Summary'!DN150="Yes"),OFFSET('Sanitation Data'!$I$12,0,10*ROW('Sanitation Data'!I144)),NA())</f>
        <v>#N/A</v>
      </c>
      <c r="AZ150" s="512" t="e">
        <f ca="1">+IF(AND(ISNUMBER(OFFSET('Hygiene Data'!$D$5,0,10*ROW('Hygiene Data'!D144))),'Data Summary'!DO150="Yes"),OFFSET('Hygiene Data'!$D$5,0,10*ROW('Hygiene Data'!D144)),NA())</f>
        <v>#N/A</v>
      </c>
      <c r="BA150" s="512" t="e">
        <f ca="1">+IF(AND(ISNUMBER(OFFSET('Hygiene Data'!$D$7,0,10*ROW('Hygiene Data'!D144))),'Data Summary'!DP150="Yes"),OFFSET('Hygiene Data'!$D$7,0,10*ROW('Hygiene Data'!D144)),NA())</f>
        <v>#N/A</v>
      </c>
      <c r="BB150" s="512" t="e">
        <f ca="1">+IF(AND(ISNUMBER(OFFSET('Hygiene Data'!$D$9,0,10*ROW('Hygiene Data'!D144))),'Data Summary'!DQ150="Yes"),OFFSET('Hygiene Data'!$D$9,0,10*ROW('Hygiene Data'!D144)),NA())</f>
        <v>#N/A</v>
      </c>
      <c r="BC150" s="512" t="e">
        <f ca="1">+IF(AND(ISNUMBER(OFFSET('Hygiene Data'!$E$5,0,10*ROW('Hygiene Data'!E144))),'Data Summary'!DR150="Yes"),OFFSET('Hygiene Data'!$E$5,0,10*ROW('Hygiene Data'!E144)),NA())</f>
        <v>#N/A</v>
      </c>
      <c r="BD150" s="512" t="e">
        <f ca="1">+IF(AND(ISNUMBER(OFFSET('Hygiene Data'!$E$7,0,10*ROW('Hygiene Data'!E144))),'Data Summary'!DS150="Yes"),OFFSET('Hygiene Data'!$E$7,0,10*ROW('Hygiene Data'!E144)),NA())</f>
        <v>#N/A</v>
      </c>
      <c r="BE150" s="512" t="e">
        <f ca="1">+IF(AND(ISNUMBER(OFFSET('Hygiene Data'!$E$9,0,10*ROW('Hygiene Data'!E144))),'Data Summary'!DT150="Yes"),OFFSET('Hygiene Data'!$E$9,0,10*ROW('Hygiene Data'!E144)),NA())</f>
        <v>#N/A</v>
      </c>
      <c r="BF150" s="512" t="e">
        <f ca="1">+IF(AND(ISNUMBER(OFFSET('Hygiene Data'!$F$5,0,10*ROW('Hygiene Data'!F144))),'Data Summary'!DU150="Yes"),OFFSET('Hygiene Data'!$F$5,0,10*ROW('Hygiene Data'!F144)),NA())</f>
        <v>#N/A</v>
      </c>
      <c r="BG150" s="512" t="e">
        <f ca="1">+IF(AND(ISNUMBER(OFFSET('Hygiene Data'!$F$7,0,10*ROW('Hygiene Data'!F144))),'Data Summary'!DV150="Yes"),OFFSET('Hygiene Data'!$F$7,0,10*ROW('Hygiene Data'!F144)),NA())</f>
        <v>#N/A</v>
      </c>
      <c r="BH150" s="512" t="e">
        <f ca="1">+IF(AND(ISNUMBER(OFFSET('Hygiene Data'!$F$9,0,10*ROW('Hygiene Data'!F144))),'Data Summary'!DW150="Yes"),OFFSET('Hygiene Data'!$F$9,0,10*ROW('Hygiene Data'!F144)),NA())</f>
        <v>#N/A</v>
      </c>
      <c r="BI150" s="512" t="e">
        <f ca="1">+IF(AND(ISNUMBER(OFFSET('Hygiene Data'!$G$5,0,10*ROW('Hygiene Data'!G144))),'Data Summary'!DX150="Yes"),OFFSET('Hygiene Data'!$G$5,0,10*ROW('Hygiene Data'!G144)),NA())</f>
        <v>#N/A</v>
      </c>
      <c r="BJ150" s="512" t="e">
        <f ca="1">+IF(AND(ISNUMBER(OFFSET('Hygiene Data'!$G$7,0,10*ROW('Hygiene Data'!G144))),'Data Summary'!DY150="Yes"),OFFSET('Hygiene Data'!$G$7,0,10*ROW('Hygiene Data'!G144)),NA())</f>
        <v>#N/A</v>
      </c>
      <c r="BK150" s="512" t="e">
        <f ca="1">+IF(AND(ISNUMBER(OFFSET('Hygiene Data'!$G$9,0,10*ROW('Hygiene Data'!G144))),'Data Summary'!DZ150="Yes"),OFFSET('Hygiene Data'!$G$9,0,10*ROW('Hygiene Data'!G144)),NA())</f>
        <v>#N/A</v>
      </c>
      <c r="BL150" s="512" t="e">
        <f ca="1">+IF(AND(ISNUMBER(OFFSET('Hygiene Data'!$H$5,0,10*ROW('Hygiene Data'!H144))),'Data Summary'!EA150="Yes"),OFFSET('Hygiene Data'!$H$5,0,10*ROW('Hygiene Data'!H144)),NA())</f>
        <v>#N/A</v>
      </c>
      <c r="BM150" s="512" t="e">
        <f ca="1">+IF(AND(ISNUMBER(OFFSET('Hygiene Data'!$H$7,0,10*ROW('Hygiene Data'!H144))),'Data Summary'!EB150="Yes"),OFFSET('Hygiene Data'!$H$7,0,10*ROW('Hygiene Data'!H144)),NA())</f>
        <v>#N/A</v>
      </c>
      <c r="BN150" s="512" t="e">
        <f ca="1">+IF(AND(ISNUMBER(OFFSET('Hygiene Data'!$H$9,0,10*ROW('Hygiene Data'!H144))),'Data Summary'!EC150="Yes"),OFFSET('Hygiene Data'!$H$9,0,10*ROW('Hygiene Data'!H144)),NA())</f>
        <v>#N/A</v>
      </c>
      <c r="BO150" s="512" t="e">
        <f ca="1">+IF(AND(ISNUMBER(OFFSET('Hygiene Data'!$I$5,0,10*ROW('Hygiene Data'!I144))),'Data Summary'!ED150="Yes"),OFFSET('Hygiene Data'!$I$5,0,10*ROW('Hygiene Data'!I144)),NA())</f>
        <v>#N/A</v>
      </c>
      <c r="BP150" s="512" t="e">
        <f ca="1">+IF(AND(ISNUMBER(OFFSET('Hygiene Data'!$I$7,0,10*ROW('Hygiene Data'!I144))),'Data Summary'!EE150="Yes"),OFFSET('Hygiene Data'!$I$7,0,10*ROW('Hygiene Data'!I144)),NA())</f>
        <v>#N/A</v>
      </c>
      <c r="BQ150" s="512" t="e">
        <f ca="1">+IF(AND(ISNUMBER(OFFSET('Hygiene Data'!$I$9,0,10*ROW('Hygiene Data'!I144))),'Data Summary'!EF150="Yes"),OFFSET('Hygiene Data'!$I$9,0,10*ROW('Hygiene Data'!I144)),NA())</f>
        <v>#N/A</v>
      </c>
    </row>
    <row r="151" spans="1:69" x14ac:dyDescent="0.25">
      <c r="A151" s="508" t="e">
        <f ca="1">+RIGHT('Data Summary'!A151,LEN('Data Summary'!A151)-9)</f>
        <v>#VALUE!</v>
      </c>
      <c r="B151" s="482" t="str">
        <f ca="1">+IF(ISTEXT('Data Summary'!B151),'Data Summary'!B151,"")</f>
        <v/>
      </c>
      <c r="C151" s="509" t="e">
        <f ca="1">+VALUE('Data Summary'!C151)</f>
        <v>#VALUE!</v>
      </c>
      <c r="D151" s="510" t="e">
        <f ca="1">+IF(AND(ISNUMBER(OFFSET('Water Data'!$D$4,0,10*ROW('Water Data'!D145))),'Data Summary'!BS151="Yes"),100-OFFSET('Water Data'!$D$4,0,10*ROW('Water Data'!D145)),NA())</f>
        <v>#N/A</v>
      </c>
      <c r="E151" s="510" t="e">
        <f ca="1">+IF(AND(ISNUMBER(OFFSET('Water Data'!$D$6,0,10*ROW('Water Data'!D145))),'Data Summary'!BT151="Yes"),OFFSET('Water Data'!$D$6,0,10*ROW('Water Data'!D145)),NA())</f>
        <v>#N/A</v>
      </c>
      <c r="F151" s="510" t="e">
        <f ca="1">+IF(AND(ISNUMBER(OFFSET('Water Data'!$D$9,0,10*ROW('Water Data'!D145))),'Data Summary'!BU151="Yes"),OFFSET('Water Data'!$D$9,0,10*ROW('Water Data'!D145)),NA())</f>
        <v>#N/A</v>
      </c>
      <c r="G151" s="510" t="e">
        <f ca="1">+IF(AND(ISNUMBER(OFFSET('Water Data'!$E$4,0,10*ROW('Water Data'!E145))),'Data Summary'!BV151="Yes"),100-OFFSET('Water Data'!$E$4,0,10*ROW('Water Data'!E145)),NA())</f>
        <v>#N/A</v>
      </c>
      <c r="H151" s="510" t="e">
        <f ca="1">+IF(AND(ISNUMBER(OFFSET('Water Data'!$E$6,0,10*ROW('Water Data'!E145))),'Data Summary'!BW151="Yes"),OFFSET('Water Data'!$E$6,0,10*ROW('Water Data'!E145)),NA())</f>
        <v>#N/A</v>
      </c>
      <c r="I151" s="510" t="e">
        <f ca="1">+IF(AND(ISNUMBER(OFFSET('Water Data'!$E$9,0,10*ROW('Water Data'!E145))),'Data Summary'!BX151="Yes"),OFFSET('Water Data'!$E$9,0,10*ROW('Water Data'!E145)),NA())</f>
        <v>#N/A</v>
      </c>
      <c r="J151" s="510" t="e">
        <f ca="1">+IF(AND(ISNUMBER(OFFSET('Water Data'!$F$4,0,10*ROW('Water Data'!F145))),'Data Summary'!BY151="Yes"),100-OFFSET('Water Data'!$F$4,0,10*ROW('Water Data'!F145)),NA())</f>
        <v>#N/A</v>
      </c>
      <c r="K151" s="510" t="e">
        <f ca="1">+IF(AND(ISNUMBER(OFFSET('Water Data'!$F$6,0,10*ROW('Water Data'!F145))),'Data Summary'!BZ151="Yes"),OFFSET('Water Data'!$F$6,0,10*ROW('Water Data'!F145)),NA())</f>
        <v>#N/A</v>
      </c>
      <c r="L151" s="510" t="e">
        <f ca="1">+IF(AND(ISNUMBER(OFFSET('Water Data'!$F$9,0,10*ROW('Water Data'!F145))),'Data Summary'!CA151="Yes"),OFFSET('Water Data'!$F$9,0,10*ROW('Water Data'!F145)),NA())</f>
        <v>#N/A</v>
      </c>
      <c r="M151" s="510" t="e">
        <f ca="1">+IF(AND(ISNUMBER(OFFSET('Water Data'!$G$4,0,10*ROW('Water Data'!G145))),'Data Summary'!CB151="Yes"),100-OFFSET('Water Data'!$G$4,0,10*ROW('Water Data'!G145)),NA())</f>
        <v>#N/A</v>
      </c>
      <c r="N151" s="510" t="e">
        <f ca="1">+IF(AND(ISNUMBER(OFFSET('Water Data'!$G$6,0,10*ROW('Water Data'!G145))),'Data Summary'!CC151="Yes"),OFFSET('Water Data'!$G$6,0,10*ROW('Water Data'!G145)),NA())</f>
        <v>#N/A</v>
      </c>
      <c r="O151" s="510" t="e">
        <f ca="1">+IF(AND(ISNUMBER(OFFSET('Water Data'!$G$9,0,10*ROW('Water Data'!G145))),'Data Summary'!CD151="Yes"),OFFSET('Water Data'!$G$9,0,10*ROW('Water Data'!G145)),NA())</f>
        <v>#N/A</v>
      </c>
      <c r="P151" s="510" t="e">
        <f ca="1">+IF(AND(ISNUMBER(OFFSET('Water Data'!$H$4,0,10*ROW('Water Data'!H145))),'Data Summary'!CE151="Yes"),100-OFFSET('Water Data'!$H$4,0,10*ROW('Water Data'!H145)),NA())</f>
        <v>#N/A</v>
      </c>
      <c r="Q151" s="510" t="e">
        <f ca="1">+IF(AND(ISNUMBER(OFFSET('Water Data'!$H$6,0,10*ROW('Water Data'!H145))),'Data Summary'!CF151="Yes"),OFFSET('Water Data'!$H$6,0,10*ROW('Water Data'!H145)),NA())</f>
        <v>#N/A</v>
      </c>
      <c r="R151" s="510" t="e">
        <f ca="1">+IF(AND(ISNUMBER(OFFSET('Water Data'!$H$9,0,10*ROW('Water Data'!H145))),'Data Summary'!CG151="Yes"),OFFSET('Water Data'!$H$9,0,10*ROW('Water Data'!H145)),NA())</f>
        <v>#N/A</v>
      </c>
      <c r="S151" s="510" t="e">
        <f ca="1">+IF(AND(ISNUMBER(OFFSET('Water Data'!$I$4,0,10*ROW('Water Data'!I145))),'Data Summary'!CH151="Yes"),100-OFFSET('Water Data'!$I$4,0,10*ROW('Water Data'!I145)),NA())</f>
        <v>#N/A</v>
      </c>
      <c r="T151" s="510" t="e">
        <f ca="1">+IF(AND(ISNUMBER(OFFSET('Water Data'!$I$6,0,10*ROW('Water Data'!I145))),'Data Summary'!CI151="Yes"),OFFSET('Water Data'!$I$6,0,10*ROW('Water Data'!I145)),NA())</f>
        <v>#N/A</v>
      </c>
      <c r="U151" s="510" t="e">
        <f ca="1">+IF(AND(ISNUMBER(OFFSET('Water Data'!$I$9,0,10*ROW('Water Data'!I145))),'Data Summary'!CJ151="Yes"),OFFSET('Water Data'!$I$9,0,10*ROW('Water Data'!I145)),NA())</f>
        <v>#N/A</v>
      </c>
      <c r="V151" s="511" t="e">
        <f ca="1">+IF(AND(ISNUMBER(OFFSET('Sanitation Data'!$D$4,0,10*ROW('Sanitation Data'!D145))),'Data Summary'!CK151="Yes"),100-OFFSET('Sanitation Data'!$D$4,0,10*ROW('Sanitation Data'!D145)),NA())</f>
        <v>#N/A</v>
      </c>
      <c r="W151" s="511" t="e">
        <f ca="1">+IF(AND(ISNUMBER(OFFSET('Sanitation Data'!$D$6,0,10*ROW('Sanitation Data'!D145))),'Data Summary'!CL151="Yes"),OFFSET('Sanitation Data'!$D$6,0,10*ROW('Sanitation Data'!D145)),NA())</f>
        <v>#N/A</v>
      </c>
      <c r="X151" s="511" t="e">
        <f ca="1">+IF(AND(ISNUMBER(OFFSET('Sanitation Data'!$D$10,0,10*ROW('Sanitation Data'!D145))),'Data Summary'!CM151="Yes"),OFFSET('Sanitation Data'!$D$10,0,10*ROW('Sanitation Data'!D145)),NA())</f>
        <v>#N/A</v>
      </c>
      <c r="Y151" s="511" t="e">
        <f ca="1">+IF(AND(ISNUMBER(OFFSET('Sanitation Data'!$D$11,0,10*ROW('Sanitation Data'!D145))),'Data Summary'!CN151="Yes"),OFFSET('Sanitation Data'!$D$11,0,10*ROW('Sanitation Data'!D145)),NA())</f>
        <v>#N/A</v>
      </c>
      <c r="Z151" s="511" t="e">
        <f ca="1">+IF(AND(ISNUMBER(OFFSET('Sanitation Data'!$D$12,0,10*ROW('Sanitation Data'!D145))),'Data Summary'!CO151="Yes"),OFFSET('Sanitation Data'!$D$12,0,10*ROW('Sanitation Data'!D145)),NA())</f>
        <v>#N/A</v>
      </c>
      <c r="AA151" s="511" t="e">
        <f ca="1">+IF(AND(ISNUMBER(OFFSET('Sanitation Data'!$E$4,0,10*ROW('Sanitation Data'!E145))),'Data Summary'!CP151="Yes"),100-OFFSET('Sanitation Data'!$E$4,0,10*ROW('Sanitation Data'!E145)),NA())</f>
        <v>#N/A</v>
      </c>
      <c r="AB151" s="511" t="e">
        <f ca="1">+IF(AND(ISNUMBER(OFFSET('Sanitation Data'!$E$6,0,10*ROW('Sanitation Data'!E145))),'Data Summary'!CQ151="Yes"),OFFSET('Sanitation Data'!$E$6,0,10*ROW('Sanitation Data'!E145)),NA())</f>
        <v>#N/A</v>
      </c>
      <c r="AC151" s="511" t="e">
        <f ca="1">+IF(AND(ISNUMBER(OFFSET('Sanitation Data'!$E$10,0,10*ROW('Sanitation Data'!E145))),'Data Summary'!CR151="Yes"),OFFSET('Sanitation Data'!$E$10,0,10*ROW('Sanitation Data'!E145)),NA())</f>
        <v>#N/A</v>
      </c>
      <c r="AD151" s="511" t="e">
        <f ca="1">+IF(AND(ISNUMBER(OFFSET('Sanitation Data'!$E$11,0,10*ROW('Sanitation Data'!E145))),'Data Summary'!CS151="Yes"),OFFSET('Sanitation Data'!$E$11,0,10*ROW('Sanitation Data'!E145)),NA())</f>
        <v>#N/A</v>
      </c>
      <c r="AE151" s="511" t="e">
        <f ca="1">+IF(AND(ISNUMBER(OFFSET('Sanitation Data'!$E$12,0,10*ROW('Sanitation Data'!E145))),'Data Summary'!CT151="Yes"),OFFSET('Sanitation Data'!$E$12,0,10*ROW('Sanitation Data'!E145)),NA())</f>
        <v>#N/A</v>
      </c>
      <c r="AF151" s="511" t="e">
        <f ca="1">+IF(AND(ISNUMBER(OFFSET('Sanitation Data'!$F$4,0,10*ROW('Sanitation Data'!F145))),'Data Summary'!CU151="Yes"),100-OFFSET('Sanitation Data'!$F$4,0,10*ROW('Sanitation Data'!F145)),NA())</f>
        <v>#N/A</v>
      </c>
      <c r="AG151" s="511" t="e">
        <f ca="1">+IF(AND(ISNUMBER(OFFSET('Sanitation Data'!$F$6,0,10*ROW('Sanitation Data'!F145))),'Data Summary'!CV151="Yes"),OFFSET('Sanitation Data'!$F$6,0,10*ROW('Sanitation Data'!F145)),NA())</f>
        <v>#N/A</v>
      </c>
      <c r="AH151" s="511" t="e">
        <f ca="1">+IF(AND(ISNUMBER(OFFSET('Sanitation Data'!$F$10,0,10*ROW('Sanitation Data'!F145))),'Data Summary'!CW151="Yes"),OFFSET('Sanitation Data'!$F$10,0,10*ROW('Sanitation Data'!F145)),NA())</f>
        <v>#N/A</v>
      </c>
      <c r="AI151" s="511" t="e">
        <f ca="1">+IF(AND(ISNUMBER(OFFSET('Sanitation Data'!$F$11,0,10*ROW('Sanitation Data'!F145))),'Data Summary'!CX151="Yes"),OFFSET('Sanitation Data'!$F$11,0,10*ROW('Sanitation Data'!F145)),NA())</f>
        <v>#N/A</v>
      </c>
      <c r="AJ151" s="511" t="e">
        <f ca="1">+IF(AND(ISNUMBER(OFFSET('Sanitation Data'!$F$12,0,10*ROW('Sanitation Data'!F145))),'Data Summary'!CY151="Yes"),OFFSET('Sanitation Data'!$F$12,0,10*ROW('Sanitation Data'!F145)),NA())</f>
        <v>#N/A</v>
      </c>
      <c r="AK151" s="511" t="e">
        <f ca="1">+IF(AND(ISNUMBER(OFFSET('Sanitation Data'!$G$4,0,10*ROW('Sanitation Data'!G145))),'Data Summary'!CZ151="Yes"),100-OFFSET('Sanitation Data'!$G$4,0,10*ROW('Sanitation Data'!G145)),NA())</f>
        <v>#N/A</v>
      </c>
      <c r="AL151" s="511" t="e">
        <f ca="1">+IF(AND(ISNUMBER(OFFSET('Sanitation Data'!$G$6,0,10*ROW('Sanitation Data'!G145))),'Data Summary'!DA151="Yes"),OFFSET('Sanitation Data'!$G$6,0,10*ROW('Sanitation Data'!G145)),NA())</f>
        <v>#N/A</v>
      </c>
      <c r="AM151" s="511" t="e">
        <f ca="1">+IF(AND(ISNUMBER(OFFSET('Sanitation Data'!$G$10,0,10*ROW('Sanitation Data'!G145))),'Data Summary'!DB151="Yes"),OFFSET('Sanitation Data'!$G$10,0,10*ROW('Sanitation Data'!G145)),NA())</f>
        <v>#N/A</v>
      </c>
      <c r="AN151" s="511" t="e">
        <f ca="1">+IF(AND(ISNUMBER(OFFSET('Sanitation Data'!$G$11,0,10*ROW('Sanitation Data'!G145))),'Data Summary'!DC151="Yes"),OFFSET('Sanitation Data'!$G$11,0,10*ROW('Sanitation Data'!G145)),NA())</f>
        <v>#N/A</v>
      </c>
      <c r="AO151" s="511" t="e">
        <f ca="1">+IF(AND(ISNUMBER(OFFSET('Sanitation Data'!$G$12,0,10*ROW('Sanitation Data'!G145))),'Data Summary'!DD151="Yes"),OFFSET('Sanitation Data'!$G$12,0,10*ROW('Sanitation Data'!G145)),NA())</f>
        <v>#N/A</v>
      </c>
      <c r="AP151" s="511" t="e">
        <f ca="1">+IF(AND(ISNUMBER(OFFSET('Sanitation Data'!$H$4,0,10*ROW('Sanitation Data'!H145))),'Data Summary'!DE151="Yes"),100-OFFSET('Sanitation Data'!$H$4,0,10*ROW('Sanitation Data'!H145)),NA())</f>
        <v>#N/A</v>
      </c>
      <c r="AQ151" s="511" t="e">
        <f ca="1">+IF(AND(ISNUMBER(OFFSET('Sanitation Data'!$H$6,0,10*ROW('Sanitation Data'!H145))),'Data Summary'!DF151="Yes"),OFFSET('Sanitation Data'!$H$6,0,10*ROW('Sanitation Data'!H145)),NA())</f>
        <v>#N/A</v>
      </c>
      <c r="AR151" s="511" t="e">
        <f ca="1">+IF(AND(ISNUMBER(OFFSET('Sanitation Data'!$H$10,0,10*ROW('Sanitation Data'!H145))),'Data Summary'!DG151="Yes"),OFFSET('Sanitation Data'!$H$10,0,10*ROW('Sanitation Data'!H145)),NA())</f>
        <v>#N/A</v>
      </c>
      <c r="AS151" s="511" t="e">
        <f ca="1">+IF(AND(ISNUMBER(OFFSET('Sanitation Data'!$H$11,0,10*ROW('Sanitation Data'!H145))),'Data Summary'!DH151="Yes"),OFFSET('Sanitation Data'!$H$11,0,10*ROW('Sanitation Data'!H145)),NA())</f>
        <v>#N/A</v>
      </c>
      <c r="AT151" s="511" t="e">
        <f ca="1">+IF(AND(ISNUMBER(OFFSET('Sanitation Data'!$H$12,0,10*ROW('Sanitation Data'!H145))),'Data Summary'!DI151="Yes"),OFFSET('Sanitation Data'!$H$12,0,10*ROW('Sanitation Data'!H145)),NA())</f>
        <v>#N/A</v>
      </c>
      <c r="AU151" s="511" t="e">
        <f ca="1">+IF(AND(ISNUMBER(OFFSET('Sanitation Data'!$I$4,0,10*ROW('Sanitation Data'!I145))),'Data Summary'!DJ151="Yes"),100-OFFSET('Sanitation Data'!$I$4,0,10*ROW('Sanitation Data'!I145)),NA())</f>
        <v>#N/A</v>
      </c>
      <c r="AV151" s="511" t="e">
        <f ca="1">+IF(AND(ISNUMBER(OFFSET('Sanitation Data'!$I$6,0,10*ROW('Sanitation Data'!I145))),'Data Summary'!DK151="Yes"),OFFSET('Sanitation Data'!$I$6,0,10*ROW('Sanitation Data'!I145)),NA())</f>
        <v>#N/A</v>
      </c>
      <c r="AW151" s="511" t="e">
        <f ca="1">+IF(AND(ISNUMBER(OFFSET('Sanitation Data'!$I$10,0,10*ROW('Sanitation Data'!I145))),'Data Summary'!DL151="Yes"),OFFSET('Sanitation Data'!$I$10,0,10*ROW('Sanitation Data'!I145)),NA())</f>
        <v>#N/A</v>
      </c>
      <c r="AX151" s="511" t="e">
        <f ca="1">+IF(AND(ISNUMBER(OFFSET('Sanitation Data'!$I$11,0,10*ROW('Sanitation Data'!I145))),'Data Summary'!DM151="Yes"),OFFSET('Sanitation Data'!$I$11,0,10*ROW('Sanitation Data'!I145)),NA())</f>
        <v>#N/A</v>
      </c>
      <c r="AY151" s="511" t="e">
        <f ca="1">+IF(AND(ISNUMBER(OFFSET('Sanitation Data'!$I$12,0,10*ROW('Sanitation Data'!I145))),'Data Summary'!DN151="Yes"),OFFSET('Sanitation Data'!$I$12,0,10*ROW('Sanitation Data'!I145)),NA())</f>
        <v>#N/A</v>
      </c>
      <c r="AZ151" s="512" t="e">
        <f ca="1">+IF(AND(ISNUMBER(OFFSET('Hygiene Data'!$D$5,0,10*ROW('Hygiene Data'!D145))),'Data Summary'!DO151="Yes"),OFFSET('Hygiene Data'!$D$5,0,10*ROW('Hygiene Data'!D145)),NA())</f>
        <v>#N/A</v>
      </c>
      <c r="BA151" s="512" t="e">
        <f ca="1">+IF(AND(ISNUMBER(OFFSET('Hygiene Data'!$D$7,0,10*ROW('Hygiene Data'!D145))),'Data Summary'!DP151="Yes"),OFFSET('Hygiene Data'!$D$7,0,10*ROW('Hygiene Data'!D145)),NA())</f>
        <v>#N/A</v>
      </c>
      <c r="BB151" s="512" t="e">
        <f ca="1">+IF(AND(ISNUMBER(OFFSET('Hygiene Data'!$D$9,0,10*ROW('Hygiene Data'!D145))),'Data Summary'!DQ151="Yes"),OFFSET('Hygiene Data'!$D$9,0,10*ROW('Hygiene Data'!D145)),NA())</f>
        <v>#N/A</v>
      </c>
      <c r="BC151" s="512" t="e">
        <f ca="1">+IF(AND(ISNUMBER(OFFSET('Hygiene Data'!$E$5,0,10*ROW('Hygiene Data'!E145))),'Data Summary'!DR151="Yes"),OFFSET('Hygiene Data'!$E$5,0,10*ROW('Hygiene Data'!E145)),NA())</f>
        <v>#N/A</v>
      </c>
      <c r="BD151" s="512" t="e">
        <f ca="1">+IF(AND(ISNUMBER(OFFSET('Hygiene Data'!$E$7,0,10*ROW('Hygiene Data'!E145))),'Data Summary'!DS151="Yes"),OFFSET('Hygiene Data'!$E$7,0,10*ROW('Hygiene Data'!E145)),NA())</f>
        <v>#N/A</v>
      </c>
      <c r="BE151" s="512" t="e">
        <f ca="1">+IF(AND(ISNUMBER(OFFSET('Hygiene Data'!$E$9,0,10*ROW('Hygiene Data'!E145))),'Data Summary'!DT151="Yes"),OFFSET('Hygiene Data'!$E$9,0,10*ROW('Hygiene Data'!E145)),NA())</f>
        <v>#N/A</v>
      </c>
      <c r="BF151" s="512" t="e">
        <f ca="1">+IF(AND(ISNUMBER(OFFSET('Hygiene Data'!$F$5,0,10*ROW('Hygiene Data'!F145))),'Data Summary'!DU151="Yes"),OFFSET('Hygiene Data'!$F$5,0,10*ROW('Hygiene Data'!F145)),NA())</f>
        <v>#N/A</v>
      </c>
      <c r="BG151" s="512" t="e">
        <f ca="1">+IF(AND(ISNUMBER(OFFSET('Hygiene Data'!$F$7,0,10*ROW('Hygiene Data'!F145))),'Data Summary'!DV151="Yes"),OFFSET('Hygiene Data'!$F$7,0,10*ROW('Hygiene Data'!F145)),NA())</f>
        <v>#N/A</v>
      </c>
      <c r="BH151" s="512" t="e">
        <f ca="1">+IF(AND(ISNUMBER(OFFSET('Hygiene Data'!$F$9,0,10*ROW('Hygiene Data'!F145))),'Data Summary'!DW151="Yes"),OFFSET('Hygiene Data'!$F$9,0,10*ROW('Hygiene Data'!F145)),NA())</f>
        <v>#N/A</v>
      </c>
      <c r="BI151" s="512" t="e">
        <f ca="1">+IF(AND(ISNUMBER(OFFSET('Hygiene Data'!$G$5,0,10*ROW('Hygiene Data'!G145))),'Data Summary'!DX151="Yes"),OFFSET('Hygiene Data'!$G$5,0,10*ROW('Hygiene Data'!G145)),NA())</f>
        <v>#N/A</v>
      </c>
      <c r="BJ151" s="512" t="e">
        <f ca="1">+IF(AND(ISNUMBER(OFFSET('Hygiene Data'!$G$7,0,10*ROW('Hygiene Data'!G145))),'Data Summary'!DY151="Yes"),OFFSET('Hygiene Data'!$G$7,0,10*ROW('Hygiene Data'!G145)),NA())</f>
        <v>#N/A</v>
      </c>
      <c r="BK151" s="512" t="e">
        <f ca="1">+IF(AND(ISNUMBER(OFFSET('Hygiene Data'!$G$9,0,10*ROW('Hygiene Data'!G145))),'Data Summary'!DZ151="Yes"),OFFSET('Hygiene Data'!$G$9,0,10*ROW('Hygiene Data'!G145)),NA())</f>
        <v>#N/A</v>
      </c>
      <c r="BL151" s="512" t="e">
        <f ca="1">+IF(AND(ISNUMBER(OFFSET('Hygiene Data'!$H$5,0,10*ROW('Hygiene Data'!H145))),'Data Summary'!EA151="Yes"),OFFSET('Hygiene Data'!$H$5,0,10*ROW('Hygiene Data'!H145)),NA())</f>
        <v>#N/A</v>
      </c>
      <c r="BM151" s="512" t="e">
        <f ca="1">+IF(AND(ISNUMBER(OFFSET('Hygiene Data'!$H$7,0,10*ROW('Hygiene Data'!H145))),'Data Summary'!EB151="Yes"),OFFSET('Hygiene Data'!$H$7,0,10*ROW('Hygiene Data'!H145)),NA())</f>
        <v>#N/A</v>
      </c>
      <c r="BN151" s="512" t="e">
        <f ca="1">+IF(AND(ISNUMBER(OFFSET('Hygiene Data'!$H$9,0,10*ROW('Hygiene Data'!H145))),'Data Summary'!EC151="Yes"),OFFSET('Hygiene Data'!$H$9,0,10*ROW('Hygiene Data'!H145)),NA())</f>
        <v>#N/A</v>
      </c>
      <c r="BO151" s="512" t="e">
        <f ca="1">+IF(AND(ISNUMBER(OFFSET('Hygiene Data'!$I$5,0,10*ROW('Hygiene Data'!I145))),'Data Summary'!ED151="Yes"),OFFSET('Hygiene Data'!$I$5,0,10*ROW('Hygiene Data'!I145)),NA())</f>
        <v>#N/A</v>
      </c>
      <c r="BP151" s="512" t="e">
        <f ca="1">+IF(AND(ISNUMBER(OFFSET('Hygiene Data'!$I$7,0,10*ROW('Hygiene Data'!I145))),'Data Summary'!EE151="Yes"),OFFSET('Hygiene Data'!$I$7,0,10*ROW('Hygiene Data'!I145)),NA())</f>
        <v>#N/A</v>
      </c>
      <c r="BQ151" s="512" t="e">
        <f ca="1">+IF(AND(ISNUMBER(OFFSET('Hygiene Data'!$I$9,0,10*ROW('Hygiene Data'!I145))),'Data Summary'!EF151="Yes"),OFFSET('Hygiene Data'!$I$9,0,10*ROW('Hygiene Data'!I145)),NA())</f>
        <v>#N/A</v>
      </c>
    </row>
    <row r="152" spans="1:69" x14ac:dyDescent="0.25">
      <c r="A152" s="508" t="e">
        <f ca="1">+RIGHT('Data Summary'!A152,LEN('Data Summary'!A152)-9)</f>
        <v>#VALUE!</v>
      </c>
      <c r="B152" s="482" t="str">
        <f ca="1">+IF(ISTEXT('Data Summary'!B152),'Data Summary'!B152,"")</f>
        <v/>
      </c>
      <c r="C152" s="509" t="e">
        <f ca="1">+VALUE('Data Summary'!C152)</f>
        <v>#VALUE!</v>
      </c>
      <c r="D152" s="510" t="e">
        <f ca="1">+IF(AND(ISNUMBER(OFFSET('Water Data'!$D$4,0,10*ROW('Water Data'!D146))),'Data Summary'!BS152="Yes"),100-OFFSET('Water Data'!$D$4,0,10*ROW('Water Data'!D146)),NA())</f>
        <v>#N/A</v>
      </c>
      <c r="E152" s="510" t="e">
        <f ca="1">+IF(AND(ISNUMBER(OFFSET('Water Data'!$D$6,0,10*ROW('Water Data'!D146))),'Data Summary'!BT152="Yes"),OFFSET('Water Data'!$D$6,0,10*ROW('Water Data'!D146)),NA())</f>
        <v>#N/A</v>
      </c>
      <c r="F152" s="510" t="e">
        <f ca="1">+IF(AND(ISNUMBER(OFFSET('Water Data'!$D$9,0,10*ROW('Water Data'!D146))),'Data Summary'!BU152="Yes"),OFFSET('Water Data'!$D$9,0,10*ROW('Water Data'!D146)),NA())</f>
        <v>#N/A</v>
      </c>
      <c r="G152" s="510" t="e">
        <f ca="1">+IF(AND(ISNUMBER(OFFSET('Water Data'!$E$4,0,10*ROW('Water Data'!E146))),'Data Summary'!BV152="Yes"),100-OFFSET('Water Data'!$E$4,0,10*ROW('Water Data'!E146)),NA())</f>
        <v>#N/A</v>
      </c>
      <c r="H152" s="510" t="e">
        <f ca="1">+IF(AND(ISNUMBER(OFFSET('Water Data'!$E$6,0,10*ROW('Water Data'!E146))),'Data Summary'!BW152="Yes"),OFFSET('Water Data'!$E$6,0,10*ROW('Water Data'!E146)),NA())</f>
        <v>#N/A</v>
      </c>
      <c r="I152" s="510" t="e">
        <f ca="1">+IF(AND(ISNUMBER(OFFSET('Water Data'!$E$9,0,10*ROW('Water Data'!E146))),'Data Summary'!BX152="Yes"),OFFSET('Water Data'!$E$9,0,10*ROW('Water Data'!E146)),NA())</f>
        <v>#N/A</v>
      </c>
      <c r="J152" s="510" t="e">
        <f ca="1">+IF(AND(ISNUMBER(OFFSET('Water Data'!$F$4,0,10*ROW('Water Data'!F146))),'Data Summary'!BY152="Yes"),100-OFFSET('Water Data'!$F$4,0,10*ROW('Water Data'!F146)),NA())</f>
        <v>#N/A</v>
      </c>
      <c r="K152" s="510" t="e">
        <f ca="1">+IF(AND(ISNUMBER(OFFSET('Water Data'!$F$6,0,10*ROW('Water Data'!F146))),'Data Summary'!BZ152="Yes"),OFFSET('Water Data'!$F$6,0,10*ROW('Water Data'!F146)),NA())</f>
        <v>#N/A</v>
      </c>
      <c r="L152" s="510" t="e">
        <f ca="1">+IF(AND(ISNUMBER(OFFSET('Water Data'!$F$9,0,10*ROW('Water Data'!F146))),'Data Summary'!CA152="Yes"),OFFSET('Water Data'!$F$9,0,10*ROW('Water Data'!F146)),NA())</f>
        <v>#N/A</v>
      </c>
      <c r="M152" s="510" t="e">
        <f ca="1">+IF(AND(ISNUMBER(OFFSET('Water Data'!$G$4,0,10*ROW('Water Data'!G146))),'Data Summary'!CB152="Yes"),100-OFFSET('Water Data'!$G$4,0,10*ROW('Water Data'!G146)),NA())</f>
        <v>#N/A</v>
      </c>
      <c r="N152" s="510" t="e">
        <f ca="1">+IF(AND(ISNUMBER(OFFSET('Water Data'!$G$6,0,10*ROW('Water Data'!G146))),'Data Summary'!CC152="Yes"),OFFSET('Water Data'!$G$6,0,10*ROW('Water Data'!G146)),NA())</f>
        <v>#N/A</v>
      </c>
      <c r="O152" s="510" t="e">
        <f ca="1">+IF(AND(ISNUMBER(OFFSET('Water Data'!$G$9,0,10*ROW('Water Data'!G146))),'Data Summary'!CD152="Yes"),OFFSET('Water Data'!$G$9,0,10*ROW('Water Data'!G146)),NA())</f>
        <v>#N/A</v>
      </c>
      <c r="P152" s="510" t="e">
        <f ca="1">+IF(AND(ISNUMBER(OFFSET('Water Data'!$H$4,0,10*ROW('Water Data'!H146))),'Data Summary'!CE152="Yes"),100-OFFSET('Water Data'!$H$4,0,10*ROW('Water Data'!H146)),NA())</f>
        <v>#N/A</v>
      </c>
      <c r="Q152" s="510" t="e">
        <f ca="1">+IF(AND(ISNUMBER(OFFSET('Water Data'!$H$6,0,10*ROW('Water Data'!H146))),'Data Summary'!CF152="Yes"),OFFSET('Water Data'!$H$6,0,10*ROW('Water Data'!H146)),NA())</f>
        <v>#N/A</v>
      </c>
      <c r="R152" s="510" t="e">
        <f ca="1">+IF(AND(ISNUMBER(OFFSET('Water Data'!$H$9,0,10*ROW('Water Data'!H146))),'Data Summary'!CG152="Yes"),OFFSET('Water Data'!$H$9,0,10*ROW('Water Data'!H146)),NA())</f>
        <v>#N/A</v>
      </c>
      <c r="S152" s="510" t="e">
        <f ca="1">+IF(AND(ISNUMBER(OFFSET('Water Data'!$I$4,0,10*ROW('Water Data'!I146))),'Data Summary'!CH152="Yes"),100-OFFSET('Water Data'!$I$4,0,10*ROW('Water Data'!I146)),NA())</f>
        <v>#N/A</v>
      </c>
      <c r="T152" s="510" t="e">
        <f ca="1">+IF(AND(ISNUMBER(OFFSET('Water Data'!$I$6,0,10*ROW('Water Data'!I146))),'Data Summary'!CI152="Yes"),OFFSET('Water Data'!$I$6,0,10*ROW('Water Data'!I146)),NA())</f>
        <v>#N/A</v>
      </c>
      <c r="U152" s="510" t="e">
        <f ca="1">+IF(AND(ISNUMBER(OFFSET('Water Data'!$I$9,0,10*ROW('Water Data'!I146))),'Data Summary'!CJ152="Yes"),OFFSET('Water Data'!$I$9,0,10*ROW('Water Data'!I146)),NA())</f>
        <v>#N/A</v>
      </c>
      <c r="V152" s="511" t="e">
        <f ca="1">+IF(AND(ISNUMBER(OFFSET('Sanitation Data'!$D$4,0,10*ROW('Sanitation Data'!D146))),'Data Summary'!CK152="Yes"),100-OFFSET('Sanitation Data'!$D$4,0,10*ROW('Sanitation Data'!D146)),NA())</f>
        <v>#N/A</v>
      </c>
      <c r="W152" s="511" t="e">
        <f ca="1">+IF(AND(ISNUMBER(OFFSET('Sanitation Data'!$D$6,0,10*ROW('Sanitation Data'!D146))),'Data Summary'!CL152="Yes"),OFFSET('Sanitation Data'!$D$6,0,10*ROW('Sanitation Data'!D146)),NA())</f>
        <v>#N/A</v>
      </c>
      <c r="X152" s="511" t="e">
        <f ca="1">+IF(AND(ISNUMBER(OFFSET('Sanitation Data'!$D$10,0,10*ROW('Sanitation Data'!D146))),'Data Summary'!CM152="Yes"),OFFSET('Sanitation Data'!$D$10,0,10*ROW('Sanitation Data'!D146)),NA())</f>
        <v>#N/A</v>
      </c>
      <c r="Y152" s="511" t="e">
        <f ca="1">+IF(AND(ISNUMBER(OFFSET('Sanitation Data'!$D$11,0,10*ROW('Sanitation Data'!D146))),'Data Summary'!CN152="Yes"),OFFSET('Sanitation Data'!$D$11,0,10*ROW('Sanitation Data'!D146)),NA())</f>
        <v>#N/A</v>
      </c>
      <c r="Z152" s="511" t="e">
        <f ca="1">+IF(AND(ISNUMBER(OFFSET('Sanitation Data'!$D$12,0,10*ROW('Sanitation Data'!D146))),'Data Summary'!CO152="Yes"),OFFSET('Sanitation Data'!$D$12,0,10*ROW('Sanitation Data'!D146)),NA())</f>
        <v>#N/A</v>
      </c>
      <c r="AA152" s="511" t="e">
        <f ca="1">+IF(AND(ISNUMBER(OFFSET('Sanitation Data'!$E$4,0,10*ROW('Sanitation Data'!E146))),'Data Summary'!CP152="Yes"),100-OFFSET('Sanitation Data'!$E$4,0,10*ROW('Sanitation Data'!E146)),NA())</f>
        <v>#N/A</v>
      </c>
      <c r="AB152" s="511" t="e">
        <f ca="1">+IF(AND(ISNUMBER(OFFSET('Sanitation Data'!$E$6,0,10*ROW('Sanitation Data'!E146))),'Data Summary'!CQ152="Yes"),OFFSET('Sanitation Data'!$E$6,0,10*ROW('Sanitation Data'!E146)),NA())</f>
        <v>#N/A</v>
      </c>
      <c r="AC152" s="511" t="e">
        <f ca="1">+IF(AND(ISNUMBER(OFFSET('Sanitation Data'!$E$10,0,10*ROW('Sanitation Data'!E146))),'Data Summary'!CR152="Yes"),OFFSET('Sanitation Data'!$E$10,0,10*ROW('Sanitation Data'!E146)),NA())</f>
        <v>#N/A</v>
      </c>
      <c r="AD152" s="511" t="e">
        <f ca="1">+IF(AND(ISNUMBER(OFFSET('Sanitation Data'!$E$11,0,10*ROW('Sanitation Data'!E146))),'Data Summary'!CS152="Yes"),OFFSET('Sanitation Data'!$E$11,0,10*ROW('Sanitation Data'!E146)),NA())</f>
        <v>#N/A</v>
      </c>
      <c r="AE152" s="511" t="e">
        <f ca="1">+IF(AND(ISNUMBER(OFFSET('Sanitation Data'!$E$12,0,10*ROW('Sanitation Data'!E146))),'Data Summary'!CT152="Yes"),OFFSET('Sanitation Data'!$E$12,0,10*ROW('Sanitation Data'!E146)),NA())</f>
        <v>#N/A</v>
      </c>
      <c r="AF152" s="511" t="e">
        <f ca="1">+IF(AND(ISNUMBER(OFFSET('Sanitation Data'!$F$4,0,10*ROW('Sanitation Data'!F146))),'Data Summary'!CU152="Yes"),100-OFFSET('Sanitation Data'!$F$4,0,10*ROW('Sanitation Data'!F146)),NA())</f>
        <v>#N/A</v>
      </c>
      <c r="AG152" s="511" t="e">
        <f ca="1">+IF(AND(ISNUMBER(OFFSET('Sanitation Data'!$F$6,0,10*ROW('Sanitation Data'!F146))),'Data Summary'!CV152="Yes"),OFFSET('Sanitation Data'!$F$6,0,10*ROW('Sanitation Data'!F146)),NA())</f>
        <v>#N/A</v>
      </c>
      <c r="AH152" s="511" t="e">
        <f ca="1">+IF(AND(ISNUMBER(OFFSET('Sanitation Data'!$F$10,0,10*ROW('Sanitation Data'!F146))),'Data Summary'!CW152="Yes"),OFFSET('Sanitation Data'!$F$10,0,10*ROW('Sanitation Data'!F146)),NA())</f>
        <v>#N/A</v>
      </c>
      <c r="AI152" s="511" t="e">
        <f ca="1">+IF(AND(ISNUMBER(OFFSET('Sanitation Data'!$F$11,0,10*ROW('Sanitation Data'!F146))),'Data Summary'!CX152="Yes"),OFFSET('Sanitation Data'!$F$11,0,10*ROW('Sanitation Data'!F146)),NA())</f>
        <v>#N/A</v>
      </c>
      <c r="AJ152" s="511" t="e">
        <f ca="1">+IF(AND(ISNUMBER(OFFSET('Sanitation Data'!$F$12,0,10*ROW('Sanitation Data'!F146))),'Data Summary'!CY152="Yes"),OFFSET('Sanitation Data'!$F$12,0,10*ROW('Sanitation Data'!F146)),NA())</f>
        <v>#N/A</v>
      </c>
      <c r="AK152" s="511" t="e">
        <f ca="1">+IF(AND(ISNUMBER(OFFSET('Sanitation Data'!$G$4,0,10*ROW('Sanitation Data'!G146))),'Data Summary'!CZ152="Yes"),100-OFFSET('Sanitation Data'!$G$4,0,10*ROW('Sanitation Data'!G146)),NA())</f>
        <v>#N/A</v>
      </c>
      <c r="AL152" s="511" t="e">
        <f ca="1">+IF(AND(ISNUMBER(OFFSET('Sanitation Data'!$G$6,0,10*ROW('Sanitation Data'!G146))),'Data Summary'!DA152="Yes"),OFFSET('Sanitation Data'!$G$6,0,10*ROW('Sanitation Data'!G146)),NA())</f>
        <v>#N/A</v>
      </c>
      <c r="AM152" s="511" t="e">
        <f ca="1">+IF(AND(ISNUMBER(OFFSET('Sanitation Data'!$G$10,0,10*ROW('Sanitation Data'!G146))),'Data Summary'!DB152="Yes"),OFFSET('Sanitation Data'!$G$10,0,10*ROW('Sanitation Data'!G146)),NA())</f>
        <v>#N/A</v>
      </c>
      <c r="AN152" s="511" t="e">
        <f ca="1">+IF(AND(ISNUMBER(OFFSET('Sanitation Data'!$G$11,0,10*ROW('Sanitation Data'!G146))),'Data Summary'!DC152="Yes"),OFFSET('Sanitation Data'!$G$11,0,10*ROW('Sanitation Data'!G146)),NA())</f>
        <v>#N/A</v>
      </c>
      <c r="AO152" s="511" t="e">
        <f ca="1">+IF(AND(ISNUMBER(OFFSET('Sanitation Data'!$G$12,0,10*ROW('Sanitation Data'!G146))),'Data Summary'!DD152="Yes"),OFFSET('Sanitation Data'!$G$12,0,10*ROW('Sanitation Data'!G146)),NA())</f>
        <v>#N/A</v>
      </c>
      <c r="AP152" s="511" t="e">
        <f ca="1">+IF(AND(ISNUMBER(OFFSET('Sanitation Data'!$H$4,0,10*ROW('Sanitation Data'!H146))),'Data Summary'!DE152="Yes"),100-OFFSET('Sanitation Data'!$H$4,0,10*ROW('Sanitation Data'!H146)),NA())</f>
        <v>#N/A</v>
      </c>
      <c r="AQ152" s="511" t="e">
        <f ca="1">+IF(AND(ISNUMBER(OFFSET('Sanitation Data'!$H$6,0,10*ROW('Sanitation Data'!H146))),'Data Summary'!DF152="Yes"),OFFSET('Sanitation Data'!$H$6,0,10*ROW('Sanitation Data'!H146)),NA())</f>
        <v>#N/A</v>
      </c>
      <c r="AR152" s="511" t="e">
        <f ca="1">+IF(AND(ISNUMBER(OFFSET('Sanitation Data'!$H$10,0,10*ROW('Sanitation Data'!H146))),'Data Summary'!DG152="Yes"),OFFSET('Sanitation Data'!$H$10,0,10*ROW('Sanitation Data'!H146)),NA())</f>
        <v>#N/A</v>
      </c>
      <c r="AS152" s="511" t="e">
        <f ca="1">+IF(AND(ISNUMBER(OFFSET('Sanitation Data'!$H$11,0,10*ROW('Sanitation Data'!H146))),'Data Summary'!DH152="Yes"),OFFSET('Sanitation Data'!$H$11,0,10*ROW('Sanitation Data'!H146)),NA())</f>
        <v>#N/A</v>
      </c>
      <c r="AT152" s="511" t="e">
        <f ca="1">+IF(AND(ISNUMBER(OFFSET('Sanitation Data'!$H$12,0,10*ROW('Sanitation Data'!H146))),'Data Summary'!DI152="Yes"),OFFSET('Sanitation Data'!$H$12,0,10*ROW('Sanitation Data'!H146)),NA())</f>
        <v>#N/A</v>
      </c>
      <c r="AU152" s="511" t="e">
        <f ca="1">+IF(AND(ISNUMBER(OFFSET('Sanitation Data'!$I$4,0,10*ROW('Sanitation Data'!I146))),'Data Summary'!DJ152="Yes"),100-OFFSET('Sanitation Data'!$I$4,0,10*ROW('Sanitation Data'!I146)),NA())</f>
        <v>#N/A</v>
      </c>
      <c r="AV152" s="511" t="e">
        <f ca="1">+IF(AND(ISNUMBER(OFFSET('Sanitation Data'!$I$6,0,10*ROW('Sanitation Data'!I146))),'Data Summary'!DK152="Yes"),OFFSET('Sanitation Data'!$I$6,0,10*ROW('Sanitation Data'!I146)),NA())</f>
        <v>#N/A</v>
      </c>
      <c r="AW152" s="511" t="e">
        <f ca="1">+IF(AND(ISNUMBER(OFFSET('Sanitation Data'!$I$10,0,10*ROW('Sanitation Data'!I146))),'Data Summary'!DL152="Yes"),OFFSET('Sanitation Data'!$I$10,0,10*ROW('Sanitation Data'!I146)),NA())</f>
        <v>#N/A</v>
      </c>
      <c r="AX152" s="511" t="e">
        <f ca="1">+IF(AND(ISNUMBER(OFFSET('Sanitation Data'!$I$11,0,10*ROW('Sanitation Data'!I146))),'Data Summary'!DM152="Yes"),OFFSET('Sanitation Data'!$I$11,0,10*ROW('Sanitation Data'!I146)),NA())</f>
        <v>#N/A</v>
      </c>
      <c r="AY152" s="511" t="e">
        <f ca="1">+IF(AND(ISNUMBER(OFFSET('Sanitation Data'!$I$12,0,10*ROW('Sanitation Data'!I146))),'Data Summary'!DN152="Yes"),OFFSET('Sanitation Data'!$I$12,0,10*ROW('Sanitation Data'!I146)),NA())</f>
        <v>#N/A</v>
      </c>
      <c r="AZ152" s="512" t="e">
        <f ca="1">+IF(AND(ISNUMBER(OFFSET('Hygiene Data'!$D$5,0,10*ROW('Hygiene Data'!D146))),'Data Summary'!DO152="Yes"),OFFSET('Hygiene Data'!$D$5,0,10*ROW('Hygiene Data'!D146)),NA())</f>
        <v>#N/A</v>
      </c>
      <c r="BA152" s="512" t="e">
        <f ca="1">+IF(AND(ISNUMBER(OFFSET('Hygiene Data'!$D$7,0,10*ROW('Hygiene Data'!D146))),'Data Summary'!DP152="Yes"),OFFSET('Hygiene Data'!$D$7,0,10*ROW('Hygiene Data'!D146)),NA())</f>
        <v>#N/A</v>
      </c>
      <c r="BB152" s="512" t="e">
        <f ca="1">+IF(AND(ISNUMBER(OFFSET('Hygiene Data'!$D$9,0,10*ROW('Hygiene Data'!D146))),'Data Summary'!DQ152="Yes"),OFFSET('Hygiene Data'!$D$9,0,10*ROW('Hygiene Data'!D146)),NA())</f>
        <v>#N/A</v>
      </c>
      <c r="BC152" s="512" t="e">
        <f ca="1">+IF(AND(ISNUMBER(OFFSET('Hygiene Data'!$E$5,0,10*ROW('Hygiene Data'!E146))),'Data Summary'!DR152="Yes"),OFFSET('Hygiene Data'!$E$5,0,10*ROW('Hygiene Data'!E146)),NA())</f>
        <v>#N/A</v>
      </c>
      <c r="BD152" s="512" t="e">
        <f ca="1">+IF(AND(ISNUMBER(OFFSET('Hygiene Data'!$E$7,0,10*ROW('Hygiene Data'!E146))),'Data Summary'!DS152="Yes"),OFFSET('Hygiene Data'!$E$7,0,10*ROW('Hygiene Data'!E146)),NA())</f>
        <v>#N/A</v>
      </c>
      <c r="BE152" s="512" t="e">
        <f ca="1">+IF(AND(ISNUMBER(OFFSET('Hygiene Data'!$E$9,0,10*ROW('Hygiene Data'!E146))),'Data Summary'!DT152="Yes"),OFFSET('Hygiene Data'!$E$9,0,10*ROW('Hygiene Data'!E146)),NA())</f>
        <v>#N/A</v>
      </c>
      <c r="BF152" s="512" t="e">
        <f ca="1">+IF(AND(ISNUMBER(OFFSET('Hygiene Data'!$F$5,0,10*ROW('Hygiene Data'!F146))),'Data Summary'!DU152="Yes"),OFFSET('Hygiene Data'!$F$5,0,10*ROW('Hygiene Data'!F146)),NA())</f>
        <v>#N/A</v>
      </c>
      <c r="BG152" s="512" t="e">
        <f ca="1">+IF(AND(ISNUMBER(OFFSET('Hygiene Data'!$F$7,0,10*ROW('Hygiene Data'!F146))),'Data Summary'!DV152="Yes"),OFFSET('Hygiene Data'!$F$7,0,10*ROW('Hygiene Data'!F146)),NA())</f>
        <v>#N/A</v>
      </c>
      <c r="BH152" s="512" t="e">
        <f ca="1">+IF(AND(ISNUMBER(OFFSET('Hygiene Data'!$F$9,0,10*ROW('Hygiene Data'!F146))),'Data Summary'!DW152="Yes"),OFFSET('Hygiene Data'!$F$9,0,10*ROW('Hygiene Data'!F146)),NA())</f>
        <v>#N/A</v>
      </c>
      <c r="BI152" s="512" t="e">
        <f ca="1">+IF(AND(ISNUMBER(OFFSET('Hygiene Data'!$G$5,0,10*ROW('Hygiene Data'!G146))),'Data Summary'!DX152="Yes"),OFFSET('Hygiene Data'!$G$5,0,10*ROW('Hygiene Data'!G146)),NA())</f>
        <v>#N/A</v>
      </c>
      <c r="BJ152" s="512" t="e">
        <f ca="1">+IF(AND(ISNUMBER(OFFSET('Hygiene Data'!$G$7,0,10*ROW('Hygiene Data'!G146))),'Data Summary'!DY152="Yes"),OFFSET('Hygiene Data'!$G$7,0,10*ROW('Hygiene Data'!G146)),NA())</f>
        <v>#N/A</v>
      </c>
      <c r="BK152" s="512" t="e">
        <f ca="1">+IF(AND(ISNUMBER(OFFSET('Hygiene Data'!$G$9,0,10*ROW('Hygiene Data'!G146))),'Data Summary'!DZ152="Yes"),OFFSET('Hygiene Data'!$G$9,0,10*ROW('Hygiene Data'!G146)),NA())</f>
        <v>#N/A</v>
      </c>
      <c r="BL152" s="512" t="e">
        <f ca="1">+IF(AND(ISNUMBER(OFFSET('Hygiene Data'!$H$5,0,10*ROW('Hygiene Data'!H146))),'Data Summary'!EA152="Yes"),OFFSET('Hygiene Data'!$H$5,0,10*ROW('Hygiene Data'!H146)),NA())</f>
        <v>#N/A</v>
      </c>
      <c r="BM152" s="512" t="e">
        <f ca="1">+IF(AND(ISNUMBER(OFFSET('Hygiene Data'!$H$7,0,10*ROW('Hygiene Data'!H146))),'Data Summary'!EB152="Yes"),OFFSET('Hygiene Data'!$H$7,0,10*ROW('Hygiene Data'!H146)),NA())</f>
        <v>#N/A</v>
      </c>
      <c r="BN152" s="512" t="e">
        <f ca="1">+IF(AND(ISNUMBER(OFFSET('Hygiene Data'!$H$9,0,10*ROW('Hygiene Data'!H146))),'Data Summary'!EC152="Yes"),OFFSET('Hygiene Data'!$H$9,0,10*ROW('Hygiene Data'!H146)),NA())</f>
        <v>#N/A</v>
      </c>
      <c r="BO152" s="512" t="e">
        <f ca="1">+IF(AND(ISNUMBER(OFFSET('Hygiene Data'!$I$5,0,10*ROW('Hygiene Data'!I146))),'Data Summary'!ED152="Yes"),OFFSET('Hygiene Data'!$I$5,0,10*ROW('Hygiene Data'!I146)),NA())</f>
        <v>#N/A</v>
      </c>
      <c r="BP152" s="512" t="e">
        <f ca="1">+IF(AND(ISNUMBER(OFFSET('Hygiene Data'!$I$7,0,10*ROW('Hygiene Data'!I146))),'Data Summary'!EE152="Yes"),OFFSET('Hygiene Data'!$I$7,0,10*ROW('Hygiene Data'!I146)),NA())</f>
        <v>#N/A</v>
      </c>
      <c r="BQ152" s="512" t="e">
        <f ca="1">+IF(AND(ISNUMBER(OFFSET('Hygiene Data'!$I$9,0,10*ROW('Hygiene Data'!I146))),'Data Summary'!EF152="Yes"),OFFSET('Hygiene Data'!$I$9,0,10*ROW('Hygiene Data'!I146)),NA())</f>
        <v>#N/A</v>
      </c>
    </row>
    <row r="153" spans="1:69" x14ac:dyDescent="0.25">
      <c r="A153" s="508" t="e">
        <f ca="1">+RIGHT('Data Summary'!A153,LEN('Data Summary'!A153)-9)</f>
        <v>#VALUE!</v>
      </c>
      <c r="B153" s="482" t="str">
        <f ca="1">+IF(ISTEXT('Data Summary'!B153),'Data Summary'!B153,"")</f>
        <v/>
      </c>
      <c r="C153" s="509" t="e">
        <f ca="1">+VALUE('Data Summary'!C153)</f>
        <v>#VALUE!</v>
      </c>
      <c r="D153" s="510" t="e">
        <f ca="1">+IF(AND(ISNUMBER(OFFSET('Water Data'!$D$4,0,10*ROW('Water Data'!D147))),'Data Summary'!BS153="Yes"),100-OFFSET('Water Data'!$D$4,0,10*ROW('Water Data'!D147)),NA())</f>
        <v>#N/A</v>
      </c>
      <c r="E153" s="510" t="e">
        <f ca="1">+IF(AND(ISNUMBER(OFFSET('Water Data'!$D$6,0,10*ROW('Water Data'!D147))),'Data Summary'!BT153="Yes"),OFFSET('Water Data'!$D$6,0,10*ROW('Water Data'!D147)),NA())</f>
        <v>#N/A</v>
      </c>
      <c r="F153" s="510" t="e">
        <f ca="1">+IF(AND(ISNUMBER(OFFSET('Water Data'!$D$9,0,10*ROW('Water Data'!D147))),'Data Summary'!BU153="Yes"),OFFSET('Water Data'!$D$9,0,10*ROW('Water Data'!D147)),NA())</f>
        <v>#N/A</v>
      </c>
      <c r="G153" s="510" t="e">
        <f ca="1">+IF(AND(ISNUMBER(OFFSET('Water Data'!$E$4,0,10*ROW('Water Data'!E147))),'Data Summary'!BV153="Yes"),100-OFFSET('Water Data'!$E$4,0,10*ROW('Water Data'!E147)),NA())</f>
        <v>#N/A</v>
      </c>
      <c r="H153" s="510" t="e">
        <f ca="1">+IF(AND(ISNUMBER(OFFSET('Water Data'!$E$6,0,10*ROW('Water Data'!E147))),'Data Summary'!BW153="Yes"),OFFSET('Water Data'!$E$6,0,10*ROW('Water Data'!E147)),NA())</f>
        <v>#N/A</v>
      </c>
      <c r="I153" s="510" t="e">
        <f ca="1">+IF(AND(ISNUMBER(OFFSET('Water Data'!$E$9,0,10*ROW('Water Data'!E147))),'Data Summary'!BX153="Yes"),OFFSET('Water Data'!$E$9,0,10*ROW('Water Data'!E147)),NA())</f>
        <v>#N/A</v>
      </c>
      <c r="J153" s="510" t="e">
        <f ca="1">+IF(AND(ISNUMBER(OFFSET('Water Data'!$F$4,0,10*ROW('Water Data'!F147))),'Data Summary'!BY153="Yes"),100-OFFSET('Water Data'!$F$4,0,10*ROW('Water Data'!F147)),NA())</f>
        <v>#N/A</v>
      </c>
      <c r="K153" s="510" t="e">
        <f ca="1">+IF(AND(ISNUMBER(OFFSET('Water Data'!$F$6,0,10*ROW('Water Data'!F147))),'Data Summary'!BZ153="Yes"),OFFSET('Water Data'!$F$6,0,10*ROW('Water Data'!F147)),NA())</f>
        <v>#N/A</v>
      </c>
      <c r="L153" s="510" t="e">
        <f ca="1">+IF(AND(ISNUMBER(OFFSET('Water Data'!$F$9,0,10*ROW('Water Data'!F147))),'Data Summary'!CA153="Yes"),OFFSET('Water Data'!$F$9,0,10*ROW('Water Data'!F147)),NA())</f>
        <v>#N/A</v>
      </c>
      <c r="M153" s="510" t="e">
        <f ca="1">+IF(AND(ISNUMBER(OFFSET('Water Data'!$G$4,0,10*ROW('Water Data'!G147))),'Data Summary'!CB153="Yes"),100-OFFSET('Water Data'!$G$4,0,10*ROW('Water Data'!G147)),NA())</f>
        <v>#N/A</v>
      </c>
      <c r="N153" s="510" t="e">
        <f ca="1">+IF(AND(ISNUMBER(OFFSET('Water Data'!$G$6,0,10*ROW('Water Data'!G147))),'Data Summary'!CC153="Yes"),OFFSET('Water Data'!$G$6,0,10*ROW('Water Data'!G147)),NA())</f>
        <v>#N/A</v>
      </c>
      <c r="O153" s="510" t="e">
        <f ca="1">+IF(AND(ISNUMBER(OFFSET('Water Data'!$G$9,0,10*ROW('Water Data'!G147))),'Data Summary'!CD153="Yes"),OFFSET('Water Data'!$G$9,0,10*ROW('Water Data'!G147)),NA())</f>
        <v>#N/A</v>
      </c>
      <c r="P153" s="510" t="e">
        <f ca="1">+IF(AND(ISNUMBER(OFFSET('Water Data'!$H$4,0,10*ROW('Water Data'!H147))),'Data Summary'!CE153="Yes"),100-OFFSET('Water Data'!$H$4,0,10*ROW('Water Data'!H147)),NA())</f>
        <v>#N/A</v>
      </c>
      <c r="Q153" s="510" t="e">
        <f ca="1">+IF(AND(ISNUMBER(OFFSET('Water Data'!$H$6,0,10*ROW('Water Data'!H147))),'Data Summary'!CF153="Yes"),OFFSET('Water Data'!$H$6,0,10*ROW('Water Data'!H147)),NA())</f>
        <v>#N/A</v>
      </c>
      <c r="R153" s="510" t="e">
        <f ca="1">+IF(AND(ISNUMBER(OFFSET('Water Data'!$H$9,0,10*ROW('Water Data'!H147))),'Data Summary'!CG153="Yes"),OFFSET('Water Data'!$H$9,0,10*ROW('Water Data'!H147)),NA())</f>
        <v>#N/A</v>
      </c>
      <c r="S153" s="510" t="e">
        <f ca="1">+IF(AND(ISNUMBER(OFFSET('Water Data'!$I$4,0,10*ROW('Water Data'!I147))),'Data Summary'!CH153="Yes"),100-OFFSET('Water Data'!$I$4,0,10*ROW('Water Data'!I147)),NA())</f>
        <v>#N/A</v>
      </c>
      <c r="T153" s="510" t="e">
        <f ca="1">+IF(AND(ISNUMBER(OFFSET('Water Data'!$I$6,0,10*ROW('Water Data'!I147))),'Data Summary'!CI153="Yes"),OFFSET('Water Data'!$I$6,0,10*ROW('Water Data'!I147)),NA())</f>
        <v>#N/A</v>
      </c>
      <c r="U153" s="510" t="e">
        <f ca="1">+IF(AND(ISNUMBER(OFFSET('Water Data'!$I$9,0,10*ROW('Water Data'!I147))),'Data Summary'!CJ153="Yes"),OFFSET('Water Data'!$I$9,0,10*ROW('Water Data'!I147)),NA())</f>
        <v>#N/A</v>
      </c>
      <c r="V153" s="511" t="e">
        <f ca="1">+IF(AND(ISNUMBER(OFFSET('Sanitation Data'!$D$4,0,10*ROW('Sanitation Data'!D147))),'Data Summary'!CK153="Yes"),100-OFFSET('Sanitation Data'!$D$4,0,10*ROW('Sanitation Data'!D147)),NA())</f>
        <v>#N/A</v>
      </c>
      <c r="W153" s="511" t="e">
        <f ca="1">+IF(AND(ISNUMBER(OFFSET('Sanitation Data'!$D$6,0,10*ROW('Sanitation Data'!D147))),'Data Summary'!CL153="Yes"),OFFSET('Sanitation Data'!$D$6,0,10*ROW('Sanitation Data'!D147)),NA())</f>
        <v>#N/A</v>
      </c>
      <c r="X153" s="511" t="e">
        <f ca="1">+IF(AND(ISNUMBER(OFFSET('Sanitation Data'!$D$10,0,10*ROW('Sanitation Data'!D147))),'Data Summary'!CM153="Yes"),OFFSET('Sanitation Data'!$D$10,0,10*ROW('Sanitation Data'!D147)),NA())</f>
        <v>#N/A</v>
      </c>
      <c r="Y153" s="511" t="e">
        <f ca="1">+IF(AND(ISNUMBER(OFFSET('Sanitation Data'!$D$11,0,10*ROW('Sanitation Data'!D147))),'Data Summary'!CN153="Yes"),OFFSET('Sanitation Data'!$D$11,0,10*ROW('Sanitation Data'!D147)),NA())</f>
        <v>#N/A</v>
      </c>
      <c r="Z153" s="511" t="e">
        <f ca="1">+IF(AND(ISNUMBER(OFFSET('Sanitation Data'!$D$12,0,10*ROW('Sanitation Data'!D147))),'Data Summary'!CO153="Yes"),OFFSET('Sanitation Data'!$D$12,0,10*ROW('Sanitation Data'!D147)),NA())</f>
        <v>#N/A</v>
      </c>
      <c r="AA153" s="511" t="e">
        <f ca="1">+IF(AND(ISNUMBER(OFFSET('Sanitation Data'!$E$4,0,10*ROW('Sanitation Data'!E147))),'Data Summary'!CP153="Yes"),100-OFFSET('Sanitation Data'!$E$4,0,10*ROW('Sanitation Data'!E147)),NA())</f>
        <v>#N/A</v>
      </c>
      <c r="AB153" s="511" t="e">
        <f ca="1">+IF(AND(ISNUMBER(OFFSET('Sanitation Data'!$E$6,0,10*ROW('Sanitation Data'!E147))),'Data Summary'!CQ153="Yes"),OFFSET('Sanitation Data'!$E$6,0,10*ROW('Sanitation Data'!E147)),NA())</f>
        <v>#N/A</v>
      </c>
      <c r="AC153" s="511" t="e">
        <f ca="1">+IF(AND(ISNUMBER(OFFSET('Sanitation Data'!$E$10,0,10*ROW('Sanitation Data'!E147))),'Data Summary'!CR153="Yes"),OFFSET('Sanitation Data'!$E$10,0,10*ROW('Sanitation Data'!E147)),NA())</f>
        <v>#N/A</v>
      </c>
      <c r="AD153" s="511" t="e">
        <f ca="1">+IF(AND(ISNUMBER(OFFSET('Sanitation Data'!$E$11,0,10*ROW('Sanitation Data'!E147))),'Data Summary'!CS153="Yes"),OFFSET('Sanitation Data'!$E$11,0,10*ROW('Sanitation Data'!E147)),NA())</f>
        <v>#N/A</v>
      </c>
      <c r="AE153" s="511" t="e">
        <f ca="1">+IF(AND(ISNUMBER(OFFSET('Sanitation Data'!$E$12,0,10*ROW('Sanitation Data'!E147))),'Data Summary'!CT153="Yes"),OFFSET('Sanitation Data'!$E$12,0,10*ROW('Sanitation Data'!E147)),NA())</f>
        <v>#N/A</v>
      </c>
      <c r="AF153" s="511" t="e">
        <f ca="1">+IF(AND(ISNUMBER(OFFSET('Sanitation Data'!$F$4,0,10*ROW('Sanitation Data'!F147))),'Data Summary'!CU153="Yes"),100-OFFSET('Sanitation Data'!$F$4,0,10*ROW('Sanitation Data'!F147)),NA())</f>
        <v>#N/A</v>
      </c>
      <c r="AG153" s="511" t="e">
        <f ca="1">+IF(AND(ISNUMBER(OFFSET('Sanitation Data'!$F$6,0,10*ROW('Sanitation Data'!F147))),'Data Summary'!CV153="Yes"),OFFSET('Sanitation Data'!$F$6,0,10*ROW('Sanitation Data'!F147)),NA())</f>
        <v>#N/A</v>
      </c>
      <c r="AH153" s="511" t="e">
        <f ca="1">+IF(AND(ISNUMBER(OFFSET('Sanitation Data'!$F$10,0,10*ROW('Sanitation Data'!F147))),'Data Summary'!CW153="Yes"),OFFSET('Sanitation Data'!$F$10,0,10*ROW('Sanitation Data'!F147)),NA())</f>
        <v>#N/A</v>
      </c>
      <c r="AI153" s="511" t="e">
        <f ca="1">+IF(AND(ISNUMBER(OFFSET('Sanitation Data'!$F$11,0,10*ROW('Sanitation Data'!F147))),'Data Summary'!CX153="Yes"),OFFSET('Sanitation Data'!$F$11,0,10*ROW('Sanitation Data'!F147)),NA())</f>
        <v>#N/A</v>
      </c>
      <c r="AJ153" s="511" t="e">
        <f ca="1">+IF(AND(ISNUMBER(OFFSET('Sanitation Data'!$F$12,0,10*ROW('Sanitation Data'!F147))),'Data Summary'!CY153="Yes"),OFFSET('Sanitation Data'!$F$12,0,10*ROW('Sanitation Data'!F147)),NA())</f>
        <v>#N/A</v>
      </c>
      <c r="AK153" s="511" t="e">
        <f ca="1">+IF(AND(ISNUMBER(OFFSET('Sanitation Data'!$G$4,0,10*ROW('Sanitation Data'!G147))),'Data Summary'!CZ153="Yes"),100-OFFSET('Sanitation Data'!$G$4,0,10*ROW('Sanitation Data'!G147)),NA())</f>
        <v>#N/A</v>
      </c>
      <c r="AL153" s="511" t="e">
        <f ca="1">+IF(AND(ISNUMBER(OFFSET('Sanitation Data'!$G$6,0,10*ROW('Sanitation Data'!G147))),'Data Summary'!DA153="Yes"),OFFSET('Sanitation Data'!$G$6,0,10*ROW('Sanitation Data'!G147)),NA())</f>
        <v>#N/A</v>
      </c>
      <c r="AM153" s="511" t="e">
        <f ca="1">+IF(AND(ISNUMBER(OFFSET('Sanitation Data'!$G$10,0,10*ROW('Sanitation Data'!G147))),'Data Summary'!DB153="Yes"),OFFSET('Sanitation Data'!$G$10,0,10*ROW('Sanitation Data'!G147)),NA())</f>
        <v>#N/A</v>
      </c>
      <c r="AN153" s="511" t="e">
        <f ca="1">+IF(AND(ISNUMBER(OFFSET('Sanitation Data'!$G$11,0,10*ROW('Sanitation Data'!G147))),'Data Summary'!DC153="Yes"),OFFSET('Sanitation Data'!$G$11,0,10*ROW('Sanitation Data'!G147)),NA())</f>
        <v>#N/A</v>
      </c>
      <c r="AO153" s="511" t="e">
        <f ca="1">+IF(AND(ISNUMBER(OFFSET('Sanitation Data'!$G$12,0,10*ROW('Sanitation Data'!G147))),'Data Summary'!DD153="Yes"),OFFSET('Sanitation Data'!$G$12,0,10*ROW('Sanitation Data'!G147)),NA())</f>
        <v>#N/A</v>
      </c>
      <c r="AP153" s="511" t="e">
        <f ca="1">+IF(AND(ISNUMBER(OFFSET('Sanitation Data'!$H$4,0,10*ROW('Sanitation Data'!H147))),'Data Summary'!DE153="Yes"),100-OFFSET('Sanitation Data'!$H$4,0,10*ROW('Sanitation Data'!H147)),NA())</f>
        <v>#N/A</v>
      </c>
      <c r="AQ153" s="511" t="e">
        <f ca="1">+IF(AND(ISNUMBER(OFFSET('Sanitation Data'!$H$6,0,10*ROW('Sanitation Data'!H147))),'Data Summary'!DF153="Yes"),OFFSET('Sanitation Data'!$H$6,0,10*ROW('Sanitation Data'!H147)),NA())</f>
        <v>#N/A</v>
      </c>
      <c r="AR153" s="511" t="e">
        <f ca="1">+IF(AND(ISNUMBER(OFFSET('Sanitation Data'!$H$10,0,10*ROW('Sanitation Data'!H147))),'Data Summary'!DG153="Yes"),OFFSET('Sanitation Data'!$H$10,0,10*ROW('Sanitation Data'!H147)),NA())</f>
        <v>#N/A</v>
      </c>
      <c r="AS153" s="511" t="e">
        <f ca="1">+IF(AND(ISNUMBER(OFFSET('Sanitation Data'!$H$11,0,10*ROW('Sanitation Data'!H147))),'Data Summary'!DH153="Yes"),OFFSET('Sanitation Data'!$H$11,0,10*ROW('Sanitation Data'!H147)),NA())</f>
        <v>#N/A</v>
      </c>
      <c r="AT153" s="511" t="e">
        <f ca="1">+IF(AND(ISNUMBER(OFFSET('Sanitation Data'!$H$12,0,10*ROW('Sanitation Data'!H147))),'Data Summary'!DI153="Yes"),OFFSET('Sanitation Data'!$H$12,0,10*ROW('Sanitation Data'!H147)),NA())</f>
        <v>#N/A</v>
      </c>
      <c r="AU153" s="511" t="e">
        <f ca="1">+IF(AND(ISNUMBER(OFFSET('Sanitation Data'!$I$4,0,10*ROW('Sanitation Data'!I147))),'Data Summary'!DJ153="Yes"),100-OFFSET('Sanitation Data'!$I$4,0,10*ROW('Sanitation Data'!I147)),NA())</f>
        <v>#N/A</v>
      </c>
      <c r="AV153" s="511" t="e">
        <f ca="1">+IF(AND(ISNUMBER(OFFSET('Sanitation Data'!$I$6,0,10*ROW('Sanitation Data'!I147))),'Data Summary'!DK153="Yes"),OFFSET('Sanitation Data'!$I$6,0,10*ROW('Sanitation Data'!I147)),NA())</f>
        <v>#N/A</v>
      </c>
      <c r="AW153" s="511" t="e">
        <f ca="1">+IF(AND(ISNUMBER(OFFSET('Sanitation Data'!$I$10,0,10*ROW('Sanitation Data'!I147))),'Data Summary'!DL153="Yes"),OFFSET('Sanitation Data'!$I$10,0,10*ROW('Sanitation Data'!I147)),NA())</f>
        <v>#N/A</v>
      </c>
      <c r="AX153" s="511" t="e">
        <f ca="1">+IF(AND(ISNUMBER(OFFSET('Sanitation Data'!$I$11,0,10*ROW('Sanitation Data'!I147))),'Data Summary'!DM153="Yes"),OFFSET('Sanitation Data'!$I$11,0,10*ROW('Sanitation Data'!I147)),NA())</f>
        <v>#N/A</v>
      </c>
      <c r="AY153" s="511" t="e">
        <f ca="1">+IF(AND(ISNUMBER(OFFSET('Sanitation Data'!$I$12,0,10*ROW('Sanitation Data'!I147))),'Data Summary'!DN153="Yes"),OFFSET('Sanitation Data'!$I$12,0,10*ROW('Sanitation Data'!I147)),NA())</f>
        <v>#N/A</v>
      </c>
      <c r="AZ153" s="512" t="e">
        <f ca="1">+IF(AND(ISNUMBER(OFFSET('Hygiene Data'!$D$5,0,10*ROW('Hygiene Data'!D147))),'Data Summary'!DO153="Yes"),OFFSET('Hygiene Data'!$D$5,0,10*ROW('Hygiene Data'!D147)),NA())</f>
        <v>#N/A</v>
      </c>
      <c r="BA153" s="512" t="e">
        <f ca="1">+IF(AND(ISNUMBER(OFFSET('Hygiene Data'!$D$7,0,10*ROW('Hygiene Data'!D147))),'Data Summary'!DP153="Yes"),OFFSET('Hygiene Data'!$D$7,0,10*ROW('Hygiene Data'!D147)),NA())</f>
        <v>#N/A</v>
      </c>
      <c r="BB153" s="512" t="e">
        <f ca="1">+IF(AND(ISNUMBER(OFFSET('Hygiene Data'!$D$9,0,10*ROW('Hygiene Data'!D147))),'Data Summary'!DQ153="Yes"),OFFSET('Hygiene Data'!$D$9,0,10*ROW('Hygiene Data'!D147)),NA())</f>
        <v>#N/A</v>
      </c>
      <c r="BC153" s="512" t="e">
        <f ca="1">+IF(AND(ISNUMBER(OFFSET('Hygiene Data'!$E$5,0,10*ROW('Hygiene Data'!E147))),'Data Summary'!DR153="Yes"),OFFSET('Hygiene Data'!$E$5,0,10*ROW('Hygiene Data'!E147)),NA())</f>
        <v>#N/A</v>
      </c>
      <c r="BD153" s="512" t="e">
        <f ca="1">+IF(AND(ISNUMBER(OFFSET('Hygiene Data'!$E$7,0,10*ROW('Hygiene Data'!E147))),'Data Summary'!DS153="Yes"),OFFSET('Hygiene Data'!$E$7,0,10*ROW('Hygiene Data'!E147)),NA())</f>
        <v>#N/A</v>
      </c>
      <c r="BE153" s="512" t="e">
        <f ca="1">+IF(AND(ISNUMBER(OFFSET('Hygiene Data'!$E$9,0,10*ROW('Hygiene Data'!E147))),'Data Summary'!DT153="Yes"),OFFSET('Hygiene Data'!$E$9,0,10*ROW('Hygiene Data'!E147)),NA())</f>
        <v>#N/A</v>
      </c>
      <c r="BF153" s="512" t="e">
        <f ca="1">+IF(AND(ISNUMBER(OFFSET('Hygiene Data'!$F$5,0,10*ROW('Hygiene Data'!F147))),'Data Summary'!DU153="Yes"),OFFSET('Hygiene Data'!$F$5,0,10*ROW('Hygiene Data'!F147)),NA())</f>
        <v>#N/A</v>
      </c>
      <c r="BG153" s="512" t="e">
        <f ca="1">+IF(AND(ISNUMBER(OFFSET('Hygiene Data'!$F$7,0,10*ROW('Hygiene Data'!F147))),'Data Summary'!DV153="Yes"),OFFSET('Hygiene Data'!$F$7,0,10*ROW('Hygiene Data'!F147)),NA())</f>
        <v>#N/A</v>
      </c>
      <c r="BH153" s="512" t="e">
        <f ca="1">+IF(AND(ISNUMBER(OFFSET('Hygiene Data'!$F$9,0,10*ROW('Hygiene Data'!F147))),'Data Summary'!DW153="Yes"),OFFSET('Hygiene Data'!$F$9,0,10*ROW('Hygiene Data'!F147)),NA())</f>
        <v>#N/A</v>
      </c>
      <c r="BI153" s="512" t="e">
        <f ca="1">+IF(AND(ISNUMBER(OFFSET('Hygiene Data'!$G$5,0,10*ROW('Hygiene Data'!G147))),'Data Summary'!DX153="Yes"),OFFSET('Hygiene Data'!$G$5,0,10*ROW('Hygiene Data'!G147)),NA())</f>
        <v>#N/A</v>
      </c>
      <c r="BJ153" s="512" t="e">
        <f ca="1">+IF(AND(ISNUMBER(OFFSET('Hygiene Data'!$G$7,0,10*ROW('Hygiene Data'!G147))),'Data Summary'!DY153="Yes"),OFFSET('Hygiene Data'!$G$7,0,10*ROW('Hygiene Data'!G147)),NA())</f>
        <v>#N/A</v>
      </c>
      <c r="BK153" s="512" t="e">
        <f ca="1">+IF(AND(ISNUMBER(OFFSET('Hygiene Data'!$G$9,0,10*ROW('Hygiene Data'!G147))),'Data Summary'!DZ153="Yes"),OFFSET('Hygiene Data'!$G$9,0,10*ROW('Hygiene Data'!G147)),NA())</f>
        <v>#N/A</v>
      </c>
      <c r="BL153" s="512" t="e">
        <f ca="1">+IF(AND(ISNUMBER(OFFSET('Hygiene Data'!$H$5,0,10*ROW('Hygiene Data'!H147))),'Data Summary'!EA153="Yes"),OFFSET('Hygiene Data'!$H$5,0,10*ROW('Hygiene Data'!H147)),NA())</f>
        <v>#N/A</v>
      </c>
      <c r="BM153" s="512" t="e">
        <f ca="1">+IF(AND(ISNUMBER(OFFSET('Hygiene Data'!$H$7,0,10*ROW('Hygiene Data'!H147))),'Data Summary'!EB153="Yes"),OFFSET('Hygiene Data'!$H$7,0,10*ROW('Hygiene Data'!H147)),NA())</f>
        <v>#N/A</v>
      </c>
      <c r="BN153" s="512" t="e">
        <f ca="1">+IF(AND(ISNUMBER(OFFSET('Hygiene Data'!$H$9,0,10*ROW('Hygiene Data'!H147))),'Data Summary'!EC153="Yes"),OFFSET('Hygiene Data'!$H$9,0,10*ROW('Hygiene Data'!H147)),NA())</f>
        <v>#N/A</v>
      </c>
      <c r="BO153" s="512" t="e">
        <f ca="1">+IF(AND(ISNUMBER(OFFSET('Hygiene Data'!$I$5,0,10*ROW('Hygiene Data'!I147))),'Data Summary'!ED153="Yes"),OFFSET('Hygiene Data'!$I$5,0,10*ROW('Hygiene Data'!I147)),NA())</f>
        <v>#N/A</v>
      </c>
      <c r="BP153" s="512" t="e">
        <f ca="1">+IF(AND(ISNUMBER(OFFSET('Hygiene Data'!$I$7,0,10*ROW('Hygiene Data'!I147))),'Data Summary'!EE153="Yes"),OFFSET('Hygiene Data'!$I$7,0,10*ROW('Hygiene Data'!I147)),NA())</f>
        <v>#N/A</v>
      </c>
      <c r="BQ153" s="512" t="e">
        <f ca="1">+IF(AND(ISNUMBER(OFFSET('Hygiene Data'!$I$9,0,10*ROW('Hygiene Data'!I147))),'Data Summary'!EF153="Yes"),OFFSET('Hygiene Data'!$I$9,0,10*ROW('Hygiene Data'!I147)),NA())</f>
        <v>#N/A</v>
      </c>
    </row>
    <row r="154" spans="1:69" x14ac:dyDescent="0.25">
      <c r="A154" s="508" t="e">
        <f ca="1">+RIGHT('Data Summary'!A154,LEN('Data Summary'!A154)-9)</f>
        <v>#VALUE!</v>
      </c>
      <c r="B154" s="482" t="str">
        <f ca="1">+IF(ISTEXT('Data Summary'!B154),'Data Summary'!B154,"")</f>
        <v/>
      </c>
      <c r="C154" s="509" t="e">
        <f ca="1">+VALUE('Data Summary'!C154)</f>
        <v>#VALUE!</v>
      </c>
      <c r="D154" s="510" t="e">
        <f ca="1">+IF(AND(ISNUMBER(OFFSET('Water Data'!$D$4,0,10*ROW('Water Data'!D148))),'Data Summary'!BS154="Yes"),100-OFFSET('Water Data'!$D$4,0,10*ROW('Water Data'!D148)),NA())</f>
        <v>#N/A</v>
      </c>
      <c r="E154" s="510" t="e">
        <f ca="1">+IF(AND(ISNUMBER(OFFSET('Water Data'!$D$6,0,10*ROW('Water Data'!D148))),'Data Summary'!BT154="Yes"),OFFSET('Water Data'!$D$6,0,10*ROW('Water Data'!D148)),NA())</f>
        <v>#N/A</v>
      </c>
      <c r="F154" s="510" t="e">
        <f ca="1">+IF(AND(ISNUMBER(OFFSET('Water Data'!$D$9,0,10*ROW('Water Data'!D148))),'Data Summary'!BU154="Yes"),OFFSET('Water Data'!$D$9,0,10*ROW('Water Data'!D148)),NA())</f>
        <v>#N/A</v>
      </c>
      <c r="G154" s="510" t="e">
        <f ca="1">+IF(AND(ISNUMBER(OFFSET('Water Data'!$E$4,0,10*ROW('Water Data'!E148))),'Data Summary'!BV154="Yes"),100-OFFSET('Water Data'!$E$4,0,10*ROW('Water Data'!E148)),NA())</f>
        <v>#N/A</v>
      </c>
      <c r="H154" s="510" t="e">
        <f ca="1">+IF(AND(ISNUMBER(OFFSET('Water Data'!$E$6,0,10*ROW('Water Data'!E148))),'Data Summary'!BW154="Yes"),OFFSET('Water Data'!$E$6,0,10*ROW('Water Data'!E148)),NA())</f>
        <v>#N/A</v>
      </c>
      <c r="I154" s="510" t="e">
        <f ca="1">+IF(AND(ISNUMBER(OFFSET('Water Data'!$E$9,0,10*ROW('Water Data'!E148))),'Data Summary'!BX154="Yes"),OFFSET('Water Data'!$E$9,0,10*ROW('Water Data'!E148)),NA())</f>
        <v>#N/A</v>
      </c>
      <c r="J154" s="510" t="e">
        <f ca="1">+IF(AND(ISNUMBER(OFFSET('Water Data'!$F$4,0,10*ROW('Water Data'!F148))),'Data Summary'!BY154="Yes"),100-OFFSET('Water Data'!$F$4,0,10*ROW('Water Data'!F148)),NA())</f>
        <v>#N/A</v>
      </c>
      <c r="K154" s="510" t="e">
        <f ca="1">+IF(AND(ISNUMBER(OFFSET('Water Data'!$F$6,0,10*ROW('Water Data'!F148))),'Data Summary'!BZ154="Yes"),OFFSET('Water Data'!$F$6,0,10*ROW('Water Data'!F148)),NA())</f>
        <v>#N/A</v>
      </c>
      <c r="L154" s="510" t="e">
        <f ca="1">+IF(AND(ISNUMBER(OFFSET('Water Data'!$F$9,0,10*ROW('Water Data'!F148))),'Data Summary'!CA154="Yes"),OFFSET('Water Data'!$F$9,0,10*ROW('Water Data'!F148)),NA())</f>
        <v>#N/A</v>
      </c>
      <c r="M154" s="510" t="e">
        <f ca="1">+IF(AND(ISNUMBER(OFFSET('Water Data'!$G$4,0,10*ROW('Water Data'!G148))),'Data Summary'!CB154="Yes"),100-OFFSET('Water Data'!$G$4,0,10*ROW('Water Data'!G148)),NA())</f>
        <v>#N/A</v>
      </c>
      <c r="N154" s="510" t="e">
        <f ca="1">+IF(AND(ISNUMBER(OFFSET('Water Data'!$G$6,0,10*ROW('Water Data'!G148))),'Data Summary'!CC154="Yes"),OFFSET('Water Data'!$G$6,0,10*ROW('Water Data'!G148)),NA())</f>
        <v>#N/A</v>
      </c>
      <c r="O154" s="510" t="e">
        <f ca="1">+IF(AND(ISNUMBER(OFFSET('Water Data'!$G$9,0,10*ROW('Water Data'!G148))),'Data Summary'!CD154="Yes"),OFFSET('Water Data'!$G$9,0,10*ROW('Water Data'!G148)),NA())</f>
        <v>#N/A</v>
      </c>
      <c r="P154" s="510" t="e">
        <f ca="1">+IF(AND(ISNUMBER(OFFSET('Water Data'!$H$4,0,10*ROW('Water Data'!H148))),'Data Summary'!CE154="Yes"),100-OFFSET('Water Data'!$H$4,0,10*ROW('Water Data'!H148)),NA())</f>
        <v>#N/A</v>
      </c>
      <c r="Q154" s="510" t="e">
        <f ca="1">+IF(AND(ISNUMBER(OFFSET('Water Data'!$H$6,0,10*ROW('Water Data'!H148))),'Data Summary'!CF154="Yes"),OFFSET('Water Data'!$H$6,0,10*ROW('Water Data'!H148)),NA())</f>
        <v>#N/A</v>
      </c>
      <c r="R154" s="510" t="e">
        <f ca="1">+IF(AND(ISNUMBER(OFFSET('Water Data'!$H$9,0,10*ROW('Water Data'!H148))),'Data Summary'!CG154="Yes"),OFFSET('Water Data'!$H$9,0,10*ROW('Water Data'!H148)),NA())</f>
        <v>#N/A</v>
      </c>
      <c r="S154" s="510" t="e">
        <f ca="1">+IF(AND(ISNUMBER(OFFSET('Water Data'!$I$4,0,10*ROW('Water Data'!I148))),'Data Summary'!CH154="Yes"),100-OFFSET('Water Data'!$I$4,0,10*ROW('Water Data'!I148)),NA())</f>
        <v>#N/A</v>
      </c>
      <c r="T154" s="510" t="e">
        <f ca="1">+IF(AND(ISNUMBER(OFFSET('Water Data'!$I$6,0,10*ROW('Water Data'!I148))),'Data Summary'!CI154="Yes"),OFFSET('Water Data'!$I$6,0,10*ROW('Water Data'!I148)),NA())</f>
        <v>#N/A</v>
      </c>
      <c r="U154" s="510" t="e">
        <f ca="1">+IF(AND(ISNUMBER(OFFSET('Water Data'!$I$9,0,10*ROW('Water Data'!I148))),'Data Summary'!CJ154="Yes"),OFFSET('Water Data'!$I$9,0,10*ROW('Water Data'!I148)),NA())</f>
        <v>#N/A</v>
      </c>
      <c r="V154" s="511" t="e">
        <f ca="1">+IF(AND(ISNUMBER(OFFSET('Sanitation Data'!$D$4,0,10*ROW('Sanitation Data'!D148))),'Data Summary'!CK154="Yes"),100-OFFSET('Sanitation Data'!$D$4,0,10*ROW('Sanitation Data'!D148)),NA())</f>
        <v>#N/A</v>
      </c>
      <c r="W154" s="511" t="e">
        <f ca="1">+IF(AND(ISNUMBER(OFFSET('Sanitation Data'!$D$6,0,10*ROW('Sanitation Data'!D148))),'Data Summary'!CL154="Yes"),OFFSET('Sanitation Data'!$D$6,0,10*ROW('Sanitation Data'!D148)),NA())</f>
        <v>#N/A</v>
      </c>
      <c r="X154" s="511" t="e">
        <f ca="1">+IF(AND(ISNUMBER(OFFSET('Sanitation Data'!$D$10,0,10*ROW('Sanitation Data'!D148))),'Data Summary'!CM154="Yes"),OFFSET('Sanitation Data'!$D$10,0,10*ROW('Sanitation Data'!D148)),NA())</f>
        <v>#N/A</v>
      </c>
      <c r="Y154" s="511" t="e">
        <f ca="1">+IF(AND(ISNUMBER(OFFSET('Sanitation Data'!$D$11,0,10*ROW('Sanitation Data'!D148))),'Data Summary'!CN154="Yes"),OFFSET('Sanitation Data'!$D$11,0,10*ROW('Sanitation Data'!D148)),NA())</f>
        <v>#N/A</v>
      </c>
      <c r="Z154" s="511" t="e">
        <f ca="1">+IF(AND(ISNUMBER(OFFSET('Sanitation Data'!$D$12,0,10*ROW('Sanitation Data'!D148))),'Data Summary'!CO154="Yes"),OFFSET('Sanitation Data'!$D$12,0,10*ROW('Sanitation Data'!D148)),NA())</f>
        <v>#N/A</v>
      </c>
      <c r="AA154" s="511" t="e">
        <f ca="1">+IF(AND(ISNUMBER(OFFSET('Sanitation Data'!$E$4,0,10*ROW('Sanitation Data'!E148))),'Data Summary'!CP154="Yes"),100-OFFSET('Sanitation Data'!$E$4,0,10*ROW('Sanitation Data'!E148)),NA())</f>
        <v>#N/A</v>
      </c>
      <c r="AB154" s="511" t="e">
        <f ca="1">+IF(AND(ISNUMBER(OFFSET('Sanitation Data'!$E$6,0,10*ROW('Sanitation Data'!E148))),'Data Summary'!CQ154="Yes"),OFFSET('Sanitation Data'!$E$6,0,10*ROW('Sanitation Data'!E148)),NA())</f>
        <v>#N/A</v>
      </c>
      <c r="AC154" s="511" t="e">
        <f ca="1">+IF(AND(ISNUMBER(OFFSET('Sanitation Data'!$E$10,0,10*ROW('Sanitation Data'!E148))),'Data Summary'!CR154="Yes"),OFFSET('Sanitation Data'!$E$10,0,10*ROW('Sanitation Data'!E148)),NA())</f>
        <v>#N/A</v>
      </c>
      <c r="AD154" s="511" t="e">
        <f ca="1">+IF(AND(ISNUMBER(OFFSET('Sanitation Data'!$E$11,0,10*ROW('Sanitation Data'!E148))),'Data Summary'!CS154="Yes"),OFFSET('Sanitation Data'!$E$11,0,10*ROW('Sanitation Data'!E148)),NA())</f>
        <v>#N/A</v>
      </c>
      <c r="AE154" s="511" t="e">
        <f ca="1">+IF(AND(ISNUMBER(OFFSET('Sanitation Data'!$E$12,0,10*ROW('Sanitation Data'!E148))),'Data Summary'!CT154="Yes"),OFFSET('Sanitation Data'!$E$12,0,10*ROW('Sanitation Data'!E148)),NA())</f>
        <v>#N/A</v>
      </c>
      <c r="AF154" s="511" t="e">
        <f ca="1">+IF(AND(ISNUMBER(OFFSET('Sanitation Data'!$F$4,0,10*ROW('Sanitation Data'!F148))),'Data Summary'!CU154="Yes"),100-OFFSET('Sanitation Data'!$F$4,0,10*ROW('Sanitation Data'!F148)),NA())</f>
        <v>#N/A</v>
      </c>
      <c r="AG154" s="511" t="e">
        <f ca="1">+IF(AND(ISNUMBER(OFFSET('Sanitation Data'!$F$6,0,10*ROW('Sanitation Data'!F148))),'Data Summary'!CV154="Yes"),OFFSET('Sanitation Data'!$F$6,0,10*ROW('Sanitation Data'!F148)),NA())</f>
        <v>#N/A</v>
      </c>
      <c r="AH154" s="511" t="e">
        <f ca="1">+IF(AND(ISNUMBER(OFFSET('Sanitation Data'!$F$10,0,10*ROW('Sanitation Data'!F148))),'Data Summary'!CW154="Yes"),OFFSET('Sanitation Data'!$F$10,0,10*ROW('Sanitation Data'!F148)),NA())</f>
        <v>#N/A</v>
      </c>
      <c r="AI154" s="511" t="e">
        <f ca="1">+IF(AND(ISNUMBER(OFFSET('Sanitation Data'!$F$11,0,10*ROW('Sanitation Data'!F148))),'Data Summary'!CX154="Yes"),OFFSET('Sanitation Data'!$F$11,0,10*ROW('Sanitation Data'!F148)),NA())</f>
        <v>#N/A</v>
      </c>
      <c r="AJ154" s="511" t="e">
        <f ca="1">+IF(AND(ISNUMBER(OFFSET('Sanitation Data'!$F$12,0,10*ROW('Sanitation Data'!F148))),'Data Summary'!CY154="Yes"),OFFSET('Sanitation Data'!$F$12,0,10*ROW('Sanitation Data'!F148)),NA())</f>
        <v>#N/A</v>
      </c>
      <c r="AK154" s="511" t="e">
        <f ca="1">+IF(AND(ISNUMBER(OFFSET('Sanitation Data'!$G$4,0,10*ROW('Sanitation Data'!G148))),'Data Summary'!CZ154="Yes"),100-OFFSET('Sanitation Data'!$G$4,0,10*ROW('Sanitation Data'!G148)),NA())</f>
        <v>#N/A</v>
      </c>
      <c r="AL154" s="511" t="e">
        <f ca="1">+IF(AND(ISNUMBER(OFFSET('Sanitation Data'!$G$6,0,10*ROW('Sanitation Data'!G148))),'Data Summary'!DA154="Yes"),OFFSET('Sanitation Data'!$G$6,0,10*ROW('Sanitation Data'!G148)),NA())</f>
        <v>#N/A</v>
      </c>
      <c r="AM154" s="511" t="e">
        <f ca="1">+IF(AND(ISNUMBER(OFFSET('Sanitation Data'!$G$10,0,10*ROW('Sanitation Data'!G148))),'Data Summary'!DB154="Yes"),OFFSET('Sanitation Data'!$G$10,0,10*ROW('Sanitation Data'!G148)),NA())</f>
        <v>#N/A</v>
      </c>
      <c r="AN154" s="511" t="e">
        <f ca="1">+IF(AND(ISNUMBER(OFFSET('Sanitation Data'!$G$11,0,10*ROW('Sanitation Data'!G148))),'Data Summary'!DC154="Yes"),OFFSET('Sanitation Data'!$G$11,0,10*ROW('Sanitation Data'!G148)),NA())</f>
        <v>#N/A</v>
      </c>
      <c r="AO154" s="511" t="e">
        <f ca="1">+IF(AND(ISNUMBER(OFFSET('Sanitation Data'!$G$12,0,10*ROW('Sanitation Data'!G148))),'Data Summary'!DD154="Yes"),OFFSET('Sanitation Data'!$G$12,0,10*ROW('Sanitation Data'!G148)),NA())</f>
        <v>#N/A</v>
      </c>
      <c r="AP154" s="511" t="e">
        <f ca="1">+IF(AND(ISNUMBER(OFFSET('Sanitation Data'!$H$4,0,10*ROW('Sanitation Data'!H148))),'Data Summary'!DE154="Yes"),100-OFFSET('Sanitation Data'!$H$4,0,10*ROW('Sanitation Data'!H148)),NA())</f>
        <v>#N/A</v>
      </c>
      <c r="AQ154" s="511" t="e">
        <f ca="1">+IF(AND(ISNUMBER(OFFSET('Sanitation Data'!$H$6,0,10*ROW('Sanitation Data'!H148))),'Data Summary'!DF154="Yes"),OFFSET('Sanitation Data'!$H$6,0,10*ROW('Sanitation Data'!H148)),NA())</f>
        <v>#N/A</v>
      </c>
      <c r="AR154" s="511" t="e">
        <f ca="1">+IF(AND(ISNUMBER(OFFSET('Sanitation Data'!$H$10,0,10*ROW('Sanitation Data'!H148))),'Data Summary'!DG154="Yes"),OFFSET('Sanitation Data'!$H$10,0,10*ROW('Sanitation Data'!H148)),NA())</f>
        <v>#N/A</v>
      </c>
      <c r="AS154" s="511" t="e">
        <f ca="1">+IF(AND(ISNUMBER(OFFSET('Sanitation Data'!$H$11,0,10*ROW('Sanitation Data'!H148))),'Data Summary'!DH154="Yes"),OFFSET('Sanitation Data'!$H$11,0,10*ROW('Sanitation Data'!H148)),NA())</f>
        <v>#N/A</v>
      </c>
      <c r="AT154" s="511" t="e">
        <f ca="1">+IF(AND(ISNUMBER(OFFSET('Sanitation Data'!$H$12,0,10*ROW('Sanitation Data'!H148))),'Data Summary'!DI154="Yes"),OFFSET('Sanitation Data'!$H$12,0,10*ROW('Sanitation Data'!H148)),NA())</f>
        <v>#N/A</v>
      </c>
      <c r="AU154" s="511" t="e">
        <f ca="1">+IF(AND(ISNUMBER(OFFSET('Sanitation Data'!$I$4,0,10*ROW('Sanitation Data'!I148))),'Data Summary'!DJ154="Yes"),100-OFFSET('Sanitation Data'!$I$4,0,10*ROW('Sanitation Data'!I148)),NA())</f>
        <v>#N/A</v>
      </c>
      <c r="AV154" s="511" t="e">
        <f ca="1">+IF(AND(ISNUMBER(OFFSET('Sanitation Data'!$I$6,0,10*ROW('Sanitation Data'!I148))),'Data Summary'!DK154="Yes"),OFFSET('Sanitation Data'!$I$6,0,10*ROW('Sanitation Data'!I148)),NA())</f>
        <v>#N/A</v>
      </c>
      <c r="AW154" s="511" t="e">
        <f ca="1">+IF(AND(ISNUMBER(OFFSET('Sanitation Data'!$I$10,0,10*ROW('Sanitation Data'!I148))),'Data Summary'!DL154="Yes"),OFFSET('Sanitation Data'!$I$10,0,10*ROW('Sanitation Data'!I148)),NA())</f>
        <v>#N/A</v>
      </c>
      <c r="AX154" s="511" t="e">
        <f ca="1">+IF(AND(ISNUMBER(OFFSET('Sanitation Data'!$I$11,0,10*ROW('Sanitation Data'!I148))),'Data Summary'!DM154="Yes"),OFFSET('Sanitation Data'!$I$11,0,10*ROW('Sanitation Data'!I148)),NA())</f>
        <v>#N/A</v>
      </c>
      <c r="AY154" s="511" t="e">
        <f ca="1">+IF(AND(ISNUMBER(OFFSET('Sanitation Data'!$I$12,0,10*ROW('Sanitation Data'!I148))),'Data Summary'!DN154="Yes"),OFFSET('Sanitation Data'!$I$12,0,10*ROW('Sanitation Data'!I148)),NA())</f>
        <v>#N/A</v>
      </c>
      <c r="AZ154" s="512" t="e">
        <f ca="1">+IF(AND(ISNUMBER(OFFSET('Hygiene Data'!$D$5,0,10*ROW('Hygiene Data'!D148))),'Data Summary'!DO154="Yes"),OFFSET('Hygiene Data'!$D$5,0,10*ROW('Hygiene Data'!D148)),NA())</f>
        <v>#N/A</v>
      </c>
      <c r="BA154" s="512" t="e">
        <f ca="1">+IF(AND(ISNUMBER(OFFSET('Hygiene Data'!$D$7,0,10*ROW('Hygiene Data'!D148))),'Data Summary'!DP154="Yes"),OFFSET('Hygiene Data'!$D$7,0,10*ROW('Hygiene Data'!D148)),NA())</f>
        <v>#N/A</v>
      </c>
      <c r="BB154" s="512" t="e">
        <f ca="1">+IF(AND(ISNUMBER(OFFSET('Hygiene Data'!$D$9,0,10*ROW('Hygiene Data'!D148))),'Data Summary'!DQ154="Yes"),OFFSET('Hygiene Data'!$D$9,0,10*ROW('Hygiene Data'!D148)),NA())</f>
        <v>#N/A</v>
      </c>
      <c r="BC154" s="512" t="e">
        <f ca="1">+IF(AND(ISNUMBER(OFFSET('Hygiene Data'!$E$5,0,10*ROW('Hygiene Data'!E148))),'Data Summary'!DR154="Yes"),OFFSET('Hygiene Data'!$E$5,0,10*ROW('Hygiene Data'!E148)),NA())</f>
        <v>#N/A</v>
      </c>
      <c r="BD154" s="512" t="e">
        <f ca="1">+IF(AND(ISNUMBER(OFFSET('Hygiene Data'!$E$7,0,10*ROW('Hygiene Data'!E148))),'Data Summary'!DS154="Yes"),OFFSET('Hygiene Data'!$E$7,0,10*ROW('Hygiene Data'!E148)),NA())</f>
        <v>#N/A</v>
      </c>
      <c r="BE154" s="512" t="e">
        <f ca="1">+IF(AND(ISNUMBER(OFFSET('Hygiene Data'!$E$9,0,10*ROW('Hygiene Data'!E148))),'Data Summary'!DT154="Yes"),OFFSET('Hygiene Data'!$E$9,0,10*ROW('Hygiene Data'!E148)),NA())</f>
        <v>#N/A</v>
      </c>
      <c r="BF154" s="512" t="e">
        <f ca="1">+IF(AND(ISNUMBER(OFFSET('Hygiene Data'!$F$5,0,10*ROW('Hygiene Data'!F148))),'Data Summary'!DU154="Yes"),OFFSET('Hygiene Data'!$F$5,0,10*ROW('Hygiene Data'!F148)),NA())</f>
        <v>#N/A</v>
      </c>
      <c r="BG154" s="512" t="e">
        <f ca="1">+IF(AND(ISNUMBER(OFFSET('Hygiene Data'!$F$7,0,10*ROW('Hygiene Data'!F148))),'Data Summary'!DV154="Yes"),OFFSET('Hygiene Data'!$F$7,0,10*ROW('Hygiene Data'!F148)),NA())</f>
        <v>#N/A</v>
      </c>
      <c r="BH154" s="512" t="e">
        <f ca="1">+IF(AND(ISNUMBER(OFFSET('Hygiene Data'!$F$9,0,10*ROW('Hygiene Data'!F148))),'Data Summary'!DW154="Yes"),OFFSET('Hygiene Data'!$F$9,0,10*ROW('Hygiene Data'!F148)),NA())</f>
        <v>#N/A</v>
      </c>
      <c r="BI154" s="512" t="e">
        <f ca="1">+IF(AND(ISNUMBER(OFFSET('Hygiene Data'!$G$5,0,10*ROW('Hygiene Data'!G148))),'Data Summary'!DX154="Yes"),OFFSET('Hygiene Data'!$G$5,0,10*ROW('Hygiene Data'!G148)),NA())</f>
        <v>#N/A</v>
      </c>
      <c r="BJ154" s="512" t="e">
        <f ca="1">+IF(AND(ISNUMBER(OFFSET('Hygiene Data'!$G$7,0,10*ROW('Hygiene Data'!G148))),'Data Summary'!DY154="Yes"),OFFSET('Hygiene Data'!$G$7,0,10*ROW('Hygiene Data'!G148)),NA())</f>
        <v>#N/A</v>
      </c>
      <c r="BK154" s="512" t="e">
        <f ca="1">+IF(AND(ISNUMBER(OFFSET('Hygiene Data'!$G$9,0,10*ROW('Hygiene Data'!G148))),'Data Summary'!DZ154="Yes"),OFFSET('Hygiene Data'!$G$9,0,10*ROW('Hygiene Data'!G148)),NA())</f>
        <v>#N/A</v>
      </c>
      <c r="BL154" s="512" t="e">
        <f ca="1">+IF(AND(ISNUMBER(OFFSET('Hygiene Data'!$H$5,0,10*ROW('Hygiene Data'!H148))),'Data Summary'!EA154="Yes"),OFFSET('Hygiene Data'!$H$5,0,10*ROW('Hygiene Data'!H148)),NA())</f>
        <v>#N/A</v>
      </c>
      <c r="BM154" s="512" t="e">
        <f ca="1">+IF(AND(ISNUMBER(OFFSET('Hygiene Data'!$H$7,0,10*ROW('Hygiene Data'!H148))),'Data Summary'!EB154="Yes"),OFFSET('Hygiene Data'!$H$7,0,10*ROW('Hygiene Data'!H148)),NA())</f>
        <v>#N/A</v>
      </c>
      <c r="BN154" s="512" t="e">
        <f ca="1">+IF(AND(ISNUMBER(OFFSET('Hygiene Data'!$H$9,0,10*ROW('Hygiene Data'!H148))),'Data Summary'!EC154="Yes"),OFFSET('Hygiene Data'!$H$9,0,10*ROW('Hygiene Data'!H148)),NA())</f>
        <v>#N/A</v>
      </c>
      <c r="BO154" s="512" t="e">
        <f ca="1">+IF(AND(ISNUMBER(OFFSET('Hygiene Data'!$I$5,0,10*ROW('Hygiene Data'!I148))),'Data Summary'!ED154="Yes"),OFFSET('Hygiene Data'!$I$5,0,10*ROW('Hygiene Data'!I148)),NA())</f>
        <v>#N/A</v>
      </c>
      <c r="BP154" s="512" t="e">
        <f ca="1">+IF(AND(ISNUMBER(OFFSET('Hygiene Data'!$I$7,0,10*ROW('Hygiene Data'!I148))),'Data Summary'!EE154="Yes"),OFFSET('Hygiene Data'!$I$7,0,10*ROW('Hygiene Data'!I148)),NA())</f>
        <v>#N/A</v>
      </c>
      <c r="BQ154" s="512" t="e">
        <f ca="1">+IF(AND(ISNUMBER(OFFSET('Hygiene Data'!$I$9,0,10*ROW('Hygiene Data'!I148))),'Data Summary'!EF154="Yes"),OFFSET('Hygiene Data'!$I$9,0,10*ROW('Hygiene Data'!I148)),NA())</f>
        <v>#N/A</v>
      </c>
    </row>
    <row r="155" spans="1:69" x14ac:dyDescent="0.25">
      <c r="A155" s="508" t="e">
        <f ca="1">+RIGHT('Data Summary'!A155,LEN('Data Summary'!A155)-9)</f>
        <v>#VALUE!</v>
      </c>
      <c r="B155" s="482" t="str">
        <f ca="1">+IF(ISTEXT('Data Summary'!B155),'Data Summary'!B155,"")</f>
        <v/>
      </c>
      <c r="C155" s="509" t="e">
        <f ca="1">+VALUE('Data Summary'!C155)</f>
        <v>#VALUE!</v>
      </c>
      <c r="D155" s="510" t="e">
        <f ca="1">+IF(AND(ISNUMBER(OFFSET('Water Data'!$D$4,0,10*ROW('Water Data'!D149))),'Data Summary'!BS155="Yes"),100-OFFSET('Water Data'!$D$4,0,10*ROW('Water Data'!D149)),NA())</f>
        <v>#N/A</v>
      </c>
      <c r="E155" s="510" t="e">
        <f ca="1">+IF(AND(ISNUMBER(OFFSET('Water Data'!$D$6,0,10*ROW('Water Data'!D149))),'Data Summary'!BT155="Yes"),OFFSET('Water Data'!$D$6,0,10*ROW('Water Data'!D149)),NA())</f>
        <v>#N/A</v>
      </c>
      <c r="F155" s="510" t="e">
        <f ca="1">+IF(AND(ISNUMBER(OFFSET('Water Data'!$D$9,0,10*ROW('Water Data'!D149))),'Data Summary'!BU155="Yes"),OFFSET('Water Data'!$D$9,0,10*ROW('Water Data'!D149)),NA())</f>
        <v>#N/A</v>
      </c>
      <c r="G155" s="510" t="e">
        <f ca="1">+IF(AND(ISNUMBER(OFFSET('Water Data'!$E$4,0,10*ROW('Water Data'!E149))),'Data Summary'!BV155="Yes"),100-OFFSET('Water Data'!$E$4,0,10*ROW('Water Data'!E149)),NA())</f>
        <v>#N/A</v>
      </c>
      <c r="H155" s="510" t="e">
        <f ca="1">+IF(AND(ISNUMBER(OFFSET('Water Data'!$E$6,0,10*ROW('Water Data'!E149))),'Data Summary'!BW155="Yes"),OFFSET('Water Data'!$E$6,0,10*ROW('Water Data'!E149)),NA())</f>
        <v>#N/A</v>
      </c>
      <c r="I155" s="510" t="e">
        <f ca="1">+IF(AND(ISNUMBER(OFFSET('Water Data'!$E$9,0,10*ROW('Water Data'!E149))),'Data Summary'!BX155="Yes"),OFFSET('Water Data'!$E$9,0,10*ROW('Water Data'!E149)),NA())</f>
        <v>#N/A</v>
      </c>
      <c r="J155" s="510" t="e">
        <f ca="1">+IF(AND(ISNUMBER(OFFSET('Water Data'!$F$4,0,10*ROW('Water Data'!F149))),'Data Summary'!BY155="Yes"),100-OFFSET('Water Data'!$F$4,0,10*ROW('Water Data'!F149)),NA())</f>
        <v>#N/A</v>
      </c>
      <c r="K155" s="510" t="e">
        <f ca="1">+IF(AND(ISNUMBER(OFFSET('Water Data'!$F$6,0,10*ROW('Water Data'!F149))),'Data Summary'!BZ155="Yes"),OFFSET('Water Data'!$F$6,0,10*ROW('Water Data'!F149)),NA())</f>
        <v>#N/A</v>
      </c>
      <c r="L155" s="510" t="e">
        <f ca="1">+IF(AND(ISNUMBER(OFFSET('Water Data'!$F$9,0,10*ROW('Water Data'!F149))),'Data Summary'!CA155="Yes"),OFFSET('Water Data'!$F$9,0,10*ROW('Water Data'!F149)),NA())</f>
        <v>#N/A</v>
      </c>
      <c r="M155" s="510" t="e">
        <f ca="1">+IF(AND(ISNUMBER(OFFSET('Water Data'!$G$4,0,10*ROW('Water Data'!G149))),'Data Summary'!CB155="Yes"),100-OFFSET('Water Data'!$G$4,0,10*ROW('Water Data'!G149)),NA())</f>
        <v>#N/A</v>
      </c>
      <c r="N155" s="510" t="e">
        <f ca="1">+IF(AND(ISNUMBER(OFFSET('Water Data'!$G$6,0,10*ROW('Water Data'!G149))),'Data Summary'!CC155="Yes"),OFFSET('Water Data'!$G$6,0,10*ROW('Water Data'!G149)),NA())</f>
        <v>#N/A</v>
      </c>
      <c r="O155" s="510" t="e">
        <f ca="1">+IF(AND(ISNUMBER(OFFSET('Water Data'!$G$9,0,10*ROW('Water Data'!G149))),'Data Summary'!CD155="Yes"),OFFSET('Water Data'!$G$9,0,10*ROW('Water Data'!G149)),NA())</f>
        <v>#N/A</v>
      </c>
      <c r="P155" s="510" t="e">
        <f ca="1">+IF(AND(ISNUMBER(OFFSET('Water Data'!$H$4,0,10*ROW('Water Data'!H149))),'Data Summary'!CE155="Yes"),100-OFFSET('Water Data'!$H$4,0,10*ROW('Water Data'!H149)),NA())</f>
        <v>#N/A</v>
      </c>
      <c r="Q155" s="510" t="e">
        <f ca="1">+IF(AND(ISNUMBER(OFFSET('Water Data'!$H$6,0,10*ROW('Water Data'!H149))),'Data Summary'!CF155="Yes"),OFFSET('Water Data'!$H$6,0,10*ROW('Water Data'!H149)),NA())</f>
        <v>#N/A</v>
      </c>
      <c r="R155" s="510" t="e">
        <f ca="1">+IF(AND(ISNUMBER(OFFSET('Water Data'!$H$9,0,10*ROW('Water Data'!H149))),'Data Summary'!CG155="Yes"),OFFSET('Water Data'!$H$9,0,10*ROW('Water Data'!H149)),NA())</f>
        <v>#N/A</v>
      </c>
      <c r="S155" s="510" t="e">
        <f ca="1">+IF(AND(ISNUMBER(OFFSET('Water Data'!$I$4,0,10*ROW('Water Data'!I149))),'Data Summary'!CH155="Yes"),100-OFFSET('Water Data'!$I$4,0,10*ROW('Water Data'!I149)),NA())</f>
        <v>#N/A</v>
      </c>
      <c r="T155" s="510" t="e">
        <f ca="1">+IF(AND(ISNUMBER(OFFSET('Water Data'!$I$6,0,10*ROW('Water Data'!I149))),'Data Summary'!CI155="Yes"),OFFSET('Water Data'!$I$6,0,10*ROW('Water Data'!I149)),NA())</f>
        <v>#N/A</v>
      </c>
      <c r="U155" s="510" t="e">
        <f ca="1">+IF(AND(ISNUMBER(OFFSET('Water Data'!$I$9,0,10*ROW('Water Data'!I149))),'Data Summary'!CJ155="Yes"),OFFSET('Water Data'!$I$9,0,10*ROW('Water Data'!I149)),NA())</f>
        <v>#N/A</v>
      </c>
      <c r="V155" s="511" t="e">
        <f ca="1">+IF(AND(ISNUMBER(OFFSET('Sanitation Data'!$D$4,0,10*ROW('Sanitation Data'!D149))),'Data Summary'!CK155="Yes"),100-OFFSET('Sanitation Data'!$D$4,0,10*ROW('Sanitation Data'!D149)),NA())</f>
        <v>#N/A</v>
      </c>
      <c r="W155" s="511" t="e">
        <f ca="1">+IF(AND(ISNUMBER(OFFSET('Sanitation Data'!$D$6,0,10*ROW('Sanitation Data'!D149))),'Data Summary'!CL155="Yes"),OFFSET('Sanitation Data'!$D$6,0,10*ROW('Sanitation Data'!D149)),NA())</f>
        <v>#N/A</v>
      </c>
      <c r="X155" s="511" t="e">
        <f ca="1">+IF(AND(ISNUMBER(OFFSET('Sanitation Data'!$D$10,0,10*ROW('Sanitation Data'!D149))),'Data Summary'!CM155="Yes"),OFFSET('Sanitation Data'!$D$10,0,10*ROW('Sanitation Data'!D149)),NA())</f>
        <v>#N/A</v>
      </c>
      <c r="Y155" s="511" t="e">
        <f ca="1">+IF(AND(ISNUMBER(OFFSET('Sanitation Data'!$D$11,0,10*ROW('Sanitation Data'!D149))),'Data Summary'!CN155="Yes"),OFFSET('Sanitation Data'!$D$11,0,10*ROW('Sanitation Data'!D149)),NA())</f>
        <v>#N/A</v>
      </c>
      <c r="Z155" s="511" t="e">
        <f ca="1">+IF(AND(ISNUMBER(OFFSET('Sanitation Data'!$D$12,0,10*ROW('Sanitation Data'!D149))),'Data Summary'!CO155="Yes"),OFFSET('Sanitation Data'!$D$12,0,10*ROW('Sanitation Data'!D149)),NA())</f>
        <v>#N/A</v>
      </c>
      <c r="AA155" s="511" t="e">
        <f ca="1">+IF(AND(ISNUMBER(OFFSET('Sanitation Data'!$E$4,0,10*ROW('Sanitation Data'!E149))),'Data Summary'!CP155="Yes"),100-OFFSET('Sanitation Data'!$E$4,0,10*ROW('Sanitation Data'!E149)),NA())</f>
        <v>#N/A</v>
      </c>
      <c r="AB155" s="511" t="e">
        <f ca="1">+IF(AND(ISNUMBER(OFFSET('Sanitation Data'!$E$6,0,10*ROW('Sanitation Data'!E149))),'Data Summary'!CQ155="Yes"),OFFSET('Sanitation Data'!$E$6,0,10*ROW('Sanitation Data'!E149)),NA())</f>
        <v>#N/A</v>
      </c>
      <c r="AC155" s="511" t="e">
        <f ca="1">+IF(AND(ISNUMBER(OFFSET('Sanitation Data'!$E$10,0,10*ROW('Sanitation Data'!E149))),'Data Summary'!CR155="Yes"),OFFSET('Sanitation Data'!$E$10,0,10*ROW('Sanitation Data'!E149)),NA())</f>
        <v>#N/A</v>
      </c>
      <c r="AD155" s="511" t="e">
        <f ca="1">+IF(AND(ISNUMBER(OFFSET('Sanitation Data'!$E$11,0,10*ROW('Sanitation Data'!E149))),'Data Summary'!CS155="Yes"),OFFSET('Sanitation Data'!$E$11,0,10*ROW('Sanitation Data'!E149)),NA())</f>
        <v>#N/A</v>
      </c>
      <c r="AE155" s="511" t="e">
        <f ca="1">+IF(AND(ISNUMBER(OFFSET('Sanitation Data'!$E$12,0,10*ROW('Sanitation Data'!E149))),'Data Summary'!CT155="Yes"),OFFSET('Sanitation Data'!$E$12,0,10*ROW('Sanitation Data'!E149)),NA())</f>
        <v>#N/A</v>
      </c>
      <c r="AF155" s="511" t="e">
        <f ca="1">+IF(AND(ISNUMBER(OFFSET('Sanitation Data'!$F$4,0,10*ROW('Sanitation Data'!F149))),'Data Summary'!CU155="Yes"),100-OFFSET('Sanitation Data'!$F$4,0,10*ROW('Sanitation Data'!F149)),NA())</f>
        <v>#N/A</v>
      </c>
      <c r="AG155" s="511" t="e">
        <f ca="1">+IF(AND(ISNUMBER(OFFSET('Sanitation Data'!$F$6,0,10*ROW('Sanitation Data'!F149))),'Data Summary'!CV155="Yes"),OFFSET('Sanitation Data'!$F$6,0,10*ROW('Sanitation Data'!F149)),NA())</f>
        <v>#N/A</v>
      </c>
      <c r="AH155" s="511" t="e">
        <f ca="1">+IF(AND(ISNUMBER(OFFSET('Sanitation Data'!$F$10,0,10*ROW('Sanitation Data'!F149))),'Data Summary'!CW155="Yes"),OFFSET('Sanitation Data'!$F$10,0,10*ROW('Sanitation Data'!F149)),NA())</f>
        <v>#N/A</v>
      </c>
      <c r="AI155" s="511" t="e">
        <f ca="1">+IF(AND(ISNUMBER(OFFSET('Sanitation Data'!$F$11,0,10*ROW('Sanitation Data'!F149))),'Data Summary'!CX155="Yes"),OFFSET('Sanitation Data'!$F$11,0,10*ROW('Sanitation Data'!F149)),NA())</f>
        <v>#N/A</v>
      </c>
      <c r="AJ155" s="511" t="e">
        <f ca="1">+IF(AND(ISNUMBER(OFFSET('Sanitation Data'!$F$12,0,10*ROW('Sanitation Data'!F149))),'Data Summary'!CY155="Yes"),OFFSET('Sanitation Data'!$F$12,0,10*ROW('Sanitation Data'!F149)),NA())</f>
        <v>#N/A</v>
      </c>
      <c r="AK155" s="511" t="e">
        <f ca="1">+IF(AND(ISNUMBER(OFFSET('Sanitation Data'!$G$4,0,10*ROW('Sanitation Data'!G149))),'Data Summary'!CZ155="Yes"),100-OFFSET('Sanitation Data'!$G$4,0,10*ROW('Sanitation Data'!G149)),NA())</f>
        <v>#N/A</v>
      </c>
      <c r="AL155" s="511" t="e">
        <f ca="1">+IF(AND(ISNUMBER(OFFSET('Sanitation Data'!$G$6,0,10*ROW('Sanitation Data'!G149))),'Data Summary'!DA155="Yes"),OFFSET('Sanitation Data'!$G$6,0,10*ROW('Sanitation Data'!G149)),NA())</f>
        <v>#N/A</v>
      </c>
      <c r="AM155" s="511" t="e">
        <f ca="1">+IF(AND(ISNUMBER(OFFSET('Sanitation Data'!$G$10,0,10*ROW('Sanitation Data'!G149))),'Data Summary'!DB155="Yes"),OFFSET('Sanitation Data'!$G$10,0,10*ROW('Sanitation Data'!G149)),NA())</f>
        <v>#N/A</v>
      </c>
      <c r="AN155" s="511" t="e">
        <f ca="1">+IF(AND(ISNUMBER(OFFSET('Sanitation Data'!$G$11,0,10*ROW('Sanitation Data'!G149))),'Data Summary'!DC155="Yes"),OFFSET('Sanitation Data'!$G$11,0,10*ROW('Sanitation Data'!G149)),NA())</f>
        <v>#N/A</v>
      </c>
      <c r="AO155" s="511" t="e">
        <f ca="1">+IF(AND(ISNUMBER(OFFSET('Sanitation Data'!$G$12,0,10*ROW('Sanitation Data'!G149))),'Data Summary'!DD155="Yes"),OFFSET('Sanitation Data'!$G$12,0,10*ROW('Sanitation Data'!G149)),NA())</f>
        <v>#N/A</v>
      </c>
      <c r="AP155" s="511" t="e">
        <f ca="1">+IF(AND(ISNUMBER(OFFSET('Sanitation Data'!$H$4,0,10*ROW('Sanitation Data'!H149))),'Data Summary'!DE155="Yes"),100-OFFSET('Sanitation Data'!$H$4,0,10*ROW('Sanitation Data'!H149)),NA())</f>
        <v>#N/A</v>
      </c>
      <c r="AQ155" s="511" t="e">
        <f ca="1">+IF(AND(ISNUMBER(OFFSET('Sanitation Data'!$H$6,0,10*ROW('Sanitation Data'!H149))),'Data Summary'!DF155="Yes"),OFFSET('Sanitation Data'!$H$6,0,10*ROW('Sanitation Data'!H149)),NA())</f>
        <v>#N/A</v>
      </c>
      <c r="AR155" s="511" t="e">
        <f ca="1">+IF(AND(ISNUMBER(OFFSET('Sanitation Data'!$H$10,0,10*ROW('Sanitation Data'!H149))),'Data Summary'!DG155="Yes"),OFFSET('Sanitation Data'!$H$10,0,10*ROW('Sanitation Data'!H149)),NA())</f>
        <v>#N/A</v>
      </c>
      <c r="AS155" s="511" t="e">
        <f ca="1">+IF(AND(ISNUMBER(OFFSET('Sanitation Data'!$H$11,0,10*ROW('Sanitation Data'!H149))),'Data Summary'!DH155="Yes"),OFFSET('Sanitation Data'!$H$11,0,10*ROW('Sanitation Data'!H149)),NA())</f>
        <v>#N/A</v>
      </c>
      <c r="AT155" s="511" t="e">
        <f ca="1">+IF(AND(ISNUMBER(OFFSET('Sanitation Data'!$H$12,0,10*ROW('Sanitation Data'!H149))),'Data Summary'!DI155="Yes"),OFFSET('Sanitation Data'!$H$12,0,10*ROW('Sanitation Data'!H149)),NA())</f>
        <v>#N/A</v>
      </c>
      <c r="AU155" s="511" t="e">
        <f ca="1">+IF(AND(ISNUMBER(OFFSET('Sanitation Data'!$I$4,0,10*ROW('Sanitation Data'!I149))),'Data Summary'!DJ155="Yes"),100-OFFSET('Sanitation Data'!$I$4,0,10*ROW('Sanitation Data'!I149)),NA())</f>
        <v>#N/A</v>
      </c>
      <c r="AV155" s="511" t="e">
        <f ca="1">+IF(AND(ISNUMBER(OFFSET('Sanitation Data'!$I$6,0,10*ROW('Sanitation Data'!I149))),'Data Summary'!DK155="Yes"),OFFSET('Sanitation Data'!$I$6,0,10*ROW('Sanitation Data'!I149)),NA())</f>
        <v>#N/A</v>
      </c>
      <c r="AW155" s="511" t="e">
        <f ca="1">+IF(AND(ISNUMBER(OFFSET('Sanitation Data'!$I$10,0,10*ROW('Sanitation Data'!I149))),'Data Summary'!DL155="Yes"),OFFSET('Sanitation Data'!$I$10,0,10*ROW('Sanitation Data'!I149)),NA())</f>
        <v>#N/A</v>
      </c>
      <c r="AX155" s="511" t="e">
        <f ca="1">+IF(AND(ISNUMBER(OFFSET('Sanitation Data'!$I$11,0,10*ROW('Sanitation Data'!I149))),'Data Summary'!DM155="Yes"),OFFSET('Sanitation Data'!$I$11,0,10*ROW('Sanitation Data'!I149)),NA())</f>
        <v>#N/A</v>
      </c>
      <c r="AY155" s="511" t="e">
        <f ca="1">+IF(AND(ISNUMBER(OFFSET('Sanitation Data'!$I$12,0,10*ROW('Sanitation Data'!I149))),'Data Summary'!DN155="Yes"),OFFSET('Sanitation Data'!$I$12,0,10*ROW('Sanitation Data'!I149)),NA())</f>
        <v>#N/A</v>
      </c>
      <c r="AZ155" s="512" t="e">
        <f ca="1">+IF(AND(ISNUMBER(OFFSET('Hygiene Data'!$D$5,0,10*ROW('Hygiene Data'!D149))),'Data Summary'!DO155="Yes"),OFFSET('Hygiene Data'!$D$5,0,10*ROW('Hygiene Data'!D149)),NA())</f>
        <v>#N/A</v>
      </c>
      <c r="BA155" s="512" t="e">
        <f ca="1">+IF(AND(ISNUMBER(OFFSET('Hygiene Data'!$D$7,0,10*ROW('Hygiene Data'!D149))),'Data Summary'!DP155="Yes"),OFFSET('Hygiene Data'!$D$7,0,10*ROW('Hygiene Data'!D149)),NA())</f>
        <v>#N/A</v>
      </c>
      <c r="BB155" s="512" t="e">
        <f ca="1">+IF(AND(ISNUMBER(OFFSET('Hygiene Data'!$D$9,0,10*ROW('Hygiene Data'!D149))),'Data Summary'!DQ155="Yes"),OFFSET('Hygiene Data'!$D$9,0,10*ROW('Hygiene Data'!D149)),NA())</f>
        <v>#N/A</v>
      </c>
      <c r="BC155" s="512" t="e">
        <f ca="1">+IF(AND(ISNUMBER(OFFSET('Hygiene Data'!$E$5,0,10*ROW('Hygiene Data'!E149))),'Data Summary'!DR155="Yes"),OFFSET('Hygiene Data'!$E$5,0,10*ROW('Hygiene Data'!E149)),NA())</f>
        <v>#N/A</v>
      </c>
      <c r="BD155" s="512" t="e">
        <f ca="1">+IF(AND(ISNUMBER(OFFSET('Hygiene Data'!$E$7,0,10*ROW('Hygiene Data'!E149))),'Data Summary'!DS155="Yes"),OFFSET('Hygiene Data'!$E$7,0,10*ROW('Hygiene Data'!E149)),NA())</f>
        <v>#N/A</v>
      </c>
      <c r="BE155" s="512" t="e">
        <f ca="1">+IF(AND(ISNUMBER(OFFSET('Hygiene Data'!$E$9,0,10*ROW('Hygiene Data'!E149))),'Data Summary'!DT155="Yes"),OFFSET('Hygiene Data'!$E$9,0,10*ROW('Hygiene Data'!E149)),NA())</f>
        <v>#N/A</v>
      </c>
      <c r="BF155" s="512" t="e">
        <f ca="1">+IF(AND(ISNUMBER(OFFSET('Hygiene Data'!$F$5,0,10*ROW('Hygiene Data'!F149))),'Data Summary'!DU155="Yes"),OFFSET('Hygiene Data'!$F$5,0,10*ROW('Hygiene Data'!F149)),NA())</f>
        <v>#N/A</v>
      </c>
      <c r="BG155" s="512" t="e">
        <f ca="1">+IF(AND(ISNUMBER(OFFSET('Hygiene Data'!$F$7,0,10*ROW('Hygiene Data'!F149))),'Data Summary'!DV155="Yes"),OFFSET('Hygiene Data'!$F$7,0,10*ROW('Hygiene Data'!F149)),NA())</f>
        <v>#N/A</v>
      </c>
      <c r="BH155" s="512" t="e">
        <f ca="1">+IF(AND(ISNUMBER(OFFSET('Hygiene Data'!$F$9,0,10*ROW('Hygiene Data'!F149))),'Data Summary'!DW155="Yes"),OFFSET('Hygiene Data'!$F$9,0,10*ROW('Hygiene Data'!F149)),NA())</f>
        <v>#N/A</v>
      </c>
      <c r="BI155" s="512" t="e">
        <f ca="1">+IF(AND(ISNUMBER(OFFSET('Hygiene Data'!$G$5,0,10*ROW('Hygiene Data'!G149))),'Data Summary'!DX155="Yes"),OFFSET('Hygiene Data'!$G$5,0,10*ROW('Hygiene Data'!G149)),NA())</f>
        <v>#N/A</v>
      </c>
      <c r="BJ155" s="512" t="e">
        <f ca="1">+IF(AND(ISNUMBER(OFFSET('Hygiene Data'!$G$7,0,10*ROW('Hygiene Data'!G149))),'Data Summary'!DY155="Yes"),OFFSET('Hygiene Data'!$G$7,0,10*ROW('Hygiene Data'!G149)),NA())</f>
        <v>#N/A</v>
      </c>
      <c r="BK155" s="512" t="e">
        <f ca="1">+IF(AND(ISNUMBER(OFFSET('Hygiene Data'!$G$9,0,10*ROW('Hygiene Data'!G149))),'Data Summary'!DZ155="Yes"),OFFSET('Hygiene Data'!$G$9,0,10*ROW('Hygiene Data'!G149)),NA())</f>
        <v>#N/A</v>
      </c>
      <c r="BL155" s="512" t="e">
        <f ca="1">+IF(AND(ISNUMBER(OFFSET('Hygiene Data'!$H$5,0,10*ROW('Hygiene Data'!H149))),'Data Summary'!EA155="Yes"),OFFSET('Hygiene Data'!$H$5,0,10*ROW('Hygiene Data'!H149)),NA())</f>
        <v>#N/A</v>
      </c>
      <c r="BM155" s="512" t="e">
        <f ca="1">+IF(AND(ISNUMBER(OFFSET('Hygiene Data'!$H$7,0,10*ROW('Hygiene Data'!H149))),'Data Summary'!EB155="Yes"),OFFSET('Hygiene Data'!$H$7,0,10*ROW('Hygiene Data'!H149)),NA())</f>
        <v>#N/A</v>
      </c>
      <c r="BN155" s="512" t="e">
        <f ca="1">+IF(AND(ISNUMBER(OFFSET('Hygiene Data'!$H$9,0,10*ROW('Hygiene Data'!H149))),'Data Summary'!EC155="Yes"),OFFSET('Hygiene Data'!$H$9,0,10*ROW('Hygiene Data'!H149)),NA())</f>
        <v>#N/A</v>
      </c>
      <c r="BO155" s="512" t="e">
        <f ca="1">+IF(AND(ISNUMBER(OFFSET('Hygiene Data'!$I$5,0,10*ROW('Hygiene Data'!I149))),'Data Summary'!ED155="Yes"),OFFSET('Hygiene Data'!$I$5,0,10*ROW('Hygiene Data'!I149)),NA())</f>
        <v>#N/A</v>
      </c>
      <c r="BP155" s="512" t="e">
        <f ca="1">+IF(AND(ISNUMBER(OFFSET('Hygiene Data'!$I$7,0,10*ROW('Hygiene Data'!I149))),'Data Summary'!EE155="Yes"),OFFSET('Hygiene Data'!$I$7,0,10*ROW('Hygiene Data'!I149)),NA())</f>
        <v>#N/A</v>
      </c>
      <c r="BQ155" s="512" t="e">
        <f ca="1">+IF(AND(ISNUMBER(OFFSET('Hygiene Data'!$I$9,0,10*ROW('Hygiene Data'!I149))),'Data Summary'!EF155="Yes"),OFFSET('Hygiene Data'!$I$9,0,10*ROW('Hygiene Data'!I149)),NA())</f>
        <v>#N/A</v>
      </c>
    </row>
    <row r="156" spans="1:69" x14ac:dyDescent="0.25">
      <c r="A156" s="508" t="e">
        <f ca="1">+RIGHT('Data Summary'!A156,LEN('Data Summary'!A156)-9)</f>
        <v>#VALUE!</v>
      </c>
      <c r="B156" s="482" t="str">
        <f ca="1">+IF(ISTEXT('Data Summary'!B156),'Data Summary'!B156,"")</f>
        <v/>
      </c>
      <c r="C156" s="509" t="e">
        <f ca="1">+VALUE('Data Summary'!C156)</f>
        <v>#VALUE!</v>
      </c>
      <c r="D156" s="510" t="e">
        <f ca="1">+IF(AND(ISNUMBER(OFFSET('Water Data'!$D$4,0,10*ROW('Water Data'!D150))),'Data Summary'!BS156="Yes"),100-OFFSET('Water Data'!$D$4,0,10*ROW('Water Data'!D150)),NA())</f>
        <v>#N/A</v>
      </c>
      <c r="E156" s="510" t="e">
        <f ca="1">+IF(AND(ISNUMBER(OFFSET('Water Data'!$D$6,0,10*ROW('Water Data'!D150))),'Data Summary'!BT156="Yes"),OFFSET('Water Data'!$D$6,0,10*ROW('Water Data'!D150)),NA())</f>
        <v>#N/A</v>
      </c>
      <c r="F156" s="510" t="e">
        <f ca="1">+IF(AND(ISNUMBER(OFFSET('Water Data'!$D$9,0,10*ROW('Water Data'!D150))),'Data Summary'!BU156="Yes"),OFFSET('Water Data'!$D$9,0,10*ROW('Water Data'!D150)),NA())</f>
        <v>#N/A</v>
      </c>
      <c r="G156" s="510" t="e">
        <f ca="1">+IF(AND(ISNUMBER(OFFSET('Water Data'!$E$4,0,10*ROW('Water Data'!E150))),'Data Summary'!BV156="Yes"),100-OFFSET('Water Data'!$E$4,0,10*ROW('Water Data'!E150)),NA())</f>
        <v>#N/A</v>
      </c>
      <c r="H156" s="510" t="e">
        <f ca="1">+IF(AND(ISNUMBER(OFFSET('Water Data'!$E$6,0,10*ROW('Water Data'!E150))),'Data Summary'!BW156="Yes"),OFFSET('Water Data'!$E$6,0,10*ROW('Water Data'!E150)),NA())</f>
        <v>#N/A</v>
      </c>
      <c r="I156" s="510" t="e">
        <f ca="1">+IF(AND(ISNUMBER(OFFSET('Water Data'!$E$9,0,10*ROW('Water Data'!E150))),'Data Summary'!BX156="Yes"),OFFSET('Water Data'!$E$9,0,10*ROW('Water Data'!E150)),NA())</f>
        <v>#N/A</v>
      </c>
      <c r="J156" s="510" t="e">
        <f ca="1">+IF(AND(ISNUMBER(OFFSET('Water Data'!$F$4,0,10*ROW('Water Data'!F150))),'Data Summary'!BY156="Yes"),100-OFFSET('Water Data'!$F$4,0,10*ROW('Water Data'!F150)),NA())</f>
        <v>#N/A</v>
      </c>
      <c r="K156" s="510" t="e">
        <f ca="1">+IF(AND(ISNUMBER(OFFSET('Water Data'!$F$6,0,10*ROW('Water Data'!F150))),'Data Summary'!BZ156="Yes"),OFFSET('Water Data'!$F$6,0,10*ROW('Water Data'!F150)),NA())</f>
        <v>#N/A</v>
      </c>
      <c r="L156" s="510" t="e">
        <f ca="1">+IF(AND(ISNUMBER(OFFSET('Water Data'!$F$9,0,10*ROW('Water Data'!F150))),'Data Summary'!CA156="Yes"),OFFSET('Water Data'!$F$9,0,10*ROW('Water Data'!F150)),NA())</f>
        <v>#N/A</v>
      </c>
      <c r="M156" s="510" t="e">
        <f ca="1">+IF(AND(ISNUMBER(OFFSET('Water Data'!$G$4,0,10*ROW('Water Data'!G150))),'Data Summary'!CB156="Yes"),100-OFFSET('Water Data'!$G$4,0,10*ROW('Water Data'!G150)),NA())</f>
        <v>#N/A</v>
      </c>
      <c r="N156" s="510" t="e">
        <f ca="1">+IF(AND(ISNUMBER(OFFSET('Water Data'!$G$6,0,10*ROW('Water Data'!G150))),'Data Summary'!CC156="Yes"),OFFSET('Water Data'!$G$6,0,10*ROW('Water Data'!G150)),NA())</f>
        <v>#N/A</v>
      </c>
      <c r="O156" s="510" t="e">
        <f ca="1">+IF(AND(ISNUMBER(OFFSET('Water Data'!$G$9,0,10*ROW('Water Data'!G150))),'Data Summary'!CD156="Yes"),OFFSET('Water Data'!$G$9,0,10*ROW('Water Data'!G150)),NA())</f>
        <v>#N/A</v>
      </c>
      <c r="P156" s="510" t="e">
        <f ca="1">+IF(AND(ISNUMBER(OFFSET('Water Data'!$H$4,0,10*ROW('Water Data'!H150))),'Data Summary'!CE156="Yes"),100-OFFSET('Water Data'!$H$4,0,10*ROW('Water Data'!H150)),NA())</f>
        <v>#N/A</v>
      </c>
      <c r="Q156" s="510" t="e">
        <f ca="1">+IF(AND(ISNUMBER(OFFSET('Water Data'!$H$6,0,10*ROW('Water Data'!H150))),'Data Summary'!CF156="Yes"),OFFSET('Water Data'!$H$6,0,10*ROW('Water Data'!H150)),NA())</f>
        <v>#N/A</v>
      </c>
      <c r="R156" s="510" t="e">
        <f ca="1">+IF(AND(ISNUMBER(OFFSET('Water Data'!$H$9,0,10*ROW('Water Data'!H150))),'Data Summary'!CG156="Yes"),OFFSET('Water Data'!$H$9,0,10*ROW('Water Data'!H150)),NA())</f>
        <v>#N/A</v>
      </c>
      <c r="S156" s="510" t="e">
        <f ca="1">+IF(AND(ISNUMBER(OFFSET('Water Data'!$I$4,0,10*ROW('Water Data'!I150))),'Data Summary'!CH156="Yes"),100-OFFSET('Water Data'!$I$4,0,10*ROW('Water Data'!I150)),NA())</f>
        <v>#N/A</v>
      </c>
      <c r="T156" s="510" t="e">
        <f ca="1">+IF(AND(ISNUMBER(OFFSET('Water Data'!$I$6,0,10*ROW('Water Data'!I150))),'Data Summary'!CI156="Yes"),OFFSET('Water Data'!$I$6,0,10*ROW('Water Data'!I150)),NA())</f>
        <v>#N/A</v>
      </c>
      <c r="U156" s="510" t="e">
        <f ca="1">+IF(AND(ISNUMBER(OFFSET('Water Data'!$I$9,0,10*ROW('Water Data'!I150))),'Data Summary'!CJ156="Yes"),OFFSET('Water Data'!$I$9,0,10*ROW('Water Data'!I150)),NA())</f>
        <v>#N/A</v>
      </c>
      <c r="V156" s="511" t="e">
        <f ca="1">+IF(AND(ISNUMBER(OFFSET('Sanitation Data'!$D$4,0,10*ROW('Sanitation Data'!D150))),'Data Summary'!CK156="Yes"),100-OFFSET('Sanitation Data'!$D$4,0,10*ROW('Sanitation Data'!D150)),NA())</f>
        <v>#N/A</v>
      </c>
      <c r="W156" s="511" t="e">
        <f ca="1">+IF(AND(ISNUMBER(OFFSET('Sanitation Data'!$D$6,0,10*ROW('Sanitation Data'!D150))),'Data Summary'!CL156="Yes"),OFFSET('Sanitation Data'!$D$6,0,10*ROW('Sanitation Data'!D150)),NA())</f>
        <v>#N/A</v>
      </c>
      <c r="X156" s="511" t="e">
        <f ca="1">+IF(AND(ISNUMBER(OFFSET('Sanitation Data'!$D$10,0,10*ROW('Sanitation Data'!D150))),'Data Summary'!CM156="Yes"),OFFSET('Sanitation Data'!$D$10,0,10*ROW('Sanitation Data'!D150)),NA())</f>
        <v>#N/A</v>
      </c>
      <c r="Y156" s="511" t="e">
        <f ca="1">+IF(AND(ISNUMBER(OFFSET('Sanitation Data'!$D$11,0,10*ROW('Sanitation Data'!D150))),'Data Summary'!CN156="Yes"),OFFSET('Sanitation Data'!$D$11,0,10*ROW('Sanitation Data'!D150)),NA())</f>
        <v>#N/A</v>
      </c>
      <c r="Z156" s="511" t="e">
        <f ca="1">+IF(AND(ISNUMBER(OFFSET('Sanitation Data'!$D$12,0,10*ROW('Sanitation Data'!D150))),'Data Summary'!CO156="Yes"),OFFSET('Sanitation Data'!$D$12,0,10*ROW('Sanitation Data'!D150)),NA())</f>
        <v>#N/A</v>
      </c>
      <c r="AA156" s="511" t="e">
        <f ca="1">+IF(AND(ISNUMBER(OFFSET('Sanitation Data'!$E$4,0,10*ROW('Sanitation Data'!E150))),'Data Summary'!CP156="Yes"),100-OFFSET('Sanitation Data'!$E$4,0,10*ROW('Sanitation Data'!E150)),NA())</f>
        <v>#N/A</v>
      </c>
      <c r="AB156" s="511" t="e">
        <f ca="1">+IF(AND(ISNUMBER(OFFSET('Sanitation Data'!$E$6,0,10*ROW('Sanitation Data'!E150))),'Data Summary'!CQ156="Yes"),OFFSET('Sanitation Data'!$E$6,0,10*ROW('Sanitation Data'!E150)),NA())</f>
        <v>#N/A</v>
      </c>
      <c r="AC156" s="511" t="e">
        <f ca="1">+IF(AND(ISNUMBER(OFFSET('Sanitation Data'!$E$10,0,10*ROW('Sanitation Data'!E150))),'Data Summary'!CR156="Yes"),OFFSET('Sanitation Data'!$E$10,0,10*ROW('Sanitation Data'!E150)),NA())</f>
        <v>#N/A</v>
      </c>
      <c r="AD156" s="511" t="e">
        <f ca="1">+IF(AND(ISNUMBER(OFFSET('Sanitation Data'!$E$11,0,10*ROW('Sanitation Data'!E150))),'Data Summary'!CS156="Yes"),OFFSET('Sanitation Data'!$E$11,0,10*ROW('Sanitation Data'!E150)),NA())</f>
        <v>#N/A</v>
      </c>
      <c r="AE156" s="511" t="e">
        <f ca="1">+IF(AND(ISNUMBER(OFFSET('Sanitation Data'!$E$12,0,10*ROW('Sanitation Data'!E150))),'Data Summary'!CT156="Yes"),OFFSET('Sanitation Data'!$E$12,0,10*ROW('Sanitation Data'!E150)),NA())</f>
        <v>#N/A</v>
      </c>
      <c r="AF156" s="511" t="e">
        <f ca="1">+IF(AND(ISNUMBER(OFFSET('Sanitation Data'!$F$4,0,10*ROW('Sanitation Data'!F150))),'Data Summary'!CU156="Yes"),100-OFFSET('Sanitation Data'!$F$4,0,10*ROW('Sanitation Data'!F150)),NA())</f>
        <v>#N/A</v>
      </c>
      <c r="AG156" s="511" t="e">
        <f ca="1">+IF(AND(ISNUMBER(OFFSET('Sanitation Data'!$F$6,0,10*ROW('Sanitation Data'!F150))),'Data Summary'!CV156="Yes"),OFFSET('Sanitation Data'!$F$6,0,10*ROW('Sanitation Data'!F150)),NA())</f>
        <v>#N/A</v>
      </c>
      <c r="AH156" s="511" t="e">
        <f ca="1">+IF(AND(ISNUMBER(OFFSET('Sanitation Data'!$F$10,0,10*ROW('Sanitation Data'!F150))),'Data Summary'!CW156="Yes"),OFFSET('Sanitation Data'!$F$10,0,10*ROW('Sanitation Data'!F150)),NA())</f>
        <v>#N/A</v>
      </c>
      <c r="AI156" s="511" t="e">
        <f ca="1">+IF(AND(ISNUMBER(OFFSET('Sanitation Data'!$F$11,0,10*ROW('Sanitation Data'!F150))),'Data Summary'!CX156="Yes"),OFFSET('Sanitation Data'!$F$11,0,10*ROW('Sanitation Data'!F150)),NA())</f>
        <v>#N/A</v>
      </c>
      <c r="AJ156" s="511" t="e">
        <f ca="1">+IF(AND(ISNUMBER(OFFSET('Sanitation Data'!$F$12,0,10*ROW('Sanitation Data'!F150))),'Data Summary'!CY156="Yes"),OFFSET('Sanitation Data'!$F$12,0,10*ROW('Sanitation Data'!F150)),NA())</f>
        <v>#N/A</v>
      </c>
      <c r="AK156" s="511" t="e">
        <f ca="1">+IF(AND(ISNUMBER(OFFSET('Sanitation Data'!$G$4,0,10*ROW('Sanitation Data'!G150))),'Data Summary'!CZ156="Yes"),100-OFFSET('Sanitation Data'!$G$4,0,10*ROW('Sanitation Data'!G150)),NA())</f>
        <v>#N/A</v>
      </c>
      <c r="AL156" s="511" t="e">
        <f ca="1">+IF(AND(ISNUMBER(OFFSET('Sanitation Data'!$G$6,0,10*ROW('Sanitation Data'!G150))),'Data Summary'!DA156="Yes"),OFFSET('Sanitation Data'!$G$6,0,10*ROW('Sanitation Data'!G150)),NA())</f>
        <v>#N/A</v>
      </c>
      <c r="AM156" s="511" t="e">
        <f ca="1">+IF(AND(ISNUMBER(OFFSET('Sanitation Data'!$G$10,0,10*ROW('Sanitation Data'!G150))),'Data Summary'!DB156="Yes"),OFFSET('Sanitation Data'!$G$10,0,10*ROW('Sanitation Data'!G150)),NA())</f>
        <v>#N/A</v>
      </c>
      <c r="AN156" s="511" t="e">
        <f ca="1">+IF(AND(ISNUMBER(OFFSET('Sanitation Data'!$G$11,0,10*ROW('Sanitation Data'!G150))),'Data Summary'!DC156="Yes"),OFFSET('Sanitation Data'!$G$11,0,10*ROW('Sanitation Data'!G150)),NA())</f>
        <v>#N/A</v>
      </c>
      <c r="AO156" s="511" t="e">
        <f ca="1">+IF(AND(ISNUMBER(OFFSET('Sanitation Data'!$G$12,0,10*ROW('Sanitation Data'!G150))),'Data Summary'!DD156="Yes"),OFFSET('Sanitation Data'!$G$12,0,10*ROW('Sanitation Data'!G150)),NA())</f>
        <v>#N/A</v>
      </c>
      <c r="AP156" s="511" t="e">
        <f ca="1">+IF(AND(ISNUMBER(OFFSET('Sanitation Data'!$H$4,0,10*ROW('Sanitation Data'!H150))),'Data Summary'!DE156="Yes"),100-OFFSET('Sanitation Data'!$H$4,0,10*ROW('Sanitation Data'!H150)),NA())</f>
        <v>#N/A</v>
      </c>
      <c r="AQ156" s="511" t="e">
        <f ca="1">+IF(AND(ISNUMBER(OFFSET('Sanitation Data'!$H$6,0,10*ROW('Sanitation Data'!H150))),'Data Summary'!DF156="Yes"),OFFSET('Sanitation Data'!$H$6,0,10*ROW('Sanitation Data'!H150)),NA())</f>
        <v>#N/A</v>
      </c>
      <c r="AR156" s="511" t="e">
        <f ca="1">+IF(AND(ISNUMBER(OFFSET('Sanitation Data'!$H$10,0,10*ROW('Sanitation Data'!H150))),'Data Summary'!DG156="Yes"),OFFSET('Sanitation Data'!$H$10,0,10*ROW('Sanitation Data'!H150)),NA())</f>
        <v>#N/A</v>
      </c>
      <c r="AS156" s="511" t="e">
        <f ca="1">+IF(AND(ISNUMBER(OFFSET('Sanitation Data'!$H$11,0,10*ROW('Sanitation Data'!H150))),'Data Summary'!DH156="Yes"),OFFSET('Sanitation Data'!$H$11,0,10*ROW('Sanitation Data'!H150)),NA())</f>
        <v>#N/A</v>
      </c>
      <c r="AT156" s="511" t="e">
        <f ca="1">+IF(AND(ISNUMBER(OFFSET('Sanitation Data'!$H$12,0,10*ROW('Sanitation Data'!H150))),'Data Summary'!DI156="Yes"),OFFSET('Sanitation Data'!$H$12,0,10*ROW('Sanitation Data'!H150)),NA())</f>
        <v>#N/A</v>
      </c>
      <c r="AU156" s="511" t="e">
        <f ca="1">+IF(AND(ISNUMBER(OFFSET('Sanitation Data'!$I$4,0,10*ROW('Sanitation Data'!I150))),'Data Summary'!DJ156="Yes"),100-OFFSET('Sanitation Data'!$I$4,0,10*ROW('Sanitation Data'!I150)),NA())</f>
        <v>#N/A</v>
      </c>
      <c r="AV156" s="511" t="e">
        <f ca="1">+IF(AND(ISNUMBER(OFFSET('Sanitation Data'!$I$6,0,10*ROW('Sanitation Data'!I150))),'Data Summary'!DK156="Yes"),OFFSET('Sanitation Data'!$I$6,0,10*ROW('Sanitation Data'!I150)),NA())</f>
        <v>#N/A</v>
      </c>
      <c r="AW156" s="511" t="e">
        <f ca="1">+IF(AND(ISNUMBER(OFFSET('Sanitation Data'!$I$10,0,10*ROW('Sanitation Data'!I150))),'Data Summary'!DL156="Yes"),OFFSET('Sanitation Data'!$I$10,0,10*ROW('Sanitation Data'!I150)),NA())</f>
        <v>#N/A</v>
      </c>
      <c r="AX156" s="511" t="e">
        <f ca="1">+IF(AND(ISNUMBER(OFFSET('Sanitation Data'!$I$11,0,10*ROW('Sanitation Data'!I150))),'Data Summary'!DM156="Yes"),OFFSET('Sanitation Data'!$I$11,0,10*ROW('Sanitation Data'!I150)),NA())</f>
        <v>#N/A</v>
      </c>
      <c r="AY156" s="511" t="e">
        <f ca="1">+IF(AND(ISNUMBER(OFFSET('Sanitation Data'!$I$12,0,10*ROW('Sanitation Data'!I150))),'Data Summary'!DN156="Yes"),OFFSET('Sanitation Data'!$I$12,0,10*ROW('Sanitation Data'!I150)),NA())</f>
        <v>#N/A</v>
      </c>
      <c r="AZ156" s="512" t="e">
        <f ca="1">+IF(AND(ISNUMBER(OFFSET('Hygiene Data'!$D$5,0,10*ROW('Hygiene Data'!D150))),'Data Summary'!DO156="Yes"),OFFSET('Hygiene Data'!$D$5,0,10*ROW('Hygiene Data'!D150)),NA())</f>
        <v>#N/A</v>
      </c>
      <c r="BA156" s="512" t="e">
        <f ca="1">+IF(AND(ISNUMBER(OFFSET('Hygiene Data'!$D$7,0,10*ROW('Hygiene Data'!D150))),'Data Summary'!DP156="Yes"),OFFSET('Hygiene Data'!$D$7,0,10*ROW('Hygiene Data'!D150)),NA())</f>
        <v>#N/A</v>
      </c>
      <c r="BB156" s="512" t="e">
        <f ca="1">+IF(AND(ISNUMBER(OFFSET('Hygiene Data'!$D$9,0,10*ROW('Hygiene Data'!D150))),'Data Summary'!DQ156="Yes"),OFFSET('Hygiene Data'!$D$9,0,10*ROW('Hygiene Data'!D150)),NA())</f>
        <v>#N/A</v>
      </c>
      <c r="BC156" s="512" t="e">
        <f ca="1">+IF(AND(ISNUMBER(OFFSET('Hygiene Data'!$E$5,0,10*ROW('Hygiene Data'!E150))),'Data Summary'!DR156="Yes"),OFFSET('Hygiene Data'!$E$5,0,10*ROW('Hygiene Data'!E150)),NA())</f>
        <v>#N/A</v>
      </c>
      <c r="BD156" s="512" t="e">
        <f ca="1">+IF(AND(ISNUMBER(OFFSET('Hygiene Data'!$E$7,0,10*ROW('Hygiene Data'!E150))),'Data Summary'!DS156="Yes"),OFFSET('Hygiene Data'!$E$7,0,10*ROW('Hygiene Data'!E150)),NA())</f>
        <v>#N/A</v>
      </c>
      <c r="BE156" s="512" t="e">
        <f ca="1">+IF(AND(ISNUMBER(OFFSET('Hygiene Data'!$E$9,0,10*ROW('Hygiene Data'!E150))),'Data Summary'!DT156="Yes"),OFFSET('Hygiene Data'!$E$9,0,10*ROW('Hygiene Data'!E150)),NA())</f>
        <v>#N/A</v>
      </c>
      <c r="BF156" s="512" t="e">
        <f ca="1">+IF(AND(ISNUMBER(OFFSET('Hygiene Data'!$F$5,0,10*ROW('Hygiene Data'!F150))),'Data Summary'!DU156="Yes"),OFFSET('Hygiene Data'!$F$5,0,10*ROW('Hygiene Data'!F150)),NA())</f>
        <v>#N/A</v>
      </c>
      <c r="BG156" s="512" t="e">
        <f ca="1">+IF(AND(ISNUMBER(OFFSET('Hygiene Data'!$F$7,0,10*ROW('Hygiene Data'!F150))),'Data Summary'!DV156="Yes"),OFFSET('Hygiene Data'!$F$7,0,10*ROW('Hygiene Data'!F150)),NA())</f>
        <v>#N/A</v>
      </c>
      <c r="BH156" s="512" t="e">
        <f ca="1">+IF(AND(ISNUMBER(OFFSET('Hygiene Data'!$F$9,0,10*ROW('Hygiene Data'!F150))),'Data Summary'!DW156="Yes"),OFFSET('Hygiene Data'!$F$9,0,10*ROW('Hygiene Data'!F150)),NA())</f>
        <v>#N/A</v>
      </c>
      <c r="BI156" s="512" t="e">
        <f ca="1">+IF(AND(ISNUMBER(OFFSET('Hygiene Data'!$G$5,0,10*ROW('Hygiene Data'!G150))),'Data Summary'!DX156="Yes"),OFFSET('Hygiene Data'!$G$5,0,10*ROW('Hygiene Data'!G150)),NA())</f>
        <v>#N/A</v>
      </c>
      <c r="BJ156" s="512" t="e">
        <f ca="1">+IF(AND(ISNUMBER(OFFSET('Hygiene Data'!$G$7,0,10*ROW('Hygiene Data'!G150))),'Data Summary'!DY156="Yes"),OFFSET('Hygiene Data'!$G$7,0,10*ROW('Hygiene Data'!G150)),NA())</f>
        <v>#N/A</v>
      </c>
      <c r="BK156" s="512" t="e">
        <f ca="1">+IF(AND(ISNUMBER(OFFSET('Hygiene Data'!$G$9,0,10*ROW('Hygiene Data'!G150))),'Data Summary'!DZ156="Yes"),OFFSET('Hygiene Data'!$G$9,0,10*ROW('Hygiene Data'!G150)),NA())</f>
        <v>#N/A</v>
      </c>
      <c r="BL156" s="512" t="e">
        <f ca="1">+IF(AND(ISNUMBER(OFFSET('Hygiene Data'!$H$5,0,10*ROW('Hygiene Data'!H150))),'Data Summary'!EA156="Yes"),OFFSET('Hygiene Data'!$H$5,0,10*ROW('Hygiene Data'!H150)),NA())</f>
        <v>#N/A</v>
      </c>
      <c r="BM156" s="512" t="e">
        <f ca="1">+IF(AND(ISNUMBER(OFFSET('Hygiene Data'!$H$7,0,10*ROW('Hygiene Data'!H150))),'Data Summary'!EB156="Yes"),OFFSET('Hygiene Data'!$H$7,0,10*ROW('Hygiene Data'!H150)),NA())</f>
        <v>#N/A</v>
      </c>
      <c r="BN156" s="512" t="e">
        <f ca="1">+IF(AND(ISNUMBER(OFFSET('Hygiene Data'!$H$9,0,10*ROW('Hygiene Data'!H150))),'Data Summary'!EC156="Yes"),OFFSET('Hygiene Data'!$H$9,0,10*ROW('Hygiene Data'!H150)),NA())</f>
        <v>#N/A</v>
      </c>
      <c r="BO156" s="512" t="e">
        <f ca="1">+IF(AND(ISNUMBER(OFFSET('Hygiene Data'!$I$5,0,10*ROW('Hygiene Data'!I150))),'Data Summary'!ED156="Yes"),OFFSET('Hygiene Data'!$I$5,0,10*ROW('Hygiene Data'!I150)),NA())</f>
        <v>#N/A</v>
      </c>
      <c r="BP156" s="512" t="e">
        <f ca="1">+IF(AND(ISNUMBER(OFFSET('Hygiene Data'!$I$7,0,10*ROW('Hygiene Data'!I150))),'Data Summary'!EE156="Yes"),OFFSET('Hygiene Data'!$I$7,0,10*ROW('Hygiene Data'!I150)),NA())</f>
        <v>#N/A</v>
      </c>
      <c r="BQ156" s="512" t="e">
        <f ca="1">+IF(AND(ISNUMBER(OFFSET('Hygiene Data'!$I$9,0,10*ROW('Hygiene Data'!I150))),'Data Summary'!EF156="Yes"),OFFSET('Hygiene Data'!$I$9,0,10*ROW('Hygiene Data'!I150)),NA())</f>
        <v>#N/A</v>
      </c>
    </row>
    <row r="157" spans="1:69" x14ac:dyDescent="0.25">
      <c r="A157" s="508" t="e">
        <f ca="1">+RIGHT('Data Summary'!A157,LEN('Data Summary'!A157)-9)</f>
        <v>#VALUE!</v>
      </c>
      <c r="B157" s="482" t="str">
        <f ca="1">+IF(ISTEXT('Data Summary'!B157),'Data Summary'!B157,"")</f>
        <v/>
      </c>
      <c r="C157" s="509" t="e">
        <f ca="1">+VALUE('Data Summary'!C157)</f>
        <v>#VALUE!</v>
      </c>
      <c r="D157" s="510" t="e">
        <f ca="1">+IF(AND(ISNUMBER(OFFSET('Water Data'!$D$4,0,10*ROW('Water Data'!D151))),'Data Summary'!BS157="Yes"),100-OFFSET('Water Data'!$D$4,0,10*ROW('Water Data'!D151)),NA())</f>
        <v>#N/A</v>
      </c>
      <c r="E157" s="510" t="e">
        <f ca="1">+IF(AND(ISNUMBER(OFFSET('Water Data'!$D$6,0,10*ROW('Water Data'!D151))),'Data Summary'!BT157="Yes"),OFFSET('Water Data'!$D$6,0,10*ROW('Water Data'!D151)),NA())</f>
        <v>#N/A</v>
      </c>
      <c r="F157" s="510" t="e">
        <f ca="1">+IF(AND(ISNUMBER(OFFSET('Water Data'!$D$9,0,10*ROW('Water Data'!D151))),'Data Summary'!BU157="Yes"),OFFSET('Water Data'!$D$9,0,10*ROW('Water Data'!D151)),NA())</f>
        <v>#N/A</v>
      </c>
      <c r="G157" s="510" t="e">
        <f ca="1">+IF(AND(ISNUMBER(OFFSET('Water Data'!$E$4,0,10*ROW('Water Data'!E151))),'Data Summary'!BV157="Yes"),100-OFFSET('Water Data'!$E$4,0,10*ROW('Water Data'!E151)),NA())</f>
        <v>#N/A</v>
      </c>
      <c r="H157" s="510" t="e">
        <f ca="1">+IF(AND(ISNUMBER(OFFSET('Water Data'!$E$6,0,10*ROW('Water Data'!E151))),'Data Summary'!BW157="Yes"),OFFSET('Water Data'!$E$6,0,10*ROW('Water Data'!E151)),NA())</f>
        <v>#N/A</v>
      </c>
      <c r="I157" s="510" t="e">
        <f ca="1">+IF(AND(ISNUMBER(OFFSET('Water Data'!$E$9,0,10*ROW('Water Data'!E151))),'Data Summary'!BX157="Yes"),OFFSET('Water Data'!$E$9,0,10*ROW('Water Data'!E151)),NA())</f>
        <v>#N/A</v>
      </c>
      <c r="J157" s="510" t="e">
        <f ca="1">+IF(AND(ISNUMBER(OFFSET('Water Data'!$F$4,0,10*ROW('Water Data'!F151))),'Data Summary'!BY157="Yes"),100-OFFSET('Water Data'!$F$4,0,10*ROW('Water Data'!F151)),NA())</f>
        <v>#N/A</v>
      </c>
      <c r="K157" s="510" t="e">
        <f ca="1">+IF(AND(ISNUMBER(OFFSET('Water Data'!$F$6,0,10*ROW('Water Data'!F151))),'Data Summary'!BZ157="Yes"),OFFSET('Water Data'!$F$6,0,10*ROW('Water Data'!F151)),NA())</f>
        <v>#N/A</v>
      </c>
      <c r="L157" s="510" t="e">
        <f ca="1">+IF(AND(ISNUMBER(OFFSET('Water Data'!$F$9,0,10*ROW('Water Data'!F151))),'Data Summary'!CA157="Yes"),OFFSET('Water Data'!$F$9,0,10*ROW('Water Data'!F151)),NA())</f>
        <v>#N/A</v>
      </c>
      <c r="M157" s="510" t="e">
        <f ca="1">+IF(AND(ISNUMBER(OFFSET('Water Data'!$G$4,0,10*ROW('Water Data'!G151))),'Data Summary'!CB157="Yes"),100-OFFSET('Water Data'!$G$4,0,10*ROW('Water Data'!G151)),NA())</f>
        <v>#N/A</v>
      </c>
      <c r="N157" s="510" t="e">
        <f ca="1">+IF(AND(ISNUMBER(OFFSET('Water Data'!$G$6,0,10*ROW('Water Data'!G151))),'Data Summary'!CC157="Yes"),OFFSET('Water Data'!$G$6,0,10*ROW('Water Data'!G151)),NA())</f>
        <v>#N/A</v>
      </c>
      <c r="O157" s="510" t="e">
        <f ca="1">+IF(AND(ISNUMBER(OFFSET('Water Data'!$G$9,0,10*ROW('Water Data'!G151))),'Data Summary'!CD157="Yes"),OFFSET('Water Data'!$G$9,0,10*ROW('Water Data'!G151)),NA())</f>
        <v>#N/A</v>
      </c>
      <c r="P157" s="510" t="e">
        <f ca="1">+IF(AND(ISNUMBER(OFFSET('Water Data'!$H$4,0,10*ROW('Water Data'!H151))),'Data Summary'!CE157="Yes"),100-OFFSET('Water Data'!$H$4,0,10*ROW('Water Data'!H151)),NA())</f>
        <v>#N/A</v>
      </c>
      <c r="Q157" s="510" t="e">
        <f ca="1">+IF(AND(ISNUMBER(OFFSET('Water Data'!$H$6,0,10*ROW('Water Data'!H151))),'Data Summary'!CF157="Yes"),OFFSET('Water Data'!$H$6,0,10*ROW('Water Data'!H151)),NA())</f>
        <v>#N/A</v>
      </c>
      <c r="R157" s="510" t="e">
        <f ca="1">+IF(AND(ISNUMBER(OFFSET('Water Data'!$H$9,0,10*ROW('Water Data'!H151))),'Data Summary'!CG157="Yes"),OFFSET('Water Data'!$H$9,0,10*ROW('Water Data'!H151)),NA())</f>
        <v>#N/A</v>
      </c>
      <c r="S157" s="510" t="e">
        <f ca="1">+IF(AND(ISNUMBER(OFFSET('Water Data'!$I$4,0,10*ROW('Water Data'!I151))),'Data Summary'!CH157="Yes"),100-OFFSET('Water Data'!$I$4,0,10*ROW('Water Data'!I151)),NA())</f>
        <v>#N/A</v>
      </c>
      <c r="T157" s="510" t="e">
        <f ca="1">+IF(AND(ISNUMBER(OFFSET('Water Data'!$I$6,0,10*ROW('Water Data'!I151))),'Data Summary'!CI157="Yes"),OFFSET('Water Data'!$I$6,0,10*ROW('Water Data'!I151)),NA())</f>
        <v>#N/A</v>
      </c>
      <c r="U157" s="510" t="e">
        <f ca="1">+IF(AND(ISNUMBER(OFFSET('Water Data'!$I$9,0,10*ROW('Water Data'!I151))),'Data Summary'!CJ157="Yes"),OFFSET('Water Data'!$I$9,0,10*ROW('Water Data'!I151)),NA())</f>
        <v>#N/A</v>
      </c>
      <c r="V157" s="511" t="e">
        <f ca="1">+IF(AND(ISNUMBER(OFFSET('Sanitation Data'!$D$4,0,10*ROW('Sanitation Data'!D151))),'Data Summary'!CK157="Yes"),100-OFFSET('Sanitation Data'!$D$4,0,10*ROW('Sanitation Data'!D151)),NA())</f>
        <v>#N/A</v>
      </c>
      <c r="W157" s="511" t="e">
        <f ca="1">+IF(AND(ISNUMBER(OFFSET('Sanitation Data'!$D$6,0,10*ROW('Sanitation Data'!D151))),'Data Summary'!CL157="Yes"),OFFSET('Sanitation Data'!$D$6,0,10*ROW('Sanitation Data'!D151)),NA())</f>
        <v>#N/A</v>
      </c>
      <c r="X157" s="511" t="e">
        <f ca="1">+IF(AND(ISNUMBER(OFFSET('Sanitation Data'!$D$10,0,10*ROW('Sanitation Data'!D151))),'Data Summary'!CM157="Yes"),OFFSET('Sanitation Data'!$D$10,0,10*ROW('Sanitation Data'!D151)),NA())</f>
        <v>#N/A</v>
      </c>
      <c r="Y157" s="511" t="e">
        <f ca="1">+IF(AND(ISNUMBER(OFFSET('Sanitation Data'!$D$11,0,10*ROW('Sanitation Data'!D151))),'Data Summary'!CN157="Yes"),OFFSET('Sanitation Data'!$D$11,0,10*ROW('Sanitation Data'!D151)),NA())</f>
        <v>#N/A</v>
      </c>
      <c r="Z157" s="511" t="e">
        <f ca="1">+IF(AND(ISNUMBER(OFFSET('Sanitation Data'!$D$12,0,10*ROW('Sanitation Data'!D151))),'Data Summary'!CO157="Yes"),OFFSET('Sanitation Data'!$D$12,0,10*ROW('Sanitation Data'!D151)),NA())</f>
        <v>#N/A</v>
      </c>
      <c r="AA157" s="511" t="e">
        <f ca="1">+IF(AND(ISNUMBER(OFFSET('Sanitation Data'!$E$4,0,10*ROW('Sanitation Data'!E151))),'Data Summary'!CP157="Yes"),100-OFFSET('Sanitation Data'!$E$4,0,10*ROW('Sanitation Data'!E151)),NA())</f>
        <v>#N/A</v>
      </c>
      <c r="AB157" s="511" t="e">
        <f ca="1">+IF(AND(ISNUMBER(OFFSET('Sanitation Data'!$E$6,0,10*ROW('Sanitation Data'!E151))),'Data Summary'!CQ157="Yes"),OFFSET('Sanitation Data'!$E$6,0,10*ROW('Sanitation Data'!E151)),NA())</f>
        <v>#N/A</v>
      </c>
      <c r="AC157" s="511" t="e">
        <f ca="1">+IF(AND(ISNUMBER(OFFSET('Sanitation Data'!$E$10,0,10*ROW('Sanitation Data'!E151))),'Data Summary'!CR157="Yes"),OFFSET('Sanitation Data'!$E$10,0,10*ROW('Sanitation Data'!E151)),NA())</f>
        <v>#N/A</v>
      </c>
      <c r="AD157" s="511" t="e">
        <f ca="1">+IF(AND(ISNUMBER(OFFSET('Sanitation Data'!$E$11,0,10*ROW('Sanitation Data'!E151))),'Data Summary'!CS157="Yes"),OFFSET('Sanitation Data'!$E$11,0,10*ROW('Sanitation Data'!E151)),NA())</f>
        <v>#N/A</v>
      </c>
      <c r="AE157" s="511" t="e">
        <f ca="1">+IF(AND(ISNUMBER(OFFSET('Sanitation Data'!$E$12,0,10*ROW('Sanitation Data'!E151))),'Data Summary'!CT157="Yes"),OFFSET('Sanitation Data'!$E$12,0,10*ROW('Sanitation Data'!E151)),NA())</f>
        <v>#N/A</v>
      </c>
      <c r="AF157" s="511" t="e">
        <f ca="1">+IF(AND(ISNUMBER(OFFSET('Sanitation Data'!$F$4,0,10*ROW('Sanitation Data'!F151))),'Data Summary'!CU157="Yes"),100-OFFSET('Sanitation Data'!$F$4,0,10*ROW('Sanitation Data'!F151)),NA())</f>
        <v>#N/A</v>
      </c>
      <c r="AG157" s="511" t="e">
        <f ca="1">+IF(AND(ISNUMBER(OFFSET('Sanitation Data'!$F$6,0,10*ROW('Sanitation Data'!F151))),'Data Summary'!CV157="Yes"),OFFSET('Sanitation Data'!$F$6,0,10*ROW('Sanitation Data'!F151)),NA())</f>
        <v>#N/A</v>
      </c>
      <c r="AH157" s="511" t="e">
        <f ca="1">+IF(AND(ISNUMBER(OFFSET('Sanitation Data'!$F$10,0,10*ROW('Sanitation Data'!F151))),'Data Summary'!CW157="Yes"),OFFSET('Sanitation Data'!$F$10,0,10*ROW('Sanitation Data'!F151)),NA())</f>
        <v>#N/A</v>
      </c>
      <c r="AI157" s="511" t="e">
        <f ca="1">+IF(AND(ISNUMBER(OFFSET('Sanitation Data'!$F$11,0,10*ROW('Sanitation Data'!F151))),'Data Summary'!CX157="Yes"),OFFSET('Sanitation Data'!$F$11,0,10*ROW('Sanitation Data'!F151)),NA())</f>
        <v>#N/A</v>
      </c>
      <c r="AJ157" s="511" t="e">
        <f ca="1">+IF(AND(ISNUMBER(OFFSET('Sanitation Data'!$F$12,0,10*ROW('Sanitation Data'!F151))),'Data Summary'!CY157="Yes"),OFFSET('Sanitation Data'!$F$12,0,10*ROW('Sanitation Data'!F151)),NA())</f>
        <v>#N/A</v>
      </c>
      <c r="AK157" s="511" t="e">
        <f ca="1">+IF(AND(ISNUMBER(OFFSET('Sanitation Data'!$G$4,0,10*ROW('Sanitation Data'!G151))),'Data Summary'!CZ157="Yes"),100-OFFSET('Sanitation Data'!$G$4,0,10*ROW('Sanitation Data'!G151)),NA())</f>
        <v>#N/A</v>
      </c>
      <c r="AL157" s="511" t="e">
        <f ca="1">+IF(AND(ISNUMBER(OFFSET('Sanitation Data'!$G$6,0,10*ROW('Sanitation Data'!G151))),'Data Summary'!DA157="Yes"),OFFSET('Sanitation Data'!$G$6,0,10*ROW('Sanitation Data'!G151)),NA())</f>
        <v>#N/A</v>
      </c>
      <c r="AM157" s="511" t="e">
        <f ca="1">+IF(AND(ISNUMBER(OFFSET('Sanitation Data'!$G$10,0,10*ROW('Sanitation Data'!G151))),'Data Summary'!DB157="Yes"),OFFSET('Sanitation Data'!$G$10,0,10*ROW('Sanitation Data'!G151)),NA())</f>
        <v>#N/A</v>
      </c>
      <c r="AN157" s="511" t="e">
        <f ca="1">+IF(AND(ISNUMBER(OFFSET('Sanitation Data'!$G$11,0,10*ROW('Sanitation Data'!G151))),'Data Summary'!DC157="Yes"),OFFSET('Sanitation Data'!$G$11,0,10*ROW('Sanitation Data'!G151)),NA())</f>
        <v>#N/A</v>
      </c>
      <c r="AO157" s="511" t="e">
        <f ca="1">+IF(AND(ISNUMBER(OFFSET('Sanitation Data'!$G$12,0,10*ROW('Sanitation Data'!G151))),'Data Summary'!DD157="Yes"),OFFSET('Sanitation Data'!$G$12,0,10*ROW('Sanitation Data'!G151)),NA())</f>
        <v>#N/A</v>
      </c>
      <c r="AP157" s="511" t="e">
        <f ca="1">+IF(AND(ISNUMBER(OFFSET('Sanitation Data'!$H$4,0,10*ROW('Sanitation Data'!H151))),'Data Summary'!DE157="Yes"),100-OFFSET('Sanitation Data'!$H$4,0,10*ROW('Sanitation Data'!H151)),NA())</f>
        <v>#N/A</v>
      </c>
      <c r="AQ157" s="511" t="e">
        <f ca="1">+IF(AND(ISNUMBER(OFFSET('Sanitation Data'!$H$6,0,10*ROW('Sanitation Data'!H151))),'Data Summary'!DF157="Yes"),OFFSET('Sanitation Data'!$H$6,0,10*ROW('Sanitation Data'!H151)),NA())</f>
        <v>#N/A</v>
      </c>
      <c r="AR157" s="511" t="e">
        <f ca="1">+IF(AND(ISNUMBER(OFFSET('Sanitation Data'!$H$10,0,10*ROW('Sanitation Data'!H151))),'Data Summary'!DG157="Yes"),OFFSET('Sanitation Data'!$H$10,0,10*ROW('Sanitation Data'!H151)),NA())</f>
        <v>#N/A</v>
      </c>
      <c r="AS157" s="511" t="e">
        <f ca="1">+IF(AND(ISNUMBER(OFFSET('Sanitation Data'!$H$11,0,10*ROW('Sanitation Data'!H151))),'Data Summary'!DH157="Yes"),OFFSET('Sanitation Data'!$H$11,0,10*ROW('Sanitation Data'!H151)),NA())</f>
        <v>#N/A</v>
      </c>
      <c r="AT157" s="511" t="e">
        <f ca="1">+IF(AND(ISNUMBER(OFFSET('Sanitation Data'!$H$12,0,10*ROW('Sanitation Data'!H151))),'Data Summary'!DI157="Yes"),OFFSET('Sanitation Data'!$H$12,0,10*ROW('Sanitation Data'!H151)),NA())</f>
        <v>#N/A</v>
      </c>
      <c r="AU157" s="511" t="e">
        <f ca="1">+IF(AND(ISNUMBER(OFFSET('Sanitation Data'!$I$4,0,10*ROW('Sanitation Data'!I151))),'Data Summary'!DJ157="Yes"),100-OFFSET('Sanitation Data'!$I$4,0,10*ROW('Sanitation Data'!I151)),NA())</f>
        <v>#N/A</v>
      </c>
      <c r="AV157" s="511" t="e">
        <f ca="1">+IF(AND(ISNUMBER(OFFSET('Sanitation Data'!$I$6,0,10*ROW('Sanitation Data'!I151))),'Data Summary'!DK157="Yes"),OFFSET('Sanitation Data'!$I$6,0,10*ROW('Sanitation Data'!I151)),NA())</f>
        <v>#N/A</v>
      </c>
      <c r="AW157" s="511" t="e">
        <f ca="1">+IF(AND(ISNUMBER(OFFSET('Sanitation Data'!$I$10,0,10*ROW('Sanitation Data'!I151))),'Data Summary'!DL157="Yes"),OFFSET('Sanitation Data'!$I$10,0,10*ROW('Sanitation Data'!I151)),NA())</f>
        <v>#N/A</v>
      </c>
      <c r="AX157" s="511" t="e">
        <f ca="1">+IF(AND(ISNUMBER(OFFSET('Sanitation Data'!$I$11,0,10*ROW('Sanitation Data'!I151))),'Data Summary'!DM157="Yes"),OFFSET('Sanitation Data'!$I$11,0,10*ROW('Sanitation Data'!I151)),NA())</f>
        <v>#N/A</v>
      </c>
      <c r="AY157" s="511" t="e">
        <f ca="1">+IF(AND(ISNUMBER(OFFSET('Sanitation Data'!$I$12,0,10*ROW('Sanitation Data'!I151))),'Data Summary'!DN157="Yes"),OFFSET('Sanitation Data'!$I$12,0,10*ROW('Sanitation Data'!I151)),NA())</f>
        <v>#N/A</v>
      </c>
      <c r="AZ157" s="512" t="e">
        <f ca="1">+IF(AND(ISNUMBER(OFFSET('Hygiene Data'!$D$5,0,10*ROW('Hygiene Data'!D151))),'Data Summary'!DO157="Yes"),OFFSET('Hygiene Data'!$D$5,0,10*ROW('Hygiene Data'!D151)),NA())</f>
        <v>#N/A</v>
      </c>
      <c r="BA157" s="512" t="e">
        <f ca="1">+IF(AND(ISNUMBER(OFFSET('Hygiene Data'!$D$7,0,10*ROW('Hygiene Data'!D151))),'Data Summary'!DP157="Yes"),OFFSET('Hygiene Data'!$D$7,0,10*ROW('Hygiene Data'!D151)),NA())</f>
        <v>#N/A</v>
      </c>
      <c r="BB157" s="512" t="e">
        <f ca="1">+IF(AND(ISNUMBER(OFFSET('Hygiene Data'!$D$9,0,10*ROW('Hygiene Data'!D151))),'Data Summary'!DQ157="Yes"),OFFSET('Hygiene Data'!$D$9,0,10*ROW('Hygiene Data'!D151)),NA())</f>
        <v>#N/A</v>
      </c>
      <c r="BC157" s="512" t="e">
        <f ca="1">+IF(AND(ISNUMBER(OFFSET('Hygiene Data'!$E$5,0,10*ROW('Hygiene Data'!E151))),'Data Summary'!DR157="Yes"),OFFSET('Hygiene Data'!$E$5,0,10*ROW('Hygiene Data'!E151)),NA())</f>
        <v>#N/A</v>
      </c>
      <c r="BD157" s="512" t="e">
        <f ca="1">+IF(AND(ISNUMBER(OFFSET('Hygiene Data'!$E$7,0,10*ROW('Hygiene Data'!E151))),'Data Summary'!DS157="Yes"),OFFSET('Hygiene Data'!$E$7,0,10*ROW('Hygiene Data'!E151)),NA())</f>
        <v>#N/A</v>
      </c>
      <c r="BE157" s="512" t="e">
        <f ca="1">+IF(AND(ISNUMBER(OFFSET('Hygiene Data'!$E$9,0,10*ROW('Hygiene Data'!E151))),'Data Summary'!DT157="Yes"),OFFSET('Hygiene Data'!$E$9,0,10*ROW('Hygiene Data'!E151)),NA())</f>
        <v>#N/A</v>
      </c>
      <c r="BF157" s="512" t="e">
        <f ca="1">+IF(AND(ISNUMBER(OFFSET('Hygiene Data'!$F$5,0,10*ROW('Hygiene Data'!F151))),'Data Summary'!DU157="Yes"),OFFSET('Hygiene Data'!$F$5,0,10*ROW('Hygiene Data'!F151)),NA())</f>
        <v>#N/A</v>
      </c>
      <c r="BG157" s="512" t="e">
        <f ca="1">+IF(AND(ISNUMBER(OFFSET('Hygiene Data'!$F$7,0,10*ROW('Hygiene Data'!F151))),'Data Summary'!DV157="Yes"),OFFSET('Hygiene Data'!$F$7,0,10*ROW('Hygiene Data'!F151)),NA())</f>
        <v>#N/A</v>
      </c>
      <c r="BH157" s="512" t="e">
        <f ca="1">+IF(AND(ISNUMBER(OFFSET('Hygiene Data'!$F$9,0,10*ROW('Hygiene Data'!F151))),'Data Summary'!DW157="Yes"),OFFSET('Hygiene Data'!$F$9,0,10*ROW('Hygiene Data'!F151)),NA())</f>
        <v>#N/A</v>
      </c>
      <c r="BI157" s="512" t="e">
        <f ca="1">+IF(AND(ISNUMBER(OFFSET('Hygiene Data'!$G$5,0,10*ROW('Hygiene Data'!G151))),'Data Summary'!DX157="Yes"),OFFSET('Hygiene Data'!$G$5,0,10*ROW('Hygiene Data'!G151)),NA())</f>
        <v>#N/A</v>
      </c>
      <c r="BJ157" s="512" t="e">
        <f ca="1">+IF(AND(ISNUMBER(OFFSET('Hygiene Data'!$G$7,0,10*ROW('Hygiene Data'!G151))),'Data Summary'!DY157="Yes"),OFFSET('Hygiene Data'!$G$7,0,10*ROW('Hygiene Data'!G151)),NA())</f>
        <v>#N/A</v>
      </c>
      <c r="BK157" s="512" t="e">
        <f ca="1">+IF(AND(ISNUMBER(OFFSET('Hygiene Data'!$G$9,0,10*ROW('Hygiene Data'!G151))),'Data Summary'!DZ157="Yes"),OFFSET('Hygiene Data'!$G$9,0,10*ROW('Hygiene Data'!G151)),NA())</f>
        <v>#N/A</v>
      </c>
      <c r="BL157" s="512" t="e">
        <f ca="1">+IF(AND(ISNUMBER(OFFSET('Hygiene Data'!$H$5,0,10*ROW('Hygiene Data'!H151))),'Data Summary'!EA157="Yes"),OFFSET('Hygiene Data'!$H$5,0,10*ROW('Hygiene Data'!H151)),NA())</f>
        <v>#N/A</v>
      </c>
      <c r="BM157" s="512" t="e">
        <f ca="1">+IF(AND(ISNUMBER(OFFSET('Hygiene Data'!$H$7,0,10*ROW('Hygiene Data'!H151))),'Data Summary'!EB157="Yes"),OFFSET('Hygiene Data'!$H$7,0,10*ROW('Hygiene Data'!H151)),NA())</f>
        <v>#N/A</v>
      </c>
      <c r="BN157" s="512" t="e">
        <f ca="1">+IF(AND(ISNUMBER(OFFSET('Hygiene Data'!$H$9,0,10*ROW('Hygiene Data'!H151))),'Data Summary'!EC157="Yes"),OFFSET('Hygiene Data'!$H$9,0,10*ROW('Hygiene Data'!H151)),NA())</f>
        <v>#N/A</v>
      </c>
      <c r="BO157" s="512" t="e">
        <f ca="1">+IF(AND(ISNUMBER(OFFSET('Hygiene Data'!$I$5,0,10*ROW('Hygiene Data'!I151))),'Data Summary'!ED157="Yes"),OFFSET('Hygiene Data'!$I$5,0,10*ROW('Hygiene Data'!I151)),NA())</f>
        <v>#N/A</v>
      </c>
      <c r="BP157" s="512" t="e">
        <f ca="1">+IF(AND(ISNUMBER(OFFSET('Hygiene Data'!$I$7,0,10*ROW('Hygiene Data'!I151))),'Data Summary'!EE157="Yes"),OFFSET('Hygiene Data'!$I$7,0,10*ROW('Hygiene Data'!I151)),NA())</f>
        <v>#N/A</v>
      </c>
      <c r="BQ157" s="512" t="e">
        <f ca="1">+IF(AND(ISNUMBER(OFFSET('Hygiene Data'!$I$9,0,10*ROW('Hygiene Data'!I151))),'Data Summary'!EF157="Yes"),OFFSET('Hygiene Data'!$I$9,0,10*ROW('Hygiene Data'!I151)),NA())</f>
        <v>#N/A</v>
      </c>
    </row>
    <row r="158" spans="1:69" x14ac:dyDescent="0.25">
      <c r="A158" s="508" t="e">
        <f ca="1">+RIGHT('Data Summary'!A158,LEN('Data Summary'!A158)-9)</f>
        <v>#VALUE!</v>
      </c>
      <c r="B158" s="482" t="str">
        <f ca="1">+IF(ISTEXT('Data Summary'!B158),'Data Summary'!B158,"")</f>
        <v/>
      </c>
      <c r="C158" s="509" t="e">
        <f ca="1">+VALUE('Data Summary'!C158)</f>
        <v>#VALUE!</v>
      </c>
      <c r="D158" s="510" t="e">
        <f ca="1">+IF(AND(ISNUMBER(OFFSET('Water Data'!$D$4,0,10*ROW('Water Data'!D152))),'Data Summary'!BS158="Yes"),100-OFFSET('Water Data'!$D$4,0,10*ROW('Water Data'!D152)),NA())</f>
        <v>#N/A</v>
      </c>
      <c r="E158" s="510" t="e">
        <f ca="1">+IF(AND(ISNUMBER(OFFSET('Water Data'!$D$6,0,10*ROW('Water Data'!D152))),'Data Summary'!BT158="Yes"),OFFSET('Water Data'!$D$6,0,10*ROW('Water Data'!D152)),NA())</f>
        <v>#N/A</v>
      </c>
      <c r="F158" s="510" t="e">
        <f ca="1">+IF(AND(ISNUMBER(OFFSET('Water Data'!$D$9,0,10*ROW('Water Data'!D152))),'Data Summary'!BU158="Yes"),OFFSET('Water Data'!$D$9,0,10*ROW('Water Data'!D152)),NA())</f>
        <v>#N/A</v>
      </c>
      <c r="G158" s="510" t="e">
        <f ca="1">+IF(AND(ISNUMBER(OFFSET('Water Data'!$E$4,0,10*ROW('Water Data'!E152))),'Data Summary'!BV158="Yes"),100-OFFSET('Water Data'!$E$4,0,10*ROW('Water Data'!E152)),NA())</f>
        <v>#N/A</v>
      </c>
      <c r="H158" s="510" t="e">
        <f ca="1">+IF(AND(ISNUMBER(OFFSET('Water Data'!$E$6,0,10*ROW('Water Data'!E152))),'Data Summary'!BW158="Yes"),OFFSET('Water Data'!$E$6,0,10*ROW('Water Data'!E152)),NA())</f>
        <v>#N/A</v>
      </c>
      <c r="I158" s="510" t="e">
        <f ca="1">+IF(AND(ISNUMBER(OFFSET('Water Data'!$E$9,0,10*ROW('Water Data'!E152))),'Data Summary'!BX158="Yes"),OFFSET('Water Data'!$E$9,0,10*ROW('Water Data'!E152)),NA())</f>
        <v>#N/A</v>
      </c>
      <c r="J158" s="510" t="e">
        <f ca="1">+IF(AND(ISNUMBER(OFFSET('Water Data'!$F$4,0,10*ROW('Water Data'!F152))),'Data Summary'!BY158="Yes"),100-OFFSET('Water Data'!$F$4,0,10*ROW('Water Data'!F152)),NA())</f>
        <v>#N/A</v>
      </c>
      <c r="K158" s="510" t="e">
        <f ca="1">+IF(AND(ISNUMBER(OFFSET('Water Data'!$F$6,0,10*ROW('Water Data'!F152))),'Data Summary'!BZ158="Yes"),OFFSET('Water Data'!$F$6,0,10*ROW('Water Data'!F152)),NA())</f>
        <v>#N/A</v>
      </c>
      <c r="L158" s="510" t="e">
        <f ca="1">+IF(AND(ISNUMBER(OFFSET('Water Data'!$F$9,0,10*ROW('Water Data'!F152))),'Data Summary'!CA158="Yes"),OFFSET('Water Data'!$F$9,0,10*ROW('Water Data'!F152)),NA())</f>
        <v>#N/A</v>
      </c>
      <c r="M158" s="510" t="e">
        <f ca="1">+IF(AND(ISNUMBER(OFFSET('Water Data'!$G$4,0,10*ROW('Water Data'!G152))),'Data Summary'!CB158="Yes"),100-OFFSET('Water Data'!$G$4,0,10*ROW('Water Data'!G152)),NA())</f>
        <v>#N/A</v>
      </c>
      <c r="N158" s="510" t="e">
        <f ca="1">+IF(AND(ISNUMBER(OFFSET('Water Data'!$G$6,0,10*ROW('Water Data'!G152))),'Data Summary'!CC158="Yes"),OFFSET('Water Data'!$G$6,0,10*ROW('Water Data'!G152)),NA())</f>
        <v>#N/A</v>
      </c>
      <c r="O158" s="510" t="e">
        <f ca="1">+IF(AND(ISNUMBER(OFFSET('Water Data'!$G$9,0,10*ROW('Water Data'!G152))),'Data Summary'!CD158="Yes"),OFFSET('Water Data'!$G$9,0,10*ROW('Water Data'!G152)),NA())</f>
        <v>#N/A</v>
      </c>
      <c r="P158" s="510" t="e">
        <f ca="1">+IF(AND(ISNUMBER(OFFSET('Water Data'!$H$4,0,10*ROW('Water Data'!H152))),'Data Summary'!CE158="Yes"),100-OFFSET('Water Data'!$H$4,0,10*ROW('Water Data'!H152)),NA())</f>
        <v>#N/A</v>
      </c>
      <c r="Q158" s="510" t="e">
        <f ca="1">+IF(AND(ISNUMBER(OFFSET('Water Data'!$H$6,0,10*ROW('Water Data'!H152))),'Data Summary'!CF158="Yes"),OFFSET('Water Data'!$H$6,0,10*ROW('Water Data'!H152)),NA())</f>
        <v>#N/A</v>
      </c>
      <c r="R158" s="510" t="e">
        <f ca="1">+IF(AND(ISNUMBER(OFFSET('Water Data'!$H$9,0,10*ROW('Water Data'!H152))),'Data Summary'!CG158="Yes"),OFFSET('Water Data'!$H$9,0,10*ROW('Water Data'!H152)),NA())</f>
        <v>#N/A</v>
      </c>
      <c r="S158" s="510" t="e">
        <f ca="1">+IF(AND(ISNUMBER(OFFSET('Water Data'!$I$4,0,10*ROW('Water Data'!I152))),'Data Summary'!CH158="Yes"),100-OFFSET('Water Data'!$I$4,0,10*ROW('Water Data'!I152)),NA())</f>
        <v>#N/A</v>
      </c>
      <c r="T158" s="510" t="e">
        <f ca="1">+IF(AND(ISNUMBER(OFFSET('Water Data'!$I$6,0,10*ROW('Water Data'!I152))),'Data Summary'!CI158="Yes"),OFFSET('Water Data'!$I$6,0,10*ROW('Water Data'!I152)),NA())</f>
        <v>#N/A</v>
      </c>
      <c r="U158" s="510" t="e">
        <f ca="1">+IF(AND(ISNUMBER(OFFSET('Water Data'!$I$9,0,10*ROW('Water Data'!I152))),'Data Summary'!CJ158="Yes"),OFFSET('Water Data'!$I$9,0,10*ROW('Water Data'!I152)),NA())</f>
        <v>#N/A</v>
      </c>
      <c r="V158" s="511" t="e">
        <f ca="1">+IF(AND(ISNUMBER(OFFSET('Sanitation Data'!$D$4,0,10*ROW('Sanitation Data'!D152))),'Data Summary'!CK158="Yes"),100-OFFSET('Sanitation Data'!$D$4,0,10*ROW('Sanitation Data'!D152)),NA())</f>
        <v>#N/A</v>
      </c>
      <c r="W158" s="511" t="e">
        <f ca="1">+IF(AND(ISNUMBER(OFFSET('Sanitation Data'!$D$6,0,10*ROW('Sanitation Data'!D152))),'Data Summary'!CL158="Yes"),OFFSET('Sanitation Data'!$D$6,0,10*ROW('Sanitation Data'!D152)),NA())</f>
        <v>#N/A</v>
      </c>
      <c r="X158" s="511" t="e">
        <f ca="1">+IF(AND(ISNUMBER(OFFSET('Sanitation Data'!$D$10,0,10*ROW('Sanitation Data'!D152))),'Data Summary'!CM158="Yes"),OFFSET('Sanitation Data'!$D$10,0,10*ROW('Sanitation Data'!D152)),NA())</f>
        <v>#N/A</v>
      </c>
      <c r="Y158" s="511" t="e">
        <f ca="1">+IF(AND(ISNUMBER(OFFSET('Sanitation Data'!$D$11,0,10*ROW('Sanitation Data'!D152))),'Data Summary'!CN158="Yes"),OFFSET('Sanitation Data'!$D$11,0,10*ROW('Sanitation Data'!D152)),NA())</f>
        <v>#N/A</v>
      </c>
      <c r="Z158" s="511" t="e">
        <f ca="1">+IF(AND(ISNUMBER(OFFSET('Sanitation Data'!$D$12,0,10*ROW('Sanitation Data'!D152))),'Data Summary'!CO158="Yes"),OFFSET('Sanitation Data'!$D$12,0,10*ROW('Sanitation Data'!D152)),NA())</f>
        <v>#N/A</v>
      </c>
      <c r="AA158" s="511" t="e">
        <f ca="1">+IF(AND(ISNUMBER(OFFSET('Sanitation Data'!$E$4,0,10*ROW('Sanitation Data'!E152))),'Data Summary'!CP158="Yes"),100-OFFSET('Sanitation Data'!$E$4,0,10*ROW('Sanitation Data'!E152)),NA())</f>
        <v>#N/A</v>
      </c>
      <c r="AB158" s="511" t="e">
        <f ca="1">+IF(AND(ISNUMBER(OFFSET('Sanitation Data'!$E$6,0,10*ROW('Sanitation Data'!E152))),'Data Summary'!CQ158="Yes"),OFFSET('Sanitation Data'!$E$6,0,10*ROW('Sanitation Data'!E152)),NA())</f>
        <v>#N/A</v>
      </c>
      <c r="AC158" s="511" t="e">
        <f ca="1">+IF(AND(ISNUMBER(OFFSET('Sanitation Data'!$E$10,0,10*ROW('Sanitation Data'!E152))),'Data Summary'!CR158="Yes"),OFFSET('Sanitation Data'!$E$10,0,10*ROW('Sanitation Data'!E152)),NA())</f>
        <v>#N/A</v>
      </c>
      <c r="AD158" s="511" t="e">
        <f ca="1">+IF(AND(ISNUMBER(OFFSET('Sanitation Data'!$E$11,0,10*ROW('Sanitation Data'!E152))),'Data Summary'!CS158="Yes"),OFFSET('Sanitation Data'!$E$11,0,10*ROW('Sanitation Data'!E152)),NA())</f>
        <v>#N/A</v>
      </c>
      <c r="AE158" s="511" t="e">
        <f ca="1">+IF(AND(ISNUMBER(OFFSET('Sanitation Data'!$E$12,0,10*ROW('Sanitation Data'!E152))),'Data Summary'!CT158="Yes"),OFFSET('Sanitation Data'!$E$12,0,10*ROW('Sanitation Data'!E152)),NA())</f>
        <v>#N/A</v>
      </c>
      <c r="AF158" s="511" t="e">
        <f ca="1">+IF(AND(ISNUMBER(OFFSET('Sanitation Data'!$F$4,0,10*ROW('Sanitation Data'!F152))),'Data Summary'!CU158="Yes"),100-OFFSET('Sanitation Data'!$F$4,0,10*ROW('Sanitation Data'!F152)),NA())</f>
        <v>#N/A</v>
      </c>
      <c r="AG158" s="511" t="e">
        <f ca="1">+IF(AND(ISNUMBER(OFFSET('Sanitation Data'!$F$6,0,10*ROW('Sanitation Data'!F152))),'Data Summary'!CV158="Yes"),OFFSET('Sanitation Data'!$F$6,0,10*ROW('Sanitation Data'!F152)),NA())</f>
        <v>#N/A</v>
      </c>
      <c r="AH158" s="511" t="e">
        <f ca="1">+IF(AND(ISNUMBER(OFFSET('Sanitation Data'!$F$10,0,10*ROW('Sanitation Data'!F152))),'Data Summary'!CW158="Yes"),OFFSET('Sanitation Data'!$F$10,0,10*ROW('Sanitation Data'!F152)),NA())</f>
        <v>#N/A</v>
      </c>
      <c r="AI158" s="511" t="e">
        <f ca="1">+IF(AND(ISNUMBER(OFFSET('Sanitation Data'!$F$11,0,10*ROW('Sanitation Data'!F152))),'Data Summary'!CX158="Yes"),OFFSET('Sanitation Data'!$F$11,0,10*ROW('Sanitation Data'!F152)),NA())</f>
        <v>#N/A</v>
      </c>
      <c r="AJ158" s="511" t="e">
        <f ca="1">+IF(AND(ISNUMBER(OFFSET('Sanitation Data'!$F$12,0,10*ROW('Sanitation Data'!F152))),'Data Summary'!CY158="Yes"),OFFSET('Sanitation Data'!$F$12,0,10*ROW('Sanitation Data'!F152)),NA())</f>
        <v>#N/A</v>
      </c>
      <c r="AK158" s="511" t="e">
        <f ca="1">+IF(AND(ISNUMBER(OFFSET('Sanitation Data'!$G$4,0,10*ROW('Sanitation Data'!G152))),'Data Summary'!CZ158="Yes"),100-OFFSET('Sanitation Data'!$G$4,0,10*ROW('Sanitation Data'!G152)),NA())</f>
        <v>#N/A</v>
      </c>
      <c r="AL158" s="511" t="e">
        <f ca="1">+IF(AND(ISNUMBER(OFFSET('Sanitation Data'!$G$6,0,10*ROW('Sanitation Data'!G152))),'Data Summary'!DA158="Yes"),OFFSET('Sanitation Data'!$G$6,0,10*ROW('Sanitation Data'!G152)),NA())</f>
        <v>#N/A</v>
      </c>
      <c r="AM158" s="511" t="e">
        <f ca="1">+IF(AND(ISNUMBER(OFFSET('Sanitation Data'!$G$10,0,10*ROW('Sanitation Data'!G152))),'Data Summary'!DB158="Yes"),OFFSET('Sanitation Data'!$G$10,0,10*ROW('Sanitation Data'!G152)),NA())</f>
        <v>#N/A</v>
      </c>
      <c r="AN158" s="511" t="e">
        <f ca="1">+IF(AND(ISNUMBER(OFFSET('Sanitation Data'!$G$11,0,10*ROW('Sanitation Data'!G152))),'Data Summary'!DC158="Yes"),OFFSET('Sanitation Data'!$G$11,0,10*ROW('Sanitation Data'!G152)),NA())</f>
        <v>#N/A</v>
      </c>
      <c r="AO158" s="511" t="e">
        <f ca="1">+IF(AND(ISNUMBER(OFFSET('Sanitation Data'!$G$12,0,10*ROW('Sanitation Data'!G152))),'Data Summary'!DD158="Yes"),OFFSET('Sanitation Data'!$G$12,0,10*ROW('Sanitation Data'!G152)),NA())</f>
        <v>#N/A</v>
      </c>
      <c r="AP158" s="511" t="e">
        <f ca="1">+IF(AND(ISNUMBER(OFFSET('Sanitation Data'!$H$4,0,10*ROW('Sanitation Data'!H152))),'Data Summary'!DE158="Yes"),100-OFFSET('Sanitation Data'!$H$4,0,10*ROW('Sanitation Data'!H152)),NA())</f>
        <v>#N/A</v>
      </c>
      <c r="AQ158" s="511" t="e">
        <f ca="1">+IF(AND(ISNUMBER(OFFSET('Sanitation Data'!$H$6,0,10*ROW('Sanitation Data'!H152))),'Data Summary'!DF158="Yes"),OFFSET('Sanitation Data'!$H$6,0,10*ROW('Sanitation Data'!H152)),NA())</f>
        <v>#N/A</v>
      </c>
      <c r="AR158" s="511" t="e">
        <f ca="1">+IF(AND(ISNUMBER(OFFSET('Sanitation Data'!$H$10,0,10*ROW('Sanitation Data'!H152))),'Data Summary'!DG158="Yes"),OFFSET('Sanitation Data'!$H$10,0,10*ROW('Sanitation Data'!H152)),NA())</f>
        <v>#N/A</v>
      </c>
      <c r="AS158" s="511" t="e">
        <f ca="1">+IF(AND(ISNUMBER(OFFSET('Sanitation Data'!$H$11,0,10*ROW('Sanitation Data'!H152))),'Data Summary'!DH158="Yes"),OFFSET('Sanitation Data'!$H$11,0,10*ROW('Sanitation Data'!H152)),NA())</f>
        <v>#N/A</v>
      </c>
      <c r="AT158" s="511" t="e">
        <f ca="1">+IF(AND(ISNUMBER(OFFSET('Sanitation Data'!$H$12,0,10*ROW('Sanitation Data'!H152))),'Data Summary'!DI158="Yes"),OFFSET('Sanitation Data'!$H$12,0,10*ROW('Sanitation Data'!H152)),NA())</f>
        <v>#N/A</v>
      </c>
      <c r="AU158" s="511" t="e">
        <f ca="1">+IF(AND(ISNUMBER(OFFSET('Sanitation Data'!$I$4,0,10*ROW('Sanitation Data'!I152))),'Data Summary'!DJ158="Yes"),100-OFFSET('Sanitation Data'!$I$4,0,10*ROW('Sanitation Data'!I152)),NA())</f>
        <v>#N/A</v>
      </c>
      <c r="AV158" s="511" t="e">
        <f ca="1">+IF(AND(ISNUMBER(OFFSET('Sanitation Data'!$I$6,0,10*ROW('Sanitation Data'!I152))),'Data Summary'!DK158="Yes"),OFFSET('Sanitation Data'!$I$6,0,10*ROW('Sanitation Data'!I152)),NA())</f>
        <v>#N/A</v>
      </c>
      <c r="AW158" s="511" t="e">
        <f ca="1">+IF(AND(ISNUMBER(OFFSET('Sanitation Data'!$I$10,0,10*ROW('Sanitation Data'!I152))),'Data Summary'!DL158="Yes"),OFFSET('Sanitation Data'!$I$10,0,10*ROW('Sanitation Data'!I152)),NA())</f>
        <v>#N/A</v>
      </c>
      <c r="AX158" s="511" t="e">
        <f ca="1">+IF(AND(ISNUMBER(OFFSET('Sanitation Data'!$I$11,0,10*ROW('Sanitation Data'!I152))),'Data Summary'!DM158="Yes"),OFFSET('Sanitation Data'!$I$11,0,10*ROW('Sanitation Data'!I152)),NA())</f>
        <v>#N/A</v>
      </c>
      <c r="AY158" s="511" t="e">
        <f ca="1">+IF(AND(ISNUMBER(OFFSET('Sanitation Data'!$I$12,0,10*ROW('Sanitation Data'!I152))),'Data Summary'!DN158="Yes"),OFFSET('Sanitation Data'!$I$12,0,10*ROW('Sanitation Data'!I152)),NA())</f>
        <v>#N/A</v>
      </c>
      <c r="AZ158" s="512" t="e">
        <f ca="1">+IF(AND(ISNUMBER(OFFSET('Hygiene Data'!$D$5,0,10*ROW('Hygiene Data'!D152))),'Data Summary'!DO158="Yes"),OFFSET('Hygiene Data'!$D$5,0,10*ROW('Hygiene Data'!D152)),NA())</f>
        <v>#N/A</v>
      </c>
      <c r="BA158" s="512" t="e">
        <f ca="1">+IF(AND(ISNUMBER(OFFSET('Hygiene Data'!$D$7,0,10*ROW('Hygiene Data'!D152))),'Data Summary'!DP158="Yes"),OFFSET('Hygiene Data'!$D$7,0,10*ROW('Hygiene Data'!D152)),NA())</f>
        <v>#N/A</v>
      </c>
      <c r="BB158" s="512" t="e">
        <f ca="1">+IF(AND(ISNUMBER(OFFSET('Hygiene Data'!$D$9,0,10*ROW('Hygiene Data'!D152))),'Data Summary'!DQ158="Yes"),OFFSET('Hygiene Data'!$D$9,0,10*ROW('Hygiene Data'!D152)),NA())</f>
        <v>#N/A</v>
      </c>
      <c r="BC158" s="512" t="e">
        <f ca="1">+IF(AND(ISNUMBER(OFFSET('Hygiene Data'!$E$5,0,10*ROW('Hygiene Data'!E152))),'Data Summary'!DR158="Yes"),OFFSET('Hygiene Data'!$E$5,0,10*ROW('Hygiene Data'!E152)),NA())</f>
        <v>#N/A</v>
      </c>
      <c r="BD158" s="512" t="e">
        <f ca="1">+IF(AND(ISNUMBER(OFFSET('Hygiene Data'!$E$7,0,10*ROW('Hygiene Data'!E152))),'Data Summary'!DS158="Yes"),OFFSET('Hygiene Data'!$E$7,0,10*ROW('Hygiene Data'!E152)),NA())</f>
        <v>#N/A</v>
      </c>
      <c r="BE158" s="512" t="e">
        <f ca="1">+IF(AND(ISNUMBER(OFFSET('Hygiene Data'!$E$9,0,10*ROW('Hygiene Data'!E152))),'Data Summary'!DT158="Yes"),OFFSET('Hygiene Data'!$E$9,0,10*ROW('Hygiene Data'!E152)),NA())</f>
        <v>#N/A</v>
      </c>
      <c r="BF158" s="512" t="e">
        <f ca="1">+IF(AND(ISNUMBER(OFFSET('Hygiene Data'!$F$5,0,10*ROW('Hygiene Data'!F152))),'Data Summary'!DU158="Yes"),OFFSET('Hygiene Data'!$F$5,0,10*ROW('Hygiene Data'!F152)),NA())</f>
        <v>#N/A</v>
      </c>
      <c r="BG158" s="512" t="e">
        <f ca="1">+IF(AND(ISNUMBER(OFFSET('Hygiene Data'!$F$7,0,10*ROW('Hygiene Data'!F152))),'Data Summary'!DV158="Yes"),OFFSET('Hygiene Data'!$F$7,0,10*ROW('Hygiene Data'!F152)),NA())</f>
        <v>#N/A</v>
      </c>
      <c r="BH158" s="512" t="e">
        <f ca="1">+IF(AND(ISNUMBER(OFFSET('Hygiene Data'!$F$9,0,10*ROW('Hygiene Data'!F152))),'Data Summary'!DW158="Yes"),OFFSET('Hygiene Data'!$F$9,0,10*ROW('Hygiene Data'!F152)),NA())</f>
        <v>#N/A</v>
      </c>
      <c r="BI158" s="512" t="e">
        <f ca="1">+IF(AND(ISNUMBER(OFFSET('Hygiene Data'!$G$5,0,10*ROW('Hygiene Data'!G152))),'Data Summary'!DX158="Yes"),OFFSET('Hygiene Data'!$G$5,0,10*ROW('Hygiene Data'!G152)),NA())</f>
        <v>#N/A</v>
      </c>
      <c r="BJ158" s="512" t="e">
        <f ca="1">+IF(AND(ISNUMBER(OFFSET('Hygiene Data'!$G$7,0,10*ROW('Hygiene Data'!G152))),'Data Summary'!DY158="Yes"),OFFSET('Hygiene Data'!$G$7,0,10*ROW('Hygiene Data'!G152)),NA())</f>
        <v>#N/A</v>
      </c>
      <c r="BK158" s="512" t="e">
        <f ca="1">+IF(AND(ISNUMBER(OFFSET('Hygiene Data'!$G$9,0,10*ROW('Hygiene Data'!G152))),'Data Summary'!DZ158="Yes"),OFFSET('Hygiene Data'!$G$9,0,10*ROW('Hygiene Data'!G152)),NA())</f>
        <v>#N/A</v>
      </c>
      <c r="BL158" s="512" t="e">
        <f ca="1">+IF(AND(ISNUMBER(OFFSET('Hygiene Data'!$H$5,0,10*ROW('Hygiene Data'!H152))),'Data Summary'!EA158="Yes"),OFFSET('Hygiene Data'!$H$5,0,10*ROW('Hygiene Data'!H152)),NA())</f>
        <v>#N/A</v>
      </c>
      <c r="BM158" s="512" t="e">
        <f ca="1">+IF(AND(ISNUMBER(OFFSET('Hygiene Data'!$H$7,0,10*ROW('Hygiene Data'!H152))),'Data Summary'!EB158="Yes"),OFFSET('Hygiene Data'!$H$7,0,10*ROW('Hygiene Data'!H152)),NA())</f>
        <v>#N/A</v>
      </c>
      <c r="BN158" s="512" t="e">
        <f ca="1">+IF(AND(ISNUMBER(OFFSET('Hygiene Data'!$H$9,0,10*ROW('Hygiene Data'!H152))),'Data Summary'!EC158="Yes"),OFFSET('Hygiene Data'!$H$9,0,10*ROW('Hygiene Data'!H152)),NA())</f>
        <v>#N/A</v>
      </c>
      <c r="BO158" s="512" t="e">
        <f ca="1">+IF(AND(ISNUMBER(OFFSET('Hygiene Data'!$I$5,0,10*ROW('Hygiene Data'!I152))),'Data Summary'!ED158="Yes"),OFFSET('Hygiene Data'!$I$5,0,10*ROW('Hygiene Data'!I152)),NA())</f>
        <v>#N/A</v>
      </c>
      <c r="BP158" s="512" t="e">
        <f ca="1">+IF(AND(ISNUMBER(OFFSET('Hygiene Data'!$I$7,0,10*ROW('Hygiene Data'!I152))),'Data Summary'!EE158="Yes"),OFFSET('Hygiene Data'!$I$7,0,10*ROW('Hygiene Data'!I152)),NA())</f>
        <v>#N/A</v>
      </c>
      <c r="BQ158" s="512" t="e">
        <f ca="1">+IF(AND(ISNUMBER(OFFSET('Hygiene Data'!$I$9,0,10*ROW('Hygiene Data'!I152))),'Data Summary'!EF158="Yes"),OFFSET('Hygiene Data'!$I$9,0,10*ROW('Hygiene Data'!I152)),NA())</f>
        <v>#N/A</v>
      </c>
    </row>
    <row r="159" spans="1:69" x14ac:dyDescent="0.25">
      <c r="A159" s="508" t="e">
        <f ca="1">+RIGHT('Data Summary'!A159,LEN('Data Summary'!A159)-9)</f>
        <v>#VALUE!</v>
      </c>
      <c r="B159" s="482" t="str">
        <f ca="1">+IF(ISTEXT('Data Summary'!B159),'Data Summary'!B159,"")</f>
        <v/>
      </c>
      <c r="C159" s="509" t="e">
        <f ca="1">+VALUE('Data Summary'!C159)</f>
        <v>#VALUE!</v>
      </c>
      <c r="D159" s="510" t="e">
        <f ca="1">+IF(AND(ISNUMBER(OFFSET('Water Data'!$D$4,0,10*ROW('Water Data'!D153))),'Data Summary'!BS159="Yes"),100-OFFSET('Water Data'!$D$4,0,10*ROW('Water Data'!D153)),NA())</f>
        <v>#N/A</v>
      </c>
      <c r="E159" s="510" t="e">
        <f ca="1">+IF(AND(ISNUMBER(OFFSET('Water Data'!$D$6,0,10*ROW('Water Data'!D153))),'Data Summary'!BT159="Yes"),OFFSET('Water Data'!$D$6,0,10*ROW('Water Data'!D153)),NA())</f>
        <v>#N/A</v>
      </c>
      <c r="F159" s="510" t="e">
        <f ca="1">+IF(AND(ISNUMBER(OFFSET('Water Data'!$D$9,0,10*ROW('Water Data'!D153))),'Data Summary'!BU159="Yes"),OFFSET('Water Data'!$D$9,0,10*ROW('Water Data'!D153)),NA())</f>
        <v>#N/A</v>
      </c>
      <c r="G159" s="510" t="e">
        <f ca="1">+IF(AND(ISNUMBER(OFFSET('Water Data'!$E$4,0,10*ROW('Water Data'!E153))),'Data Summary'!BV159="Yes"),100-OFFSET('Water Data'!$E$4,0,10*ROW('Water Data'!E153)),NA())</f>
        <v>#N/A</v>
      </c>
      <c r="H159" s="510" t="e">
        <f ca="1">+IF(AND(ISNUMBER(OFFSET('Water Data'!$E$6,0,10*ROW('Water Data'!E153))),'Data Summary'!BW159="Yes"),OFFSET('Water Data'!$E$6,0,10*ROW('Water Data'!E153)),NA())</f>
        <v>#N/A</v>
      </c>
      <c r="I159" s="510" t="e">
        <f ca="1">+IF(AND(ISNUMBER(OFFSET('Water Data'!$E$9,0,10*ROW('Water Data'!E153))),'Data Summary'!BX159="Yes"),OFFSET('Water Data'!$E$9,0,10*ROW('Water Data'!E153)),NA())</f>
        <v>#N/A</v>
      </c>
      <c r="J159" s="510" t="e">
        <f ca="1">+IF(AND(ISNUMBER(OFFSET('Water Data'!$F$4,0,10*ROW('Water Data'!F153))),'Data Summary'!BY159="Yes"),100-OFFSET('Water Data'!$F$4,0,10*ROW('Water Data'!F153)),NA())</f>
        <v>#N/A</v>
      </c>
      <c r="K159" s="510" t="e">
        <f ca="1">+IF(AND(ISNUMBER(OFFSET('Water Data'!$F$6,0,10*ROW('Water Data'!F153))),'Data Summary'!BZ159="Yes"),OFFSET('Water Data'!$F$6,0,10*ROW('Water Data'!F153)),NA())</f>
        <v>#N/A</v>
      </c>
      <c r="L159" s="510" t="e">
        <f ca="1">+IF(AND(ISNUMBER(OFFSET('Water Data'!$F$9,0,10*ROW('Water Data'!F153))),'Data Summary'!CA159="Yes"),OFFSET('Water Data'!$F$9,0,10*ROW('Water Data'!F153)),NA())</f>
        <v>#N/A</v>
      </c>
      <c r="M159" s="510" t="e">
        <f ca="1">+IF(AND(ISNUMBER(OFFSET('Water Data'!$G$4,0,10*ROW('Water Data'!G153))),'Data Summary'!CB159="Yes"),100-OFFSET('Water Data'!$G$4,0,10*ROW('Water Data'!G153)),NA())</f>
        <v>#N/A</v>
      </c>
      <c r="N159" s="510" t="e">
        <f ca="1">+IF(AND(ISNUMBER(OFFSET('Water Data'!$G$6,0,10*ROW('Water Data'!G153))),'Data Summary'!CC159="Yes"),OFFSET('Water Data'!$G$6,0,10*ROW('Water Data'!G153)),NA())</f>
        <v>#N/A</v>
      </c>
      <c r="O159" s="510" t="e">
        <f ca="1">+IF(AND(ISNUMBER(OFFSET('Water Data'!$G$9,0,10*ROW('Water Data'!G153))),'Data Summary'!CD159="Yes"),OFFSET('Water Data'!$G$9,0,10*ROW('Water Data'!G153)),NA())</f>
        <v>#N/A</v>
      </c>
      <c r="P159" s="510" t="e">
        <f ca="1">+IF(AND(ISNUMBER(OFFSET('Water Data'!$H$4,0,10*ROW('Water Data'!H153))),'Data Summary'!CE159="Yes"),100-OFFSET('Water Data'!$H$4,0,10*ROW('Water Data'!H153)),NA())</f>
        <v>#N/A</v>
      </c>
      <c r="Q159" s="510" t="e">
        <f ca="1">+IF(AND(ISNUMBER(OFFSET('Water Data'!$H$6,0,10*ROW('Water Data'!H153))),'Data Summary'!CF159="Yes"),OFFSET('Water Data'!$H$6,0,10*ROW('Water Data'!H153)),NA())</f>
        <v>#N/A</v>
      </c>
      <c r="R159" s="510" t="e">
        <f ca="1">+IF(AND(ISNUMBER(OFFSET('Water Data'!$H$9,0,10*ROW('Water Data'!H153))),'Data Summary'!CG159="Yes"),OFFSET('Water Data'!$H$9,0,10*ROW('Water Data'!H153)),NA())</f>
        <v>#N/A</v>
      </c>
      <c r="S159" s="510" t="e">
        <f ca="1">+IF(AND(ISNUMBER(OFFSET('Water Data'!$I$4,0,10*ROW('Water Data'!I153))),'Data Summary'!CH159="Yes"),100-OFFSET('Water Data'!$I$4,0,10*ROW('Water Data'!I153)),NA())</f>
        <v>#N/A</v>
      </c>
      <c r="T159" s="510" t="e">
        <f ca="1">+IF(AND(ISNUMBER(OFFSET('Water Data'!$I$6,0,10*ROW('Water Data'!I153))),'Data Summary'!CI159="Yes"),OFFSET('Water Data'!$I$6,0,10*ROW('Water Data'!I153)),NA())</f>
        <v>#N/A</v>
      </c>
      <c r="U159" s="510" t="e">
        <f ca="1">+IF(AND(ISNUMBER(OFFSET('Water Data'!$I$9,0,10*ROW('Water Data'!I153))),'Data Summary'!CJ159="Yes"),OFFSET('Water Data'!$I$9,0,10*ROW('Water Data'!I153)),NA())</f>
        <v>#N/A</v>
      </c>
      <c r="V159" s="511" t="e">
        <f ca="1">+IF(AND(ISNUMBER(OFFSET('Sanitation Data'!$D$4,0,10*ROW('Sanitation Data'!D153))),'Data Summary'!CK159="Yes"),100-OFFSET('Sanitation Data'!$D$4,0,10*ROW('Sanitation Data'!D153)),NA())</f>
        <v>#N/A</v>
      </c>
      <c r="W159" s="511" t="e">
        <f ca="1">+IF(AND(ISNUMBER(OFFSET('Sanitation Data'!$D$6,0,10*ROW('Sanitation Data'!D153))),'Data Summary'!CL159="Yes"),OFFSET('Sanitation Data'!$D$6,0,10*ROW('Sanitation Data'!D153)),NA())</f>
        <v>#N/A</v>
      </c>
      <c r="X159" s="511" t="e">
        <f ca="1">+IF(AND(ISNUMBER(OFFSET('Sanitation Data'!$D$10,0,10*ROW('Sanitation Data'!D153))),'Data Summary'!CM159="Yes"),OFFSET('Sanitation Data'!$D$10,0,10*ROW('Sanitation Data'!D153)),NA())</f>
        <v>#N/A</v>
      </c>
      <c r="Y159" s="511" t="e">
        <f ca="1">+IF(AND(ISNUMBER(OFFSET('Sanitation Data'!$D$11,0,10*ROW('Sanitation Data'!D153))),'Data Summary'!CN159="Yes"),OFFSET('Sanitation Data'!$D$11,0,10*ROW('Sanitation Data'!D153)),NA())</f>
        <v>#N/A</v>
      </c>
      <c r="Z159" s="511" t="e">
        <f ca="1">+IF(AND(ISNUMBER(OFFSET('Sanitation Data'!$D$12,0,10*ROW('Sanitation Data'!D153))),'Data Summary'!CO159="Yes"),OFFSET('Sanitation Data'!$D$12,0,10*ROW('Sanitation Data'!D153)),NA())</f>
        <v>#N/A</v>
      </c>
      <c r="AA159" s="511" t="e">
        <f ca="1">+IF(AND(ISNUMBER(OFFSET('Sanitation Data'!$E$4,0,10*ROW('Sanitation Data'!E153))),'Data Summary'!CP159="Yes"),100-OFFSET('Sanitation Data'!$E$4,0,10*ROW('Sanitation Data'!E153)),NA())</f>
        <v>#N/A</v>
      </c>
      <c r="AB159" s="511" t="e">
        <f ca="1">+IF(AND(ISNUMBER(OFFSET('Sanitation Data'!$E$6,0,10*ROW('Sanitation Data'!E153))),'Data Summary'!CQ159="Yes"),OFFSET('Sanitation Data'!$E$6,0,10*ROW('Sanitation Data'!E153)),NA())</f>
        <v>#N/A</v>
      </c>
      <c r="AC159" s="511" t="e">
        <f ca="1">+IF(AND(ISNUMBER(OFFSET('Sanitation Data'!$E$10,0,10*ROW('Sanitation Data'!E153))),'Data Summary'!CR159="Yes"),OFFSET('Sanitation Data'!$E$10,0,10*ROW('Sanitation Data'!E153)),NA())</f>
        <v>#N/A</v>
      </c>
      <c r="AD159" s="511" t="e">
        <f ca="1">+IF(AND(ISNUMBER(OFFSET('Sanitation Data'!$E$11,0,10*ROW('Sanitation Data'!E153))),'Data Summary'!CS159="Yes"),OFFSET('Sanitation Data'!$E$11,0,10*ROW('Sanitation Data'!E153)),NA())</f>
        <v>#N/A</v>
      </c>
      <c r="AE159" s="511" t="e">
        <f ca="1">+IF(AND(ISNUMBER(OFFSET('Sanitation Data'!$E$12,0,10*ROW('Sanitation Data'!E153))),'Data Summary'!CT159="Yes"),OFFSET('Sanitation Data'!$E$12,0,10*ROW('Sanitation Data'!E153)),NA())</f>
        <v>#N/A</v>
      </c>
      <c r="AF159" s="511" t="e">
        <f ca="1">+IF(AND(ISNUMBER(OFFSET('Sanitation Data'!$F$4,0,10*ROW('Sanitation Data'!F153))),'Data Summary'!CU159="Yes"),100-OFFSET('Sanitation Data'!$F$4,0,10*ROW('Sanitation Data'!F153)),NA())</f>
        <v>#N/A</v>
      </c>
      <c r="AG159" s="511" t="e">
        <f ca="1">+IF(AND(ISNUMBER(OFFSET('Sanitation Data'!$F$6,0,10*ROW('Sanitation Data'!F153))),'Data Summary'!CV159="Yes"),OFFSET('Sanitation Data'!$F$6,0,10*ROW('Sanitation Data'!F153)),NA())</f>
        <v>#N/A</v>
      </c>
      <c r="AH159" s="511" t="e">
        <f ca="1">+IF(AND(ISNUMBER(OFFSET('Sanitation Data'!$F$10,0,10*ROW('Sanitation Data'!F153))),'Data Summary'!CW159="Yes"),OFFSET('Sanitation Data'!$F$10,0,10*ROW('Sanitation Data'!F153)),NA())</f>
        <v>#N/A</v>
      </c>
      <c r="AI159" s="511" t="e">
        <f ca="1">+IF(AND(ISNUMBER(OFFSET('Sanitation Data'!$F$11,0,10*ROW('Sanitation Data'!F153))),'Data Summary'!CX159="Yes"),OFFSET('Sanitation Data'!$F$11,0,10*ROW('Sanitation Data'!F153)),NA())</f>
        <v>#N/A</v>
      </c>
      <c r="AJ159" s="511" t="e">
        <f ca="1">+IF(AND(ISNUMBER(OFFSET('Sanitation Data'!$F$12,0,10*ROW('Sanitation Data'!F153))),'Data Summary'!CY159="Yes"),OFFSET('Sanitation Data'!$F$12,0,10*ROW('Sanitation Data'!F153)),NA())</f>
        <v>#N/A</v>
      </c>
      <c r="AK159" s="511" t="e">
        <f ca="1">+IF(AND(ISNUMBER(OFFSET('Sanitation Data'!$G$4,0,10*ROW('Sanitation Data'!G153))),'Data Summary'!CZ159="Yes"),100-OFFSET('Sanitation Data'!$G$4,0,10*ROW('Sanitation Data'!G153)),NA())</f>
        <v>#N/A</v>
      </c>
      <c r="AL159" s="511" t="e">
        <f ca="1">+IF(AND(ISNUMBER(OFFSET('Sanitation Data'!$G$6,0,10*ROW('Sanitation Data'!G153))),'Data Summary'!DA159="Yes"),OFFSET('Sanitation Data'!$G$6,0,10*ROW('Sanitation Data'!G153)),NA())</f>
        <v>#N/A</v>
      </c>
      <c r="AM159" s="511" t="e">
        <f ca="1">+IF(AND(ISNUMBER(OFFSET('Sanitation Data'!$G$10,0,10*ROW('Sanitation Data'!G153))),'Data Summary'!DB159="Yes"),OFFSET('Sanitation Data'!$G$10,0,10*ROW('Sanitation Data'!G153)),NA())</f>
        <v>#N/A</v>
      </c>
      <c r="AN159" s="511" t="e">
        <f ca="1">+IF(AND(ISNUMBER(OFFSET('Sanitation Data'!$G$11,0,10*ROW('Sanitation Data'!G153))),'Data Summary'!DC159="Yes"),OFFSET('Sanitation Data'!$G$11,0,10*ROW('Sanitation Data'!G153)),NA())</f>
        <v>#N/A</v>
      </c>
      <c r="AO159" s="511" t="e">
        <f ca="1">+IF(AND(ISNUMBER(OFFSET('Sanitation Data'!$G$12,0,10*ROW('Sanitation Data'!G153))),'Data Summary'!DD159="Yes"),OFFSET('Sanitation Data'!$G$12,0,10*ROW('Sanitation Data'!G153)),NA())</f>
        <v>#N/A</v>
      </c>
      <c r="AP159" s="511" t="e">
        <f ca="1">+IF(AND(ISNUMBER(OFFSET('Sanitation Data'!$H$4,0,10*ROW('Sanitation Data'!H153))),'Data Summary'!DE159="Yes"),100-OFFSET('Sanitation Data'!$H$4,0,10*ROW('Sanitation Data'!H153)),NA())</f>
        <v>#N/A</v>
      </c>
      <c r="AQ159" s="511" t="e">
        <f ca="1">+IF(AND(ISNUMBER(OFFSET('Sanitation Data'!$H$6,0,10*ROW('Sanitation Data'!H153))),'Data Summary'!DF159="Yes"),OFFSET('Sanitation Data'!$H$6,0,10*ROW('Sanitation Data'!H153)),NA())</f>
        <v>#N/A</v>
      </c>
      <c r="AR159" s="511" t="e">
        <f ca="1">+IF(AND(ISNUMBER(OFFSET('Sanitation Data'!$H$10,0,10*ROW('Sanitation Data'!H153))),'Data Summary'!DG159="Yes"),OFFSET('Sanitation Data'!$H$10,0,10*ROW('Sanitation Data'!H153)),NA())</f>
        <v>#N/A</v>
      </c>
      <c r="AS159" s="511" t="e">
        <f ca="1">+IF(AND(ISNUMBER(OFFSET('Sanitation Data'!$H$11,0,10*ROW('Sanitation Data'!H153))),'Data Summary'!DH159="Yes"),OFFSET('Sanitation Data'!$H$11,0,10*ROW('Sanitation Data'!H153)),NA())</f>
        <v>#N/A</v>
      </c>
      <c r="AT159" s="511" t="e">
        <f ca="1">+IF(AND(ISNUMBER(OFFSET('Sanitation Data'!$H$12,0,10*ROW('Sanitation Data'!H153))),'Data Summary'!DI159="Yes"),OFFSET('Sanitation Data'!$H$12,0,10*ROW('Sanitation Data'!H153)),NA())</f>
        <v>#N/A</v>
      </c>
      <c r="AU159" s="511" t="e">
        <f ca="1">+IF(AND(ISNUMBER(OFFSET('Sanitation Data'!$I$4,0,10*ROW('Sanitation Data'!I153))),'Data Summary'!DJ159="Yes"),100-OFFSET('Sanitation Data'!$I$4,0,10*ROW('Sanitation Data'!I153)),NA())</f>
        <v>#N/A</v>
      </c>
      <c r="AV159" s="511" t="e">
        <f ca="1">+IF(AND(ISNUMBER(OFFSET('Sanitation Data'!$I$6,0,10*ROW('Sanitation Data'!I153))),'Data Summary'!DK159="Yes"),OFFSET('Sanitation Data'!$I$6,0,10*ROW('Sanitation Data'!I153)),NA())</f>
        <v>#N/A</v>
      </c>
      <c r="AW159" s="511" t="e">
        <f ca="1">+IF(AND(ISNUMBER(OFFSET('Sanitation Data'!$I$10,0,10*ROW('Sanitation Data'!I153))),'Data Summary'!DL159="Yes"),OFFSET('Sanitation Data'!$I$10,0,10*ROW('Sanitation Data'!I153)),NA())</f>
        <v>#N/A</v>
      </c>
      <c r="AX159" s="511" t="e">
        <f ca="1">+IF(AND(ISNUMBER(OFFSET('Sanitation Data'!$I$11,0,10*ROW('Sanitation Data'!I153))),'Data Summary'!DM159="Yes"),OFFSET('Sanitation Data'!$I$11,0,10*ROW('Sanitation Data'!I153)),NA())</f>
        <v>#N/A</v>
      </c>
      <c r="AY159" s="511" t="e">
        <f ca="1">+IF(AND(ISNUMBER(OFFSET('Sanitation Data'!$I$12,0,10*ROW('Sanitation Data'!I153))),'Data Summary'!DN159="Yes"),OFFSET('Sanitation Data'!$I$12,0,10*ROW('Sanitation Data'!I153)),NA())</f>
        <v>#N/A</v>
      </c>
      <c r="AZ159" s="512" t="e">
        <f ca="1">+IF(AND(ISNUMBER(OFFSET('Hygiene Data'!$D$5,0,10*ROW('Hygiene Data'!D153))),'Data Summary'!DO159="Yes"),OFFSET('Hygiene Data'!$D$5,0,10*ROW('Hygiene Data'!D153)),NA())</f>
        <v>#N/A</v>
      </c>
      <c r="BA159" s="512" t="e">
        <f ca="1">+IF(AND(ISNUMBER(OFFSET('Hygiene Data'!$D$7,0,10*ROW('Hygiene Data'!D153))),'Data Summary'!DP159="Yes"),OFFSET('Hygiene Data'!$D$7,0,10*ROW('Hygiene Data'!D153)),NA())</f>
        <v>#N/A</v>
      </c>
      <c r="BB159" s="512" t="e">
        <f ca="1">+IF(AND(ISNUMBER(OFFSET('Hygiene Data'!$D$9,0,10*ROW('Hygiene Data'!D153))),'Data Summary'!DQ159="Yes"),OFFSET('Hygiene Data'!$D$9,0,10*ROW('Hygiene Data'!D153)),NA())</f>
        <v>#N/A</v>
      </c>
      <c r="BC159" s="512" t="e">
        <f ca="1">+IF(AND(ISNUMBER(OFFSET('Hygiene Data'!$E$5,0,10*ROW('Hygiene Data'!E153))),'Data Summary'!DR159="Yes"),OFFSET('Hygiene Data'!$E$5,0,10*ROW('Hygiene Data'!E153)),NA())</f>
        <v>#N/A</v>
      </c>
      <c r="BD159" s="512" t="e">
        <f ca="1">+IF(AND(ISNUMBER(OFFSET('Hygiene Data'!$E$7,0,10*ROW('Hygiene Data'!E153))),'Data Summary'!DS159="Yes"),OFFSET('Hygiene Data'!$E$7,0,10*ROW('Hygiene Data'!E153)),NA())</f>
        <v>#N/A</v>
      </c>
      <c r="BE159" s="512" t="e">
        <f ca="1">+IF(AND(ISNUMBER(OFFSET('Hygiene Data'!$E$9,0,10*ROW('Hygiene Data'!E153))),'Data Summary'!DT159="Yes"),OFFSET('Hygiene Data'!$E$9,0,10*ROW('Hygiene Data'!E153)),NA())</f>
        <v>#N/A</v>
      </c>
      <c r="BF159" s="512" t="e">
        <f ca="1">+IF(AND(ISNUMBER(OFFSET('Hygiene Data'!$F$5,0,10*ROW('Hygiene Data'!F153))),'Data Summary'!DU159="Yes"),OFFSET('Hygiene Data'!$F$5,0,10*ROW('Hygiene Data'!F153)),NA())</f>
        <v>#N/A</v>
      </c>
      <c r="BG159" s="512" t="e">
        <f ca="1">+IF(AND(ISNUMBER(OFFSET('Hygiene Data'!$F$7,0,10*ROW('Hygiene Data'!F153))),'Data Summary'!DV159="Yes"),OFFSET('Hygiene Data'!$F$7,0,10*ROW('Hygiene Data'!F153)),NA())</f>
        <v>#N/A</v>
      </c>
      <c r="BH159" s="512" t="e">
        <f ca="1">+IF(AND(ISNUMBER(OFFSET('Hygiene Data'!$F$9,0,10*ROW('Hygiene Data'!F153))),'Data Summary'!DW159="Yes"),OFFSET('Hygiene Data'!$F$9,0,10*ROW('Hygiene Data'!F153)),NA())</f>
        <v>#N/A</v>
      </c>
      <c r="BI159" s="512" t="e">
        <f ca="1">+IF(AND(ISNUMBER(OFFSET('Hygiene Data'!$G$5,0,10*ROW('Hygiene Data'!G153))),'Data Summary'!DX159="Yes"),OFFSET('Hygiene Data'!$G$5,0,10*ROW('Hygiene Data'!G153)),NA())</f>
        <v>#N/A</v>
      </c>
      <c r="BJ159" s="512" t="e">
        <f ca="1">+IF(AND(ISNUMBER(OFFSET('Hygiene Data'!$G$7,0,10*ROW('Hygiene Data'!G153))),'Data Summary'!DY159="Yes"),OFFSET('Hygiene Data'!$G$7,0,10*ROW('Hygiene Data'!G153)),NA())</f>
        <v>#N/A</v>
      </c>
      <c r="BK159" s="512" t="e">
        <f ca="1">+IF(AND(ISNUMBER(OFFSET('Hygiene Data'!$G$9,0,10*ROW('Hygiene Data'!G153))),'Data Summary'!DZ159="Yes"),OFFSET('Hygiene Data'!$G$9,0,10*ROW('Hygiene Data'!G153)),NA())</f>
        <v>#N/A</v>
      </c>
      <c r="BL159" s="512" t="e">
        <f ca="1">+IF(AND(ISNUMBER(OFFSET('Hygiene Data'!$H$5,0,10*ROW('Hygiene Data'!H153))),'Data Summary'!EA159="Yes"),OFFSET('Hygiene Data'!$H$5,0,10*ROW('Hygiene Data'!H153)),NA())</f>
        <v>#N/A</v>
      </c>
      <c r="BM159" s="512" t="e">
        <f ca="1">+IF(AND(ISNUMBER(OFFSET('Hygiene Data'!$H$7,0,10*ROW('Hygiene Data'!H153))),'Data Summary'!EB159="Yes"),OFFSET('Hygiene Data'!$H$7,0,10*ROW('Hygiene Data'!H153)),NA())</f>
        <v>#N/A</v>
      </c>
      <c r="BN159" s="512" t="e">
        <f ca="1">+IF(AND(ISNUMBER(OFFSET('Hygiene Data'!$H$9,0,10*ROW('Hygiene Data'!H153))),'Data Summary'!EC159="Yes"),OFFSET('Hygiene Data'!$H$9,0,10*ROW('Hygiene Data'!H153)),NA())</f>
        <v>#N/A</v>
      </c>
      <c r="BO159" s="512" t="e">
        <f ca="1">+IF(AND(ISNUMBER(OFFSET('Hygiene Data'!$I$5,0,10*ROW('Hygiene Data'!I153))),'Data Summary'!ED159="Yes"),OFFSET('Hygiene Data'!$I$5,0,10*ROW('Hygiene Data'!I153)),NA())</f>
        <v>#N/A</v>
      </c>
      <c r="BP159" s="512" t="e">
        <f ca="1">+IF(AND(ISNUMBER(OFFSET('Hygiene Data'!$I$7,0,10*ROW('Hygiene Data'!I153))),'Data Summary'!EE159="Yes"),OFFSET('Hygiene Data'!$I$7,0,10*ROW('Hygiene Data'!I153)),NA())</f>
        <v>#N/A</v>
      </c>
      <c r="BQ159" s="512" t="e">
        <f ca="1">+IF(AND(ISNUMBER(OFFSET('Hygiene Data'!$I$9,0,10*ROW('Hygiene Data'!I153))),'Data Summary'!EF159="Yes"),OFFSET('Hygiene Data'!$I$9,0,10*ROW('Hygiene Data'!I153)),NA())</f>
        <v>#N/A</v>
      </c>
    </row>
    <row r="160" spans="1:69" x14ac:dyDescent="0.25">
      <c r="A160" s="508" t="e">
        <f ca="1">+RIGHT('Data Summary'!A160,LEN('Data Summary'!A160)-9)</f>
        <v>#VALUE!</v>
      </c>
      <c r="B160" s="482" t="str">
        <f ca="1">+IF(ISTEXT('Data Summary'!B160),'Data Summary'!B160,"")</f>
        <v/>
      </c>
      <c r="C160" s="509" t="e">
        <f ca="1">+VALUE('Data Summary'!C160)</f>
        <v>#VALUE!</v>
      </c>
      <c r="D160" s="510" t="e">
        <f ca="1">+IF(AND(ISNUMBER(OFFSET('Water Data'!$D$4,0,10*ROW('Water Data'!D154))),'Data Summary'!BS160="Yes"),100-OFFSET('Water Data'!$D$4,0,10*ROW('Water Data'!D154)),NA())</f>
        <v>#N/A</v>
      </c>
      <c r="E160" s="510" t="e">
        <f ca="1">+IF(AND(ISNUMBER(OFFSET('Water Data'!$D$6,0,10*ROW('Water Data'!D154))),'Data Summary'!BT160="Yes"),OFFSET('Water Data'!$D$6,0,10*ROW('Water Data'!D154)),NA())</f>
        <v>#N/A</v>
      </c>
      <c r="F160" s="510" t="e">
        <f ca="1">+IF(AND(ISNUMBER(OFFSET('Water Data'!$D$9,0,10*ROW('Water Data'!D154))),'Data Summary'!BU160="Yes"),OFFSET('Water Data'!$D$9,0,10*ROW('Water Data'!D154)),NA())</f>
        <v>#N/A</v>
      </c>
      <c r="G160" s="510" t="e">
        <f ca="1">+IF(AND(ISNUMBER(OFFSET('Water Data'!$E$4,0,10*ROW('Water Data'!E154))),'Data Summary'!BV160="Yes"),100-OFFSET('Water Data'!$E$4,0,10*ROW('Water Data'!E154)),NA())</f>
        <v>#N/A</v>
      </c>
      <c r="H160" s="510" t="e">
        <f ca="1">+IF(AND(ISNUMBER(OFFSET('Water Data'!$E$6,0,10*ROW('Water Data'!E154))),'Data Summary'!BW160="Yes"),OFFSET('Water Data'!$E$6,0,10*ROW('Water Data'!E154)),NA())</f>
        <v>#N/A</v>
      </c>
      <c r="I160" s="510" t="e">
        <f ca="1">+IF(AND(ISNUMBER(OFFSET('Water Data'!$E$9,0,10*ROW('Water Data'!E154))),'Data Summary'!BX160="Yes"),OFFSET('Water Data'!$E$9,0,10*ROW('Water Data'!E154)),NA())</f>
        <v>#N/A</v>
      </c>
      <c r="J160" s="510" t="e">
        <f ca="1">+IF(AND(ISNUMBER(OFFSET('Water Data'!$F$4,0,10*ROW('Water Data'!F154))),'Data Summary'!BY160="Yes"),100-OFFSET('Water Data'!$F$4,0,10*ROW('Water Data'!F154)),NA())</f>
        <v>#N/A</v>
      </c>
      <c r="K160" s="510" t="e">
        <f ca="1">+IF(AND(ISNUMBER(OFFSET('Water Data'!$F$6,0,10*ROW('Water Data'!F154))),'Data Summary'!BZ160="Yes"),OFFSET('Water Data'!$F$6,0,10*ROW('Water Data'!F154)),NA())</f>
        <v>#N/A</v>
      </c>
      <c r="L160" s="510" t="e">
        <f ca="1">+IF(AND(ISNUMBER(OFFSET('Water Data'!$F$9,0,10*ROW('Water Data'!F154))),'Data Summary'!CA160="Yes"),OFFSET('Water Data'!$F$9,0,10*ROW('Water Data'!F154)),NA())</f>
        <v>#N/A</v>
      </c>
      <c r="M160" s="510" t="e">
        <f ca="1">+IF(AND(ISNUMBER(OFFSET('Water Data'!$G$4,0,10*ROW('Water Data'!G154))),'Data Summary'!CB160="Yes"),100-OFFSET('Water Data'!$G$4,0,10*ROW('Water Data'!G154)),NA())</f>
        <v>#N/A</v>
      </c>
      <c r="N160" s="510" t="e">
        <f ca="1">+IF(AND(ISNUMBER(OFFSET('Water Data'!$G$6,0,10*ROW('Water Data'!G154))),'Data Summary'!CC160="Yes"),OFFSET('Water Data'!$G$6,0,10*ROW('Water Data'!G154)),NA())</f>
        <v>#N/A</v>
      </c>
      <c r="O160" s="510" t="e">
        <f ca="1">+IF(AND(ISNUMBER(OFFSET('Water Data'!$G$9,0,10*ROW('Water Data'!G154))),'Data Summary'!CD160="Yes"),OFFSET('Water Data'!$G$9,0,10*ROW('Water Data'!G154)),NA())</f>
        <v>#N/A</v>
      </c>
      <c r="P160" s="510" t="e">
        <f ca="1">+IF(AND(ISNUMBER(OFFSET('Water Data'!$H$4,0,10*ROW('Water Data'!H154))),'Data Summary'!CE160="Yes"),100-OFFSET('Water Data'!$H$4,0,10*ROW('Water Data'!H154)),NA())</f>
        <v>#N/A</v>
      </c>
      <c r="Q160" s="510" t="e">
        <f ca="1">+IF(AND(ISNUMBER(OFFSET('Water Data'!$H$6,0,10*ROW('Water Data'!H154))),'Data Summary'!CF160="Yes"),OFFSET('Water Data'!$H$6,0,10*ROW('Water Data'!H154)),NA())</f>
        <v>#N/A</v>
      </c>
      <c r="R160" s="510" t="e">
        <f ca="1">+IF(AND(ISNUMBER(OFFSET('Water Data'!$H$9,0,10*ROW('Water Data'!H154))),'Data Summary'!CG160="Yes"),OFFSET('Water Data'!$H$9,0,10*ROW('Water Data'!H154)),NA())</f>
        <v>#N/A</v>
      </c>
      <c r="S160" s="510" t="e">
        <f ca="1">+IF(AND(ISNUMBER(OFFSET('Water Data'!$I$4,0,10*ROW('Water Data'!I154))),'Data Summary'!CH160="Yes"),100-OFFSET('Water Data'!$I$4,0,10*ROW('Water Data'!I154)),NA())</f>
        <v>#N/A</v>
      </c>
      <c r="T160" s="510" t="e">
        <f ca="1">+IF(AND(ISNUMBER(OFFSET('Water Data'!$I$6,0,10*ROW('Water Data'!I154))),'Data Summary'!CI160="Yes"),OFFSET('Water Data'!$I$6,0,10*ROW('Water Data'!I154)),NA())</f>
        <v>#N/A</v>
      </c>
      <c r="U160" s="510" t="e">
        <f ca="1">+IF(AND(ISNUMBER(OFFSET('Water Data'!$I$9,0,10*ROW('Water Data'!I154))),'Data Summary'!CJ160="Yes"),OFFSET('Water Data'!$I$9,0,10*ROW('Water Data'!I154)),NA())</f>
        <v>#N/A</v>
      </c>
      <c r="V160" s="511" t="e">
        <f ca="1">+IF(AND(ISNUMBER(OFFSET('Sanitation Data'!$D$4,0,10*ROW('Sanitation Data'!D154))),'Data Summary'!CK160="Yes"),100-OFFSET('Sanitation Data'!$D$4,0,10*ROW('Sanitation Data'!D154)),NA())</f>
        <v>#N/A</v>
      </c>
      <c r="W160" s="511" t="e">
        <f ca="1">+IF(AND(ISNUMBER(OFFSET('Sanitation Data'!$D$6,0,10*ROW('Sanitation Data'!D154))),'Data Summary'!CL160="Yes"),OFFSET('Sanitation Data'!$D$6,0,10*ROW('Sanitation Data'!D154)),NA())</f>
        <v>#N/A</v>
      </c>
      <c r="X160" s="511" t="e">
        <f ca="1">+IF(AND(ISNUMBER(OFFSET('Sanitation Data'!$D$10,0,10*ROW('Sanitation Data'!D154))),'Data Summary'!CM160="Yes"),OFFSET('Sanitation Data'!$D$10,0,10*ROW('Sanitation Data'!D154)),NA())</f>
        <v>#N/A</v>
      </c>
      <c r="Y160" s="511" t="e">
        <f ca="1">+IF(AND(ISNUMBER(OFFSET('Sanitation Data'!$D$11,0,10*ROW('Sanitation Data'!D154))),'Data Summary'!CN160="Yes"),OFFSET('Sanitation Data'!$D$11,0,10*ROW('Sanitation Data'!D154)),NA())</f>
        <v>#N/A</v>
      </c>
      <c r="Z160" s="511" t="e">
        <f ca="1">+IF(AND(ISNUMBER(OFFSET('Sanitation Data'!$D$12,0,10*ROW('Sanitation Data'!D154))),'Data Summary'!CO160="Yes"),OFFSET('Sanitation Data'!$D$12,0,10*ROW('Sanitation Data'!D154)),NA())</f>
        <v>#N/A</v>
      </c>
      <c r="AA160" s="511" t="e">
        <f ca="1">+IF(AND(ISNUMBER(OFFSET('Sanitation Data'!$E$4,0,10*ROW('Sanitation Data'!E154))),'Data Summary'!CP160="Yes"),100-OFFSET('Sanitation Data'!$E$4,0,10*ROW('Sanitation Data'!E154)),NA())</f>
        <v>#N/A</v>
      </c>
      <c r="AB160" s="511" t="e">
        <f ca="1">+IF(AND(ISNUMBER(OFFSET('Sanitation Data'!$E$6,0,10*ROW('Sanitation Data'!E154))),'Data Summary'!CQ160="Yes"),OFFSET('Sanitation Data'!$E$6,0,10*ROW('Sanitation Data'!E154)),NA())</f>
        <v>#N/A</v>
      </c>
      <c r="AC160" s="511" t="e">
        <f ca="1">+IF(AND(ISNUMBER(OFFSET('Sanitation Data'!$E$10,0,10*ROW('Sanitation Data'!E154))),'Data Summary'!CR160="Yes"),OFFSET('Sanitation Data'!$E$10,0,10*ROW('Sanitation Data'!E154)),NA())</f>
        <v>#N/A</v>
      </c>
      <c r="AD160" s="511" t="e">
        <f ca="1">+IF(AND(ISNUMBER(OFFSET('Sanitation Data'!$E$11,0,10*ROW('Sanitation Data'!E154))),'Data Summary'!CS160="Yes"),OFFSET('Sanitation Data'!$E$11,0,10*ROW('Sanitation Data'!E154)),NA())</f>
        <v>#N/A</v>
      </c>
      <c r="AE160" s="511" t="e">
        <f ca="1">+IF(AND(ISNUMBER(OFFSET('Sanitation Data'!$E$12,0,10*ROW('Sanitation Data'!E154))),'Data Summary'!CT160="Yes"),OFFSET('Sanitation Data'!$E$12,0,10*ROW('Sanitation Data'!E154)),NA())</f>
        <v>#N/A</v>
      </c>
      <c r="AF160" s="511" t="e">
        <f ca="1">+IF(AND(ISNUMBER(OFFSET('Sanitation Data'!$F$4,0,10*ROW('Sanitation Data'!F154))),'Data Summary'!CU160="Yes"),100-OFFSET('Sanitation Data'!$F$4,0,10*ROW('Sanitation Data'!F154)),NA())</f>
        <v>#N/A</v>
      </c>
      <c r="AG160" s="511" t="e">
        <f ca="1">+IF(AND(ISNUMBER(OFFSET('Sanitation Data'!$F$6,0,10*ROW('Sanitation Data'!F154))),'Data Summary'!CV160="Yes"),OFFSET('Sanitation Data'!$F$6,0,10*ROW('Sanitation Data'!F154)),NA())</f>
        <v>#N/A</v>
      </c>
      <c r="AH160" s="511" t="e">
        <f ca="1">+IF(AND(ISNUMBER(OFFSET('Sanitation Data'!$F$10,0,10*ROW('Sanitation Data'!F154))),'Data Summary'!CW160="Yes"),OFFSET('Sanitation Data'!$F$10,0,10*ROW('Sanitation Data'!F154)),NA())</f>
        <v>#N/A</v>
      </c>
      <c r="AI160" s="511" t="e">
        <f ca="1">+IF(AND(ISNUMBER(OFFSET('Sanitation Data'!$F$11,0,10*ROW('Sanitation Data'!F154))),'Data Summary'!CX160="Yes"),OFFSET('Sanitation Data'!$F$11,0,10*ROW('Sanitation Data'!F154)),NA())</f>
        <v>#N/A</v>
      </c>
      <c r="AJ160" s="511" t="e">
        <f ca="1">+IF(AND(ISNUMBER(OFFSET('Sanitation Data'!$F$12,0,10*ROW('Sanitation Data'!F154))),'Data Summary'!CY160="Yes"),OFFSET('Sanitation Data'!$F$12,0,10*ROW('Sanitation Data'!F154)),NA())</f>
        <v>#N/A</v>
      </c>
      <c r="AK160" s="511" t="e">
        <f ca="1">+IF(AND(ISNUMBER(OFFSET('Sanitation Data'!$G$4,0,10*ROW('Sanitation Data'!G154))),'Data Summary'!CZ160="Yes"),100-OFFSET('Sanitation Data'!$G$4,0,10*ROW('Sanitation Data'!G154)),NA())</f>
        <v>#N/A</v>
      </c>
      <c r="AL160" s="511" t="e">
        <f ca="1">+IF(AND(ISNUMBER(OFFSET('Sanitation Data'!$G$6,0,10*ROW('Sanitation Data'!G154))),'Data Summary'!DA160="Yes"),OFFSET('Sanitation Data'!$G$6,0,10*ROW('Sanitation Data'!G154)),NA())</f>
        <v>#N/A</v>
      </c>
      <c r="AM160" s="511" t="e">
        <f ca="1">+IF(AND(ISNUMBER(OFFSET('Sanitation Data'!$G$10,0,10*ROW('Sanitation Data'!G154))),'Data Summary'!DB160="Yes"),OFFSET('Sanitation Data'!$G$10,0,10*ROW('Sanitation Data'!G154)),NA())</f>
        <v>#N/A</v>
      </c>
      <c r="AN160" s="511" t="e">
        <f ca="1">+IF(AND(ISNUMBER(OFFSET('Sanitation Data'!$G$11,0,10*ROW('Sanitation Data'!G154))),'Data Summary'!DC160="Yes"),OFFSET('Sanitation Data'!$G$11,0,10*ROW('Sanitation Data'!G154)),NA())</f>
        <v>#N/A</v>
      </c>
      <c r="AO160" s="511" t="e">
        <f ca="1">+IF(AND(ISNUMBER(OFFSET('Sanitation Data'!$G$12,0,10*ROW('Sanitation Data'!G154))),'Data Summary'!DD160="Yes"),OFFSET('Sanitation Data'!$G$12,0,10*ROW('Sanitation Data'!G154)),NA())</f>
        <v>#N/A</v>
      </c>
      <c r="AP160" s="511" t="e">
        <f ca="1">+IF(AND(ISNUMBER(OFFSET('Sanitation Data'!$H$4,0,10*ROW('Sanitation Data'!H154))),'Data Summary'!DE160="Yes"),100-OFFSET('Sanitation Data'!$H$4,0,10*ROW('Sanitation Data'!H154)),NA())</f>
        <v>#N/A</v>
      </c>
      <c r="AQ160" s="511" t="e">
        <f ca="1">+IF(AND(ISNUMBER(OFFSET('Sanitation Data'!$H$6,0,10*ROW('Sanitation Data'!H154))),'Data Summary'!DF160="Yes"),OFFSET('Sanitation Data'!$H$6,0,10*ROW('Sanitation Data'!H154)),NA())</f>
        <v>#N/A</v>
      </c>
      <c r="AR160" s="511" t="e">
        <f ca="1">+IF(AND(ISNUMBER(OFFSET('Sanitation Data'!$H$10,0,10*ROW('Sanitation Data'!H154))),'Data Summary'!DG160="Yes"),OFFSET('Sanitation Data'!$H$10,0,10*ROW('Sanitation Data'!H154)),NA())</f>
        <v>#N/A</v>
      </c>
      <c r="AS160" s="511" t="e">
        <f ca="1">+IF(AND(ISNUMBER(OFFSET('Sanitation Data'!$H$11,0,10*ROW('Sanitation Data'!H154))),'Data Summary'!DH160="Yes"),OFFSET('Sanitation Data'!$H$11,0,10*ROW('Sanitation Data'!H154)),NA())</f>
        <v>#N/A</v>
      </c>
      <c r="AT160" s="511" t="e">
        <f ca="1">+IF(AND(ISNUMBER(OFFSET('Sanitation Data'!$H$12,0,10*ROW('Sanitation Data'!H154))),'Data Summary'!DI160="Yes"),OFFSET('Sanitation Data'!$H$12,0,10*ROW('Sanitation Data'!H154)),NA())</f>
        <v>#N/A</v>
      </c>
      <c r="AU160" s="511" t="e">
        <f ca="1">+IF(AND(ISNUMBER(OFFSET('Sanitation Data'!$I$4,0,10*ROW('Sanitation Data'!I154))),'Data Summary'!DJ160="Yes"),100-OFFSET('Sanitation Data'!$I$4,0,10*ROW('Sanitation Data'!I154)),NA())</f>
        <v>#N/A</v>
      </c>
      <c r="AV160" s="511" t="e">
        <f ca="1">+IF(AND(ISNUMBER(OFFSET('Sanitation Data'!$I$6,0,10*ROW('Sanitation Data'!I154))),'Data Summary'!DK160="Yes"),OFFSET('Sanitation Data'!$I$6,0,10*ROW('Sanitation Data'!I154)),NA())</f>
        <v>#N/A</v>
      </c>
      <c r="AW160" s="511" t="e">
        <f ca="1">+IF(AND(ISNUMBER(OFFSET('Sanitation Data'!$I$10,0,10*ROW('Sanitation Data'!I154))),'Data Summary'!DL160="Yes"),OFFSET('Sanitation Data'!$I$10,0,10*ROW('Sanitation Data'!I154)),NA())</f>
        <v>#N/A</v>
      </c>
      <c r="AX160" s="511" t="e">
        <f ca="1">+IF(AND(ISNUMBER(OFFSET('Sanitation Data'!$I$11,0,10*ROW('Sanitation Data'!I154))),'Data Summary'!DM160="Yes"),OFFSET('Sanitation Data'!$I$11,0,10*ROW('Sanitation Data'!I154)),NA())</f>
        <v>#N/A</v>
      </c>
      <c r="AY160" s="511" t="e">
        <f ca="1">+IF(AND(ISNUMBER(OFFSET('Sanitation Data'!$I$12,0,10*ROW('Sanitation Data'!I154))),'Data Summary'!DN160="Yes"),OFFSET('Sanitation Data'!$I$12,0,10*ROW('Sanitation Data'!I154)),NA())</f>
        <v>#N/A</v>
      </c>
      <c r="AZ160" s="512" t="e">
        <f ca="1">+IF(AND(ISNUMBER(OFFSET('Hygiene Data'!$D$5,0,10*ROW('Hygiene Data'!D154))),'Data Summary'!DO160="Yes"),OFFSET('Hygiene Data'!$D$5,0,10*ROW('Hygiene Data'!D154)),NA())</f>
        <v>#N/A</v>
      </c>
      <c r="BA160" s="512" t="e">
        <f ca="1">+IF(AND(ISNUMBER(OFFSET('Hygiene Data'!$D$7,0,10*ROW('Hygiene Data'!D154))),'Data Summary'!DP160="Yes"),OFFSET('Hygiene Data'!$D$7,0,10*ROW('Hygiene Data'!D154)),NA())</f>
        <v>#N/A</v>
      </c>
      <c r="BB160" s="512" t="e">
        <f ca="1">+IF(AND(ISNUMBER(OFFSET('Hygiene Data'!$D$9,0,10*ROW('Hygiene Data'!D154))),'Data Summary'!DQ160="Yes"),OFFSET('Hygiene Data'!$D$9,0,10*ROW('Hygiene Data'!D154)),NA())</f>
        <v>#N/A</v>
      </c>
      <c r="BC160" s="512" t="e">
        <f ca="1">+IF(AND(ISNUMBER(OFFSET('Hygiene Data'!$E$5,0,10*ROW('Hygiene Data'!E154))),'Data Summary'!DR160="Yes"),OFFSET('Hygiene Data'!$E$5,0,10*ROW('Hygiene Data'!E154)),NA())</f>
        <v>#N/A</v>
      </c>
      <c r="BD160" s="512" t="e">
        <f ca="1">+IF(AND(ISNUMBER(OFFSET('Hygiene Data'!$E$7,0,10*ROW('Hygiene Data'!E154))),'Data Summary'!DS160="Yes"),OFFSET('Hygiene Data'!$E$7,0,10*ROW('Hygiene Data'!E154)),NA())</f>
        <v>#N/A</v>
      </c>
      <c r="BE160" s="512" t="e">
        <f ca="1">+IF(AND(ISNUMBER(OFFSET('Hygiene Data'!$E$9,0,10*ROW('Hygiene Data'!E154))),'Data Summary'!DT160="Yes"),OFFSET('Hygiene Data'!$E$9,0,10*ROW('Hygiene Data'!E154)),NA())</f>
        <v>#N/A</v>
      </c>
      <c r="BF160" s="512" t="e">
        <f ca="1">+IF(AND(ISNUMBER(OFFSET('Hygiene Data'!$F$5,0,10*ROW('Hygiene Data'!F154))),'Data Summary'!DU160="Yes"),OFFSET('Hygiene Data'!$F$5,0,10*ROW('Hygiene Data'!F154)),NA())</f>
        <v>#N/A</v>
      </c>
      <c r="BG160" s="512" t="e">
        <f ca="1">+IF(AND(ISNUMBER(OFFSET('Hygiene Data'!$F$7,0,10*ROW('Hygiene Data'!F154))),'Data Summary'!DV160="Yes"),OFFSET('Hygiene Data'!$F$7,0,10*ROW('Hygiene Data'!F154)),NA())</f>
        <v>#N/A</v>
      </c>
      <c r="BH160" s="512" t="e">
        <f ca="1">+IF(AND(ISNUMBER(OFFSET('Hygiene Data'!$F$9,0,10*ROW('Hygiene Data'!F154))),'Data Summary'!DW160="Yes"),OFFSET('Hygiene Data'!$F$9,0,10*ROW('Hygiene Data'!F154)),NA())</f>
        <v>#N/A</v>
      </c>
      <c r="BI160" s="512" t="e">
        <f ca="1">+IF(AND(ISNUMBER(OFFSET('Hygiene Data'!$G$5,0,10*ROW('Hygiene Data'!G154))),'Data Summary'!DX160="Yes"),OFFSET('Hygiene Data'!$G$5,0,10*ROW('Hygiene Data'!G154)),NA())</f>
        <v>#N/A</v>
      </c>
      <c r="BJ160" s="512" t="e">
        <f ca="1">+IF(AND(ISNUMBER(OFFSET('Hygiene Data'!$G$7,0,10*ROW('Hygiene Data'!G154))),'Data Summary'!DY160="Yes"),OFFSET('Hygiene Data'!$G$7,0,10*ROW('Hygiene Data'!G154)),NA())</f>
        <v>#N/A</v>
      </c>
      <c r="BK160" s="512" t="e">
        <f ca="1">+IF(AND(ISNUMBER(OFFSET('Hygiene Data'!$G$9,0,10*ROW('Hygiene Data'!G154))),'Data Summary'!DZ160="Yes"),OFFSET('Hygiene Data'!$G$9,0,10*ROW('Hygiene Data'!G154)),NA())</f>
        <v>#N/A</v>
      </c>
      <c r="BL160" s="512" t="e">
        <f ca="1">+IF(AND(ISNUMBER(OFFSET('Hygiene Data'!$H$5,0,10*ROW('Hygiene Data'!H154))),'Data Summary'!EA160="Yes"),OFFSET('Hygiene Data'!$H$5,0,10*ROW('Hygiene Data'!H154)),NA())</f>
        <v>#N/A</v>
      </c>
      <c r="BM160" s="512" t="e">
        <f ca="1">+IF(AND(ISNUMBER(OFFSET('Hygiene Data'!$H$7,0,10*ROW('Hygiene Data'!H154))),'Data Summary'!EB160="Yes"),OFFSET('Hygiene Data'!$H$7,0,10*ROW('Hygiene Data'!H154)),NA())</f>
        <v>#N/A</v>
      </c>
      <c r="BN160" s="512" t="e">
        <f ca="1">+IF(AND(ISNUMBER(OFFSET('Hygiene Data'!$H$9,0,10*ROW('Hygiene Data'!H154))),'Data Summary'!EC160="Yes"),OFFSET('Hygiene Data'!$H$9,0,10*ROW('Hygiene Data'!H154)),NA())</f>
        <v>#N/A</v>
      </c>
      <c r="BO160" s="512" t="e">
        <f ca="1">+IF(AND(ISNUMBER(OFFSET('Hygiene Data'!$I$5,0,10*ROW('Hygiene Data'!I154))),'Data Summary'!ED160="Yes"),OFFSET('Hygiene Data'!$I$5,0,10*ROW('Hygiene Data'!I154)),NA())</f>
        <v>#N/A</v>
      </c>
      <c r="BP160" s="512" t="e">
        <f ca="1">+IF(AND(ISNUMBER(OFFSET('Hygiene Data'!$I$7,0,10*ROW('Hygiene Data'!I154))),'Data Summary'!EE160="Yes"),OFFSET('Hygiene Data'!$I$7,0,10*ROW('Hygiene Data'!I154)),NA())</f>
        <v>#N/A</v>
      </c>
      <c r="BQ160" s="512" t="e">
        <f ca="1">+IF(AND(ISNUMBER(OFFSET('Hygiene Data'!$I$9,0,10*ROW('Hygiene Data'!I154))),'Data Summary'!EF160="Yes"),OFFSET('Hygiene Data'!$I$9,0,10*ROW('Hygiene Data'!I154)),NA())</f>
        <v>#N/A</v>
      </c>
    </row>
    <row r="161" spans="1:69" x14ac:dyDescent="0.25">
      <c r="A161" s="508" t="e">
        <f ca="1">+RIGHT('Data Summary'!A161,LEN('Data Summary'!A161)-9)</f>
        <v>#VALUE!</v>
      </c>
      <c r="B161" s="482" t="str">
        <f ca="1">+IF(ISTEXT('Data Summary'!B161),'Data Summary'!B161,"")</f>
        <v/>
      </c>
      <c r="C161" s="509" t="e">
        <f ca="1">+VALUE('Data Summary'!C161)</f>
        <v>#VALUE!</v>
      </c>
      <c r="D161" s="510" t="e">
        <f ca="1">+IF(AND(ISNUMBER(OFFSET('Water Data'!$D$4,0,10*ROW('Water Data'!D155))),'Data Summary'!BS161="Yes"),100-OFFSET('Water Data'!$D$4,0,10*ROW('Water Data'!D155)),NA())</f>
        <v>#N/A</v>
      </c>
      <c r="E161" s="510" t="e">
        <f ca="1">+IF(AND(ISNUMBER(OFFSET('Water Data'!$D$6,0,10*ROW('Water Data'!D155))),'Data Summary'!BT161="Yes"),OFFSET('Water Data'!$D$6,0,10*ROW('Water Data'!D155)),NA())</f>
        <v>#N/A</v>
      </c>
      <c r="F161" s="510" t="e">
        <f ca="1">+IF(AND(ISNUMBER(OFFSET('Water Data'!$D$9,0,10*ROW('Water Data'!D155))),'Data Summary'!BU161="Yes"),OFFSET('Water Data'!$D$9,0,10*ROW('Water Data'!D155)),NA())</f>
        <v>#N/A</v>
      </c>
      <c r="G161" s="510" t="e">
        <f ca="1">+IF(AND(ISNUMBER(OFFSET('Water Data'!$E$4,0,10*ROW('Water Data'!E155))),'Data Summary'!BV161="Yes"),100-OFFSET('Water Data'!$E$4,0,10*ROW('Water Data'!E155)),NA())</f>
        <v>#N/A</v>
      </c>
      <c r="H161" s="510" t="e">
        <f ca="1">+IF(AND(ISNUMBER(OFFSET('Water Data'!$E$6,0,10*ROW('Water Data'!E155))),'Data Summary'!BW161="Yes"),OFFSET('Water Data'!$E$6,0,10*ROW('Water Data'!E155)),NA())</f>
        <v>#N/A</v>
      </c>
      <c r="I161" s="510" t="e">
        <f ca="1">+IF(AND(ISNUMBER(OFFSET('Water Data'!$E$9,0,10*ROW('Water Data'!E155))),'Data Summary'!BX161="Yes"),OFFSET('Water Data'!$E$9,0,10*ROW('Water Data'!E155)),NA())</f>
        <v>#N/A</v>
      </c>
      <c r="J161" s="510" t="e">
        <f ca="1">+IF(AND(ISNUMBER(OFFSET('Water Data'!$F$4,0,10*ROW('Water Data'!F155))),'Data Summary'!BY161="Yes"),100-OFFSET('Water Data'!$F$4,0,10*ROW('Water Data'!F155)),NA())</f>
        <v>#N/A</v>
      </c>
      <c r="K161" s="510" t="e">
        <f ca="1">+IF(AND(ISNUMBER(OFFSET('Water Data'!$F$6,0,10*ROW('Water Data'!F155))),'Data Summary'!BZ161="Yes"),OFFSET('Water Data'!$F$6,0,10*ROW('Water Data'!F155)),NA())</f>
        <v>#N/A</v>
      </c>
      <c r="L161" s="510" t="e">
        <f ca="1">+IF(AND(ISNUMBER(OFFSET('Water Data'!$F$9,0,10*ROW('Water Data'!F155))),'Data Summary'!CA161="Yes"),OFFSET('Water Data'!$F$9,0,10*ROW('Water Data'!F155)),NA())</f>
        <v>#N/A</v>
      </c>
      <c r="M161" s="510" t="e">
        <f ca="1">+IF(AND(ISNUMBER(OFFSET('Water Data'!$G$4,0,10*ROW('Water Data'!G155))),'Data Summary'!CB161="Yes"),100-OFFSET('Water Data'!$G$4,0,10*ROW('Water Data'!G155)),NA())</f>
        <v>#N/A</v>
      </c>
      <c r="N161" s="510" t="e">
        <f ca="1">+IF(AND(ISNUMBER(OFFSET('Water Data'!$G$6,0,10*ROW('Water Data'!G155))),'Data Summary'!CC161="Yes"),OFFSET('Water Data'!$G$6,0,10*ROW('Water Data'!G155)),NA())</f>
        <v>#N/A</v>
      </c>
      <c r="O161" s="510" t="e">
        <f ca="1">+IF(AND(ISNUMBER(OFFSET('Water Data'!$G$9,0,10*ROW('Water Data'!G155))),'Data Summary'!CD161="Yes"),OFFSET('Water Data'!$G$9,0,10*ROW('Water Data'!G155)),NA())</f>
        <v>#N/A</v>
      </c>
      <c r="P161" s="510" t="e">
        <f ca="1">+IF(AND(ISNUMBER(OFFSET('Water Data'!$H$4,0,10*ROW('Water Data'!H155))),'Data Summary'!CE161="Yes"),100-OFFSET('Water Data'!$H$4,0,10*ROW('Water Data'!H155)),NA())</f>
        <v>#N/A</v>
      </c>
      <c r="Q161" s="510" t="e">
        <f ca="1">+IF(AND(ISNUMBER(OFFSET('Water Data'!$H$6,0,10*ROW('Water Data'!H155))),'Data Summary'!CF161="Yes"),OFFSET('Water Data'!$H$6,0,10*ROW('Water Data'!H155)),NA())</f>
        <v>#N/A</v>
      </c>
      <c r="R161" s="510" t="e">
        <f ca="1">+IF(AND(ISNUMBER(OFFSET('Water Data'!$H$9,0,10*ROW('Water Data'!H155))),'Data Summary'!CG161="Yes"),OFFSET('Water Data'!$H$9,0,10*ROW('Water Data'!H155)),NA())</f>
        <v>#N/A</v>
      </c>
      <c r="S161" s="510" t="e">
        <f ca="1">+IF(AND(ISNUMBER(OFFSET('Water Data'!$I$4,0,10*ROW('Water Data'!I155))),'Data Summary'!CH161="Yes"),100-OFFSET('Water Data'!$I$4,0,10*ROW('Water Data'!I155)),NA())</f>
        <v>#N/A</v>
      </c>
      <c r="T161" s="510" t="e">
        <f ca="1">+IF(AND(ISNUMBER(OFFSET('Water Data'!$I$6,0,10*ROW('Water Data'!I155))),'Data Summary'!CI161="Yes"),OFFSET('Water Data'!$I$6,0,10*ROW('Water Data'!I155)),NA())</f>
        <v>#N/A</v>
      </c>
      <c r="U161" s="510" t="e">
        <f ca="1">+IF(AND(ISNUMBER(OFFSET('Water Data'!$I$9,0,10*ROW('Water Data'!I155))),'Data Summary'!CJ161="Yes"),OFFSET('Water Data'!$I$9,0,10*ROW('Water Data'!I155)),NA())</f>
        <v>#N/A</v>
      </c>
      <c r="V161" s="511" t="e">
        <f ca="1">+IF(AND(ISNUMBER(OFFSET('Sanitation Data'!$D$4,0,10*ROW('Sanitation Data'!D155))),'Data Summary'!CK161="Yes"),100-OFFSET('Sanitation Data'!$D$4,0,10*ROW('Sanitation Data'!D155)),NA())</f>
        <v>#N/A</v>
      </c>
      <c r="W161" s="511" t="e">
        <f ca="1">+IF(AND(ISNUMBER(OFFSET('Sanitation Data'!$D$6,0,10*ROW('Sanitation Data'!D155))),'Data Summary'!CL161="Yes"),OFFSET('Sanitation Data'!$D$6,0,10*ROW('Sanitation Data'!D155)),NA())</f>
        <v>#N/A</v>
      </c>
      <c r="X161" s="511" t="e">
        <f ca="1">+IF(AND(ISNUMBER(OFFSET('Sanitation Data'!$D$10,0,10*ROW('Sanitation Data'!D155))),'Data Summary'!CM161="Yes"),OFFSET('Sanitation Data'!$D$10,0,10*ROW('Sanitation Data'!D155)),NA())</f>
        <v>#N/A</v>
      </c>
      <c r="Y161" s="511" t="e">
        <f ca="1">+IF(AND(ISNUMBER(OFFSET('Sanitation Data'!$D$11,0,10*ROW('Sanitation Data'!D155))),'Data Summary'!CN161="Yes"),OFFSET('Sanitation Data'!$D$11,0,10*ROW('Sanitation Data'!D155)),NA())</f>
        <v>#N/A</v>
      </c>
      <c r="Z161" s="511" t="e">
        <f ca="1">+IF(AND(ISNUMBER(OFFSET('Sanitation Data'!$D$12,0,10*ROW('Sanitation Data'!D155))),'Data Summary'!CO161="Yes"),OFFSET('Sanitation Data'!$D$12,0,10*ROW('Sanitation Data'!D155)),NA())</f>
        <v>#N/A</v>
      </c>
      <c r="AA161" s="511" t="e">
        <f ca="1">+IF(AND(ISNUMBER(OFFSET('Sanitation Data'!$E$4,0,10*ROW('Sanitation Data'!E155))),'Data Summary'!CP161="Yes"),100-OFFSET('Sanitation Data'!$E$4,0,10*ROW('Sanitation Data'!E155)),NA())</f>
        <v>#N/A</v>
      </c>
      <c r="AB161" s="511" t="e">
        <f ca="1">+IF(AND(ISNUMBER(OFFSET('Sanitation Data'!$E$6,0,10*ROW('Sanitation Data'!E155))),'Data Summary'!CQ161="Yes"),OFFSET('Sanitation Data'!$E$6,0,10*ROW('Sanitation Data'!E155)),NA())</f>
        <v>#N/A</v>
      </c>
      <c r="AC161" s="511" t="e">
        <f ca="1">+IF(AND(ISNUMBER(OFFSET('Sanitation Data'!$E$10,0,10*ROW('Sanitation Data'!E155))),'Data Summary'!CR161="Yes"),OFFSET('Sanitation Data'!$E$10,0,10*ROW('Sanitation Data'!E155)),NA())</f>
        <v>#N/A</v>
      </c>
      <c r="AD161" s="511" t="e">
        <f ca="1">+IF(AND(ISNUMBER(OFFSET('Sanitation Data'!$E$11,0,10*ROW('Sanitation Data'!E155))),'Data Summary'!CS161="Yes"),OFFSET('Sanitation Data'!$E$11,0,10*ROW('Sanitation Data'!E155)),NA())</f>
        <v>#N/A</v>
      </c>
      <c r="AE161" s="511" t="e">
        <f ca="1">+IF(AND(ISNUMBER(OFFSET('Sanitation Data'!$E$12,0,10*ROW('Sanitation Data'!E155))),'Data Summary'!CT161="Yes"),OFFSET('Sanitation Data'!$E$12,0,10*ROW('Sanitation Data'!E155)),NA())</f>
        <v>#N/A</v>
      </c>
      <c r="AF161" s="511" t="e">
        <f ca="1">+IF(AND(ISNUMBER(OFFSET('Sanitation Data'!$F$4,0,10*ROW('Sanitation Data'!F155))),'Data Summary'!CU161="Yes"),100-OFFSET('Sanitation Data'!$F$4,0,10*ROW('Sanitation Data'!F155)),NA())</f>
        <v>#N/A</v>
      </c>
      <c r="AG161" s="511" t="e">
        <f ca="1">+IF(AND(ISNUMBER(OFFSET('Sanitation Data'!$F$6,0,10*ROW('Sanitation Data'!F155))),'Data Summary'!CV161="Yes"),OFFSET('Sanitation Data'!$F$6,0,10*ROW('Sanitation Data'!F155)),NA())</f>
        <v>#N/A</v>
      </c>
      <c r="AH161" s="511" t="e">
        <f ca="1">+IF(AND(ISNUMBER(OFFSET('Sanitation Data'!$F$10,0,10*ROW('Sanitation Data'!F155))),'Data Summary'!CW161="Yes"),OFFSET('Sanitation Data'!$F$10,0,10*ROW('Sanitation Data'!F155)),NA())</f>
        <v>#N/A</v>
      </c>
      <c r="AI161" s="511" t="e">
        <f ca="1">+IF(AND(ISNUMBER(OFFSET('Sanitation Data'!$F$11,0,10*ROW('Sanitation Data'!F155))),'Data Summary'!CX161="Yes"),OFFSET('Sanitation Data'!$F$11,0,10*ROW('Sanitation Data'!F155)),NA())</f>
        <v>#N/A</v>
      </c>
      <c r="AJ161" s="511" t="e">
        <f ca="1">+IF(AND(ISNUMBER(OFFSET('Sanitation Data'!$F$12,0,10*ROW('Sanitation Data'!F155))),'Data Summary'!CY161="Yes"),OFFSET('Sanitation Data'!$F$12,0,10*ROW('Sanitation Data'!F155)),NA())</f>
        <v>#N/A</v>
      </c>
      <c r="AK161" s="511" t="e">
        <f ca="1">+IF(AND(ISNUMBER(OFFSET('Sanitation Data'!$G$4,0,10*ROW('Sanitation Data'!G155))),'Data Summary'!CZ161="Yes"),100-OFFSET('Sanitation Data'!$G$4,0,10*ROW('Sanitation Data'!G155)),NA())</f>
        <v>#N/A</v>
      </c>
      <c r="AL161" s="511" t="e">
        <f ca="1">+IF(AND(ISNUMBER(OFFSET('Sanitation Data'!$G$6,0,10*ROW('Sanitation Data'!G155))),'Data Summary'!DA161="Yes"),OFFSET('Sanitation Data'!$G$6,0,10*ROW('Sanitation Data'!G155)),NA())</f>
        <v>#N/A</v>
      </c>
      <c r="AM161" s="511" t="e">
        <f ca="1">+IF(AND(ISNUMBER(OFFSET('Sanitation Data'!$G$10,0,10*ROW('Sanitation Data'!G155))),'Data Summary'!DB161="Yes"),OFFSET('Sanitation Data'!$G$10,0,10*ROW('Sanitation Data'!G155)),NA())</f>
        <v>#N/A</v>
      </c>
      <c r="AN161" s="511" t="e">
        <f ca="1">+IF(AND(ISNUMBER(OFFSET('Sanitation Data'!$G$11,0,10*ROW('Sanitation Data'!G155))),'Data Summary'!DC161="Yes"),OFFSET('Sanitation Data'!$G$11,0,10*ROW('Sanitation Data'!G155)),NA())</f>
        <v>#N/A</v>
      </c>
      <c r="AO161" s="511" t="e">
        <f ca="1">+IF(AND(ISNUMBER(OFFSET('Sanitation Data'!$G$12,0,10*ROW('Sanitation Data'!G155))),'Data Summary'!DD161="Yes"),OFFSET('Sanitation Data'!$G$12,0,10*ROW('Sanitation Data'!G155)),NA())</f>
        <v>#N/A</v>
      </c>
      <c r="AP161" s="511" t="e">
        <f ca="1">+IF(AND(ISNUMBER(OFFSET('Sanitation Data'!$H$4,0,10*ROW('Sanitation Data'!H155))),'Data Summary'!DE161="Yes"),100-OFFSET('Sanitation Data'!$H$4,0,10*ROW('Sanitation Data'!H155)),NA())</f>
        <v>#N/A</v>
      </c>
      <c r="AQ161" s="511" t="e">
        <f ca="1">+IF(AND(ISNUMBER(OFFSET('Sanitation Data'!$H$6,0,10*ROW('Sanitation Data'!H155))),'Data Summary'!DF161="Yes"),OFFSET('Sanitation Data'!$H$6,0,10*ROW('Sanitation Data'!H155)),NA())</f>
        <v>#N/A</v>
      </c>
      <c r="AR161" s="511" t="e">
        <f ca="1">+IF(AND(ISNUMBER(OFFSET('Sanitation Data'!$H$10,0,10*ROW('Sanitation Data'!H155))),'Data Summary'!DG161="Yes"),OFFSET('Sanitation Data'!$H$10,0,10*ROW('Sanitation Data'!H155)),NA())</f>
        <v>#N/A</v>
      </c>
      <c r="AS161" s="511" t="e">
        <f ca="1">+IF(AND(ISNUMBER(OFFSET('Sanitation Data'!$H$11,0,10*ROW('Sanitation Data'!H155))),'Data Summary'!DH161="Yes"),OFFSET('Sanitation Data'!$H$11,0,10*ROW('Sanitation Data'!H155)),NA())</f>
        <v>#N/A</v>
      </c>
      <c r="AT161" s="511" t="e">
        <f ca="1">+IF(AND(ISNUMBER(OFFSET('Sanitation Data'!$H$12,0,10*ROW('Sanitation Data'!H155))),'Data Summary'!DI161="Yes"),OFFSET('Sanitation Data'!$H$12,0,10*ROW('Sanitation Data'!H155)),NA())</f>
        <v>#N/A</v>
      </c>
      <c r="AU161" s="511" t="e">
        <f ca="1">+IF(AND(ISNUMBER(OFFSET('Sanitation Data'!$I$4,0,10*ROW('Sanitation Data'!I155))),'Data Summary'!DJ161="Yes"),100-OFFSET('Sanitation Data'!$I$4,0,10*ROW('Sanitation Data'!I155)),NA())</f>
        <v>#N/A</v>
      </c>
      <c r="AV161" s="511" t="e">
        <f ca="1">+IF(AND(ISNUMBER(OFFSET('Sanitation Data'!$I$6,0,10*ROW('Sanitation Data'!I155))),'Data Summary'!DK161="Yes"),OFFSET('Sanitation Data'!$I$6,0,10*ROW('Sanitation Data'!I155)),NA())</f>
        <v>#N/A</v>
      </c>
      <c r="AW161" s="511" t="e">
        <f ca="1">+IF(AND(ISNUMBER(OFFSET('Sanitation Data'!$I$10,0,10*ROW('Sanitation Data'!I155))),'Data Summary'!DL161="Yes"),OFFSET('Sanitation Data'!$I$10,0,10*ROW('Sanitation Data'!I155)),NA())</f>
        <v>#N/A</v>
      </c>
      <c r="AX161" s="511" t="e">
        <f ca="1">+IF(AND(ISNUMBER(OFFSET('Sanitation Data'!$I$11,0,10*ROW('Sanitation Data'!I155))),'Data Summary'!DM161="Yes"),OFFSET('Sanitation Data'!$I$11,0,10*ROW('Sanitation Data'!I155)),NA())</f>
        <v>#N/A</v>
      </c>
      <c r="AY161" s="511" t="e">
        <f ca="1">+IF(AND(ISNUMBER(OFFSET('Sanitation Data'!$I$12,0,10*ROW('Sanitation Data'!I155))),'Data Summary'!DN161="Yes"),OFFSET('Sanitation Data'!$I$12,0,10*ROW('Sanitation Data'!I155)),NA())</f>
        <v>#N/A</v>
      </c>
      <c r="AZ161" s="512" t="e">
        <f ca="1">+IF(AND(ISNUMBER(OFFSET('Hygiene Data'!$D$5,0,10*ROW('Hygiene Data'!D155))),'Data Summary'!DO161="Yes"),OFFSET('Hygiene Data'!$D$5,0,10*ROW('Hygiene Data'!D155)),NA())</f>
        <v>#N/A</v>
      </c>
      <c r="BA161" s="512" t="e">
        <f ca="1">+IF(AND(ISNUMBER(OFFSET('Hygiene Data'!$D$7,0,10*ROW('Hygiene Data'!D155))),'Data Summary'!DP161="Yes"),OFFSET('Hygiene Data'!$D$7,0,10*ROW('Hygiene Data'!D155)),NA())</f>
        <v>#N/A</v>
      </c>
      <c r="BB161" s="512" t="e">
        <f ca="1">+IF(AND(ISNUMBER(OFFSET('Hygiene Data'!$D$9,0,10*ROW('Hygiene Data'!D155))),'Data Summary'!DQ161="Yes"),OFFSET('Hygiene Data'!$D$9,0,10*ROW('Hygiene Data'!D155)),NA())</f>
        <v>#N/A</v>
      </c>
      <c r="BC161" s="512" t="e">
        <f ca="1">+IF(AND(ISNUMBER(OFFSET('Hygiene Data'!$E$5,0,10*ROW('Hygiene Data'!E155))),'Data Summary'!DR161="Yes"),OFFSET('Hygiene Data'!$E$5,0,10*ROW('Hygiene Data'!E155)),NA())</f>
        <v>#N/A</v>
      </c>
      <c r="BD161" s="512" t="e">
        <f ca="1">+IF(AND(ISNUMBER(OFFSET('Hygiene Data'!$E$7,0,10*ROW('Hygiene Data'!E155))),'Data Summary'!DS161="Yes"),OFFSET('Hygiene Data'!$E$7,0,10*ROW('Hygiene Data'!E155)),NA())</f>
        <v>#N/A</v>
      </c>
      <c r="BE161" s="512" t="e">
        <f ca="1">+IF(AND(ISNUMBER(OFFSET('Hygiene Data'!$E$9,0,10*ROW('Hygiene Data'!E155))),'Data Summary'!DT161="Yes"),OFFSET('Hygiene Data'!$E$9,0,10*ROW('Hygiene Data'!E155)),NA())</f>
        <v>#N/A</v>
      </c>
      <c r="BF161" s="512" t="e">
        <f ca="1">+IF(AND(ISNUMBER(OFFSET('Hygiene Data'!$F$5,0,10*ROW('Hygiene Data'!F155))),'Data Summary'!DU161="Yes"),OFFSET('Hygiene Data'!$F$5,0,10*ROW('Hygiene Data'!F155)),NA())</f>
        <v>#N/A</v>
      </c>
      <c r="BG161" s="512" t="e">
        <f ca="1">+IF(AND(ISNUMBER(OFFSET('Hygiene Data'!$F$7,0,10*ROW('Hygiene Data'!F155))),'Data Summary'!DV161="Yes"),OFFSET('Hygiene Data'!$F$7,0,10*ROW('Hygiene Data'!F155)),NA())</f>
        <v>#N/A</v>
      </c>
      <c r="BH161" s="512" t="e">
        <f ca="1">+IF(AND(ISNUMBER(OFFSET('Hygiene Data'!$F$9,0,10*ROW('Hygiene Data'!F155))),'Data Summary'!DW161="Yes"),OFFSET('Hygiene Data'!$F$9,0,10*ROW('Hygiene Data'!F155)),NA())</f>
        <v>#N/A</v>
      </c>
      <c r="BI161" s="512" t="e">
        <f ca="1">+IF(AND(ISNUMBER(OFFSET('Hygiene Data'!$G$5,0,10*ROW('Hygiene Data'!G155))),'Data Summary'!DX161="Yes"),OFFSET('Hygiene Data'!$G$5,0,10*ROW('Hygiene Data'!G155)),NA())</f>
        <v>#N/A</v>
      </c>
      <c r="BJ161" s="512" t="e">
        <f ca="1">+IF(AND(ISNUMBER(OFFSET('Hygiene Data'!$G$7,0,10*ROW('Hygiene Data'!G155))),'Data Summary'!DY161="Yes"),OFFSET('Hygiene Data'!$G$7,0,10*ROW('Hygiene Data'!G155)),NA())</f>
        <v>#N/A</v>
      </c>
      <c r="BK161" s="512" t="e">
        <f ca="1">+IF(AND(ISNUMBER(OFFSET('Hygiene Data'!$G$9,0,10*ROW('Hygiene Data'!G155))),'Data Summary'!DZ161="Yes"),OFFSET('Hygiene Data'!$G$9,0,10*ROW('Hygiene Data'!G155)),NA())</f>
        <v>#N/A</v>
      </c>
      <c r="BL161" s="512" t="e">
        <f ca="1">+IF(AND(ISNUMBER(OFFSET('Hygiene Data'!$H$5,0,10*ROW('Hygiene Data'!H155))),'Data Summary'!EA161="Yes"),OFFSET('Hygiene Data'!$H$5,0,10*ROW('Hygiene Data'!H155)),NA())</f>
        <v>#N/A</v>
      </c>
      <c r="BM161" s="512" t="e">
        <f ca="1">+IF(AND(ISNUMBER(OFFSET('Hygiene Data'!$H$7,0,10*ROW('Hygiene Data'!H155))),'Data Summary'!EB161="Yes"),OFFSET('Hygiene Data'!$H$7,0,10*ROW('Hygiene Data'!H155)),NA())</f>
        <v>#N/A</v>
      </c>
      <c r="BN161" s="512" t="e">
        <f ca="1">+IF(AND(ISNUMBER(OFFSET('Hygiene Data'!$H$9,0,10*ROW('Hygiene Data'!H155))),'Data Summary'!EC161="Yes"),OFFSET('Hygiene Data'!$H$9,0,10*ROW('Hygiene Data'!H155)),NA())</f>
        <v>#N/A</v>
      </c>
      <c r="BO161" s="512" t="e">
        <f ca="1">+IF(AND(ISNUMBER(OFFSET('Hygiene Data'!$I$5,0,10*ROW('Hygiene Data'!I155))),'Data Summary'!ED161="Yes"),OFFSET('Hygiene Data'!$I$5,0,10*ROW('Hygiene Data'!I155)),NA())</f>
        <v>#N/A</v>
      </c>
      <c r="BP161" s="512" t="e">
        <f ca="1">+IF(AND(ISNUMBER(OFFSET('Hygiene Data'!$I$7,0,10*ROW('Hygiene Data'!I155))),'Data Summary'!EE161="Yes"),OFFSET('Hygiene Data'!$I$7,0,10*ROW('Hygiene Data'!I155)),NA())</f>
        <v>#N/A</v>
      </c>
      <c r="BQ161" s="512" t="e">
        <f ca="1">+IF(AND(ISNUMBER(OFFSET('Hygiene Data'!$I$9,0,10*ROW('Hygiene Data'!I155))),'Data Summary'!EF161="Yes"),OFFSET('Hygiene Data'!$I$9,0,10*ROW('Hygiene Data'!I155)),NA())</f>
        <v>#N/A</v>
      </c>
    </row>
    <row r="162" spans="1:69" x14ac:dyDescent="0.25">
      <c r="A162" s="508" t="e">
        <f ca="1">+RIGHT('Data Summary'!A162,LEN('Data Summary'!A162)-9)</f>
        <v>#VALUE!</v>
      </c>
      <c r="B162" s="482" t="str">
        <f ca="1">+IF(ISTEXT('Data Summary'!B162),'Data Summary'!B162,"")</f>
        <v/>
      </c>
      <c r="C162" s="509" t="e">
        <f ca="1">+VALUE('Data Summary'!C162)</f>
        <v>#VALUE!</v>
      </c>
      <c r="D162" s="510" t="e">
        <f ca="1">+IF(AND(ISNUMBER(OFFSET('Water Data'!$D$4,0,10*ROW('Water Data'!D156))),'Data Summary'!BS162="Yes"),100-OFFSET('Water Data'!$D$4,0,10*ROW('Water Data'!D156)),NA())</f>
        <v>#N/A</v>
      </c>
      <c r="E162" s="510" t="e">
        <f ca="1">+IF(AND(ISNUMBER(OFFSET('Water Data'!$D$6,0,10*ROW('Water Data'!D156))),'Data Summary'!BT162="Yes"),OFFSET('Water Data'!$D$6,0,10*ROW('Water Data'!D156)),NA())</f>
        <v>#N/A</v>
      </c>
      <c r="F162" s="510" t="e">
        <f ca="1">+IF(AND(ISNUMBER(OFFSET('Water Data'!$D$9,0,10*ROW('Water Data'!D156))),'Data Summary'!BU162="Yes"),OFFSET('Water Data'!$D$9,0,10*ROW('Water Data'!D156)),NA())</f>
        <v>#N/A</v>
      </c>
      <c r="G162" s="510" t="e">
        <f ca="1">+IF(AND(ISNUMBER(OFFSET('Water Data'!$E$4,0,10*ROW('Water Data'!E156))),'Data Summary'!BV162="Yes"),100-OFFSET('Water Data'!$E$4,0,10*ROW('Water Data'!E156)),NA())</f>
        <v>#N/A</v>
      </c>
      <c r="H162" s="510" t="e">
        <f ca="1">+IF(AND(ISNUMBER(OFFSET('Water Data'!$E$6,0,10*ROW('Water Data'!E156))),'Data Summary'!BW162="Yes"),OFFSET('Water Data'!$E$6,0,10*ROW('Water Data'!E156)),NA())</f>
        <v>#N/A</v>
      </c>
      <c r="I162" s="510" t="e">
        <f ca="1">+IF(AND(ISNUMBER(OFFSET('Water Data'!$E$9,0,10*ROW('Water Data'!E156))),'Data Summary'!BX162="Yes"),OFFSET('Water Data'!$E$9,0,10*ROW('Water Data'!E156)),NA())</f>
        <v>#N/A</v>
      </c>
      <c r="J162" s="510" t="e">
        <f ca="1">+IF(AND(ISNUMBER(OFFSET('Water Data'!$F$4,0,10*ROW('Water Data'!F156))),'Data Summary'!BY162="Yes"),100-OFFSET('Water Data'!$F$4,0,10*ROW('Water Data'!F156)),NA())</f>
        <v>#N/A</v>
      </c>
      <c r="K162" s="510" t="e">
        <f ca="1">+IF(AND(ISNUMBER(OFFSET('Water Data'!$F$6,0,10*ROW('Water Data'!F156))),'Data Summary'!BZ162="Yes"),OFFSET('Water Data'!$F$6,0,10*ROW('Water Data'!F156)),NA())</f>
        <v>#N/A</v>
      </c>
      <c r="L162" s="510" t="e">
        <f ca="1">+IF(AND(ISNUMBER(OFFSET('Water Data'!$F$9,0,10*ROW('Water Data'!F156))),'Data Summary'!CA162="Yes"),OFFSET('Water Data'!$F$9,0,10*ROW('Water Data'!F156)),NA())</f>
        <v>#N/A</v>
      </c>
      <c r="M162" s="510" t="e">
        <f ca="1">+IF(AND(ISNUMBER(OFFSET('Water Data'!$G$4,0,10*ROW('Water Data'!G156))),'Data Summary'!CB162="Yes"),100-OFFSET('Water Data'!$G$4,0,10*ROW('Water Data'!G156)),NA())</f>
        <v>#N/A</v>
      </c>
      <c r="N162" s="510" t="e">
        <f ca="1">+IF(AND(ISNUMBER(OFFSET('Water Data'!$G$6,0,10*ROW('Water Data'!G156))),'Data Summary'!CC162="Yes"),OFFSET('Water Data'!$G$6,0,10*ROW('Water Data'!G156)),NA())</f>
        <v>#N/A</v>
      </c>
      <c r="O162" s="510" t="e">
        <f ca="1">+IF(AND(ISNUMBER(OFFSET('Water Data'!$G$9,0,10*ROW('Water Data'!G156))),'Data Summary'!CD162="Yes"),OFFSET('Water Data'!$G$9,0,10*ROW('Water Data'!G156)),NA())</f>
        <v>#N/A</v>
      </c>
      <c r="P162" s="510" t="e">
        <f ca="1">+IF(AND(ISNUMBER(OFFSET('Water Data'!$H$4,0,10*ROW('Water Data'!H156))),'Data Summary'!CE162="Yes"),100-OFFSET('Water Data'!$H$4,0,10*ROW('Water Data'!H156)),NA())</f>
        <v>#N/A</v>
      </c>
      <c r="Q162" s="510" t="e">
        <f ca="1">+IF(AND(ISNUMBER(OFFSET('Water Data'!$H$6,0,10*ROW('Water Data'!H156))),'Data Summary'!CF162="Yes"),OFFSET('Water Data'!$H$6,0,10*ROW('Water Data'!H156)),NA())</f>
        <v>#N/A</v>
      </c>
      <c r="R162" s="510" t="e">
        <f ca="1">+IF(AND(ISNUMBER(OFFSET('Water Data'!$H$9,0,10*ROW('Water Data'!H156))),'Data Summary'!CG162="Yes"),OFFSET('Water Data'!$H$9,0,10*ROW('Water Data'!H156)),NA())</f>
        <v>#N/A</v>
      </c>
      <c r="S162" s="510" t="e">
        <f ca="1">+IF(AND(ISNUMBER(OFFSET('Water Data'!$I$4,0,10*ROW('Water Data'!I156))),'Data Summary'!CH162="Yes"),100-OFFSET('Water Data'!$I$4,0,10*ROW('Water Data'!I156)),NA())</f>
        <v>#N/A</v>
      </c>
      <c r="T162" s="510" t="e">
        <f ca="1">+IF(AND(ISNUMBER(OFFSET('Water Data'!$I$6,0,10*ROW('Water Data'!I156))),'Data Summary'!CI162="Yes"),OFFSET('Water Data'!$I$6,0,10*ROW('Water Data'!I156)),NA())</f>
        <v>#N/A</v>
      </c>
      <c r="U162" s="510" t="e">
        <f ca="1">+IF(AND(ISNUMBER(OFFSET('Water Data'!$I$9,0,10*ROW('Water Data'!I156))),'Data Summary'!CJ162="Yes"),OFFSET('Water Data'!$I$9,0,10*ROW('Water Data'!I156)),NA())</f>
        <v>#N/A</v>
      </c>
      <c r="V162" s="511" t="e">
        <f ca="1">+IF(AND(ISNUMBER(OFFSET('Sanitation Data'!$D$4,0,10*ROW('Sanitation Data'!D156))),'Data Summary'!CK162="Yes"),100-OFFSET('Sanitation Data'!$D$4,0,10*ROW('Sanitation Data'!D156)),NA())</f>
        <v>#N/A</v>
      </c>
      <c r="W162" s="511" t="e">
        <f ca="1">+IF(AND(ISNUMBER(OFFSET('Sanitation Data'!$D$6,0,10*ROW('Sanitation Data'!D156))),'Data Summary'!CL162="Yes"),OFFSET('Sanitation Data'!$D$6,0,10*ROW('Sanitation Data'!D156)),NA())</f>
        <v>#N/A</v>
      </c>
      <c r="X162" s="511" t="e">
        <f ca="1">+IF(AND(ISNUMBER(OFFSET('Sanitation Data'!$D$10,0,10*ROW('Sanitation Data'!D156))),'Data Summary'!CM162="Yes"),OFFSET('Sanitation Data'!$D$10,0,10*ROW('Sanitation Data'!D156)),NA())</f>
        <v>#N/A</v>
      </c>
      <c r="Y162" s="511" t="e">
        <f ca="1">+IF(AND(ISNUMBER(OFFSET('Sanitation Data'!$D$11,0,10*ROW('Sanitation Data'!D156))),'Data Summary'!CN162="Yes"),OFFSET('Sanitation Data'!$D$11,0,10*ROW('Sanitation Data'!D156)),NA())</f>
        <v>#N/A</v>
      </c>
      <c r="Z162" s="511" t="e">
        <f ca="1">+IF(AND(ISNUMBER(OFFSET('Sanitation Data'!$D$12,0,10*ROW('Sanitation Data'!D156))),'Data Summary'!CO162="Yes"),OFFSET('Sanitation Data'!$D$12,0,10*ROW('Sanitation Data'!D156)),NA())</f>
        <v>#N/A</v>
      </c>
      <c r="AA162" s="511" t="e">
        <f ca="1">+IF(AND(ISNUMBER(OFFSET('Sanitation Data'!$E$4,0,10*ROW('Sanitation Data'!E156))),'Data Summary'!CP162="Yes"),100-OFFSET('Sanitation Data'!$E$4,0,10*ROW('Sanitation Data'!E156)),NA())</f>
        <v>#N/A</v>
      </c>
      <c r="AB162" s="511" t="e">
        <f ca="1">+IF(AND(ISNUMBER(OFFSET('Sanitation Data'!$E$6,0,10*ROW('Sanitation Data'!E156))),'Data Summary'!CQ162="Yes"),OFFSET('Sanitation Data'!$E$6,0,10*ROW('Sanitation Data'!E156)),NA())</f>
        <v>#N/A</v>
      </c>
      <c r="AC162" s="511" t="e">
        <f ca="1">+IF(AND(ISNUMBER(OFFSET('Sanitation Data'!$E$10,0,10*ROW('Sanitation Data'!E156))),'Data Summary'!CR162="Yes"),OFFSET('Sanitation Data'!$E$10,0,10*ROW('Sanitation Data'!E156)),NA())</f>
        <v>#N/A</v>
      </c>
      <c r="AD162" s="511" t="e">
        <f ca="1">+IF(AND(ISNUMBER(OFFSET('Sanitation Data'!$E$11,0,10*ROW('Sanitation Data'!E156))),'Data Summary'!CS162="Yes"),OFFSET('Sanitation Data'!$E$11,0,10*ROW('Sanitation Data'!E156)),NA())</f>
        <v>#N/A</v>
      </c>
      <c r="AE162" s="511" t="e">
        <f ca="1">+IF(AND(ISNUMBER(OFFSET('Sanitation Data'!$E$12,0,10*ROW('Sanitation Data'!E156))),'Data Summary'!CT162="Yes"),OFFSET('Sanitation Data'!$E$12,0,10*ROW('Sanitation Data'!E156)),NA())</f>
        <v>#N/A</v>
      </c>
      <c r="AF162" s="511" t="e">
        <f ca="1">+IF(AND(ISNUMBER(OFFSET('Sanitation Data'!$F$4,0,10*ROW('Sanitation Data'!F156))),'Data Summary'!CU162="Yes"),100-OFFSET('Sanitation Data'!$F$4,0,10*ROW('Sanitation Data'!F156)),NA())</f>
        <v>#N/A</v>
      </c>
      <c r="AG162" s="511" t="e">
        <f ca="1">+IF(AND(ISNUMBER(OFFSET('Sanitation Data'!$F$6,0,10*ROW('Sanitation Data'!F156))),'Data Summary'!CV162="Yes"),OFFSET('Sanitation Data'!$F$6,0,10*ROW('Sanitation Data'!F156)),NA())</f>
        <v>#N/A</v>
      </c>
      <c r="AH162" s="511" t="e">
        <f ca="1">+IF(AND(ISNUMBER(OFFSET('Sanitation Data'!$F$10,0,10*ROW('Sanitation Data'!F156))),'Data Summary'!CW162="Yes"),OFFSET('Sanitation Data'!$F$10,0,10*ROW('Sanitation Data'!F156)),NA())</f>
        <v>#N/A</v>
      </c>
      <c r="AI162" s="511" t="e">
        <f ca="1">+IF(AND(ISNUMBER(OFFSET('Sanitation Data'!$F$11,0,10*ROW('Sanitation Data'!F156))),'Data Summary'!CX162="Yes"),OFFSET('Sanitation Data'!$F$11,0,10*ROW('Sanitation Data'!F156)),NA())</f>
        <v>#N/A</v>
      </c>
      <c r="AJ162" s="511" t="e">
        <f ca="1">+IF(AND(ISNUMBER(OFFSET('Sanitation Data'!$F$12,0,10*ROW('Sanitation Data'!F156))),'Data Summary'!CY162="Yes"),OFFSET('Sanitation Data'!$F$12,0,10*ROW('Sanitation Data'!F156)),NA())</f>
        <v>#N/A</v>
      </c>
      <c r="AK162" s="511" t="e">
        <f ca="1">+IF(AND(ISNUMBER(OFFSET('Sanitation Data'!$G$4,0,10*ROW('Sanitation Data'!G156))),'Data Summary'!CZ162="Yes"),100-OFFSET('Sanitation Data'!$G$4,0,10*ROW('Sanitation Data'!G156)),NA())</f>
        <v>#N/A</v>
      </c>
      <c r="AL162" s="511" t="e">
        <f ca="1">+IF(AND(ISNUMBER(OFFSET('Sanitation Data'!$G$6,0,10*ROW('Sanitation Data'!G156))),'Data Summary'!DA162="Yes"),OFFSET('Sanitation Data'!$G$6,0,10*ROW('Sanitation Data'!G156)),NA())</f>
        <v>#N/A</v>
      </c>
      <c r="AM162" s="511" t="e">
        <f ca="1">+IF(AND(ISNUMBER(OFFSET('Sanitation Data'!$G$10,0,10*ROW('Sanitation Data'!G156))),'Data Summary'!DB162="Yes"),OFFSET('Sanitation Data'!$G$10,0,10*ROW('Sanitation Data'!G156)),NA())</f>
        <v>#N/A</v>
      </c>
      <c r="AN162" s="511" t="e">
        <f ca="1">+IF(AND(ISNUMBER(OFFSET('Sanitation Data'!$G$11,0,10*ROW('Sanitation Data'!G156))),'Data Summary'!DC162="Yes"),OFFSET('Sanitation Data'!$G$11,0,10*ROW('Sanitation Data'!G156)),NA())</f>
        <v>#N/A</v>
      </c>
      <c r="AO162" s="511" t="e">
        <f ca="1">+IF(AND(ISNUMBER(OFFSET('Sanitation Data'!$G$12,0,10*ROW('Sanitation Data'!G156))),'Data Summary'!DD162="Yes"),OFFSET('Sanitation Data'!$G$12,0,10*ROW('Sanitation Data'!G156)),NA())</f>
        <v>#N/A</v>
      </c>
      <c r="AP162" s="511" t="e">
        <f ca="1">+IF(AND(ISNUMBER(OFFSET('Sanitation Data'!$H$4,0,10*ROW('Sanitation Data'!H156))),'Data Summary'!DE162="Yes"),100-OFFSET('Sanitation Data'!$H$4,0,10*ROW('Sanitation Data'!H156)),NA())</f>
        <v>#N/A</v>
      </c>
      <c r="AQ162" s="511" t="e">
        <f ca="1">+IF(AND(ISNUMBER(OFFSET('Sanitation Data'!$H$6,0,10*ROW('Sanitation Data'!H156))),'Data Summary'!DF162="Yes"),OFFSET('Sanitation Data'!$H$6,0,10*ROW('Sanitation Data'!H156)),NA())</f>
        <v>#N/A</v>
      </c>
      <c r="AR162" s="511" t="e">
        <f ca="1">+IF(AND(ISNUMBER(OFFSET('Sanitation Data'!$H$10,0,10*ROW('Sanitation Data'!H156))),'Data Summary'!DG162="Yes"),OFFSET('Sanitation Data'!$H$10,0,10*ROW('Sanitation Data'!H156)),NA())</f>
        <v>#N/A</v>
      </c>
      <c r="AS162" s="511" t="e">
        <f ca="1">+IF(AND(ISNUMBER(OFFSET('Sanitation Data'!$H$11,0,10*ROW('Sanitation Data'!H156))),'Data Summary'!DH162="Yes"),OFFSET('Sanitation Data'!$H$11,0,10*ROW('Sanitation Data'!H156)),NA())</f>
        <v>#N/A</v>
      </c>
      <c r="AT162" s="511" t="e">
        <f ca="1">+IF(AND(ISNUMBER(OFFSET('Sanitation Data'!$H$12,0,10*ROW('Sanitation Data'!H156))),'Data Summary'!DI162="Yes"),OFFSET('Sanitation Data'!$H$12,0,10*ROW('Sanitation Data'!H156)),NA())</f>
        <v>#N/A</v>
      </c>
      <c r="AU162" s="511" t="e">
        <f ca="1">+IF(AND(ISNUMBER(OFFSET('Sanitation Data'!$I$4,0,10*ROW('Sanitation Data'!I156))),'Data Summary'!DJ162="Yes"),100-OFFSET('Sanitation Data'!$I$4,0,10*ROW('Sanitation Data'!I156)),NA())</f>
        <v>#N/A</v>
      </c>
      <c r="AV162" s="511" t="e">
        <f ca="1">+IF(AND(ISNUMBER(OFFSET('Sanitation Data'!$I$6,0,10*ROW('Sanitation Data'!I156))),'Data Summary'!DK162="Yes"),OFFSET('Sanitation Data'!$I$6,0,10*ROW('Sanitation Data'!I156)),NA())</f>
        <v>#N/A</v>
      </c>
      <c r="AW162" s="511" t="e">
        <f ca="1">+IF(AND(ISNUMBER(OFFSET('Sanitation Data'!$I$10,0,10*ROW('Sanitation Data'!I156))),'Data Summary'!DL162="Yes"),OFFSET('Sanitation Data'!$I$10,0,10*ROW('Sanitation Data'!I156)),NA())</f>
        <v>#N/A</v>
      </c>
      <c r="AX162" s="511" t="e">
        <f ca="1">+IF(AND(ISNUMBER(OFFSET('Sanitation Data'!$I$11,0,10*ROW('Sanitation Data'!I156))),'Data Summary'!DM162="Yes"),OFFSET('Sanitation Data'!$I$11,0,10*ROW('Sanitation Data'!I156)),NA())</f>
        <v>#N/A</v>
      </c>
      <c r="AY162" s="511" t="e">
        <f ca="1">+IF(AND(ISNUMBER(OFFSET('Sanitation Data'!$I$12,0,10*ROW('Sanitation Data'!I156))),'Data Summary'!DN162="Yes"),OFFSET('Sanitation Data'!$I$12,0,10*ROW('Sanitation Data'!I156)),NA())</f>
        <v>#N/A</v>
      </c>
      <c r="AZ162" s="512" t="e">
        <f ca="1">+IF(AND(ISNUMBER(OFFSET('Hygiene Data'!$D$5,0,10*ROW('Hygiene Data'!D156))),'Data Summary'!DO162="Yes"),OFFSET('Hygiene Data'!$D$5,0,10*ROW('Hygiene Data'!D156)),NA())</f>
        <v>#N/A</v>
      </c>
      <c r="BA162" s="512" t="e">
        <f ca="1">+IF(AND(ISNUMBER(OFFSET('Hygiene Data'!$D$7,0,10*ROW('Hygiene Data'!D156))),'Data Summary'!DP162="Yes"),OFFSET('Hygiene Data'!$D$7,0,10*ROW('Hygiene Data'!D156)),NA())</f>
        <v>#N/A</v>
      </c>
      <c r="BB162" s="512" t="e">
        <f ca="1">+IF(AND(ISNUMBER(OFFSET('Hygiene Data'!$D$9,0,10*ROW('Hygiene Data'!D156))),'Data Summary'!DQ162="Yes"),OFFSET('Hygiene Data'!$D$9,0,10*ROW('Hygiene Data'!D156)),NA())</f>
        <v>#N/A</v>
      </c>
      <c r="BC162" s="512" t="e">
        <f ca="1">+IF(AND(ISNUMBER(OFFSET('Hygiene Data'!$E$5,0,10*ROW('Hygiene Data'!E156))),'Data Summary'!DR162="Yes"),OFFSET('Hygiene Data'!$E$5,0,10*ROW('Hygiene Data'!E156)),NA())</f>
        <v>#N/A</v>
      </c>
      <c r="BD162" s="512" t="e">
        <f ca="1">+IF(AND(ISNUMBER(OFFSET('Hygiene Data'!$E$7,0,10*ROW('Hygiene Data'!E156))),'Data Summary'!DS162="Yes"),OFFSET('Hygiene Data'!$E$7,0,10*ROW('Hygiene Data'!E156)),NA())</f>
        <v>#N/A</v>
      </c>
      <c r="BE162" s="512" t="e">
        <f ca="1">+IF(AND(ISNUMBER(OFFSET('Hygiene Data'!$E$9,0,10*ROW('Hygiene Data'!E156))),'Data Summary'!DT162="Yes"),OFFSET('Hygiene Data'!$E$9,0,10*ROW('Hygiene Data'!E156)),NA())</f>
        <v>#N/A</v>
      </c>
      <c r="BF162" s="512" t="e">
        <f ca="1">+IF(AND(ISNUMBER(OFFSET('Hygiene Data'!$F$5,0,10*ROW('Hygiene Data'!F156))),'Data Summary'!DU162="Yes"),OFFSET('Hygiene Data'!$F$5,0,10*ROW('Hygiene Data'!F156)),NA())</f>
        <v>#N/A</v>
      </c>
      <c r="BG162" s="512" t="e">
        <f ca="1">+IF(AND(ISNUMBER(OFFSET('Hygiene Data'!$F$7,0,10*ROW('Hygiene Data'!F156))),'Data Summary'!DV162="Yes"),OFFSET('Hygiene Data'!$F$7,0,10*ROW('Hygiene Data'!F156)),NA())</f>
        <v>#N/A</v>
      </c>
      <c r="BH162" s="512" t="e">
        <f ca="1">+IF(AND(ISNUMBER(OFFSET('Hygiene Data'!$F$9,0,10*ROW('Hygiene Data'!F156))),'Data Summary'!DW162="Yes"),OFFSET('Hygiene Data'!$F$9,0,10*ROW('Hygiene Data'!F156)),NA())</f>
        <v>#N/A</v>
      </c>
      <c r="BI162" s="512" t="e">
        <f ca="1">+IF(AND(ISNUMBER(OFFSET('Hygiene Data'!$G$5,0,10*ROW('Hygiene Data'!G156))),'Data Summary'!DX162="Yes"),OFFSET('Hygiene Data'!$G$5,0,10*ROW('Hygiene Data'!G156)),NA())</f>
        <v>#N/A</v>
      </c>
      <c r="BJ162" s="512" t="e">
        <f ca="1">+IF(AND(ISNUMBER(OFFSET('Hygiene Data'!$G$7,0,10*ROW('Hygiene Data'!G156))),'Data Summary'!DY162="Yes"),OFFSET('Hygiene Data'!$G$7,0,10*ROW('Hygiene Data'!G156)),NA())</f>
        <v>#N/A</v>
      </c>
      <c r="BK162" s="512" t="e">
        <f ca="1">+IF(AND(ISNUMBER(OFFSET('Hygiene Data'!$G$9,0,10*ROW('Hygiene Data'!G156))),'Data Summary'!DZ162="Yes"),OFFSET('Hygiene Data'!$G$9,0,10*ROW('Hygiene Data'!G156)),NA())</f>
        <v>#N/A</v>
      </c>
      <c r="BL162" s="512" t="e">
        <f ca="1">+IF(AND(ISNUMBER(OFFSET('Hygiene Data'!$H$5,0,10*ROW('Hygiene Data'!H156))),'Data Summary'!EA162="Yes"),OFFSET('Hygiene Data'!$H$5,0,10*ROW('Hygiene Data'!H156)),NA())</f>
        <v>#N/A</v>
      </c>
      <c r="BM162" s="512" t="e">
        <f ca="1">+IF(AND(ISNUMBER(OFFSET('Hygiene Data'!$H$7,0,10*ROW('Hygiene Data'!H156))),'Data Summary'!EB162="Yes"),OFFSET('Hygiene Data'!$H$7,0,10*ROW('Hygiene Data'!H156)),NA())</f>
        <v>#N/A</v>
      </c>
      <c r="BN162" s="512" t="e">
        <f ca="1">+IF(AND(ISNUMBER(OFFSET('Hygiene Data'!$H$9,0,10*ROW('Hygiene Data'!H156))),'Data Summary'!EC162="Yes"),OFFSET('Hygiene Data'!$H$9,0,10*ROW('Hygiene Data'!H156)),NA())</f>
        <v>#N/A</v>
      </c>
      <c r="BO162" s="512" t="e">
        <f ca="1">+IF(AND(ISNUMBER(OFFSET('Hygiene Data'!$I$5,0,10*ROW('Hygiene Data'!I156))),'Data Summary'!ED162="Yes"),OFFSET('Hygiene Data'!$I$5,0,10*ROW('Hygiene Data'!I156)),NA())</f>
        <v>#N/A</v>
      </c>
      <c r="BP162" s="512" t="e">
        <f ca="1">+IF(AND(ISNUMBER(OFFSET('Hygiene Data'!$I$7,0,10*ROW('Hygiene Data'!I156))),'Data Summary'!EE162="Yes"),OFFSET('Hygiene Data'!$I$7,0,10*ROW('Hygiene Data'!I156)),NA())</f>
        <v>#N/A</v>
      </c>
      <c r="BQ162" s="512" t="e">
        <f ca="1">+IF(AND(ISNUMBER(OFFSET('Hygiene Data'!$I$9,0,10*ROW('Hygiene Data'!I156))),'Data Summary'!EF162="Yes"),OFFSET('Hygiene Data'!$I$9,0,10*ROW('Hygiene Data'!I156)),NA())</f>
        <v>#N/A</v>
      </c>
    </row>
    <row r="163" spans="1:69" x14ac:dyDescent="0.25">
      <c r="A163" s="508" t="e">
        <f ca="1">+RIGHT('Data Summary'!A163,LEN('Data Summary'!A163)-9)</f>
        <v>#VALUE!</v>
      </c>
      <c r="B163" s="482" t="str">
        <f ca="1">+IF(ISTEXT('Data Summary'!B163),'Data Summary'!B163,"")</f>
        <v/>
      </c>
      <c r="C163" s="509" t="e">
        <f ca="1">+VALUE('Data Summary'!C163)</f>
        <v>#VALUE!</v>
      </c>
      <c r="D163" s="510" t="e">
        <f ca="1">+IF(AND(ISNUMBER(OFFSET('Water Data'!$D$4,0,10*ROW('Water Data'!D157))),'Data Summary'!BS163="Yes"),100-OFFSET('Water Data'!$D$4,0,10*ROW('Water Data'!D157)),NA())</f>
        <v>#N/A</v>
      </c>
      <c r="E163" s="510" t="e">
        <f ca="1">+IF(AND(ISNUMBER(OFFSET('Water Data'!$D$6,0,10*ROW('Water Data'!D157))),'Data Summary'!BT163="Yes"),OFFSET('Water Data'!$D$6,0,10*ROW('Water Data'!D157)),NA())</f>
        <v>#N/A</v>
      </c>
      <c r="F163" s="510" t="e">
        <f ca="1">+IF(AND(ISNUMBER(OFFSET('Water Data'!$D$9,0,10*ROW('Water Data'!D157))),'Data Summary'!BU163="Yes"),OFFSET('Water Data'!$D$9,0,10*ROW('Water Data'!D157)),NA())</f>
        <v>#N/A</v>
      </c>
      <c r="G163" s="510" t="e">
        <f ca="1">+IF(AND(ISNUMBER(OFFSET('Water Data'!$E$4,0,10*ROW('Water Data'!E157))),'Data Summary'!BV163="Yes"),100-OFFSET('Water Data'!$E$4,0,10*ROW('Water Data'!E157)),NA())</f>
        <v>#N/A</v>
      </c>
      <c r="H163" s="510" t="e">
        <f ca="1">+IF(AND(ISNUMBER(OFFSET('Water Data'!$E$6,0,10*ROW('Water Data'!E157))),'Data Summary'!BW163="Yes"),OFFSET('Water Data'!$E$6,0,10*ROW('Water Data'!E157)),NA())</f>
        <v>#N/A</v>
      </c>
      <c r="I163" s="510" t="e">
        <f ca="1">+IF(AND(ISNUMBER(OFFSET('Water Data'!$E$9,0,10*ROW('Water Data'!E157))),'Data Summary'!BX163="Yes"),OFFSET('Water Data'!$E$9,0,10*ROW('Water Data'!E157)),NA())</f>
        <v>#N/A</v>
      </c>
      <c r="J163" s="510" t="e">
        <f ca="1">+IF(AND(ISNUMBER(OFFSET('Water Data'!$F$4,0,10*ROW('Water Data'!F157))),'Data Summary'!BY163="Yes"),100-OFFSET('Water Data'!$F$4,0,10*ROW('Water Data'!F157)),NA())</f>
        <v>#N/A</v>
      </c>
      <c r="K163" s="510" t="e">
        <f ca="1">+IF(AND(ISNUMBER(OFFSET('Water Data'!$F$6,0,10*ROW('Water Data'!F157))),'Data Summary'!BZ163="Yes"),OFFSET('Water Data'!$F$6,0,10*ROW('Water Data'!F157)),NA())</f>
        <v>#N/A</v>
      </c>
      <c r="L163" s="510" t="e">
        <f ca="1">+IF(AND(ISNUMBER(OFFSET('Water Data'!$F$9,0,10*ROW('Water Data'!F157))),'Data Summary'!CA163="Yes"),OFFSET('Water Data'!$F$9,0,10*ROW('Water Data'!F157)),NA())</f>
        <v>#N/A</v>
      </c>
      <c r="M163" s="510" t="e">
        <f ca="1">+IF(AND(ISNUMBER(OFFSET('Water Data'!$G$4,0,10*ROW('Water Data'!G157))),'Data Summary'!CB163="Yes"),100-OFFSET('Water Data'!$G$4,0,10*ROW('Water Data'!G157)),NA())</f>
        <v>#N/A</v>
      </c>
      <c r="N163" s="510" t="e">
        <f ca="1">+IF(AND(ISNUMBER(OFFSET('Water Data'!$G$6,0,10*ROW('Water Data'!G157))),'Data Summary'!CC163="Yes"),OFFSET('Water Data'!$G$6,0,10*ROW('Water Data'!G157)),NA())</f>
        <v>#N/A</v>
      </c>
      <c r="O163" s="510" t="e">
        <f ca="1">+IF(AND(ISNUMBER(OFFSET('Water Data'!$G$9,0,10*ROW('Water Data'!G157))),'Data Summary'!CD163="Yes"),OFFSET('Water Data'!$G$9,0,10*ROW('Water Data'!G157)),NA())</f>
        <v>#N/A</v>
      </c>
      <c r="P163" s="510" t="e">
        <f ca="1">+IF(AND(ISNUMBER(OFFSET('Water Data'!$H$4,0,10*ROW('Water Data'!H157))),'Data Summary'!CE163="Yes"),100-OFFSET('Water Data'!$H$4,0,10*ROW('Water Data'!H157)),NA())</f>
        <v>#N/A</v>
      </c>
      <c r="Q163" s="510" t="e">
        <f ca="1">+IF(AND(ISNUMBER(OFFSET('Water Data'!$H$6,0,10*ROW('Water Data'!H157))),'Data Summary'!CF163="Yes"),OFFSET('Water Data'!$H$6,0,10*ROW('Water Data'!H157)),NA())</f>
        <v>#N/A</v>
      </c>
      <c r="R163" s="510" t="e">
        <f ca="1">+IF(AND(ISNUMBER(OFFSET('Water Data'!$H$9,0,10*ROW('Water Data'!H157))),'Data Summary'!CG163="Yes"),OFFSET('Water Data'!$H$9,0,10*ROW('Water Data'!H157)),NA())</f>
        <v>#N/A</v>
      </c>
      <c r="S163" s="510" t="e">
        <f ca="1">+IF(AND(ISNUMBER(OFFSET('Water Data'!$I$4,0,10*ROW('Water Data'!I157))),'Data Summary'!CH163="Yes"),100-OFFSET('Water Data'!$I$4,0,10*ROW('Water Data'!I157)),NA())</f>
        <v>#N/A</v>
      </c>
      <c r="T163" s="510" t="e">
        <f ca="1">+IF(AND(ISNUMBER(OFFSET('Water Data'!$I$6,0,10*ROW('Water Data'!I157))),'Data Summary'!CI163="Yes"),OFFSET('Water Data'!$I$6,0,10*ROW('Water Data'!I157)),NA())</f>
        <v>#N/A</v>
      </c>
      <c r="U163" s="510" t="e">
        <f ca="1">+IF(AND(ISNUMBER(OFFSET('Water Data'!$I$9,0,10*ROW('Water Data'!I157))),'Data Summary'!CJ163="Yes"),OFFSET('Water Data'!$I$9,0,10*ROW('Water Data'!I157)),NA())</f>
        <v>#N/A</v>
      </c>
      <c r="V163" s="511" t="e">
        <f ca="1">+IF(AND(ISNUMBER(OFFSET('Sanitation Data'!$D$4,0,10*ROW('Sanitation Data'!D157))),'Data Summary'!CK163="Yes"),100-OFFSET('Sanitation Data'!$D$4,0,10*ROW('Sanitation Data'!D157)),NA())</f>
        <v>#N/A</v>
      </c>
      <c r="W163" s="511" t="e">
        <f ca="1">+IF(AND(ISNUMBER(OFFSET('Sanitation Data'!$D$6,0,10*ROW('Sanitation Data'!D157))),'Data Summary'!CL163="Yes"),OFFSET('Sanitation Data'!$D$6,0,10*ROW('Sanitation Data'!D157)),NA())</f>
        <v>#N/A</v>
      </c>
      <c r="X163" s="511" t="e">
        <f ca="1">+IF(AND(ISNUMBER(OFFSET('Sanitation Data'!$D$10,0,10*ROW('Sanitation Data'!D157))),'Data Summary'!CM163="Yes"),OFFSET('Sanitation Data'!$D$10,0,10*ROW('Sanitation Data'!D157)),NA())</f>
        <v>#N/A</v>
      </c>
      <c r="Y163" s="511" t="e">
        <f ca="1">+IF(AND(ISNUMBER(OFFSET('Sanitation Data'!$D$11,0,10*ROW('Sanitation Data'!D157))),'Data Summary'!CN163="Yes"),OFFSET('Sanitation Data'!$D$11,0,10*ROW('Sanitation Data'!D157)),NA())</f>
        <v>#N/A</v>
      </c>
      <c r="Z163" s="511" t="e">
        <f ca="1">+IF(AND(ISNUMBER(OFFSET('Sanitation Data'!$D$12,0,10*ROW('Sanitation Data'!D157))),'Data Summary'!CO163="Yes"),OFFSET('Sanitation Data'!$D$12,0,10*ROW('Sanitation Data'!D157)),NA())</f>
        <v>#N/A</v>
      </c>
      <c r="AA163" s="511" t="e">
        <f ca="1">+IF(AND(ISNUMBER(OFFSET('Sanitation Data'!$E$4,0,10*ROW('Sanitation Data'!E157))),'Data Summary'!CP163="Yes"),100-OFFSET('Sanitation Data'!$E$4,0,10*ROW('Sanitation Data'!E157)),NA())</f>
        <v>#N/A</v>
      </c>
      <c r="AB163" s="511" t="e">
        <f ca="1">+IF(AND(ISNUMBER(OFFSET('Sanitation Data'!$E$6,0,10*ROW('Sanitation Data'!E157))),'Data Summary'!CQ163="Yes"),OFFSET('Sanitation Data'!$E$6,0,10*ROW('Sanitation Data'!E157)),NA())</f>
        <v>#N/A</v>
      </c>
      <c r="AC163" s="511" t="e">
        <f ca="1">+IF(AND(ISNUMBER(OFFSET('Sanitation Data'!$E$10,0,10*ROW('Sanitation Data'!E157))),'Data Summary'!CR163="Yes"),OFFSET('Sanitation Data'!$E$10,0,10*ROW('Sanitation Data'!E157)),NA())</f>
        <v>#N/A</v>
      </c>
      <c r="AD163" s="511" t="e">
        <f ca="1">+IF(AND(ISNUMBER(OFFSET('Sanitation Data'!$E$11,0,10*ROW('Sanitation Data'!E157))),'Data Summary'!CS163="Yes"),OFFSET('Sanitation Data'!$E$11,0,10*ROW('Sanitation Data'!E157)),NA())</f>
        <v>#N/A</v>
      </c>
      <c r="AE163" s="511" t="e">
        <f ca="1">+IF(AND(ISNUMBER(OFFSET('Sanitation Data'!$E$12,0,10*ROW('Sanitation Data'!E157))),'Data Summary'!CT163="Yes"),OFFSET('Sanitation Data'!$E$12,0,10*ROW('Sanitation Data'!E157)),NA())</f>
        <v>#N/A</v>
      </c>
      <c r="AF163" s="511" t="e">
        <f ca="1">+IF(AND(ISNUMBER(OFFSET('Sanitation Data'!$F$4,0,10*ROW('Sanitation Data'!F157))),'Data Summary'!CU163="Yes"),100-OFFSET('Sanitation Data'!$F$4,0,10*ROW('Sanitation Data'!F157)),NA())</f>
        <v>#N/A</v>
      </c>
      <c r="AG163" s="511" t="e">
        <f ca="1">+IF(AND(ISNUMBER(OFFSET('Sanitation Data'!$F$6,0,10*ROW('Sanitation Data'!F157))),'Data Summary'!CV163="Yes"),OFFSET('Sanitation Data'!$F$6,0,10*ROW('Sanitation Data'!F157)),NA())</f>
        <v>#N/A</v>
      </c>
      <c r="AH163" s="511" t="e">
        <f ca="1">+IF(AND(ISNUMBER(OFFSET('Sanitation Data'!$F$10,0,10*ROW('Sanitation Data'!F157))),'Data Summary'!CW163="Yes"),OFFSET('Sanitation Data'!$F$10,0,10*ROW('Sanitation Data'!F157)),NA())</f>
        <v>#N/A</v>
      </c>
      <c r="AI163" s="511" t="e">
        <f ca="1">+IF(AND(ISNUMBER(OFFSET('Sanitation Data'!$F$11,0,10*ROW('Sanitation Data'!F157))),'Data Summary'!CX163="Yes"),OFFSET('Sanitation Data'!$F$11,0,10*ROW('Sanitation Data'!F157)),NA())</f>
        <v>#N/A</v>
      </c>
      <c r="AJ163" s="511" t="e">
        <f ca="1">+IF(AND(ISNUMBER(OFFSET('Sanitation Data'!$F$12,0,10*ROW('Sanitation Data'!F157))),'Data Summary'!CY163="Yes"),OFFSET('Sanitation Data'!$F$12,0,10*ROW('Sanitation Data'!F157)),NA())</f>
        <v>#N/A</v>
      </c>
      <c r="AK163" s="511" t="e">
        <f ca="1">+IF(AND(ISNUMBER(OFFSET('Sanitation Data'!$G$4,0,10*ROW('Sanitation Data'!G157))),'Data Summary'!CZ163="Yes"),100-OFFSET('Sanitation Data'!$G$4,0,10*ROW('Sanitation Data'!G157)),NA())</f>
        <v>#N/A</v>
      </c>
      <c r="AL163" s="511" t="e">
        <f ca="1">+IF(AND(ISNUMBER(OFFSET('Sanitation Data'!$G$6,0,10*ROW('Sanitation Data'!G157))),'Data Summary'!DA163="Yes"),OFFSET('Sanitation Data'!$G$6,0,10*ROW('Sanitation Data'!G157)),NA())</f>
        <v>#N/A</v>
      </c>
      <c r="AM163" s="511" t="e">
        <f ca="1">+IF(AND(ISNUMBER(OFFSET('Sanitation Data'!$G$10,0,10*ROW('Sanitation Data'!G157))),'Data Summary'!DB163="Yes"),OFFSET('Sanitation Data'!$G$10,0,10*ROW('Sanitation Data'!G157)),NA())</f>
        <v>#N/A</v>
      </c>
      <c r="AN163" s="511" t="e">
        <f ca="1">+IF(AND(ISNUMBER(OFFSET('Sanitation Data'!$G$11,0,10*ROW('Sanitation Data'!G157))),'Data Summary'!DC163="Yes"),OFFSET('Sanitation Data'!$G$11,0,10*ROW('Sanitation Data'!G157)),NA())</f>
        <v>#N/A</v>
      </c>
      <c r="AO163" s="511" t="e">
        <f ca="1">+IF(AND(ISNUMBER(OFFSET('Sanitation Data'!$G$12,0,10*ROW('Sanitation Data'!G157))),'Data Summary'!DD163="Yes"),OFFSET('Sanitation Data'!$G$12,0,10*ROW('Sanitation Data'!G157)),NA())</f>
        <v>#N/A</v>
      </c>
      <c r="AP163" s="511" t="e">
        <f ca="1">+IF(AND(ISNUMBER(OFFSET('Sanitation Data'!$H$4,0,10*ROW('Sanitation Data'!H157))),'Data Summary'!DE163="Yes"),100-OFFSET('Sanitation Data'!$H$4,0,10*ROW('Sanitation Data'!H157)),NA())</f>
        <v>#N/A</v>
      </c>
      <c r="AQ163" s="511" t="e">
        <f ca="1">+IF(AND(ISNUMBER(OFFSET('Sanitation Data'!$H$6,0,10*ROW('Sanitation Data'!H157))),'Data Summary'!DF163="Yes"),OFFSET('Sanitation Data'!$H$6,0,10*ROW('Sanitation Data'!H157)),NA())</f>
        <v>#N/A</v>
      </c>
      <c r="AR163" s="511" t="e">
        <f ca="1">+IF(AND(ISNUMBER(OFFSET('Sanitation Data'!$H$10,0,10*ROW('Sanitation Data'!H157))),'Data Summary'!DG163="Yes"),OFFSET('Sanitation Data'!$H$10,0,10*ROW('Sanitation Data'!H157)),NA())</f>
        <v>#N/A</v>
      </c>
      <c r="AS163" s="511" t="e">
        <f ca="1">+IF(AND(ISNUMBER(OFFSET('Sanitation Data'!$H$11,0,10*ROW('Sanitation Data'!H157))),'Data Summary'!DH163="Yes"),OFFSET('Sanitation Data'!$H$11,0,10*ROW('Sanitation Data'!H157)),NA())</f>
        <v>#N/A</v>
      </c>
      <c r="AT163" s="511" t="e">
        <f ca="1">+IF(AND(ISNUMBER(OFFSET('Sanitation Data'!$H$12,0,10*ROW('Sanitation Data'!H157))),'Data Summary'!DI163="Yes"),OFFSET('Sanitation Data'!$H$12,0,10*ROW('Sanitation Data'!H157)),NA())</f>
        <v>#N/A</v>
      </c>
      <c r="AU163" s="511" t="e">
        <f ca="1">+IF(AND(ISNUMBER(OFFSET('Sanitation Data'!$I$4,0,10*ROW('Sanitation Data'!I157))),'Data Summary'!DJ163="Yes"),100-OFFSET('Sanitation Data'!$I$4,0,10*ROW('Sanitation Data'!I157)),NA())</f>
        <v>#N/A</v>
      </c>
      <c r="AV163" s="511" t="e">
        <f ca="1">+IF(AND(ISNUMBER(OFFSET('Sanitation Data'!$I$6,0,10*ROW('Sanitation Data'!I157))),'Data Summary'!DK163="Yes"),OFFSET('Sanitation Data'!$I$6,0,10*ROW('Sanitation Data'!I157)),NA())</f>
        <v>#N/A</v>
      </c>
      <c r="AW163" s="511" t="e">
        <f ca="1">+IF(AND(ISNUMBER(OFFSET('Sanitation Data'!$I$10,0,10*ROW('Sanitation Data'!I157))),'Data Summary'!DL163="Yes"),OFFSET('Sanitation Data'!$I$10,0,10*ROW('Sanitation Data'!I157)),NA())</f>
        <v>#N/A</v>
      </c>
      <c r="AX163" s="511" t="e">
        <f ca="1">+IF(AND(ISNUMBER(OFFSET('Sanitation Data'!$I$11,0,10*ROW('Sanitation Data'!I157))),'Data Summary'!DM163="Yes"),OFFSET('Sanitation Data'!$I$11,0,10*ROW('Sanitation Data'!I157)),NA())</f>
        <v>#N/A</v>
      </c>
      <c r="AY163" s="511" t="e">
        <f ca="1">+IF(AND(ISNUMBER(OFFSET('Sanitation Data'!$I$12,0,10*ROW('Sanitation Data'!I157))),'Data Summary'!DN163="Yes"),OFFSET('Sanitation Data'!$I$12,0,10*ROW('Sanitation Data'!I157)),NA())</f>
        <v>#N/A</v>
      </c>
      <c r="AZ163" s="512" t="e">
        <f ca="1">+IF(AND(ISNUMBER(OFFSET('Hygiene Data'!$D$5,0,10*ROW('Hygiene Data'!D157))),'Data Summary'!DO163="Yes"),OFFSET('Hygiene Data'!$D$5,0,10*ROW('Hygiene Data'!D157)),NA())</f>
        <v>#N/A</v>
      </c>
      <c r="BA163" s="512" t="e">
        <f ca="1">+IF(AND(ISNUMBER(OFFSET('Hygiene Data'!$D$7,0,10*ROW('Hygiene Data'!D157))),'Data Summary'!DP163="Yes"),OFFSET('Hygiene Data'!$D$7,0,10*ROW('Hygiene Data'!D157)),NA())</f>
        <v>#N/A</v>
      </c>
      <c r="BB163" s="512" t="e">
        <f ca="1">+IF(AND(ISNUMBER(OFFSET('Hygiene Data'!$D$9,0,10*ROW('Hygiene Data'!D157))),'Data Summary'!DQ163="Yes"),OFFSET('Hygiene Data'!$D$9,0,10*ROW('Hygiene Data'!D157)),NA())</f>
        <v>#N/A</v>
      </c>
      <c r="BC163" s="512" t="e">
        <f ca="1">+IF(AND(ISNUMBER(OFFSET('Hygiene Data'!$E$5,0,10*ROW('Hygiene Data'!E157))),'Data Summary'!DR163="Yes"),OFFSET('Hygiene Data'!$E$5,0,10*ROW('Hygiene Data'!E157)),NA())</f>
        <v>#N/A</v>
      </c>
      <c r="BD163" s="512" t="e">
        <f ca="1">+IF(AND(ISNUMBER(OFFSET('Hygiene Data'!$E$7,0,10*ROW('Hygiene Data'!E157))),'Data Summary'!DS163="Yes"),OFFSET('Hygiene Data'!$E$7,0,10*ROW('Hygiene Data'!E157)),NA())</f>
        <v>#N/A</v>
      </c>
      <c r="BE163" s="512" t="e">
        <f ca="1">+IF(AND(ISNUMBER(OFFSET('Hygiene Data'!$E$9,0,10*ROW('Hygiene Data'!E157))),'Data Summary'!DT163="Yes"),OFFSET('Hygiene Data'!$E$9,0,10*ROW('Hygiene Data'!E157)),NA())</f>
        <v>#N/A</v>
      </c>
      <c r="BF163" s="512" t="e">
        <f ca="1">+IF(AND(ISNUMBER(OFFSET('Hygiene Data'!$F$5,0,10*ROW('Hygiene Data'!F157))),'Data Summary'!DU163="Yes"),OFFSET('Hygiene Data'!$F$5,0,10*ROW('Hygiene Data'!F157)),NA())</f>
        <v>#N/A</v>
      </c>
      <c r="BG163" s="512" t="e">
        <f ca="1">+IF(AND(ISNUMBER(OFFSET('Hygiene Data'!$F$7,0,10*ROW('Hygiene Data'!F157))),'Data Summary'!DV163="Yes"),OFFSET('Hygiene Data'!$F$7,0,10*ROW('Hygiene Data'!F157)),NA())</f>
        <v>#N/A</v>
      </c>
      <c r="BH163" s="512" t="e">
        <f ca="1">+IF(AND(ISNUMBER(OFFSET('Hygiene Data'!$F$9,0,10*ROW('Hygiene Data'!F157))),'Data Summary'!DW163="Yes"),OFFSET('Hygiene Data'!$F$9,0,10*ROW('Hygiene Data'!F157)),NA())</f>
        <v>#N/A</v>
      </c>
      <c r="BI163" s="512" t="e">
        <f ca="1">+IF(AND(ISNUMBER(OFFSET('Hygiene Data'!$G$5,0,10*ROW('Hygiene Data'!G157))),'Data Summary'!DX163="Yes"),OFFSET('Hygiene Data'!$G$5,0,10*ROW('Hygiene Data'!G157)),NA())</f>
        <v>#N/A</v>
      </c>
      <c r="BJ163" s="512" t="e">
        <f ca="1">+IF(AND(ISNUMBER(OFFSET('Hygiene Data'!$G$7,0,10*ROW('Hygiene Data'!G157))),'Data Summary'!DY163="Yes"),OFFSET('Hygiene Data'!$G$7,0,10*ROW('Hygiene Data'!G157)),NA())</f>
        <v>#N/A</v>
      </c>
      <c r="BK163" s="512" t="e">
        <f ca="1">+IF(AND(ISNUMBER(OFFSET('Hygiene Data'!$G$9,0,10*ROW('Hygiene Data'!G157))),'Data Summary'!DZ163="Yes"),OFFSET('Hygiene Data'!$G$9,0,10*ROW('Hygiene Data'!G157)),NA())</f>
        <v>#N/A</v>
      </c>
      <c r="BL163" s="512" t="e">
        <f ca="1">+IF(AND(ISNUMBER(OFFSET('Hygiene Data'!$H$5,0,10*ROW('Hygiene Data'!H157))),'Data Summary'!EA163="Yes"),OFFSET('Hygiene Data'!$H$5,0,10*ROW('Hygiene Data'!H157)),NA())</f>
        <v>#N/A</v>
      </c>
      <c r="BM163" s="512" t="e">
        <f ca="1">+IF(AND(ISNUMBER(OFFSET('Hygiene Data'!$H$7,0,10*ROW('Hygiene Data'!H157))),'Data Summary'!EB163="Yes"),OFFSET('Hygiene Data'!$H$7,0,10*ROW('Hygiene Data'!H157)),NA())</f>
        <v>#N/A</v>
      </c>
      <c r="BN163" s="512" t="e">
        <f ca="1">+IF(AND(ISNUMBER(OFFSET('Hygiene Data'!$H$9,0,10*ROW('Hygiene Data'!H157))),'Data Summary'!EC163="Yes"),OFFSET('Hygiene Data'!$H$9,0,10*ROW('Hygiene Data'!H157)),NA())</f>
        <v>#N/A</v>
      </c>
      <c r="BO163" s="512" t="e">
        <f ca="1">+IF(AND(ISNUMBER(OFFSET('Hygiene Data'!$I$5,0,10*ROW('Hygiene Data'!I157))),'Data Summary'!ED163="Yes"),OFFSET('Hygiene Data'!$I$5,0,10*ROW('Hygiene Data'!I157)),NA())</f>
        <v>#N/A</v>
      </c>
      <c r="BP163" s="512" t="e">
        <f ca="1">+IF(AND(ISNUMBER(OFFSET('Hygiene Data'!$I$7,0,10*ROW('Hygiene Data'!I157))),'Data Summary'!EE163="Yes"),OFFSET('Hygiene Data'!$I$7,0,10*ROW('Hygiene Data'!I157)),NA())</f>
        <v>#N/A</v>
      </c>
      <c r="BQ163" s="512" t="e">
        <f ca="1">+IF(AND(ISNUMBER(OFFSET('Hygiene Data'!$I$9,0,10*ROW('Hygiene Data'!I157))),'Data Summary'!EF163="Yes"),OFFSET('Hygiene Data'!$I$9,0,10*ROW('Hygiene Data'!I157)),NA())</f>
        <v>#N/A</v>
      </c>
    </row>
    <row r="164" spans="1:69" x14ac:dyDescent="0.25">
      <c r="A164" s="508" t="e">
        <f ca="1">+RIGHT('Data Summary'!A164,LEN('Data Summary'!A164)-9)</f>
        <v>#VALUE!</v>
      </c>
      <c r="B164" s="482" t="str">
        <f ca="1">+IF(ISTEXT('Data Summary'!B164),'Data Summary'!B164,"")</f>
        <v/>
      </c>
      <c r="C164" s="509" t="e">
        <f ca="1">+VALUE('Data Summary'!C164)</f>
        <v>#VALUE!</v>
      </c>
      <c r="D164" s="510" t="e">
        <f ca="1">+IF(AND(ISNUMBER(OFFSET('Water Data'!$D$4,0,10*ROW('Water Data'!D158))),'Data Summary'!BS164="Yes"),100-OFFSET('Water Data'!$D$4,0,10*ROW('Water Data'!D158)),NA())</f>
        <v>#N/A</v>
      </c>
      <c r="E164" s="510" t="e">
        <f ca="1">+IF(AND(ISNUMBER(OFFSET('Water Data'!$D$6,0,10*ROW('Water Data'!D158))),'Data Summary'!BT164="Yes"),OFFSET('Water Data'!$D$6,0,10*ROW('Water Data'!D158)),NA())</f>
        <v>#N/A</v>
      </c>
      <c r="F164" s="510" t="e">
        <f ca="1">+IF(AND(ISNUMBER(OFFSET('Water Data'!$D$9,0,10*ROW('Water Data'!D158))),'Data Summary'!BU164="Yes"),OFFSET('Water Data'!$D$9,0,10*ROW('Water Data'!D158)),NA())</f>
        <v>#N/A</v>
      </c>
      <c r="G164" s="510" t="e">
        <f ca="1">+IF(AND(ISNUMBER(OFFSET('Water Data'!$E$4,0,10*ROW('Water Data'!E158))),'Data Summary'!BV164="Yes"),100-OFFSET('Water Data'!$E$4,0,10*ROW('Water Data'!E158)),NA())</f>
        <v>#N/A</v>
      </c>
      <c r="H164" s="510" t="e">
        <f ca="1">+IF(AND(ISNUMBER(OFFSET('Water Data'!$E$6,0,10*ROW('Water Data'!E158))),'Data Summary'!BW164="Yes"),OFFSET('Water Data'!$E$6,0,10*ROW('Water Data'!E158)),NA())</f>
        <v>#N/A</v>
      </c>
      <c r="I164" s="510" t="e">
        <f ca="1">+IF(AND(ISNUMBER(OFFSET('Water Data'!$E$9,0,10*ROW('Water Data'!E158))),'Data Summary'!BX164="Yes"),OFFSET('Water Data'!$E$9,0,10*ROW('Water Data'!E158)),NA())</f>
        <v>#N/A</v>
      </c>
      <c r="J164" s="510" t="e">
        <f ca="1">+IF(AND(ISNUMBER(OFFSET('Water Data'!$F$4,0,10*ROW('Water Data'!F158))),'Data Summary'!BY164="Yes"),100-OFFSET('Water Data'!$F$4,0,10*ROW('Water Data'!F158)),NA())</f>
        <v>#N/A</v>
      </c>
      <c r="K164" s="510" t="e">
        <f ca="1">+IF(AND(ISNUMBER(OFFSET('Water Data'!$F$6,0,10*ROW('Water Data'!F158))),'Data Summary'!BZ164="Yes"),OFFSET('Water Data'!$F$6,0,10*ROW('Water Data'!F158)),NA())</f>
        <v>#N/A</v>
      </c>
      <c r="L164" s="510" t="e">
        <f ca="1">+IF(AND(ISNUMBER(OFFSET('Water Data'!$F$9,0,10*ROW('Water Data'!F158))),'Data Summary'!CA164="Yes"),OFFSET('Water Data'!$F$9,0,10*ROW('Water Data'!F158)),NA())</f>
        <v>#N/A</v>
      </c>
      <c r="M164" s="510" t="e">
        <f ca="1">+IF(AND(ISNUMBER(OFFSET('Water Data'!$G$4,0,10*ROW('Water Data'!G158))),'Data Summary'!CB164="Yes"),100-OFFSET('Water Data'!$G$4,0,10*ROW('Water Data'!G158)),NA())</f>
        <v>#N/A</v>
      </c>
      <c r="N164" s="510" t="e">
        <f ca="1">+IF(AND(ISNUMBER(OFFSET('Water Data'!$G$6,0,10*ROW('Water Data'!G158))),'Data Summary'!CC164="Yes"),OFFSET('Water Data'!$G$6,0,10*ROW('Water Data'!G158)),NA())</f>
        <v>#N/A</v>
      </c>
      <c r="O164" s="510" t="e">
        <f ca="1">+IF(AND(ISNUMBER(OFFSET('Water Data'!$G$9,0,10*ROW('Water Data'!G158))),'Data Summary'!CD164="Yes"),OFFSET('Water Data'!$G$9,0,10*ROW('Water Data'!G158)),NA())</f>
        <v>#N/A</v>
      </c>
      <c r="P164" s="510" t="e">
        <f ca="1">+IF(AND(ISNUMBER(OFFSET('Water Data'!$H$4,0,10*ROW('Water Data'!H158))),'Data Summary'!CE164="Yes"),100-OFFSET('Water Data'!$H$4,0,10*ROW('Water Data'!H158)),NA())</f>
        <v>#N/A</v>
      </c>
      <c r="Q164" s="510" t="e">
        <f ca="1">+IF(AND(ISNUMBER(OFFSET('Water Data'!$H$6,0,10*ROW('Water Data'!H158))),'Data Summary'!CF164="Yes"),OFFSET('Water Data'!$H$6,0,10*ROW('Water Data'!H158)),NA())</f>
        <v>#N/A</v>
      </c>
      <c r="R164" s="510" t="e">
        <f ca="1">+IF(AND(ISNUMBER(OFFSET('Water Data'!$H$9,0,10*ROW('Water Data'!H158))),'Data Summary'!CG164="Yes"),OFFSET('Water Data'!$H$9,0,10*ROW('Water Data'!H158)),NA())</f>
        <v>#N/A</v>
      </c>
      <c r="S164" s="510" t="e">
        <f ca="1">+IF(AND(ISNUMBER(OFFSET('Water Data'!$I$4,0,10*ROW('Water Data'!I158))),'Data Summary'!CH164="Yes"),100-OFFSET('Water Data'!$I$4,0,10*ROW('Water Data'!I158)),NA())</f>
        <v>#N/A</v>
      </c>
      <c r="T164" s="510" t="e">
        <f ca="1">+IF(AND(ISNUMBER(OFFSET('Water Data'!$I$6,0,10*ROW('Water Data'!I158))),'Data Summary'!CI164="Yes"),OFFSET('Water Data'!$I$6,0,10*ROW('Water Data'!I158)),NA())</f>
        <v>#N/A</v>
      </c>
      <c r="U164" s="510" t="e">
        <f ca="1">+IF(AND(ISNUMBER(OFFSET('Water Data'!$I$9,0,10*ROW('Water Data'!I158))),'Data Summary'!CJ164="Yes"),OFFSET('Water Data'!$I$9,0,10*ROW('Water Data'!I158)),NA())</f>
        <v>#N/A</v>
      </c>
      <c r="V164" s="511" t="e">
        <f ca="1">+IF(AND(ISNUMBER(OFFSET('Sanitation Data'!$D$4,0,10*ROW('Sanitation Data'!D158))),'Data Summary'!CK164="Yes"),100-OFFSET('Sanitation Data'!$D$4,0,10*ROW('Sanitation Data'!D158)),NA())</f>
        <v>#N/A</v>
      </c>
      <c r="W164" s="511" t="e">
        <f ca="1">+IF(AND(ISNUMBER(OFFSET('Sanitation Data'!$D$6,0,10*ROW('Sanitation Data'!D158))),'Data Summary'!CL164="Yes"),OFFSET('Sanitation Data'!$D$6,0,10*ROW('Sanitation Data'!D158)),NA())</f>
        <v>#N/A</v>
      </c>
      <c r="X164" s="511" t="e">
        <f ca="1">+IF(AND(ISNUMBER(OFFSET('Sanitation Data'!$D$10,0,10*ROW('Sanitation Data'!D158))),'Data Summary'!CM164="Yes"),OFFSET('Sanitation Data'!$D$10,0,10*ROW('Sanitation Data'!D158)),NA())</f>
        <v>#N/A</v>
      </c>
      <c r="Y164" s="511" t="e">
        <f ca="1">+IF(AND(ISNUMBER(OFFSET('Sanitation Data'!$D$11,0,10*ROW('Sanitation Data'!D158))),'Data Summary'!CN164="Yes"),OFFSET('Sanitation Data'!$D$11,0,10*ROW('Sanitation Data'!D158)),NA())</f>
        <v>#N/A</v>
      </c>
      <c r="Z164" s="511" t="e">
        <f ca="1">+IF(AND(ISNUMBER(OFFSET('Sanitation Data'!$D$12,0,10*ROW('Sanitation Data'!D158))),'Data Summary'!CO164="Yes"),OFFSET('Sanitation Data'!$D$12,0,10*ROW('Sanitation Data'!D158)),NA())</f>
        <v>#N/A</v>
      </c>
      <c r="AA164" s="511" t="e">
        <f ca="1">+IF(AND(ISNUMBER(OFFSET('Sanitation Data'!$E$4,0,10*ROW('Sanitation Data'!E158))),'Data Summary'!CP164="Yes"),100-OFFSET('Sanitation Data'!$E$4,0,10*ROW('Sanitation Data'!E158)),NA())</f>
        <v>#N/A</v>
      </c>
      <c r="AB164" s="511" t="e">
        <f ca="1">+IF(AND(ISNUMBER(OFFSET('Sanitation Data'!$E$6,0,10*ROW('Sanitation Data'!E158))),'Data Summary'!CQ164="Yes"),OFFSET('Sanitation Data'!$E$6,0,10*ROW('Sanitation Data'!E158)),NA())</f>
        <v>#N/A</v>
      </c>
      <c r="AC164" s="511" t="e">
        <f ca="1">+IF(AND(ISNUMBER(OFFSET('Sanitation Data'!$E$10,0,10*ROW('Sanitation Data'!E158))),'Data Summary'!CR164="Yes"),OFFSET('Sanitation Data'!$E$10,0,10*ROW('Sanitation Data'!E158)),NA())</f>
        <v>#N/A</v>
      </c>
      <c r="AD164" s="511" t="e">
        <f ca="1">+IF(AND(ISNUMBER(OFFSET('Sanitation Data'!$E$11,0,10*ROW('Sanitation Data'!E158))),'Data Summary'!CS164="Yes"),OFFSET('Sanitation Data'!$E$11,0,10*ROW('Sanitation Data'!E158)),NA())</f>
        <v>#N/A</v>
      </c>
      <c r="AE164" s="511" t="e">
        <f ca="1">+IF(AND(ISNUMBER(OFFSET('Sanitation Data'!$E$12,0,10*ROW('Sanitation Data'!E158))),'Data Summary'!CT164="Yes"),OFFSET('Sanitation Data'!$E$12,0,10*ROW('Sanitation Data'!E158)),NA())</f>
        <v>#N/A</v>
      </c>
      <c r="AF164" s="511" t="e">
        <f ca="1">+IF(AND(ISNUMBER(OFFSET('Sanitation Data'!$F$4,0,10*ROW('Sanitation Data'!F158))),'Data Summary'!CU164="Yes"),100-OFFSET('Sanitation Data'!$F$4,0,10*ROW('Sanitation Data'!F158)),NA())</f>
        <v>#N/A</v>
      </c>
      <c r="AG164" s="511" t="e">
        <f ca="1">+IF(AND(ISNUMBER(OFFSET('Sanitation Data'!$F$6,0,10*ROW('Sanitation Data'!F158))),'Data Summary'!CV164="Yes"),OFFSET('Sanitation Data'!$F$6,0,10*ROW('Sanitation Data'!F158)),NA())</f>
        <v>#N/A</v>
      </c>
      <c r="AH164" s="511" t="e">
        <f ca="1">+IF(AND(ISNUMBER(OFFSET('Sanitation Data'!$F$10,0,10*ROW('Sanitation Data'!F158))),'Data Summary'!CW164="Yes"),OFFSET('Sanitation Data'!$F$10,0,10*ROW('Sanitation Data'!F158)),NA())</f>
        <v>#N/A</v>
      </c>
      <c r="AI164" s="511" t="e">
        <f ca="1">+IF(AND(ISNUMBER(OFFSET('Sanitation Data'!$F$11,0,10*ROW('Sanitation Data'!F158))),'Data Summary'!CX164="Yes"),OFFSET('Sanitation Data'!$F$11,0,10*ROW('Sanitation Data'!F158)),NA())</f>
        <v>#N/A</v>
      </c>
      <c r="AJ164" s="511" t="e">
        <f ca="1">+IF(AND(ISNUMBER(OFFSET('Sanitation Data'!$F$12,0,10*ROW('Sanitation Data'!F158))),'Data Summary'!CY164="Yes"),OFFSET('Sanitation Data'!$F$12,0,10*ROW('Sanitation Data'!F158)),NA())</f>
        <v>#N/A</v>
      </c>
      <c r="AK164" s="511" t="e">
        <f ca="1">+IF(AND(ISNUMBER(OFFSET('Sanitation Data'!$G$4,0,10*ROW('Sanitation Data'!G158))),'Data Summary'!CZ164="Yes"),100-OFFSET('Sanitation Data'!$G$4,0,10*ROW('Sanitation Data'!G158)),NA())</f>
        <v>#N/A</v>
      </c>
      <c r="AL164" s="511" t="e">
        <f ca="1">+IF(AND(ISNUMBER(OFFSET('Sanitation Data'!$G$6,0,10*ROW('Sanitation Data'!G158))),'Data Summary'!DA164="Yes"),OFFSET('Sanitation Data'!$G$6,0,10*ROW('Sanitation Data'!G158)),NA())</f>
        <v>#N/A</v>
      </c>
      <c r="AM164" s="511" t="e">
        <f ca="1">+IF(AND(ISNUMBER(OFFSET('Sanitation Data'!$G$10,0,10*ROW('Sanitation Data'!G158))),'Data Summary'!DB164="Yes"),OFFSET('Sanitation Data'!$G$10,0,10*ROW('Sanitation Data'!G158)),NA())</f>
        <v>#N/A</v>
      </c>
      <c r="AN164" s="511" t="e">
        <f ca="1">+IF(AND(ISNUMBER(OFFSET('Sanitation Data'!$G$11,0,10*ROW('Sanitation Data'!G158))),'Data Summary'!DC164="Yes"),OFFSET('Sanitation Data'!$G$11,0,10*ROW('Sanitation Data'!G158)),NA())</f>
        <v>#N/A</v>
      </c>
      <c r="AO164" s="511" t="e">
        <f ca="1">+IF(AND(ISNUMBER(OFFSET('Sanitation Data'!$G$12,0,10*ROW('Sanitation Data'!G158))),'Data Summary'!DD164="Yes"),OFFSET('Sanitation Data'!$G$12,0,10*ROW('Sanitation Data'!G158)),NA())</f>
        <v>#N/A</v>
      </c>
      <c r="AP164" s="511" t="e">
        <f ca="1">+IF(AND(ISNUMBER(OFFSET('Sanitation Data'!$H$4,0,10*ROW('Sanitation Data'!H158))),'Data Summary'!DE164="Yes"),100-OFFSET('Sanitation Data'!$H$4,0,10*ROW('Sanitation Data'!H158)),NA())</f>
        <v>#N/A</v>
      </c>
      <c r="AQ164" s="511" t="e">
        <f ca="1">+IF(AND(ISNUMBER(OFFSET('Sanitation Data'!$H$6,0,10*ROW('Sanitation Data'!H158))),'Data Summary'!DF164="Yes"),OFFSET('Sanitation Data'!$H$6,0,10*ROW('Sanitation Data'!H158)),NA())</f>
        <v>#N/A</v>
      </c>
      <c r="AR164" s="511" t="e">
        <f ca="1">+IF(AND(ISNUMBER(OFFSET('Sanitation Data'!$H$10,0,10*ROW('Sanitation Data'!H158))),'Data Summary'!DG164="Yes"),OFFSET('Sanitation Data'!$H$10,0,10*ROW('Sanitation Data'!H158)),NA())</f>
        <v>#N/A</v>
      </c>
      <c r="AS164" s="511" t="e">
        <f ca="1">+IF(AND(ISNUMBER(OFFSET('Sanitation Data'!$H$11,0,10*ROW('Sanitation Data'!H158))),'Data Summary'!DH164="Yes"),OFFSET('Sanitation Data'!$H$11,0,10*ROW('Sanitation Data'!H158)),NA())</f>
        <v>#N/A</v>
      </c>
      <c r="AT164" s="511" t="e">
        <f ca="1">+IF(AND(ISNUMBER(OFFSET('Sanitation Data'!$H$12,0,10*ROW('Sanitation Data'!H158))),'Data Summary'!DI164="Yes"),OFFSET('Sanitation Data'!$H$12,0,10*ROW('Sanitation Data'!H158)),NA())</f>
        <v>#N/A</v>
      </c>
      <c r="AU164" s="511" t="e">
        <f ca="1">+IF(AND(ISNUMBER(OFFSET('Sanitation Data'!$I$4,0,10*ROW('Sanitation Data'!I158))),'Data Summary'!DJ164="Yes"),100-OFFSET('Sanitation Data'!$I$4,0,10*ROW('Sanitation Data'!I158)),NA())</f>
        <v>#N/A</v>
      </c>
      <c r="AV164" s="511" t="e">
        <f ca="1">+IF(AND(ISNUMBER(OFFSET('Sanitation Data'!$I$6,0,10*ROW('Sanitation Data'!I158))),'Data Summary'!DK164="Yes"),OFFSET('Sanitation Data'!$I$6,0,10*ROW('Sanitation Data'!I158)),NA())</f>
        <v>#N/A</v>
      </c>
      <c r="AW164" s="511" t="e">
        <f ca="1">+IF(AND(ISNUMBER(OFFSET('Sanitation Data'!$I$10,0,10*ROW('Sanitation Data'!I158))),'Data Summary'!DL164="Yes"),OFFSET('Sanitation Data'!$I$10,0,10*ROW('Sanitation Data'!I158)),NA())</f>
        <v>#N/A</v>
      </c>
      <c r="AX164" s="511" t="e">
        <f ca="1">+IF(AND(ISNUMBER(OFFSET('Sanitation Data'!$I$11,0,10*ROW('Sanitation Data'!I158))),'Data Summary'!DM164="Yes"),OFFSET('Sanitation Data'!$I$11,0,10*ROW('Sanitation Data'!I158)),NA())</f>
        <v>#N/A</v>
      </c>
      <c r="AY164" s="511" t="e">
        <f ca="1">+IF(AND(ISNUMBER(OFFSET('Sanitation Data'!$I$12,0,10*ROW('Sanitation Data'!I158))),'Data Summary'!DN164="Yes"),OFFSET('Sanitation Data'!$I$12,0,10*ROW('Sanitation Data'!I158)),NA())</f>
        <v>#N/A</v>
      </c>
      <c r="AZ164" s="512" t="e">
        <f ca="1">+IF(AND(ISNUMBER(OFFSET('Hygiene Data'!$D$5,0,10*ROW('Hygiene Data'!D158))),'Data Summary'!DO164="Yes"),OFFSET('Hygiene Data'!$D$5,0,10*ROW('Hygiene Data'!D158)),NA())</f>
        <v>#N/A</v>
      </c>
      <c r="BA164" s="512" t="e">
        <f ca="1">+IF(AND(ISNUMBER(OFFSET('Hygiene Data'!$D$7,0,10*ROW('Hygiene Data'!D158))),'Data Summary'!DP164="Yes"),OFFSET('Hygiene Data'!$D$7,0,10*ROW('Hygiene Data'!D158)),NA())</f>
        <v>#N/A</v>
      </c>
      <c r="BB164" s="512" t="e">
        <f ca="1">+IF(AND(ISNUMBER(OFFSET('Hygiene Data'!$D$9,0,10*ROW('Hygiene Data'!D158))),'Data Summary'!DQ164="Yes"),OFFSET('Hygiene Data'!$D$9,0,10*ROW('Hygiene Data'!D158)),NA())</f>
        <v>#N/A</v>
      </c>
      <c r="BC164" s="512" t="e">
        <f ca="1">+IF(AND(ISNUMBER(OFFSET('Hygiene Data'!$E$5,0,10*ROW('Hygiene Data'!E158))),'Data Summary'!DR164="Yes"),OFFSET('Hygiene Data'!$E$5,0,10*ROW('Hygiene Data'!E158)),NA())</f>
        <v>#N/A</v>
      </c>
      <c r="BD164" s="512" t="e">
        <f ca="1">+IF(AND(ISNUMBER(OFFSET('Hygiene Data'!$E$7,0,10*ROW('Hygiene Data'!E158))),'Data Summary'!DS164="Yes"),OFFSET('Hygiene Data'!$E$7,0,10*ROW('Hygiene Data'!E158)),NA())</f>
        <v>#N/A</v>
      </c>
      <c r="BE164" s="512" t="e">
        <f ca="1">+IF(AND(ISNUMBER(OFFSET('Hygiene Data'!$E$9,0,10*ROW('Hygiene Data'!E158))),'Data Summary'!DT164="Yes"),OFFSET('Hygiene Data'!$E$9,0,10*ROW('Hygiene Data'!E158)),NA())</f>
        <v>#N/A</v>
      </c>
      <c r="BF164" s="512" t="e">
        <f ca="1">+IF(AND(ISNUMBER(OFFSET('Hygiene Data'!$F$5,0,10*ROW('Hygiene Data'!F158))),'Data Summary'!DU164="Yes"),OFFSET('Hygiene Data'!$F$5,0,10*ROW('Hygiene Data'!F158)),NA())</f>
        <v>#N/A</v>
      </c>
      <c r="BG164" s="512" t="e">
        <f ca="1">+IF(AND(ISNUMBER(OFFSET('Hygiene Data'!$F$7,0,10*ROW('Hygiene Data'!F158))),'Data Summary'!DV164="Yes"),OFFSET('Hygiene Data'!$F$7,0,10*ROW('Hygiene Data'!F158)),NA())</f>
        <v>#N/A</v>
      </c>
      <c r="BH164" s="512" t="e">
        <f ca="1">+IF(AND(ISNUMBER(OFFSET('Hygiene Data'!$F$9,0,10*ROW('Hygiene Data'!F158))),'Data Summary'!DW164="Yes"),OFFSET('Hygiene Data'!$F$9,0,10*ROW('Hygiene Data'!F158)),NA())</f>
        <v>#N/A</v>
      </c>
      <c r="BI164" s="512" t="e">
        <f ca="1">+IF(AND(ISNUMBER(OFFSET('Hygiene Data'!$G$5,0,10*ROW('Hygiene Data'!G158))),'Data Summary'!DX164="Yes"),OFFSET('Hygiene Data'!$G$5,0,10*ROW('Hygiene Data'!G158)),NA())</f>
        <v>#N/A</v>
      </c>
      <c r="BJ164" s="512" t="e">
        <f ca="1">+IF(AND(ISNUMBER(OFFSET('Hygiene Data'!$G$7,0,10*ROW('Hygiene Data'!G158))),'Data Summary'!DY164="Yes"),OFFSET('Hygiene Data'!$G$7,0,10*ROW('Hygiene Data'!G158)),NA())</f>
        <v>#N/A</v>
      </c>
      <c r="BK164" s="512" t="e">
        <f ca="1">+IF(AND(ISNUMBER(OFFSET('Hygiene Data'!$G$9,0,10*ROW('Hygiene Data'!G158))),'Data Summary'!DZ164="Yes"),OFFSET('Hygiene Data'!$G$9,0,10*ROW('Hygiene Data'!G158)),NA())</f>
        <v>#N/A</v>
      </c>
      <c r="BL164" s="512" t="e">
        <f ca="1">+IF(AND(ISNUMBER(OFFSET('Hygiene Data'!$H$5,0,10*ROW('Hygiene Data'!H158))),'Data Summary'!EA164="Yes"),OFFSET('Hygiene Data'!$H$5,0,10*ROW('Hygiene Data'!H158)),NA())</f>
        <v>#N/A</v>
      </c>
      <c r="BM164" s="512" t="e">
        <f ca="1">+IF(AND(ISNUMBER(OFFSET('Hygiene Data'!$H$7,0,10*ROW('Hygiene Data'!H158))),'Data Summary'!EB164="Yes"),OFFSET('Hygiene Data'!$H$7,0,10*ROW('Hygiene Data'!H158)),NA())</f>
        <v>#N/A</v>
      </c>
      <c r="BN164" s="512" t="e">
        <f ca="1">+IF(AND(ISNUMBER(OFFSET('Hygiene Data'!$H$9,0,10*ROW('Hygiene Data'!H158))),'Data Summary'!EC164="Yes"),OFFSET('Hygiene Data'!$H$9,0,10*ROW('Hygiene Data'!H158)),NA())</f>
        <v>#N/A</v>
      </c>
      <c r="BO164" s="512" t="e">
        <f ca="1">+IF(AND(ISNUMBER(OFFSET('Hygiene Data'!$I$5,0,10*ROW('Hygiene Data'!I158))),'Data Summary'!ED164="Yes"),OFFSET('Hygiene Data'!$I$5,0,10*ROW('Hygiene Data'!I158)),NA())</f>
        <v>#N/A</v>
      </c>
      <c r="BP164" s="512" t="e">
        <f ca="1">+IF(AND(ISNUMBER(OFFSET('Hygiene Data'!$I$7,0,10*ROW('Hygiene Data'!I158))),'Data Summary'!EE164="Yes"),OFFSET('Hygiene Data'!$I$7,0,10*ROW('Hygiene Data'!I158)),NA())</f>
        <v>#N/A</v>
      </c>
      <c r="BQ164" s="512" t="e">
        <f ca="1">+IF(AND(ISNUMBER(OFFSET('Hygiene Data'!$I$9,0,10*ROW('Hygiene Data'!I158))),'Data Summary'!EF164="Yes"),OFFSET('Hygiene Data'!$I$9,0,10*ROW('Hygiene Data'!I158)),NA())</f>
        <v>#N/A</v>
      </c>
    </row>
    <row r="165" spans="1:69" x14ac:dyDescent="0.25">
      <c r="A165" s="508" t="e">
        <f ca="1">+RIGHT('Data Summary'!A165,LEN('Data Summary'!A165)-9)</f>
        <v>#VALUE!</v>
      </c>
      <c r="B165" s="482" t="str">
        <f ca="1">+IF(ISTEXT('Data Summary'!B165),'Data Summary'!B165,"")</f>
        <v/>
      </c>
      <c r="C165" s="509" t="e">
        <f ca="1">+VALUE('Data Summary'!C165)</f>
        <v>#VALUE!</v>
      </c>
      <c r="D165" s="510" t="e">
        <f ca="1">+IF(AND(ISNUMBER(OFFSET('Water Data'!$D$4,0,10*ROW('Water Data'!D159))),'Data Summary'!BS165="Yes"),100-OFFSET('Water Data'!$D$4,0,10*ROW('Water Data'!D159)),NA())</f>
        <v>#N/A</v>
      </c>
      <c r="E165" s="510" t="e">
        <f ca="1">+IF(AND(ISNUMBER(OFFSET('Water Data'!$D$6,0,10*ROW('Water Data'!D159))),'Data Summary'!BT165="Yes"),OFFSET('Water Data'!$D$6,0,10*ROW('Water Data'!D159)),NA())</f>
        <v>#N/A</v>
      </c>
      <c r="F165" s="510" t="e">
        <f ca="1">+IF(AND(ISNUMBER(OFFSET('Water Data'!$D$9,0,10*ROW('Water Data'!D159))),'Data Summary'!BU165="Yes"),OFFSET('Water Data'!$D$9,0,10*ROW('Water Data'!D159)),NA())</f>
        <v>#N/A</v>
      </c>
      <c r="G165" s="510" t="e">
        <f ca="1">+IF(AND(ISNUMBER(OFFSET('Water Data'!$E$4,0,10*ROW('Water Data'!E159))),'Data Summary'!BV165="Yes"),100-OFFSET('Water Data'!$E$4,0,10*ROW('Water Data'!E159)),NA())</f>
        <v>#N/A</v>
      </c>
      <c r="H165" s="510" t="e">
        <f ca="1">+IF(AND(ISNUMBER(OFFSET('Water Data'!$E$6,0,10*ROW('Water Data'!E159))),'Data Summary'!BW165="Yes"),OFFSET('Water Data'!$E$6,0,10*ROW('Water Data'!E159)),NA())</f>
        <v>#N/A</v>
      </c>
      <c r="I165" s="510" t="e">
        <f ca="1">+IF(AND(ISNUMBER(OFFSET('Water Data'!$E$9,0,10*ROW('Water Data'!E159))),'Data Summary'!BX165="Yes"),OFFSET('Water Data'!$E$9,0,10*ROW('Water Data'!E159)),NA())</f>
        <v>#N/A</v>
      </c>
      <c r="J165" s="510" t="e">
        <f ca="1">+IF(AND(ISNUMBER(OFFSET('Water Data'!$F$4,0,10*ROW('Water Data'!F159))),'Data Summary'!BY165="Yes"),100-OFFSET('Water Data'!$F$4,0,10*ROW('Water Data'!F159)),NA())</f>
        <v>#N/A</v>
      </c>
      <c r="K165" s="510" t="e">
        <f ca="1">+IF(AND(ISNUMBER(OFFSET('Water Data'!$F$6,0,10*ROW('Water Data'!F159))),'Data Summary'!BZ165="Yes"),OFFSET('Water Data'!$F$6,0,10*ROW('Water Data'!F159)),NA())</f>
        <v>#N/A</v>
      </c>
      <c r="L165" s="510" t="e">
        <f ca="1">+IF(AND(ISNUMBER(OFFSET('Water Data'!$F$9,0,10*ROW('Water Data'!F159))),'Data Summary'!CA165="Yes"),OFFSET('Water Data'!$F$9,0,10*ROW('Water Data'!F159)),NA())</f>
        <v>#N/A</v>
      </c>
      <c r="M165" s="510" t="e">
        <f ca="1">+IF(AND(ISNUMBER(OFFSET('Water Data'!$G$4,0,10*ROW('Water Data'!G159))),'Data Summary'!CB165="Yes"),100-OFFSET('Water Data'!$G$4,0,10*ROW('Water Data'!G159)),NA())</f>
        <v>#N/A</v>
      </c>
      <c r="N165" s="510" t="e">
        <f ca="1">+IF(AND(ISNUMBER(OFFSET('Water Data'!$G$6,0,10*ROW('Water Data'!G159))),'Data Summary'!CC165="Yes"),OFFSET('Water Data'!$G$6,0,10*ROW('Water Data'!G159)),NA())</f>
        <v>#N/A</v>
      </c>
      <c r="O165" s="510" t="e">
        <f ca="1">+IF(AND(ISNUMBER(OFFSET('Water Data'!$G$9,0,10*ROW('Water Data'!G159))),'Data Summary'!CD165="Yes"),OFFSET('Water Data'!$G$9,0,10*ROW('Water Data'!G159)),NA())</f>
        <v>#N/A</v>
      </c>
      <c r="P165" s="510" t="e">
        <f ca="1">+IF(AND(ISNUMBER(OFFSET('Water Data'!$H$4,0,10*ROW('Water Data'!H159))),'Data Summary'!CE165="Yes"),100-OFFSET('Water Data'!$H$4,0,10*ROW('Water Data'!H159)),NA())</f>
        <v>#N/A</v>
      </c>
      <c r="Q165" s="510" t="e">
        <f ca="1">+IF(AND(ISNUMBER(OFFSET('Water Data'!$H$6,0,10*ROW('Water Data'!H159))),'Data Summary'!CF165="Yes"),OFFSET('Water Data'!$H$6,0,10*ROW('Water Data'!H159)),NA())</f>
        <v>#N/A</v>
      </c>
      <c r="R165" s="510" t="e">
        <f ca="1">+IF(AND(ISNUMBER(OFFSET('Water Data'!$H$9,0,10*ROW('Water Data'!H159))),'Data Summary'!CG165="Yes"),OFFSET('Water Data'!$H$9,0,10*ROW('Water Data'!H159)),NA())</f>
        <v>#N/A</v>
      </c>
      <c r="S165" s="510" t="e">
        <f ca="1">+IF(AND(ISNUMBER(OFFSET('Water Data'!$I$4,0,10*ROW('Water Data'!I159))),'Data Summary'!CH165="Yes"),100-OFFSET('Water Data'!$I$4,0,10*ROW('Water Data'!I159)),NA())</f>
        <v>#N/A</v>
      </c>
      <c r="T165" s="510" t="e">
        <f ca="1">+IF(AND(ISNUMBER(OFFSET('Water Data'!$I$6,0,10*ROW('Water Data'!I159))),'Data Summary'!CI165="Yes"),OFFSET('Water Data'!$I$6,0,10*ROW('Water Data'!I159)),NA())</f>
        <v>#N/A</v>
      </c>
      <c r="U165" s="510" t="e">
        <f ca="1">+IF(AND(ISNUMBER(OFFSET('Water Data'!$I$9,0,10*ROW('Water Data'!I159))),'Data Summary'!CJ165="Yes"),OFFSET('Water Data'!$I$9,0,10*ROW('Water Data'!I159)),NA())</f>
        <v>#N/A</v>
      </c>
      <c r="V165" s="511" t="e">
        <f ca="1">+IF(AND(ISNUMBER(OFFSET('Sanitation Data'!$D$4,0,10*ROW('Sanitation Data'!D159))),'Data Summary'!CK165="Yes"),100-OFFSET('Sanitation Data'!$D$4,0,10*ROW('Sanitation Data'!D159)),NA())</f>
        <v>#N/A</v>
      </c>
      <c r="W165" s="511" t="e">
        <f ca="1">+IF(AND(ISNUMBER(OFFSET('Sanitation Data'!$D$6,0,10*ROW('Sanitation Data'!D159))),'Data Summary'!CL165="Yes"),OFFSET('Sanitation Data'!$D$6,0,10*ROW('Sanitation Data'!D159)),NA())</f>
        <v>#N/A</v>
      </c>
      <c r="X165" s="511" t="e">
        <f ca="1">+IF(AND(ISNUMBER(OFFSET('Sanitation Data'!$D$10,0,10*ROW('Sanitation Data'!D159))),'Data Summary'!CM165="Yes"),OFFSET('Sanitation Data'!$D$10,0,10*ROW('Sanitation Data'!D159)),NA())</f>
        <v>#N/A</v>
      </c>
      <c r="Y165" s="511" t="e">
        <f ca="1">+IF(AND(ISNUMBER(OFFSET('Sanitation Data'!$D$11,0,10*ROW('Sanitation Data'!D159))),'Data Summary'!CN165="Yes"),OFFSET('Sanitation Data'!$D$11,0,10*ROW('Sanitation Data'!D159)),NA())</f>
        <v>#N/A</v>
      </c>
      <c r="Z165" s="511" t="e">
        <f ca="1">+IF(AND(ISNUMBER(OFFSET('Sanitation Data'!$D$12,0,10*ROW('Sanitation Data'!D159))),'Data Summary'!CO165="Yes"),OFFSET('Sanitation Data'!$D$12,0,10*ROW('Sanitation Data'!D159)),NA())</f>
        <v>#N/A</v>
      </c>
      <c r="AA165" s="511" t="e">
        <f ca="1">+IF(AND(ISNUMBER(OFFSET('Sanitation Data'!$E$4,0,10*ROW('Sanitation Data'!E159))),'Data Summary'!CP165="Yes"),100-OFFSET('Sanitation Data'!$E$4,0,10*ROW('Sanitation Data'!E159)),NA())</f>
        <v>#N/A</v>
      </c>
      <c r="AB165" s="511" t="e">
        <f ca="1">+IF(AND(ISNUMBER(OFFSET('Sanitation Data'!$E$6,0,10*ROW('Sanitation Data'!E159))),'Data Summary'!CQ165="Yes"),OFFSET('Sanitation Data'!$E$6,0,10*ROW('Sanitation Data'!E159)),NA())</f>
        <v>#N/A</v>
      </c>
      <c r="AC165" s="511" t="e">
        <f ca="1">+IF(AND(ISNUMBER(OFFSET('Sanitation Data'!$E$10,0,10*ROW('Sanitation Data'!E159))),'Data Summary'!CR165="Yes"),OFFSET('Sanitation Data'!$E$10,0,10*ROW('Sanitation Data'!E159)),NA())</f>
        <v>#N/A</v>
      </c>
      <c r="AD165" s="511" t="e">
        <f ca="1">+IF(AND(ISNUMBER(OFFSET('Sanitation Data'!$E$11,0,10*ROW('Sanitation Data'!E159))),'Data Summary'!CS165="Yes"),OFFSET('Sanitation Data'!$E$11,0,10*ROW('Sanitation Data'!E159)),NA())</f>
        <v>#N/A</v>
      </c>
      <c r="AE165" s="511" t="e">
        <f ca="1">+IF(AND(ISNUMBER(OFFSET('Sanitation Data'!$E$12,0,10*ROW('Sanitation Data'!E159))),'Data Summary'!CT165="Yes"),OFFSET('Sanitation Data'!$E$12,0,10*ROW('Sanitation Data'!E159)),NA())</f>
        <v>#N/A</v>
      </c>
      <c r="AF165" s="511" t="e">
        <f ca="1">+IF(AND(ISNUMBER(OFFSET('Sanitation Data'!$F$4,0,10*ROW('Sanitation Data'!F159))),'Data Summary'!CU165="Yes"),100-OFFSET('Sanitation Data'!$F$4,0,10*ROW('Sanitation Data'!F159)),NA())</f>
        <v>#N/A</v>
      </c>
      <c r="AG165" s="511" t="e">
        <f ca="1">+IF(AND(ISNUMBER(OFFSET('Sanitation Data'!$F$6,0,10*ROW('Sanitation Data'!F159))),'Data Summary'!CV165="Yes"),OFFSET('Sanitation Data'!$F$6,0,10*ROW('Sanitation Data'!F159)),NA())</f>
        <v>#N/A</v>
      </c>
      <c r="AH165" s="511" t="e">
        <f ca="1">+IF(AND(ISNUMBER(OFFSET('Sanitation Data'!$F$10,0,10*ROW('Sanitation Data'!F159))),'Data Summary'!CW165="Yes"),OFFSET('Sanitation Data'!$F$10,0,10*ROW('Sanitation Data'!F159)),NA())</f>
        <v>#N/A</v>
      </c>
      <c r="AI165" s="511" t="e">
        <f ca="1">+IF(AND(ISNUMBER(OFFSET('Sanitation Data'!$F$11,0,10*ROW('Sanitation Data'!F159))),'Data Summary'!CX165="Yes"),OFFSET('Sanitation Data'!$F$11,0,10*ROW('Sanitation Data'!F159)),NA())</f>
        <v>#N/A</v>
      </c>
      <c r="AJ165" s="511" t="e">
        <f ca="1">+IF(AND(ISNUMBER(OFFSET('Sanitation Data'!$F$12,0,10*ROW('Sanitation Data'!F159))),'Data Summary'!CY165="Yes"),OFFSET('Sanitation Data'!$F$12,0,10*ROW('Sanitation Data'!F159)),NA())</f>
        <v>#N/A</v>
      </c>
      <c r="AK165" s="511" t="e">
        <f ca="1">+IF(AND(ISNUMBER(OFFSET('Sanitation Data'!$G$4,0,10*ROW('Sanitation Data'!G159))),'Data Summary'!CZ165="Yes"),100-OFFSET('Sanitation Data'!$G$4,0,10*ROW('Sanitation Data'!G159)),NA())</f>
        <v>#N/A</v>
      </c>
      <c r="AL165" s="511" t="e">
        <f ca="1">+IF(AND(ISNUMBER(OFFSET('Sanitation Data'!$G$6,0,10*ROW('Sanitation Data'!G159))),'Data Summary'!DA165="Yes"),OFFSET('Sanitation Data'!$G$6,0,10*ROW('Sanitation Data'!G159)),NA())</f>
        <v>#N/A</v>
      </c>
      <c r="AM165" s="511" t="e">
        <f ca="1">+IF(AND(ISNUMBER(OFFSET('Sanitation Data'!$G$10,0,10*ROW('Sanitation Data'!G159))),'Data Summary'!DB165="Yes"),OFFSET('Sanitation Data'!$G$10,0,10*ROW('Sanitation Data'!G159)),NA())</f>
        <v>#N/A</v>
      </c>
      <c r="AN165" s="511" t="e">
        <f ca="1">+IF(AND(ISNUMBER(OFFSET('Sanitation Data'!$G$11,0,10*ROW('Sanitation Data'!G159))),'Data Summary'!DC165="Yes"),OFFSET('Sanitation Data'!$G$11,0,10*ROW('Sanitation Data'!G159)),NA())</f>
        <v>#N/A</v>
      </c>
      <c r="AO165" s="511" t="e">
        <f ca="1">+IF(AND(ISNUMBER(OFFSET('Sanitation Data'!$G$12,0,10*ROW('Sanitation Data'!G159))),'Data Summary'!DD165="Yes"),OFFSET('Sanitation Data'!$G$12,0,10*ROW('Sanitation Data'!G159)),NA())</f>
        <v>#N/A</v>
      </c>
      <c r="AP165" s="511" t="e">
        <f ca="1">+IF(AND(ISNUMBER(OFFSET('Sanitation Data'!$H$4,0,10*ROW('Sanitation Data'!H159))),'Data Summary'!DE165="Yes"),100-OFFSET('Sanitation Data'!$H$4,0,10*ROW('Sanitation Data'!H159)),NA())</f>
        <v>#N/A</v>
      </c>
      <c r="AQ165" s="511" t="e">
        <f ca="1">+IF(AND(ISNUMBER(OFFSET('Sanitation Data'!$H$6,0,10*ROW('Sanitation Data'!H159))),'Data Summary'!DF165="Yes"),OFFSET('Sanitation Data'!$H$6,0,10*ROW('Sanitation Data'!H159)),NA())</f>
        <v>#N/A</v>
      </c>
      <c r="AR165" s="511" t="e">
        <f ca="1">+IF(AND(ISNUMBER(OFFSET('Sanitation Data'!$H$10,0,10*ROW('Sanitation Data'!H159))),'Data Summary'!DG165="Yes"),OFFSET('Sanitation Data'!$H$10,0,10*ROW('Sanitation Data'!H159)),NA())</f>
        <v>#N/A</v>
      </c>
      <c r="AS165" s="511" t="e">
        <f ca="1">+IF(AND(ISNUMBER(OFFSET('Sanitation Data'!$H$11,0,10*ROW('Sanitation Data'!H159))),'Data Summary'!DH165="Yes"),OFFSET('Sanitation Data'!$H$11,0,10*ROW('Sanitation Data'!H159)),NA())</f>
        <v>#N/A</v>
      </c>
      <c r="AT165" s="511" t="e">
        <f ca="1">+IF(AND(ISNUMBER(OFFSET('Sanitation Data'!$H$12,0,10*ROW('Sanitation Data'!H159))),'Data Summary'!DI165="Yes"),OFFSET('Sanitation Data'!$H$12,0,10*ROW('Sanitation Data'!H159)),NA())</f>
        <v>#N/A</v>
      </c>
      <c r="AU165" s="511" t="e">
        <f ca="1">+IF(AND(ISNUMBER(OFFSET('Sanitation Data'!$I$4,0,10*ROW('Sanitation Data'!I159))),'Data Summary'!DJ165="Yes"),100-OFFSET('Sanitation Data'!$I$4,0,10*ROW('Sanitation Data'!I159)),NA())</f>
        <v>#N/A</v>
      </c>
      <c r="AV165" s="511" t="e">
        <f ca="1">+IF(AND(ISNUMBER(OFFSET('Sanitation Data'!$I$6,0,10*ROW('Sanitation Data'!I159))),'Data Summary'!DK165="Yes"),OFFSET('Sanitation Data'!$I$6,0,10*ROW('Sanitation Data'!I159)),NA())</f>
        <v>#N/A</v>
      </c>
      <c r="AW165" s="511" t="e">
        <f ca="1">+IF(AND(ISNUMBER(OFFSET('Sanitation Data'!$I$10,0,10*ROW('Sanitation Data'!I159))),'Data Summary'!DL165="Yes"),OFFSET('Sanitation Data'!$I$10,0,10*ROW('Sanitation Data'!I159)),NA())</f>
        <v>#N/A</v>
      </c>
      <c r="AX165" s="511" t="e">
        <f ca="1">+IF(AND(ISNUMBER(OFFSET('Sanitation Data'!$I$11,0,10*ROW('Sanitation Data'!I159))),'Data Summary'!DM165="Yes"),OFFSET('Sanitation Data'!$I$11,0,10*ROW('Sanitation Data'!I159)),NA())</f>
        <v>#N/A</v>
      </c>
      <c r="AY165" s="511" t="e">
        <f ca="1">+IF(AND(ISNUMBER(OFFSET('Sanitation Data'!$I$12,0,10*ROW('Sanitation Data'!I159))),'Data Summary'!DN165="Yes"),OFFSET('Sanitation Data'!$I$12,0,10*ROW('Sanitation Data'!I159)),NA())</f>
        <v>#N/A</v>
      </c>
      <c r="AZ165" s="512" t="e">
        <f ca="1">+IF(AND(ISNUMBER(OFFSET('Hygiene Data'!$D$5,0,10*ROW('Hygiene Data'!D159))),'Data Summary'!DO165="Yes"),OFFSET('Hygiene Data'!$D$5,0,10*ROW('Hygiene Data'!D159)),NA())</f>
        <v>#N/A</v>
      </c>
      <c r="BA165" s="512" t="e">
        <f ca="1">+IF(AND(ISNUMBER(OFFSET('Hygiene Data'!$D$7,0,10*ROW('Hygiene Data'!D159))),'Data Summary'!DP165="Yes"),OFFSET('Hygiene Data'!$D$7,0,10*ROW('Hygiene Data'!D159)),NA())</f>
        <v>#N/A</v>
      </c>
      <c r="BB165" s="512" t="e">
        <f ca="1">+IF(AND(ISNUMBER(OFFSET('Hygiene Data'!$D$9,0,10*ROW('Hygiene Data'!D159))),'Data Summary'!DQ165="Yes"),OFFSET('Hygiene Data'!$D$9,0,10*ROW('Hygiene Data'!D159)),NA())</f>
        <v>#N/A</v>
      </c>
      <c r="BC165" s="512" t="e">
        <f ca="1">+IF(AND(ISNUMBER(OFFSET('Hygiene Data'!$E$5,0,10*ROW('Hygiene Data'!E159))),'Data Summary'!DR165="Yes"),OFFSET('Hygiene Data'!$E$5,0,10*ROW('Hygiene Data'!E159)),NA())</f>
        <v>#N/A</v>
      </c>
      <c r="BD165" s="512" t="e">
        <f ca="1">+IF(AND(ISNUMBER(OFFSET('Hygiene Data'!$E$7,0,10*ROW('Hygiene Data'!E159))),'Data Summary'!DS165="Yes"),OFFSET('Hygiene Data'!$E$7,0,10*ROW('Hygiene Data'!E159)),NA())</f>
        <v>#N/A</v>
      </c>
      <c r="BE165" s="512" t="e">
        <f ca="1">+IF(AND(ISNUMBER(OFFSET('Hygiene Data'!$E$9,0,10*ROW('Hygiene Data'!E159))),'Data Summary'!DT165="Yes"),OFFSET('Hygiene Data'!$E$9,0,10*ROW('Hygiene Data'!E159)),NA())</f>
        <v>#N/A</v>
      </c>
      <c r="BF165" s="512" t="e">
        <f ca="1">+IF(AND(ISNUMBER(OFFSET('Hygiene Data'!$F$5,0,10*ROW('Hygiene Data'!F159))),'Data Summary'!DU165="Yes"),OFFSET('Hygiene Data'!$F$5,0,10*ROW('Hygiene Data'!F159)),NA())</f>
        <v>#N/A</v>
      </c>
      <c r="BG165" s="512" t="e">
        <f ca="1">+IF(AND(ISNUMBER(OFFSET('Hygiene Data'!$F$7,0,10*ROW('Hygiene Data'!F159))),'Data Summary'!DV165="Yes"),OFFSET('Hygiene Data'!$F$7,0,10*ROW('Hygiene Data'!F159)),NA())</f>
        <v>#N/A</v>
      </c>
      <c r="BH165" s="512" t="e">
        <f ca="1">+IF(AND(ISNUMBER(OFFSET('Hygiene Data'!$F$9,0,10*ROW('Hygiene Data'!F159))),'Data Summary'!DW165="Yes"),OFFSET('Hygiene Data'!$F$9,0,10*ROW('Hygiene Data'!F159)),NA())</f>
        <v>#N/A</v>
      </c>
      <c r="BI165" s="512" t="e">
        <f ca="1">+IF(AND(ISNUMBER(OFFSET('Hygiene Data'!$G$5,0,10*ROW('Hygiene Data'!G159))),'Data Summary'!DX165="Yes"),OFFSET('Hygiene Data'!$G$5,0,10*ROW('Hygiene Data'!G159)),NA())</f>
        <v>#N/A</v>
      </c>
      <c r="BJ165" s="512" t="e">
        <f ca="1">+IF(AND(ISNUMBER(OFFSET('Hygiene Data'!$G$7,0,10*ROW('Hygiene Data'!G159))),'Data Summary'!DY165="Yes"),OFFSET('Hygiene Data'!$G$7,0,10*ROW('Hygiene Data'!G159)),NA())</f>
        <v>#N/A</v>
      </c>
      <c r="BK165" s="512" t="e">
        <f ca="1">+IF(AND(ISNUMBER(OFFSET('Hygiene Data'!$G$9,0,10*ROW('Hygiene Data'!G159))),'Data Summary'!DZ165="Yes"),OFFSET('Hygiene Data'!$G$9,0,10*ROW('Hygiene Data'!G159)),NA())</f>
        <v>#N/A</v>
      </c>
      <c r="BL165" s="512" t="e">
        <f ca="1">+IF(AND(ISNUMBER(OFFSET('Hygiene Data'!$H$5,0,10*ROW('Hygiene Data'!H159))),'Data Summary'!EA165="Yes"),OFFSET('Hygiene Data'!$H$5,0,10*ROW('Hygiene Data'!H159)),NA())</f>
        <v>#N/A</v>
      </c>
      <c r="BM165" s="512" t="e">
        <f ca="1">+IF(AND(ISNUMBER(OFFSET('Hygiene Data'!$H$7,0,10*ROW('Hygiene Data'!H159))),'Data Summary'!EB165="Yes"),OFFSET('Hygiene Data'!$H$7,0,10*ROW('Hygiene Data'!H159)),NA())</f>
        <v>#N/A</v>
      </c>
      <c r="BN165" s="512" t="e">
        <f ca="1">+IF(AND(ISNUMBER(OFFSET('Hygiene Data'!$H$9,0,10*ROW('Hygiene Data'!H159))),'Data Summary'!EC165="Yes"),OFFSET('Hygiene Data'!$H$9,0,10*ROW('Hygiene Data'!H159)),NA())</f>
        <v>#N/A</v>
      </c>
      <c r="BO165" s="512" t="e">
        <f ca="1">+IF(AND(ISNUMBER(OFFSET('Hygiene Data'!$I$5,0,10*ROW('Hygiene Data'!I159))),'Data Summary'!ED165="Yes"),OFFSET('Hygiene Data'!$I$5,0,10*ROW('Hygiene Data'!I159)),NA())</f>
        <v>#N/A</v>
      </c>
      <c r="BP165" s="512" t="e">
        <f ca="1">+IF(AND(ISNUMBER(OFFSET('Hygiene Data'!$I$7,0,10*ROW('Hygiene Data'!I159))),'Data Summary'!EE165="Yes"),OFFSET('Hygiene Data'!$I$7,0,10*ROW('Hygiene Data'!I159)),NA())</f>
        <v>#N/A</v>
      </c>
      <c r="BQ165" s="512" t="e">
        <f ca="1">+IF(AND(ISNUMBER(OFFSET('Hygiene Data'!$I$9,0,10*ROW('Hygiene Data'!I159))),'Data Summary'!EF165="Yes"),OFFSET('Hygiene Data'!$I$9,0,10*ROW('Hygiene Data'!I159)),NA())</f>
        <v>#N/A</v>
      </c>
    </row>
    <row r="166" spans="1:69" x14ac:dyDescent="0.25">
      <c r="A166" s="508" t="e">
        <f ca="1">+RIGHT('Data Summary'!A166,LEN('Data Summary'!A166)-9)</f>
        <v>#VALUE!</v>
      </c>
      <c r="B166" s="482" t="str">
        <f ca="1">+IF(ISTEXT('Data Summary'!B166),'Data Summary'!B166,"")</f>
        <v/>
      </c>
      <c r="C166" s="509" t="e">
        <f ca="1">+VALUE('Data Summary'!C166)</f>
        <v>#VALUE!</v>
      </c>
      <c r="D166" s="510" t="e">
        <f ca="1">+IF(AND(ISNUMBER(OFFSET('Water Data'!$D$4,0,10*ROW('Water Data'!D160))),'Data Summary'!BS166="Yes"),100-OFFSET('Water Data'!$D$4,0,10*ROW('Water Data'!D160)),NA())</f>
        <v>#N/A</v>
      </c>
      <c r="E166" s="510" t="e">
        <f ca="1">+IF(AND(ISNUMBER(OFFSET('Water Data'!$D$6,0,10*ROW('Water Data'!D160))),'Data Summary'!BT166="Yes"),OFFSET('Water Data'!$D$6,0,10*ROW('Water Data'!D160)),NA())</f>
        <v>#N/A</v>
      </c>
      <c r="F166" s="510" t="e">
        <f ca="1">+IF(AND(ISNUMBER(OFFSET('Water Data'!$D$9,0,10*ROW('Water Data'!D160))),'Data Summary'!BU166="Yes"),OFFSET('Water Data'!$D$9,0,10*ROW('Water Data'!D160)),NA())</f>
        <v>#N/A</v>
      </c>
      <c r="G166" s="510" t="e">
        <f ca="1">+IF(AND(ISNUMBER(OFFSET('Water Data'!$E$4,0,10*ROW('Water Data'!E160))),'Data Summary'!BV166="Yes"),100-OFFSET('Water Data'!$E$4,0,10*ROW('Water Data'!E160)),NA())</f>
        <v>#N/A</v>
      </c>
      <c r="H166" s="510" t="e">
        <f ca="1">+IF(AND(ISNUMBER(OFFSET('Water Data'!$E$6,0,10*ROW('Water Data'!E160))),'Data Summary'!BW166="Yes"),OFFSET('Water Data'!$E$6,0,10*ROW('Water Data'!E160)),NA())</f>
        <v>#N/A</v>
      </c>
      <c r="I166" s="510" t="e">
        <f ca="1">+IF(AND(ISNUMBER(OFFSET('Water Data'!$E$9,0,10*ROW('Water Data'!E160))),'Data Summary'!BX166="Yes"),OFFSET('Water Data'!$E$9,0,10*ROW('Water Data'!E160)),NA())</f>
        <v>#N/A</v>
      </c>
      <c r="J166" s="510" t="e">
        <f ca="1">+IF(AND(ISNUMBER(OFFSET('Water Data'!$F$4,0,10*ROW('Water Data'!F160))),'Data Summary'!BY166="Yes"),100-OFFSET('Water Data'!$F$4,0,10*ROW('Water Data'!F160)),NA())</f>
        <v>#N/A</v>
      </c>
      <c r="K166" s="510" t="e">
        <f ca="1">+IF(AND(ISNUMBER(OFFSET('Water Data'!$F$6,0,10*ROW('Water Data'!F160))),'Data Summary'!BZ166="Yes"),OFFSET('Water Data'!$F$6,0,10*ROW('Water Data'!F160)),NA())</f>
        <v>#N/A</v>
      </c>
      <c r="L166" s="510" t="e">
        <f ca="1">+IF(AND(ISNUMBER(OFFSET('Water Data'!$F$9,0,10*ROW('Water Data'!F160))),'Data Summary'!CA166="Yes"),OFFSET('Water Data'!$F$9,0,10*ROW('Water Data'!F160)),NA())</f>
        <v>#N/A</v>
      </c>
      <c r="M166" s="510" t="e">
        <f ca="1">+IF(AND(ISNUMBER(OFFSET('Water Data'!$G$4,0,10*ROW('Water Data'!G160))),'Data Summary'!CB166="Yes"),100-OFFSET('Water Data'!$G$4,0,10*ROW('Water Data'!G160)),NA())</f>
        <v>#N/A</v>
      </c>
      <c r="N166" s="510" t="e">
        <f ca="1">+IF(AND(ISNUMBER(OFFSET('Water Data'!$G$6,0,10*ROW('Water Data'!G160))),'Data Summary'!CC166="Yes"),OFFSET('Water Data'!$G$6,0,10*ROW('Water Data'!G160)),NA())</f>
        <v>#N/A</v>
      </c>
      <c r="O166" s="510" t="e">
        <f ca="1">+IF(AND(ISNUMBER(OFFSET('Water Data'!$G$9,0,10*ROW('Water Data'!G160))),'Data Summary'!CD166="Yes"),OFFSET('Water Data'!$G$9,0,10*ROW('Water Data'!G160)),NA())</f>
        <v>#N/A</v>
      </c>
      <c r="P166" s="510" t="e">
        <f ca="1">+IF(AND(ISNUMBER(OFFSET('Water Data'!$H$4,0,10*ROW('Water Data'!H160))),'Data Summary'!CE166="Yes"),100-OFFSET('Water Data'!$H$4,0,10*ROW('Water Data'!H160)),NA())</f>
        <v>#N/A</v>
      </c>
      <c r="Q166" s="510" t="e">
        <f ca="1">+IF(AND(ISNUMBER(OFFSET('Water Data'!$H$6,0,10*ROW('Water Data'!H160))),'Data Summary'!CF166="Yes"),OFFSET('Water Data'!$H$6,0,10*ROW('Water Data'!H160)),NA())</f>
        <v>#N/A</v>
      </c>
      <c r="R166" s="510" t="e">
        <f ca="1">+IF(AND(ISNUMBER(OFFSET('Water Data'!$H$9,0,10*ROW('Water Data'!H160))),'Data Summary'!CG166="Yes"),OFFSET('Water Data'!$H$9,0,10*ROW('Water Data'!H160)),NA())</f>
        <v>#N/A</v>
      </c>
      <c r="S166" s="510" t="e">
        <f ca="1">+IF(AND(ISNUMBER(OFFSET('Water Data'!$I$4,0,10*ROW('Water Data'!I160))),'Data Summary'!CH166="Yes"),100-OFFSET('Water Data'!$I$4,0,10*ROW('Water Data'!I160)),NA())</f>
        <v>#N/A</v>
      </c>
      <c r="T166" s="510" t="e">
        <f ca="1">+IF(AND(ISNUMBER(OFFSET('Water Data'!$I$6,0,10*ROW('Water Data'!I160))),'Data Summary'!CI166="Yes"),OFFSET('Water Data'!$I$6,0,10*ROW('Water Data'!I160)),NA())</f>
        <v>#N/A</v>
      </c>
      <c r="U166" s="510" t="e">
        <f ca="1">+IF(AND(ISNUMBER(OFFSET('Water Data'!$I$9,0,10*ROW('Water Data'!I160))),'Data Summary'!CJ166="Yes"),OFFSET('Water Data'!$I$9,0,10*ROW('Water Data'!I160)),NA())</f>
        <v>#N/A</v>
      </c>
      <c r="V166" s="511" t="e">
        <f ca="1">+IF(AND(ISNUMBER(OFFSET('Sanitation Data'!$D$4,0,10*ROW('Sanitation Data'!D160))),'Data Summary'!CK166="Yes"),100-OFFSET('Sanitation Data'!$D$4,0,10*ROW('Sanitation Data'!D160)),NA())</f>
        <v>#N/A</v>
      </c>
      <c r="W166" s="511" t="e">
        <f ca="1">+IF(AND(ISNUMBER(OFFSET('Sanitation Data'!$D$6,0,10*ROW('Sanitation Data'!D160))),'Data Summary'!CL166="Yes"),OFFSET('Sanitation Data'!$D$6,0,10*ROW('Sanitation Data'!D160)),NA())</f>
        <v>#N/A</v>
      </c>
      <c r="X166" s="511" t="e">
        <f ca="1">+IF(AND(ISNUMBER(OFFSET('Sanitation Data'!$D$10,0,10*ROW('Sanitation Data'!D160))),'Data Summary'!CM166="Yes"),OFFSET('Sanitation Data'!$D$10,0,10*ROW('Sanitation Data'!D160)),NA())</f>
        <v>#N/A</v>
      </c>
      <c r="Y166" s="511" t="e">
        <f ca="1">+IF(AND(ISNUMBER(OFFSET('Sanitation Data'!$D$11,0,10*ROW('Sanitation Data'!D160))),'Data Summary'!CN166="Yes"),OFFSET('Sanitation Data'!$D$11,0,10*ROW('Sanitation Data'!D160)),NA())</f>
        <v>#N/A</v>
      </c>
      <c r="Z166" s="511" t="e">
        <f ca="1">+IF(AND(ISNUMBER(OFFSET('Sanitation Data'!$D$12,0,10*ROW('Sanitation Data'!D160))),'Data Summary'!CO166="Yes"),OFFSET('Sanitation Data'!$D$12,0,10*ROW('Sanitation Data'!D160)),NA())</f>
        <v>#N/A</v>
      </c>
      <c r="AA166" s="511" t="e">
        <f ca="1">+IF(AND(ISNUMBER(OFFSET('Sanitation Data'!$E$4,0,10*ROW('Sanitation Data'!E160))),'Data Summary'!CP166="Yes"),100-OFFSET('Sanitation Data'!$E$4,0,10*ROW('Sanitation Data'!E160)),NA())</f>
        <v>#N/A</v>
      </c>
      <c r="AB166" s="511" t="e">
        <f ca="1">+IF(AND(ISNUMBER(OFFSET('Sanitation Data'!$E$6,0,10*ROW('Sanitation Data'!E160))),'Data Summary'!CQ166="Yes"),OFFSET('Sanitation Data'!$E$6,0,10*ROW('Sanitation Data'!E160)),NA())</f>
        <v>#N/A</v>
      </c>
      <c r="AC166" s="511" t="e">
        <f ca="1">+IF(AND(ISNUMBER(OFFSET('Sanitation Data'!$E$10,0,10*ROW('Sanitation Data'!E160))),'Data Summary'!CR166="Yes"),OFFSET('Sanitation Data'!$E$10,0,10*ROW('Sanitation Data'!E160)),NA())</f>
        <v>#N/A</v>
      </c>
      <c r="AD166" s="511" t="e">
        <f ca="1">+IF(AND(ISNUMBER(OFFSET('Sanitation Data'!$E$11,0,10*ROW('Sanitation Data'!E160))),'Data Summary'!CS166="Yes"),OFFSET('Sanitation Data'!$E$11,0,10*ROW('Sanitation Data'!E160)),NA())</f>
        <v>#N/A</v>
      </c>
      <c r="AE166" s="511" t="e">
        <f ca="1">+IF(AND(ISNUMBER(OFFSET('Sanitation Data'!$E$12,0,10*ROW('Sanitation Data'!E160))),'Data Summary'!CT166="Yes"),OFFSET('Sanitation Data'!$E$12,0,10*ROW('Sanitation Data'!E160)),NA())</f>
        <v>#N/A</v>
      </c>
      <c r="AF166" s="511" t="e">
        <f ca="1">+IF(AND(ISNUMBER(OFFSET('Sanitation Data'!$F$4,0,10*ROW('Sanitation Data'!F160))),'Data Summary'!CU166="Yes"),100-OFFSET('Sanitation Data'!$F$4,0,10*ROW('Sanitation Data'!F160)),NA())</f>
        <v>#N/A</v>
      </c>
      <c r="AG166" s="511" t="e">
        <f ca="1">+IF(AND(ISNUMBER(OFFSET('Sanitation Data'!$F$6,0,10*ROW('Sanitation Data'!F160))),'Data Summary'!CV166="Yes"),OFFSET('Sanitation Data'!$F$6,0,10*ROW('Sanitation Data'!F160)),NA())</f>
        <v>#N/A</v>
      </c>
      <c r="AH166" s="511" t="e">
        <f ca="1">+IF(AND(ISNUMBER(OFFSET('Sanitation Data'!$F$10,0,10*ROW('Sanitation Data'!F160))),'Data Summary'!CW166="Yes"),OFFSET('Sanitation Data'!$F$10,0,10*ROW('Sanitation Data'!F160)),NA())</f>
        <v>#N/A</v>
      </c>
      <c r="AI166" s="511" t="e">
        <f ca="1">+IF(AND(ISNUMBER(OFFSET('Sanitation Data'!$F$11,0,10*ROW('Sanitation Data'!F160))),'Data Summary'!CX166="Yes"),OFFSET('Sanitation Data'!$F$11,0,10*ROW('Sanitation Data'!F160)),NA())</f>
        <v>#N/A</v>
      </c>
      <c r="AJ166" s="511" t="e">
        <f ca="1">+IF(AND(ISNUMBER(OFFSET('Sanitation Data'!$F$12,0,10*ROW('Sanitation Data'!F160))),'Data Summary'!CY166="Yes"),OFFSET('Sanitation Data'!$F$12,0,10*ROW('Sanitation Data'!F160)),NA())</f>
        <v>#N/A</v>
      </c>
      <c r="AK166" s="511" t="e">
        <f ca="1">+IF(AND(ISNUMBER(OFFSET('Sanitation Data'!$G$4,0,10*ROW('Sanitation Data'!G160))),'Data Summary'!CZ166="Yes"),100-OFFSET('Sanitation Data'!$G$4,0,10*ROW('Sanitation Data'!G160)),NA())</f>
        <v>#N/A</v>
      </c>
      <c r="AL166" s="511" t="e">
        <f ca="1">+IF(AND(ISNUMBER(OFFSET('Sanitation Data'!$G$6,0,10*ROW('Sanitation Data'!G160))),'Data Summary'!DA166="Yes"),OFFSET('Sanitation Data'!$G$6,0,10*ROW('Sanitation Data'!G160)),NA())</f>
        <v>#N/A</v>
      </c>
      <c r="AM166" s="511" t="e">
        <f ca="1">+IF(AND(ISNUMBER(OFFSET('Sanitation Data'!$G$10,0,10*ROW('Sanitation Data'!G160))),'Data Summary'!DB166="Yes"),OFFSET('Sanitation Data'!$G$10,0,10*ROW('Sanitation Data'!G160)),NA())</f>
        <v>#N/A</v>
      </c>
      <c r="AN166" s="511" t="e">
        <f ca="1">+IF(AND(ISNUMBER(OFFSET('Sanitation Data'!$G$11,0,10*ROW('Sanitation Data'!G160))),'Data Summary'!DC166="Yes"),OFFSET('Sanitation Data'!$G$11,0,10*ROW('Sanitation Data'!G160)),NA())</f>
        <v>#N/A</v>
      </c>
      <c r="AO166" s="511" t="e">
        <f ca="1">+IF(AND(ISNUMBER(OFFSET('Sanitation Data'!$G$12,0,10*ROW('Sanitation Data'!G160))),'Data Summary'!DD166="Yes"),OFFSET('Sanitation Data'!$G$12,0,10*ROW('Sanitation Data'!G160)),NA())</f>
        <v>#N/A</v>
      </c>
      <c r="AP166" s="511" t="e">
        <f ca="1">+IF(AND(ISNUMBER(OFFSET('Sanitation Data'!$H$4,0,10*ROW('Sanitation Data'!H160))),'Data Summary'!DE166="Yes"),100-OFFSET('Sanitation Data'!$H$4,0,10*ROW('Sanitation Data'!H160)),NA())</f>
        <v>#N/A</v>
      </c>
      <c r="AQ166" s="511" t="e">
        <f ca="1">+IF(AND(ISNUMBER(OFFSET('Sanitation Data'!$H$6,0,10*ROW('Sanitation Data'!H160))),'Data Summary'!DF166="Yes"),OFFSET('Sanitation Data'!$H$6,0,10*ROW('Sanitation Data'!H160)),NA())</f>
        <v>#N/A</v>
      </c>
      <c r="AR166" s="511" t="e">
        <f ca="1">+IF(AND(ISNUMBER(OFFSET('Sanitation Data'!$H$10,0,10*ROW('Sanitation Data'!H160))),'Data Summary'!DG166="Yes"),OFFSET('Sanitation Data'!$H$10,0,10*ROW('Sanitation Data'!H160)),NA())</f>
        <v>#N/A</v>
      </c>
      <c r="AS166" s="511" t="e">
        <f ca="1">+IF(AND(ISNUMBER(OFFSET('Sanitation Data'!$H$11,0,10*ROW('Sanitation Data'!H160))),'Data Summary'!DH166="Yes"),OFFSET('Sanitation Data'!$H$11,0,10*ROW('Sanitation Data'!H160)),NA())</f>
        <v>#N/A</v>
      </c>
      <c r="AT166" s="511" t="e">
        <f ca="1">+IF(AND(ISNUMBER(OFFSET('Sanitation Data'!$H$12,0,10*ROW('Sanitation Data'!H160))),'Data Summary'!DI166="Yes"),OFFSET('Sanitation Data'!$H$12,0,10*ROW('Sanitation Data'!H160)),NA())</f>
        <v>#N/A</v>
      </c>
      <c r="AU166" s="511" t="e">
        <f ca="1">+IF(AND(ISNUMBER(OFFSET('Sanitation Data'!$I$4,0,10*ROW('Sanitation Data'!I160))),'Data Summary'!DJ166="Yes"),100-OFFSET('Sanitation Data'!$I$4,0,10*ROW('Sanitation Data'!I160)),NA())</f>
        <v>#N/A</v>
      </c>
      <c r="AV166" s="511" t="e">
        <f ca="1">+IF(AND(ISNUMBER(OFFSET('Sanitation Data'!$I$6,0,10*ROW('Sanitation Data'!I160))),'Data Summary'!DK166="Yes"),OFFSET('Sanitation Data'!$I$6,0,10*ROW('Sanitation Data'!I160)),NA())</f>
        <v>#N/A</v>
      </c>
      <c r="AW166" s="511" t="e">
        <f ca="1">+IF(AND(ISNUMBER(OFFSET('Sanitation Data'!$I$10,0,10*ROW('Sanitation Data'!I160))),'Data Summary'!DL166="Yes"),OFFSET('Sanitation Data'!$I$10,0,10*ROW('Sanitation Data'!I160)),NA())</f>
        <v>#N/A</v>
      </c>
      <c r="AX166" s="511" t="e">
        <f ca="1">+IF(AND(ISNUMBER(OFFSET('Sanitation Data'!$I$11,0,10*ROW('Sanitation Data'!I160))),'Data Summary'!DM166="Yes"),OFFSET('Sanitation Data'!$I$11,0,10*ROW('Sanitation Data'!I160)),NA())</f>
        <v>#N/A</v>
      </c>
      <c r="AY166" s="511" t="e">
        <f ca="1">+IF(AND(ISNUMBER(OFFSET('Sanitation Data'!$I$12,0,10*ROW('Sanitation Data'!I160))),'Data Summary'!DN166="Yes"),OFFSET('Sanitation Data'!$I$12,0,10*ROW('Sanitation Data'!I160)),NA())</f>
        <v>#N/A</v>
      </c>
      <c r="AZ166" s="512" t="e">
        <f ca="1">+IF(AND(ISNUMBER(OFFSET('Hygiene Data'!$D$5,0,10*ROW('Hygiene Data'!D160))),'Data Summary'!DO166="Yes"),OFFSET('Hygiene Data'!$D$5,0,10*ROW('Hygiene Data'!D160)),NA())</f>
        <v>#N/A</v>
      </c>
      <c r="BA166" s="512" t="e">
        <f ca="1">+IF(AND(ISNUMBER(OFFSET('Hygiene Data'!$D$7,0,10*ROW('Hygiene Data'!D160))),'Data Summary'!DP166="Yes"),OFFSET('Hygiene Data'!$D$7,0,10*ROW('Hygiene Data'!D160)),NA())</f>
        <v>#N/A</v>
      </c>
      <c r="BB166" s="512" t="e">
        <f ca="1">+IF(AND(ISNUMBER(OFFSET('Hygiene Data'!$D$9,0,10*ROW('Hygiene Data'!D160))),'Data Summary'!DQ166="Yes"),OFFSET('Hygiene Data'!$D$9,0,10*ROW('Hygiene Data'!D160)),NA())</f>
        <v>#N/A</v>
      </c>
      <c r="BC166" s="512" t="e">
        <f ca="1">+IF(AND(ISNUMBER(OFFSET('Hygiene Data'!$E$5,0,10*ROW('Hygiene Data'!E160))),'Data Summary'!DR166="Yes"),OFFSET('Hygiene Data'!$E$5,0,10*ROW('Hygiene Data'!E160)),NA())</f>
        <v>#N/A</v>
      </c>
      <c r="BD166" s="512" t="e">
        <f ca="1">+IF(AND(ISNUMBER(OFFSET('Hygiene Data'!$E$7,0,10*ROW('Hygiene Data'!E160))),'Data Summary'!DS166="Yes"),OFFSET('Hygiene Data'!$E$7,0,10*ROW('Hygiene Data'!E160)),NA())</f>
        <v>#N/A</v>
      </c>
      <c r="BE166" s="512" t="e">
        <f ca="1">+IF(AND(ISNUMBER(OFFSET('Hygiene Data'!$E$9,0,10*ROW('Hygiene Data'!E160))),'Data Summary'!DT166="Yes"),OFFSET('Hygiene Data'!$E$9,0,10*ROW('Hygiene Data'!E160)),NA())</f>
        <v>#N/A</v>
      </c>
      <c r="BF166" s="512" t="e">
        <f ca="1">+IF(AND(ISNUMBER(OFFSET('Hygiene Data'!$F$5,0,10*ROW('Hygiene Data'!F160))),'Data Summary'!DU166="Yes"),OFFSET('Hygiene Data'!$F$5,0,10*ROW('Hygiene Data'!F160)),NA())</f>
        <v>#N/A</v>
      </c>
      <c r="BG166" s="512" t="e">
        <f ca="1">+IF(AND(ISNUMBER(OFFSET('Hygiene Data'!$F$7,0,10*ROW('Hygiene Data'!F160))),'Data Summary'!DV166="Yes"),OFFSET('Hygiene Data'!$F$7,0,10*ROW('Hygiene Data'!F160)),NA())</f>
        <v>#N/A</v>
      </c>
      <c r="BH166" s="512" t="e">
        <f ca="1">+IF(AND(ISNUMBER(OFFSET('Hygiene Data'!$F$9,0,10*ROW('Hygiene Data'!F160))),'Data Summary'!DW166="Yes"),OFFSET('Hygiene Data'!$F$9,0,10*ROW('Hygiene Data'!F160)),NA())</f>
        <v>#N/A</v>
      </c>
      <c r="BI166" s="512" t="e">
        <f ca="1">+IF(AND(ISNUMBER(OFFSET('Hygiene Data'!$G$5,0,10*ROW('Hygiene Data'!G160))),'Data Summary'!DX166="Yes"),OFFSET('Hygiene Data'!$G$5,0,10*ROW('Hygiene Data'!G160)),NA())</f>
        <v>#N/A</v>
      </c>
      <c r="BJ166" s="512" t="e">
        <f ca="1">+IF(AND(ISNUMBER(OFFSET('Hygiene Data'!$G$7,0,10*ROW('Hygiene Data'!G160))),'Data Summary'!DY166="Yes"),OFFSET('Hygiene Data'!$G$7,0,10*ROW('Hygiene Data'!G160)),NA())</f>
        <v>#N/A</v>
      </c>
      <c r="BK166" s="512" t="e">
        <f ca="1">+IF(AND(ISNUMBER(OFFSET('Hygiene Data'!$G$9,0,10*ROW('Hygiene Data'!G160))),'Data Summary'!DZ166="Yes"),OFFSET('Hygiene Data'!$G$9,0,10*ROW('Hygiene Data'!G160)),NA())</f>
        <v>#N/A</v>
      </c>
      <c r="BL166" s="512" t="e">
        <f ca="1">+IF(AND(ISNUMBER(OFFSET('Hygiene Data'!$H$5,0,10*ROW('Hygiene Data'!H160))),'Data Summary'!EA166="Yes"),OFFSET('Hygiene Data'!$H$5,0,10*ROW('Hygiene Data'!H160)),NA())</f>
        <v>#N/A</v>
      </c>
      <c r="BM166" s="512" t="e">
        <f ca="1">+IF(AND(ISNUMBER(OFFSET('Hygiene Data'!$H$7,0,10*ROW('Hygiene Data'!H160))),'Data Summary'!EB166="Yes"),OFFSET('Hygiene Data'!$H$7,0,10*ROW('Hygiene Data'!H160)),NA())</f>
        <v>#N/A</v>
      </c>
      <c r="BN166" s="512" t="e">
        <f ca="1">+IF(AND(ISNUMBER(OFFSET('Hygiene Data'!$H$9,0,10*ROW('Hygiene Data'!H160))),'Data Summary'!EC166="Yes"),OFFSET('Hygiene Data'!$H$9,0,10*ROW('Hygiene Data'!H160)),NA())</f>
        <v>#N/A</v>
      </c>
      <c r="BO166" s="512" t="e">
        <f ca="1">+IF(AND(ISNUMBER(OFFSET('Hygiene Data'!$I$5,0,10*ROW('Hygiene Data'!I160))),'Data Summary'!ED166="Yes"),OFFSET('Hygiene Data'!$I$5,0,10*ROW('Hygiene Data'!I160)),NA())</f>
        <v>#N/A</v>
      </c>
      <c r="BP166" s="512" t="e">
        <f ca="1">+IF(AND(ISNUMBER(OFFSET('Hygiene Data'!$I$7,0,10*ROW('Hygiene Data'!I160))),'Data Summary'!EE166="Yes"),OFFSET('Hygiene Data'!$I$7,0,10*ROW('Hygiene Data'!I160)),NA())</f>
        <v>#N/A</v>
      </c>
      <c r="BQ166" s="512" t="e">
        <f ca="1">+IF(AND(ISNUMBER(OFFSET('Hygiene Data'!$I$9,0,10*ROW('Hygiene Data'!I160))),'Data Summary'!EF166="Yes"),OFFSET('Hygiene Data'!$I$9,0,10*ROW('Hygiene Data'!I160)),NA())</f>
        <v>#N/A</v>
      </c>
    </row>
    <row r="167" spans="1:69" x14ac:dyDescent="0.25">
      <c r="A167" s="508" t="e">
        <f ca="1">+RIGHT('Data Summary'!A167,LEN('Data Summary'!A167)-9)</f>
        <v>#VALUE!</v>
      </c>
      <c r="B167" s="482" t="str">
        <f ca="1">+IF(ISTEXT('Data Summary'!B167),'Data Summary'!B167,"")</f>
        <v/>
      </c>
      <c r="C167" s="509" t="e">
        <f ca="1">+VALUE('Data Summary'!C167)</f>
        <v>#VALUE!</v>
      </c>
      <c r="D167" s="510" t="e">
        <f ca="1">+IF(AND(ISNUMBER(OFFSET('Water Data'!$D$4,0,10*ROW('Water Data'!D161))),'Data Summary'!BS167="Yes"),100-OFFSET('Water Data'!$D$4,0,10*ROW('Water Data'!D161)),NA())</f>
        <v>#N/A</v>
      </c>
      <c r="E167" s="510" t="e">
        <f ca="1">+IF(AND(ISNUMBER(OFFSET('Water Data'!$D$6,0,10*ROW('Water Data'!D161))),'Data Summary'!BT167="Yes"),OFFSET('Water Data'!$D$6,0,10*ROW('Water Data'!D161)),NA())</f>
        <v>#N/A</v>
      </c>
      <c r="F167" s="510" t="e">
        <f ca="1">+IF(AND(ISNUMBER(OFFSET('Water Data'!$D$9,0,10*ROW('Water Data'!D161))),'Data Summary'!BU167="Yes"),OFFSET('Water Data'!$D$9,0,10*ROW('Water Data'!D161)),NA())</f>
        <v>#N/A</v>
      </c>
      <c r="G167" s="510" t="e">
        <f ca="1">+IF(AND(ISNUMBER(OFFSET('Water Data'!$E$4,0,10*ROW('Water Data'!E161))),'Data Summary'!BV167="Yes"),100-OFFSET('Water Data'!$E$4,0,10*ROW('Water Data'!E161)),NA())</f>
        <v>#N/A</v>
      </c>
      <c r="H167" s="510" t="e">
        <f ca="1">+IF(AND(ISNUMBER(OFFSET('Water Data'!$E$6,0,10*ROW('Water Data'!E161))),'Data Summary'!BW167="Yes"),OFFSET('Water Data'!$E$6,0,10*ROW('Water Data'!E161)),NA())</f>
        <v>#N/A</v>
      </c>
      <c r="I167" s="510" t="e">
        <f ca="1">+IF(AND(ISNUMBER(OFFSET('Water Data'!$E$9,0,10*ROW('Water Data'!E161))),'Data Summary'!BX167="Yes"),OFFSET('Water Data'!$E$9,0,10*ROW('Water Data'!E161)),NA())</f>
        <v>#N/A</v>
      </c>
      <c r="J167" s="510" t="e">
        <f ca="1">+IF(AND(ISNUMBER(OFFSET('Water Data'!$F$4,0,10*ROW('Water Data'!F161))),'Data Summary'!BY167="Yes"),100-OFFSET('Water Data'!$F$4,0,10*ROW('Water Data'!F161)),NA())</f>
        <v>#N/A</v>
      </c>
      <c r="K167" s="510" t="e">
        <f ca="1">+IF(AND(ISNUMBER(OFFSET('Water Data'!$F$6,0,10*ROW('Water Data'!F161))),'Data Summary'!BZ167="Yes"),OFFSET('Water Data'!$F$6,0,10*ROW('Water Data'!F161)),NA())</f>
        <v>#N/A</v>
      </c>
      <c r="L167" s="510" t="e">
        <f ca="1">+IF(AND(ISNUMBER(OFFSET('Water Data'!$F$9,0,10*ROW('Water Data'!F161))),'Data Summary'!CA167="Yes"),OFFSET('Water Data'!$F$9,0,10*ROW('Water Data'!F161)),NA())</f>
        <v>#N/A</v>
      </c>
      <c r="M167" s="510" t="e">
        <f ca="1">+IF(AND(ISNUMBER(OFFSET('Water Data'!$G$4,0,10*ROW('Water Data'!G161))),'Data Summary'!CB167="Yes"),100-OFFSET('Water Data'!$G$4,0,10*ROW('Water Data'!G161)),NA())</f>
        <v>#N/A</v>
      </c>
      <c r="N167" s="510" t="e">
        <f ca="1">+IF(AND(ISNUMBER(OFFSET('Water Data'!$G$6,0,10*ROW('Water Data'!G161))),'Data Summary'!CC167="Yes"),OFFSET('Water Data'!$G$6,0,10*ROW('Water Data'!G161)),NA())</f>
        <v>#N/A</v>
      </c>
      <c r="O167" s="510" t="e">
        <f ca="1">+IF(AND(ISNUMBER(OFFSET('Water Data'!$G$9,0,10*ROW('Water Data'!G161))),'Data Summary'!CD167="Yes"),OFFSET('Water Data'!$G$9,0,10*ROW('Water Data'!G161)),NA())</f>
        <v>#N/A</v>
      </c>
      <c r="P167" s="510" t="e">
        <f ca="1">+IF(AND(ISNUMBER(OFFSET('Water Data'!$H$4,0,10*ROW('Water Data'!H161))),'Data Summary'!CE167="Yes"),100-OFFSET('Water Data'!$H$4,0,10*ROW('Water Data'!H161)),NA())</f>
        <v>#N/A</v>
      </c>
      <c r="Q167" s="510" t="e">
        <f ca="1">+IF(AND(ISNUMBER(OFFSET('Water Data'!$H$6,0,10*ROW('Water Data'!H161))),'Data Summary'!CF167="Yes"),OFFSET('Water Data'!$H$6,0,10*ROW('Water Data'!H161)),NA())</f>
        <v>#N/A</v>
      </c>
      <c r="R167" s="510" t="e">
        <f ca="1">+IF(AND(ISNUMBER(OFFSET('Water Data'!$H$9,0,10*ROW('Water Data'!H161))),'Data Summary'!CG167="Yes"),OFFSET('Water Data'!$H$9,0,10*ROW('Water Data'!H161)),NA())</f>
        <v>#N/A</v>
      </c>
      <c r="S167" s="510" t="e">
        <f ca="1">+IF(AND(ISNUMBER(OFFSET('Water Data'!$I$4,0,10*ROW('Water Data'!I161))),'Data Summary'!CH167="Yes"),100-OFFSET('Water Data'!$I$4,0,10*ROW('Water Data'!I161)),NA())</f>
        <v>#N/A</v>
      </c>
      <c r="T167" s="510" t="e">
        <f ca="1">+IF(AND(ISNUMBER(OFFSET('Water Data'!$I$6,0,10*ROW('Water Data'!I161))),'Data Summary'!CI167="Yes"),OFFSET('Water Data'!$I$6,0,10*ROW('Water Data'!I161)),NA())</f>
        <v>#N/A</v>
      </c>
      <c r="U167" s="510" t="e">
        <f ca="1">+IF(AND(ISNUMBER(OFFSET('Water Data'!$I$9,0,10*ROW('Water Data'!I161))),'Data Summary'!CJ167="Yes"),OFFSET('Water Data'!$I$9,0,10*ROW('Water Data'!I161)),NA())</f>
        <v>#N/A</v>
      </c>
      <c r="V167" s="511" t="e">
        <f ca="1">+IF(AND(ISNUMBER(OFFSET('Sanitation Data'!$D$4,0,10*ROW('Sanitation Data'!D161))),'Data Summary'!CK167="Yes"),100-OFFSET('Sanitation Data'!$D$4,0,10*ROW('Sanitation Data'!D161)),NA())</f>
        <v>#N/A</v>
      </c>
      <c r="W167" s="511" t="e">
        <f ca="1">+IF(AND(ISNUMBER(OFFSET('Sanitation Data'!$D$6,0,10*ROW('Sanitation Data'!D161))),'Data Summary'!CL167="Yes"),OFFSET('Sanitation Data'!$D$6,0,10*ROW('Sanitation Data'!D161)),NA())</f>
        <v>#N/A</v>
      </c>
      <c r="X167" s="511" t="e">
        <f ca="1">+IF(AND(ISNUMBER(OFFSET('Sanitation Data'!$D$10,0,10*ROW('Sanitation Data'!D161))),'Data Summary'!CM167="Yes"),OFFSET('Sanitation Data'!$D$10,0,10*ROW('Sanitation Data'!D161)),NA())</f>
        <v>#N/A</v>
      </c>
      <c r="Y167" s="511" t="e">
        <f ca="1">+IF(AND(ISNUMBER(OFFSET('Sanitation Data'!$D$11,0,10*ROW('Sanitation Data'!D161))),'Data Summary'!CN167="Yes"),OFFSET('Sanitation Data'!$D$11,0,10*ROW('Sanitation Data'!D161)),NA())</f>
        <v>#N/A</v>
      </c>
      <c r="Z167" s="511" t="e">
        <f ca="1">+IF(AND(ISNUMBER(OFFSET('Sanitation Data'!$D$12,0,10*ROW('Sanitation Data'!D161))),'Data Summary'!CO167="Yes"),OFFSET('Sanitation Data'!$D$12,0,10*ROW('Sanitation Data'!D161)),NA())</f>
        <v>#N/A</v>
      </c>
      <c r="AA167" s="511" t="e">
        <f ca="1">+IF(AND(ISNUMBER(OFFSET('Sanitation Data'!$E$4,0,10*ROW('Sanitation Data'!E161))),'Data Summary'!CP167="Yes"),100-OFFSET('Sanitation Data'!$E$4,0,10*ROW('Sanitation Data'!E161)),NA())</f>
        <v>#N/A</v>
      </c>
      <c r="AB167" s="511" t="e">
        <f ca="1">+IF(AND(ISNUMBER(OFFSET('Sanitation Data'!$E$6,0,10*ROW('Sanitation Data'!E161))),'Data Summary'!CQ167="Yes"),OFFSET('Sanitation Data'!$E$6,0,10*ROW('Sanitation Data'!E161)),NA())</f>
        <v>#N/A</v>
      </c>
      <c r="AC167" s="511" t="e">
        <f ca="1">+IF(AND(ISNUMBER(OFFSET('Sanitation Data'!$E$10,0,10*ROW('Sanitation Data'!E161))),'Data Summary'!CR167="Yes"),OFFSET('Sanitation Data'!$E$10,0,10*ROW('Sanitation Data'!E161)),NA())</f>
        <v>#N/A</v>
      </c>
      <c r="AD167" s="511" t="e">
        <f ca="1">+IF(AND(ISNUMBER(OFFSET('Sanitation Data'!$E$11,0,10*ROW('Sanitation Data'!E161))),'Data Summary'!CS167="Yes"),OFFSET('Sanitation Data'!$E$11,0,10*ROW('Sanitation Data'!E161)),NA())</f>
        <v>#N/A</v>
      </c>
      <c r="AE167" s="511" t="e">
        <f ca="1">+IF(AND(ISNUMBER(OFFSET('Sanitation Data'!$E$12,0,10*ROW('Sanitation Data'!E161))),'Data Summary'!CT167="Yes"),OFFSET('Sanitation Data'!$E$12,0,10*ROW('Sanitation Data'!E161)),NA())</f>
        <v>#N/A</v>
      </c>
      <c r="AF167" s="511" t="e">
        <f ca="1">+IF(AND(ISNUMBER(OFFSET('Sanitation Data'!$F$4,0,10*ROW('Sanitation Data'!F161))),'Data Summary'!CU167="Yes"),100-OFFSET('Sanitation Data'!$F$4,0,10*ROW('Sanitation Data'!F161)),NA())</f>
        <v>#N/A</v>
      </c>
      <c r="AG167" s="511" t="e">
        <f ca="1">+IF(AND(ISNUMBER(OFFSET('Sanitation Data'!$F$6,0,10*ROW('Sanitation Data'!F161))),'Data Summary'!CV167="Yes"),OFFSET('Sanitation Data'!$F$6,0,10*ROW('Sanitation Data'!F161)),NA())</f>
        <v>#N/A</v>
      </c>
      <c r="AH167" s="511" t="e">
        <f ca="1">+IF(AND(ISNUMBER(OFFSET('Sanitation Data'!$F$10,0,10*ROW('Sanitation Data'!F161))),'Data Summary'!CW167="Yes"),OFFSET('Sanitation Data'!$F$10,0,10*ROW('Sanitation Data'!F161)),NA())</f>
        <v>#N/A</v>
      </c>
      <c r="AI167" s="511" t="e">
        <f ca="1">+IF(AND(ISNUMBER(OFFSET('Sanitation Data'!$F$11,0,10*ROW('Sanitation Data'!F161))),'Data Summary'!CX167="Yes"),OFFSET('Sanitation Data'!$F$11,0,10*ROW('Sanitation Data'!F161)),NA())</f>
        <v>#N/A</v>
      </c>
      <c r="AJ167" s="511" t="e">
        <f ca="1">+IF(AND(ISNUMBER(OFFSET('Sanitation Data'!$F$12,0,10*ROW('Sanitation Data'!F161))),'Data Summary'!CY167="Yes"),OFFSET('Sanitation Data'!$F$12,0,10*ROW('Sanitation Data'!F161)),NA())</f>
        <v>#N/A</v>
      </c>
      <c r="AK167" s="511" t="e">
        <f ca="1">+IF(AND(ISNUMBER(OFFSET('Sanitation Data'!$G$4,0,10*ROW('Sanitation Data'!G161))),'Data Summary'!CZ167="Yes"),100-OFFSET('Sanitation Data'!$G$4,0,10*ROW('Sanitation Data'!G161)),NA())</f>
        <v>#N/A</v>
      </c>
      <c r="AL167" s="511" t="e">
        <f ca="1">+IF(AND(ISNUMBER(OFFSET('Sanitation Data'!$G$6,0,10*ROW('Sanitation Data'!G161))),'Data Summary'!DA167="Yes"),OFFSET('Sanitation Data'!$G$6,0,10*ROW('Sanitation Data'!G161)),NA())</f>
        <v>#N/A</v>
      </c>
      <c r="AM167" s="511" t="e">
        <f ca="1">+IF(AND(ISNUMBER(OFFSET('Sanitation Data'!$G$10,0,10*ROW('Sanitation Data'!G161))),'Data Summary'!DB167="Yes"),OFFSET('Sanitation Data'!$G$10,0,10*ROW('Sanitation Data'!G161)),NA())</f>
        <v>#N/A</v>
      </c>
      <c r="AN167" s="511" t="e">
        <f ca="1">+IF(AND(ISNUMBER(OFFSET('Sanitation Data'!$G$11,0,10*ROW('Sanitation Data'!G161))),'Data Summary'!DC167="Yes"),OFFSET('Sanitation Data'!$G$11,0,10*ROW('Sanitation Data'!G161)),NA())</f>
        <v>#N/A</v>
      </c>
      <c r="AO167" s="511" t="e">
        <f ca="1">+IF(AND(ISNUMBER(OFFSET('Sanitation Data'!$G$12,0,10*ROW('Sanitation Data'!G161))),'Data Summary'!DD167="Yes"),OFFSET('Sanitation Data'!$G$12,0,10*ROW('Sanitation Data'!G161)),NA())</f>
        <v>#N/A</v>
      </c>
      <c r="AP167" s="511" t="e">
        <f ca="1">+IF(AND(ISNUMBER(OFFSET('Sanitation Data'!$H$4,0,10*ROW('Sanitation Data'!H161))),'Data Summary'!DE167="Yes"),100-OFFSET('Sanitation Data'!$H$4,0,10*ROW('Sanitation Data'!H161)),NA())</f>
        <v>#N/A</v>
      </c>
      <c r="AQ167" s="511" t="e">
        <f ca="1">+IF(AND(ISNUMBER(OFFSET('Sanitation Data'!$H$6,0,10*ROW('Sanitation Data'!H161))),'Data Summary'!DF167="Yes"),OFFSET('Sanitation Data'!$H$6,0,10*ROW('Sanitation Data'!H161)),NA())</f>
        <v>#N/A</v>
      </c>
      <c r="AR167" s="511" t="e">
        <f ca="1">+IF(AND(ISNUMBER(OFFSET('Sanitation Data'!$H$10,0,10*ROW('Sanitation Data'!H161))),'Data Summary'!DG167="Yes"),OFFSET('Sanitation Data'!$H$10,0,10*ROW('Sanitation Data'!H161)),NA())</f>
        <v>#N/A</v>
      </c>
      <c r="AS167" s="511" t="e">
        <f ca="1">+IF(AND(ISNUMBER(OFFSET('Sanitation Data'!$H$11,0,10*ROW('Sanitation Data'!H161))),'Data Summary'!DH167="Yes"),OFFSET('Sanitation Data'!$H$11,0,10*ROW('Sanitation Data'!H161)),NA())</f>
        <v>#N/A</v>
      </c>
      <c r="AT167" s="511" t="e">
        <f ca="1">+IF(AND(ISNUMBER(OFFSET('Sanitation Data'!$H$12,0,10*ROW('Sanitation Data'!H161))),'Data Summary'!DI167="Yes"),OFFSET('Sanitation Data'!$H$12,0,10*ROW('Sanitation Data'!H161)),NA())</f>
        <v>#N/A</v>
      </c>
      <c r="AU167" s="511" t="e">
        <f ca="1">+IF(AND(ISNUMBER(OFFSET('Sanitation Data'!$I$4,0,10*ROW('Sanitation Data'!I161))),'Data Summary'!DJ167="Yes"),100-OFFSET('Sanitation Data'!$I$4,0,10*ROW('Sanitation Data'!I161)),NA())</f>
        <v>#N/A</v>
      </c>
      <c r="AV167" s="511" t="e">
        <f ca="1">+IF(AND(ISNUMBER(OFFSET('Sanitation Data'!$I$6,0,10*ROW('Sanitation Data'!I161))),'Data Summary'!DK167="Yes"),OFFSET('Sanitation Data'!$I$6,0,10*ROW('Sanitation Data'!I161)),NA())</f>
        <v>#N/A</v>
      </c>
      <c r="AW167" s="511" t="e">
        <f ca="1">+IF(AND(ISNUMBER(OFFSET('Sanitation Data'!$I$10,0,10*ROW('Sanitation Data'!I161))),'Data Summary'!DL167="Yes"),OFFSET('Sanitation Data'!$I$10,0,10*ROW('Sanitation Data'!I161)),NA())</f>
        <v>#N/A</v>
      </c>
      <c r="AX167" s="511" t="e">
        <f ca="1">+IF(AND(ISNUMBER(OFFSET('Sanitation Data'!$I$11,0,10*ROW('Sanitation Data'!I161))),'Data Summary'!DM167="Yes"),OFFSET('Sanitation Data'!$I$11,0,10*ROW('Sanitation Data'!I161)),NA())</f>
        <v>#N/A</v>
      </c>
      <c r="AY167" s="511" t="e">
        <f ca="1">+IF(AND(ISNUMBER(OFFSET('Sanitation Data'!$I$12,0,10*ROW('Sanitation Data'!I161))),'Data Summary'!DN167="Yes"),OFFSET('Sanitation Data'!$I$12,0,10*ROW('Sanitation Data'!I161)),NA())</f>
        <v>#N/A</v>
      </c>
      <c r="AZ167" s="512" t="e">
        <f ca="1">+IF(AND(ISNUMBER(OFFSET('Hygiene Data'!$D$5,0,10*ROW('Hygiene Data'!D161))),'Data Summary'!DO167="Yes"),OFFSET('Hygiene Data'!$D$5,0,10*ROW('Hygiene Data'!D161)),NA())</f>
        <v>#N/A</v>
      </c>
      <c r="BA167" s="512" t="e">
        <f ca="1">+IF(AND(ISNUMBER(OFFSET('Hygiene Data'!$D$7,0,10*ROW('Hygiene Data'!D161))),'Data Summary'!DP167="Yes"),OFFSET('Hygiene Data'!$D$7,0,10*ROW('Hygiene Data'!D161)),NA())</f>
        <v>#N/A</v>
      </c>
      <c r="BB167" s="512" t="e">
        <f ca="1">+IF(AND(ISNUMBER(OFFSET('Hygiene Data'!$D$9,0,10*ROW('Hygiene Data'!D161))),'Data Summary'!DQ167="Yes"),OFFSET('Hygiene Data'!$D$9,0,10*ROW('Hygiene Data'!D161)),NA())</f>
        <v>#N/A</v>
      </c>
      <c r="BC167" s="512" t="e">
        <f ca="1">+IF(AND(ISNUMBER(OFFSET('Hygiene Data'!$E$5,0,10*ROW('Hygiene Data'!E161))),'Data Summary'!DR167="Yes"),OFFSET('Hygiene Data'!$E$5,0,10*ROW('Hygiene Data'!E161)),NA())</f>
        <v>#N/A</v>
      </c>
      <c r="BD167" s="512" t="e">
        <f ca="1">+IF(AND(ISNUMBER(OFFSET('Hygiene Data'!$E$7,0,10*ROW('Hygiene Data'!E161))),'Data Summary'!DS167="Yes"),OFFSET('Hygiene Data'!$E$7,0,10*ROW('Hygiene Data'!E161)),NA())</f>
        <v>#N/A</v>
      </c>
      <c r="BE167" s="512" t="e">
        <f ca="1">+IF(AND(ISNUMBER(OFFSET('Hygiene Data'!$E$9,0,10*ROW('Hygiene Data'!E161))),'Data Summary'!DT167="Yes"),OFFSET('Hygiene Data'!$E$9,0,10*ROW('Hygiene Data'!E161)),NA())</f>
        <v>#N/A</v>
      </c>
      <c r="BF167" s="512" t="e">
        <f ca="1">+IF(AND(ISNUMBER(OFFSET('Hygiene Data'!$F$5,0,10*ROW('Hygiene Data'!F161))),'Data Summary'!DU167="Yes"),OFFSET('Hygiene Data'!$F$5,0,10*ROW('Hygiene Data'!F161)),NA())</f>
        <v>#N/A</v>
      </c>
      <c r="BG167" s="512" t="e">
        <f ca="1">+IF(AND(ISNUMBER(OFFSET('Hygiene Data'!$F$7,0,10*ROW('Hygiene Data'!F161))),'Data Summary'!DV167="Yes"),OFFSET('Hygiene Data'!$F$7,0,10*ROW('Hygiene Data'!F161)),NA())</f>
        <v>#N/A</v>
      </c>
      <c r="BH167" s="512" t="e">
        <f ca="1">+IF(AND(ISNUMBER(OFFSET('Hygiene Data'!$F$9,0,10*ROW('Hygiene Data'!F161))),'Data Summary'!DW167="Yes"),OFFSET('Hygiene Data'!$F$9,0,10*ROW('Hygiene Data'!F161)),NA())</f>
        <v>#N/A</v>
      </c>
      <c r="BI167" s="512" t="e">
        <f ca="1">+IF(AND(ISNUMBER(OFFSET('Hygiene Data'!$G$5,0,10*ROW('Hygiene Data'!G161))),'Data Summary'!DX167="Yes"),OFFSET('Hygiene Data'!$G$5,0,10*ROW('Hygiene Data'!G161)),NA())</f>
        <v>#N/A</v>
      </c>
      <c r="BJ167" s="512" t="e">
        <f ca="1">+IF(AND(ISNUMBER(OFFSET('Hygiene Data'!$G$7,0,10*ROW('Hygiene Data'!G161))),'Data Summary'!DY167="Yes"),OFFSET('Hygiene Data'!$G$7,0,10*ROW('Hygiene Data'!G161)),NA())</f>
        <v>#N/A</v>
      </c>
      <c r="BK167" s="512" t="e">
        <f ca="1">+IF(AND(ISNUMBER(OFFSET('Hygiene Data'!$G$9,0,10*ROW('Hygiene Data'!G161))),'Data Summary'!DZ167="Yes"),OFFSET('Hygiene Data'!$G$9,0,10*ROW('Hygiene Data'!G161)),NA())</f>
        <v>#N/A</v>
      </c>
      <c r="BL167" s="512" t="e">
        <f ca="1">+IF(AND(ISNUMBER(OFFSET('Hygiene Data'!$H$5,0,10*ROW('Hygiene Data'!H161))),'Data Summary'!EA167="Yes"),OFFSET('Hygiene Data'!$H$5,0,10*ROW('Hygiene Data'!H161)),NA())</f>
        <v>#N/A</v>
      </c>
      <c r="BM167" s="512" t="e">
        <f ca="1">+IF(AND(ISNUMBER(OFFSET('Hygiene Data'!$H$7,0,10*ROW('Hygiene Data'!H161))),'Data Summary'!EB167="Yes"),OFFSET('Hygiene Data'!$H$7,0,10*ROW('Hygiene Data'!H161)),NA())</f>
        <v>#N/A</v>
      </c>
      <c r="BN167" s="512" t="e">
        <f ca="1">+IF(AND(ISNUMBER(OFFSET('Hygiene Data'!$H$9,0,10*ROW('Hygiene Data'!H161))),'Data Summary'!EC167="Yes"),OFFSET('Hygiene Data'!$H$9,0,10*ROW('Hygiene Data'!H161)),NA())</f>
        <v>#N/A</v>
      </c>
      <c r="BO167" s="512" t="e">
        <f ca="1">+IF(AND(ISNUMBER(OFFSET('Hygiene Data'!$I$5,0,10*ROW('Hygiene Data'!I161))),'Data Summary'!ED167="Yes"),OFFSET('Hygiene Data'!$I$5,0,10*ROW('Hygiene Data'!I161)),NA())</f>
        <v>#N/A</v>
      </c>
      <c r="BP167" s="512" t="e">
        <f ca="1">+IF(AND(ISNUMBER(OFFSET('Hygiene Data'!$I$7,0,10*ROW('Hygiene Data'!I161))),'Data Summary'!EE167="Yes"),OFFSET('Hygiene Data'!$I$7,0,10*ROW('Hygiene Data'!I161)),NA())</f>
        <v>#N/A</v>
      </c>
      <c r="BQ167" s="512" t="e">
        <f ca="1">+IF(AND(ISNUMBER(OFFSET('Hygiene Data'!$I$9,0,10*ROW('Hygiene Data'!I161))),'Data Summary'!EF167="Yes"),OFFSET('Hygiene Data'!$I$9,0,10*ROW('Hygiene Data'!I161)),NA())</f>
        <v>#N/A</v>
      </c>
    </row>
    <row r="168" spans="1:69" x14ac:dyDescent="0.25">
      <c r="A168" s="508" t="e">
        <f ca="1">+RIGHT('Data Summary'!A168,LEN('Data Summary'!A168)-9)</f>
        <v>#VALUE!</v>
      </c>
      <c r="B168" s="482" t="str">
        <f ca="1">+IF(ISTEXT('Data Summary'!B168),'Data Summary'!B168,"")</f>
        <v/>
      </c>
      <c r="C168" s="509" t="e">
        <f ca="1">+VALUE('Data Summary'!C168)</f>
        <v>#VALUE!</v>
      </c>
      <c r="D168" s="510" t="e">
        <f ca="1">+IF(AND(ISNUMBER(OFFSET('Water Data'!$D$4,0,10*ROW('Water Data'!D162))),'Data Summary'!BS168="Yes"),100-OFFSET('Water Data'!$D$4,0,10*ROW('Water Data'!D162)),NA())</f>
        <v>#N/A</v>
      </c>
      <c r="E168" s="510" t="e">
        <f ca="1">+IF(AND(ISNUMBER(OFFSET('Water Data'!$D$6,0,10*ROW('Water Data'!D162))),'Data Summary'!BT168="Yes"),OFFSET('Water Data'!$D$6,0,10*ROW('Water Data'!D162)),NA())</f>
        <v>#N/A</v>
      </c>
      <c r="F168" s="510" t="e">
        <f ca="1">+IF(AND(ISNUMBER(OFFSET('Water Data'!$D$9,0,10*ROW('Water Data'!D162))),'Data Summary'!BU168="Yes"),OFFSET('Water Data'!$D$9,0,10*ROW('Water Data'!D162)),NA())</f>
        <v>#N/A</v>
      </c>
      <c r="G168" s="510" t="e">
        <f ca="1">+IF(AND(ISNUMBER(OFFSET('Water Data'!$E$4,0,10*ROW('Water Data'!E162))),'Data Summary'!BV168="Yes"),100-OFFSET('Water Data'!$E$4,0,10*ROW('Water Data'!E162)),NA())</f>
        <v>#N/A</v>
      </c>
      <c r="H168" s="510" t="e">
        <f ca="1">+IF(AND(ISNUMBER(OFFSET('Water Data'!$E$6,0,10*ROW('Water Data'!E162))),'Data Summary'!BW168="Yes"),OFFSET('Water Data'!$E$6,0,10*ROW('Water Data'!E162)),NA())</f>
        <v>#N/A</v>
      </c>
      <c r="I168" s="510" t="e">
        <f ca="1">+IF(AND(ISNUMBER(OFFSET('Water Data'!$E$9,0,10*ROW('Water Data'!E162))),'Data Summary'!BX168="Yes"),OFFSET('Water Data'!$E$9,0,10*ROW('Water Data'!E162)),NA())</f>
        <v>#N/A</v>
      </c>
      <c r="J168" s="510" t="e">
        <f ca="1">+IF(AND(ISNUMBER(OFFSET('Water Data'!$F$4,0,10*ROW('Water Data'!F162))),'Data Summary'!BY168="Yes"),100-OFFSET('Water Data'!$F$4,0,10*ROW('Water Data'!F162)),NA())</f>
        <v>#N/A</v>
      </c>
      <c r="K168" s="510" t="e">
        <f ca="1">+IF(AND(ISNUMBER(OFFSET('Water Data'!$F$6,0,10*ROW('Water Data'!F162))),'Data Summary'!BZ168="Yes"),OFFSET('Water Data'!$F$6,0,10*ROW('Water Data'!F162)),NA())</f>
        <v>#N/A</v>
      </c>
      <c r="L168" s="510" t="e">
        <f ca="1">+IF(AND(ISNUMBER(OFFSET('Water Data'!$F$9,0,10*ROW('Water Data'!F162))),'Data Summary'!CA168="Yes"),OFFSET('Water Data'!$F$9,0,10*ROW('Water Data'!F162)),NA())</f>
        <v>#N/A</v>
      </c>
      <c r="M168" s="510" t="e">
        <f ca="1">+IF(AND(ISNUMBER(OFFSET('Water Data'!$G$4,0,10*ROW('Water Data'!G162))),'Data Summary'!CB168="Yes"),100-OFFSET('Water Data'!$G$4,0,10*ROW('Water Data'!G162)),NA())</f>
        <v>#N/A</v>
      </c>
      <c r="N168" s="510" t="e">
        <f ca="1">+IF(AND(ISNUMBER(OFFSET('Water Data'!$G$6,0,10*ROW('Water Data'!G162))),'Data Summary'!CC168="Yes"),OFFSET('Water Data'!$G$6,0,10*ROW('Water Data'!G162)),NA())</f>
        <v>#N/A</v>
      </c>
      <c r="O168" s="510" t="e">
        <f ca="1">+IF(AND(ISNUMBER(OFFSET('Water Data'!$G$9,0,10*ROW('Water Data'!G162))),'Data Summary'!CD168="Yes"),OFFSET('Water Data'!$G$9,0,10*ROW('Water Data'!G162)),NA())</f>
        <v>#N/A</v>
      </c>
      <c r="P168" s="510" t="e">
        <f ca="1">+IF(AND(ISNUMBER(OFFSET('Water Data'!$H$4,0,10*ROW('Water Data'!H162))),'Data Summary'!CE168="Yes"),100-OFFSET('Water Data'!$H$4,0,10*ROW('Water Data'!H162)),NA())</f>
        <v>#N/A</v>
      </c>
      <c r="Q168" s="510" t="e">
        <f ca="1">+IF(AND(ISNUMBER(OFFSET('Water Data'!$H$6,0,10*ROW('Water Data'!H162))),'Data Summary'!CF168="Yes"),OFFSET('Water Data'!$H$6,0,10*ROW('Water Data'!H162)),NA())</f>
        <v>#N/A</v>
      </c>
      <c r="R168" s="510" t="e">
        <f ca="1">+IF(AND(ISNUMBER(OFFSET('Water Data'!$H$9,0,10*ROW('Water Data'!H162))),'Data Summary'!CG168="Yes"),OFFSET('Water Data'!$H$9,0,10*ROW('Water Data'!H162)),NA())</f>
        <v>#N/A</v>
      </c>
      <c r="S168" s="510" t="e">
        <f ca="1">+IF(AND(ISNUMBER(OFFSET('Water Data'!$I$4,0,10*ROW('Water Data'!I162))),'Data Summary'!CH168="Yes"),100-OFFSET('Water Data'!$I$4,0,10*ROW('Water Data'!I162)),NA())</f>
        <v>#N/A</v>
      </c>
      <c r="T168" s="510" t="e">
        <f ca="1">+IF(AND(ISNUMBER(OFFSET('Water Data'!$I$6,0,10*ROW('Water Data'!I162))),'Data Summary'!CI168="Yes"),OFFSET('Water Data'!$I$6,0,10*ROW('Water Data'!I162)),NA())</f>
        <v>#N/A</v>
      </c>
      <c r="U168" s="510" t="e">
        <f ca="1">+IF(AND(ISNUMBER(OFFSET('Water Data'!$I$9,0,10*ROW('Water Data'!I162))),'Data Summary'!CJ168="Yes"),OFFSET('Water Data'!$I$9,0,10*ROW('Water Data'!I162)),NA())</f>
        <v>#N/A</v>
      </c>
      <c r="V168" s="511" t="e">
        <f ca="1">+IF(AND(ISNUMBER(OFFSET('Sanitation Data'!$D$4,0,10*ROW('Sanitation Data'!D162))),'Data Summary'!CK168="Yes"),100-OFFSET('Sanitation Data'!$D$4,0,10*ROW('Sanitation Data'!D162)),NA())</f>
        <v>#N/A</v>
      </c>
      <c r="W168" s="511" t="e">
        <f ca="1">+IF(AND(ISNUMBER(OFFSET('Sanitation Data'!$D$6,0,10*ROW('Sanitation Data'!D162))),'Data Summary'!CL168="Yes"),OFFSET('Sanitation Data'!$D$6,0,10*ROW('Sanitation Data'!D162)),NA())</f>
        <v>#N/A</v>
      </c>
      <c r="X168" s="511" t="e">
        <f ca="1">+IF(AND(ISNUMBER(OFFSET('Sanitation Data'!$D$10,0,10*ROW('Sanitation Data'!D162))),'Data Summary'!CM168="Yes"),OFFSET('Sanitation Data'!$D$10,0,10*ROW('Sanitation Data'!D162)),NA())</f>
        <v>#N/A</v>
      </c>
      <c r="Y168" s="511" t="e">
        <f ca="1">+IF(AND(ISNUMBER(OFFSET('Sanitation Data'!$D$11,0,10*ROW('Sanitation Data'!D162))),'Data Summary'!CN168="Yes"),OFFSET('Sanitation Data'!$D$11,0,10*ROW('Sanitation Data'!D162)),NA())</f>
        <v>#N/A</v>
      </c>
      <c r="Z168" s="511" t="e">
        <f ca="1">+IF(AND(ISNUMBER(OFFSET('Sanitation Data'!$D$12,0,10*ROW('Sanitation Data'!D162))),'Data Summary'!CO168="Yes"),OFFSET('Sanitation Data'!$D$12,0,10*ROW('Sanitation Data'!D162)),NA())</f>
        <v>#N/A</v>
      </c>
      <c r="AA168" s="511" t="e">
        <f ca="1">+IF(AND(ISNUMBER(OFFSET('Sanitation Data'!$E$4,0,10*ROW('Sanitation Data'!E162))),'Data Summary'!CP168="Yes"),100-OFFSET('Sanitation Data'!$E$4,0,10*ROW('Sanitation Data'!E162)),NA())</f>
        <v>#N/A</v>
      </c>
      <c r="AB168" s="511" t="e">
        <f ca="1">+IF(AND(ISNUMBER(OFFSET('Sanitation Data'!$E$6,0,10*ROW('Sanitation Data'!E162))),'Data Summary'!CQ168="Yes"),OFFSET('Sanitation Data'!$E$6,0,10*ROW('Sanitation Data'!E162)),NA())</f>
        <v>#N/A</v>
      </c>
      <c r="AC168" s="511" t="e">
        <f ca="1">+IF(AND(ISNUMBER(OFFSET('Sanitation Data'!$E$10,0,10*ROW('Sanitation Data'!E162))),'Data Summary'!CR168="Yes"),OFFSET('Sanitation Data'!$E$10,0,10*ROW('Sanitation Data'!E162)),NA())</f>
        <v>#N/A</v>
      </c>
      <c r="AD168" s="511" t="e">
        <f ca="1">+IF(AND(ISNUMBER(OFFSET('Sanitation Data'!$E$11,0,10*ROW('Sanitation Data'!E162))),'Data Summary'!CS168="Yes"),OFFSET('Sanitation Data'!$E$11,0,10*ROW('Sanitation Data'!E162)),NA())</f>
        <v>#N/A</v>
      </c>
      <c r="AE168" s="511" t="e">
        <f ca="1">+IF(AND(ISNUMBER(OFFSET('Sanitation Data'!$E$12,0,10*ROW('Sanitation Data'!E162))),'Data Summary'!CT168="Yes"),OFFSET('Sanitation Data'!$E$12,0,10*ROW('Sanitation Data'!E162)),NA())</f>
        <v>#N/A</v>
      </c>
      <c r="AF168" s="511" t="e">
        <f ca="1">+IF(AND(ISNUMBER(OFFSET('Sanitation Data'!$F$4,0,10*ROW('Sanitation Data'!F162))),'Data Summary'!CU168="Yes"),100-OFFSET('Sanitation Data'!$F$4,0,10*ROW('Sanitation Data'!F162)),NA())</f>
        <v>#N/A</v>
      </c>
      <c r="AG168" s="511" t="e">
        <f ca="1">+IF(AND(ISNUMBER(OFFSET('Sanitation Data'!$F$6,0,10*ROW('Sanitation Data'!F162))),'Data Summary'!CV168="Yes"),OFFSET('Sanitation Data'!$F$6,0,10*ROW('Sanitation Data'!F162)),NA())</f>
        <v>#N/A</v>
      </c>
      <c r="AH168" s="511" t="e">
        <f ca="1">+IF(AND(ISNUMBER(OFFSET('Sanitation Data'!$F$10,0,10*ROW('Sanitation Data'!F162))),'Data Summary'!CW168="Yes"),OFFSET('Sanitation Data'!$F$10,0,10*ROW('Sanitation Data'!F162)),NA())</f>
        <v>#N/A</v>
      </c>
      <c r="AI168" s="511" t="e">
        <f ca="1">+IF(AND(ISNUMBER(OFFSET('Sanitation Data'!$F$11,0,10*ROW('Sanitation Data'!F162))),'Data Summary'!CX168="Yes"),OFFSET('Sanitation Data'!$F$11,0,10*ROW('Sanitation Data'!F162)),NA())</f>
        <v>#N/A</v>
      </c>
      <c r="AJ168" s="511" t="e">
        <f ca="1">+IF(AND(ISNUMBER(OFFSET('Sanitation Data'!$F$12,0,10*ROW('Sanitation Data'!F162))),'Data Summary'!CY168="Yes"),OFFSET('Sanitation Data'!$F$12,0,10*ROW('Sanitation Data'!F162)),NA())</f>
        <v>#N/A</v>
      </c>
      <c r="AK168" s="511" t="e">
        <f ca="1">+IF(AND(ISNUMBER(OFFSET('Sanitation Data'!$G$4,0,10*ROW('Sanitation Data'!G162))),'Data Summary'!CZ168="Yes"),100-OFFSET('Sanitation Data'!$G$4,0,10*ROW('Sanitation Data'!G162)),NA())</f>
        <v>#N/A</v>
      </c>
      <c r="AL168" s="511" t="e">
        <f ca="1">+IF(AND(ISNUMBER(OFFSET('Sanitation Data'!$G$6,0,10*ROW('Sanitation Data'!G162))),'Data Summary'!DA168="Yes"),OFFSET('Sanitation Data'!$G$6,0,10*ROW('Sanitation Data'!G162)),NA())</f>
        <v>#N/A</v>
      </c>
      <c r="AM168" s="511" t="e">
        <f ca="1">+IF(AND(ISNUMBER(OFFSET('Sanitation Data'!$G$10,0,10*ROW('Sanitation Data'!G162))),'Data Summary'!DB168="Yes"),OFFSET('Sanitation Data'!$G$10,0,10*ROW('Sanitation Data'!G162)),NA())</f>
        <v>#N/A</v>
      </c>
      <c r="AN168" s="511" t="e">
        <f ca="1">+IF(AND(ISNUMBER(OFFSET('Sanitation Data'!$G$11,0,10*ROW('Sanitation Data'!G162))),'Data Summary'!DC168="Yes"),OFFSET('Sanitation Data'!$G$11,0,10*ROW('Sanitation Data'!G162)),NA())</f>
        <v>#N/A</v>
      </c>
      <c r="AO168" s="511" t="e">
        <f ca="1">+IF(AND(ISNUMBER(OFFSET('Sanitation Data'!$G$12,0,10*ROW('Sanitation Data'!G162))),'Data Summary'!DD168="Yes"),OFFSET('Sanitation Data'!$G$12,0,10*ROW('Sanitation Data'!G162)),NA())</f>
        <v>#N/A</v>
      </c>
      <c r="AP168" s="511" t="e">
        <f ca="1">+IF(AND(ISNUMBER(OFFSET('Sanitation Data'!$H$4,0,10*ROW('Sanitation Data'!H162))),'Data Summary'!DE168="Yes"),100-OFFSET('Sanitation Data'!$H$4,0,10*ROW('Sanitation Data'!H162)),NA())</f>
        <v>#N/A</v>
      </c>
      <c r="AQ168" s="511" t="e">
        <f ca="1">+IF(AND(ISNUMBER(OFFSET('Sanitation Data'!$H$6,0,10*ROW('Sanitation Data'!H162))),'Data Summary'!DF168="Yes"),OFFSET('Sanitation Data'!$H$6,0,10*ROW('Sanitation Data'!H162)),NA())</f>
        <v>#N/A</v>
      </c>
      <c r="AR168" s="511" t="e">
        <f ca="1">+IF(AND(ISNUMBER(OFFSET('Sanitation Data'!$H$10,0,10*ROW('Sanitation Data'!H162))),'Data Summary'!DG168="Yes"),OFFSET('Sanitation Data'!$H$10,0,10*ROW('Sanitation Data'!H162)),NA())</f>
        <v>#N/A</v>
      </c>
      <c r="AS168" s="511" t="e">
        <f ca="1">+IF(AND(ISNUMBER(OFFSET('Sanitation Data'!$H$11,0,10*ROW('Sanitation Data'!H162))),'Data Summary'!DH168="Yes"),OFFSET('Sanitation Data'!$H$11,0,10*ROW('Sanitation Data'!H162)),NA())</f>
        <v>#N/A</v>
      </c>
      <c r="AT168" s="511" t="e">
        <f ca="1">+IF(AND(ISNUMBER(OFFSET('Sanitation Data'!$H$12,0,10*ROW('Sanitation Data'!H162))),'Data Summary'!DI168="Yes"),OFFSET('Sanitation Data'!$H$12,0,10*ROW('Sanitation Data'!H162)),NA())</f>
        <v>#N/A</v>
      </c>
      <c r="AU168" s="511" t="e">
        <f ca="1">+IF(AND(ISNUMBER(OFFSET('Sanitation Data'!$I$4,0,10*ROW('Sanitation Data'!I162))),'Data Summary'!DJ168="Yes"),100-OFFSET('Sanitation Data'!$I$4,0,10*ROW('Sanitation Data'!I162)),NA())</f>
        <v>#N/A</v>
      </c>
      <c r="AV168" s="511" t="e">
        <f ca="1">+IF(AND(ISNUMBER(OFFSET('Sanitation Data'!$I$6,0,10*ROW('Sanitation Data'!I162))),'Data Summary'!DK168="Yes"),OFFSET('Sanitation Data'!$I$6,0,10*ROW('Sanitation Data'!I162)),NA())</f>
        <v>#N/A</v>
      </c>
      <c r="AW168" s="511" t="e">
        <f ca="1">+IF(AND(ISNUMBER(OFFSET('Sanitation Data'!$I$10,0,10*ROW('Sanitation Data'!I162))),'Data Summary'!DL168="Yes"),OFFSET('Sanitation Data'!$I$10,0,10*ROW('Sanitation Data'!I162)),NA())</f>
        <v>#N/A</v>
      </c>
      <c r="AX168" s="511" t="e">
        <f ca="1">+IF(AND(ISNUMBER(OFFSET('Sanitation Data'!$I$11,0,10*ROW('Sanitation Data'!I162))),'Data Summary'!DM168="Yes"),OFFSET('Sanitation Data'!$I$11,0,10*ROW('Sanitation Data'!I162)),NA())</f>
        <v>#N/A</v>
      </c>
      <c r="AY168" s="511" t="e">
        <f ca="1">+IF(AND(ISNUMBER(OFFSET('Sanitation Data'!$I$12,0,10*ROW('Sanitation Data'!I162))),'Data Summary'!DN168="Yes"),OFFSET('Sanitation Data'!$I$12,0,10*ROW('Sanitation Data'!I162)),NA())</f>
        <v>#N/A</v>
      </c>
      <c r="AZ168" s="512" t="e">
        <f ca="1">+IF(AND(ISNUMBER(OFFSET('Hygiene Data'!$D$5,0,10*ROW('Hygiene Data'!D162))),'Data Summary'!DO168="Yes"),OFFSET('Hygiene Data'!$D$5,0,10*ROW('Hygiene Data'!D162)),NA())</f>
        <v>#N/A</v>
      </c>
      <c r="BA168" s="512" t="e">
        <f ca="1">+IF(AND(ISNUMBER(OFFSET('Hygiene Data'!$D$7,0,10*ROW('Hygiene Data'!D162))),'Data Summary'!DP168="Yes"),OFFSET('Hygiene Data'!$D$7,0,10*ROW('Hygiene Data'!D162)),NA())</f>
        <v>#N/A</v>
      </c>
      <c r="BB168" s="512" t="e">
        <f ca="1">+IF(AND(ISNUMBER(OFFSET('Hygiene Data'!$D$9,0,10*ROW('Hygiene Data'!D162))),'Data Summary'!DQ168="Yes"),OFFSET('Hygiene Data'!$D$9,0,10*ROW('Hygiene Data'!D162)),NA())</f>
        <v>#N/A</v>
      </c>
      <c r="BC168" s="512" t="e">
        <f ca="1">+IF(AND(ISNUMBER(OFFSET('Hygiene Data'!$E$5,0,10*ROW('Hygiene Data'!E162))),'Data Summary'!DR168="Yes"),OFFSET('Hygiene Data'!$E$5,0,10*ROW('Hygiene Data'!E162)),NA())</f>
        <v>#N/A</v>
      </c>
      <c r="BD168" s="512" t="e">
        <f ca="1">+IF(AND(ISNUMBER(OFFSET('Hygiene Data'!$E$7,0,10*ROW('Hygiene Data'!E162))),'Data Summary'!DS168="Yes"),OFFSET('Hygiene Data'!$E$7,0,10*ROW('Hygiene Data'!E162)),NA())</f>
        <v>#N/A</v>
      </c>
      <c r="BE168" s="512" t="e">
        <f ca="1">+IF(AND(ISNUMBER(OFFSET('Hygiene Data'!$E$9,0,10*ROW('Hygiene Data'!E162))),'Data Summary'!DT168="Yes"),OFFSET('Hygiene Data'!$E$9,0,10*ROW('Hygiene Data'!E162)),NA())</f>
        <v>#N/A</v>
      </c>
      <c r="BF168" s="512" t="e">
        <f ca="1">+IF(AND(ISNUMBER(OFFSET('Hygiene Data'!$F$5,0,10*ROW('Hygiene Data'!F162))),'Data Summary'!DU168="Yes"),OFFSET('Hygiene Data'!$F$5,0,10*ROW('Hygiene Data'!F162)),NA())</f>
        <v>#N/A</v>
      </c>
      <c r="BG168" s="512" t="e">
        <f ca="1">+IF(AND(ISNUMBER(OFFSET('Hygiene Data'!$F$7,0,10*ROW('Hygiene Data'!F162))),'Data Summary'!DV168="Yes"),OFFSET('Hygiene Data'!$F$7,0,10*ROW('Hygiene Data'!F162)),NA())</f>
        <v>#N/A</v>
      </c>
      <c r="BH168" s="512" t="e">
        <f ca="1">+IF(AND(ISNUMBER(OFFSET('Hygiene Data'!$F$9,0,10*ROW('Hygiene Data'!F162))),'Data Summary'!DW168="Yes"),OFFSET('Hygiene Data'!$F$9,0,10*ROW('Hygiene Data'!F162)),NA())</f>
        <v>#N/A</v>
      </c>
      <c r="BI168" s="512" t="e">
        <f ca="1">+IF(AND(ISNUMBER(OFFSET('Hygiene Data'!$G$5,0,10*ROW('Hygiene Data'!G162))),'Data Summary'!DX168="Yes"),OFFSET('Hygiene Data'!$G$5,0,10*ROW('Hygiene Data'!G162)),NA())</f>
        <v>#N/A</v>
      </c>
      <c r="BJ168" s="512" t="e">
        <f ca="1">+IF(AND(ISNUMBER(OFFSET('Hygiene Data'!$G$7,0,10*ROW('Hygiene Data'!G162))),'Data Summary'!DY168="Yes"),OFFSET('Hygiene Data'!$G$7,0,10*ROW('Hygiene Data'!G162)),NA())</f>
        <v>#N/A</v>
      </c>
      <c r="BK168" s="512" t="e">
        <f ca="1">+IF(AND(ISNUMBER(OFFSET('Hygiene Data'!$G$9,0,10*ROW('Hygiene Data'!G162))),'Data Summary'!DZ168="Yes"),OFFSET('Hygiene Data'!$G$9,0,10*ROW('Hygiene Data'!G162)),NA())</f>
        <v>#N/A</v>
      </c>
      <c r="BL168" s="512" t="e">
        <f ca="1">+IF(AND(ISNUMBER(OFFSET('Hygiene Data'!$H$5,0,10*ROW('Hygiene Data'!H162))),'Data Summary'!EA168="Yes"),OFFSET('Hygiene Data'!$H$5,0,10*ROW('Hygiene Data'!H162)),NA())</f>
        <v>#N/A</v>
      </c>
      <c r="BM168" s="512" t="e">
        <f ca="1">+IF(AND(ISNUMBER(OFFSET('Hygiene Data'!$H$7,0,10*ROW('Hygiene Data'!H162))),'Data Summary'!EB168="Yes"),OFFSET('Hygiene Data'!$H$7,0,10*ROW('Hygiene Data'!H162)),NA())</f>
        <v>#N/A</v>
      </c>
      <c r="BN168" s="512" t="e">
        <f ca="1">+IF(AND(ISNUMBER(OFFSET('Hygiene Data'!$H$9,0,10*ROW('Hygiene Data'!H162))),'Data Summary'!EC168="Yes"),OFFSET('Hygiene Data'!$H$9,0,10*ROW('Hygiene Data'!H162)),NA())</f>
        <v>#N/A</v>
      </c>
      <c r="BO168" s="512" t="e">
        <f ca="1">+IF(AND(ISNUMBER(OFFSET('Hygiene Data'!$I$5,0,10*ROW('Hygiene Data'!I162))),'Data Summary'!ED168="Yes"),OFFSET('Hygiene Data'!$I$5,0,10*ROW('Hygiene Data'!I162)),NA())</f>
        <v>#N/A</v>
      </c>
      <c r="BP168" s="512" t="e">
        <f ca="1">+IF(AND(ISNUMBER(OFFSET('Hygiene Data'!$I$7,0,10*ROW('Hygiene Data'!I162))),'Data Summary'!EE168="Yes"),OFFSET('Hygiene Data'!$I$7,0,10*ROW('Hygiene Data'!I162)),NA())</f>
        <v>#N/A</v>
      </c>
      <c r="BQ168" s="512" t="e">
        <f ca="1">+IF(AND(ISNUMBER(OFFSET('Hygiene Data'!$I$9,0,10*ROW('Hygiene Data'!I162))),'Data Summary'!EF168="Yes"),OFFSET('Hygiene Data'!$I$9,0,10*ROW('Hygiene Data'!I162)),NA())</f>
        <v>#N/A</v>
      </c>
    </row>
    <row r="169" spans="1:69" x14ac:dyDescent="0.25">
      <c r="A169" s="508" t="e">
        <f ca="1">+RIGHT('Data Summary'!A169,LEN('Data Summary'!A169)-9)</f>
        <v>#VALUE!</v>
      </c>
      <c r="B169" s="482" t="str">
        <f ca="1">+IF(ISTEXT('Data Summary'!B169),'Data Summary'!B169,"")</f>
        <v/>
      </c>
      <c r="C169" s="509" t="e">
        <f ca="1">+VALUE('Data Summary'!C169)</f>
        <v>#VALUE!</v>
      </c>
      <c r="D169" s="510" t="e">
        <f ca="1">+IF(AND(ISNUMBER(OFFSET('Water Data'!$D$4,0,10*ROW('Water Data'!D163))),'Data Summary'!BS169="Yes"),100-OFFSET('Water Data'!$D$4,0,10*ROW('Water Data'!D163)),NA())</f>
        <v>#N/A</v>
      </c>
      <c r="E169" s="510" t="e">
        <f ca="1">+IF(AND(ISNUMBER(OFFSET('Water Data'!$D$6,0,10*ROW('Water Data'!D163))),'Data Summary'!BT169="Yes"),OFFSET('Water Data'!$D$6,0,10*ROW('Water Data'!D163)),NA())</f>
        <v>#N/A</v>
      </c>
      <c r="F169" s="510" t="e">
        <f ca="1">+IF(AND(ISNUMBER(OFFSET('Water Data'!$D$9,0,10*ROW('Water Data'!D163))),'Data Summary'!BU169="Yes"),OFFSET('Water Data'!$D$9,0,10*ROW('Water Data'!D163)),NA())</f>
        <v>#N/A</v>
      </c>
      <c r="G169" s="510" t="e">
        <f ca="1">+IF(AND(ISNUMBER(OFFSET('Water Data'!$E$4,0,10*ROW('Water Data'!E163))),'Data Summary'!BV169="Yes"),100-OFFSET('Water Data'!$E$4,0,10*ROW('Water Data'!E163)),NA())</f>
        <v>#N/A</v>
      </c>
      <c r="H169" s="510" t="e">
        <f ca="1">+IF(AND(ISNUMBER(OFFSET('Water Data'!$E$6,0,10*ROW('Water Data'!E163))),'Data Summary'!BW169="Yes"),OFFSET('Water Data'!$E$6,0,10*ROW('Water Data'!E163)),NA())</f>
        <v>#N/A</v>
      </c>
      <c r="I169" s="510" t="e">
        <f ca="1">+IF(AND(ISNUMBER(OFFSET('Water Data'!$E$9,0,10*ROW('Water Data'!E163))),'Data Summary'!BX169="Yes"),OFFSET('Water Data'!$E$9,0,10*ROW('Water Data'!E163)),NA())</f>
        <v>#N/A</v>
      </c>
      <c r="J169" s="510" t="e">
        <f ca="1">+IF(AND(ISNUMBER(OFFSET('Water Data'!$F$4,0,10*ROW('Water Data'!F163))),'Data Summary'!BY169="Yes"),100-OFFSET('Water Data'!$F$4,0,10*ROW('Water Data'!F163)),NA())</f>
        <v>#N/A</v>
      </c>
      <c r="K169" s="510" t="e">
        <f ca="1">+IF(AND(ISNUMBER(OFFSET('Water Data'!$F$6,0,10*ROW('Water Data'!F163))),'Data Summary'!BZ169="Yes"),OFFSET('Water Data'!$F$6,0,10*ROW('Water Data'!F163)),NA())</f>
        <v>#N/A</v>
      </c>
      <c r="L169" s="510" t="e">
        <f ca="1">+IF(AND(ISNUMBER(OFFSET('Water Data'!$F$9,0,10*ROW('Water Data'!F163))),'Data Summary'!CA169="Yes"),OFFSET('Water Data'!$F$9,0,10*ROW('Water Data'!F163)),NA())</f>
        <v>#N/A</v>
      </c>
      <c r="M169" s="510" t="e">
        <f ca="1">+IF(AND(ISNUMBER(OFFSET('Water Data'!$G$4,0,10*ROW('Water Data'!G163))),'Data Summary'!CB169="Yes"),100-OFFSET('Water Data'!$G$4,0,10*ROW('Water Data'!G163)),NA())</f>
        <v>#N/A</v>
      </c>
      <c r="N169" s="510" t="e">
        <f ca="1">+IF(AND(ISNUMBER(OFFSET('Water Data'!$G$6,0,10*ROW('Water Data'!G163))),'Data Summary'!CC169="Yes"),OFFSET('Water Data'!$G$6,0,10*ROW('Water Data'!G163)),NA())</f>
        <v>#N/A</v>
      </c>
      <c r="O169" s="510" t="e">
        <f ca="1">+IF(AND(ISNUMBER(OFFSET('Water Data'!$G$9,0,10*ROW('Water Data'!G163))),'Data Summary'!CD169="Yes"),OFFSET('Water Data'!$G$9,0,10*ROW('Water Data'!G163)),NA())</f>
        <v>#N/A</v>
      </c>
      <c r="P169" s="510" t="e">
        <f ca="1">+IF(AND(ISNUMBER(OFFSET('Water Data'!$H$4,0,10*ROW('Water Data'!H163))),'Data Summary'!CE169="Yes"),100-OFFSET('Water Data'!$H$4,0,10*ROW('Water Data'!H163)),NA())</f>
        <v>#N/A</v>
      </c>
      <c r="Q169" s="510" t="e">
        <f ca="1">+IF(AND(ISNUMBER(OFFSET('Water Data'!$H$6,0,10*ROW('Water Data'!H163))),'Data Summary'!CF169="Yes"),OFFSET('Water Data'!$H$6,0,10*ROW('Water Data'!H163)),NA())</f>
        <v>#N/A</v>
      </c>
      <c r="R169" s="510" t="e">
        <f ca="1">+IF(AND(ISNUMBER(OFFSET('Water Data'!$H$9,0,10*ROW('Water Data'!H163))),'Data Summary'!CG169="Yes"),OFFSET('Water Data'!$H$9,0,10*ROW('Water Data'!H163)),NA())</f>
        <v>#N/A</v>
      </c>
      <c r="S169" s="510" t="e">
        <f ca="1">+IF(AND(ISNUMBER(OFFSET('Water Data'!$I$4,0,10*ROW('Water Data'!I163))),'Data Summary'!CH169="Yes"),100-OFFSET('Water Data'!$I$4,0,10*ROW('Water Data'!I163)),NA())</f>
        <v>#N/A</v>
      </c>
      <c r="T169" s="510" t="e">
        <f ca="1">+IF(AND(ISNUMBER(OFFSET('Water Data'!$I$6,0,10*ROW('Water Data'!I163))),'Data Summary'!CI169="Yes"),OFFSET('Water Data'!$I$6,0,10*ROW('Water Data'!I163)),NA())</f>
        <v>#N/A</v>
      </c>
      <c r="U169" s="510" t="e">
        <f ca="1">+IF(AND(ISNUMBER(OFFSET('Water Data'!$I$9,0,10*ROW('Water Data'!I163))),'Data Summary'!CJ169="Yes"),OFFSET('Water Data'!$I$9,0,10*ROW('Water Data'!I163)),NA())</f>
        <v>#N/A</v>
      </c>
      <c r="V169" s="511" t="e">
        <f ca="1">+IF(AND(ISNUMBER(OFFSET('Sanitation Data'!$D$4,0,10*ROW('Sanitation Data'!D163))),'Data Summary'!CK169="Yes"),100-OFFSET('Sanitation Data'!$D$4,0,10*ROW('Sanitation Data'!D163)),NA())</f>
        <v>#N/A</v>
      </c>
      <c r="W169" s="511" t="e">
        <f ca="1">+IF(AND(ISNUMBER(OFFSET('Sanitation Data'!$D$6,0,10*ROW('Sanitation Data'!D163))),'Data Summary'!CL169="Yes"),OFFSET('Sanitation Data'!$D$6,0,10*ROW('Sanitation Data'!D163)),NA())</f>
        <v>#N/A</v>
      </c>
      <c r="X169" s="511" t="e">
        <f ca="1">+IF(AND(ISNUMBER(OFFSET('Sanitation Data'!$D$10,0,10*ROW('Sanitation Data'!D163))),'Data Summary'!CM169="Yes"),OFFSET('Sanitation Data'!$D$10,0,10*ROW('Sanitation Data'!D163)),NA())</f>
        <v>#N/A</v>
      </c>
      <c r="Y169" s="511" t="e">
        <f ca="1">+IF(AND(ISNUMBER(OFFSET('Sanitation Data'!$D$11,0,10*ROW('Sanitation Data'!D163))),'Data Summary'!CN169="Yes"),OFFSET('Sanitation Data'!$D$11,0,10*ROW('Sanitation Data'!D163)),NA())</f>
        <v>#N/A</v>
      </c>
      <c r="Z169" s="511" t="e">
        <f ca="1">+IF(AND(ISNUMBER(OFFSET('Sanitation Data'!$D$12,0,10*ROW('Sanitation Data'!D163))),'Data Summary'!CO169="Yes"),OFFSET('Sanitation Data'!$D$12,0,10*ROW('Sanitation Data'!D163)),NA())</f>
        <v>#N/A</v>
      </c>
      <c r="AA169" s="511" t="e">
        <f ca="1">+IF(AND(ISNUMBER(OFFSET('Sanitation Data'!$E$4,0,10*ROW('Sanitation Data'!E163))),'Data Summary'!CP169="Yes"),100-OFFSET('Sanitation Data'!$E$4,0,10*ROW('Sanitation Data'!E163)),NA())</f>
        <v>#N/A</v>
      </c>
      <c r="AB169" s="511" t="e">
        <f ca="1">+IF(AND(ISNUMBER(OFFSET('Sanitation Data'!$E$6,0,10*ROW('Sanitation Data'!E163))),'Data Summary'!CQ169="Yes"),OFFSET('Sanitation Data'!$E$6,0,10*ROW('Sanitation Data'!E163)),NA())</f>
        <v>#N/A</v>
      </c>
      <c r="AC169" s="511" t="e">
        <f ca="1">+IF(AND(ISNUMBER(OFFSET('Sanitation Data'!$E$10,0,10*ROW('Sanitation Data'!E163))),'Data Summary'!CR169="Yes"),OFFSET('Sanitation Data'!$E$10,0,10*ROW('Sanitation Data'!E163)),NA())</f>
        <v>#N/A</v>
      </c>
      <c r="AD169" s="511" t="e">
        <f ca="1">+IF(AND(ISNUMBER(OFFSET('Sanitation Data'!$E$11,0,10*ROW('Sanitation Data'!E163))),'Data Summary'!CS169="Yes"),OFFSET('Sanitation Data'!$E$11,0,10*ROW('Sanitation Data'!E163)),NA())</f>
        <v>#N/A</v>
      </c>
      <c r="AE169" s="511" t="e">
        <f ca="1">+IF(AND(ISNUMBER(OFFSET('Sanitation Data'!$E$12,0,10*ROW('Sanitation Data'!E163))),'Data Summary'!CT169="Yes"),OFFSET('Sanitation Data'!$E$12,0,10*ROW('Sanitation Data'!E163)),NA())</f>
        <v>#N/A</v>
      </c>
      <c r="AF169" s="511" t="e">
        <f ca="1">+IF(AND(ISNUMBER(OFFSET('Sanitation Data'!$F$4,0,10*ROW('Sanitation Data'!F163))),'Data Summary'!CU169="Yes"),100-OFFSET('Sanitation Data'!$F$4,0,10*ROW('Sanitation Data'!F163)),NA())</f>
        <v>#N/A</v>
      </c>
      <c r="AG169" s="511" t="e">
        <f ca="1">+IF(AND(ISNUMBER(OFFSET('Sanitation Data'!$F$6,0,10*ROW('Sanitation Data'!F163))),'Data Summary'!CV169="Yes"),OFFSET('Sanitation Data'!$F$6,0,10*ROW('Sanitation Data'!F163)),NA())</f>
        <v>#N/A</v>
      </c>
      <c r="AH169" s="511" t="e">
        <f ca="1">+IF(AND(ISNUMBER(OFFSET('Sanitation Data'!$F$10,0,10*ROW('Sanitation Data'!F163))),'Data Summary'!CW169="Yes"),OFFSET('Sanitation Data'!$F$10,0,10*ROW('Sanitation Data'!F163)),NA())</f>
        <v>#N/A</v>
      </c>
      <c r="AI169" s="511" t="e">
        <f ca="1">+IF(AND(ISNUMBER(OFFSET('Sanitation Data'!$F$11,0,10*ROW('Sanitation Data'!F163))),'Data Summary'!CX169="Yes"),OFFSET('Sanitation Data'!$F$11,0,10*ROW('Sanitation Data'!F163)),NA())</f>
        <v>#N/A</v>
      </c>
      <c r="AJ169" s="511" t="e">
        <f ca="1">+IF(AND(ISNUMBER(OFFSET('Sanitation Data'!$F$12,0,10*ROW('Sanitation Data'!F163))),'Data Summary'!CY169="Yes"),OFFSET('Sanitation Data'!$F$12,0,10*ROW('Sanitation Data'!F163)),NA())</f>
        <v>#N/A</v>
      </c>
      <c r="AK169" s="511" t="e">
        <f ca="1">+IF(AND(ISNUMBER(OFFSET('Sanitation Data'!$G$4,0,10*ROW('Sanitation Data'!G163))),'Data Summary'!CZ169="Yes"),100-OFFSET('Sanitation Data'!$G$4,0,10*ROW('Sanitation Data'!G163)),NA())</f>
        <v>#N/A</v>
      </c>
      <c r="AL169" s="511" t="e">
        <f ca="1">+IF(AND(ISNUMBER(OFFSET('Sanitation Data'!$G$6,0,10*ROW('Sanitation Data'!G163))),'Data Summary'!DA169="Yes"),OFFSET('Sanitation Data'!$G$6,0,10*ROW('Sanitation Data'!G163)),NA())</f>
        <v>#N/A</v>
      </c>
      <c r="AM169" s="511" t="e">
        <f ca="1">+IF(AND(ISNUMBER(OFFSET('Sanitation Data'!$G$10,0,10*ROW('Sanitation Data'!G163))),'Data Summary'!DB169="Yes"),OFFSET('Sanitation Data'!$G$10,0,10*ROW('Sanitation Data'!G163)),NA())</f>
        <v>#N/A</v>
      </c>
      <c r="AN169" s="511" t="e">
        <f ca="1">+IF(AND(ISNUMBER(OFFSET('Sanitation Data'!$G$11,0,10*ROW('Sanitation Data'!G163))),'Data Summary'!DC169="Yes"),OFFSET('Sanitation Data'!$G$11,0,10*ROW('Sanitation Data'!G163)),NA())</f>
        <v>#N/A</v>
      </c>
      <c r="AO169" s="511" t="e">
        <f ca="1">+IF(AND(ISNUMBER(OFFSET('Sanitation Data'!$G$12,0,10*ROW('Sanitation Data'!G163))),'Data Summary'!DD169="Yes"),OFFSET('Sanitation Data'!$G$12,0,10*ROW('Sanitation Data'!G163)),NA())</f>
        <v>#N/A</v>
      </c>
      <c r="AP169" s="511" t="e">
        <f ca="1">+IF(AND(ISNUMBER(OFFSET('Sanitation Data'!$H$4,0,10*ROW('Sanitation Data'!H163))),'Data Summary'!DE169="Yes"),100-OFFSET('Sanitation Data'!$H$4,0,10*ROW('Sanitation Data'!H163)),NA())</f>
        <v>#N/A</v>
      </c>
      <c r="AQ169" s="511" t="e">
        <f ca="1">+IF(AND(ISNUMBER(OFFSET('Sanitation Data'!$H$6,0,10*ROW('Sanitation Data'!H163))),'Data Summary'!DF169="Yes"),OFFSET('Sanitation Data'!$H$6,0,10*ROW('Sanitation Data'!H163)),NA())</f>
        <v>#N/A</v>
      </c>
      <c r="AR169" s="511" t="e">
        <f ca="1">+IF(AND(ISNUMBER(OFFSET('Sanitation Data'!$H$10,0,10*ROW('Sanitation Data'!H163))),'Data Summary'!DG169="Yes"),OFFSET('Sanitation Data'!$H$10,0,10*ROW('Sanitation Data'!H163)),NA())</f>
        <v>#N/A</v>
      </c>
      <c r="AS169" s="511" t="e">
        <f ca="1">+IF(AND(ISNUMBER(OFFSET('Sanitation Data'!$H$11,0,10*ROW('Sanitation Data'!H163))),'Data Summary'!DH169="Yes"),OFFSET('Sanitation Data'!$H$11,0,10*ROW('Sanitation Data'!H163)),NA())</f>
        <v>#N/A</v>
      </c>
      <c r="AT169" s="511" t="e">
        <f ca="1">+IF(AND(ISNUMBER(OFFSET('Sanitation Data'!$H$12,0,10*ROW('Sanitation Data'!H163))),'Data Summary'!DI169="Yes"),OFFSET('Sanitation Data'!$H$12,0,10*ROW('Sanitation Data'!H163)),NA())</f>
        <v>#N/A</v>
      </c>
      <c r="AU169" s="511" t="e">
        <f ca="1">+IF(AND(ISNUMBER(OFFSET('Sanitation Data'!$I$4,0,10*ROW('Sanitation Data'!I163))),'Data Summary'!DJ169="Yes"),100-OFFSET('Sanitation Data'!$I$4,0,10*ROW('Sanitation Data'!I163)),NA())</f>
        <v>#N/A</v>
      </c>
      <c r="AV169" s="511" t="e">
        <f ca="1">+IF(AND(ISNUMBER(OFFSET('Sanitation Data'!$I$6,0,10*ROW('Sanitation Data'!I163))),'Data Summary'!DK169="Yes"),OFFSET('Sanitation Data'!$I$6,0,10*ROW('Sanitation Data'!I163)),NA())</f>
        <v>#N/A</v>
      </c>
      <c r="AW169" s="511" t="e">
        <f ca="1">+IF(AND(ISNUMBER(OFFSET('Sanitation Data'!$I$10,0,10*ROW('Sanitation Data'!I163))),'Data Summary'!DL169="Yes"),OFFSET('Sanitation Data'!$I$10,0,10*ROW('Sanitation Data'!I163)),NA())</f>
        <v>#N/A</v>
      </c>
      <c r="AX169" s="511" t="e">
        <f ca="1">+IF(AND(ISNUMBER(OFFSET('Sanitation Data'!$I$11,0,10*ROW('Sanitation Data'!I163))),'Data Summary'!DM169="Yes"),OFFSET('Sanitation Data'!$I$11,0,10*ROW('Sanitation Data'!I163)),NA())</f>
        <v>#N/A</v>
      </c>
      <c r="AY169" s="511" t="e">
        <f ca="1">+IF(AND(ISNUMBER(OFFSET('Sanitation Data'!$I$12,0,10*ROW('Sanitation Data'!I163))),'Data Summary'!DN169="Yes"),OFFSET('Sanitation Data'!$I$12,0,10*ROW('Sanitation Data'!I163)),NA())</f>
        <v>#N/A</v>
      </c>
      <c r="AZ169" s="512" t="e">
        <f ca="1">+IF(AND(ISNUMBER(OFFSET('Hygiene Data'!$D$5,0,10*ROW('Hygiene Data'!D163))),'Data Summary'!DO169="Yes"),OFFSET('Hygiene Data'!$D$5,0,10*ROW('Hygiene Data'!D163)),NA())</f>
        <v>#N/A</v>
      </c>
      <c r="BA169" s="512" t="e">
        <f ca="1">+IF(AND(ISNUMBER(OFFSET('Hygiene Data'!$D$7,0,10*ROW('Hygiene Data'!D163))),'Data Summary'!DP169="Yes"),OFFSET('Hygiene Data'!$D$7,0,10*ROW('Hygiene Data'!D163)),NA())</f>
        <v>#N/A</v>
      </c>
      <c r="BB169" s="512" t="e">
        <f ca="1">+IF(AND(ISNUMBER(OFFSET('Hygiene Data'!$D$9,0,10*ROW('Hygiene Data'!D163))),'Data Summary'!DQ169="Yes"),OFFSET('Hygiene Data'!$D$9,0,10*ROW('Hygiene Data'!D163)),NA())</f>
        <v>#N/A</v>
      </c>
      <c r="BC169" s="512" t="e">
        <f ca="1">+IF(AND(ISNUMBER(OFFSET('Hygiene Data'!$E$5,0,10*ROW('Hygiene Data'!E163))),'Data Summary'!DR169="Yes"),OFFSET('Hygiene Data'!$E$5,0,10*ROW('Hygiene Data'!E163)),NA())</f>
        <v>#N/A</v>
      </c>
      <c r="BD169" s="512" t="e">
        <f ca="1">+IF(AND(ISNUMBER(OFFSET('Hygiene Data'!$E$7,0,10*ROW('Hygiene Data'!E163))),'Data Summary'!DS169="Yes"),OFFSET('Hygiene Data'!$E$7,0,10*ROW('Hygiene Data'!E163)),NA())</f>
        <v>#N/A</v>
      </c>
      <c r="BE169" s="512" t="e">
        <f ca="1">+IF(AND(ISNUMBER(OFFSET('Hygiene Data'!$E$9,0,10*ROW('Hygiene Data'!E163))),'Data Summary'!DT169="Yes"),OFFSET('Hygiene Data'!$E$9,0,10*ROW('Hygiene Data'!E163)),NA())</f>
        <v>#N/A</v>
      </c>
      <c r="BF169" s="512" t="e">
        <f ca="1">+IF(AND(ISNUMBER(OFFSET('Hygiene Data'!$F$5,0,10*ROW('Hygiene Data'!F163))),'Data Summary'!DU169="Yes"),OFFSET('Hygiene Data'!$F$5,0,10*ROW('Hygiene Data'!F163)),NA())</f>
        <v>#N/A</v>
      </c>
      <c r="BG169" s="512" t="e">
        <f ca="1">+IF(AND(ISNUMBER(OFFSET('Hygiene Data'!$F$7,0,10*ROW('Hygiene Data'!F163))),'Data Summary'!DV169="Yes"),OFFSET('Hygiene Data'!$F$7,0,10*ROW('Hygiene Data'!F163)),NA())</f>
        <v>#N/A</v>
      </c>
      <c r="BH169" s="512" t="e">
        <f ca="1">+IF(AND(ISNUMBER(OFFSET('Hygiene Data'!$F$9,0,10*ROW('Hygiene Data'!F163))),'Data Summary'!DW169="Yes"),OFFSET('Hygiene Data'!$F$9,0,10*ROW('Hygiene Data'!F163)),NA())</f>
        <v>#N/A</v>
      </c>
      <c r="BI169" s="512" t="e">
        <f ca="1">+IF(AND(ISNUMBER(OFFSET('Hygiene Data'!$G$5,0,10*ROW('Hygiene Data'!G163))),'Data Summary'!DX169="Yes"),OFFSET('Hygiene Data'!$G$5,0,10*ROW('Hygiene Data'!G163)),NA())</f>
        <v>#N/A</v>
      </c>
      <c r="BJ169" s="512" t="e">
        <f ca="1">+IF(AND(ISNUMBER(OFFSET('Hygiene Data'!$G$7,0,10*ROW('Hygiene Data'!G163))),'Data Summary'!DY169="Yes"),OFFSET('Hygiene Data'!$G$7,0,10*ROW('Hygiene Data'!G163)),NA())</f>
        <v>#N/A</v>
      </c>
      <c r="BK169" s="512" t="e">
        <f ca="1">+IF(AND(ISNUMBER(OFFSET('Hygiene Data'!$G$9,0,10*ROW('Hygiene Data'!G163))),'Data Summary'!DZ169="Yes"),OFFSET('Hygiene Data'!$G$9,0,10*ROW('Hygiene Data'!G163)),NA())</f>
        <v>#N/A</v>
      </c>
      <c r="BL169" s="512" t="e">
        <f ca="1">+IF(AND(ISNUMBER(OFFSET('Hygiene Data'!$H$5,0,10*ROW('Hygiene Data'!H163))),'Data Summary'!EA169="Yes"),OFFSET('Hygiene Data'!$H$5,0,10*ROW('Hygiene Data'!H163)),NA())</f>
        <v>#N/A</v>
      </c>
      <c r="BM169" s="512" t="e">
        <f ca="1">+IF(AND(ISNUMBER(OFFSET('Hygiene Data'!$H$7,0,10*ROW('Hygiene Data'!H163))),'Data Summary'!EB169="Yes"),OFFSET('Hygiene Data'!$H$7,0,10*ROW('Hygiene Data'!H163)),NA())</f>
        <v>#N/A</v>
      </c>
      <c r="BN169" s="512" t="e">
        <f ca="1">+IF(AND(ISNUMBER(OFFSET('Hygiene Data'!$H$9,0,10*ROW('Hygiene Data'!H163))),'Data Summary'!EC169="Yes"),OFFSET('Hygiene Data'!$H$9,0,10*ROW('Hygiene Data'!H163)),NA())</f>
        <v>#N/A</v>
      </c>
      <c r="BO169" s="512" t="e">
        <f ca="1">+IF(AND(ISNUMBER(OFFSET('Hygiene Data'!$I$5,0,10*ROW('Hygiene Data'!I163))),'Data Summary'!ED169="Yes"),OFFSET('Hygiene Data'!$I$5,0,10*ROW('Hygiene Data'!I163)),NA())</f>
        <v>#N/A</v>
      </c>
      <c r="BP169" s="512" t="e">
        <f ca="1">+IF(AND(ISNUMBER(OFFSET('Hygiene Data'!$I$7,0,10*ROW('Hygiene Data'!I163))),'Data Summary'!EE169="Yes"),OFFSET('Hygiene Data'!$I$7,0,10*ROW('Hygiene Data'!I163)),NA())</f>
        <v>#N/A</v>
      </c>
      <c r="BQ169" s="512" t="e">
        <f ca="1">+IF(AND(ISNUMBER(OFFSET('Hygiene Data'!$I$9,0,10*ROW('Hygiene Data'!I163))),'Data Summary'!EF169="Yes"),OFFSET('Hygiene Data'!$I$9,0,10*ROW('Hygiene Data'!I163)),NA())</f>
        <v>#N/A</v>
      </c>
    </row>
    <row r="170" spans="1:69" x14ac:dyDescent="0.25">
      <c r="A170" s="508" t="e">
        <f ca="1">+RIGHT('Data Summary'!A170,LEN('Data Summary'!A170)-9)</f>
        <v>#VALUE!</v>
      </c>
      <c r="B170" s="482" t="str">
        <f ca="1">+IF(ISTEXT('Data Summary'!B170),'Data Summary'!B170,"")</f>
        <v/>
      </c>
      <c r="C170" s="509" t="e">
        <f ca="1">+VALUE('Data Summary'!C170)</f>
        <v>#VALUE!</v>
      </c>
      <c r="D170" s="510" t="e">
        <f ca="1">+IF(AND(ISNUMBER(OFFSET('Water Data'!$D$4,0,10*ROW('Water Data'!D164))),'Data Summary'!BS170="Yes"),100-OFFSET('Water Data'!$D$4,0,10*ROW('Water Data'!D164)),NA())</f>
        <v>#N/A</v>
      </c>
      <c r="E170" s="510" t="e">
        <f ca="1">+IF(AND(ISNUMBER(OFFSET('Water Data'!$D$6,0,10*ROW('Water Data'!D164))),'Data Summary'!BT170="Yes"),OFFSET('Water Data'!$D$6,0,10*ROW('Water Data'!D164)),NA())</f>
        <v>#N/A</v>
      </c>
      <c r="F170" s="510" t="e">
        <f ca="1">+IF(AND(ISNUMBER(OFFSET('Water Data'!$D$9,0,10*ROW('Water Data'!D164))),'Data Summary'!BU170="Yes"),OFFSET('Water Data'!$D$9,0,10*ROW('Water Data'!D164)),NA())</f>
        <v>#N/A</v>
      </c>
      <c r="G170" s="510" t="e">
        <f ca="1">+IF(AND(ISNUMBER(OFFSET('Water Data'!$E$4,0,10*ROW('Water Data'!E164))),'Data Summary'!BV170="Yes"),100-OFFSET('Water Data'!$E$4,0,10*ROW('Water Data'!E164)),NA())</f>
        <v>#N/A</v>
      </c>
      <c r="H170" s="510" t="e">
        <f ca="1">+IF(AND(ISNUMBER(OFFSET('Water Data'!$E$6,0,10*ROW('Water Data'!E164))),'Data Summary'!BW170="Yes"),OFFSET('Water Data'!$E$6,0,10*ROW('Water Data'!E164)),NA())</f>
        <v>#N/A</v>
      </c>
      <c r="I170" s="510" t="e">
        <f ca="1">+IF(AND(ISNUMBER(OFFSET('Water Data'!$E$9,0,10*ROW('Water Data'!E164))),'Data Summary'!BX170="Yes"),OFFSET('Water Data'!$E$9,0,10*ROW('Water Data'!E164)),NA())</f>
        <v>#N/A</v>
      </c>
      <c r="J170" s="510" t="e">
        <f ca="1">+IF(AND(ISNUMBER(OFFSET('Water Data'!$F$4,0,10*ROW('Water Data'!F164))),'Data Summary'!BY170="Yes"),100-OFFSET('Water Data'!$F$4,0,10*ROW('Water Data'!F164)),NA())</f>
        <v>#N/A</v>
      </c>
      <c r="K170" s="510" t="e">
        <f ca="1">+IF(AND(ISNUMBER(OFFSET('Water Data'!$F$6,0,10*ROW('Water Data'!F164))),'Data Summary'!BZ170="Yes"),OFFSET('Water Data'!$F$6,0,10*ROW('Water Data'!F164)),NA())</f>
        <v>#N/A</v>
      </c>
      <c r="L170" s="510" t="e">
        <f ca="1">+IF(AND(ISNUMBER(OFFSET('Water Data'!$F$9,0,10*ROW('Water Data'!F164))),'Data Summary'!CA170="Yes"),OFFSET('Water Data'!$F$9,0,10*ROW('Water Data'!F164)),NA())</f>
        <v>#N/A</v>
      </c>
      <c r="M170" s="510" t="e">
        <f ca="1">+IF(AND(ISNUMBER(OFFSET('Water Data'!$G$4,0,10*ROW('Water Data'!G164))),'Data Summary'!CB170="Yes"),100-OFFSET('Water Data'!$G$4,0,10*ROW('Water Data'!G164)),NA())</f>
        <v>#N/A</v>
      </c>
      <c r="N170" s="510" t="e">
        <f ca="1">+IF(AND(ISNUMBER(OFFSET('Water Data'!$G$6,0,10*ROW('Water Data'!G164))),'Data Summary'!CC170="Yes"),OFFSET('Water Data'!$G$6,0,10*ROW('Water Data'!G164)),NA())</f>
        <v>#N/A</v>
      </c>
      <c r="O170" s="510" t="e">
        <f ca="1">+IF(AND(ISNUMBER(OFFSET('Water Data'!$G$9,0,10*ROW('Water Data'!G164))),'Data Summary'!CD170="Yes"),OFFSET('Water Data'!$G$9,0,10*ROW('Water Data'!G164)),NA())</f>
        <v>#N/A</v>
      </c>
      <c r="P170" s="510" t="e">
        <f ca="1">+IF(AND(ISNUMBER(OFFSET('Water Data'!$H$4,0,10*ROW('Water Data'!H164))),'Data Summary'!CE170="Yes"),100-OFFSET('Water Data'!$H$4,0,10*ROW('Water Data'!H164)),NA())</f>
        <v>#N/A</v>
      </c>
      <c r="Q170" s="510" t="e">
        <f ca="1">+IF(AND(ISNUMBER(OFFSET('Water Data'!$H$6,0,10*ROW('Water Data'!H164))),'Data Summary'!CF170="Yes"),OFFSET('Water Data'!$H$6,0,10*ROW('Water Data'!H164)),NA())</f>
        <v>#N/A</v>
      </c>
      <c r="R170" s="510" t="e">
        <f ca="1">+IF(AND(ISNUMBER(OFFSET('Water Data'!$H$9,0,10*ROW('Water Data'!H164))),'Data Summary'!CG170="Yes"),OFFSET('Water Data'!$H$9,0,10*ROW('Water Data'!H164)),NA())</f>
        <v>#N/A</v>
      </c>
      <c r="S170" s="510" t="e">
        <f ca="1">+IF(AND(ISNUMBER(OFFSET('Water Data'!$I$4,0,10*ROW('Water Data'!I164))),'Data Summary'!CH170="Yes"),100-OFFSET('Water Data'!$I$4,0,10*ROW('Water Data'!I164)),NA())</f>
        <v>#N/A</v>
      </c>
      <c r="T170" s="510" t="e">
        <f ca="1">+IF(AND(ISNUMBER(OFFSET('Water Data'!$I$6,0,10*ROW('Water Data'!I164))),'Data Summary'!CI170="Yes"),OFFSET('Water Data'!$I$6,0,10*ROW('Water Data'!I164)),NA())</f>
        <v>#N/A</v>
      </c>
      <c r="U170" s="510" t="e">
        <f ca="1">+IF(AND(ISNUMBER(OFFSET('Water Data'!$I$9,0,10*ROW('Water Data'!I164))),'Data Summary'!CJ170="Yes"),OFFSET('Water Data'!$I$9,0,10*ROW('Water Data'!I164)),NA())</f>
        <v>#N/A</v>
      </c>
      <c r="V170" s="511" t="e">
        <f ca="1">+IF(AND(ISNUMBER(OFFSET('Sanitation Data'!$D$4,0,10*ROW('Sanitation Data'!D164))),'Data Summary'!CK170="Yes"),100-OFFSET('Sanitation Data'!$D$4,0,10*ROW('Sanitation Data'!D164)),NA())</f>
        <v>#N/A</v>
      </c>
      <c r="W170" s="511" t="e">
        <f ca="1">+IF(AND(ISNUMBER(OFFSET('Sanitation Data'!$D$6,0,10*ROW('Sanitation Data'!D164))),'Data Summary'!CL170="Yes"),OFFSET('Sanitation Data'!$D$6,0,10*ROW('Sanitation Data'!D164)),NA())</f>
        <v>#N/A</v>
      </c>
      <c r="X170" s="511" t="e">
        <f ca="1">+IF(AND(ISNUMBER(OFFSET('Sanitation Data'!$D$10,0,10*ROW('Sanitation Data'!D164))),'Data Summary'!CM170="Yes"),OFFSET('Sanitation Data'!$D$10,0,10*ROW('Sanitation Data'!D164)),NA())</f>
        <v>#N/A</v>
      </c>
      <c r="Y170" s="511" t="e">
        <f ca="1">+IF(AND(ISNUMBER(OFFSET('Sanitation Data'!$D$11,0,10*ROW('Sanitation Data'!D164))),'Data Summary'!CN170="Yes"),OFFSET('Sanitation Data'!$D$11,0,10*ROW('Sanitation Data'!D164)),NA())</f>
        <v>#N/A</v>
      </c>
      <c r="Z170" s="511" t="e">
        <f ca="1">+IF(AND(ISNUMBER(OFFSET('Sanitation Data'!$D$12,0,10*ROW('Sanitation Data'!D164))),'Data Summary'!CO170="Yes"),OFFSET('Sanitation Data'!$D$12,0,10*ROW('Sanitation Data'!D164)),NA())</f>
        <v>#N/A</v>
      </c>
      <c r="AA170" s="511" t="e">
        <f ca="1">+IF(AND(ISNUMBER(OFFSET('Sanitation Data'!$E$4,0,10*ROW('Sanitation Data'!E164))),'Data Summary'!CP170="Yes"),100-OFFSET('Sanitation Data'!$E$4,0,10*ROW('Sanitation Data'!E164)),NA())</f>
        <v>#N/A</v>
      </c>
      <c r="AB170" s="511" t="e">
        <f ca="1">+IF(AND(ISNUMBER(OFFSET('Sanitation Data'!$E$6,0,10*ROW('Sanitation Data'!E164))),'Data Summary'!CQ170="Yes"),OFFSET('Sanitation Data'!$E$6,0,10*ROW('Sanitation Data'!E164)),NA())</f>
        <v>#N/A</v>
      </c>
      <c r="AC170" s="511" t="e">
        <f ca="1">+IF(AND(ISNUMBER(OFFSET('Sanitation Data'!$E$10,0,10*ROW('Sanitation Data'!E164))),'Data Summary'!CR170="Yes"),OFFSET('Sanitation Data'!$E$10,0,10*ROW('Sanitation Data'!E164)),NA())</f>
        <v>#N/A</v>
      </c>
      <c r="AD170" s="511" t="e">
        <f ca="1">+IF(AND(ISNUMBER(OFFSET('Sanitation Data'!$E$11,0,10*ROW('Sanitation Data'!E164))),'Data Summary'!CS170="Yes"),OFFSET('Sanitation Data'!$E$11,0,10*ROW('Sanitation Data'!E164)),NA())</f>
        <v>#N/A</v>
      </c>
      <c r="AE170" s="511" t="e">
        <f ca="1">+IF(AND(ISNUMBER(OFFSET('Sanitation Data'!$E$12,0,10*ROW('Sanitation Data'!E164))),'Data Summary'!CT170="Yes"),OFFSET('Sanitation Data'!$E$12,0,10*ROW('Sanitation Data'!E164)),NA())</f>
        <v>#N/A</v>
      </c>
      <c r="AF170" s="511" t="e">
        <f ca="1">+IF(AND(ISNUMBER(OFFSET('Sanitation Data'!$F$4,0,10*ROW('Sanitation Data'!F164))),'Data Summary'!CU170="Yes"),100-OFFSET('Sanitation Data'!$F$4,0,10*ROW('Sanitation Data'!F164)),NA())</f>
        <v>#N/A</v>
      </c>
      <c r="AG170" s="511" t="e">
        <f ca="1">+IF(AND(ISNUMBER(OFFSET('Sanitation Data'!$F$6,0,10*ROW('Sanitation Data'!F164))),'Data Summary'!CV170="Yes"),OFFSET('Sanitation Data'!$F$6,0,10*ROW('Sanitation Data'!F164)),NA())</f>
        <v>#N/A</v>
      </c>
      <c r="AH170" s="511" t="e">
        <f ca="1">+IF(AND(ISNUMBER(OFFSET('Sanitation Data'!$F$10,0,10*ROW('Sanitation Data'!F164))),'Data Summary'!CW170="Yes"),OFFSET('Sanitation Data'!$F$10,0,10*ROW('Sanitation Data'!F164)),NA())</f>
        <v>#N/A</v>
      </c>
      <c r="AI170" s="511" t="e">
        <f ca="1">+IF(AND(ISNUMBER(OFFSET('Sanitation Data'!$F$11,0,10*ROW('Sanitation Data'!F164))),'Data Summary'!CX170="Yes"),OFFSET('Sanitation Data'!$F$11,0,10*ROW('Sanitation Data'!F164)),NA())</f>
        <v>#N/A</v>
      </c>
      <c r="AJ170" s="511" t="e">
        <f ca="1">+IF(AND(ISNUMBER(OFFSET('Sanitation Data'!$F$12,0,10*ROW('Sanitation Data'!F164))),'Data Summary'!CY170="Yes"),OFFSET('Sanitation Data'!$F$12,0,10*ROW('Sanitation Data'!F164)),NA())</f>
        <v>#N/A</v>
      </c>
      <c r="AK170" s="511" t="e">
        <f ca="1">+IF(AND(ISNUMBER(OFFSET('Sanitation Data'!$G$4,0,10*ROW('Sanitation Data'!G164))),'Data Summary'!CZ170="Yes"),100-OFFSET('Sanitation Data'!$G$4,0,10*ROW('Sanitation Data'!G164)),NA())</f>
        <v>#N/A</v>
      </c>
      <c r="AL170" s="511" t="e">
        <f ca="1">+IF(AND(ISNUMBER(OFFSET('Sanitation Data'!$G$6,0,10*ROW('Sanitation Data'!G164))),'Data Summary'!DA170="Yes"),OFFSET('Sanitation Data'!$G$6,0,10*ROW('Sanitation Data'!G164)),NA())</f>
        <v>#N/A</v>
      </c>
      <c r="AM170" s="511" t="e">
        <f ca="1">+IF(AND(ISNUMBER(OFFSET('Sanitation Data'!$G$10,0,10*ROW('Sanitation Data'!G164))),'Data Summary'!DB170="Yes"),OFFSET('Sanitation Data'!$G$10,0,10*ROW('Sanitation Data'!G164)),NA())</f>
        <v>#N/A</v>
      </c>
      <c r="AN170" s="511" t="e">
        <f ca="1">+IF(AND(ISNUMBER(OFFSET('Sanitation Data'!$G$11,0,10*ROW('Sanitation Data'!G164))),'Data Summary'!DC170="Yes"),OFFSET('Sanitation Data'!$G$11,0,10*ROW('Sanitation Data'!G164)),NA())</f>
        <v>#N/A</v>
      </c>
      <c r="AO170" s="511" t="e">
        <f ca="1">+IF(AND(ISNUMBER(OFFSET('Sanitation Data'!$G$12,0,10*ROW('Sanitation Data'!G164))),'Data Summary'!DD170="Yes"),OFFSET('Sanitation Data'!$G$12,0,10*ROW('Sanitation Data'!G164)),NA())</f>
        <v>#N/A</v>
      </c>
      <c r="AP170" s="511" t="e">
        <f ca="1">+IF(AND(ISNUMBER(OFFSET('Sanitation Data'!$H$4,0,10*ROW('Sanitation Data'!H164))),'Data Summary'!DE170="Yes"),100-OFFSET('Sanitation Data'!$H$4,0,10*ROW('Sanitation Data'!H164)),NA())</f>
        <v>#N/A</v>
      </c>
      <c r="AQ170" s="511" t="e">
        <f ca="1">+IF(AND(ISNUMBER(OFFSET('Sanitation Data'!$H$6,0,10*ROW('Sanitation Data'!H164))),'Data Summary'!DF170="Yes"),OFFSET('Sanitation Data'!$H$6,0,10*ROW('Sanitation Data'!H164)),NA())</f>
        <v>#N/A</v>
      </c>
      <c r="AR170" s="511" t="e">
        <f ca="1">+IF(AND(ISNUMBER(OFFSET('Sanitation Data'!$H$10,0,10*ROW('Sanitation Data'!H164))),'Data Summary'!DG170="Yes"),OFFSET('Sanitation Data'!$H$10,0,10*ROW('Sanitation Data'!H164)),NA())</f>
        <v>#N/A</v>
      </c>
      <c r="AS170" s="511" t="e">
        <f ca="1">+IF(AND(ISNUMBER(OFFSET('Sanitation Data'!$H$11,0,10*ROW('Sanitation Data'!H164))),'Data Summary'!DH170="Yes"),OFFSET('Sanitation Data'!$H$11,0,10*ROW('Sanitation Data'!H164)),NA())</f>
        <v>#N/A</v>
      </c>
      <c r="AT170" s="511" t="e">
        <f ca="1">+IF(AND(ISNUMBER(OFFSET('Sanitation Data'!$H$12,0,10*ROW('Sanitation Data'!H164))),'Data Summary'!DI170="Yes"),OFFSET('Sanitation Data'!$H$12,0,10*ROW('Sanitation Data'!H164)),NA())</f>
        <v>#N/A</v>
      </c>
      <c r="AU170" s="511" t="e">
        <f ca="1">+IF(AND(ISNUMBER(OFFSET('Sanitation Data'!$I$4,0,10*ROW('Sanitation Data'!I164))),'Data Summary'!DJ170="Yes"),100-OFFSET('Sanitation Data'!$I$4,0,10*ROW('Sanitation Data'!I164)),NA())</f>
        <v>#N/A</v>
      </c>
      <c r="AV170" s="511" t="e">
        <f ca="1">+IF(AND(ISNUMBER(OFFSET('Sanitation Data'!$I$6,0,10*ROW('Sanitation Data'!I164))),'Data Summary'!DK170="Yes"),OFFSET('Sanitation Data'!$I$6,0,10*ROW('Sanitation Data'!I164)),NA())</f>
        <v>#N/A</v>
      </c>
      <c r="AW170" s="511" t="e">
        <f ca="1">+IF(AND(ISNUMBER(OFFSET('Sanitation Data'!$I$10,0,10*ROW('Sanitation Data'!I164))),'Data Summary'!DL170="Yes"),OFFSET('Sanitation Data'!$I$10,0,10*ROW('Sanitation Data'!I164)),NA())</f>
        <v>#N/A</v>
      </c>
      <c r="AX170" s="511" t="e">
        <f ca="1">+IF(AND(ISNUMBER(OFFSET('Sanitation Data'!$I$11,0,10*ROW('Sanitation Data'!I164))),'Data Summary'!DM170="Yes"),OFFSET('Sanitation Data'!$I$11,0,10*ROW('Sanitation Data'!I164)),NA())</f>
        <v>#N/A</v>
      </c>
      <c r="AY170" s="511" t="e">
        <f ca="1">+IF(AND(ISNUMBER(OFFSET('Sanitation Data'!$I$12,0,10*ROW('Sanitation Data'!I164))),'Data Summary'!DN170="Yes"),OFFSET('Sanitation Data'!$I$12,0,10*ROW('Sanitation Data'!I164)),NA())</f>
        <v>#N/A</v>
      </c>
      <c r="AZ170" s="512" t="e">
        <f ca="1">+IF(AND(ISNUMBER(OFFSET('Hygiene Data'!$D$5,0,10*ROW('Hygiene Data'!D164))),'Data Summary'!DO170="Yes"),OFFSET('Hygiene Data'!$D$5,0,10*ROW('Hygiene Data'!D164)),NA())</f>
        <v>#N/A</v>
      </c>
      <c r="BA170" s="512" t="e">
        <f ca="1">+IF(AND(ISNUMBER(OFFSET('Hygiene Data'!$D$7,0,10*ROW('Hygiene Data'!D164))),'Data Summary'!DP170="Yes"),OFFSET('Hygiene Data'!$D$7,0,10*ROW('Hygiene Data'!D164)),NA())</f>
        <v>#N/A</v>
      </c>
      <c r="BB170" s="512" t="e">
        <f ca="1">+IF(AND(ISNUMBER(OFFSET('Hygiene Data'!$D$9,0,10*ROW('Hygiene Data'!D164))),'Data Summary'!DQ170="Yes"),OFFSET('Hygiene Data'!$D$9,0,10*ROW('Hygiene Data'!D164)),NA())</f>
        <v>#N/A</v>
      </c>
      <c r="BC170" s="512" t="e">
        <f ca="1">+IF(AND(ISNUMBER(OFFSET('Hygiene Data'!$E$5,0,10*ROW('Hygiene Data'!E164))),'Data Summary'!DR170="Yes"),OFFSET('Hygiene Data'!$E$5,0,10*ROW('Hygiene Data'!E164)),NA())</f>
        <v>#N/A</v>
      </c>
      <c r="BD170" s="512" t="e">
        <f ca="1">+IF(AND(ISNUMBER(OFFSET('Hygiene Data'!$E$7,0,10*ROW('Hygiene Data'!E164))),'Data Summary'!DS170="Yes"),OFFSET('Hygiene Data'!$E$7,0,10*ROW('Hygiene Data'!E164)),NA())</f>
        <v>#N/A</v>
      </c>
      <c r="BE170" s="512" t="e">
        <f ca="1">+IF(AND(ISNUMBER(OFFSET('Hygiene Data'!$E$9,0,10*ROW('Hygiene Data'!E164))),'Data Summary'!DT170="Yes"),OFFSET('Hygiene Data'!$E$9,0,10*ROW('Hygiene Data'!E164)),NA())</f>
        <v>#N/A</v>
      </c>
      <c r="BF170" s="512" t="e">
        <f ca="1">+IF(AND(ISNUMBER(OFFSET('Hygiene Data'!$F$5,0,10*ROW('Hygiene Data'!F164))),'Data Summary'!DU170="Yes"),OFFSET('Hygiene Data'!$F$5,0,10*ROW('Hygiene Data'!F164)),NA())</f>
        <v>#N/A</v>
      </c>
      <c r="BG170" s="512" t="e">
        <f ca="1">+IF(AND(ISNUMBER(OFFSET('Hygiene Data'!$F$7,0,10*ROW('Hygiene Data'!F164))),'Data Summary'!DV170="Yes"),OFFSET('Hygiene Data'!$F$7,0,10*ROW('Hygiene Data'!F164)),NA())</f>
        <v>#N/A</v>
      </c>
      <c r="BH170" s="512" t="e">
        <f ca="1">+IF(AND(ISNUMBER(OFFSET('Hygiene Data'!$F$9,0,10*ROW('Hygiene Data'!F164))),'Data Summary'!DW170="Yes"),OFFSET('Hygiene Data'!$F$9,0,10*ROW('Hygiene Data'!F164)),NA())</f>
        <v>#N/A</v>
      </c>
      <c r="BI170" s="512" t="e">
        <f ca="1">+IF(AND(ISNUMBER(OFFSET('Hygiene Data'!$G$5,0,10*ROW('Hygiene Data'!G164))),'Data Summary'!DX170="Yes"),OFFSET('Hygiene Data'!$G$5,0,10*ROW('Hygiene Data'!G164)),NA())</f>
        <v>#N/A</v>
      </c>
      <c r="BJ170" s="512" t="e">
        <f ca="1">+IF(AND(ISNUMBER(OFFSET('Hygiene Data'!$G$7,0,10*ROW('Hygiene Data'!G164))),'Data Summary'!DY170="Yes"),OFFSET('Hygiene Data'!$G$7,0,10*ROW('Hygiene Data'!G164)),NA())</f>
        <v>#N/A</v>
      </c>
      <c r="BK170" s="512" t="e">
        <f ca="1">+IF(AND(ISNUMBER(OFFSET('Hygiene Data'!$G$9,0,10*ROW('Hygiene Data'!G164))),'Data Summary'!DZ170="Yes"),OFFSET('Hygiene Data'!$G$9,0,10*ROW('Hygiene Data'!G164)),NA())</f>
        <v>#N/A</v>
      </c>
      <c r="BL170" s="512" t="e">
        <f ca="1">+IF(AND(ISNUMBER(OFFSET('Hygiene Data'!$H$5,0,10*ROW('Hygiene Data'!H164))),'Data Summary'!EA170="Yes"),OFFSET('Hygiene Data'!$H$5,0,10*ROW('Hygiene Data'!H164)),NA())</f>
        <v>#N/A</v>
      </c>
      <c r="BM170" s="512" t="e">
        <f ca="1">+IF(AND(ISNUMBER(OFFSET('Hygiene Data'!$H$7,0,10*ROW('Hygiene Data'!H164))),'Data Summary'!EB170="Yes"),OFFSET('Hygiene Data'!$H$7,0,10*ROW('Hygiene Data'!H164)),NA())</f>
        <v>#N/A</v>
      </c>
      <c r="BN170" s="512" t="e">
        <f ca="1">+IF(AND(ISNUMBER(OFFSET('Hygiene Data'!$H$9,0,10*ROW('Hygiene Data'!H164))),'Data Summary'!EC170="Yes"),OFFSET('Hygiene Data'!$H$9,0,10*ROW('Hygiene Data'!H164)),NA())</f>
        <v>#N/A</v>
      </c>
      <c r="BO170" s="512" t="e">
        <f ca="1">+IF(AND(ISNUMBER(OFFSET('Hygiene Data'!$I$5,0,10*ROW('Hygiene Data'!I164))),'Data Summary'!ED170="Yes"),OFFSET('Hygiene Data'!$I$5,0,10*ROW('Hygiene Data'!I164)),NA())</f>
        <v>#N/A</v>
      </c>
      <c r="BP170" s="512" t="e">
        <f ca="1">+IF(AND(ISNUMBER(OFFSET('Hygiene Data'!$I$7,0,10*ROW('Hygiene Data'!I164))),'Data Summary'!EE170="Yes"),OFFSET('Hygiene Data'!$I$7,0,10*ROW('Hygiene Data'!I164)),NA())</f>
        <v>#N/A</v>
      </c>
      <c r="BQ170" s="512" t="e">
        <f ca="1">+IF(AND(ISNUMBER(OFFSET('Hygiene Data'!$I$9,0,10*ROW('Hygiene Data'!I164))),'Data Summary'!EF170="Yes"),OFFSET('Hygiene Data'!$I$9,0,10*ROW('Hygiene Data'!I164)),NA())</f>
        <v>#N/A</v>
      </c>
    </row>
    <row r="171" spans="1:69" x14ac:dyDescent="0.25">
      <c r="A171" s="508" t="e">
        <f ca="1">+RIGHT('Data Summary'!A171,LEN('Data Summary'!A171)-9)</f>
        <v>#VALUE!</v>
      </c>
      <c r="B171" s="482" t="str">
        <f ca="1">+IF(ISTEXT('Data Summary'!B171),'Data Summary'!B171,"")</f>
        <v/>
      </c>
      <c r="C171" s="509" t="e">
        <f ca="1">+VALUE('Data Summary'!C171)</f>
        <v>#VALUE!</v>
      </c>
      <c r="D171" s="510" t="e">
        <f ca="1">+IF(AND(ISNUMBER(OFFSET('Water Data'!$D$4,0,10*ROW('Water Data'!D165))),'Data Summary'!BS171="Yes"),100-OFFSET('Water Data'!$D$4,0,10*ROW('Water Data'!D165)),NA())</f>
        <v>#N/A</v>
      </c>
      <c r="E171" s="510" t="e">
        <f ca="1">+IF(AND(ISNUMBER(OFFSET('Water Data'!$D$6,0,10*ROW('Water Data'!D165))),'Data Summary'!BT171="Yes"),OFFSET('Water Data'!$D$6,0,10*ROW('Water Data'!D165)),NA())</f>
        <v>#N/A</v>
      </c>
      <c r="F171" s="510" t="e">
        <f ca="1">+IF(AND(ISNUMBER(OFFSET('Water Data'!$D$9,0,10*ROW('Water Data'!D165))),'Data Summary'!BU171="Yes"),OFFSET('Water Data'!$D$9,0,10*ROW('Water Data'!D165)),NA())</f>
        <v>#N/A</v>
      </c>
      <c r="G171" s="510" t="e">
        <f ca="1">+IF(AND(ISNUMBER(OFFSET('Water Data'!$E$4,0,10*ROW('Water Data'!E165))),'Data Summary'!BV171="Yes"),100-OFFSET('Water Data'!$E$4,0,10*ROW('Water Data'!E165)),NA())</f>
        <v>#N/A</v>
      </c>
      <c r="H171" s="510" t="e">
        <f ca="1">+IF(AND(ISNUMBER(OFFSET('Water Data'!$E$6,0,10*ROW('Water Data'!E165))),'Data Summary'!BW171="Yes"),OFFSET('Water Data'!$E$6,0,10*ROW('Water Data'!E165)),NA())</f>
        <v>#N/A</v>
      </c>
      <c r="I171" s="510" t="e">
        <f ca="1">+IF(AND(ISNUMBER(OFFSET('Water Data'!$E$9,0,10*ROW('Water Data'!E165))),'Data Summary'!BX171="Yes"),OFFSET('Water Data'!$E$9,0,10*ROW('Water Data'!E165)),NA())</f>
        <v>#N/A</v>
      </c>
      <c r="J171" s="510" t="e">
        <f ca="1">+IF(AND(ISNUMBER(OFFSET('Water Data'!$F$4,0,10*ROW('Water Data'!F165))),'Data Summary'!BY171="Yes"),100-OFFSET('Water Data'!$F$4,0,10*ROW('Water Data'!F165)),NA())</f>
        <v>#N/A</v>
      </c>
      <c r="K171" s="510" t="e">
        <f ca="1">+IF(AND(ISNUMBER(OFFSET('Water Data'!$F$6,0,10*ROW('Water Data'!F165))),'Data Summary'!BZ171="Yes"),OFFSET('Water Data'!$F$6,0,10*ROW('Water Data'!F165)),NA())</f>
        <v>#N/A</v>
      </c>
      <c r="L171" s="510" t="e">
        <f ca="1">+IF(AND(ISNUMBER(OFFSET('Water Data'!$F$9,0,10*ROW('Water Data'!F165))),'Data Summary'!CA171="Yes"),OFFSET('Water Data'!$F$9,0,10*ROW('Water Data'!F165)),NA())</f>
        <v>#N/A</v>
      </c>
      <c r="M171" s="510" t="e">
        <f ca="1">+IF(AND(ISNUMBER(OFFSET('Water Data'!$G$4,0,10*ROW('Water Data'!G165))),'Data Summary'!CB171="Yes"),100-OFFSET('Water Data'!$G$4,0,10*ROW('Water Data'!G165)),NA())</f>
        <v>#N/A</v>
      </c>
      <c r="N171" s="510" t="e">
        <f ca="1">+IF(AND(ISNUMBER(OFFSET('Water Data'!$G$6,0,10*ROW('Water Data'!G165))),'Data Summary'!CC171="Yes"),OFFSET('Water Data'!$G$6,0,10*ROW('Water Data'!G165)),NA())</f>
        <v>#N/A</v>
      </c>
      <c r="O171" s="510" t="e">
        <f ca="1">+IF(AND(ISNUMBER(OFFSET('Water Data'!$G$9,0,10*ROW('Water Data'!G165))),'Data Summary'!CD171="Yes"),OFFSET('Water Data'!$G$9,0,10*ROW('Water Data'!G165)),NA())</f>
        <v>#N/A</v>
      </c>
      <c r="P171" s="510" t="e">
        <f ca="1">+IF(AND(ISNUMBER(OFFSET('Water Data'!$H$4,0,10*ROW('Water Data'!H165))),'Data Summary'!CE171="Yes"),100-OFFSET('Water Data'!$H$4,0,10*ROW('Water Data'!H165)),NA())</f>
        <v>#N/A</v>
      </c>
      <c r="Q171" s="510" t="e">
        <f ca="1">+IF(AND(ISNUMBER(OFFSET('Water Data'!$H$6,0,10*ROW('Water Data'!H165))),'Data Summary'!CF171="Yes"),OFFSET('Water Data'!$H$6,0,10*ROW('Water Data'!H165)),NA())</f>
        <v>#N/A</v>
      </c>
      <c r="R171" s="510" t="e">
        <f ca="1">+IF(AND(ISNUMBER(OFFSET('Water Data'!$H$9,0,10*ROW('Water Data'!H165))),'Data Summary'!CG171="Yes"),OFFSET('Water Data'!$H$9,0,10*ROW('Water Data'!H165)),NA())</f>
        <v>#N/A</v>
      </c>
      <c r="S171" s="510" t="e">
        <f ca="1">+IF(AND(ISNUMBER(OFFSET('Water Data'!$I$4,0,10*ROW('Water Data'!I165))),'Data Summary'!CH171="Yes"),100-OFFSET('Water Data'!$I$4,0,10*ROW('Water Data'!I165)),NA())</f>
        <v>#N/A</v>
      </c>
      <c r="T171" s="510" t="e">
        <f ca="1">+IF(AND(ISNUMBER(OFFSET('Water Data'!$I$6,0,10*ROW('Water Data'!I165))),'Data Summary'!CI171="Yes"),OFFSET('Water Data'!$I$6,0,10*ROW('Water Data'!I165)),NA())</f>
        <v>#N/A</v>
      </c>
      <c r="U171" s="510" t="e">
        <f ca="1">+IF(AND(ISNUMBER(OFFSET('Water Data'!$I$9,0,10*ROW('Water Data'!I165))),'Data Summary'!CJ171="Yes"),OFFSET('Water Data'!$I$9,0,10*ROW('Water Data'!I165)),NA())</f>
        <v>#N/A</v>
      </c>
      <c r="V171" s="511" t="e">
        <f ca="1">+IF(AND(ISNUMBER(OFFSET('Sanitation Data'!$D$4,0,10*ROW('Sanitation Data'!D165))),'Data Summary'!CK171="Yes"),100-OFFSET('Sanitation Data'!$D$4,0,10*ROW('Sanitation Data'!D165)),NA())</f>
        <v>#N/A</v>
      </c>
      <c r="W171" s="511" t="e">
        <f ca="1">+IF(AND(ISNUMBER(OFFSET('Sanitation Data'!$D$6,0,10*ROW('Sanitation Data'!D165))),'Data Summary'!CL171="Yes"),OFFSET('Sanitation Data'!$D$6,0,10*ROW('Sanitation Data'!D165)),NA())</f>
        <v>#N/A</v>
      </c>
      <c r="X171" s="511" t="e">
        <f ca="1">+IF(AND(ISNUMBER(OFFSET('Sanitation Data'!$D$10,0,10*ROW('Sanitation Data'!D165))),'Data Summary'!CM171="Yes"),OFFSET('Sanitation Data'!$D$10,0,10*ROW('Sanitation Data'!D165)),NA())</f>
        <v>#N/A</v>
      </c>
      <c r="Y171" s="511" t="e">
        <f ca="1">+IF(AND(ISNUMBER(OFFSET('Sanitation Data'!$D$11,0,10*ROW('Sanitation Data'!D165))),'Data Summary'!CN171="Yes"),OFFSET('Sanitation Data'!$D$11,0,10*ROW('Sanitation Data'!D165)),NA())</f>
        <v>#N/A</v>
      </c>
      <c r="Z171" s="511" t="e">
        <f ca="1">+IF(AND(ISNUMBER(OFFSET('Sanitation Data'!$D$12,0,10*ROW('Sanitation Data'!D165))),'Data Summary'!CO171="Yes"),OFFSET('Sanitation Data'!$D$12,0,10*ROW('Sanitation Data'!D165)),NA())</f>
        <v>#N/A</v>
      </c>
      <c r="AA171" s="511" t="e">
        <f ca="1">+IF(AND(ISNUMBER(OFFSET('Sanitation Data'!$E$4,0,10*ROW('Sanitation Data'!E165))),'Data Summary'!CP171="Yes"),100-OFFSET('Sanitation Data'!$E$4,0,10*ROW('Sanitation Data'!E165)),NA())</f>
        <v>#N/A</v>
      </c>
      <c r="AB171" s="511" t="e">
        <f ca="1">+IF(AND(ISNUMBER(OFFSET('Sanitation Data'!$E$6,0,10*ROW('Sanitation Data'!E165))),'Data Summary'!CQ171="Yes"),OFFSET('Sanitation Data'!$E$6,0,10*ROW('Sanitation Data'!E165)),NA())</f>
        <v>#N/A</v>
      </c>
      <c r="AC171" s="511" t="e">
        <f ca="1">+IF(AND(ISNUMBER(OFFSET('Sanitation Data'!$E$10,0,10*ROW('Sanitation Data'!E165))),'Data Summary'!CR171="Yes"),OFFSET('Sanitation Data'!$E$10,0,10*ROW('Sanitation Data'!E165)),NA())</f>
        <v>#N/A</v>
      </c>
      <c r="AD171" s="511" t="e">
        <f ca="1">+IF(AND(ISNUMBER(OFFSET('Sanitation Data'!$E$11,0,10*ROW('Sanitation Data'!E165))),'Data Summary'!CS171="Yes"),OFFSET('Sanitation Data'!$E$11,0,10*ROW('Sanitation Data'!E165)),NA())</f>
        <v>#N/A</v>
      </c>
      <c r="AE171" s="511" t="e">
        <f ca="1">+IF(AND(ISNUMBER(OFFSET('Sanitation Data'!$E$12,0,10*ROW('Sanitation Data'!E165))),'Data Summary'!CT171="Yes"),OFFSET('Sanitation Data'!$E$12,0,10*ROW('Sanitation Data'!E165)),NA())</f>
        <v>#N/A</v>
      </c>
      <c r="AF171" s="511" t="e">
        <f ca="1">+IF(AND(ISNUMBER(OFFSET('Sanitation Data'!$F$4,0,10*ROW('Sanitation Data'!F165))),'Data Summary'!CU171="Yes"),100-OFFSET('Sanitation Data'!$F$4,0,10*ROW('Sanitation Data'!F165)),NA())</f>
        <v>#N/A</v>
      </c>
      <c r="AG171" s="511" t="e">
        <f ca="1">+IF(AND(ISNUMBER(OFFSET('Sanitation Data'!$F$6,0,10*ROW('Sanitation Data'!F165))),'Data Summary'!CV171="Yes"),OFFSET('Sanitation Data'!$F$6,0,10*ROW('Sanitation Data'!F165)),NA())</f>
        <v>#N/A</v>
      </c>
      <c r="AH171" s="511" t="e">
        <f ca="1">+IF(AND(ISNUMBER(OFFSET('Sanitation Data'!$F$10,0,10*ROW('Sanitation Data'!F165))),'Data Summary'!CW171="Yes"),OFFSET('Sanitation Data'!$F$10,0,10*ROW('Sanitation Data'!F165)),NA())</f>
        <v>#N/A</v>
      </c>
      <c r="AI171" s="511" t="e">
        <f ca="1">+IF(AND(ISNUMBER(OFFSET('Sanitation Data'!$F$11,0,10*ROW('Sanitation Data'!F165))),'Data Summary'!CX171="Yes"),OFFSET('Sanitation Data'!$F$11,0,10*ROW('Sanitation Data'!F165)),NA())</f>
        <v>#N/A</v>
      </c>
      <c r="AJ171" s="511" t="e">
        <f ca="1">+IF(AND(ISNUMBER(OFFSET('Sanitation Data'!$F$12,0,10*ROW('Sanitation Data'!F165))),'Data Summary'!CY171="Yes"),OFFSET('Sanitation Data'!$F$12,0,10*ROW('Sanitation Data'!F165)),NA())</f>
        <v>#N/A</v>
      </c>
      <c r="AK171" s="511" t="e">
        <f ca="1">+IF(AND(ISNUMBER(OFFSET('Sanitation Data'!$G$4,0,10*ROW('Sanitation Data'!G165))),'Data Summary'!CZ171="Yes"),100-OFFSET('Sanitation Data'!$G$4,0,10*ROW('Sanitation Data'!G165)),NA())</f>
        <v>#N/A</v>
      </c>
      <c r="AL171" s="511" t="e">
        <f ca="1">+IF(AND(ISNUMBER(OFFSET('Sanitation Data'!$G$6,0,10*ROW('Sanitation Data'!G165))),'Data Summary'!DA171="Yes"),OFFSET('Sanitation Data'!$G$6,0,10*ROW('Sanitation Data'!G165)),NA())</f>
        <v>#N/A</v>
      </c>
      <c r="AM171" s="511" t="e">
        <f ca="1">+IF(AND(ISNUMBER(OFFSET('Sanitation Data'!$G$10,0,10*ROW('Sanitation Data'!G165))),'Data Summary'!DB171="Yes"),OFFSET('Sanitation Data'!$G$10,0,10*ROW('Sanitation Data'!G165)),NA())</f>
        <v>#N/A</v>
      </c>
      <c r="AN171" s="511" t="e">
        <f ca="1">+IF(AND(ISNUMBER(OFFSET('Sanitation Data'!$G$11,0,10*ROW('Sanitation Data'!G165))),'Data Summary'!DC171="Yes"),OFFSET('Sanitation Data'!$G$11,0,10*ROW('Sanitation Data'!G165)),NA())</f>
        <v>#N/A</v>
      </c>
      <c r="AO171" s="511" t="e">
        <f ca="1">+IF(AND(ISNUMBER(OFFSET('Sanitation Data'!$G$12,0,10*ROW('Sanitation Data'!G165))),'Data Summary'!DD171="Yes"),OFFSET('Sanitation Data'!$G$12,0,10*ROW('Sanitation Data'!G165)),NA())</f>
        <v>#N/A</v>
      </c>
      <c r="AP171" s="511" t="e">
        <f ca="1">+IF(AND(ISNUMBER(OFFSET('Sanitation Data'!$H$4,0,10*ROW('Sanitation Data'!H165))),'Data Summary'!DE171="Yes"),100-OFFSET('Sanitation Data'!$H$4,0,10*ROW('Sanitation Data'!H165)),NA())</f>
        <v>#N/A</v>
      </c>
      <c r="AQ171" s="511" t="e">
        <f ca="1">+IF(AND(ISNUMBER(OFFSET('Sanitation Data'!$H$6,0,10*ROW('Sanitation Data'!H165))),'Data Summary'!DF171="Yes"),OFFSET('Sanitation Data'!$H$6,0,10*ROW('Sanitation Data'!H165)),NA())</f>
        <v>#N/A</v>
      </c>
      <c r="AR171" s="511" t="e">
        <f ca="1">+IF(AND(ISNUMBER(OFFSET('Sanitation Data'!$H$10,0,10*ROW('Sanitation Data'!H165))),'Data Summary'!DG171="Yes"),OFFSET('Sanitation Data'!$H$10,0,10*ROW('Sanitation Data'!H165)),NA())</f>
        <v>#N/A</v>
      </c>
      <c r="AS171" s="511" t="e">
        <f ca="1">+IF(AND(ISNUMBER(OFFSET('Sanitation Data'!$H$11,0,10*ROW('Sanitation Data'!H165))),'Data Summary'!DH171="Yes"),OFFSET('Sanitation Data'!$H$11,0,10*ROW('Sanitation Data'!H165)),NA())</f>
        <v>#N/A</v>
      </c>
      <c r="AT171" s="511" t="e">
        <f ca="1">+IF(AND(ISNUMBER(OFFSET('Sanitation Data'!$H$12,0,10*ROW('Sanitation Data'!H165))),'Data Summary'!DI171="Yes"),OFFSET('Sanitation Data'!$H$12,0,10*ROW('Sanitation Data'!H165)),NA())</f>
        <v>#N/A</v>
      </c>
      <c r="AU171" s="511" t="e">
        <f ca="1">+IF(AND(ISNUMBER(OFFSET('Sanitation Data'!$I$4,0,10*ROW('Sanitation Data'!I165))),'Data Summary'!DJ171="Yes"),100-OFFSET('Sanitation Data'!$I$4,0,10*ROW('Sanitation Data'!I165)),NA())</f>
        <v>#N/A</v>
      </c>
      <c r="AV171" s="511" t="e">
        <f ca="1">+IF(AND(ISNUMBER(OFFSET('Sanitation Data'!$I$6,0,10*ROW('Sanitation Data'!I165))),'Data Summary'!DK171="Yes"),OFFSET('Sanitation Data'!$I$6,0,10*ROW('Sanitation Data'!I165)),NA())</f>
        <v>#N/A</v>
      </c>
      <c r="AW171" s="511" t="e">
        <f ca="1">+IF(AND(ISNUMBER(OFFSET('Sanitation Data'!$I$10,0,10*ROW('Sanitation Data'!I165))),'Data Summary'!DL171="Yes"),OFFSET('Sanitation Data'!$I$10,0,10*ROW('Sanitation Data'!I165)),NA())</f>
        <v>#N/A</v>
      </c>
      <c r="AX171" s="511" t="e">
        <f ca="1">+IF(AND(ISNUMBER(OFFSET('Sanitation Data'!$I$11,0,10*ROW('Sanitation Data'!I165))),'Data Summary'!DM171="Yes"),OFFSET('Sanitation Data'!$I$11,0,10*ROW('Sanitation Data'!I165)),NA())</f>
        <v>#N/A</v>
      </c>
      <c r="AY171" s="511" t="e">
        <f ca="1">+IF(AND(ISNUMBER(OFFSET('Sanitation Data'!$I$12,0,10*ROW('Sanitation Data'!I165))),'Data Summary'!DN171="Yes"),OFFSET('Sanitation Data'!$I$12,0,10*ROW('Sanitation Data'!I165)),NA())</f>
        <v>#N/A</v>
      </c>
      <c r="AZ171" s="512" t="e">
        <f ca="1">+IF(AND(ISNUMBER(OFFSET('Hygiene Data'!$D$5,0,10*ROW('Hygiene Data'!D165))),'Data Summary'!DO171="Yes"),OFFSET('Hygiene Data'!$D$5,0,10*ROW('Hygiene Data'!D165)),NA())</f>
        <v>#N/A</v>
      </c>
      <c r="BA171" s="512" t="e">
        <f ca="1">+IF(AND(ISNUMBER(OFFSET('Hygiene Data'!$D$7,0,10*ROW('Hygiene Data'!D165))),'Data Summary'!DP171="Yes"),OFFSET('Hygiene Data'!$D$7,0,10*ROW('Hygiene Data'!D165)),NA())</f>
        <v>#N/A</v>
      </c>
      <c r="BB171" s="512" t="e">
        <f ca="1">+IF(AND(ISNUMBER(OFFSET('Hygiene Data'!$D$9,0,10*ROW('Hygiene Data'!D165))),'Data Summary'!DQ171="Yes"),OFFSET('Hygiene Data'!$D$9,0,10*ROW('Hygiene Data'!D165)),NA())</f>
        <v>#N/A</v>
      </c>
      <c r="BC171" s="512" t="e">
        <f ca="1">+IF(AND(ISNUMBER(OFFSET('Hygiene Data'!$E$5,0,10*ROW('Hygiene Data'!E165))),'Data Summary'!DR171="Yes"),OFFSET('Hygiene Data'!$E$5,0,10*ROW('Hygiene Data'!E165)),NA())</f>
        <v>#N/A</v>
      </c>
      <c r="BD171" s="512" t="e">
        <f ca="1">+IF(AND(ISNUMBER(OFFSET('Hygiene Data'!$E$7,0,10*ROW('Hygiene Data'!E165))),'Data Summary'!DS171="Yes"),OFFSET('Hygiene Data'!$E$7,0,10*ROW('Hygiene Data'!E165)),NA())</f>
        <v>#N/A</v>
      </c>
      <c r="BE171" s="512" t="e">
        <f ca="1">+IF(AND(ISNUMBER(OFFSET('Hygiene Data'!$E$9,0,10*ROW('Hygiene Data'!E165))),'Data Summary'!DT171="Yes"),OFFSET('Hygiene Data'!$E$9,0,10*ROW('Hygiene Data'!E165)),NA())</f>
        <v>#N/A</v>
      </c>
      <c r="BF171" s="512" t="e">
        <f ca="1">+IF(AND(ISNUMBER(OFFSET('Hygiene Data'!$F$5,0,10*ROW('Hygiene Data'!F165))),'Data Summary'!DU171="Yes"),OFFSET('Hygiene Data'!$F$5,0,10*ROW('Hygiene Data'!F165)),NA())</f>
        <v>#N/A</v>
      </c>
      <c r="BG171" s="512" t="e">
        <f ca="1">+IF(AND(ISNUMBER(OFFSET('Hygiene Data'!$F$7,0,10*ROW('Hygiene Data'!F165))),'Data Summary'!DV171="Yes"),OFFSET('Hygiene Data'!$F$7,0,10*ROW('Hygiene Data'!F165)),NA())</f>
        <v>#N/A</v>
      </c>
      <c r="BH171" s="512" t="e">
        <f ca="1">+IF(AND(ISNUMBER(OFFSET('Hygiene Data'!$F$9,0,10*ROW('Hygiene Data'!F165))),'Data Summary'!DW171="Yes"),OFFSET('Hygiene Data'!$F$9,0,10*ROW('Hygiene Data'!F165)),NA())</f>
        <v>#N/A</v>
      </c>
      <c r="BI171" s="512" t="e">
        <f ca="1">+IF(AND(ISNUMBER(OFFSET('Hygiene Data'!$G$5,0,10*ROW('Hygiene Data'!G165))),'Data Summary'!DX171="Yes"),OFFSET('Hygiene Data'!$G$5,0,10*ROW('Hygiene Data'!G165)),NA())</f>
        <v>#N/A</v>
      </c>
      <c r="BJ171" s="512" t="e">
        <f ca="1">+IF(AND(ISNUMBER(OFFSET('Hygiene Data'!$G$7,0,10*ROW('Hygiene Data'!G165))),'Data Summary'!DY171="Yes"),OFFSET('Hygiene Data'!$G$7,0,10*ROW('Hygiene Data'!G165)),NA())</f>
        <v>#N/A</v>
      </c>
      <c r="BK171" s="512" t="e">
        <f ca="1">+IF(AND(ISNUMBER(OFFSET('Hygiene Data'!$G$9,0,10*ROW('Hygiene Data'!G165))),'Data Summary'!DZ171="Yes"),OFFSET('Hygiene Data'!$G$9,0,10*ROW('Hygiene Data'!G165)),NA())</f>
        <v>#N/A</v>
      </c>
      <c r="BL171" s="512" t="e">
        <f ca="1">+IF(AND(ISNUMBER(OFFSET('Hygiene Data'!$H$5,0,10*ROW('Hygiene Data'!H165))),'Data Summary'!EA171="Yes"),OFFSET('Hygiene Data'!$H$5,0,10*ROW('Hygiene Data'!H165)),NA())</f>
        <v>#N/A</v>
      </c>
      <c r="BM171" s="512" t="e">
        <f ca="1">+IF(AND(ISNUMBER(OFFSET('Hygiene Data'!$H$7,0,10*ROW('Hygiene Data'!H165))),'Data Summary'!EB171="Yes"),OFFSET('Hygiene Data'!$H$7,0,10*ROW('Hygiene Data'!H165)),NA())</f>
        <v>#N/A</v>
      </c>
      <c r="BN171" s="512" t="e">
        <f ca="1">+IF(AND(ISNUMBER(OFFSET('Hygiene Data'!$H$9,0,10*ROW('Hygiene Data'!H165))),'Data Summary'!EC171="Yes"),OFFSET('Hygiene Data'!$H$9,0,10*ROW('Hygiene Data'!H165)),NA())</f>
        <v>#N/A</v>
      </c>
      <c r="BO171" s="512" t="e">
        <f ca="1">+IF(AND(ISNUMBER(OFFSET('Hygiene Data'!$I$5,0,10*ROW('Hygiene Data'!I165))),'Data Summary'!ED171="Yes"),OFFSET('Hygiene Data'!$I$5,0,10*ROW('Hygiene Data'!I165)),NA())</f>
        <v>#N/A</v>
      </c>
      <c r="BP171" s="512" t="e">
        <f ca="1">+IF(AND(ISNUMBER(OFFSET('Hygiene Data'!$I$7,0,10*ROW('Hygiene Data'!I165))),'Data Summary'!EE171="Yes"),OFFSET('Hygiene Data'!$I$7,0,10*ROW('Hygiene Data'!I165)),NA())</f>
        <v>#N/A</v>
      </c>
      <c r="BQ171" s="512" t="e">
        <f ca="1">+IF(AND(ISNUMBER(OFFSET('Hygiene Data'!$I$9,0,10*ROW('Hygiene Data'!I165))),'Data Summary'!EF171="Yes"),OFFSET('Hygiene Data'!$I$9,0,10*ROW('Hygiene Data'!I165)),NA())</f>
        <v>#N/A</v>
      </c>
    </row>
    <row r="172" spans="1:69" x14ac:dyDescent="0.25">
      <c r="A172" s="508" t="e">
        <f ca="1">+RIGHT('Data Summary'!A172,LEN('Data Summary'!A172)-9)</f>
        <v>#VALUE!</v>
      </c>
      <c r="B172" s="482" t="str">
        <f ca="1">+IF(ISTEXT('Data Summary'!B172),'Data Summary'!B172,"")</f>
        <v/>
      </c>
      <c r="C172" s="509" t="e">
        <f ca="1">+VALUE('Data Summary'!C172)</f>
        <v>#VALUE!</v>
      </c>
      <c r="D172" s="510" t="e">
        <f ca="1">+IF(AND(ISNUMBER(OFFSET('Water Data'!$D$4,0,10*ROW('Water Data'!D166))),'Data Summary'!BS172="Yes"),100-OFFSET('Water Data'!$D$4,0,10*ROW('Water Data'!D166)),NA())</f>
        <v>#N/A</v>
      </c>
      <c r="E172" s="510" t="e">
        <f ca="1">+IF(AND(ISNUMBER(OFFSET('Water Data'!$D$6,0,10*ROW('Water Data'!D166))),'Data Summary'!BT172="Yes"),OFFSET('Water Data'!$D$6,0,10*ROW('Water Data'!D166)),NA())</f>
        <v>#N/A</v>
      </c>
      <c r="F172" s="510" t="e">
        <f ca="1">+IF(AND(ISNUMBER(OFFSET('Water Data'!$D$9,0,10*ROW('Water Data'!D166))),'Data Summary'!BU172="Yes"),OFFSET('Water Data'!$D$9,0,10*ROW('Water Data'!D166)),NA())</f>
        <v>#N/A</v>
      </c>
      <c r="G172" s="510" t="e">
        <f ca="1">+IF(AND(ISNUMBER(OFFSET('Water Data'!$E$4,0,10*ROW('Water Data'!E166))),'Data Summary'!BV172="Yes"),100-OFFSET('Water Data'!$E$4,0,10*ROW('Water Data'!E166)),NA())</f>
        <v>#N/A</v>
      </c>
      <c r="H172" s="510" t="e">
        <f ca="1">+IF(AND(ISNUMBER(OFFSET('Water Data'!$E$6,0,10*ROW('Water Data'!E166))),'Data Summary'!BW172="Yes"),OFFSET('Water Data'!$E$6,0,10*ROW('Water Data'!E166)),NA())</f>
        <v>#N/A</v>
      </c>
      <c r="I172" s="510" t="e">
        <f ca="1">+IF(AND(ISNUMBER(OFFSET('Water Data'!$E$9,0,10*ROW('Water Data'!E166))),'Data Summary'!BX172="Yes"),OFFSET('Water Data'!$E$9,0,10*ROW('Water Data'!E166)),NA())</f>
        <v>#N/A</v>
      </c>
      <c r="J172" s="510" t="e">
        <f ca="1">+IF(AND(ISNUMBER(OFFSET('Water Data'!$F$4,0,10*ROW('Water Data'!F166))),'Data Summary'!BY172="Yes"),100-OFFSET('Water Data'!$F$4,0,10*ROW('Water Data'!F166)),NA())</f>
        <v>#N/A</v>
      </c>
      <c r="K172" s="510" t="e">
        <f ca="1">+IF(AND(ISNUMBER(OFFSET('Water Data'!$F$6,0,10*ROW('Water Data'!F166))),'Data Summary'!BZ172="Yes"),OFFSET('Water Data'!$F$6,0,10*ROW('Water Data'!F166)),NA())</f>
        <v>#N/A</v>
      </c>
      <c r="L172" s="510" t="e">
        <f ca="1">+IF(AND(ISNUMBER(OFFSET('Water Data'!$F$9,0,10*ROW('Water Data'!F166))),'Data Summary'!CA172="Yes"),OFFSET('Water Data'!$F$9,0,10*ROW('Water Data'!F166)),NA())</f>
        <v>#N/A</v>
      </c>
      <c r="M172" s="510" t="e">
        <f ca="1">+IF(AND(ISNUMBER(OFFSET('Water Data'!$G$4,0,10*ROW('Water Data'!G166))),'Data Summary'!CB172="Yes"),100-OFFSET('Water Data'!$G$4,0,10*ROW('Water Data'!G166)),NA())</f>
        <v>#N/A</v>
      </c>
      <c r="N172" s="510" t="e">
        <f ca="1">+IF(AND(ISNUMBER(OFFSET('Water Data'!$G$6,0,10*ROW('Water Data'!G166))),'Data Summary'!CC172="Yes"),OFFSET('Water Data'!$G$6,0,10*ROW('Water Data'!G166)),NA())</f>
        <v>#N/A</v>
      </c>
      <c r="O172" s="510" t="e">
        <f ca="1">+IF(AND(ISNUMBER(OFFSET('Water Data'!$G$9,0,10*ROW('Water Data'!G166))),'Data Summary'!CD172="Yes"),OFFSET('Water Data'!$G$9,0,10*ROW('Water Data'!G166)),NA())</f>
        <v>#N/A</v>
      </c>
      <c r="P172" s="510" t="e">
        <f ca="1">+IF(AND(ISNUMBER(OFFSET('Water Data'!$H$4,0,10*ROW('Water Data'!H166))),'Data Summary'!CE172="Yes"),100-OFFSET('Water Data'!$H$4,0,10*ROW('Water Data'!H166)),NA())</f>
        <v>#N/A</v>
      </c>
      <c r="Q172" s="510" t="e">
        <f ca="1">+IF(AND(ISNUMBER(OFFSET('Water Data'!$H$6,0,10*ROW('Water Data'!H166))),'Data Summary'!CF172="Yes"),OFFSET('Water Data'!$H$6,0,10*ROW('Water Data'!H166)),NA())</f>
        <v>#N/A</v>
      </c>
      <c r="R172" s="510" t="e">
        <f ca="1">+IF(AND(ISNUMBER(OFFSET('Water Data'!$H$9,0,10*ROW('Water Data'!H166))),'Data Summary'!CG172="Yes"),OFFSET('Water Data'!$H$9,0,10*ROW('Water Data'!H166)),NA())</f>
        <v>#N/A</v>
      </c>
      <c r="S172" s="510" t="e">
        <f ca="1">+IF(AND(ISNUMBER(OFFSET('Water Data'!$I$4,0,10*ROW('Water Data'!I166))),'Data Summary'!CH172="Yes"),100-OFFSET('Water Data'!$I$4,0,10*ROW('Water Data'!I166)),NA())</f>
        <v>#N/A</v>
      </c>
      <c r="T172" s="510" t="e">
        <f ca="1">+IF(AND(ISNUMBER(OFFSET('Water Data'!$I$6,0,10*ROW('Water Data'!I166))),'Data Summary'!CI172="Yes"),OFFSET('Water Data'!$I$6,0,10*ROW('Water Data'!I166)),NA())</f>
        <v>#N/A</v>
      </c>
      <c r="U172" s="510" t="e">
        <f ca="1">+IF(AND(ISNUMBER(OFFSET('Water Data'!$I$9,0,10*ROW('Water Data'!I166))),'Data Summary'!CJ172="Yes"),OFFSET('Water Data'!$I$9,0,10*ROW('Water Data'!I166)),NA())</f>
        <v>#N/A</v>
      </c>
      <c r="V172" s="511" t="e">
        <f ca="1">+IF(AND(ISNUMBER(OFFSET('Sanitation Data'!$D$4,0,10*ROW('Sanitation Data'!D166))),'Data Summary'!CK172="Yes"),100-OFFSET('Sanitation Data'!$D$4,0,10*ROW('Sanitation Data'!D166)),NA())</f>
        <v>#N/A</v>
      </c>
      <c r="W172" s="511" t="e">
        <f ca="1">+IF(AND(ISNUMBER(OFFSET('Sanitation Data'!$D$6,0,10*ROW('Sanitation Data'!D166))),'Data Summary'!CL172="Yes"),OFFSET('Sanitation Data'!$D$6,0,10*ROW('Sanitation Data'!D166)),NA())</f>
        <v>#N/A</v>
      </c>
      <c r="X172" s="511" t="e">
        <f ca="1">+IF(AND(ISNUMBER(OFFSET('Sanitation Data'!$D$10,0,10*ROW('Sanitation Data'!D166))),'Data Summary'!CM172="Yes"),OFFSET('Sanitation Data'!$D$10,0,10*ROW('Sanitation Data'!D166)),NA())</f>
        <v>#N/A</v>
      </c>
      <c r="Y172" s="511" t="e">
        <f ca="1">+IF(AND(ISNUMBER(OFFSET('Sanitation Data'!$D$11,0,10*ROW('Sanitation Data'!D166))),'Data Summary'!CN172="Yes"),OFFSET('Sanitation Data'!$D$11,0,10*ROW('Sanitation Data'!D166)),NA())</f>
        <v>#N/A</v>
      </c>
      <c r="Z172" s="511" t="e">
        <f ca="1">+IF(AND(ISNUMBER(OFFSET('Sanitation Data'!$D$12,0,10*ROW('Sanitation Data'!D166))),'Data Summary'!CO172="Yes"),OFFSET('Sanitation Data'!$D$12,0,10*ROW('Sanitation Data'!D166)),NA())</f>
        <v>#N/A</v>
      </c>
      <c r="AA172" s="511" t="e">
        <f ca="1">+IF(AND(ISNUMBER(OFFSET('Sanitation Data'!$E$4,0,10*ROW('Sanitation Data'!E166))),'Data Summary'!CP172="Yes"),100-OFFSET('Sanitation Data'!$E$4,0,10*ROW('Sanitation Data'!E166)),NA())</f>
        <v>#N/A</v>
      </c>
      <c r="AB172" s="511" t="e">
        <f ca="1">+IF(AND(ISNUMBER(OFFSET('Sanitation Data'!$E$6,0,10*ROW('Sanitation Data'!E166))),'Data Summary'!CQ172="Yes"),OFFSET('Sanitation Data'!$E$6,0,10*ROW('Sanitation Data'!E166)),NA())</f>
        <v>#N/A</v>
      </c>
      <c r="AC172" s="511" t="e">
        <f ca="1">+IF(AND(ISNUMBER(OFFSET('Sanitation Data'!$E$10,0,10*ROW('Sanitation Data'!E166))),'Data Summary'!CR172="Yes"),OFFSET('Sanitation Data'!$E$10,0,10*ROW('Sanitation Data'!E166)),NA())</f>
        <v>#N/A</v>
      </c>
      <c r="AD172" s="511" t="e">
        <f ca="1">+IF(AND(ISNUMBER(OFFSET('Sanitation Data'!$E$11,0,10*ROW('Sanitation Data'!E166))),'Data Summary'!CS172="Yes"),OFFSET('Sanitation Data'!$E$11,0,10*ROW('Sanitation Data'!E166)),NA())</f>
        <v>#N/A</v>
      </c>
      <c r="AE172" s="511" t="e">
        <f ca="1">+IF(AND(ISNUMBER(OFFSET('Sanitation Data'!$E$12,0,10*ROW('Sanitation Data'!E166))),'Data Summary'!CT172="Yes"),OFFSET('Sanitation Data'!$E$12,0,10*ROW('Sanitation Data'!E166)),NA())</f>
        <v>#N/A</v>
      </c>
      <c r="AF172" s="511" t="e">
        <f ca="1">+IF(AND(ISNUMBER(OFFSET('Sanitation Data'!$F$4,0,10*ROW('Sanitation Data'!F166))),'Data Summary'!CU172="Yes"),100-OFFSET('Sanitation Data'!$F$4,0,10*ROW('Sanitation Data'!F166)),NA())</f>
        <v>#N/A</v>
      </c>
      <c r="AG172" s="511" t="e">
        <f ca="1">+IF(AND(ISNUMBER(OFFSET('Sanitation Data'!$F$6,0,10*ROW('Sanitation Data'!F166))),'Data Summary'!CV172="Yes"),OFFSET('Sanitation Data'!$F$6,0,10*ROW('Sanitation Data'!F166)),NA())</f>
        <v>#N/A</v>
      </c>
      <c r="AH172" s="511" t="e">
        <f ca="1">+IF(AND(ISNUMBER(OFFSET('Sanitation Data'!$F$10,0,10*ROW('Sanitation Data'!F166))),'Data Summary'!CW172="Yes"),OFFSET('Sanitation Data'!$F$10,0,10*ROW('Sanitation Data'!F166)),NA())</f>
        <v>#N/A</v>
      </c>
      <c r="AI172" s="511" t="e">
        <f ca="1">+IF(AND(ISNUMBER(OFFSET('Sanitation Data'!$F$11,0,10*ROW('Sanitation Data'!F166))),'Data Summary'!CX172="Yes"),OFFSET('Sanitation Data'!$F$11,0,10*ROW('Sanitation Data'!F166)),NA())</f>
        <v>#N/A</v>
      </c>
      <c r="AJ172" s="511" t="e">
        <f ca="1">+IF(AND(ISNUMBER(OFFSET('Sanitation Data'!$F$12,0,10*ROW('Sanitation Data'!F166))),'Data Summary'!CY172="Yes"),OFFSET('Sanitation Data'!$F$12,0,10*ROW('Sanitation Data'!F166)),NA())</f>
        <v>#N/A</v>
      </c>
      <c r="AK172" s="511" t="e">
        <f ca="1">+IF(AND(ISNUMBER(OFFSET('Sanitation Data'!$G$4,0,10*ROW('Sanitation Data'!G166))),'Data Summary'!CZ172="Yes"),100-OFFSET('Sanitation Data'!$G$4,0,10*ROW('Sanitation Data'!G166)),NA())</f>
        <v>#N/A</v>
      </c>
      <c r="AL172" s="511" t="e">
        <f ca="1">+IF(AND(ISNUMBER(OFFSET('Sanitation Data'!$G$6,0,10*ROW('Sanitation Data'!G166))),'Data Summary'!DA172="Yes"),OFFSET('Sanitation Data'!$G$6,0,10*ROW('Sanitation Data'!G166)),NA())</f>
        <v>#N/A</v>
      </c>
      <c r="AM172" s="511" t="e">
        <f ca="1">+IF(AND(ISNUMBER(OFFSET('Sanitation Data'!$G$10,0,10*ROW('Sanitation Data'!G166))),'Data Summary'!DB172="Yes"),OFFSET('Sanitation Data'!$G$10,0,10*ROW('Sanitation Data'!G166)),NA())</f>
        <v>#N/A</v>
      </c>
      <c r="AN172" s="511" t="e">
        <f ca="1">+IF(AND(ISNUMBER(OFFSET('Sanitation Data'!$G$11,0,10*ROW('Sanitation Data'!G166))),'Data Summary'!DC172="Yes"),OFFSET('Sanitation Data'!$G$11,0,10*ROW('Sanitation Data'!G166)),NA())</f>
        <v>#N/A</v>
      </c>
      <c r="AO172" s="511" t="e">
        <f ca="1">+IF(AND(ISNUMBER(OFFSET('Sanitation Data'!$G$12,0,10*ROW('Sanitation Data'!G166))),'Data Summary'!DD172="Yes"),OFFSET('Sanitation Data'!$G$12,0,10*ROW('Sanitation Data'!G166)),NA())</f>
        <v>#N/A</v>
      </c>
      <c r="AP172" s="511" t="e">
        <f ca="1">+IF(AND(ISNUMBER(OFFSET('Sanitation Data'!$H$4,0,10*ROW('Sanitation Data'!H166))),'Data Summary'!DE172="Yes"),100-OFFSET('Sanitation Data'!$H$4,0,10*ROW('Sanitation Data'!H166)),NA())</f>
        <v>#N/A</v>
      </c>
      <c r="AQ172" s="511" t="e">
        <f ca="1">+IF(AND(ISNUMBER(OFFSET('Sanitation Data'!$H$6,0,10*ROW('Sanitation Data'!H166))),'Data Summary'!DF172="Yes"),OFFSET('Sanitation Data'!$H$6,0,10*ROW('Sanitation Data'!H166)),NA())</f>
        <v>#N/A</v>
      </c>
      <c r="AR172" s="511" t="e">
        <f ca="1">+IF(AND(ISNUMBER(OFFSET('Sanitation Data'!$H$10,0,10*ROW('Sanitation Data'!H166))),'Data Summary'!DG172="Yes"),OFFSET('Sanitation Data'!$H$10,0,10*ROW('Sanitation Data'!H166)),NA())</f>
        <v>#N/A</v>
      </c>
      <c r="AS172" s="511" t="e">
        <f ca="1">+IF(AND(ISNUMBER(OFFSET('Sanitation Data'!$H$11,0,10*ROW('Sanitation Data'!H166))),'Data Summary'!DH172="Yes"),OFFSET('Sanitation Data'!$H$11,0,10*ROW('Sanitation Data'!H166)),NA())</f>
        <v>#N/A</v>
      </c>
      <c r="AT172" s="511" t="e">
        <f ca="1">+IF(AND(ISNUMBER(OFFSET('Sanitation Data'!$H$12,0,10*ROW('Sanitation Data'!H166))),'Data Summary'!DI172="Yes"),OFFSET('Sanitation Data'!$H$12,0,10*ROW('Sanitation Data'!H166)),NA())</f>
        <v>#N/A</v>
      </c>
      <c r="AU172" s="511" t="e">
        <f ca="1">+IF(AND(ISNUMBER(OFFSET('Sanitation Data'!$I$4,0,10*ROW('Sanitation Data'!I166))),'Data Summary'!DJ172="Yes"),100-OFFSET('Sanitation Data'!$I$4,0,10*ROW('Sanitation Data'!I166)),NA())</f>
        <v>#N/A</v>
      </c>
      <c r="AV172" s="511" t="e">
        <f ca="1">+IF(AND(ISNUMBER(OFFSET('Sanitation Data'!$I$6,0,10*ROW('Sanitation Data'!I166))),'Data Summary'!DK172="Yes"),OFFSET('Sanitation Data'!$I$6,0,10*ROW('Sanitation Data'!I166)),NA())</f>
        <v>#N/A</v>
      </c>
      <c r="AW172" s="511" t="e">
        <f ca="1">+IF(AND(ISNUMBER(OFFSET('Sanitation Data'!$I$10,0,10*ROW('Sanitation Data'!I166))),'Data Summary'!DL172="Yes"),OFFSET('Sanitation Data'!$I$10,0,10*ROW('Sanitation Data'!I166)),NA())</f>
        <v>#N/A</v>
      </c>
      <c r="AX172" s="511" t="e">
        <f ca="1">+IF(AND(ISNUMBER(OFFSET('Sanitation Data'!$I$11,0,10*ROW('Sanitation Data'!I166))),'Data Summary'!DM172="Yes"),OFFSET('Sanitation Data'!$I$11,0,10*ROW('Sanitation Data'!I166)),NA())</f>
        <v>#N/A</v>
      </c>
      <c r="AY172" s="511" t="e">
        <f ca="1">+IF(AND(ISNUMBER(OFFSET('Sanitation Data'!$I$12,0,10*ROW('Sanitation Data'!I166))),'Data Summary'!DN172="Yes"),OFFSET('Sanitation Data'!$I$12,0,10*ROW('Sanitation Data'!I166)),NA())</f>
        <v>#N/A</v>
      </c>
      <c r="AZ172" s="512" t="e">
        <f ca="1">+IF(AND(ISNUMBER(OFFSET('Hygiene Data'!$D$5,0,10*ROW('Hygiene Data'!D166))),'Data Summary'!DO172="Yes"),OFFSET('Hygiene Data'!$D$5,0,10*ROW('Hygiene Data'!D166)),NA())</f>
        <v>#N/A</v>
      </c>
      <c r="BA172" s="512" t="e">
        <f ca="1">+IF(AND(ISNUMBER(OFFSET('Hygiene Data'!$D$7,0,10*ROW('Hygiene Data'!D166))),'Data Summary'!DP172="Yes"),OFFSET('Hygiene Data'!$D$7,0,10*ROW('Hygiene Data'!D166)),NA())</f>
        <v>#N/A</v>
      </c>
      <c r="BB172" s="512" t="e">
        <f ca="1">+IF(AND(ISNUMBER(OFFSET('Hygiene Data'!$D$9,0,10*ROW('Hygiene Data'!D166))),'Data Summary'!DQ172="Yes"),OFFSET('Hygiene Data'!$D$9,0,10*ROW('Hygiene Data'!D166)),NA())</f>
        <v>#N/A</v>
      </c>
      <c r="BC172" s="512" t="e">
        <f ca="1">+IF(AND(ISNUMBER(OFFSET('Hygiene Data'!$E$5,0,10*ROW('Hygiene Data'!E166))),'Data Summary'!DR172="Yes"),OFFSET('Hygiene Data'!$E$5,0,10*ROW('Hygiene Data'!E166)),NA())</f>
        <v>#N/A</v>
      </c>
      <c r="BD172" s="512" t="e">
        <f ca="1">+IF(AND(ISNUMBER(OFFSET('Hygiene Data'!$E$7,0,10*ROW('Hygiene Data'!E166))),'Data Summary'!DS172="Yes"),OFFSET('Hygiene Data'!$E$7,0,10*ROW('Hygiene Data'!E166)),NA())</f>
        <v>#N/A</v>
      </c>
      <c r="BE172" s="512" t="e">
        <f ca="1">+IF(AND(ISNUMBER(OFFSET('Hygiene Data'!$E$9,0,10*ROW('Hygiene Data'!E166))),'Data Summary'!DT172="Yes"),OFFSET('Hygiene Data'!$E$9,0,10*ROW('Hygiene Data'!E166)),NA())</f>
        <v>#N/A</v>
      </c>
      <c r="BF172" s="512" t="e">
        <f ca="1">+IF(AND(ISNUMBER(OFFSET('Hygiene Data'!$F$5,0,10*ROW('Hygiene Data'!F166))),'Data Summary'!DU172="Yes"),OFFSET('Hygiene Data'!$F$5,0,10*ROW('Hygiene Data'!F166)),NA())</f>
        <v>#N/A</v>
      </c>
      <c r="BG172" s="512" t="e">
        <f ca="1">+IF(AND(ISNUMBER(OFFSET('Hygiene Data'!$F$7,0,10*ROW('Hygiene Data'!F166))),'Data Summary'!DV172="Yes"),OFFSET('Hygiene Data'!$F$7,0,10*ROW('Hygiene Data'!F166)),NA())</f>
        <v>#N/A</v>
      </c>
      <c r="BH172" s="512" t="e">
        <f ca="1">+IF(AND(ISNUMBER(OFFSET('Hygiene Data'!$F$9,0,10*ROW('Hygiene Data'!F166))),'Data Summary'!DW172="Yes"),OFFSET('Hygiene Data'!$F$9,0,10*ROW('Hygiene Data'!F166)),NA())</f>
        <v>#N/A</v>
      </c>
      <c r="BI172" s="512" t="e">
        <f ca="1">+IF(AND(ISNUMBER(OFFSET('Hygiene Data'!$G$5,0,10*ROW('Hygiene Data'!G166))),'Data Summary'!DX172="Yes"),OFFSET('Hygiene Data'!$G$5,0,10*ROW('Hygiene Data'!G166)),NA())</f>
        <v>#N/A</v>
      </c>
      <c r="BJ172" s="512" t="e">
        <f ca="1">+IF(AND(ISNUMBER(OFFSET('Hygiene Data'!$G$7,0,10*ROW('Hygiene Data'!G166))),'Data Summary'!DY172="Yes"),OFFSET('Hygiene Data'!$G$7,0,10*ROW('Hygiene Data'!G166)),NA())</f>
        <v>#N/A</v>
      </c>
      <c r="BK172" s="512" t="e">
        <f ca="1">+IF(AND(ISNUMBER(OFFSET('Hygiene Data'!$G$9,0,10*ROW('Hygiene Data'!G166))),'Data Summary'!DZ172="Yes"),OFFSET('Hygiene Data'!$G$9,0,10*ROW('Hygiene Data'!G166)),NA())</f>
        <v>#N/A</v>
      </c>
      <c r="BL172" s="512" t="e">
        <f ca="1">+IF(AND(ISNUMBER(OFFSET('Hygiene Data'!$H$5,0,10*ROW('Hygiene Data'!H166))),'Data Summary'!EA172="Yes"),OFFSET('Hygiene Data'!$H$5,0,10*ROW('Hygiene Data'!H166)),NA())</f>
        <v>#N/A</v>
      </c>
      <c r="BM172" s="512" t="e">
        <f ca="1">+IF(AND(ISNUMBER(OFFSET('Hygiene Data'!$H$7,0,10*ROW('Hygiene Data'!H166))),'Data Summary'!EB172="Yes"),OFFSET('Hygiene Data'!$H$7,0,10*ROW('Hygiene Data'!H166)),NA())</f>
        <v>#N/A</v>
      </c>
      <c r="BN172" s="512" t="e">
        <f ca="1">+IF(AND(ISNUMBER(OFFSET('Hygiene Data'!$H$9,0,10*ROW('Hygiene Data'!H166))),'Data Summary'!EC172="Yes"),OFFSET('Hygiene Data'!$H$9,0,10*ROW('Hygiene Data'!H166)),NA())</f>
        <v>#N/A</v>
      </c>
      <c r="BO172" s="512" t="e">
        <f ca="1">+IF(AND(ISNUMBER(OFFSET('Hygiene Data'!$I$5,0,10*ROW('Hygiene Data'!I166))),'Data Summary'!ED172="Yes"),OFFSET('Hygiene Data'!$I$5,0,10*ROW('Hygiene Data'!I166)),NA())</f>
        <v>#N/A</v>
      </c>
      <c r="BP172" s="512" t="e">
        <f ca="1">+IF(AND(ISNUMBER(OFFSET('Hygiene Data'!$I$7,0,10*ROW('Hygiene Data'!I166))),'Data Summary'!EE172="Yes"),OFFSET('Hygiene Data'!$I$7,0,10*ROW('Hygiene Data'!I166)),NA())</f>
        <v>#N/A</v>
      </c>
      <c r="BQ172" s="512" t="e">
        <f ca="1">+IF(AND(ISNUMBER(OFFSET('Hygiene Data'!$I$9,0,10*ROW('Hygiene Data'!I166))),'Data Summary'!EF172="Yes"),OFFSET('Hygiene Data'!$I$9,0,10*ROW('Hygiene Data'!I166)),NA())</f>
        <v>#N/A</v>
      </c>
    </row>
    <row r="173" spans="1:69" x14ac:dyDescent="0.25">
      <c r="A173" s="508" t="e">
        <f ca="1">+RIGHT('Data Summary'!A173,LEN('Data Summary'!A173)-9)</f>
        <v>#VALUE!</v>
      </c>
      <c r="B173" s="482" t="str">
        <f ca="1">+IF(ISTEXT('Data Summary'!B173),'Data Summary'!B173,"")</f>
        <v/>
      </c>
      <c r="C173" s="509" t="e">
        <f ca="1">+VALUE('Data Summary'!C173)</f>
        <v>#VALUE!</v>
      </c>
      <c r="D173" s="510" t="e">
        <f ca="1">+IF(AND(ISNUMBER(OFFSET('Water Data'!$D$4,0,10*ROW('Water Data'!D167))),'Data Summary'!BS173="Yes"),100-OFFSET('Water Data'!$D$4,0,10*ROW('Water Data'!D167)),NA())</f>
        <v>#N/A</v>
      </c>
      <c r="E173" s="510" t="e">
        <f ca="1">+IF(AND(ISNUMBER(OFFSET('Water Data'!$D$6,0,10*ROW('Water Data'!D167))),'Data Summary'!BT173="Yes"),OFFSET('Water Data'!$D$6,0,10*ROW('Water Data'!D167)),NA())</f>
        <v>#N/A</v>
      </c>
      <c r="F173" s="510" t="e">
        <f ca="1">+IF(AND(ISNUMBER(OFFSET('Water Data'!$D$9,0,10*ROW('Water Data'!D167))),'Data Summary'!BU173="Yes"),OFFSET('Water Data'!$D$9,0,10*ROW('Water Data'!D167)),NA())</f>
        <v>#N/A</v>
      </c>
      <c r="G173" s="510" t="e">
        <f ca="1">+IF(AND(ISNUMBER(OFFSET('Water Data'!$E$4,0,10*ROW('Water Data'!E167))),'Data Summary'!BV173="Yes"),100-OFFSET('Water Data'!$E$4,0,10*ROW('Water Data'!E167)),NA())</f>
        <v>#N/A</v>
      </c>
      <c r="H173" s="510" t="e">
        <f ca="1">+IF(AND(ISNUMBER(OFFSET('Water Data'!$E$6,0,10*ROW('Water Data'!E167))),'Data Summary'!BW173="Yes"),OFFSET('Water Data'!$E$6,0,10*ROW('Water Data'!E167)),NA())</f>
        <v>#N/A</v>
      </c>
      <c r="I173" s="510" t="e">
        <f ca="1">+IF(AND(ISNUMBER(OFFSET('Water Data'!$E$9,0,10*ROW('Water Data'!E167))),'Data Summary'!BX173="Yes"),OFFSET('Water Data'!$E$9,0,10*ROW('Water Data'!E167)),NA())</f>
        <v>#N/A</v>
      </c>
      <c r="J173" s="510" t="e">
        <f ca="1">+IF(AND(ISNUMBER(OFFSET('Water Data'!$F$4,0,10*ROW('Water Data'!F167))),'Data Summary'!BY173="Yes"),100-OFFSET('Water Data'!$F$4,0,10*ROW('Water Data'!F167)),NA())</f>
        <v>#N/A</v>
      </c>
      <c r="K173" s="510" t="e">
        <f ca="1">+IF(AND(ISNUMBER(OFFSET('Water Data'!$F$6,0,10*ROW('Water Data'!F167))),'Data Summary'!BZ173="Yes"),OFFSET('Water Data'!$F$6,0,10*ROW('Water Data'!F167)),NA())</f>
        <v>#N/A</v>
      </c>
      <c r="L173" s="510" t="e">
        <f ca="1">+IF(AND(ISNUMBER(OFFSET('Water Data'!$F$9,0,10*ROW('Water Data'!F167))),'Data Summary'!CA173="Yes"),OFFSET('Water Data'!$F$9,0,10*ROW('Water Data'!F167)),NA())</f>
        <v>#N/A</v>
      </c>
      <c r="M173" s="510" t="e">
        <f ca="1">+IF(AND(ISNUMBER(OFFSET('Water Data'!$G$4,0,10*ROW('Water Data'!G167))),'Data Summary'!CB173="Yes"),100-OFFSET('Water Data'!$G$4,0,10*ROW('Water Data'!G167)),NA())</f>
        <v>#N/A</v>
      </c>
      <c r="N173" s="510" t="e">
        <f ca="1">+IF(AND(ISNUMBER(OFFSET('Water Data'!$G$6,0,10*ROW('Water Data'!G167))),'Data Summary'!CC173="Yes"),OFFSET('Water Data'!$G$6,0,10*ROW('Water Data'!G167)),NA())</f>
        <v>#N/A</v>
      </c>
      <c r="O173" s="510" t="e">
        <f ca="1">+IF(AND(ISNUMBER(OFFSET('Water Data'!$G$9,0,10*ROW('Water Data'!G167))),'Data Summary'!CD173="Yes"),OFFSET('Water Data'!$G$9,0,10*ROW('Water Data'!G167)),NA())</f>
        <v>#N/A</v>
      </c>
      <c r="P173" s="510" t="e">
        <f ca="1">+IF(AND(ISNUMBER(OFFSET('Water Data'!$H$4,0,10*ROW('Water Data'!H167))),'Data Summary'!CE173="Yes"),100-OFFSET('Water Data'!$H$4,0,10*ROW('Water Data'!H167)),NA())</f>
        <v>#N/A</v>
      </c>
      <c r="Q173" s="510" t="e">
        <f ca="1">+IF(AND(ISNUMBER(OFFSET('Water Data'!$H$6,0,10*ROW('Water Data'!H167))),'Data Summary'!CF173="Yes"),OFFSET('Water Data'!$H$6,0,10*ROW('Water Data'!H167)),NA())</f>
        <v>#N/A</v>
      </c>
      <c r="R173" s="510" t="e">
        <f ca="1">+IF(AND(ISNUMBER(OFFSET('Water Data'!$H$9,0,10*ROW('Water Data'!H167))),'Data Summary'!CG173="Yes"),OFFSET('Water Data'!$H$9,0,10*ROW('Water Data'!H167)),NA())</f>
        <v>#N/A</v>
      </c>
      <c r="S173" s="510" t="e">
        <f ca="1">+IF(AND(ISNUMBER(OFFSET('Water Data'!$I$4,0,10*ROW('Water Data'!I167))),'Data Summary'!CH173="Yes"),100-OFFSET('Water Data'!$I$4,0,10*ROW('Water Data'!I167)),NA())</f>
        <v>#N/A</v>
      </c>
      <c r="T173" s="510" t="e">
        <f ca="1">+IF(AND(ISNUMBER(OFFSET('Water Data'!$I$6,0,10*ROW('Water Data'!I167))),'Data Summary'!CI173="Yes"),OFFSET('Water Data'!$I$6,0,10*ROW('Water Data'!I167)),NA())</f>
        <v>#N/A</v>
      </c>
      <c r="U173" s="510" t="e">
        <f ca="1">+IF(AND(ISNUMBER(OFFSET('Water Data'!$I$9,0,10*ROW('Water Data'!I167))),'Data Summary'!CJ173="Yes"),OFFSET('Water Data'!$I$9,0,10*ROW('Water Data'!I167)),NA())</f>
        <v>#N/A</v>
      </c>
      <c r="V173" s="511" t="e">
        <f ca="1">+IF(AND(ISNUMBER(OFFSET('Sanitation Data'!$D$4,0,10*ROW('Sanitation Data'!D167))),'Data Summary'!CK173="Yes"),100-OFFSET('Sanitation Data'!$D$4,0,10*ROW('Sanitation Data'!D167)),NA())</f>
        <v>#N/A</v>
      </c>
      <c r="W173" s="511" t="e">
        <f ca="1">+IF(AND(ISNUMBER(OFFSET('Sanitation Data'!$D$6,0,10*ROW('Sanitation Data'!D167))),'Data Summary'!CL173="Yes"),OFFSET('Sanitation Data'!$D$6,0,10*ROW('Sanitation Data'!D167)),NA())</f>
        <v>#N/A</v>
      </c>
      <c r="X173" s="511" t="e">
        <f ca="1">+IF(AND(ISNUMBER(OFFSET('Sanitation Data'!$D$10,0,10*ROW('Sanitation Data'!D167))),'Data Summary'!CM173="Yes"),OFFSET('Sanitation Data'!$D$10,0,10*ROW('Sanitation Data'!D167)),NA())</f>
        <v>#N/A</v>
      </c>
      <c r="Y173" s="511" t="e">
        <f ca="1">+IF(AND(ISNUMBER(OFFSET('Sanitation Data'!$D$11,0,10*ROW('Sanitation Data'!D167))),'Data Summary'!CN173="Yes"),OFFSET('Sanitation Data'!$D$11,0,10*ROW('Sanitation Data'!D167)),NA())</f>
        <v>#N/A</v>
      </c>
      <c r="Z173" s="511" t="e">
        <f ca="1">+IF(AND(ISNUMBER(OFFSET('Sanitation Data'!$D$12,0,10*ROW('Sanitation Data'!D167))),'Data Summary'!CO173="Yes"),OFFSET('Sanitation Data'!$D$12,0,10*ROW('Sanitation Data'!D167)),NA())</f>
        <v>#N/A</v>
      </c>
      <c r="AA173" s="511" t="e">
        <f ca="1">+IF(AND(ISNUMBER(OFFSET('Sanitation Data'!$E$4,0,10*ROW('Sanitation Data'!E167))),'Data Summary'!CP173="Yes"),100-OFFSET('Sanitation Data'!$E$4,0,10*ROW('Sanitation Data'!E167)),NA())</f>
        <v>#N/A</v>
      </c>
      <c r="AB173" s="511" t="e">
        <f ca="1">+IF(AND(ISNUMBER(OFFSET('Sanitation Data'!$E$6,0,10*ROW('Sanitation Data'!E167))),'Data Summary'!CQ173="Yes"),OFFSET('Sanitation Data'!$E$6,0,10*ROW('Sanitation Data'!E167)),NA())</f>
        <v>#N/A</v>
      </c>
      <c r="AC173" s="511" t="e">
        <f ca="1">+IF(AND(ISNUMBER(OFFSET('Sanitation Data'!$E$10,0,10*ROW('Sanitation Data'!E167))),'Data Summary'!CR173="Yes"),OFFSET('Sanitation Data'!$E$10,0,10*ROW('Sanitation Data'!E167)),NA())</f>
        <v>#N/A</v>
      </c>
      <c r="AD173" s="511" t="e">
        <f ca="1">+IF(AND(ISNUMBER(OFFSET('Sanitation Data'!$E$11,0,10*ROW('Sanitation Data'!E167))),'Data Summary'!CS173="Yes"),OFFSET('Sanitation Data'!$E$11,0,10*ROW('Sanitation Data'!E167)),NA())</f>
        <v>#N/A</v>
      </c>
      <c r="AE173" s="511" t="e">
        <f ca="1">+IF(AND(ISNUMBER(OFFSET('Sanitation Data'!$E$12,0,10*ROW('Sanitation Data'!E167))),'Data Summary'!CT173="Yes"),OFFSET('Sanitation Data'!$E$12,0,10*ROW('Sanitation Data'!E167)),NA())</f>
        <v>#N/A</v>
      </c>
      <c r="AF173" s="511" t="e">
        <f ca="1">+IF(AND(ISNUMBER(OFFSET('Sanitation Data'!$F$4,0,10*ROW('Sanitation Data'!F167))),'Data Summary'!CU173="Yes"),100-OFFSET('Sanitation Data'!$F$4,0,10*ROW('Sanitation Data'!F167)),NA())</f>
        <v>#N/A</v>
      </c>
      <c r="AG173" s="511" t="e">
        <f ca="1">+IF(AND(ISNUMBER(OFFSET('Sanitation Data'!$F$6,0,10*ROW('Sanitation Data'!F167))),'Data Summary'!CV173="Yes"),OFFSET('Sanitation Data'!$F$6,0,10*ROW('Sanitation Data'!F167)),NA())</f>
        <v>#N/A</v>
      </c>
      <c r="AH173" s="511" t="e">
        <f ca="1">+IF(AND(ISNUMBER(OFFSET('Sanitation Data'!$F$10,0,10*ROW('Sanitation Data'!F167))),'Data Summary'!CW173="Yes"),OFFSET('Sanitation Data'!$F$10,0,10*ROW('Sanitation Data'!F167)),NA())</f>
        <v>#N/A</v>
      </c>
      <c r="AI173" s="511" t="e">
        <f ca="1">+IF(AND(ISNUMBER(OFFSET('Sanitation Data'!$F$11,0,10*ROW('Sanitation Data'!F167))),'Data Summary'!CX173="Yes"),OFFSET('Sanitation Data'!$F$11,0,10*ROW('Sanitation Data'!F167)),NA())</f>
        <v>#N/A</v>
      </c>
      <c r="AJ173" s="511" t="e">
        <f ca="1">+IF(AND(ISNUMBER(OFFSET('Sanitation Data'!$F$12,0,10*ROW('Sanitation Data'!F167))),'Data Summary'!CY173="Yes"),OFFSET('Sanitation Data'!$F$12,0,10*ROW('Sanitation Data'!F167)),NA())</f>
        <v>#N/A</v>
      </c>
      <c r="AK173" s="511" t="e">
        <f ca="1">+IF(AND(ISNUMBER(OFFSET('Sanitation Data'!$G$4,0,10*ROW('Sanitation Data'!G167))),'Data Summary'!CZ173="Yes"),100-OFFSET('Sanitation Data'!$G$4,0,10*ROW('Sanitation Data'!G167)),NA())</f>
        <v>#N/A</v>
      </c>
      <c r="AL173" s="511" t="e">
        <f ca="1">+IF(AND(ISNUMBER(OFFSET('Sanitation Data'!$G$6,0,10*ROW('Sanitation Data'!G167))),'Data Summary'!DA173="Yes"),OFFSET('Sanitation Data'!$G$6,0,10*ROW('Sanitation Data'!G167)),NA())</f>
        <v>#N/A</v>
      </c>
      <c r="AM173" s="511" t="e">
        <f ca="1">+IF(AND(ISNUMBER(OFFSET('Sanitation Data'!$G$10,0,10*ROW('Sanitation Data'!G167))),'Data Summary'!DB173="Yes"),OFFSET('Sanitation Data'!$G$10,0,10*ROW('Sanitation Data'!G167)),NA())</f>
        <v>#N/A</v>
      </c>
      <c r="AN173" s="511" t="e">
        <f ca="1">+IF(AND(ISNUMBER(OFFSET('Sanitation Data'!$G$11,0,10*ROW('Sanitation Data'!G167))),'Data Summary'!DC173="Yes"),OFFSET('Sanitation Data'!$G$11,0,10*ROW('Sanitation Data'!G167)),NA())</f>
        <v>#N/A</v>
      </c>
      <c r="AO173" s="511" t="e">
        <f ca="1">+IF(AND(ISNUMBER(OFFSET('Sanitation Data'!$G$12,0,10*ROW('Sanitation Data'!G167))),'Data Summary'!DD173="Yes"),OFFSET('Sanitation Data'!$G$12,0,10*ROW('Sanitation Data'!G167)),NA())</f>
        <v>#N/A</v>
      </c>
      <c r="AP173" s="511" t="e">
        <f ca="1">+IF(AND(ISNUMBER(OFFSET('Sanitation Data'!$H$4,0,10*ROW('Sanitation Data'!H167))),'Data Summary'!DE173="Yes"),100-OFFSET('Sanitation Data'!$H$4,0,10*ROW('Sanitation Data'!H167)),NA())</f>
        <v>#N/A</v>
      </c>
      <c r="AQ173" s="511" t="e">
        <f ca="1">+IF(AND(ISNUMBER(OFFSET('Sanitation Data'!$H$6,0,10*ROW('Sanitation Data'!H167))),'Data Summary'!DF173="Yes"),OFFSET('Sanitation Data'!$H$6,0,10*ROW('Sanitation Data'!H167)),NA())</f>
        <v>#N/A</v>
      </c>
      <c r="AR173" s="511" t="e">
        <f ca="1">+IF(AND(ISNUMBER(OFFSET('Sanitation Data'!$H$10,0,10*ROW('Sanitation Data'!H167))),'Data Summary'!DG173="Yes"),OFFSET('Sanitation Data'!$H$10,0,10*ROW('Sanitation Data'!H167)),NA())</f>
        <v>#N/A</v>
      </c>
      <c r="AS173" s="511" t="e">
        <f ca="1">+IF(AND(ISNUMBER(OFFSET('Sanitation Data'!$H$11,0,10*ROW('Sanitation Data'!H167))),'Data Summary'!DH173="Yes"),OFFSET('Sanitation Data'!$H$11,0,10*ROW('Sanitation Data'!H167)),NA())</f>
        <v>#N/A</v>
      </c>
      <c r="AT173" s="511" t="e">
        <f ca="1">+IF(AND(ISNUMBER(OFFSET('Sanitation Data'!$H$12,0,10*ROW('Sanitation Data'!H167))),'Data Summary'!DI173="Yes"),OFFSET('Sanitation Data'!$H$12,0,10*ROW('Sanitation Data'!H167)),NA())</f>
        <v>#N/A</v>
      </c>
      <c r="AU173" s="511" t="e">
        <f ca="1">+IF(AND(ISNUMBER(OFFSET('Sanitation Data'!$I$4,0,10*ROW('Sanitation Data'!I167))),'Data Summary'!DJ173="Yes"),100-OFFSET('Sanitation Data'!$I$4,0,10*ROW('Sanitation Data'!I167)),NA())</f>
        <v>#N/A</v>
      </c>
      <c r="AV173" s="511" t="e">
        <f ca="1">+IF(AND(ISNUMBER(OFFSET('Sanitation Data'!$I$6,0,10*ROW('Sanitation Data'!I167))),'Data Summary'!DK173="Yes"),OFFSET('Sanitation Data'!$I$6,0,10*ROW('Sanitation Data'!I167)),NA())</f>
        <v>#N/A</v>
      </c>
      <c r="AW173" s="511" t="e">
        <f ca="1">+IF(AND(ISNUMBER(OFFSET('Sanitation Data'!$I$10,0,10*ROW('Sanitation Data'!I167))),'Data Summary'!DL173="Yes"),OFFSET('Sanitation Data'!$I$10,0,10*ROW('Sanitation Data'!I167)),NA())</f>
        <v>#N/A</v>
      </c>
      <c r="AX173" s="511" t="e">
        <f ca="1">+IF(AND(ISNUMBER(OFFSET('Sanitation Data'!$I$11,0,10*ROW('Sanitation Data'!I167))),'Data Summary'!DM173="Yes"),OFFSET('Sanitation Data'!$I$11,0,10*ROW('Sanitation Data'!I167)),NA())</f>
        <v>#N/A</v>
      </c>
      <c r="AY173" s="511" t="e">
        <f ca="1">+IF(AND(ISNUMBER(OFFSET('Sanitation Data'!$I$12,0,10*ROW('Sanitation Data'!I167))),'Data Summary'!DN173="Yes"),OFFSET('Sanitation Data'!$I$12,0,10*ROW('Sanitation Data'!I167)),NA())</f>
        <v>#N/A</v>
      </c>
      <c r="AZ173" s="512" t="e">
        <f ca="1">+IF(AND(ISNUMBER(OFFSET('Hygiene Data'!$D$5,0,10*ROW('Hygiene Data'!D167))),'Data Summary'!DO173="Yes"),OFFSET('Hygiene Data'!$D$5,0,10*ROW('Hygiene Data'!D167)),NA())</f>
        <v>#N/A</v>
      </c>
      <c r="BA173" s="512" t="e">
        <f ca="1">+IF(AND(ISNUMBER(OFFSET('Hygiene Data'!$D$7,0,10*ROW('Hygiene Data'!D167))),'Data Summary'!DP173="Yes"),OFFSET('Hygiene Data'!$D$7,0,10*ROW('Hygiene Data'!D167)),NA())</f>
        <v>#N/A</v>
      </c>
      <c r="BB173" s="512" t="e">
        <f ca="1">+IF(AND(ISNUMBER(OFFSET('Hygiene Data'!$D$9,0,10*ROW('Hygiene Data'!D167))),'Data Summary'!DQ173="Yes"),OFFSET('Hygiene Data'!$D$9,0,10*ROW('Hygiene Data'!D167)),NA())</f>
        <v>#N/A</v>
      </c>
      <c r="BC173" s="512" t="e">
        <f ca="1">+IF(AND(ISNUMBER(OFFSET('Hygiene Data'!$E$5,0,10*ROW('Hygiene Data'!E167))),'Data Summary'!DR173="Yes"),OFFSET('Hygiene Data'!$E$5,0,10*ROW('Hygiene Data'!E167)),NA())</f>
        <v>#N/A</v>
      </c>
      <c r="BD173" s="512" t="e">
        <f ca="1">+IF(AND(ISNUMBER(OFFSET('Hygiene Data'!$E$7,0,10*ROW('Hygiene Data'!E167))),'Data Summary'!DS173="Yes"),OFFSET('Hygiene Data'!$E$7,0,10*ROW('Hygiene Data'!E167)),NA())</f>
        <v>#N/A</v>
      </c>
      <c r="BE173" s="512" t="e">
        <f ca="1">+IF(AND(ISNUMBER(OFFSET('Hygiene Data'!$E$9,0,10*ROW('Hygiene Data'!E167))),'Data Summary'!DT173="Yes"),OFFSET('Hygiene Data'!$E$9,0,10*ROW('Hygiene Data'!E167)),NA())</f>
        <v>#N/A</v>
      </c>
      <c r="BF173" s="512" t="e">
        <f ca="1">+IF(AND(ISNUMBER(OFFSET('Hygiene Data'!$F$5,0,10*ROW('Hygiene Data'!F167))),'Data Summary'!DU173="Yes"),OFFSET('Hygiene Data'!$F$5,0,10*ROW('Hygiene Data'!F167)),NA())</f>
        <v>#N/A</v>
      </c>
      <c r="BG173" s="512" t="e">
        <f ca="1">+IF(AND(ISNUMBER(OFFSET('Hygiene Data'!$F$7,0,10*ROW('Hygiene Data'!F167))),'Data Summary'!DV173="Yes"),OFFSET('Hygiene Data'!$F$7,0,10*ROW('Hygiene Data'!F167)),NA())</f>
        <v>#N/A</v>
      </c>
      <c r="BH173" s="512" t="e">
        <f ca="1">+IF(AND(ISNUMBER(OFFSET('Hygiene Data'!$F$9,0,10*ROW('Hygiene Data'!F167))),'Data Summary'!DW173="Yes"),OFFSET('Hygiene Data'!$F$9,0,10*ROW('Hygiene Data'!F167)),NA())</f>
        <v>#N/A</v>
      </c>
      <c r="BI173" s="512" t="e">
        <f ca="1">+IF(AND(ISNUMBER(OFFSET('Hygiene Data'!$G$5,0,10*ROW('Hygiene Data'!G167))),'Data Summary'!DX173="Yes"),OFFSET('Hygiene Data'!$G$5,0,10*ROW('Hygiene Data'!G167)),NA())</f>
        <v>#N/A</v>
      </c>
      <c r="BJ173" s="512" t="e">
        <f ca="1">+IF(AND(ISNUMBER(OFFSET('Hygiene Data'!$G$7,0,10*ROW('Hygiene Data'!G167))),'Data Summary'!DY173="Yes"),OFFSET('Hygiene Data'!$G$7,0,10*ROW('Hygiene Data'!G167)),NA())</f>
        <v>#N/A</v>
      </c>
      <c r="BK173" s="512" t="e">
        <f ca="1">+IF(AND(ISNUMBER(OFFSET('Hygiene Data'!$G$9,0,10*ROW('Hygiene Data'!G167))),'Data Summary'!DZ173="Yes"),OFFSET('Hygiene Data'!$G$9,0,10*ROW('Hygiene Data'!G167)),NA())</f>
        <v>#N/A</v>
      </c>
      <c r="BL173" s="512" t="e">
        <f ca="1">+IF(AND(ISNUMBER(OFFSET('Hygiene Data'!$H$5,0,10*ROW('Hygiene Data'!H167))),'Data Summary'!EA173="Yes"),OFFSET('Hygiene Data'!$H$5,0,10*ROW('Hygiene Data'!H167)),NA())</f>
        <v>#N/A</v>
      </c>
      <c r="BM173" s="512" t="e">
        <f ca="1">+IF(AND(ISNUMBER(OFFSET('Hygiene Data'!$H$7,0,10*ROW('Hygiene Data'!H167))),'Data Summary'!EB173="Yes"),OFFSET('Hygiene Data'!$H$7,0,10*ROW('Hygiene Data'!H167)),NA())</f>
        <v>#N/A</v>
      </c>
      <c r="BN173" s="512" t="e">
        <f ca="1">+IF(AND(ISNUMBER(OFFSET('Hygiene Data'!$H$9,0,10*ROW('Hygiene Data'!H167))),'Data Summary'!EC173="Yes"),OFFSET('Hygiene Data'!$H$9,0,10*ROW('Hygiene Data'!H167)),NA())</f>
        <v>#N/A</v>
      </c>
      <c r="BO173" s="512" t="e">
        <f ca="1">+IF(AND(ISNUMBER(OFFSET('Hygiene Data'!$I$5,0,10*ROW('Hygiene Data'!I167))),'Data Summary'!ED173="Yes"),OFFSET('Hygiene Data'!$I$5,0,10*ROW('Hygiene Data'!I167)),NA())</f>
        <v>#N/A</v>
      </c>
      <c r="BP173" s="512" t="e">
        <f ca="1">+IF(AND(ISNUMBER(OFFSET('Hygiene Data'!$I$7,0,10*ROW('Hygiene Data'!I167))),'Data Summary'!EE173="Yes"),OFFSET('Hygiene Data'!$I$7,0,10*ROW('Hygiene Data'!I167)),NA())</f>
        <v>#N/A</v>
      </c>
      <c r="BQ173" s="512" t="e">
        <f ca="1">+IF(AND(ISNUMBER(OFFSET('Hygiene Data'!$I$9,0,10*ROW('Hygiene Data'!I167))),'Data Summary'!EF173="Yes"),OFFSET('Hygiene Data'!$I$9,0,10*ROW('Hygiene Data'!I167)),NA())</f>
        <v>#N/A</v>
      </c>
    </row>
    <row r="174" spans="1:69" x14ac:dyDescent="0.25">
      <c r="A174" s="508" t="e">
        <f ca="1">+RIGHT('Data Summary'!A174,LEN('Data Summary'!A174)-9)</f>
        <v>#VALUE!</v>
      </c>
      <c r="B174" s="482" t="str">
        <f ca="1">+IF(ISTEXT('Data Summary'!B174),'Data Summary'!B174,"")</f>
        <v/>
      </c>
      <c r="C174" s="509" t="e">
        <f ca="1">+VALUE('Data Summary'!C174)</f>
        <v>#VALUE!</v>
      </c>
      <c r="D174" s="510" t="e">
        <f ca="1">+IF(AND(ISNUMBER(OFFSET('Water Data'!$D$4,0,10*ROW('Water Data'!D168))),'Data Summary'!BS174="Yes"),100-OFFSET('Water Data'!$D$4,0,10*ROW('Water Data'!D168)),NA())</f>
        <v>#N/A</v>
      </c>
      <c r="E174" s="510" t="e">
        <f ca="1">+IF(AND(ISNUMBER(OFFSET('Water Data'!$D$6,0,10*ROW('Water Data'!D168))),'Data Summary'!BT174="Yes"),OFFSET('Water Data'!$D$6,0,10*ROW('Water Data'!D168)),NA())</f>
        <v>#N/A</v>
      </c>
      <c r="F174" s="510" t="e">
        <f ca="1">+IF(AND(ISNUMBER(OFFSET('Water Data'!$D$9,0,10*ROW('Water Data'!D168))),'Data Summary'!BU174="Yes"),OFFSET('Water Data'!$D$9,0,10*ROW('Water Data'!D168)),NA())</f>
        <v>#N/A</v>
      </c>
      <c r="G174" s="510" t="e">
        <f ca="1">+IF(AND(ISNUMBER(OFFSET('Water Data'!$E$4,0,10*ROW('Water Data'!E168))),'Data Summary'!BV174="Yes"),100-OFFSET('Water Data'!$E$4,0,10*ROW('Water Data'!E168)),NA())</f>
        <v>#N/A</v>
      </c>
      <c r="H174" s="510" t="e">
        <f ca="1">+IF(AND(ISNUMBER(OFFSET('Water Data'!$E$6,0,10*ROW('Water Data'!E168))),'Data Summary'!BW174="Yes"),OFFSET('Water Data'!$E$6,0,10*ROW('Water Data'!E168)),NA())</f>
        <v>#N/A</v>
      </c>
      <c r="I174" s="510" t="e">
        <f ca="1">+IF(AND(ISNUMBER(OFFSET('Water Data'!$E$9,0,10*ROW('Water Data'!E168))),'Data Summary'!BX174="Yes"),OFFSET('Water Data'!$E$9,0,10*ROW('Water Data'!E168)),NA())</f>
        <v>#N/A</v>
      </c>
      <c r="J174" s="510" t="e">
        <f ca="1">+IF(AND(ISNUMBER(OFFSET('Water Data'!$F$4,0,10*ROW('Water Data'!F168))),'Data Summary'!BY174="Yes"),100-OFFSET('Water Data'!$F$4,0,10*ROW('Water Data'!F168)),NA())</f>
        <v>#N/A</v>
      </c>
      <c r="K174" s="510" t="e">
        <f ca="1">+IF(AND(ISNUMBER(OFFSET('Water Data'!$F$6,0,10*ROW('Water Data'!F168))),'Data Summary'!BZ174="Yes"),OFFSET('Water Data'!$F$6,0,10*ROW('Water Data'!F168)),NA())</f>
        <v>#N/A</v>
      </c>
      <c r="L174" s="510" t="e">
        <f ca="1">+IF(AND(ISNUMBER(OFFSET('Water Data'!$F$9,0,10*ROW('Water Data'!F168))),'Data Summary'!CA174="Yes"),OFFSET('Water Data'!$F$9,0,10*ROW('Water Data'!F168)),NA())</f>
        <v>#N/A</v>
      </c>
      <c r="M174" s="510" t="e">
        <f ca="1">+IF(AND(ISNUMBER(OFFSET('Water Data'!$G$4,0,10*ROW('Water Data'!G168))),'Data Summary'!CB174="Yes"),100-OFFSET('Water Data'!$G$4,0,10*ROW('Water Data'!G168)),NA())</f>
        <v>#N/A</v>
      </c>
      <c r="N174" s="510" t="e">
        <f ca="1">+IF(AND(ISNUMBER(OFFSET('Water Data'!$G$6,0,10*ROW('Water Data'!G168))),'Data Summary'!CC174="Yes"),OFFSET('Water Data'!$G$6,0,10*ROW('Water Data'!G168)),NA())</f>
        <v>#N/A</v>
      </c>
      <c r="O174" s="510" t="e">
        <f ca="1">+IF(AND(ISNUMBER(OFFSET('Water Data'!$G$9,0,10*ROW('Water Data'!G168))),'Data Summary'!CD174="Yes"),OFFSET('Water Data'!$G$9,0,10*ROW('Water Data'!G168)),NA())</f>
        <v>#N/A</v>
      </c>
      <c r="P174" s="510" t="e">
        <f ca="1">+IF(AND(ISNUMBER(OFFSET('Water Data'!$H$4,0,10*ROW('Water Data'!H168))),'Data Summary'!CE174="Yes"),100-OFFSET('Water Data'!$H$4,0,10*ROW('Water Data'!H168)),NA())</f>
        <v>#N/A</v>
      </c>
      <c r="Q174" s="510" t="e">
        <f ca="1">+IF(AND(ISNUMBER(OFFSET('Water Data'!$H$6,0,10*ROW('Water Data'!H168))),'Data Summary'!CF174="Yes"),OFFSET('Water Data'!$H$6,0,10*ROW('Water Data'!H168)),NA())</f>
        <v>#N/A</v>
      </c>
      <c r="R174" s="510" t="e">
        <f ca="1">+IF(AND(ISNUMBER(OFFSET('Water Data'!$H$9,0,10*ROW('Water Data'!H168))),'Data Summary'!CG174="Yes"),OFFSET('Water Data'!$H$9,0,10*ROW('Water Data'!H168)),NA())</f>
        <v>#N/A</v>
      </c>
      <c r="S174" s="510" t="e">
        <f ca="1">+IF(AND(ISNUMBER(OFFSET('Water Data'!$I$4,0,10*ROW('Water Data'!I168))),'Data Summary'!CH174="Yes"),100-OFFSET('Water Data'!$I$4,0,10*ROW('Water Data'!I168)),NA())</f>
        <v>#N/A</v>
      </c>
      <c r="T174" s="510" t="e">
        <f ca="1">+IF(AND(ISNUMBER(OFFSET('Water Data'!$I$6,0,10*ROW('Water Data'!I168))),'Data Summary'!CI174="Yes"),OFFSET('Water Data'!$I$6,0,10*ROW('Water Data'!I168)),NA())</f>
        <v>#N/A</v>
      </c>
      <c r="U174" s="510" t="e">
        <f ca="1">+IF(AND(ISNUMBER(OFFSET('Water Data'!$I$9,0,10*ROW('Water Data'!I168))),'Data Summary'!CJ174="Yes"),OFFSET('Water Data'!$I$9,0,10*ROW('Water Data'!I168)),NA())</f>
        <v>#N/A</v>
      </c>
      <c r="V174" s="511" t="e">
        <f ca="1">+IF(AND(ISNUMBER(OFFSET('Sanitation Data'!$D$4,0,10*ROW('Sanitation Data'!D168))),'Data Summary'!CK174="Yes"),100-OFFSET('Sanitation Data'!$D$4,0,10*ROW('Sanitation Data'!D168)),NA())</f>
        <v>#N/A</v>
      </c>
      <c r="W174" s="511" t="e">
        <f ca="1">+IF(AND(ISNUMBER(OFFSET('Sanitation Data'!$D$6,0,10*ROW('Sanitation Data'!D168))),'Data Summary'!CL174="Yes"),OFFSET('Sanitation Data'!$D$6,0,10*ROW('Sanitation Data'!D168)),NA())</f>
        <v>#N/A</v>
      </c>
      <c r="X174" s="511" t="e">
        <f ca="1">+IF(AND(ISNUMBER(OFFSET('Sanitation Data'!$D$10,0,10*ROW('Sanitation Data'!D168))),'Data Summary'!CM174="Yes"),OFFSET('Sanitation Data'!$D$10,0,10*ROW('Sanitation Data'!D168)),NA())</f>
        <v>#N/A</v>
      </c>
      <c r="Y174" s="511" t="e">
        <f ca="1">+IF(AND(ISNUMBER(OFFSET('Sanitation Data'!$D$11,0,10*ROW('Sanitation Data'!D168))),'Data Summary'!CN174="Yes"),OFFSET('Sanitation Data'!$D$11,0,10*ROW('Sanitation Data'!D168)),NA())</f>
        <v>#N/A</v>
      </c>
      <c r="Z174" s="511" t="e">
        <f ca="1">+IF(AND(ISNUMBER(OFFSET('Sanitation Data'!$D$12,0,10*ROW('Sanitation Data'!D168))),'Data Summary'!CO174="Yes"),OFFSET('Sanitation Data'!$D$12,0,10*ROW('Sanitation Data'!D168)),NA())</f>
        <v>#N/A</v>
      </c>
      <c r="AA174" s="511" t="e">
        <f ca="1">+IF(AND(ISNUMBER(OFFSET('Sanitation Data'!$E$4,0,10*ROW('Sanitation Data'!E168))),'Data Summary'!CP174="Yes"),100-OFFSET('Sanitation Data'!$E$4,0,10*ROW('Sanitation Data'!E168)),NA())</f>
        <v>#N/A</v>
      </c>
      <c r="AB174" s="511" t="e">
        <f ca="1">+IF(AND(ISNUMBER(OFFSET('Sanitation Data'!$E$6,0,10*ROW('Sanitation Data'!E168))),'Data Summary'!CQ174="Yes"),OFFSET('Sanitation Data'!$E$6,0,10*ROW('Sanitation Data'!E168)),NA())</f>
        <v>#N/A</v>
      </c>
      <c r="AC174" s="511" t="e">
        <f ca="1">+IF(AND(ISNUMBER(OFFSET('Sanitation Data'!$E$10,0,10*ROW('Sanitation Data'!E168))),'Data Summary'!CR174="Yes"),OFFSET('Sanitation Data'!$E$10,0,10*ROW('Sanitation Data'!E168)),NA())</f>
        <v>#N/A</v>
      </c>
      <c r="AD174" s="511" t="e">
        <f ca="1">+IF(AND(ISNUMBER(OFFSET('Sanitation Data'!$E$11,0,10*ROW('Sanitation Data'!E168))),'Data Summary'!CS174="Yes"),OFFSET('Sanitation Data'!$E$11,0,10*ROW('Sanitation Data'!E168)),NA())</f>
        <v>#N/A</v>
      </c>
      <c r="AE174" s="511" t="e">
        <f ca="1">+IF(AND(ISNUMBER(OFFSET('Sanitation Data'!$E$12,0,10*ROW('Sanitation Data'!E168))),'Data Summary'!CT174="Yes"),OFFSET('Sanitation Data'!$E$12,0,10*ROW('Sanitation Data'!E168)),NA())</f>
        <v>#N/A</v>
      </c>
      <c r="AF174" s="511" t="e">
        <f ca="1">+IF(AND(ISNUMBER(OFFSET('Sanitation Data'!$F$4,0,10*ROW('Sanitation Data'!F168))),'Data Summary'!CU174="Yes"),100-OFFSET('Sanitation Data'!$F$4,0,10*ROW('Sanitation Data'!F168)),NA())</f>
        <v>#N/A</v>
      </c>
      <c r="AG174" s="511" t="e">
        <f ca="1">+IF(AND(ISNUMBER(OFFSET('Sanitation Data'!$F$6,0,10*ROW('Sanitation Data'!F168))),'Data Summary'!CV174="Yes"),OFFSET('Sanitation Data'!$F$6,0,10*ROW('Sanitation Data'!F168)),NA())</f>
        <v>#N/A</v>
      </c>
      <c r="AH174" s="511" t="e">
        <f ca="1">+IF(AND(ISNUMBER(OFFSET('Sanitation Data'!$F$10,0,10*ROW('Sanitation Data'!F168))),'Data Summary'!CW174="Yes"),OFFSET('Sanitation Data'!$F$10,0,10*ROW('Sanitation Data'!F168)),NA())</f>
        <v>#N/A</v>
      </c>
      <c r="AI174" s="511" t="e">
        <f ca="1">+IF(AND(ISNUMBER(OFFSET('Sanitation Data'!$F$11,0,10*ROW('Sanitation Data'!F168))),'Data Summary'!CX174="Yes"),OFFSET('Sanitation Data'!$F$11,0,10*ROW('Sanitation Data'!F168)),NA())</f>
        <v>#N/A</v>
      </c>
      <c r="AJ174" s="511" t="e">
        <f ca="1">+IF(AND(ISNUMBER(OFFSET('Sanitation Data'!$F$12,0,10*ROW('Sanitation Data'!F168))),'Data Summary'!CY174="Yes"),OFFSET('Sanitation Data'!$F$12,0,10*ROW('Sanitation Data'!F168)),NA())</f>
        <v>#N/A</v>
      </c>
      <c r="AK174" s="511" t="e">
        <f ca="1">+IF(AND(ISNUMBER(OFFSET('Sanitation Data'!$G$4,0,10*ROW('Sanitation Data'!G168))),'Data Summary'!CZ174="Yes"),100-OFFSET('Sanitation Data'!$G$4,0,10*ROW('Sanitation Data'!G168)),NA())</f>
        <v>#N/A</v>
      </c>
      <c r="AL174" s="511" t="e">
        <f ca="1">+IF(AND(ISNUMBER(OFFSET('Sanitation Data'!$G$6,0,10*ROW('Sanitation Data'!G168))),'Data Summary'!DA174="Yes"),OFFSET('Sanitation Data'!$G$6,0,10*ROW('Sanitation Data'!G168)),NA())</f>
        <v>#N/A</v>
      </c>
      <c r="AM174" s="511" t="e">
        <f ca="1">+IF(AND(ISNUMBER(OFFSET('Sanitation Data'!$G$10,0,10*ROW('Sanitation Data'!G168))),'Data Summary'!DB174="Yes"),OFFSET('Sanitation Data'!$G$10,0,10*ROW('Sanitation Data'!G168)),NA())</f>
        <v>#N/A</v>
      </c>
      <c r="AN174" s="511" t="e">
        <f ca="1">+IF(AND(ISNUMBER(OFFSET('Sanitation Data'!$G$11,0,10*ROW('Sanitation Data'!G168))),'Data Summary'!DC174="Yes"),OFFSET('Sanitation Data'!$G$11,0,10*ROW('Sanitation Data'!G168)),NA())</f>
        <v>#N/A</v>
      </c>
      <c r="AO174" s="511" t="e">
        <f ca="1">+IF(AND(ISNUMBER(OFFSET('Sanitation Data'!$G$12,0,10*ROW('Sanitation Data'!G168))),'Data Summary'!DD174="Yes"),OFFSET('Sanitation Data'!$G$12,0,10*ROW('Sanitation Data'!G168)),NA())</f>
        <v>#N/A</v>
      </c>
      <c r="AP174" s="511" t="e">
        <f ca="1">+IF(AND(ISNUMBER(OFFSET('Sanitation Data'!$H$4,0,10*ROW('Sanitation Data'!H168))),'Data Summary'!DE174="Yes"),100-OFFSET('Sanitation Data'!$H$4,0,10*ROW('Sanitation Data'!H168)),NA())</f>
        <v>#N/A</v>
      </c>
      <c r="AQ174" s="511" t="e">
        <f ca="1">+IF(AND(ISNUMBER(OFFSET('Sanitation Data'!$H$6,0,10*ROW('Sanitation Data'!H168))),'Data Summary'!DF174="Yes"),OFFSET('Sanitation Data'!$H$6,0,10*ROW('Sanitation Data'!H168)),NA())</f>
        <v>#N/A</v>
      </c>
      <c r="AR174" s="511" t="e">
        <f ca="1">+IF(AND(ISNUMBER(OFFSET('Sanitation Data'!$H$10,0,10*ROW('Sanitation Data'!H168))),'Data Summary'!DG174="Yes"),OFFSET('Sanitation Data'!$H$10,0,10*ROW('Sanitation Data'!H168)),NA())</f>
        <v>#N/A</v>
      </c>
      <c r="AS174" s="511" t="e">
        <f ca="1">+IF(AND(ISNUMBER(OFFSET('Sanitation Data'!$H$11,0,10*ROW('Sanitation Data'!H168))),'Data Summary'!DH174="Yes"),OFFSET('Sanitation Data'!$H$11,0,10*ROW('Sanitation Data'!H168)),NA())</f>
        <v>#N/A</v>
      </c>
      <c r="AT174" s="511" t="e">
        <f ca="1">+IF(AND(ISNUMBER(OFFSET('Sanitation Data'!$H$12,0,10*ROW('Sanitation Data'!H168))),'Data Summary'!DI174="Yes"),OFFSET('Sanitation Data'!$H$12,0,10*ROW('Sanitation Data'!H168)),NA())</f>
        <v>#N/A</v>
      </c>
      <c r="AU174" s="511" t="e">
        <f ca="1">+IF(AND(ISNUMBER(OFFSET('Sanitation Data'!$I$4,0,10*ROW('Sanitation Data'!I168))),'Data Summary'!DJ174="Yes"),100-OFFSET('Sanitation Data'!$I$4,0,10*ROW('Sanitation Data'!I168)),NA())</f>
        <v>#N/A</v>
      </c>
      <c r="AV174" s="511" t="e">
        <f ca="1">+IF(AND(ISNUMBER(OFFSET('Sanitation Data'!$I$6,0,10*ROW('Sanitation Data'!I168))),'Data Summary'!DK174="Yes"),OFFSET('Sanitation Data'!$I$6,0,10*ROW('Sanitation Data'!I168)),NA())</f>
        <v>#N/A</v>
      </c>
      <c r="AW174" s="511" t="e">
        <f ca="1">+IF(AND(ISNUMBER(OFFSET('Sanitation Data'!$I$10,0,10*ROW('Sanitation Data'!I168))),'Data Summary'!DL174="Yes"),OFFSET('Sanitation Data'!$I$10,0,10*ROW('Sanitation Data'!I168)),NA())</f>
        <v>#N/A</v>
      </c>
      <c r="AX174" s="511" t="e">
        <f ca="1">+IF(AND(ISNUMBER(OFFSET('Sanitation Data'!$I$11,0,10*ROW('Sanitation Data'!I168))),'Data Summary'!DM174="Yes"),OFFSET('Sanitation Data'!$I$11,0,10*ROW('Sanitation Data'!I168)),NA())</f>
        <v>#N/A</v>
      </c>
      <c r="AY174" s="511" t="e">
        <f ca="1">+IF(AND(ISNUMBER(OFFSET('Sanitation Data'!$I$12,0,10*ROW('Sanitation Data'!I168))),'Data Summary'!DN174="Yes"),OFFSET('Sanitation Data'!$I$12,0,10*ROW('Sanitation Data'!I168)),NA())</f>
        <v>#N/A</v>
      </c>
      <c r="AZ174" s="512" t="e">
        <f ca="1">+IF(AND(ISNUMBER(OFFSET('Hygiene Data'!$D$5,0,10*ROW('Hygiene Data'!D168))),'Data Summary'!DO174="Yes"),OFFSET('Hygiene Data'!$D$5,0,10*ROW('Hygiene Data'!D168)),NA())</f>
        <v>#N/A</v>
      </c>
      <c r="BA174" s="512" t="e">
        <f ca="1">+IF(AND(ISNUMBER(OFFSET('Hygiene Data'!$D$7,0,10*ROW('Hygiene Data'!D168))),'Data Summary'!DP174="Yes"),OFFSET('Hygiene Data'!$D$7,0,10*ROW('Hygiene Data'!D168)),NA())</f>
        <v>#N/A</v>
      </c>
      <c r="BB174" s="512" t="e">
        <f ca="1">+IF(AND(ISNUMBER(OFFSET('Hygiene Data'!$D$9,0,10*ROW('Hygiene Data'!D168))),'Data Summary'!DQ174="Yes"),OFFSET('Hygiene Data'!$D$9,0,10*ROW('Hygiene Data'!D168)),NA())</f>
        <v>#N/A</v>
      </c>
      <c r="BC174" s="512" t="e">
        <f ca="1">+IF(AND(ISNUMBER(OFFSET('Hygiene Data'!$E$5,0,10*ROW('Hygiene Data'!E168))),'Data Summary'!DR174="Yes"),OFFSET('Hygiene Data'!$E$5,0,10*ROW('Hygiene Data'!E168)),NA())</f>
        <v>#N/A</v>
      </c>
      <c r="BD174" s="512" t="e">
        <f ca="1">+IF(AND(ISNUMBER(OFFSET('Hygiene Data'!$E$7,0,10*ROW('Hygiene Data'!E168))),'Data Summary'!DS174="Yes"),OFFSET('Hygiene Data'!$E$7,0,10*ROW('Hygiene Data'!E168)),NA())</f>
        <v>#N/A</v>
      </c>
      <c r="BE174" s="512" t="e">
        <f ca="1">+IF(AND(ISNUMBER(OFFSET('Hygiene Data'!$E$9,0,10*ROW('Hygiene Data'!E168))),'Data Summary'!DT174="Yes"),OFFSET('Hygiene Data'!$E$9,0,10*ROW('Hygiene Data'!E168)),NA())</f>
        <v>#N/A</v>
      </c>
      <c r="BF174" s="512" t="e">
        <f ca="1">+IF(AND(ISNUMBER(OFFSET('Hygiene Data'!$F$5,0,10*ROW('Hygiene Data'!F168))),'Data Summary'!DU174="Yes"),OFFSET('Hygiene Data'!$F$5,0,10*ROW('Hygiene Data'!F168)),NA())</f>
        <v>#N/A</v>
      </c>
      <c r="BG174" s="512" t="e">
        <f ca="1">+IF(AND(ISNUMBER(OFFSET('Hygiene Data'!$F$7,0,10*ROW('Hygiene Data'!F168))),'Data Summary'!DV174="Yes"),OFFSET('Hygiene Data'!$F$7,0,10*ROW('Hygiene Data'!F168)),NA())</f>
        <v>#N/A</v>
      </c>
      <c r="BH174" s="512" t="e">
        <f ca="1">+IF(AND(ISNUMBER(OFFSET('Hygiene Data'!$F$9,0,10*ROW('Hygiene Data'!F168))),'Data Summary'!DW174="Yes"),OFFSET('Hygiene Data'!$F$9,0,10*ROW('Hygiene Data'!F168)),NA())</f>
        <v>#N/A</v>
      </c>
      <c r="BI174" s="512" t="e">
        <f ca="1">+IF(AND(ISNUMBER(OFFSET('Hygiene Data'!$G$5,0,10*ROW('Hygiene Data'!G168))),'Data Summary'!DX174="Yes"),OFFSET('Hygiene Data'!$G$5,0,10*ROW('Hygiene Data'!G168)),NA())</f>
        <v>#N/A</v>
      </c>
      <c r="BJ174" s="512" t="e">
        <f ca="1">+IF(AND(ISNUMBER(OFFSET('Hygiene Data'!$G$7,0,10*ROW('Hygiene Data'!G168))),'Data Summary'!DY174="Yes"),OFFSET('Hygiene Data'!$G$7,0,10*ROW('Hygiene Data'!G168)),NA())</f>
        <v>#N/A</v>
      </c>
      <c r="BK174" s="512" t="e">
        <f ca="1">+IF(AND(ISNUMBER(OFFSET('Hygiene Data'!$G$9,0,10*ROW('Hygiene Data'!G168))),'Data Summary'!DZ174="Yes"),OFFSET('Hygiene Data'!$G$9,0,10*ROW('Hygiene Data'!G168)),NA())</f>
        <v>#N/A</v>
      </c>
      <c r="BL174" s="512" t="e">
        <f ca="1">+IF(AND(ISNUMBER(OFFSET('Hygiene Data'!$H$5,0,10*ROW('Hygiene Data'!H168))),'Data Summary'!EA174="Yes"),OFFSET('Hygiene Data'!$H$5,0,10*ROW('Hygiene Data'!H168)),NA())</f>
        <v>#N/A</v>
      </c>
      <c r="BM174" s="512" t="e">
        <f ca="1">+IF(AND(ISNUMBER(OFFSET('Hygiene Data'!$H$7,0,10*ROW('Hygiene Data'!H168))),'Data Summary'!EB174="Yes"),OFFSET('Hygiene Data'!$H$7,0,10*ROW('Hygiene Data'!H168)),NA())</f>
        <v>#N/A</v>
      </c>
      <c r="BN174" s="512" t="e">
        <f ca="1">+IF(AND(ISNUMBER(OFFSET('Hygiene Data'!$H$9,0,10*ROW('Hygiene Data'!H168))),'Data Summary'!EC174="Yes"),OFFSET('Hygiene Data'!$H$9,0,10*ROW('Hygiene Data'!H168)),NA())</f>
        <v>#N/A</v>
      </c>
      <c r="BO174" s="512" t="e">
        <f ca="1">+IF(AND(ISNUMBER(OFFSET('Hygiene Data'!$I$5,0,10*ROW('Hygiene Data'!I168))),'Data Summary'!ED174="Yes"),OFFSET('Hygiene Data'!$I$5,0,10*ROW('Hygiene Data'!I168)),NA())</f>
        <v>#N/A</v>
      </c>
      <c r="BP174" s="512" t="e">
        <f ca="1">+IF(AND(ISNUMBER(OFFSET('Hygiene Data'!$I$7,0,10*ROW('Hygiene Data'!I168))),'Data Summary'!EE174="Yes"),OFFSET('Hygiene Data'!$I$7,0,10*ROW('Hygiene Data'!I168)),NA())</f>
        <v>#N/A</v>
      </c>
      <c r="BQ174" s="512" t="e">
        <f ca="1">+IF(AND(ISNUMBER(OFFSET('Hygiene Data'!$I$9,0,10*ROW('Hygiene Data'!I168))),'Data Summary'!EF174="Yes"),OFFSET('Hygiene Data'!$I$9,0,10*ROW('Hygiene Data'!I168)),NA())</f>
        <v>#N/A</v>
      </c>
    </row>
    <row r="175" spans="1:69" x14ac:dyDescent="0.25">
      <c r="A175" s="508" t="e">
        <f ca="1">+RIGHT('Data Summary'!A175,LEN('Data Summary'!A175)-9)</f>
        <v>#VALUE!</v>
      </c>
      <c r="B175" s="482" t="str">
        <f ca="1">+IF(ISTEXT('Data Summary'!B175),'Data Summary'!B175,"")</f>
        <v/>
      </c>
      <c r="C175" s="509" t="e">
        <f ca="1">+VALUE('Data Summary'!C175)</f>
        <v>#VALUE!</v>
      </c>
      <c r="D175" s="510" t="e">
        <f ca="1">+IF(AND(ISNUMBER(OFFSET('Water Data'!$D$4,0,10*ROW('Water Data'!D169))),'Data Summary'!BS175="Yes"),100-OFFSET('Water Data'!$D$4,0,10*ROW('Water Data'!D169)),NA())</f>
        <v>#N/A</v>
      </c>
      <c r="E175" s="510" t="e">
        <f ca="1">+IF(AND(ISNUMBER(OFFSET('Water Data'!$D$6,0,10*ROW('Water Data'!D169))),'Data Summary'!BT175="Yes"),OFFSET('Water Data'!$D$6,0,10*ROW('Water Data'!D169)),NA())</f>
        <v>#N/A</v>
      </c>
      <c r="F175" s="510" t="e">
        <f ca="1">+IF(AND(ISNUMBER(OFFSET('Water Data'!$D$9,0,10*ROW('Water Data'!D169))),'Data Summary'!BU175="Yes"),OFFSET('Water Data'!$D$9,0,10*ROW('Water Data'!D169)),NA())</f>
        <v>#N/A</v>
      </c>
      <c r="G175" s="510" t="e">
        <f ca="1">+IF(AND(ISNUMBER(OFFSET('Water Data'!$E$4,0,10*ROW('Water Data'!E169))),'Data Summary'!BV175="Yes"),100-OFFSET('Water Data'!$E$4,0,10*ROW('Water Data'!E169)),NA())</f>
        <v>#N/A</v>
      </c>
      <c r="H175" s="510" t="e">
        <f ca="1">+IF(AND(ISNUMBER(OFFSET('Water Data'!$E$6,0,10*ROW('Water Data'!E169))),'Data Summary'!BW175="Yes"),OFFSET('Water Data'!$E$6,0,10*ROW('Water Data'!E169)),NA())</f>
        <v>#N/A</v>
      </c>
      <c r="I175" s="510" t="e">
        <f ca="1">+IF(AND(ISNUMBER(OFFSET('Water Data'!$E$9,0,10*ROW('Water Data'!E169))),'Data Summary'!BX175="Yes"),OFFSET('Water Data'!$E$9,0,10*ROW('Water Data'!E169)),NA())</f>
        <v>#N/A</v>
      </c>
      <c r="J175" s="510" t="e">
        <f ca="1">+IF(AND(ISNUMBER(OFFSET('Water Data'!$F$4,0,10*ROW('Water Data'!F169))),'Data Summary'!BY175="Yes"),100-OFFSET('Water Data'!$F$4,0,10*ROW('Water Data'!F169)),NA())</f>
        <v>#N/A</v>
      </c>
      <c r="K175" s="510" t="e">
        <f ca="1">+IF(AND(ISNUMBER(OFFSET('Water Data'!$F$6,0,10*ROW('Water Data'!F169))),'Data Summary'!BZ175="Yes"),OFFSET('Water Data'!$F$6,0,10*ROW('Water Data'!F169)),NA())</f>
        <v>#N/A</v>
      </c>
      <c r="L175" s="510" t="e">
        <f ca="1">+IF(AND(ISNUMBER(OFFSET('Water Data'!$F$9,0,10*ROW('Water Data'!F169))),'Data Summary'!CA175="Yes"),OFFSET('Water Data'!$F$9,0,10*ROW('Water Data'!F169)),NA())</f>
        <v>#N/A</v>
      </c>
      <c r="M175" s="510" t="e">
        <f ca="1">+IF(AND(ISNUMBER(OFFSET('Water Data'!$G$4,0,10*ROW('Water Data'!G169))),'Data Summary'!CB175="Yes"),100-OFFSET('Water Data'!$G$4,0,10*ROW('Water Data'!G169)),NA())</f>
        <v>#N/A</v>
      </c>
      <c r="N175" s="510" t="e">
        <f ca="1">+IF(AND(ISNUMBER(OFFSET('Water Data'!$G$6,0,10*ROW('Water Data'!G169))),'Data Summary'!CC175="Yes"),OFFSET('Water Data'!$G$6,0,10*ROW('Water Data'!G169)),NA())</f>
        <v>#N/A</v>
      </c>
      <c r="O175" s="510" t="e">
        <f ca="1">+IF(AND(ISNUMBER(OFFSET('Water Data'!$G$9,0,10*ROW('Water Data'!G169))),'Data Summary'!CD175="Yes"),OFFSET('Water Data'!$G$9,0,10*ROW('Water Data'!G169)),NA())</f>
        <v>#N/A</v>
      </c>
      <c r="P175" s="510" t="e">
        <f ca="1">+IF(AND(ISNUMBER(OFFSET('Water Data'!$H$4,0,10*ROW('Water Data'!H169))),'Data Summary'!CE175="Yes"),100-OFFSET('Water Data'!$H$4,0,10*ROW('Water Data'!H169)),NA())</f>
        <v>#N/A</v>
      </c>
      <c r="Q175" s="510" t="e">
        <f ca="1">+IF(AND(ISNUMBER(OFFSET('Water Data'!$H$6,0,10*ROW('Water Data'!H169))),'Data Summary'!CF175="Yes"),OFFSET('Water Data'!$H$6,0,10*ROW('Water Data'!H169)),NA())</f>
        <v>#N/A</v>
      </c>
      <c r="R175" s="510" t="e">
        <f ca="1">+IF(AND(ISNUMBER(OFFSET('Water Data'!$H$9,0,10*ROW('Water Data'!H169))),'Data Summary'!CG175="Yes"),OFFSET('Water Data'!$H$9,0,10*ROW('Water Data'!H169)),NA())</f>
        <v>#N/A</v>
      </c>
      <c r="S175" s="510" t="e">
        <f ca="1">+IF(AND(ISNUMBER(OFFSET('Water Data'!$I$4,0,10*ROW('Water Data'!I169))),'Data Summary'!CH175="Yes"),100-OFFSET('Water Data'!$I$4,0,10*ROW('Water Data'!I169)),NA())</f>
        <v>#N/A</v>
      </c>
      <c r="T175" s="510" t="e">
        <f ca="1">+IF(AND(ISNUMBER(OFFSET('Water Data'!$I$6,0,10*ROW('Water Data'!I169))),'Data Summary'!CI175="Yes"),OFFSET('Water Data'!$I$6,0,10*ROW('Water Data'!I169)),NA())</f>
        <v>#N/A</v>
      </c>
      <c r="U175" s="510" t="e">
        <f ca="1">+IF(AND(ISNUMBER(OFFSET('Water Data'!$I$9,0,10*ROW('Water Data'!I169))),'Data Summary'!CJ175="Yes"),OFFSET('Water Data'!$I$9,0,10*ROW('Water Data'!I169)),NA())</f>
        <v>#N/A</v>
      </c>
      <c r="V175" s="511" t="e">
        <f ca="1">+IF(AND(ISNUMBER(OFFSET('Sanitation Data'!$D$4,0,10*ROW('Sanitation Data'!D169))),'Data Summary'!CK175="Yes"),100-OFFSET('Sanitation Data'!$D$4,0,10*ROW('Sanitation Data'!D169)),NA())</f>
        <v>#N/A</v>
      </c>
      <c r="W175" s="511" t="e">
        <f ca="1">+IF(AND(ISNUMBER(OFFSET('Sanitation Data'!$D$6,0,10*ROW('Sanitation Data'!D169))),'Data Summary'!CL175="Yes"),OFFSET('Sanitation Data'!$D$6,0,10*ROW('Sanitation Data'!D169)),NA())</f>
        <v>#N/A</v>
      </c>
      <c r="X175" s="511" t="e">
        <f ca="1">+IF(AND(ISNUMBER(OFFSET('Sanitation Data'!$D$10,0,10*ROW('Sanitation Data'!D169))),'Data Summary'!CM175="Yes"),OFFSET('Sanitation Data'!$D$10,0,10*ROW('Sanitation Data'!D169)),NA())</f>
        <v>#N/A</v>
      </c>
      <c r="Y175" s="511" t="e">
        <f ca="1">+IF(AND(ISNUMBER(OFFSET('Sanitation Data'!$D$11,0,10*ROW('Sanitation Data'!D169))),'Data Summary'!CN175="Yes"),OFFSET('Sanitation Data'!$D$11,0,10*ROW('Sanitation Data'!D169)),NA())</f>
        <v>#N/A</v>
      </c>
      <c r="Z175" s="511" t="e">
        <f ca="1">+IF(AND(ISNUMBER(OFFSET('Sanitation Data'!$D$12,0,10*ROW('Sanitation Data'!D169))),'Data Summary'!CO175="Yes"),OFFSET('Sanitation Data'!$D$12,0,10*ROW('Sanitation Data'!D169)),NA())</f>
        <v>#N/A</v>
      </c>
      <c r="AA175" s="511" t="e">
        <f ca="1">+IF(AND(ISNUMBER(OFFSET('Sanitation Data'!$E$4,0,10*ROW('Sanitation Data'!E169))),'Data Summary'!CP175="Yes"),100-OFFSET('Sanitation Data'!$E$4,0,10*ROW('Sanitation Data'!E169)),NA())</f>
        <v>#N/A</v>
      </c>
      <c r="AB175" s="511" t="e">
        <f ca="1">+IF(AND(ISNUMBER(OFFSET('Sanitation Data'!$E$6,0,10*ROW('Sanitation Data'!E169))),'Data Summary'!CQ175="Yes"),OFFSET('Sanitation Data'!$E$6,0,10*ROW('Sanitation Data'!E169)),NA())</f>
        <v>#N/A</v>
      </c>
      <c r="AC175" s="511" t="e">
        <f ca="1">+IF(AND(ISNUMBER(OFFSET('Sanitation Data'!$E$10,0,10*ROW('Sanitation Data'!E169))),'Data Summary'!CR175="Yes"),OFFSET('Sanitation Data'!$E$10,0,10*ROW('Sanitation Data'!E169)),NA())</f>
        <v>#N/A</v>
      </c>
      <c r="AD175" s="511" t="e">
        <f ca="1">+IF(AND(ISNUMBER(OFFSET('Sanitation Data'!$E$11,0,10*ROW('Sanitation Data'!E169))),'Data Summary'!CS175="Yes"),OFFSET('Sanitation Data'!$E$11,0,10*ROW('Sanitation Data'!E169)),NA())</f>
        <v>#N/A</v>
      </c>
      <c r="AE175" s="511" t="e">
        <f ca="1">+IF(AND(ISNUMBER(OFFSET('Sanitation Data'!$E$12,0,10*ROW('Sanitation Data'!E169))),'Data Summary'!CT175="Yes"),OFFSET('Sanitation Data'!$E$12,0,10*ROW('Sanitation Data'!E169)),NA())</f>
        <v>#N/A</v>
      </c>
      <c r="AF175" s="511" t="e">
        <f ca="1">+IF(AND(ISNUMBER(OFFSET('Sanitation Data'!$F$4,0,10*ROW('Sanitation Data'!F169))),'Data Summary'!CU175="Yes"),100-OFFSET('Sanitation Data'!$F$4,0,10*ROW('Sanitation Data'!F169)),NA())</f>
        <v>#N/A</v>
      </c>
      <c r="AG175" s="511" t="e">
        <f ca="1">+IF(AND(ISNUMBER(OFFSET('Sanitation Data'!$F$6,0,10*ROW('Sanitation Data'!F169))),'Data Summary'!CV175="Yes"),OFFSET('Sanitation Data'!$F$6,0,10*ROW('Sanitation Data'!F169)),NA())</f>
        <v>#N/A</v>
      </c>
      <c r="AH175" s="511" t="e">
        <f ca="1">+IF(AND(ISNUMBER(OFFSET('Sanitation Data'!$F$10,0,10*ROW('Sanitation Data'!F169))),'Data Summary'!CW175="Yes"),OFFSET('Sanitation Data'!$F$10,0,10*ROW('Sanitation Data'!F169)),NA())</f>
        <v>#N/A</v>
      </c>
      <c r="AI175" s="511" t="e">
        <f ca="1">+IF(AND(ISNUMBER(OFFSET('Sanitation Data'!$F$11,0,10*ROW('Sanitation Data'!F169))),'Data Summary'!CX175="Yes"),OFFSET('Sanitation Data'!$F$11,0,10*ROW('Sanitation Data'!F169)),NA())</f>
        <v>#N/A</v>
      </c>
      <c r="AJ175" s="511" t="e">
        <f ca="1">+IF(AND(ISNUMBER(OFFSET('Sanitation Data'!$F$12,0,10*ROW('Sanitation Data'!F169))),'Data Summary'!CY175="Yes"),OFFSET('Sanitation Data'!$F$12,0,10*ROW('Sanitation Data'!F169)),NA())</f>
        <v>#N/A</v>
      </c>
      <c r="AK175" s="511" t="e">
        <f ca="1">+IF(AND(ISNUMBER(OFFSET('Sanitation Data'!$G$4,0,10*ROW('Sanitation Data'!G169))),'Data Summary'!CZ175="Yes"),100-OFFSET('Sanitation Data'!$G$4,0,10*ROW('Sanitation Data'!G169)),NA())</f>
        <v>#N/A</v>
      </c>
      <c r="AL175" s="511" t="e">
        <f ca="1">+IF(AND(ISNUMBER(OFFSET('Sanitation Data'!$G$6,0,10*ROW('Sanitation Data'!G169))),'Data Summary'!DA175="Yes"),OFFSET('Sanitation Data'!$G$6,0,10*ROW('Sanitation Data'!G169)),NA())</f>
        <v>#N/A</v>
      </c>
      <c r="AM175" s="511" t="e">
        <f ca="1">+IF(AND(ISNUMBER(OFFSET('Sanitation Data'!$G$10,0,10*ROW('Sanitation Data'!G169))),'Data Summary'!DB175="Yes"),OFFSET('Sanitation Data'!$G$10,0,10*ROW('Sanitation Data'!G169)),NA())</f>
        <v>#N/A</v>
      </c>
      <c r="AN175" s="511" t="e">
        <f ca="1">+IF(AND(ISNUMBER(OFFSET('Sanitation Data'!$G$11,0,10*ROW('Sanitation Data'!G169))),'Data Summary'!DC175="Yes"),OFFSET('Sanitation Data'!$G$11,0,10*ROW('Sanitation Data'!G169)),NA())</f>
        <v>#N/A</v>
      </c>
      <c r="AO175" s="511" t="e">
        <f ca="1">+IF(AND(ISNUMBER(OFFSET('Sanitation Data'!$G$12,0,10*ROW('Sanitation Data'!G169))),'Data Summary'!DD175="Yes"),OFFSET('Sanitation Data'!$G$12,0,10*ROW('Sanitation Data'!G169)),NA())</f>
        <v>#N/A</v>
      </c>
      <c r="AP175" s="511" t="e">
        <f ca="1">+IF(AND(ISNUMBER(OFFSET('Sanitation Data'!$H$4,0,10*ROW('Sanitation Data'!H169))),'Data Summary'!DE175="Yes"),100-OFFSET('Sanitation Data'!$H$4,0,10*ROW('Sanitation Data'!H169)),NA())</f>
        <v>#N/A</v>
      </c>
      <c r="AQ175" s="511" t="e">
        <f ca="1">+IF(AND(ISNUMBER(OFFSET('Sanitation Data'!$H$6,0,10*ROW('Sanitation Data'!H169))),'Data Summary'!DF175="Yes"),OFFSET('Sanitation Data'!$H$6,0,10*ROW('Sanitation Data'!H169)),NA())</f>
        <v>#N/A</v>
      </c>
      <c r="AR175" s="511" t="e">
        <f ca="1">+IF(AND(ISNUMBER(OFFSET('Sanitation Data'!$H$10,0,10*ROW('Sanitation Data'!H169))),'Data Summary'!DG175="Yes"),OFFSET('Sanitation Data'!$H$10,0,10*ROW('Sanitation Data'!H169)),NA())</f>
        <v>#N/A</v>
      </c>
      <c r="AS175" s="511" t="e">
        <f ca="1">+IF(AND(ISNUMBER(OFFSET('Sanitation Data'!$H$11,0,10*ROW('Sanitation Data'!H169))),'Data Summary'!DH175="Yes"),OFFSET('Sanitation Data'!$H$11,0,10*ROW('Sanitation Data'!H169)),NA())</f>
        <v>#N/A</v>
      </c>
      <c r="AT175" s="511" t="e">
        <f ca="1">+IF(AND(ISNUMBER(OFFSET('Sanitation Data'!$H$12,0,10*ROW('Sanitation Data'!H169))),'Data Summary'!DI175="Yes"),OFFSET('Sanitation Data'!$H$12,0,10*ROW('Sanitation Data'!H169)),NA())</f>
        <v>#N/A</v>
      </c>
      <c r="AU175" s="511" t="e">
        <f ca="1">+IF(AND(ISNUMBER(OFFSET('Sanitation Data'!$I$4,0,10*ROW('Sanitation Data'!I169))),'Data Summary'!DJ175="Yes"),100-OFFSET('Sanitation Data'!$I$4,0,10*ROW('Sanitation Data'!I169)),NA())</f>
        <v>#N/A</v>
      </c>
      <c r="AV175" s="511" t="e">
        <f ca="1">+IF(AND(ISNUMBER(OFFSET('Sanitation Data'!$I$6,0,10*ROW('Sanitation Data'!I169))),'Data Summary'!DK175="Yes"),OFFSET('Sanitation Data'!$I$6,0,10*ROW('Sanitation Data'!I169)),NA())</f>
        <v>#N/A</v>
      </c>
      <c r="AW175" s="511" t="e">
        <f ca="1">+IF(AND(ISNUMBER(OFFSET('Sanitation Data'!$I$10,0,10*ROW('Sanitation Data'!I169))),'Data Summary'!DL175="Yes"),OFFSET('Sanitation Data'!$I$10,0,10*ROW('Sanitation Data'!I169)),NA())</f>
        <v>#N/A</v>
      </c>
      <c r="AX175" s="511" t="e">
        <f ca="1">+IF(AND(ISNUMBER(OFFSET('Sanitation Data'!$I$11,0,10*ROW('Sanitation Data'!I169))),'Data Summary'!DM175="Yes"),OFFSET('Sanitation Data'!$I$11,0,10*ROW('Sanitation Data'!I169)),NA())</f>
        <v>#N/A</v>
      </c>
      <c r="AY175" s="511" t="e">
        <f ca="1">+IF(AND(ISNUMBER(OFFSET('Sanitation Data'!$I$12,0,10*ROW('Sanitation Data'!I169))),'Data Summary'!DN175="Yes"),OFFSET('Sanitation Data'!$I$12,0,10*ROW('Sanitation Data'!I169)),NA())</f>
        <v>#N/A</v>
      </c>
      <c r="AZ175" s="512" t="e">
        <f ca="1">+IF(AND(ISNUMBER(OFFSET('Hygiene Data'!$D$5,0,10*ROW('Hygiene Data'!D169))),'Data Summary'!DO175="Yes"),OFFSET('Hygiene Data'!$D$5,0,10*ROW('Hygiene Data'!D169)),NA())</f>
        <v>#N/A</v>
      </c>
      <c r="BA175" s="512" t="e">
        <f ca="1">+IF(AND(ISNUMBER(OFFSET('Hygiene Data'!$D$7,0,10*ROW('Hygiene Data'!D169))),'Data Summary'!DP175="Yes"),OFFSET('Hygiene Data'!$D$7,0,10*ROW('Hygiene Data'!D169)),NA())</f>
        <v>#N/A</v>
      </c>
      <c r="BB175" s="512" t="e">
        <f ca="1">+IF(AND(ISNUMBER(OFFSET('Hygiene Data'!$D$9,0,10*ROW('Hygiene Data'!D169))),'Data Summary'!DQ175="Yes"),OFFSET('Hygiene Data'!$D$9,0,10*ROW('Hygiene Data'!D169)),NA())</f>
        <v>#N/A</v>
      </c>
      <c r="BC175" s="512" t="e">
        <f ca="1">+IF(AND(ISNUMBER(OFFSET('Hygiene Data'!$E$5,0,10*ROW('Hygiene Data'!E169))),'Data Summary'!DR175="Yes"),OFFSET('Hygiene Data'!$E$5,0,10*ROW('Hygiene Data'!E169)),NA())</f>
        <v>#N/A</v>
      </c>
      <c r="BD175" s="512" t="e">
        <f ca="1">+IF(AND(ISNUMBER(OFFSET('Hygiene Data'!$E$7,0,10*ROW('Hygiene Data'!E169))),'Data Summary'!DS175="Yes"),OFFSET('Hygiene Data'!$E$7,0,10*ROW('Hygiene Data'!E169)),NA())</f>
        <v>#N/A</v>
      </c>
      <c r="BE175" s="512" t="e">
        <f ca="1">+IF(AND(ISNUMBER(OFFSET('Hygiene Data'!$E$9,0,10*ROW('Hygiene Data'!E169))),'Data Summary'!DT175="Yes"),OFFSET('Hygiene Data'!$E$9,0,10*ROW('Hygiene Data'!E169)),NA())</f>
        <v>#N/A</v>
      </c>
      <c r="BF175" s="512" t="e">
        <f ca="1">+IF(AND(ISNUMBER(OFFSET('Hygiene Data'!$F$5,0,10*ROW('Hygiene Data'!F169))),'Data Summary'!DU175="Yes"),OFFSET('Hygiene Data'!$F$5,0,10*ROW('Hygiene Data'!F169)),NA())</f>
        <v>#N/A</v>
      </c>
      <c r="BG175" s="512" t="e">
        <f ca="1">+IF(AND(ISNUMBER(OFFSET('Hygiene Data'!$F$7,0,10*ROW('Hygiene Data'!F169))),'Data Summary'!DV175="Yes"),OFFSET('Hygiene Data'!$F$7,0,10*ROW('Hygiene Data'!F169)),NA())</f>
        <v>#N/A</v>
      </c>
      <c r="BH175" s="512" t="e">
        <f ca="1">+IF(AND(ISNUMBER(OFFSET('Hygiene Data'!$F$9,0,10*ROW('Hygiene Data'!F169))),'Data Summary'!DW175="Yes"),OFFSET('Hygiene Data'!$F$9,0,10*ROW('Hygiene Data'!F169)),NA())</f>
        <v>#N/A</v>
      </c>
      <c r="BI175" s="512" t="e">
        <f ca="1">+IF(AND(ISNUMBER(OFFSET('Hygiene Data'!$G$5,0,10*ROW('Hygiene Data'!G169))),'Data Summary'!DX175="Yes"),OFFSET('Hygiene Data'!$G$5,0,10*ROW('Hygiene Data'!G169)),NA())</f>
        <v>#N/A</v>
      </c>
      <c r="BJ175" s="512" t="e">
        <f ca="1">+IF(AND(ISNUMBER(OFFSET('Hygiene Data'!$G$7,0,10*ROW('Hygiene Data'!G169))),'Data Summary'!DY175="Yes"),OFFSET('Hygiene Data'!$G$7,0,10*ROW('Hygiene Data'!G169)),NA())</f>
        <v>#N/A</v>
      </c>
      <c r="BK175" s="512" t="e">
        <f ca="1">+IF(AND(ISNUMBER(OFFSET('Hygiene Data'!$G$9,0,10*ROW('Hygiene Data'!G169))),'Data Summary'!DZ175="Yes"),OFFSET('Hygiene Data'!$G$9,0,10*ROW('Hygiene Data'!G169)),NA())</f>
        <v>#N/A</v>
      </c>
      <c r="BL175" s="512" t="e">
        <f ca="1">+IF(AND(ISNUMBER(OFFSET('Hygiene Data'!$H$5,0,10*ROW('Hygiene Data'!H169))),'Data Summary'!EA175="Yes"),OFFSET('Hygiene Data'!$H$5,0,10*ROW('Hygiene Data'!H169)),NA())</f>
        <v>#N/A</v>
      </c>
      <c r="BM175" s="512" t="e">
        <f ca="1">+IF(AND(ISNUMBER(OFFSET('Hygiene Data'!$H$7,0,10*ROW('Hygiene Data'!H169))),'Data Summary'!EB175="Yes"),OFFSET('Hygiene Data'!$H$7,0,10*ROW('Hygiene Data'!H169)),NA())</f>
        <v>#N/A</v>
      </c>
      <c r="BN175" s="512" t="e">
        <f ca="1">+IF(AND(ISNUMBER(OFFSET('Hygiene Data'!$H$9,0,10*ROW('Hygiene Data'!H169))),'Data Summary'!EC175="Yes"),OFFSET('Hygiene Data'!$H$9,0,10*ROW('Hygiene Data'!H169)),NA())</f>
        <v>#N/A</v>
      </c>
      <c r="BO175" s="512" t="e">
        <f ca="1">+IF(AND(ISNUMBER(OFFSET('Hygiene Data'!$I$5,0,10*ROW('Hygiene Data'!I169))),'Data Summary'!ED175="Yes"),OFFSET('Hygiene Data'!$I$5,0,10*ROW('Hygiene Data'!I169)),NA())</f>
        <v>#N/A</v>
      </c>
      <c r="BP175" s="512" t="e">
        <f ca="1">+IF(AND(ISNUMBER(OFFSET('Hygiene Data'!$I$7,0,10*ROW('Hygiene Data'!I169))),'Data Summary'!EE175="Yes"),OFFSET('Hygiene Data'!$I$7,0,10*ROW('Hygiene Data'!I169)),NA())</f>
        <v>#N/A</v>
      </c>
      <c r="BQ175" s="512" t="e">
        <f ca="1">+IF(AND(ISNUMBER(OFFSET('Hygiene Data'!$I$9,0,10*ROW('Hygiene Data'!I169))),'Data Summary'!EF175="Yes"),OFFSET('Hygiene Data'!$I$9,0,10*ROW('Hygiene Data'!I169)),NA())</f>
        <v>#N/A</v>
      </c>
    </row>
    <row r="176" spans="1:69" x14ac:dyDescent="0.25">
      <c r="A176" s="508" t="e">
        <f ca="1">+RIGHT('Data Summary'!A176,LEN('Data Summary'!A176)-9)</f>
        <v>#VALUE!</v>
      </c>
      <c r="B176" s="482" t="str">
        <f ca="1">+IF(ISTEXT('Data Summary'!B176),'Data Summary'!B176,"")</f>
        <v/>
      </c>
      <c r="C176" s="509" t="e">
        <f ca="1">+VALUE('Data Summary'!C176)</f>
        <v>#VALUE!</v>
      </c>
      <c r="D176" s="510" t="e">
        <f ca="1">+IF(AND(ISNUMBER(OFFSET('Water Data'!$D$4,0,10*ROW('Water Data'!D170))),'Data Summary'!BS176="Yes"),100-OFFSET('Water Data'!$D$4,0,10*ROW('Water Data'!D170)),NA())</f>
        <v>#N/A</v>
      </c>
      <c r="E176" s="510" t="e">
        <f ca="1">+IF(AND(ISNUMBER(OFFSET('Water Data'!$D$6,0,10*ROW('Water Data'!D170))),'Data Summary'!BT176="Yes"),OFFSET('Water Data'!$D$6,0,10*ROW('Water Data'!D170)),NA())</f>
        <v>#N/A</v>
      </c>
      <c r="F176" s="510" t="e">
        <f ca="1">+IF(AND(ISNUMBER(OFFSET('Water Data'!$D$9,0,10*ROW('Water Data'!D170))),'Data Summary'!BU176="Yes"),OFFSET('Water Data'!$D$9,0,10*ROW('Water Data'!D170)),NA())</f>
        <v>#N/A</v>
      </c>
      <c r="G176" s="510" t="e">
        <f ca="1">+IF(AND(ISNUMBER(OFFSET('Water Data'!$E$4,0,10*ROW('Water Data'!E170))),'Data Summary'!BV176="Yes"),100-OFFSET('Water Data'!$E$4,0,10*ROW('Water Data'!E170)),NA())</f>
        <v>#N/A</v>
      </c>
      <c r="H176" s="510" t="e">
        <f ca="1">+IF(AND(ISNUMBER(OFFSET('Water Data'!$E$6,0,10*ROW('Water Data'!E170))),'Data Summary'!BW176="Yes"),OFFSET('Water Data'!$E$6,0,10*ROW('Water Data'!E170)),NA())</f>
        <v>#N/A</v>
      </c>
      <c r="I176" s="510" t="e">
        <f ca="1">+IF(AND(ISNUMBER(OFFSET('Water Data'!$E$9,0,10*ROW('Water Data'!E170))),'Data Summary'!BX176="Yes"),OFFSET('Water Data'!$E$9,0,10*ROW('Water Data'!E170)),NA())</f>
        <v>#N/A</v>
      </c>
      <c r="J176" s="510" t="e">
        <f ca="1">+IF(AND(ISNUMBER(OFFSET('Water Data'!$F$4,0,10*ROW('Water Data'!F170))),'Data Summary'!BY176="Yes"),100-OFFSET('Water Data'!$F$4,0,10*ROW('Water Data'!F170)),NA())</f>
        <v>#N/A</v>
      </c>
      <c r="K176" s="510" t="e">
        <f ca="1">+IF(AND(ISNUMBER(OFFSET('Water Data'!$F$6,0,10*ROW('Water Data'!F170))),'Data Summary'!BZ176="Yes"),OFFSET('Water Data'!$F$6,0,10*ROW('Water Data'!F170)),NA())</f>
        <v>#N/A</v>
      </c>
      <c r="L176" s="510" t="e">
        <f ca="1">+IF(AND(ISNUMBER(OFFSET('Water Data'!$F$9,0,10*ROW('Water Data'!F170))),'Data Summary'!CA176="Yes"),OFFSET('Water Data'!$F$9,0,10*ROW('Water Data'!F170)),NA())</f>
        <v>#N/A</v>
      </c>
      <c r="M176" s="510" t="e">
        <f ca="1">+IF(AND(ISNUMBER(OFFSET('Water Data'!$G$4,0,10*ROW('Water Data'!G170))),'Data Summary'!CB176="Yes"),100-OFFSET('Water Data'!$G$4,0,10*ROW('Water Data'!G170)),NA())</f>
        <v>#N/A</v>
      </c>
      <c r="N176" s="510" t="e">
        <f ca="1">+IF(AND(ISNUMBER(OFFSET('Water Data'!$G$6,0,10*ROW('Water Data'!G170))),'Data Summary'!CC176="Yes"),OFFSET('Water Data'!$G$6,0,10*ROW('Water Data'!G170)),NA())</f>
        <v>#N/A</v>
      </c>
      <c r="O176" s="510" t="e">
        <f ca="1">+IF(AND(ISNUMBER(OFFSET('Water Data'!$G$9,0,10*ROW('Water Data'!G170))),'Data Summary'!CD176="Yes"),OFFSET('Water Data'!$G$9,0,10*ROW('Water Data'!G170)),NA())</f>
        <v>#N/A</v>
      </c>
      <c r="P176" s="510" t="e">
        <f ca="1">+IF(AND(ISNUMBER(OFFSET('Water Data'!$H$4,0,10*ROW('Water Data'!H170))),'Data Summary'!CE176="Yes"),100-OFFSET('Water Data'!$H$4,0,10*ROW('Water Data'!H170)),NA())</f>
        <v>#N/A</v>
      </c>
      <c r="Q176" s="510" t="e">
        <f ca="1">+IF(AND(ISNUMBER(OFFSET('Water Data'!$H$6,0,10*ROW('Water Data'!H170))),'Data Summary'!CF176="Yes"),OFFSET('Water Data'!$H$6,0,10*ROW('Water Data'!H170)),NA())</f>
        <v>#N/A</v>
      </c>
      <c r="R176" s="510" t="e">
        <f ca="1">+IF(AND(ISNUMBER(OFFSET('Water Data'!$H$9,0,10*ROW('Water Data'!H170))),'Data Summary'!CG176="Yes"),OFFSET('Water Data'!$H$9,0,10*ROW('Water Data'!H170)),NA())</f>
        <v>#N/A</v>
      </c>
      <c r="S176" s="510" t="e">
        <f ca="1">+IF(AND(ISNUMBER(OFFSET('Water Data'!$I$4,0,10*ROW('Water Data'!I170))),'Data Summary'!CH176="Yes"),100-OFFSET('Water Data'!$I$4,0,10*ROW('Water Data'!I170)),NA())</f>
        <v>#N/A</v>
      </c>
      <c r="T176" s="510" t="e">
        <f ca="1">+IF(AND(ISNUMBER(OFFSET('Water Data'!$I$6,0,10*ROW('Water Data'!I170))),'Data Summary'!CI176="Yes"),OFFSET('Water Data'!$I$6,0,10*ROW('Water Data'!I170)),NA())</f>
        <v>#N/A</v>
      </c>
      <c r="U176" s="510" t="e">
        <f ca="1">+IF(AND(ISNUMBER(OFFSET('Water Data'!$I$9,0,10*ROW('Water Data'!I170))),'Data Summary'!CJ176="Yes"),OFFSET('Water Data'!$I$9,0,10*ROW('Water Data'!I170)),NA())</f>
        <v>#N/A</v>
      </c>
      <c r="V176" s="511" t="e">
        <f ca="1">+IF(AND(ISNUMBER(OFFSET('Sanitation Data'!$D$4,0,10*ROW('Sanitation Data'!D170))),'Data Summary'!CK176="Yes"),100-OFFSET('Sanitation Data'!$D$4,0,10*ROW('Sanitation Data'!D170)),NA())</f>
        <v>#N/A</v>
      </c>
      <c r="W176" s="511" t="e">
        <f ca="1">+IF(AND(ISNUMBER(OFFSET('Sanitation Data'!$D$6,0,10*ROW('Sanitation Data'!D170))),'Data Summary'!CL176="Yes"),OFFSET('Sanitation Data'!$D$6,0,10*ROW('Sanitation Data'!D170)),NA())</f>
        <v>#N/A</v>
      </c>
      <c r="X176" s="511" t="e">
        <f ca="1">+IF(AND(ISNUMBER(OFFSET('Sanitation Data'!$D$10,0,10*ROW('Sanitation Data'!D170))),'Data Summary'!CM176="Yes"),OFFSET('Sanitation Data'!$D$10,0,10*ROW('Sanitation Data'!D170)),NA())</f>
        <v>#N/A</v>
      </c>
      <c r="Y176" s="511" t="e">
        <f ca="1">+IF(AND(ISNUMBER(OFFSET('Sanitation Data'!$D$11,0,10*ROW('Sanitation Data'!D170))),'Data Summary'!CN176="Yes"),OFFSET('Sanitation Data'!$D$11,0,10*ROW('Sanitation Data'!D170)),NA())</f>
        <v>#N/A</v>
      </c>
      <c r="Z176" s="511" t="e">
        <f ca="1">+IF(AND(ISNUMBER(OFFSET('Sanitation Data'!$D$12,0,10*ROW('Sanitation Data'!D170))),'Data Summary'!CO176="Yes"),OFFSET('Sanitation Data'!$D$12,0,10*ROW('Sanitation Data'!D170)),NA())</f>
        <v>#N/A</v>
      </c>
      <c r="AA176" s="511" t="e">
        <f ca="1">+IF(AND(ISNUMBER(OFFSET('Sanitation Data'!$E$4,0,10*ROW('Sanitation Data'!E170))),'Data Summary'!CP176="Yes"),100-OFFSET('Sanitation Data'!$E$4,0,10*ROW('Sanitation Data'!E170)),NA())</f>
        <v>#N/A</v>
      </c>
      <c r="AB176" s="511" t="e">
        <f ca="1">+IF(AND(ISNUMBER(OFFSET('Sanitation Data'!$E$6,0,10*ROW('Sanitation Data'!E170))),'Data Summary'!CQ176="Yes"),OFFSET('Sanitation Data'!$E$6,0,10*ROW('Sanitation Data'!E170)),NA())</f>
        <v>#N/A</v>
      </c>
      <c r="AC176" s="511" t="e">
        <f ca="1">+IF(AND(ISNUMBER(OFFSET('Sanitation Data'!$E$10,0,10*ROW('Sanitation Data'!E170))),'Data Summary'!CR176="Yes"),OFFSET('Sanitation Data'!$E$10,0,10*ROW('Sanitation Data'!E170)),NA())</f>
        <v>#N/A</v>
      </c>
      <c r="AD176" s="511" t="e">
        <f ca="1">+IF(AND(ISNUMBER(OFFSET('Sanitation Data'!$E$11,0,10*ROW('Sanitation Data'!E170))),'Data Summary'!CS176="Yes"),OFFSET('Sanitation Data'!$E$11,0,10*ROW('Sanitation Data'!E170)),NA())</f>
        <v>#N/A</v>
      </c>
      <c r="AE176" s="511" t="e">
        <f ca="1">+IF(AND(ISNUMBER(OFFSET('Sanitation Data'!$E$12,0,10*ROW('Sanitation Data'!E170))),'Data Summary'!CT176="Yes"),OFFSET('Sanitation Data'!$E$12,0,10*ROW('Sanitation Data'!E170)),NA())</f>
        <v>#N/A</v>
      </c>
      <c r="AF176" s="511" t="e">
        <f ca="1">+IF(AND(ISNUMBER(OFFSET('Sanitation Data'!$F$4,0,10*ROW('Sanitation Data'!F170))),'Data Summary'!CU176="Yes"),100-OFFSET('Sanitation Data'!$F$4,0,10*ROW('Sanitation Data'!F170)),NA())</f>
        <v>#N/A</v>
      </c>
      <c r="AG176" s="511" t="e">
        <f ca="1">+IF(AND(ISNUMBER(OFFSET('Sanitation Data'!$F$6,0,10*ROW('Sanitation Data'!F170))),'Data Summary'!CV176="Yes"),OFFSET('Sanitation Data'!$F$6,0,10*ROW('Sanitation Data'!F170)),NA())</f>
        <v>#N/A</v>
      </c>
      <c r="AH176" s="511" t="e">
        <f ca="1">+IF(AND(ISNUMBER(OFFSET('Sanitation Data'!$F$10,0,10*ROW('Sanitation Data'!F170))),'Data Summary'!CW176="Yes"),OFFSET('Sanitation Data'!$F$10,0,10*ROW('Sanitation Data'!F170)),NA())</f>
        <v>#N/A</v>
      </c>
      <c r="AI176" s="511" t="e">
        <f ca="1">+IF(AND(ISNUMBER(OFFSET('Sanitation Data'!$F$11,0,10*ROW('Sanitation Data'!F170))),'Data Summary'!CX176="Yes"),OFFSET('Sanitation Data'!$F$11,0,10*ROW('Sanitation Data'!F170)),NA())</f>
        <v>#N/A</v>
      </c>
      <c r="AJ176" s="511" t="e">
        <f ca="1">+IF(AND(ISNUMBER(OFFSET('Sanitation Data'!$F$12,0,10*ROW('Sanitation Data'!F170))),'Data Summary'!CY176="Yes"),OFFSET('Sanitation Data'!$F$12,0,10*ROW('Sanitation Data'!F170)),NA())</f>
        <v>#N/A</v>
      </c>
      <c r="AK176" s="511" t="e">
        <f ca="1">+IF(AND(ISNUMBER(OFFSET('Sanitation Data'!$G$4,0,10*ROW('Sanitation Data'!G170))),'Data Summary'!CZ176="Yes"),100-OFFSET('Sanitation Data'!$G$4,0,10*ROW('Sanitation Data'!G170)),NA())</f>
        <v>#N/A</v>
      </c>
      <c r="AL176" s="511" t="e">
        <f ca="1">+IF(AND(ISNUMBER(OFFSET('Sanitation Data'!$G$6,0,10*ROW('Sanitation Data'!G170))),'Data Summary'!DA176="Yes"),OFFSET('Sanitation Data'!$G$6,0,10*ROW('Sanitation Data'!G170)),NA())</f>
        <v>#N/A</v>
      </c>
      <c r="AM176" s="511" t="e">
        <f ca="1">+IF(AND(ISNUMBER(OFFSET('Sanitation Data'!$G$10,0,10*ROW('Sanitation Data'!G170))),'Data Summary'!DB176="Yes"),OFFSET('Sanitation Data'!$G$10,0,10*ROW('Sanitation Data'!G170)),NA())</f>
        <v>#N/A</v>
      </c>
      <c r="AN176" s="511" t="e">
        <f ca="1">+IF(AND(ISNUMBER(OFFSET('Sanitation Data'!$G$11,0,10*ROW('Sanitation Data'!G170))),'Data Summary'!DC176="Yes"),OFFSET('Sanitation Data'!$G$11,0,10*ROW('Sanitation Data'!G170)),NA())</f>
        <v>#N/A</v>
      </c>
      <c r="AO176" s="511" t="e">
        <f ca="1">+IF(AND(ISNUMBER(OFFSET('Sanitation Data'!$G$12,0,10*ROW('Sanitation Data'!G170))),'Data Summary'!DD176="Yes"),OFFSET('Sanitation Data'!$G$12,0,10*ROW('Sanitation Data'!G170)),NA())</f>
        <v>#N/A</v>
      </c>
      <c r="AP176" s="511" t="e">
        <f ca="1">+IF(AND(ISNUMBER(OFFSET('Sanitation Data'!$H$4,0,10*ROW('Sanitation Data'!H170))),'Data Summary'!DE176="Yes"),100-OFFSET('Sanitation Data'!$H$4,0,10*ROW('Sanitation Data'!H170)),NA())</f>
        <v>#N/A</v>
      </c>
      <c r="AQ176" s="511" t="e">
        <f ca="1">+IF(AND(ISNUMBER(OFFSET('Sanitation Data'!$H$6,0,10*ROW('Sanitation Data'!H170))),'Data Summary'!DF176="Yes"),OFFSET('Sanitation Data'!$H$6,0,10*ROW('Sanitation Data'!H170)),NA())</f>
        <v>#N/A</v>
      </c>
      <c r="AR176" s="511" t="e">
        <f ca="1">+IF(AND(ISNUMBER(OFFSET('Sanitation Data'!$H$10,0,10*ROW('Sanitation Data'!H170))),'Data Summary'!DG176="Yes"),OFFSET('Sanitation Data'!$H$10,0,10*ROW('Sanitation Data'!H170)),NA())</f>
        <v>#N/A</v>
      </c>
      <c r="AS176" s="511" t="e">
        <f ca="1">+IF(AND(ISNUMBER(OFFSET('Sanitation Data'!$H$11,0,10*ROW('Sanitation Data'!H170))),'Data Summary'!DH176="Yes"),OFFSET('Sanitation Data'!$H$11,0,10*ROW('Sanitation Data'!H170)),NA())</f>
        <v>#N/A</v>
      </c>
      <c r="AT176" s="511" t="e">
        <f ca="1">+IF(AND(ISNUMBER(OFFSET('Sanitation Data'!$H$12,0,10*ROW('Sanitation Data'!H170))),'Data Summary'!DI176="Yes"),OFFSET('Sanitation Data'!$H$12,0,10*ROW('Sanitation Data'!H170)),NA())</f>
        <v>#N/A</v>
      </c>
      <c r="AU176" s="511" t="e">
        <f ca="1">+IF(AND(ISNUMBER(OFFSET('Sanitation Data'!$I$4,0,10*ROW('Sanitation Data'!I170))),'Data Summary'!DJ176="Yes"),100-OFFSET('Sanitation Data'!$I$4,0,10*ROW('Sanitation Data'!I170)),NA())</f>
        <v>#N/A</v>
      </c>
      <c r="AV176" s="511" t="e">
        <f ca="1">+IF(AND(ISNUMBER(OFFSET('Sanitation Data'!$I$6,0,10*ROW('Sanitation Data'!I170))),'Data Summary'!DK176="Yes"),OFFSET('Sanitation Data'!$I$6,0,10*ROW('Sanitation Data'!I170)),NA())</f>
        <v>#N/A</v>
      </c>
      <c r="AW176" s="511" t="e">
        <f ca="1">+IF(AND(ISNUMBER(OFFSET('Sanitation Data'!$I$10,0,10*ROW('Sanitation Data'!I170))),'Data Summary'!DL176="Yes"),OFFSET('Sanitation Data'!$I$10,0,10*ROW('Sanitation Data'!I170)),NA())</f>
        <v>#N/A</v>
      </c>
      <c r="AX176" s="511" t="e">
        <f ca="1">+IF(AND(ISNUMBER(OFFSET('Sanitation Data'!$I$11,0,10*ROW('Sanitation Data'!I170))),'Data Summary'!DM176="Yes"),OFFSET('Sanitation Data'!$I$11,0,10*ROW('Sanitation Data'!I170)),NA())</f>
        <v>#N/A</v>
      </c>
      <c r="AY176" s="511" t="e">
        <f ca="1">+IF(AND(ISNUMBER(OFFSET('Sanitation Data'!$I$12,0,10*ROW('Sanitation Data'!I170))),'Data Summary'!DN176="Yes"),OFFSET('Sanitation Data'!$I$12,0,10*ROW('Sanitation Data'!I170)),NA())</f>
        <v>#N/A</v>
      </c>
      <c r="AZ176" s="512" t="e">
        <f ca="1">+IF(AND(ISNUMBER(OFFSET('Hygiene Data'!$D$5,0,10*ROW('Hygiene Data'!D170))),'Data Summary'!DO176="Yes"),OFFSET('Hygiene Data'!$D$5,0,10*ROW('Hygiene Data'!D170)),NA())</f>
        <v>#N/A</v>
      </c>
      <c r="BA176" s="512" t="e">
        <f ca="1">+IF(AND(ISNUMBER(OFFSET('Hygiene Data'!$D$7,0,10*ROW('Hygiene Data'!D170))),'Data Summary'!DP176="Yes"),OFFSET('Hygiene Data'!$D$7,0,10*ROW('Hygiene Data'!D170)),NA())</f>
        <v>#N/A</v>
      </c>
      <c r="BB176" s="512" t="e">
        <f ca="1">+IF(AND(ISNUMBER(OFFSET('Hygiene Data'!$D$9,0,10*ROW('Hygiene Data'!D170))),'Data Summary'!DQ176="Yes"),OFFSET('Hygiene Data'!$D$9,0,10*ROW('Hygiene Data'!D170)),NA())</f>
        <v>#N/A</v>
      </c>
      <c r="BC176" s="512" t="e">
        <f ca="1">+IF(AND(ISNUMBER(OFFSET('Hygiene Data'!$E$5,0,10*ROW('Hygiene Data'!E170))),'Data Summary'!DR176="Yes"),OFFSET('Hygiene Data'!$E$5,0,10*ROW('Hygiene Data'!E170)),NA())</f>
        <v>#N/A</v>
      </c>
      <c r="BD176" s="512" t="e">
        <f ca="1">+IF(AND(ISNUMBER(OFFSET('Hygiene Data'!$E$7,0,10*ROW('Hygiene Data'!E170))),'Data Summary'!DS176="Yes"),OFFSET('Hygiene Data'!$E$7,0,10*ROW('Hygiene Data'!E170)),NA())</f>
        <v>#N/A</v>
      </c>
      <c r="BE176" s="512" t="e">
        <f ca="1">+IF(AND(ISNUMBER(OFFSET('Hygiene Data'!$E$9,0,10*ROW('Hygiene Data'!E170))),'Data Summary'!DT176="Yes"),OFFSET('Hygiene Data'!$E$9,0,10*ROW('Hygiene Data'!E170)),NA())</f>
        <v>#N/A</v>
      </c>
      <c r="BF176" s="512" t="e">
        <f ca="1">+IF(AND(ISNUMBER(OFFSET('Hygiene Data'!$F$5,0,10*ROW('Hygiene Data'!F170))),'Data Summary'!DU176="Yes"),OFFSET('Hygiene Data'!$F$5,0,10*ROW('Hygiene Data'!F170)),NA())</f>
        <v>#N/A</v>
      </c>
      <c r="BG176" s="512" t="e">
        <f ca="1">+IF(AND(ISNUMBER(OFFSET('Hygiene Data'!$F$7,0,10*ROW('Hygiene Data'!F170))),'Data Summary'!DV176="Yes"),OFFSET('Hygiene Data'!$F$7,0,10*ROW('Hygiene Data'!F170)),NA())</f>
        <v>#N/A</v>
      </c>
      <c r="BH176" s="512" t="e">
        <f ca="1">+IF(AND(ISNUMBER(OFFSET('Hygiene Data'!$F$9,0,10*ROW('Hygiene Data'!F170))),'Data Summary'!DW176="Yes"),OFFSET('Hygiene Data'!$F$9,0,10*ROW('Hygiene Data'!F170)),NA())</f>
        <v>#N/A</v>
      </c>
      <c r="BI176" s="512" t="e">
        <f ca="1">+IF(AND(ISNUMBER(OFFSET('Hygiene Data'!$G$5,0,10*ROW('Hygiene Data'!G170))),'Data Summary'!DX176="Yes"),OFFSET('Hygiene Data'!$G$5,0,10*ROW('Hygiene Data'!G170)),NA())</f>
        <v>#N/A</v>
      </c>
      <c r="BJ176" s="512" t="e">
        <f ca="1">+IF(AND(ISNUMBER(OFFSET('Hygiene Data'!$G$7,0,10*ROW('Hygiene Data'!G170))),'Data Summary'!DY176="Yes"),OFFSET('Hygiene Data'!$G$7,0,10*ROW('Hygiene Data'!G170)),NA())</f>
        <v>#N/A</v>
      </c>
      <c r="BK176" s="512" t="e">
        <f ca="1">+IF(AND(ISNUMBER(OFFSET('Hygiene Data'!$G$9,0,10*ROW('Hygiene Data'!G170))),'Data Summary'!DZ176="Yes"),OFFSET('Hygiene Data'!$G$9,0,10*ROW('Hygiene Data'!G170)),NA())</f>
        <v>#N/A</v>
      </c>
      <c r="BL176" s="512" t="e">
        <f ca="1">+IF(AND(ISNUMBER(OFFSET('Hygiene Data'!$H$5,0,10*ROW('Hygiene Data'!H170))),'Data Summary'!EA176="Yes"),OFFSET('Hygiene Data'!$H$5,0,10*ROW('Hygiene Data'!H170)),NA())</f>
        <v>#N/A</v>
      </c>
      <c r="BM176" s="512" t="e">
        <f ca="1">+IF(AND(ISNUMBER(OFFSET('Hygiene Data'!$H$7,0,10*ROW('Hygiene Data'!H170))),'Data Summary'!EB176="Yes"),OFFSET('Hygiene Data'!$H$7,0,10*ROW('Hygiene Data'!H170)),NA())</f>
        <v>#N/A</v>
      </c>
      <c r="BN176" s="512" t="e">
        <f ca="1">+IF(AND(ISNUMBER(OFFSET('Hygiene Data'!$H$9,0,10*ROW('Hygiene Data'!H170))),'Data Summary'!EC176="Yes"),OFFSET('Hygiene Data'!$H$9,0,10*ROW('Hygiene Data'!H170)),NA())</f>
        <v>#N/A</v>
      </c>
      <c r="BO176" s="512" t="e">
        <f ca="1">+IF(AND(ISNUMBER(OFFSET('Hygiene Data'!$I$5,0,10*ROW('Hygiene Data'!I170))),'Data Summary'!ED176="Yes"),OFFSET('Hygiene Data'!$I$5,0,10*ROW('Hygiene Data'!I170)),NA())</f>
        <v>#N/A</v>
      </c>
      <c r="BP176" s="512" t="e">
        <f ca="1">+IF(AND(ISNUMBER(OFFSET('Hygiene Data'!$I$7,0,10*ROW('Hygiene Data'!I170))),'Data Summary'!EE176="Yes"),OFFSET('Hygiene Data'!$I$7,0,10*ROW('Hygiene Data'!I170)),NA())</f>
        <v>#N/A</v>
      </c>
      <c r="BQ176" s="512" t="e">
        <f ca="1">+IF(AND(ISNUMBER(OFFSET('Hygiene Data'!$I$9,0,10*ROW('Hygiene Data'!I170))),'Data Summary'!EF176="Yes"),OFFSET('Hygiene Data'!$I$9,0,10*ROW('Hygiene Data'!I170)),NA())</f>
        <v>#N/A</v>
      </c>
    </row>
    <row r="177" spans="1:69" x14ac:dyDescent="0.25">
      <c r="A177" s="508" t="e">
        <f ca="1">+RIGHT('Data Summary'!A177,LEN('Data Summary'!A177)-9)</f>
        <v>#VALUE!</v>
      </c>
      <c r="B177" s="482" t="str">
        <f ca="1">+IF(ISTEXT('Data Summary'!B177),'Data Summary'!B177,"")</f>
        <v/>
      </c>
      <c r="C177" s="509" t="e">
        <f ca="1">+VALUE('Data Summary'!C177)</f>
        <v>#VALUE!</v>
      </c>
      <c r="D177" s="510" t="e">
        <f ca="1">+IF(AND(ISNUMBER(OFFSET('Water Data'!$D$4,0,10*ROW('Water Data'!D171))),'Data Summary'!BS177="Yes"),100-OFFSET('Water Data'!$D$4,0,10*ROW('Water Data'!D171)),NA())</f>
        <v>#N/A</v>
      </c>
      <c r="E177" s="510" t="e">
        <f ca="1">+IF(AND(ISNUMBER(OFFSET('Water Data'!$D$6,0,10*ROW('Water Data'!D171))),'Data Summary'!BT177="Yes"),OFFSET('Water Data'!$D$6,0,10*ROW('Water Data'!D171)),NA())</f>
        <v>#N/A</v>
      </c>
      <c r="F177" s="510" t="e">
        <f ca="1">+IF(AND(ISNUMBER(OFFSET('Water Data'!$D$9,0,10*ROW('Water Data'!D171))),'Data Summary'!BU177="Yes"),OFFSET('Water Data'!$D$9,0,10*ROW('Water Data'!D171)),NA())</f>
        <v>#N/A</v>
      </c>
      <c r="G177" s="510" t="e">
        <f ca="1">+IF(AND(ISNUMBER(OFFSET('Water Data'!$E$4,0,10*ROW('Water Data'!E171))),'Data Summary'!BV177="Yes"),100-OFFSET('Water Data'!$E$4,0,10*ROW('Water Data'!E171)),NA())</f>
        <v>#N/A</v>
      </c>
      <c r="H177" s="510" t="e">
        <f ca="1">+IF(AND(ISNUMBER(OFFSET('Water Data'!$E$6,0,10*ROW('Water Data'!E171))),'Data Summary'!BW177="Yes"),OFFSET('Water Data'!$E$6,0,10*ROW('Water Data'!E171)),NA())</f>
        <v>#N/A</v>
      </c>
      <c r="I177" s="510" t="e">
        <f ca="1">+IF(AND(ISNUMBER(OFFSET('Water Data'!$E$9,0,10*ROW('Water Data'!E171))),'Data Summary'!BX177="Yes"),OFFSET('Water Data'!$E$9,0,10*ROW('Water Data'!E171)),NA())</f>
        <v>#N/A</v>
      </c>
      <c r="J177" s="510" t="e">
        <f ca="1">+IF(AND(ISNUMBER(OFFSET('Water Data'!$F$4,0,10*ROW('Water Data'!F171))),'Data Summary'!BY177="Yes"),100-OFFSET('Water Data'!$F$4,0,10*ROW('Water Data'!F171)),NA())</f>
        <v>#N/A</v>
      </c>
      <c r="K177" s="510" t="e">
        <f ca="1">+IF(AND(ISNUMBER(OFFSET('Water Data'!$F$6,0,10*ROW('Water Data'!F171))),'Data Summary'!BZ177="Yes"),OFFSET('Water Data'!$F$6,0,10*ROW('Water Data'!F171)),NA())</f>
        <v>#N/A</v>
      </c>
      <c r="L177" s="510" t="e">
        <f ca="1">+IF(AND(ISNUMBER(OFFSET('Water Data'!$F$9,0,10*ROW('Water Data'!F171))),'Data Summary'!CA177="Yes"),OFFSET('Water Data'!$F$9,0,10*ROW('Water Data'!F171)),NA())</f>
        <v>#N/A</v>
      </c>
      <c r="M177" s="510" t="e">
        <f ca="1">+IF(AND(ISNUMBER(OFFSET('Water Data'!$G$4,0,10*ROW('Water Data'!G171))),'Data Summary'!CB177="Yes"),100-OFFSET('Water Data'!$G$4,0,10*ROW('Water Data'!G171)),NA())</f>
        <v>#N/A</v>
      </c>
      <c r="N177" s="510" t="e">
        <f ca="1">+IF(AND(ISNUMBER(OFFSET('Water Data'!$G$6,0,10*ROW('Water Data'!G171))),'Data Summary'!CC177="Yes"),OFFSET('Water Data'!$G$6,0,10*ROW('Water Data'!G171)),NA())</f>
        <v>#N/A</v>
      </c>
      <c r="O177" s="510" t="e">
        <f ca="1">+IF(AND(ISNUMBER(OFFSET('Water Data'!$G$9,0,10*ROW('Water Data'!G171))),'Data Summary'!CD177="Yes"),OFFSET('Water Data'!$G$9,0,10*ROW('Water Data'!G171)),NA())</f>
        <v>#N/A</v>
      </c>
      <c r="P177" s="510" t="e">
        <f ca="1">+IF(AND(ISNUMBER(OFFSET('Water Data'!$H$4,0,10*ROW('Water Data'!H171))),'Data Summary'!CE177="Yes"),100-OFFSET('Water Data'!$H$4,0,10*ROW('Water Data'!H171)),NA())</f>
        <v>#N/A</v>
      </c>
      <c r="Q177" s="510" t="e">
        <f ca="1">+IF(AND(ISNUMBER(OFFSET('Water Data'!$H$6,0,10*ROW('Water Data'!H171))),'Data Summary'!CF177="Yes"),OFFSET('Water Data'!$H$6,0,10*ROW('Water Data'!H171)),NA())</f>
        <v>#N/A</v>
      </c>
      <c r="R177" s="510" t="e">
        <f ca="1">+IF(AND(ISNUMBER(OFFSET('Water Data'!$H$9,0,10*ROW('Water Data'!H171))),'Data Summary'!CG177="Yes"),OFFSET('Water Data'!$H$9,0,10*ROW('Water Data'!H171)),NA())</f>
        <v>#N/A</v>
      </c>
      <c r="S177" s="510" t="e">
        <f ca="1">+IF(AND(ISNUMBER(OFFSET('Water Data'!$I$4,0,10*ROW('Water Data'!I171))),'Data Summary'!CH177="Yes"),100-OFFSET('Water Data'!$I$4,0,10*ROW('Water Data'!I171)),NA())</f>
        <v>#N/A</v>
      </c>
      <c r="T177" s="510" t="e">
        <f ca="1">+IF(AND(ISNUMBER(OFFSET('Water Data'!$I$6,0,10*ROW('Water Data'!I171))),'Data Summary'!CI177="Yes"),OFFSET('Water Data'!$I$6,0,10*ROW('Water Data'!I171)),NA())</f>
        <v>#N/A</v>
      </c>
      <c r="U177" s="510" t="e">
        <f ca="1">+IF(AND(ISNUMBER(OFFSET('Water Data'!$I$9,0,10*ROW('Water Data'!I171))),'Data Summary'!CJ177="Yes"),OFFSET('Water Data'!$I$9,0,10*ROW('Water Data'!I171)),NA())</f>
        <v>#N/A</v>
      </c>
      <c r="V177" s="511" t="e">
        <f ca="1">+IF(AND(ISNUMBER(OFFSET('Sanitation Data'!$D$4,0,10*ROW('Sanitation Data'!D171))),'Data Summary'!CK177="Yes"),100-OFFSET('Sanitation Data'!$D$4,0,10*ROW('Sanitation Data'!D171)),NA())</f>
        <v>#N/A</v>
      </c>
      <c r="W177" s="511" t="e">
        <f ca="1">+IF(AND(ISNUMBER(OFFSET('Sanitation Data'!$D$6,0,10*ROW('Sanitation Data'!D171))),'Data Summary'!CL177="Yes"),OFFSET('Sanitation Data'!$D$6,0,10*ROW('Sanitation Data'!D171)),NA())</f>
        <v>#N/A</v>
      </c>
      <c r="X177" s="511" t="e">
        <f ca="1">+IF(AND(ISNUMBER(OFFSET('Sanitation Data'!$D$10,0,10*ROW('Sanitation Data'!D171))),'Data Summary'!CM177="Yes"),OFFSET('Sanitation Data'!$D$10,0,10*ROW('Sanitation Data'!D171)),NA())</f>
        <v>#N/A</v>
      </c>
      <c r="Y177" s="511" t="e">
        <f ca="1">+IF(AND(ISNUMBER(OFFSET('Sanitation Data'!$D$11,0,10*ROW('Sanitation Data'!D171))),'Data Summary'!CN177="Yes"),OFFSET('Sanitation Data'!$D$11,0,10*ROW('Sanitation Data'!D171)),NA())</f>
        <v>#N/A</v>
      </c>
      <c r="Z177" s="511" t="e">
        <f ca="1">+IF(AND(ISNUMBER(OFFSET('Sanitation Data'!$D$12,0,10*ROW('Sanitation Data'!D171))),'Data Summary'!CO177="Yes"),OFFSET('Sanitation Data'!$D$12,0,10*ROW('Sanitation Data'!D171)),NA())</f>
        <v>#N/A</v>
      </c>
      <c r="AA177" s="511" t="e">
        <f ca="1">+IF(AND(ISNUMBER(OFFSET('Sanitation Data'!$E$4,0,10*ROW('Sanitation Data'!E171))),'Data Summary'!CP177="Yes"),100-OFFSET('Sanitation Data'!$E$4,0,10*ROW('Sanitation Data'!E171)),NA())</f>
        <v>#N/A</v>
      </c>
      <c r="AB177" s="511" t="e">
        <f ca="1">+IF(AND(ISNUMBER(OFFSET('Sanitation Data'!$E$6,0,10*ROW('Sanitation Data'!E171))),'Data Summary'!CQ177="Yes"),OFFSET('Sanitation Data'!$E$6,0,10*ROW('Sanitation Data'!E171)),NA())</f>
        <v>#N/A</v>
      </c>
      <c r="AC177" s="511" t="e">
        <f ca="1">+IF(AND(ISNUMBER(OFFSET('Sanitation Data'!$E$10,0,10*ROW('Sanitation Data'!E171))),'Data Summary'!CR177="Yes"),OFFSET('Sanitation Data'!$E$10,0,10*ROW('Sanitation Data'!E171)),NA())</f>
        <v>#N/A</v>
      </c>
      <c r="AD177" s="511" t="e">
        <f ca="1">+IF(AND(ISNUMBER(OFFSET('Sanitation Data'!$E$11,0,10*ROW('Sanitation Data'!E171))),'Data Summary'!CS177="Yes"),OFFSET('Sanitation Data'!$E$11,0,10*ROW('Sanitation Data'!E171)),NA())</f>
        <v>#N/A</v>
      </c>
      <c r="AE177" s="511" t="e">
        <f ca="1">+IF(AND(ISNUMBER(OFFSET('Sanitation Data'!$E$12,0,10*ROW('Sanitation Data'!E171))),'Data Summary'!CT177="Yes"),OFFSET('Sanitation Data'!$E$12,0,10*ROW('Sanitation Data'!E171)),NA())</f>
        <v>#N/A</v>
      </c>
      <c r="AF177" s="511" t="e">
        <f ca="1">+IF(AND(ISNUMBER(OFFSET('Sanitation Data'!$F$4,0,10*ROW('Sanitation Data'!F171))),'Data Summary'!CU177="Yes"),100-OFFSET('Sanitation Data'!$F$4,0,10*ROW('Sanitation Data'!F171)),NA())</f>
        <v>#N/A</v>
      </c>
      <c r="AG177" s="511" t="e">
        <f ca="1">+IF(AND(ISNUMBER(OFFSET('Sanitation Data'!$F$6,0,10*ROW('Sanitation Data'!F171))),'Data Summary'!CV177="Yes"),OFFSET('Sanitation Data'!$F$6,0,10*ROW('Sanitation Data'!F171)),NA())</f>
        <v>#N/A</v>
      </c>
      <c r="AH177" s="511" t="e">
        <f ca="1">+IF(AND(ISNUMBER(OFFSET('Sanitation Data'!$F$10,0,10*ROW('Sanitation Data'!F171))),'Data Summary'!CW177="Yes"),OFFSET('Sanitation Data'!$F$10,0,10*ROW('Sanitation Data'!F171)),NA())</f>
        <v>#N/A</v>
      </c>
      <c r="AI177" s="511" t="e">
        <f ca="1">+IF(AND(ISNUMBER(OFFSET('Sanitation Data'!$F$11,0,10*ROW('Sanitation Data'!F171))),'Data Summary'!CX177="Yes"),OFFSET('Sanitation Data'!$F$11,0,10*ROW('Sanitation Data'!F171)),NA())</f>
        <v>#N/A</v>
      </c>
      <c r="AJ177" s="511" t="e">
        <f ca="1">+IF(AND(ISNUMBER(OFFSET('Sanitation Data'!$F$12,0,10*ROW('Sanitation Data'!F171))),'Data Summary'!CY177="Yes"),OFFSET('Sanitation Data'!$F$12,0,10*ROW('Sanitation Data'!F171)),NA())</f>
        <v>#N/A</v>
      </c>
      <c r="AK177" s="511" t="e">
        <f ca="1">+IF(AND(ISNUMBER(OFFSET('Sanitation Data'!$G$4,0,10*ROW('Sanitation Data'!G171))),'Data Summary'!CZ177="Yes"),100-OFFSET('Sanitation Data'!$G$4,0,10*ROW('Sanitation Data'!G171)),NA())</f>
        <v>#N/A</v>
      </c>
      <c r="AL177" s="511" t="e">
        <f ca="1">+IF(AND(ISNUMBER(OFFSET('Sanitation Data'!$G$6,0,10*ROW('Sanitation Data'!G171))),'Data Summary'!DA177="Yes"),OFFSET('Sanitation Data'!$G$6,0,10*ROW('Sanitation Data'!G171)),NA())</f>
        <v>#N/A</v>
      </c>
      <c r="AM177" s="511" t="e">
        <f ca="1">+IF(AND(ISNUMBER(OFFSET('Sanitation Data'!$G$10,0,10*ROW('Sanitation Data'!G171))),'Data Summary'!DB177="Yes"),OFFSET('Sanitation Data'!$G$10,0,10*ROW('Sanitation Data'!G171)),NA())</f>
        <v>#N/A</v>
      </c>
      <c r="AN177" s="511" t="e">
        <f ca="1">+IF(AND(ISNUMBER(OFFSET('Sanitation Data'!$G$11,0,10*ROW('Sanitation Data'!G171))),'Data Summary'!DC177="Yes"),OFFSET('Sanitation Data'!$G$11,0,10*ROW('Sanitation Data'!G171)),NA())</f>
        <v>#N/A</v>
      </c>
      <c r="AO177" s="511" t="e">
        <f ca="1">+IF(AND(ISNUMBER(OFFSET('Sanitation Data'!$G$12,0,10*ROW('Sanitation Data'!G171))),'Data Summary'!DD177="Yes"),OFFSET('Sanitation Data'!$G$12,0,10*ROW('Sanitation Data'!G171)),NA())</f>
        <v>#N/A</v>
      </c>
      <c r="AP177" s="511" t="e">
        <f ca="1">+IF(AND(ISNUMBER(OFFSET('Sanitation Data'!$H$4,0,10*ROW('Sanitation Data'!H171))),'Data Summary'!DE177="Yes"),100-OFFSET('Sanitation Data'!$H$4,0,10*ROW('Sanitation Data'!H171)),NA())</f>
        <v>#N/A</v>
      </c>
      <c r="AQ177" s="511" t="e">
        <f ca="1">+IF(AND(ISNUMBER(OFFSET('Sanitation Data'!$H$6,0,10*ROW('Sanitation Data'!H171))),'Data Summary'!DF177="Yes"),OFFSET('Sanitation Data'!$H$6,0,10*ROW('Sanitation Data'!H171)),NA())</f>
        <v>#N/A</v>
      </c>
      <c r="AR177" s="511" t="e">
        <f ca="1">+IF(AND(ISNUMBER(OFFSET('Sanitation Data'!$H$10,0,10*ROW('Sanitation Data'!H171))),'Data Summary'!DG177="Yes"),OFFSET('Sanitation Data'!$H$10,0,10*ROW('Sanitation Data'!H171)),NA())</f>
        <v>#N/A</v>
      </c>
      <c r="AS177" s="511" t="e">
        <f ca="1">+IF(AND(ISNUMBER(OFFSET('Sanitation Data'!$H$11,0,10*ROW('Sanitation Data'!H171))),'Data Summary'!DH177="Yes"),OFFSET('Sanitation Data'!$H$11,0,10*ROW('Sanitation Data'!H171)),NA())</f>
        <v>#N/A</v>
      </c>
      <c r="AT177" s="511" t="e">
        <f ca="1">+IF(AND(ISNUMBER(OFFSET('Sanitation Data'!$H$12,0,10*ROW('Sanitation Data'!H171))),'Data Summary'!DI177="Yes"),OFFSET('Sanitation Data'!$H$12,0,10*ROW('Sanitation Data'!H171)),NA())</f>
        <v>#N/A</v>
      </c>
      <c r="AU177" s="511" t="e">
        <f ca="1">+IF(AND(ISNUMBER(OFFSET('Sanitation Data'!$I$4,0,10*ROW('Sanitation Data'!I171))),'Data Summary'!DJ177="Yes"),100-OFFSET('Sanitation Data'!$I$4,0,10*ROW('Sanitation Data'!I171)),NA())</f>
        <v>#N/A</v>
      </c>
      <c r="AV177" s="511" t="e">
        <f ca="1">+IF(AND(ISNUMBER(OFFSET('Sanitation Data'!$I$6,0,10*ROW('Sanitation Data'!I171))),'Data Summary'!DK177="Yes"),OFFSET('Sanitation Data'!$I$6,0,10*ROW('Sanitation Data'!I171)),NA())</f>
        <v>#N/A</v>
      </c>
      <c r="AW177" s="511" t="e">
        <f ca="1">+IF(AND(ISNUMBER(OFFSET('Sanitation Data'!$I$10,0,10*ROW('Sanitation Data'!I171))),'Data Summary'!DL177="Yes"),OFFSET('Sanitation Data'!$I$10,0,10*ROW('Sanitation Data'!I171)),NA())</f>
        <v>#N/A</v>
      </c>
      <c r="AX177" s="511" t="e">
        <f ca="1">+IF(AND(ISNUMBER(OFFSET('Sanitation Data'!$I$11,0,10*ROW('Sanitation Data'!I171))),'Data Summary'!DM177="Yes"),OFFSET('Sanitation Data'!$I$11,0,10*ROW('Sanitation Data'!I171)),NA())</f>
        <v>#N/A</v>
      </c>
      <c r="AY177" s="511" t="e">
        <f ca="1">+IF(AND(ISNUMBER(OFFSET('Sanitation Data'!$I$12,0,10*ROW('Sanitation Data'!I171))),'Data Summary'!DN177="Yes"),OFFSET('Sanitation Data'!$I$12,0,10*ROW('Sanitation Data'!I171)),NA())</f>
        <v>#N/A</v>
      </c>
      <c r="AZ177" s="512" t="e">
        <f ca="1">+IF(AND(ISNUMBER(OFFSET('Hygiene Data'!$D$5,0,10*ROW('Hygiene Data'!D171))),'Data Summary'!DO177="Yes"),OFFSET('Hygiene Data'!$D$5,0,10*ROW('Hygiene Data'!D171)),NA())</f>
        <v>#N/A</v>
      </c>
      <c r="BA177" s="512" t="e">
        <f ca="1">+IF(AND(ISNUMBER(OFFSET('Hygiene Data'!$D$7,0,10*ROW('Hygiene Data'!D171))),'Data Summary'!DP177="Yes"),OFFSET('Hygiene Data'!$D$7,0,10*ROW('Hygiene Data'!D171)),NA())</f>
        <v>#N/A</v>
      </c>
      <c r="BB177" s="512" t="e">
        <f ca="1">+IF(AND(ISNUMBER(OFFSET('Hygiene Data'!$D$9,0,10*ROW('Hygiene Data'!D171))),'Data Summary'!DQ177="Yes"),OFFSET('Hygiene Data'!$D$9,0,10*ROW('Hygiene Data'!D171)),NA())</f>
        <v>#N/A</v>
      </c>
      <c r="BC177" s="512" t="e">
        <f ca="1">+IF(AND(ISNUMBER(OFFSET('Hygiene Data'!$E$5,0,10*ROW('Hygiene Data'!E171))),'Data Summary'!DR177="Yes"),OFFSET('Hygiene Data'!$E$5,0,10*ROW('Hygiene Data'!E171)),NA())</f>
        <v>#N/A</v>
      </c>
      <c r="BD177" s="512" t="e">
        <f ca="1">+IF(AND(ISNUMBER(OFFSET('Hygiene Data'!$E$7,0,10*ROW('Hygiene Data'!E171))),'Data Summary'!DS177="Yes"),OFFSET('Hygiene Data'!$E$7,0,10*ROW('Hygiene Data'!E171)),NA())</f>
        <v>#N/A</v>
      </c>
      <c r="BE177" s="512" t="e">
        <f ca="1">+IF(AND(ISNUMBER(OFFSET('Hygiene Data'!$E$9,0,10*ROW('Hygiene Data'!E171))),'Data Summary'!DT177="Yes"),OFFSET('Hygiene Data'!$E$9,0,10*ROW('Hygiene Data'!E171)),NA())</f>
        <v>#N/A</v>
      </c>
      <c r="BF177" s="512" t="e">
        <f ca="1">+IF(AND(ISNUMBER(OFFSET('Hygiene Data'!$F$5,0,10*ROW('Hygiene Data'!F171))),'Data Summary'!DU177="Yes"),OFFSET('Hygiene Data'!$F$5,0,10*ROW('Hygiene Data'!F171)),NA())</f>
        <v>#N/A</v>
      </c>
      <c r="BG177" s="512" t="e">
        <f ca="1">+IF(AND(ISNUMBER(OFFSET('Hygiene Data'!$F$7,0,10*ROW('Hygiene Data'!F171))),'Data Summary'!DV177="Yes"),OFFSET('Hygiene Data'!$F$7,0,10*ROW('Hygiene Data'!F171)),NA())</f>
        <v>#N/A</v>
      </c>
      <c r="BH177" s="512" t="e">
        <f ca="1">+IF(AND(ISNUMBER(OFFSET('Hygiene Data'!$F$9,0,10*ROW('Hygiene Data'!F171))),'Data Summary'!DW177="Yes"),OFFSET('Hygiene Data'!$F$9,0,10*ROW('Hygiene Data'!F171)),NA())</f>
        <v>#N/A</v>
      </c>
      <c r="BI177" s="512" t="e">
        <f ca="1">+IF(AND(ISNUMBER(OFFSET('Hygiene Data'!$G$5,0,10*ROW('Hygiene Data'!G171))),'Data Summary'!DX177="Yes"),OFFSET('Hygiene Data'!$G$5,0,10*ROW('Hygiene Data'!G171)),NA())</f>
        <v>#N/A</v>
      </c>
      <c r="BJ177" s="512" t="e">
        <f ca="1">+IF(AND(ISNUMBER(OFFSET('Hygiene Data'!$G$7,0,10*ROW('Hygiene Data'!G171))),'Data Summary'!DY177="Yes"),OFFSET('Hygiene Data'!$G$7,0,10*ROW('Hygiene Data'!G171)),NA())</f>
        <v>#N/A</v>
      </c>
      <c r="BK177" s="512" t="e">
        <f ca="1">+IF(AND(ISNUMBER(OFFSET('Hygiene Data'!$G$9,0,10*ROW('Hygiene Data'!G171))),'Data Summary'!DZ177="Yes"),OFFSET('Hygiene Data'!$G$9,0,10*ROW('Hygiene Data'!G171)),NA())</f>
        <v>#N/A</v>
      </c>
      <c r="BL177" s="512" t="e">
        <f ca="1">+IF(AND(ISNUMBER(OFFSET('Hygiene Data'!$H$5,0,10*ROW('Hygiene Data'!H171))),'Data Summary'!EA177="Yes"),OFFSET('Hygiene Data'!$H$5,0,10*ROW('Hygiene Data'!H171)),NA())</f>
        <v>#N/A</v>
      </c>
      <c r="BM177" s="512" t="e">
        <f ca="1">+IF(AND(ISNUMBER(OFFSET('Hygiene Data'!$H$7,0,10*ROW('Hygiene Data'!H171))),'Data Summary'!EB177="Yes"),OFFSET('Hygiene Data'!$H$7,0,10*ROW('Hygiene Data'!H171)),NA())</f>
        <v>#N/A</v>
      </c>
      <c r="BN177" s="512" t="e">
        <f ca="1">+IF(AND(ISNUMBER(OFFSET('Hygiene Data'!$H$9,0,10*ROW('Hygiene Data'!H171))),'Data Summary'!EC177="Yes"),OFFSET('Hygiene Data'!$H$9,0,10*ROW('Hygiene Data'!H171)),NA())</f>
        <v>#N/A</v>
      </c>
      <c r="BO177" s="512" t="e">
        <f ca="1">+IF(AND(ISNUMBER(OFFSET('Hygiene Data'!$I$5,0,10*ROW('Hygiene Data'!I171))),'Data Summary'!ED177="Yes"),OFFSET('Hygiene Data'!$I$5,0,10*ROW('Hygiene Data'!I171)),NA())</f>
        <v>#N/A</v>
      </c>
      <c r="BP177" s="512" t="e">
        <f ca="1">+IF(AND(ISNUMBER(OFFSET('Hygiene Data'!$I$7,0,10*ROW('Hygiene Data'!I171))),'Data Summary'!EE177="Yes"),OFFSET('Hygiene Data'!$I$7,0,10*ROW('Hygiene Data'!I171)),NA())</f>
        <v>#N/A</v>
      </c>
      <c r="BQ177" s="512" t="e">
        <f ca="1">+IF(AND(ISNUMBER(OFFSET('Hygiene Data'!$I$9,0,10*ROW('Hygiene Data'!I171))),'Data Summary'!EF177="Yes"),OFFSET('Hygiene Data'!$I$9,0,10*ROW('Hygiene Data'!I171)),NA())</f>
        <v>#N/A</v>
      </c>
    </row>
    <row r="178" spans="1:69" x14ac:dyDescent="0.25">
      <c r="A178" s="508" t="e">
        <f ca="1">+RIGHT('Data Summary'!A178,LEN('Data Summary'!A178)-9)</f>
        <v>#VALUE!</v>
      </c>
      <c r="B178" s="482" t="str">
        <f ca="1">+IF(ISTEXT('Data Summary'!B178),'Data Summary'!B178,"")</f>
        <v/>
      </c>
      <c r="C178" s="509" t="e">
        <f ca="1">+VALUE('Data Summary'!C178)</f>
        <v>#VALUE!</v>
      </c>
      <c r="D178" s="510" t="e">
        <f ca="1">+IF(AND(ISNUMBER(OFFSET('Water Data'!$D$4,0,10*ROW('Water Data'!D172))),'Data Summary'!BS178="Yes"),100-OFFSET('Water Data'!$D$4,0,10*ROW('Water Data'!D172)),NA())</f>
        <v>#N/A</v>
      </c>
      <c r="E178" s="510" t="e">
        <f ca="1">+IF(AND(ISNUMBER(OFFSET('Water Data'!$D$6,0,10*ROW('Water Data'!D172))),'Data Summary'!BT178="Yes"),OFFSET('Water Data'!$D$6,0,10*ROW('Water Data'!D172)),NA())</f>
        <v>#N/A</v>
      </c>
      <c r="F178" s="510" t="e">
        <f ca="1">+IF(AND(ISNUMBER(OFFSET('Water Data'!$D$9,0,10*ROW('Water Data'!D172))),'Data Summary'!BU178="Yes"),OFFSET('Water Data'!$D$9,0,10*ROW('Water Data'!D172)),NA())</f>
        <v>#N/A</v>
      </c>
      <c r="G178" s="510" t="e">
        <f ca="1">+IF(AND(ISNUMBER(OFFSET('Water Data'!$E$4,0,10*ROW('Water Data'!E172))),'Data Summary'!BV178="Yes"),100-OFFSET('Water Data'!$E$4,0,10*ROW('Water Data'!E172)),NA())</f>
        <v>#N/A</v>
      </c>
      <c r="H178" s="510" t="e">
        <f ca="1">+IF(AND(ISNUMBER(OFFSET('Water Data'!$E$6,0,10*ROW('Water Data'!E172))),'Data Summary'!BW178="Yes"),OFFSET('Water Data'!$E$6,0,10*ROW('Water Data'!E172)),NA())</f>
        <v>#N/A</v>
      </c>
      <c r="I178" s="510" t="e">
        <f ca="1">+IF(AND(ISNUMBER(OFFSET('Water Data'!$E$9,0,10*ROW('Water Data'!E172))),'Data Summary'!BX178="Yes"),OFFSET('Water Data'!$E$9,0,10*ROW('Water Data'!E172)),NA())</f>
        <v>#N/A</v>
      </c>
      <c r="J178" s="510" t="e">
        <f ca="1">+IF(AND(ISNUMBER(OFFSET('Water Data'!$F$4,0,10*ROW('Water Data'!F172))),'Data Summary'!BY178="Yes"),100-OFFSET('Water Data'!$F$4,0,10*ROW('Water Data'!F172)),NA())</f>
        <v>#N/A</v>
      </c>
      <c r="K178" s="510" t="e">
        <f ca="1">+IF(AND(ISNUMBER(OFFSET('Water Data'!$F$6,0,10*ROW('Water Data'!F172))),'Data Summary'!BZ178="Yes"),OFFSET('Water Data'!$F$6,0,10*ROW('Water Data'!F172)),NA())</f>
        <v>#N/A</v>
      </c>
      <c r="L178" s="510" t="e">
        <f ca="1">+IF(AND(ISNUMBER(OFFSET('Water Data'!$F$9,0,10*ROW('Water Data'!F172))),'Data Summary'!CA178="Yes"),OFFSET('Water Data'!$F$9,0,10*ROW('Water Data'!F172)),NA())</f>
        <v>#N/A</v>
      </c>
      <c r="M178" s="510" t="e">
        <f ca="1">+IF(AND(ISNUMBER(OFFSET('Water Data'!$G$4,0,10*ROW('Water Data'!G172))),'Data Summary'!CB178="Yes"),100-OFFSET('Water Data'!$G$4,0,10*ROW('Water Data'!G172)),NA())</f>
        <v>#N/A</v>
      </c>
      <c r="N178" s="510" t="e">
        <f ca="1">+IF(AND(ISNUMBER(OFFSET('Water Data'!$G$6,0,10*ROW('Water Data'!G172))),'Data Summary'!CC178="Yes"),OFFSET('Water Data'!$G$6,0,10*ROW('Water Data'!G172)),NA())</f>
        <v>#N/A</v>
      </c>
      <c r="O178" s="510" t="e">
        <f ca="1">+IF(AND(ISNUMBER(OFFSET('Water Data'!$G$9,0,10*ROW('Water Data'!G172))),'Data Summary'!CD178="Yes"),OFFSET('Water Data'!$G$9,0,10*ROW('Water Data'!G172)),NA())</f>
        <v>#N/A</v>
      </c>
      <c r="P178" s="510" t="e">
        <f ca="1">+IF(AND(ISNUMBER(OFFSET('Water Data'!$H$4,0,10*ROW('Water Data'!H172))),'Data Summary'!CE178="Yes"),100-OFFSET('Water Data'!$H$4,0,10*ROW('Water Data'!H172)),NA())</f>
        <v>#N/A</v>
      </c>
      <c r="Q178" s="510" t="e">
        <f ca="1">+IF(AND(ISNUMBER(OFFSET('Water Data'!$H$6,0,10*ROW('Water Data'!H172))),'Data Summary'!CF178="Yes"),OFFSET('Water Data'!$H$6,0,10*ROW('Water Data'!H172)),NA())</f>
        <v>#N/A</v>
      </c>
      <c r="R178" s="510" t="e">
        <f ca="1">+IF(AND(ISNUMBER(OFFSET('Water Data'!$H$9,0,10*ROW('Water Data'!H172))),'Data Summary'!CG178="Yes"),OFFSET('Water Data'!$H$9,0,10*ROW('Water Data'!H172)),NA())</f>
        <v>#N/A</v>
      </c>
      <c r="S178" s="510" t="e">
        <f ca="1">+IF(AND(ISNUMBER(OFFSET('Water Data'!$I$4,0,10*ROW('Water Data'!I172))),'Data Summary'!CH178="Yes"),100-OFFSET('Water Data'!$I$4,0,10*ROW('Water Data'!I172)),NA())</f>
        <v>#N/A</v>
      </c>
      <c r="T178" s="510" t="e">
        <f ca="1">+IF(AND(ISNUMBER(OFFSET('Water Data'!$I$6,0,10*ROW('Water Data'!I172))),'Data Summary'!CI178="Yes"),OFFSET('Water Data'!$I$6,0,10*ROW('Water Data'!I172)),NA())</f>
        <v>#N/A</v>
      </c>
      <c r="U178" s="510" t="e">
        <f ca="1">+IF(AND(ISNUMBER(OFFSET('Water Data'!$I$9,0,10*ROW('Water Data'!I172))),'Data Summary'!CJ178="Yes"),OFFSET('Water Data'!$I$9,0,10*ROW('Water Data'!I172)),NA())</f>
        <v>#N/A</v>
      </c>
      <c r="V178" s="511" t="e">
        <f ca="1">+IF(AND(ISNUMBER(OFFSET('Sanitation Data'!$D$4,0,10*ROW('Sanitation Data'!D172))),'Data Summary'!CK178="Yes"),100-OFFSET('Sanitation Data'!$D$4,0,10*ROW('Sanitation Data'!D172)),NA())</f>
        <v>#N/A</v>
      </c>
      <c r="W178" s="511" t="e">
        <f ca="1">+IF(AND(ISNUMBER(OFFSET('Sanitation Data'!$D$6,0,10*ROW('Sanitation Data'!D172))),'Data Summary'!CL178="Yes"),OFFSET('Sanitation Data'!$D$6,0,10*ROW('Sanitation Data'!D172)),NA())</f>
        <v>#N/A</v>
      </c>
      <c r="X178" s="511" t="e">
        <f ca="1">+IF(AND(ISNUMBER(OFFSET('Sanitation Data'!$D$10,0,10*ROW('Sanitation Data'!D172))),'Data Summary'!CM178="Yes"),OFFSET('Sanitation Data'!$D$10,0,10*ROW('Sanitation Data'!D172)),NA())</f>
        <v>#N/A</v>
      </c>
      <c r="Y178" s="511" t="e">
        <f ca="1">+IF(AND(ISNUMBER(OFFSET('Sanitation Data'!$D$11,0,10*ROW('Sanitation Data'!D172))),'Data Summary'!CN178="Yes"),OFFSET('Sanitation Data'!$D$11,0,10*ROW('Sanitation Data'!D172)),NA())</f>
        <v>#N/A</v>
      </c>
      <c r="Z178" s="511" t="e">
        <f ca="1">+IF(AND(ISNUMBER(OFFSET('Sanitation Data'!$D$12,0,10*ROW('Sanitation Data'!D172))),'Data Summary'!CO178="Yes"),OFFSET('Sanitation Data'!$D$12,0,10*ROW('Sanitation Data'!D172)),NA())</f>
        <v>#N/A</v>
      </c>
      <c r="AA178" s="511" t="e">
        <f ca="1">+IF(AND(ISNUMBER(OFFSET('Sanitation Data'!$E$4,0,10*ROW('Sanitation Data'!E172))),'Data Summary'!CP178="Yes"),100-OFFSET('Sanitation Data'!$E$4,0,10*ROW('Sanitation Data'!E172)),NA())</f>
        <v>#N/A</v>
      </c>
      <c r="AB178" s="511" t="e">
        <f ca="1">+IF(AND(ISNUMBER(OFFSET('Sanitation Data'!$E$6,0,10*ROW('Sanitation Data'!E172))),'Data Summary'!CQ178="Yes"),OFFSET('Sanitation Data'!$E$6,0,10*ROW('Sanitation Data'!E172)),NA())</f>
        <v>#N/A</v>
      </c>
      <c r="AC178" s="511" t="e">
        <f ca="1">+IF(AND(ISNUMBER(OFFSET('Sanitation Data'!$E$10,0,10*ROW('Sanitation Data'!E172))),'Data Summary'!CR178="Yes"),OFFSET('Sanitation Data'!$E$10,0,10*ROW('Sanitation Data'!E172)),NA())</f>
        <v>#N/A</v>
      </c>
      <c r="AD178" s="511" t="e">
        <f ca="1">+IF(AND(ISNUMBER(OFFSET('Sanitation Data'!$E$11,0,10*ROW('Sanitation Data'!E172))),'Data Summary'!CS178="Yes"),OFFSET('Sanitation Data'!$E$11,0,10*ROW('Sanitation Data'!E172)),NA())</f>
        <v>#N/A</v>
      </c>
      <c r="AE178" s="511" t="e">
        <f ca="1">+IF(AND(ISNUMBER(OFFSET('Sanitation Data'!$E$12,0,10*ROW('Sanitation Data'!E172))),'Data Summary'!CT178="Yes"),OFFSET('Sanitation Data'!$E$12,0,10*ROW('Sanitation Data'!E172)),NA())</f>
        <v>#N/A</v>
      </c>
      <c r="AF178" s="511" t="e">
        <f ca="1">+IF(AND(ISNUMBER(OFFSET('Sanitation Data'!$F$4,0,10*ROW('Sanitation Data'!F172))),'Data Summary'!CU178="Yes"),100-OFFSET('Sanitation Data'!$F$4,0,10*ROW('Sanitation Data'!F172)),NA())</f>
        <v>#N/A</v>
      </c>
      <c r="AG178" s="511" t="e">
        <f ca="1">+IF(AND(ISNUMBER(OFFSET('Sanitation Data'!$F$6,0,10*ROW('Sanitation Data'!F172))),'Data Summary'!CV178="Yes"),OFFSET('Sanitation Data'!$F$6,0,10*ROW('Sanitation Data'!F172)),NA())</f>
        <v>#N/A</v>
      </c>
      <c r="AH178" s="511" t="e">
        <f ca="1">+IF(AND(ISNUMBER(OFFSET('Sanitation Data'!$F$10,0,10*ROW('Sanitation Data'!F172))),'Data Summary'!CW178="Yes"),OFFSET('Sanitation Data'!$F$10,0,10*ROW('Sanitation Data'!F172)),NA())</f>
        <v>#N/A</v>
      </c>
      <c r="AI178" s="511" t="e">
        <f ca="1">+IF(AND(ISNUMBER(OFFSET('Sanitation Data'!$F$11,0,10*ROW('Sanitation Data'!F172))),'Data Summary'!CX178="Yes"),OFFSET('Sanitation Data'!$F$11,0,10*ROW('Sanitation Data'!F172)),NA())</f>
        <v>#N/A</v>
      </c>
      <c r="AJ178" s="511" t="e">
        <f ca="1">+IF(AND(ISNUMBER(OFFSET('Sanitation Data'!$F$12,0,10*ROW('Sanitation Data'!F172))),'Data Summary'!CY178="Yes"),OFFSET('Sanitation Data'!$F$12,0,10*ROW('Sanitation Data'!F172)),NA())</f>
        <v>#N/A</v>
      </c>
      <c r="AK178" s="511" t="e">
        <f ca="1">+IF(AND(ISNUMBER(OFFSET('Sanitation Data'!$G$4,0,10*ROW('Sanitation Data'!G172))),'Data Summary'!CZ178="Yes"),100-OFFSET('Sanitation Data'!$G$4,0,10*ROW('Sanitation Data'!G172)),NA())</f>
        <v>#N/A</v>
      </c>
      <c r="AL178" s="511" t="e">
        <f ca="1">+IF(AND(ISNUMBER(OFFSET('Sanitation Data'!$G$6,0,10*ROW('Sanitation Data'!G172))),'Data Summary'!DA178="Yes"),OFFSET('Sanitation Data'!$G$6,0,10*ROW('Sanitation Data'!G172)),NA())</f>
        <v>#N/A</v>
      </c>
      <c r="AM178" s="511" t="e">
        <f ca="1">+IF(AND(ISNUMBER(OFFSET('Sanitation Data'!$G$10,0,10*ROW('Sanitation Data'!G172))),'Data Summary'!DB178="Yes"),OFFSET('Sanitation Data'!$G$10,0,10*ROW('Sanitation Data'!G172)),NA())</f>
        <v>#N/A</v>
      </c>
      <c r="AN178" s="511" t="e">
        <f ca="1">+IF(AND(ISNUMBER(OFFSET('Sanitation Data'!$G$11,0,10*ROW('Sanitation Data'!G172))),'Data Summary'!DC178="Yes"),OFFSET('Sanitation Data'!$G$11,0,10*ROW('Sanitation Data'!G172)),NA())</f>
        <v>#N/A</v>
      </c>
      <c r="AO178" s="511" t="e">
        <f ca="1">+IF(AND(ISNUMBER(OFFSET('Sanitation Data'!$G$12,0,10*ROW('Sanitation Data'!G172))),'Data Summary'!DD178="Yes"),OFFSET('Sanitation Data'!$G$12,0,10*ROW('Sanitation Data'!G172)),NA())</f>
        <v>#N/A</v>
      </c>
      <c r="AP178" s="511" t="e">
        <f ca="1">+IF(AND(ISNUMBER(OFFSET('Sanitation Data'!$H$4,0,10*ROW('Sanitation Data'!H172))),'Data Summary'!DE178="Yes"),100-OFFSET('Sanitation Data'!$H$4,0,10*ROW('Sanitation Data'!H172)),NA())</f>
        <v>#N/A</v>
      </c>
      <c r="AQ178" s="511" t="e">
        <f ca="1">+IF(AND(ISNUMBER(OFFSET('Sanitation Data'!$H$6,0,10*ROW('Sanitation Data'!H172))),'Data Summary'!DF178="Yes"),OFFSET('Sanitation Data'!$H$6,0,10*ROW('Sanitation Data'!H172)),NA())</f>
        <v>#N/A</v>
      </c>
      <c r="AR178" s="511" t="e">
        <f ca="1">+IF(AND(ISNUMBER(OFFSET('Sanitation Data'!$H$10,0,10*ROW('Sanitation Data'!H172))),'Data Summary'!DG178="Yes"),OFFSET('Sanitation Data'!$H$10,0,10*ROW('Sanitation Data'!H172)),NA())</f>
        <v>#N/A</v>
      </c>
      <c r="AS178" s="511" t="e">
        <f ca="1">+IF(AND(ISNUMBER(OFFSET('Sanitation Data'!$H$11,0,10*ROW('Sanitation Data'!H172))),'Data Summary'!DH178="Yes"),OFFSET('Sanitation Data'!$H$11,0,10*ROW('Sanitation Data'!H172)),NA())</f>
        <v>#N/A</v>
      </c>
      <c r="AT178" s="511" t="e">
        <f ca="1">+IF(AND(ISNUMBER(OFFSET('Sanitation Data'!$H$12,0,10*ROW('Sanitation Data'!H172))),'Data Summary'!DI178="Yes"),OFFSET('Sanitation Data'!$H$12,0,10*ROW('Sanitation Data'!H172)),NA())</f>
        <v>#N/A</v>
      </c>
      <c r="AU178" s="511" t="e">
        <f ca="1">+IF(AND(ISNUMBER(OFFSET('Sanitation Data'!$I$4,0,10*ROW('Sanitation Data'!I172))),'Data Summary'!DJ178="Yes"),100-OFFSET('Sanitation Data'!$I$4,0,10*ROW('Sanitation Data'!I172)),NA())</f>
        <v>#N/A</v>
      </c>
      <c r="AV178" s="511" t="e">
        <f ca="1">+IF(AND(ISNUMBER(OFFSET('Sanitation Data'!$I$6,0,10*ROW('Sanitation Data'!I172))),'Data Summary'!DK178="Yes"),OFFSET('Sanitation Data'!$I$6,0,10*ROW('Sanitation Data'!I172)),NA())</f>
        <v>#N/A</v>
      </c>
      <c r="AW178" s="511" t="e">
        <f ca="1">+IF(AND(ISNUMBER(OFFSET('Sanitation Data'!$I$10,0,10*ROW('Sanitation Data'!I172))),'Data Summary'!DL178="Yes"),OFFSET('Sanitation Data'!$I$10,0,10*ROW('Sanitation Data'!I172)),NA())</f>
        <v>#N/A</v>
      </c>
      <c r="AX178" s="511" t="e">
        <f ca="1">+IF(AND(ISNUMBER(OFFSET('Sanitation Data'!$I$11,0,10*ROW('Sanitation Data'!I172))),'Data Summary'!DM178="Yes"),OFFSET('Sanitation Data'!$I$11,0,10*ROW('Sanitation Data'!I172)),NA())</f>
        <v>#N/A</v>
      </c>
      <c r="AY178" s="511" t="e">
        <f ca="1">+IF(AND(ISNUMBER(OFFSET('Sanitation Data'!$I$12,0,10*ROW('Sanitation Data'!I172))),'Data Summary'!DN178="Yes"),OFFSET('Sanitation Data'!$I$12,0,10*ROW('Sanitation Data'!I172)),NA())</f>
        <v>#N/A</v>
      </c>
      <c r="AZ178" s="512" t="e">
        <f ca="1">+IF(AND(ISNUMBER(OFFSET('Hygiene Data'!$D$5,0,10*ROW('Hygiene Data'!D172))),'Data Summary'!DO178="Yes"),OFFSET('Hygiene Data'!$D$5,0,10*ROW('Hygiene Data'!D172)),NA())</f>
        <v>#N/A</v>
      </c>
      <c r="BA178" s="512" t="e">
        <f ca="1">+IF(AND(ISNUMBER(OFFSET('Hygiene Data'!$D$7,0,10*ROW('Hygiene Data'!D172))),'Data Summary'!DP178="Yes"),OFFSET('Hygiene Data'!$D$7,0,10*ROW('Hygiene Data'!D172)),NA())</f>
        <v>#N/A</v>
      </c>
      <c r="BB178" s="512" t="e">
        <f ca="1">+IF(AND(ISNUMBER(OFFSET('Hygiene Data'!$D$9,0,10*ROW('Hygiene Data'!D172))),'Data Summary'!DQ178="Yes"),OFFSET('Hygiene Data'!$D$9,0,10*ROW('Hygiene Data'!D172)),NA())</f>
        <v>#N/A</v>
      </c>
      <c r="BC178" s="512" t="e">
        <f ca="1">+IF(AND(ISNUMBER(OFFSET('Hygiene Data'!$E$5,0,10*ROW('Hygiene Data'!E172))),'Data Summary'!DR178="Yes"),OFFSET('Hygiene Data'!$E$5,0,10*ROW('Hygiene Data'!E172)),NA())</f>
        <v>#N/A</v>
      </c>
      <c r="BD178" s="512" t="e">
        <f ca="1">+IF(AND(ISNUMBER(OFFSET('Hygiene Data'!$E$7,0,10*ROW('Hygiene Data'!E172))),'Data Summary'!DS178="Yes"),OFFSET('Hygiene Data'!$E$7,0,10*ROW('Hygiene Data'!E172)),NA())</f>
        <v>#N/A</v>
      </c>
      <c r="BE178" s="512" t="e">
        <f ca="1">+IF(AND(ISNUMBER(OFFSET('Hygiene Data'!$E$9,0,10*ROW('Hygiene Data'!E172))),'Data Summary'!DT178="Yes"),OFFSET('Hygiene Data'!$E$9,0,10*ROW('Hygiene Data'!E172)),NA())</f>
        <v>#N/A</v>
      </c>
      <c r="BF178" s="512" t="e">
        <f ca="1">+IF(AND(ISNUMBER(OFFSET('Hygiene Data'!$F$5,0,10*ROW('Hygiene Data'!F172))),'Data Summary'!DU178="Yes"),OFFSET('Hygiene Data'!$F$5,0,10*ROW('Hygiene Data'!F172)),NA())</f>
        <v>#N/A</v>
      </c>
      <c r="BG178" s="512" t="e">
        <f ca="1">+IF(AND(ISNUMBER(OFFSET('Hygiene Data'!$F$7,0,10*ROW('Hygiene Data'!F172))),'Data Summary'!DV178="Yes"),OFFSET('Hygiene Data'!$F$7,0,10*ROW('Hygiene Data'!F172)),NA())</f>
        <v>#N/A</v>
      </c>
      <c r="BH178" s="512" t="e">
        <f ca="1">+IF(AND(ISNUMBER(OFFSET('Hygiene Data'!$F$9,0,10*ROW('Hygiene Data'!F172))),'Data Summary'!DW178="Yes"),OFFSET('Hygiene Data'!$F$9,0,10*ROW('Hygiene Data'!F172)),NA())</f>
        <v>#N/A</v>
      </c>
      <c r="BI178" s="512" t="e">
        <f ca="1">+IF(AND(ISNUMBER(OFFSET('Hygiene Data'!$G$5,0,10*ROW('Hygiene Data'!G172))),'Data Summary'!DX178="Yes"),OFFSET('Hygiene Data'!$G$5,0,10*ROW('Hygiene Data'!G172)),NA())</f>
        <v>#N/A</v>
      </c>
      <c r="BJ178" s="512" t="e">
        <f ca="1">+IF(AND(ISNUMBER(OFFSET('Hygiene Data'!$G$7,0,10*ROW('Hygiene Data'!G172))),'Data Summary'!DY178="Yes"),OFFSET('Hygiene Data'!$G$7,0,10*ROW('Hygiene Data'!G172)),NA())</f>
        <v>#N/A</v>
      </c>
      <c r="BK178" s="512" t="e">
        <f ca="1">+IF(AND(ISNUMBER(OFFSET('Hygiene Data'!$G$9,0,10*ROW('Hygiene Data'!G172))),'Data Summary'!DZ178="Yes"),OFFSET('Hygiene Data'!$G$9,0,10*ROW('Hygiene Data'!G172)),NA())</f>
        <v>#N/A</v>
      </c>
      <c r="BL178" s="512" t="e">
        <f ca="1">+IF(AND(ISNUMBER(OFFSET('Hygiene Data'!$H$5,0,10*ROW('Hygiene Data'!H172))),'Data Summary'!EA178="Yes"),OFFSET('Hygiene Data'!$H$5,0,10*ROW('Hygiene Data'!H172)),NA())</f>
        <v>#N/A</v>
      </c>
      <c r="BM178" s="512" t="e">
        <f ca="1">+IF(AND(ISNUMBER(OFFSET('Hygiene Data'!$H$7,0,10*ROW('Hygiene Data'!H172))),'Data Summary'!EB178="Yes"),OFFSET('Hygiene Data'!$H$7,0,10*ROW('Hygiene Data'!H172)),NA())</f>
        <v>#N/A</v>
      </c>
      <c r="BN178" s="512" t="e">
        <f ca="1">+IF(AND(ISNUMBER(OFFSET('Hygiene Data'!$H$9,0,10*ROW('Hygiene Data'!H172))),'Data Summary'!EC178="Yes"),OFFSET('Hygiene Data'!$H$9,0,10*ROW('Hygiene Data'!H172)),NA())</f>
        <v>#N/A</v>
      </c>
      <c r="BO178" s="512" t="e">
        <f ca="1">+IF(AND(ISNUMBER(OFFSET('Hygiene Data'!$I$5,0,10*ROW('Hygiene Data'!I172))),'Data Summary'!ED178="Yes"),OFFSET('Hygiene Data'!$I$5,0,10*ROW('Hygiene Data'!I172)),NA())</f>
        <v>#N/A</v>
      </c>
      <c r="BP178" s="512" t="e">
        <f ca="1">+IF(AND(ISNUMBER(OFFSET('Hygiene Data'!$I$7,0,10*ROW('Hygiene Data'!I172))),'Data Summary'!EE178="Yes"),OFFSET('Hygiene Data'!$I$7,0,10*ROW('Hygiene Data'!I172)),NA())</f>
        <v>#N/A</v>
      </c>
      <c r="BQ178" s="512" t="e">
        <f ca="1">+IF(AND(ISNUMBER(OFFSET('Hygiene Data'!$I$9,0,10*ROW('Hygiene Data'!I172))),'Data Summary'!EF178="Yes"),OFFSET('Hygiene Data'!$I$9,0,10*ROW('Hygiene Data'!I172)),NA())</f>
        <v>#N/A</v>
      </c>
    </row>
    <row r="179" spans="1:69" x14ac:dyDescent="0.25">
      <c r="A179" s="508" t="e">
        <f ca="1">+RIGHT('Data Summary'!A179,LEN('Data Summary'!A179)-9)</f>
        <v>#VALUE!</v>
      </c>
      <c r="B179" s="482" t="str">
        <f ca="1">+IF(ISTEXT('Data Summary'!B179),'Data Summary'!B179,"")</f>
        <v/>
      </c>
      <c r="C179" s="509" t="e">
        <f ca="1">+VALUE('Data Summary'!C179)</f>
        <v>#VALUE!</v>
      </c>
      <c r="D179" s="510" t="e">
        <f ca="1">+IF(AND(ISNUMBER(OFFSET('Water Data'!$D$4,0,10*ROW('Water Data'!D173))),'Data Summary'!BS179="Yes"),100-OFFSET('Water Data'!$D$4,0,10*ROW('Water Data'!D173)),NA())</f>
        <v>#N/A</v>
      </c>
      <c r="E179" s="510" t="e">
        <f ca="1">+IF(AND(ISNUMBER(OFFSET('Water Data'!$D$6,0,10*ROW('Water Data'!D173))),'Data Summary'!BT179="Yes"),OFFSET('Water Data'!$D$6,0,10*ROW('Water Data'!D173)),NA())</f>
        <v>#N/A</v>
      </c>
      <c r="F179" s="510" t="e">
        <f ca="1">+IF(AND(ISNUMBER(OFFSET('Water Data'!$D$9,0,10*ROW('Water Data'!D173))),'Data Summary'!BU179="Yes"),OFFSET('Water Data'!$D$9,0,10*ROW('Water Data'!D173)),NA())</f>
        <v>#N/A</v>
      </c>
      <c r="G179" s="510" t="e">
        <f ca="1">+IF(AND(ISNUMBER(OFFSET('Water Data'!$E$4,0,10*ROW('Water Data'!E173))),'Data Summary'!BV179="Yes"),100-OFFSET('Water Data'!$E$4,0,10*ROW('Water Data'!E173)),NA())</f>
        <v>#N/A</v>
      </c>
      <c r="H179" s="510" t="e">
        <f ca="1">+IF(AND(ISNUMBER(OFFSET('Water Data'!$E$6,0,10*ROW('Water Data'!E173))),'Data Summary'!BW179="Yes"),OFFSET('Water Data'!$E$6,0,10*ROW('Water Data'!E173)),NA())</f>
        <v>#N/A</v>
      </c>
      <c r="I179" s="510" t="e">
        <f ca="1">+IF(AND(ISNUMBER(OFFSET('Water Data'!$E$9,0,10*ROW('Water Data'!E173))),'Data Summary'!BX179="Yes"),OFFSET('Water Data'!$E$9,0,10*ROW('Water Data'!E173)),NA())</f>
        <v>#N/A</v>
      </c>
      <c r="J179" s="510" t="e">
        <f ca="1">+IF(AND(ISNUMBER(OFFSET('Water Data'!$F$4,0,10*ROW('Water Data'!F173))),'Data Summary'!BY179="Yes"),100-OFFSET('Water Data'!$F$4,0,10*ROW('Water Data'!F173)),NA())</f>
        <v>#N/A</v>
      </c>
      <c r="K179" s="510" t="e">
        <f ca="1">+IF(AND(ISNUMBER(OFFSET('Water Data'!$F$6,0,10*ROW('Water Data'!F173))),'Data Summary'!BZ179="Yes"),OFFSET('Water Data'!$F$6,0,10*ROW('Water Data'!F173)),NA())</f>
        <v>#N/A</v>
      </c>
      <c r="L179" s="510" t="e">
        <f ca="1">+IF(AND(ISNUMBER(OFFSET('Water Data'!$F$9,0,10*ROW('Water Data'!F173))),'Data Summary'!CA179="Yes"),OFFSET('Water Data'!$F$9,0,10*ROW('Water Data'!F173)),NA())</f>
        <v>#N/A</v>
      </c>
      <c r="M179" s="510" t="e">
        <f ca="1">+IF(AND(ISNUMBER(OFFSET('Water Data'!$G$4,0,10*ROW('Water Data'!G173))),'Data Summary'!CB179="Yes"),100-OFFSET('Water Data'!$G$4,0,10*ROW('Water Data'!G173)),NA())</f>
        <v>#N/A</v>
      </c>
      <c r="N179" s="510" t="e">
        <f ca="1">+IF(AND(ISNUMBER(OFFSET('Water Data'!$G$6,0,10*ROW('Water Data'!G173))),'Data Summary'!CC179="Yes"),OFFSET('Water Data'!$G$6,0,10*ROW('Water Data'!G173)),NA())</f>
        <v>#N/A</v>
      </c>
      <c r="O179" s="510" t="e">
        <f ca="1">+IF(AND(ISNUMBER(OFFSET('Water Data'!$G$9,0,10*ROW('Water Data'!G173))),'Data Summary'!CD179="Yes"),OFFSET('Water Data'!$G$9,0,10*ROW('Water Data'!G173)),NA())</f>
        <v>#N/A</v>
      </c>
      <c r="P179" s="510" t="e">
        <f ca="1">+IF(AND(ISNUMBER(OFFSET('Water Data'!$H$4,0,10*ROW('Water Data'!H173))),'Data Summary'!CE179="Yes"),100-OFFSET('Water Data'!$H$4,0,10*ROW('Water Data'!H173)),NA())</f>
        <v>#N/A</v>
      </c>
      <c r="Q179" s="510" t="e">
        <f ca="1">+IF(AND(ISNUMBER(OFFSET('Water Data'!$H$6,0,10*ROW('Water Data'!H173))),'Data Summary'!CF179="Yes"),OFFSET('Water Data'!$H$6,0,10*ROW('Water Data'!H173)),NA())</f>
        <v>#N/A</v>
      </c>
      <c r="R179" s="510" t="e">
        <f ca="1">+IF(AND(ISNUMBER(OFFSET('Water Data'!$H$9,0,10*ROW('Water Data'!H173))),'Data Summary'!CG179="Yes"),OFFSET('Water Data'!$H$9,0,10*ROW('Water Data'!H173)),NA())</f>
        <v>#N/A</v>
      </c>
      <c r="S179" s="510" t="e">
        <f ca="1">+IF(AND(ISNUMBER(OFFSET('Water Data'!$I$4,0,10*ROW('Water Data'!I173))),'Data Summary'!CH179="Yes"),100-OFFSET('Water Data'!$I$4,0,10*ROW('Water Data'!I173)),NA())</f>
        <v>#N/A</v>
      </c>
      <c r="T179" s="510" t="e">
        <f ca="1">+IF(AND(ISNUMBER(OFFSET('Water Data'!$I$6,0,10*ROW('Water Data'!I173))),'Data Summary'!CI179="Yes"),OFFSET('Water Data'!$I$6,0,10*ROW('Water Data'!I173)),NA())</f>
        <v>#N/A</v>
      </c>
      <c r="U179" s="510" t="e">
        <f ca="1">+IF(AND(ISNUMBER(OFFSET('Water Data'!$I$9,0,10*ROW('Water Data'!I173))),'Data Summary'!CJ179="Yes"),OFFSET('Water Data'!$I$9,0,10*ROW('Water Data'!I173)),NA())</f>
        <v>#N/A</v>
      </c>
      <c r="V179" s="511" t="e">
        <f ca="1">+IF(AND(ISNUMBER(OFFSET('Sanitation Data'!$D$4,0,10*ROW('Sanitation Data'!D173))),'Data Summary'!CK179="Yes"),100-OFFSET('Sanitation Data'!$D$4,0,10*ROW('Sanitation Data'!D173)),NA())</f>
        <v>#N/A</v>
      </c>
      <c r="W179" s="511" t="e">
        <f ca="1">+IF(AND(ISNUMBER(OFFSET('Sanitation Data'!$D$6,0,10*ROW('Sanitation Data'!D173))),'Data Summary'!CL179="Yes"),OFFSET('Sanitation Data'!$D$6,0,10*ROW('Sanitation Data'!D173)),NA())</f>
        <v>#N/A</v>
      </c>
      <c r="X179" s="511" t="e">
        <f ca="1">+IF(AND(ISNUMBER(OFFSET('Sanitation Data'!$D$10,0,10*ROW('Sanitation Data'!D173))),'Data Summary'!CM179="Yes"),OFFSET('Sanitation Data'!$D$10,0,10*ROW('Sanitation Data'!D173)),NA())</f>
        <v>#N/A</v>
      </c>
      <c r="Y179" s="511" t="e">
        <f ca="1">+IF(AND(ISNUMBER(OFFSET('Sanitation Data'!$D$11,0,10*ROW('Sanitation Data'!D173))),'Data Summary'!CN179="Yes"),OFFSET('Sanitation Data'!$D$11,0,10*ROW('Sanitation Data'!D173)),NA())</f>
        <v>#N/A</v>
      </c>
      <c r="Z179" s="511" t="e">
        <f ca="1">+IF(AND(ISNUMBER(OFFSET('Sanitation Data'!$D$12,0,10*ROW('Sanitation Data'!D173))),'Data Summary'!CO179="Yes"),OFFSET('Sanitation Data'!$D$12,0,10*ROW('Sanitation Data'!D173)),NA())</f>
        <v>#N/A</v>
      </c>
      <c r="AA179" s="511" t="e">
        <f ca="1">+IF(AND(ISNUMBER(OFFSET('Sanitation Data'!$E$4,0,10*ROW('Sanitation Data'!E173))),'Data Summary'!CP179="Yes"),100-OFFSET('Sanitation Data'!$E$4,0,10*ROW('Sanitation Data'!E173)),NA())</f>
        <v>#N/A</v>
      </c>
      <c r="AB179" s="511" t="e">
        <f ca="1">+IF(AND(ISNUMBER(OFFSET('Sanitation Data'!$E$6,0,10*ROW('Sanitation Data'!E173))),'Data Summary'!CQ179="Yes"),OFFSET('Sanitation Data'!$E$6,0,10*ROW('Sanitation Data'!E173)),NA())</f>
        <v>#N/A</v>
      </c>
      <c r="AC179" s="511" t="e">
        <f ca="1">+IF(AND(ISNUMBER(OFFSET('Sanitation Data'!$E$10,0,10*ROW('Sanitation Data'!E173))),'Data Summary'!CR179="Yes"),OFFSET('Sanitation Data'!$E$10,0,10*ROW('Sanitation Data'!E173)),NA())</f>
        <v>#N/A</v>
      </c>
      <c r="AD179" s="511" t="e">
        <f ca="1">+IF(AND(ISNUMBER(OFFSET('Sanitation Data'!$E$11,0,10*ROW('Sanitation Data'!E173))),'Data Summary'!CS179="Yes"),OFFSET('Sanitation Data'!$E$11,0,10*ROW('Sanitation Data'!E173)),NA())</f>
        <v>#N/A</v>
      </c>
      <c r="AE179" s="511" t="e">
        <f ca="1">+IF(AND(ISNUMBER(OFFSET('Sanitation Data'!$E$12,0,10*ROW('Sanitation Data'!E173))),'Data Summary'!CT179="Yes"),OFFSET('Sanitation Data'!$E$12,0,10*ROW('Sanitation Data'!E173)),NA())</f>
        <v>#N/A</v>
      </c>
      <c r="AF179" s="511" t="e">
        <f ca="1">+IF(AND(ISNUMBER(OFFSET('Sanitation Data'!$F$4,0,10*ROW('Sanitation Data'!F173))),'Data Summary'!CU179="Yes"),100-OFFSET('Sanitation Data'!$F$4,0,10*ROW('Sanitation Data'!F173)),NA())</f>
        <v>#N/A</v>
      </c>
      <c r="AG179" s="511" t="e">
        <f ca="1">+IF(AND(ISNUMBER(OFFSET('Sanitation Data'!$F$6,0,10*ROW('Sanitation Data'!F173))),'Data Summary'!CV179="Yes"),OFFSET('Sanitation Data'!$F$6,0,10*ROW('Sanitation Data'!F173)),NA())</f>
        <v>#N/A</v>
      </c>
      <c r="AH179" s="511" t="e">
        <f ca="1">+IF(AND(ISNUMBER(OFFSET('Sanitation Data'!$F$10,0,10*ROW('Sanitation Data'!F173))),'Data Summary'!CW179="Yes"),OFFSET('Sanitation Data'!$F$10,0,10*ROW('Sanitation Data'!F173)),NA())</f>
        <v>#N/A</v>
      </c>
      <c r="AI179" s="511" t="e">
        <f ca="1">+IF(AND(ISNUMBER(OFFSET('Sanitation Data'!$F$11,0,10*ROW('Sanitation Data'!F173))),'Data Summary'!CX179="Yes"),OFFSET('Sanitation Data'!$F$11,0,10*ROW('Sanitation Data'!F173)),NA())</f>
        <v>#N/A</v>
      </c>
      <c r="AJ179" s="511" t="e">
        <f ca="1">+IF(AND(ISNUMBER(OFFSET('Sanitation Data'!$F$12,0,10*ROW('Sanitation Data'!F173))),'Data Summary'!CY179="Yes"),OFFSET('Sanitation Data'!$F$12,0,10*ROW('Sanitation Data'!F173)),NA())</f>
        <v>#N/A</v>
      </c>
      <c r="AK179" s="511" t="e">
        <f ca="1">+IF(AND(ISNUMBER(OFFSET('Sanitation Data'!$G$4,0,10*ROW('Sanitation Data'!G173))),'Data Summary'!CZ179="Yes"),100-OFFSET('Sanitation Data'!$G$4,0,10*ROW('Sanitation Data'!G173)),NA())</f>
        <v>#N/A</v>
      </c>
      <c r="AL179" s="511" t="e">
        <f ca="1">+IF(AND(ISNUMBER(OFFSET('Sanitation Data'!$G$6,0,10*ROW('Sanitation Data'!G173))),'Data Summary'!DA179="Yes"),OFFSET('Sanitation Data'!$G$6,0,10*ROW('Sanitation Data'!G173)),NA())</f>
        <v>#N/A</v>
      </c>
      <c r="AM179" s="511" t="e">
        <f ca="1">+IF(AND(ISNUMBER(OFFSET('Sanitation Data'!$G$10,0,10*ROW('Sanitation Data'!G173))),'Data Summary'!DB179="Yes"),OFFSET('Sanitation Data'!$G$10,0,10*ROW('Sanitation Data'!G173)),NA())</f>
        <v>#N/A</v>
      </c>
      <c r="AN179" s="511" t="e">
        <f ca="1">+IF(AND(ISNUMBER(OFFSET('Sanitation Data'!$G$11,0,10*ROW('Sanitation Data'!G173))),'Data Summary'!DC179="Yes"),OFFSET('Sanitation Data'!$G$11,0,10*ROW('Sanitation Data'!G173)),NA())</f>
        <v>#N/A</v>
      </c>
      <c r="AO179" s="511" t="e">
        <f ca="1">+IF(AND(ISNUMBER(OFFSET('Sanitation Data'!$G$12,0,10*ROW('Sanitation Data'!G173))),'Data Summary'!DD179="Yes"),OFFSET('Sanitation Data'!$G$12,0,10*ROW('Sanitation Data'!G173)),NA())</f>
        <v>#N/A</v>
      </c>
      <c r="AP179" s="511" t="e">
        <f ca="1">+IF(AND(ISNUMBER(OFFSET('Sanitation Data'!$H$4,0,10*ROW('Sanitation Data'!H173))),'Data Summary'!DE179="Yes"),100-OFFSET('Sanitation Data'!$H$4,0,10*ROW('Sanitation Data'!H173)),NA())</f>
        <v>#N/A</v>
      </c>
      <c r="AQ179" s="511" t="e">
        <f ca="1">+IF(AND(ISNUMBER(OFFSET('Sanitation Data'!$H$6,0,10*ROW('Sanitation Data'!H173))),'Data Summary'!DF179="Yes"),OFFSET('Sanitation Data'!$H$6,0,10*ROW('Sanitation Data'!H173)),NA())</f>
        <v>#N/A</v>
      </c>
      <c r="AR179" s="511" t="e">
        <f ca="1">+IF(AND(ISNUMBER(OFFSET('Sanitation Data'!$H$10,0,10*ROW('Sanitation Data'!H173))),'Data Summary'!DG179="Yes"),OFFSET('Sanitation Data'!$H$10,0,10*ROW('Sanitation Data'!H173)),NA())</f>
        <v>#N/A</v>
      </c>
      <c r="AS179" s="511" t="e">
        <f ca="1">+IF(AND(ISNUMBER(OFFSET('Sanitation Data'!$H$11,0,10*ROW('Sanitation Data'!H173))),'Data Summary'!DH179="Yes"),OFFSET('Sanitation Data'!$H$11,0,10*ROW('Sanitation Data'!H173)),NA())</f>
        <v>#N/A</v>
      </c>
      <c r="AT179" s="511" t="e">
        <f ca="1">+IF(AND(ISNUMBER(OFFSET('Sanitation Data'!$H$12,0,10*ROW('Sanitation Data'!H173))),'Data Summary'!DI179="Yes"),OFFSET('Sanitation Data'!$H$12,0,10*ROW('Sanitation Data'!H173)),NA())</f>
        <v>#N/A</v>
      </c>
      <c r="AU179" s="511" t="e">
        <f ca="1">+IF(AND(ISNUMBER(OFFSET('Sanitation Data'!$I$4,0,10*ROW('Sanitation Data'!I173))),'Data Summary'!DJ179="Yes"),100-OFFSET('Sanitation Data'!$I$4,0,10*ROW('Sanitation Data'!I173)),NA())</f>
        <v>#N/A</v>
      </c>
      <c r="AV179" s="511" t="e">
        <f ca="1">+IF(AND(ISNUMBER(OFFSET('Sanitation Data'!$I$6,0,10*ROW('Sanitation Data'!I173))),'Data Summary'!DK179="Yes"),OFFSET('Sanitation Data'!$I$6,0,10*ROW('Sanitation Data'!I173)),NA())</f>
        <v>#N/A</v>
      </c>
      <c r="AW179" s="511" t="e">
        <f ca="1">+IF(AND(ISNUMBER(OFFSET('Sanitation Data'!$I$10,0,10*ROW('Sanitation Data'!I173))),'Data Summary'!DL179="Yes"),OFFSET('Sanitation Data'!$I$10,0,10*ROW('Sanitation Data'!I173)),NA())</f>
        <v>#N/A</v>
      </c>
      <c r="AX179" s="511" t="e">
        <f ca="1">+IF(AND(ISNUMBER(OFFSET('Sanitation Data'!$I$11,0,10*ROW('Sanitation Data'!I173))),'Data Summary'!DM179="Yes"),OFFSET('Sanitation Data'!$I$11,0,10*ROW('Sanitation Data'!I173)),NA())</f>
        <v>#N/A</v>
      </c>
      <c r="AY179" s="511" t="e">
        <f ca="1">+IF(AND(ISNUMBER(OFFSET('Sanitation Data'!$I$12,0,10*ROW('Sanitation Data'!I173))),'Data Summary'!DN179="Yes"),OFFSET('Sanitation Data'!$I$12,0,10*ROW('Sanitation Data'!I173)),NA())</f>
        <v>#N/A</v>
      </c>
      <c r="AZ179" s="512" t="e">
        <f ca="1">+IF(AND(ISNUMBER(OFFSET('Hygiene Data'!$D$5,0,10*ROW('Hygiene Data'!D173))),'Data Summary'!DO179="Yes"),OFFSET('Hygiene Data'!$D$5,0,10*ROW('Hygiene Data'!D173)),NA())</f>
        <v>#N/A</v>
      </c>
      <c r="BA179" s="512" t="e">
        <f ca="1">+IF(AND(ISNUMBER(OFFSET('Hygiene Data'!$D$7,0,10*ROW('Hygiene Data'!D173))),'Data Summary'!DP179="Yes"),OFFSET('Hygiene Data'!$D$7,0,10*ROW('Hygiene Data'!D173)),NA())</f>
        <v>#N/A</v>
      </c>
      <c r="BB179" s="512" t="e">
        <f ca="1">+IF(AND(ISNUMBER(OFFSET('Hygiene Data'!$D$9,0,10*ROW('Hygiene Data'!D173))),'Data Summary'!DQ179="Yes"),OFFSET('Hygiene Data'!$D$9,0,10*ROW('Hygiene Data'!D173)),NA())</f>
        <v>#N/A</v>
      </c>
      <c r="BC179" s="512" t="e">
        <f ca="1">+IF(AND(ISNUMBER(OFFSET('Hygiene Data'!$E$5,0,10*ROW('Hygiene Data'!E173))),'Data Summary'!DR179="Yes"),OFFSET('Hygiene Data'!$E$5,0,10*ROW('Hygiene Data'!E173)),NA())</f>
        <v>#N/A</v>
      </c>
      <c r="BD179" s="512" t="e">
        <f ca="1">+IF(AND(ISNUMBER(OFFSET('Hygiene Data'!$E$7,0,10*ROW('Hygiene Data'!E173))),'Data Summary'!DS179="Yes"),OFFSET('Hygiene Data'!$E$7,0,10*ROW('Hygiene Data'!E173)),NA())</f>
        <v>#N/A</v>
      </c>
      <c r="BE179" s="512" t="e">
        <f ca="1">+IF(AND(ISNUMBER(OFFSET('Hygiene Data'!$E$9,0,10*ROW('Hygiene Data'!E173))),'Data Summary'!DT179="Yes"),OFFSET('Hygiene Data'!$E$9,0,10*ROW('Hygiene Data'!E173)),NA())</f>
        <v>#N/A</v>
      </c>
      <c r="BF179" s="512" t="e">
        <f ca="1">+IF(AND(ISNUMBER(OFFSET('Hygiene Data'!$F$5,0,10*ROW('Hygiene Data'!F173))),'Data Summary'!DU179="Yes"),OFFSET('Hygiene Data'!$F$5,0,10*ROW('Hygiene Data'!F173)),NA())</f>
        <v>#N/A</v>
      </c>
      <c r="BG179" s="512" t="e">
        <f ca="1">+IF(AND(ISNUMBER(OFFSET('Hygiene Data'!$F$7,0,10*ROW('Hygiene Data'!F173))),'Data Summary'!DV179="Yes"),OFFSET('Hygiene Data'!$F$7,0,10*ROW('Hygiene Data'!F173)),NA())</f>
        <v>#N/A</v>
      </c>
      <c r="BH179" s="512" t="e">
        <f ca="1">+IF(AND(ISNUMBER(OFFSET('Hygiene Data'!$F$9,0,10*ROW('Hygiene Data'!F173))),'Data Summary'!DW179="Yes"),OFFSET('Hygiene Data'!$F$9,0,10*ROW('Hygiene Data'!F173)),NA())</f>
        <v>#N/A</v>
      </c>
      <c r="BI179" s="512" t="e">
        <f ca="1">+IF(AND(ISNUMBER(OFFSET('Hygiene Data'!$G$5,0,10*ROW('Hygiene Data'!G173))),'Data Summary'!DX179="Yes"),OFFSET('Hygiene Data'!$G$5,0,10*ROW('Hygiene Data'!G173)),NA())</f>
        <v>#N/A</v>
      </c>
      <c r="BJ179" s="512" t="e">
        <f ca="1">+IF(AND(ISNUMBER(OFFSET('Hygiene Data'!$G$7,0,10*ROW('Hygiene Data'!G173))),'Data Summary'!DY179="Yes"),OFFSET('Hygiene Data'!$G$7,0,10*ROW('Hygiene Data'!G173)),NA())</f>
        <v>#N/A</v>
      </c>
      <c r="BK179" s="512" t="e">
        <f ca="1">+IF(AND(ISNUMBER(OFFSET('Hygiene Data'!$G$9,0,10*ROW('Hygiene Data'!G173))),'Data Summary'!DZ179="Yes"),OFFSET('Hygiene Data'!$G$9,0,10*ROW('Hygiene Data'!G173)),NA())</f>
        <v>#N/A</v>
      </c>
      <c r="BL179" s="512" t="e">
        <f ca="1">+IF(AND(ISNUMBER(OFFSET('Hygiene Data'!$H$5,0,10*ROW('Hygiene Data'!H173))),'Data Summary'!EA179="Yes"),OFFSET('Hygiene Data'!$H$5,0,10*ROW('Hygiene Data'!H173)),NA())</f>
        <v>#N/A</v>
      </c>
      <c r="BM179" s="512" t="e">
        <f ca="1">+IF(AND(ISNUMBER(OFFSET('Hygiene Data'!$H$7,0,10*ROW('Hygiene Data'!H173))),'Data Summary'!EB179="Yes"),OFFSET('Hygiene Data'!$H$7,0,10*ROW('Hygiene Data'!H173)),NA())</f>
        <v>#N/A</v>
      </c>
      <c r="BN179" s="512" t="e">
        <f ca="1">+IF(AND(ISNUMBER(OFFSET('Hygiene Data'!$H$9,0,10*ROW('Hygiene Data'!H173))),'Data Summary'!EC179="Yes"),OFFSET('Hygiene Data'!$H$9,0,10*ROW('Hygiene Data'!H173)),NA())</f>
        <v>#N/A</v>
      </c>
      <c r="BO179" s="512" t="e">
        <f ca="1">+IF(AND(ISNUMBER(OFFSET('Hygiene Data'!$I$5,0,10*ROW('Hygiene Data'!I173))),'Data Summary'!ED179="Yes"),OFFSET('Hygiene Data'!$I$5,0,10*ROW('Hygiene Data'!I173)),NA())</f>
        <v>#N/A</v>
      </c>
      <c r="BP179" s="512" t="e">
        <f ca="1">+IF(AND(ISNUMBER(OFFSET('Hygiene Data'!$I$7,0,10*ROW('Hygiene Data'!I173))),'Data Summary'!EE179="Yes"),OFFSET('Hygiene Data'!$I$7,0,10*ROW('Hygiene Data'!I173)),NA())</f>
        <v>#N/A</v>
      </c>
      <c r="BQ179" s="512" t="e">
        <f ca="1">+IF(AND(ISNUMBER(OFFSET('Hygiene Data'!$I$9,0,10*ROW('Hygiene Data'!I173))),'Data Summary'!EF179="Yes"),OFFSET('Hygiene Data'!$I$9,0,10*ROW('Hygiene Data'!I173)),NA())</f>
        <v>#N/A</v>
      </c>
    </row>
    <row r="180" spans="1:69" x14ac:dyDescent="0.25">
      <c r="A180" s="508" t="e">
        <f ca="1">+RIGHT('Data Summary'!A180,LEN('Data Summary'!A180)-9)</f>
        <v>#VALUE!</v>
      </c>
      <c r="B180" s="482" t="str">
        <f ca="1">+IF(ISTEXT('Data Summary'!B180),'Data Summary'!B180,"")</f>
        <v/>
      </c>
      <c r="C180" s="509" t="e">
        <f ca="1">+VALUE('Data Summary'!C180)</f>
        <v>#VALUE!</v>
      </c>
      <c r="D180" s="510" t="e">
        <f ca="1">+IF(AND(ISNUMBER(OFFSET('Water Data'!$D$4,0,10*ROW('Water Data'!D174))),'Data Summary'!BS180="Yes"),100-OFFSET('Water Data'!$D$4,0,10*ROW('Water Data'!D174)),NA())</f>
        <v>#N/A</v>
      </c>
      <c r="E180" s="510" t="e">
        <f ca="1">+IF(AND(ISNUMBER(OFFSET('Water Data'!$D$6,0,10*ROW('Water Data'!D174))),'Data Summary'!BT180="Yes"),OFFSET('Water Data'!$D$6,0,10*ROW('Water Data'!D174)),NA())</f>
        <v>#N/A</v>
      </c>
      <c r="F180" s="510" t="e">
        <f ca="1">+IF(AND(ISNUMBER(OFFSET('Water Data'!$D$9,0,10*ROW('Water Data'!D174))),'Data Summary'!BU180="Yes"),OFFSET('Water Data'!$D$9,0,10*ROW('Water Data'!D174)),NA())</f>
        <v>#N/A</v>
      </c>
      <c r="G180" s="510" t="e">
        <f ca="1">+IF(AND(ISNUMBER(OFFSET('Water Data'!$E$4,0,10*ROW('Water Data'!E174))),'Data Summary'!BV180="Yes"),100-OFFSET('Water Data'!$E$4,0,10*ROW('Water Data'!E174)),NA())</f>
        <v>#N/A</v>
      </c>
      <c r="H180" s="510" t="e">
        <f ca="1">+IF(AND(ISNUMBER(OFFSET('Water Data'!$E$6,0,10*ROW('Water Data'!E174))),'Data Summary'!BW180="Yes"),OFFSET('Water Data'!$E$6,0,10*ROW('Water Data'!E174)),NA())</f>
        <v>#N/A</v>
      </c>
      <c r="I180" s="510" t="e">
        <f ca="1">+IF(AND(ISNUMBER(OFFSET('Water Data'!$E$9,0,10*ROW('Water Data'!E174))),'Data Summary'!BX180="Yes"),OFFSET('Water Data'!$E$9,0,10*ROW('Water Data'!E174)),NA())</f>
        <v>#N/A</v>
      </c>
      <c r="J180" s="510" t="e">
        <f ca="1">+IF(AND(ISNUMBER(OFFSET('Water Data'!$F$4,0,10*ROW('Water Data'!F174))),'Data Summary'!BY180="Yes"),100-OFFSET('Water Data'!$F$4,0,10*ROW('Water Data'!F174)),NA())</f>
        <v>#N/A</v>
      </c>
      <c r="K180" s="510" t="e">
        <f ca="1">+IF(AND(ISNUMBER(OFFSET('Water Data'!$F$6,0,10*ROW('Water Data'!F174))),'Data Summary'!BZ180="Yes"),OFFSET('Water Data'!$F$6,0,10*ROW('Water Data'!F174)),NA())</f>
        <v>#N/A</v>
      </c>
      <c r="L180" s="510" t="e">
        <f ca="1">+IF(AND(ISNUMBER(OFFSET('Water Data'!$F$9,0,10*ROW('Water Data'!F174))),'Data Summary'!CA180="Yes"),OFFSET('Water Data'!$F$9,0,10*ROW('Water Data'!F174)),NA())</f>
        <v>#N/A</v>
      </c>
      <c r="M180" s="510" t="e">
        <f ca="1">+IF(AND(ISNUMBER(OFFSET('Water Data'!$G$4,0,10*ROW('Water Data'!G174))),'Data Summary'!CB180="Yes"),100-OFFSET('Water Data'!$G$4,0,10*ROW('Water Data'!G174)),NA())</f>
        <v>#N/A</v>
      </c>
      <c r="N180" s="510" t="e">
        <f ca="1">+IF(AND(ISNUMBER(OFFSET('Water Data'!$G$6,0,10*ROW('Water Data'!G174))),'Data Summary'!CC180="Yes"),OFFSET('Water Data'!$G$6,0,10*ROW('Water Data'!G174)),NA())</f>
        <v>#N/A</v>
      </c>
      <c r="O180" s="510" t="e">
        <f ca="1">+IF(AND(ISNUMBER(OFFSET('Water Data'!$G$9,0,10*ROW('Water Data'!G174))),'Data Summary'!CD180="Yes"),OFFSET('Water Data'!$G$9,0,10*ROW('Water Data'!G174)),NA())</f>
        <v>#N/A</v>
      </c>
      <c r="P180" s="510" t="e">
        <f ca="1">+IF(AND(ISNUMBER(OFFSET('Water Data'!$H$4,0,10*ROW('Water Data'!H174))),'Data Summary'!CE180="Yes"),100-OFFSET('Water Data'!$H$4,0,10*ROW('Water Data'!H174)),NA())</f>
        <v>#N/A</v>
      </c>
      <c r="Q180" s="510" t="e">
        <f ca="1">+IF(AND(ISNUMBER(OFFSET('Water Data'!$H$6,0,10*ROW('Water Data'!H174))),'Data Summary'!CF180="Yes"),OFFSET('Water Data'!$H$6,0,10*ROW('Water Data'!H174)),NA())</f>
        <v>#N/A</v>
      </c>
      <c r="R180" s="510" t="e">
        <f ca="1">+IF(AND(ISNUMBER(OFFSET('Water Data'!$H$9,0,10*ROW('Water Data'!H174))),'Data Summary'!CG180="Yes"),OFFSET('Water Data'!$H$9,0,10*ROW('Water Data'!H174)),NA())</f>
        <v>#N/A</v>
      </c>
      <c r="S180" s="510" t="e">
        <f ca="1">+IF(AND(ISNUMBER(OFFSET('Water Data'!$I$4,0,10*ROW('Water Data'!I174))),'Data Summary'!CH180="Yes"),100-OFFSET('Water Data'!$I$4,0,10*ROW('Water Data'!I174)),NA())</f>
        <v>#N/A</v>
      </c>
      <c r="T180" s="510" t="e">
        <f ca="1">+IF(AND(ISNUMBER(OFFSET('Water Data'!$I$6,0,10*ROW('Water Data'!I174))),'Data Summary'!CI180="Yes"),OFFSET('Water Data'!$I$6,0,10*ROW('Water Data'!I174)),NA())</f>
        <v>#N/A</v>
      </c>
      <c r="U180" s="510" t="e">
        <f ca="1">+IF(AND(ISNUMBER(OFFSET('Water Data'!$I$9,0,10*ROW('Water Data'!I174))),'Data Summary'!CJ180="Yes"),OFFSET('Water Data'!$I$9,0,10*ROW('Water Data'!I174)),NA())</f>
        <v>#N/A</v>
      </c>
      <c r="V180" s="511" t="e">
        <f ca="1">+IF(AND(ISNUMBER(OFFSET('Sanitation Data'!$D$4,0,10*ROW('Sanitation Data'!D174))),'Data Summary'!CK180="Yes"),100-OFFSET('Sanitation Data'!$D$4,0,10*ROW('Sanitation Data'!D174)),NA())</f>
        <v>#N/A</v>
      </c>
      <c r="W180" s="511" t="e">
        <f ca="1">+IF(AND(ISNUMBER(OFFSET('Sanitation Data'!$D$6,0,10*ROW('Sanitation Data'!D174))),'Data Summary'!CL180="Yes"),OFFSET('Sanitation Data'!$D$6,0,10*ROW('Sanitation Data'!D174)),NA())</f>
        <v>#N/A</v>
      </c>
      <c r="X180" s="511" t="e">
        <f ca="1">+IF(AND(ISNUMBER(OFFSET('Sanitation Data'!$D$10,0,10*ROW('Sanitation Data'!D174))),'Data Summary'!CM180="Yes"),OFFSET('Sanitation Data'!$D$10,0,10*ROW('Sanitation Data'!D174)),NA())</f>
        <v>#N/A</v>
      </c>
      <c r="Y180" s="511" t="e">
        <f ca="1">+IF(AND(ISNUMBER(OFFSET('Sanitation Data'!$D$11,0,10*ROW('Sanitation Data'!D174))),'Data Summary'!CN180="Yes"),OFFSET('Sanitation Data'!$D$11,0,10*ROW('Sanitation Data'!D174)),NA())</f>
        <v>#N/A</v>
      </c>
      <c r="Z180" s="511" t="e">
        <f ca="1">+IF(AND(ISNUMBER(OFFSET('Sanitation Data'!$D$12,0,10*ROW('Sanitation Data'!D174))),'Data Summary'!CO180="Yes"),OFFSET('Sanitation Data'!$D$12,0,10*ROW('Sanitation Data'!D174)),NA())</f>
        <v>#N/A</v>
      </c>
      <c r="AA180" s="511" t="e">
        <f ca="1">+IF(AND(ISNUMBER(OFFSET('Sanitation Data'!$E$4,0,10*ROW('Sanitation Data'!E174))),'Data Summary'!CP180="Yes"),100-OFFSET('Sanitation Data'!$E$4,0,10*ROW('Sanitation Data'!E174)),NA())</f>
        <v>#N/A</v>
      </c>
      <c r="AB180" s="511" t="e">
        <f ca="1">+IF(AND(ISNUMBER(OFFSET('Sanitation Data'!$E$6,0,10*ROW('Sanitation Data'!E174))),'Data Summary'!CQ180="Yes"),OFFSET('Sanitation Data'!$E$6,0,10*ROW('Sanitation Data'!E174)),NA())</f>
        <v>#N/A</v>
      </c>
      <c r="AC180" s="511" t="e">
        <f ca="1">+IF(AND(ISNUMBER(OFFSET('Sanitation Data'!$E$10,0,10*ROW('Sanitation Data'!E174))),'Data Summary'!CR180="Yes"),OFFSET('Sanitation Data'!$E$10,0,10*ROW('Sanitation Data'!E174)),NA())</f>
        <v>#N/A</v>
      </c>
      <c r="AD180" s="511" t="e">
        <f ca="1">+IF(AND(ISNUMBER(OFFSET('Sanitation Data'!$E$11,0,10*ROW('Sanitation Data'!E174))),'Data Summary'!CS180="Yes"),OFFSET('Sanitation Data'!$E$11,0,10*ROW('Sanitation Data'!E174)),NA())</f>
        <v>#N/A</v>
      </c>
      <c r="AE180" s="511" t="e">
        <f ca="1">+IF(AND(ISNUMBER(OFFSET('Sanitation Data'!$E$12,0,10*ROW('Sanitation Data'!E174))),'Data Summary'!CT180="Yes"),OFFSET('Sanitation Data'!$E$12,0,10*ROW('Sanitation Data'!E174)),NA())</f>
        <v>#N/A</v>
      </c>
      <c r="AF180" s="511" t="e">
        <f ca="1">+IF(AND(ISNUMBER(OFFSET('Sanitation Data'!$F$4,0,10*ROW('Sanitation Data'!F174))),'Data Summary'!CU180="Yes"),100-OFFSET('Sanitation Data'!$F$4,0,10*ROW('Sanitation Data'!F174)),NA())</f>
        <v>#N/A</v>
      </c>
      <c r="AG180" s="511" t="e">
        <f ca="1">+IF(AND(ISNUMBER(OFFSET('Sanitation Data'!$F$6,0,10*ROW('Sanitation Data'!F174))),'Data Summary'!CV180="Yes"),OFFSET('Sanitation Data'!$F$6,0,10*ROW('Sanitation Data'!F174)),NA())</f>
        <v>#N/A</v>
      </c>
      <c r="AH180" s="511" t="e">
        <f ca="1">+IF(AND(ISNUMBER(OFFSET('Sanitation Data'!$F$10,0,10*ROW('Sanitation Data'!F174))),'Data Summary'!CW180="Yes"),OFFSET('Sanitation Data'!$F$10,0,10*ROW('Sanitation Data'!F174)),NA())</f>
        <v>#N/A</v>
      </c>
      <c r="AI180" s="511" t="e">
        <f ca="1">+IF(AND(ISNUMBER(OFFSET('Sanitation Data'!$F$11,0,10*ROW('Sanitation Data'!F174))),'Data Summary'!CX180="Yes"),OFFSET('Sanitation Data'!$F$11,0,10*ROW('Sanitation Data'!F174)),NA())</f>
        <v>#N/A</v>
      </c>
      <c r="AJ180" s="511" t="e">
        <f ca="1">+IF(AND(ISNUMBER(OFFSET('Sanitation Data'!$F$12,0,10*ROW('Sanitation Data'!F174))),'Data Summary'!CY180="Yes"),OFFSET('Sanitation Data'!$F$12,0,10*ROW('Sanitation Data'!F174)),NA())</f>
        <v>#N/A</v>
      </c>
      <c r="AK180" s="511" t="e">
        <f ca="1">+IF(AND(ISNUMBER(OFFSET('Sanitation Data'!$G$4,0,10*ROW('Sanitation Data'!G174))),'Data Summary'!CZ180="Yes"),100-OFFSET('Sanitation Data'!$G$4,0,10*ROW('Sanitation Data'!G174)),NA())</f>
        <v>#N/A</v>
      </c>
      <c r="AL180" s="511" t="e">
        <f ca="1">+IF(AND(ISNUMBER(OFFSET('Sanitation Data'!$G$6,0,10*ROW('Sanitation Data'!G174))),'Data Summary'!DA180="Yes"),OFFSET('Sanitation Data'!$G$6,0,10*ROW('Sanitation Data'!G174)),NA())</f>
        <v>#N/A</v>
      </c>
      <c r="AM180" s="511" t="e">
        <f ca="1">+IF(AND(ISNUMBER(OFFSET('Sanitation Data'!$G$10,0,10*ROW('Sanitation Data'!G174))),'Data Summary'!DB180="Yes"),OFFSET('Sanitation Data'!$G$10,0,10*ROW('Sanitation Data'!G174)),NA())</f>
        <v>#N/A</v>
      </c>
      <c r="AN180" s="511" t="e">
        <f ca="1">+IF(AND(ISNUMBER(OFFSET('Sanitation Data'!$G$11,0,10*ROW('Sanitation Data'!G174))),'Data Summary'!DC180="Yes"),OFFSET('Sanitation Data'!$G$11,0,10*ROW('Sanitation Data'!G174)),NA())</f>
        <v>#N/A</v>
      </c>
      <c r="AO180" s="511" t="e">
        <f ca="1">+IF(AND(ISNUMBER(OFFSET('Sanitation Data'!$G$12,0,10*ROW('Sanitation Data'!G174))),'Data Summary'!DD180="Yes"),OFFSET('Sanitation Data'!$G$12,0,10*ROW('Sanitation Data'!G174)),NA())</f>
        <v>#N/A</v>
      </c>
      <c r="AP180" s="511" t="e">
        <f ca="1">+IF(AND(ISNUMBER(OFFSET('Sanitation Data'!$H$4,0,10*ROW('Sanitation Data'!H174))),'Data Summary'!DE180="Yes"),100-OFFSET('Sanitation Data'!$H$4,0,10*ROW('Sanitation Data'!H174)),NA())</f>
        <v>#N/A</v>
      </c>
      <c r="AQ180" s="511" t="e">
        <f ca="1">+IF(AND(ISNUMBER(OFFSET('Sanitation Data'!$H$6,0,10*ROW('Sanitation Data'!H174))),'Data Summary'!DF180="Yes"),OFFSET('Sanitation Data'!$H$6,0,10*ROW('Sanitation Data'!H174)),NA())</f>
        <v>#N/A</v>
      </c>
      <c r="AR180" s="511" t="e">
        <f ca="1">+IF(AND(ISNUMBER(OFFSET('Sanitation Data'!$H$10,0,10*ROW('Sanitation Data'!H174))),'Data Summary'!DG180="Yes"),OFFSET('Sanitation Data'!$H$10,0,10*ROW('Sanitation Data'!H174)),NA())</f>
        <v>#N/A</v>
      </c>
      <c r="AS180" s="511" t="e">
        <f ca="1">+IF(AND(ISNUMBER(OFFSET('Sanitation Data'!$H$11,0,10*ROW('Sanitation Data'!H174))),'Data Summary'!DH180="Yes"),OFFSET('Sanitation Data'!$H$11,0,10*ROW('Sanitation Data'!H174)),NA())</f>
        <v>#N/A</v>
      </c>
      <c r="AT180" s="511" t="e">
        <f ca="1">+IF(AND(ISNUMBER(OFFSET('Sanitation Data'!$H$12,0,10*ROW('Sanitation Data'!H174))),'Data Summary'!DI180="Yes"),OFFSET('Sanitation Data'!$H$12,0,10*ROW('Sanitation Data'!H174)),NA())</f>
        <v>#N/A</v>
      </c>
      <c r="AU180" s="511" t="e">
        <f ca="1">+IF(AND(ISNUMBER(OFFSET('Sanitation Data'!$I$4,0,10*ROW('Sanitation Data'!I174))),'Data Summary'!DJ180="Yes"),100-OFFSET('Sanitation Data'!$I$4,0,10*ROW('Sanitation Data'!I174)),NA())</f>
        <v>#N/A</v>
      </c>
      <c r="AV180" s="511" t="e">
        <f ca="1">+IF(AND(ISNUMBER(OFFSET('Sanitation Data'!$I$6,0,10*ROW('Sanitation Data'!I174))),'Data Summary'!DK180="Yes"),OFFSET('Sanitation Data'!$I$6,0,10*ROW('Sanitation Data'!I174)),NA())</f>
        <v>#N/A</v>
      </c>
      <c r="AW180" s="511" t="e">
        <f ca="1">+IF(AND(ISNUMBER(OFFSET('Sanitation Data'!$I$10,0,10*ROW('Sanitation Data'!I174))),'Data Summary'!DL180="Yes"),OFFSET('Sanitation Data'!$I$10,0,10*ROW('Sanitation Data'!I174)),NA())</f>
        <v>#N/A</v>
      </c>
      <c r="AX180" s="511" t="e">
        <f ca="1">+IF(AND(ISNUMBER(OFFSET('Sanitation Data'!$I$11,0,10*ROW('Sanitation Data'!I174))),'Data Summary'!DM180="Yes"),OFFSET('Sanitation Data'!$I$11,0,10*ROW('Sanitation Data'!I174)),NA())</f>
        <v>#N/A</v>
      </c>
      <c r="AY180" s="511" t="e">
        <f ca="1">+IF(AND(ISNUMBER(OFFSET('Sanitation Data'!$I$12,0,10*ROW('Sanitation Data'!I174))),'Data Summary'!DN180="Yes"),OFFSET('Sanitation Data'!$I$12,0,10*ROW('Sanitation Data'!I174)),NA())</f>
        <v>#N/A</v>
      </c>
      <c r="AZ180" s="512" t="e">
        <f ca="1">+IF(AND(ISNUMBER(OFFSET('Hygiene Data'!$D$5,0,10*ROW('Hygiene Data'!D174))),'Data Summary'!DO180="Yes"),OFFSET('Hygiene Data'!$D$5,0,10*ROW('Hygiene Data'!D174)),NA())</f>
        <v>#N/A</v>
      </c>
      <c r="BA180" s="512" t="e">
        <f ca="1">+IF(AND(ISNUMBER(OFFSET('Hygiene Data'!$D$7,0,10*ROW('Hygiene Data'!D174))),'Data Summary'!DP180="Yes"),OFFSET('Hygiene Data'!$D$7,0,10*ROW('Hygiene Data'!D174)),NA())</f>
        <v>#N/A</v>
      </c>
      <c r="BB180" s="512" t="e">
        <f ca="1">+IF(AND(ISNUMBER(OFFSET('Hygiene Data'!$D$9,0,10*ROW('Hygiene Data'!D174))),'Data Summary'!DQ180="Yes"),OFFSET('Hygiene Data'!$D$9,0,10*ROW('Hygiene Data'!D174)),NA())</f>
        <v>#N/A</v>
      </c>
      <c r="BC180" s="512" t="e">
        <f ca="1">+IF(AND(ISNUMBER(OFFSET('Hygiene Data'!$E$5,0,10*ROW('Hygiene Data'!E174))),'Data Summary'!DR180="Yes"),OFFSET('Hygiene Data'!$E$5,0,10*ROW('Hygiene Data'!E174)),NA())</f>
        <v>#N/A</v>
      </c>
      <c r="BD180" s="512" t="e">
        <f ca="1">+IF(AND(ISNUMBER(OFFSET('Hygiene Data'!$E$7,0,10*ROW('Hygiene Data'!E174))),'Data Summary'!DS180="Yes"),OFFSET('Hygiene Data'!$E$7,0,10*ROW('Hygiene Data'!E174)),NA())</f>
        <v>#N/A</v>
      </c>
      <c r="BE180" s="512" t="e">
        <f ca="1">+IF(AND(ISNUMBER(OFFSET('Hygiene Data'!$E$9,0,10*ROW('Hygiene Data'!E174))),'Data Summary'!DT180="Yes"),OFFSET('Hygiene Data'!$E$9,0,10*ROW('Hygiene Data'!E174)),NA())</f>
        <v>#N/A</v>
      </c>
      <c r="BF180" s="512" t="e">
        <f ca="1">+IF(AND(ISNUMBER(OFFSET('Hygiene Data'!$F$5,0,10*ROW('Hygiene Data'!F174))),'Data Summary'!DU180="Yes"),OFFSET('Hygiene Data'!$F$5,0,10*ROW('Hygiene Data'!F174)),NA())</f>
        <v>#N/A</v>
      </c>
      <c r="BG180" s="512" t="e">
        <f ca="1">+IF(AND(ISNUMBER(OFFSET('Hygiene Data'!$F$7,0,10*ROW('Hygiene Data'!F174))),'Data Summary'!DV180="Yes"),OFFSET('Hygiene Data'!$F$7,0,10*ROW('Hygiene Data'!F174)),NA())</f>
        <v>#N/A</v>
      </c>
      <c r="BH180" s="512" t="e">
        <f ca="1">+IF(AND(ISNUMBER(OFFSET('Hygiene Data'!$F$9,0,10*ROW('Hygiene Data'!F174))),'Data Summary'!DW180="Yes"),OFFSET('Hygiene Data'!$F$9,0,10*ROW('Hygiene Data'!F174)),NA())</f>
        <v>#N/A</v>
      </c>
      <c r="BI180" s="512" t="e">
        <f ca="1">+IF(AND(ISNUMBER(OFFSET('Hygiene Data'!$G$5,0,10*ROW('Hygiene Data'!G174))),'Data Summary'!DX180="Yes"),OFFSET('Hygiene Data'!$G$5,0,10*ROW('Hygiene Data'!G174)),NA())</f>
        <v>#N/A</v>
      </c>
      <c r="BJ180" s="512" t="e">
        <f ca="1">+IF(AND(ISNUMBER(OFFSET('Hygiene Data'!$G$7,0,10*ROW('Hygiene Data'!G174))),'Data Summary'!DY180="Yes"),OFFSET('Hygiene Data'!$G$7,0,10*ROW('Hygiene Data'!G174)),NA())</f>
        <v>#N/A</v>
      </c>
      <c r="BK180" s="512" t="e">
        <f ca="1">+IF(AND(ISNUMBER(OFFSET('Hygiene Data'!$G$9,0,10*ROW('Hygiene Data'!G174))),'Data Summary'!DZ180="Yes"),OFFSET('Hygiene Data'!$G$9,0,10*ROW('Hygiene Data'!G174)),NA())</f>
        <v>#N/A</v>
      </c>
      <c r="BL180" s="512" t="e">
        <f ca="1">+IF(AND(ISNUMBER(OFFSET('Hygiene Data'!$H$5,0,10*ROW('Hygiene Data'!H174))),'Data Summary'!EA180="Yes"),OFFSET('Hygiene Data'!$H$5,0,10*ROW('Hygiene Data'!H174)),NA())</f>
        <v>#N/A</v>
      </c>
      <c r="BM180" s="512" t="e">
        <f ca="1">+IF(AND(ISNUMBER(OFFSET('Hygiene Data'!$H$7,0,10*ROW('Hygiene Data'!H174))),'Data Summary'!EB180="Yes"),OFFSET('Hygiene Data'!$H$7,0,10*ROW('Hygiene Data'!H174)),NA())</f>
        <v>#N/A</v>
      </c>
      <c r="BN180" s="512" t="e">
        <f ca="1">+IF(AND(ISNUMBER(OFFSET('Hygiene Data'!$H$9,0,10*ROW('Hygiene Data'!H174))),'Data Summary'!EC180="Yes"),OFFSET('Hygiene Data'!$H$9,0,10*ROW('Hygiene Data'!H174)),NA())</f>
        <v>#N/A</v>
      </c>
      <c r="BO180" s="512" t="e">
        <f ca="1">+IF(AND(ISNUMBER(OFFSET('Hygiene Data'!$I$5,0,10*ROW('Hygiene Data'!I174))),'Data Summary'!ED180="Yes"),OFFSET('Hygiene Data'!$I$5,0,10*ROW('Hygiene Data'!I174)),NA())</f>
        <v>#N/A</v>
      </c>
      <c r="BP180" s="512" t="e">
        <f ca="1">+IF(AND(ISNUMBER(OFFSET('Hygiene Data'!$I$7,0,10*ROW('Hygiene Data'!I174))),'Data Summary'!EE180="Yes"),OFFSET('Hygiene Data'!$I$7,0,10*ROW('Hygiene Data'!I174)),NA())</f>
        <v>#N/A</v>
      </c>
      <c r="BQ180" s="512" t="e">
        <f ca="1">+IF(AND(ISNUMBER(OFFSET('Hygiene Data'!$I$9,0,10*ROW('Hygiene Data'!I174))),'Data Summary'!EF180="Yes"),OFFSET('Hygiene Data'!$I$9,0,10*ROW('Hygiene Data'!I174)),NA())</f>
        <v>#N/A</v>
      </c>
    </row>
    <row r="181" spans="1:69" x14ac:dyDescent="0.25">
      <c r="A181" s="508" t="e">
        <f ca="1">+RIGHT('Data Summary'!A181,LEN('Data Summary'!A181)-9)</f>
        <v>#VALUE!</v>
      </c>
      <c r="B181" s="482" t="str">
        <f ca="1">+IF(ISTEXT('Data Summary'!B181),'Data Summary'!B181,"")</f>
        <v/>
      </c>
      <c r="C181" s="509" t="e">
        <f ca="1">+VALUE('Data Summary'!C181)</f>
        <v>#VALUE!</v>
      </c>
      <c r="D181" s="510" t="e">
        <f ca="1">+IF(AND(ISNUMBER(OFFSET('Water Data'!$D$4,0,10*ROW('Water Data'!D175))),'Data Summary'!BS181="Yes"),100-OFFSET('Water Data'!$D$4,0,10*ROW('Water Data'!D175)),NA())</f>
        <v>#N/A</v>
      </c>
      <c r="E181" s="510" t="e">
        <f ca="1">+IF(AND(ISNUMBER(OFFSET('Water Data'!$D$6,0,10*ROW('Water Data'!D175))),'Data Summary'!BT181="Yes"),OFFSET('Water Data'!$D$6,0,10*ROW('Water Data'!D175)),NA())</f>
        <v>#N/A</v>
      </c>
      <c r="F181" s="510" t="e">
        <f ca="1">+IF(AND(ISNUMBER(OFFSET('Water Data'!$D$9,0,10*ROW('Water Data'!D175))),'Data Summary'!BU181="Yes"),OFFSET('Water Data'!$D$9,0,10*ROW('Water Data'!D175)),NA())</f>
        <v>#N/A</v>
      </c>
      <c r="G181" s="510" t="e">
        <f ca="1">+IF(AND(ISNUMBER(OFFSET('Water Data'!$E$4,0,10*ROW('Water Data'!E175))),'Data Summary'!BV181="Yes"),100-OFFSET('Water Data'!$E$4,0,10*ROW('Water Data'!E175)),NA())</f>
        <v>#N/A</v>
      </c>
      <c r="H181" s="510" t="e">
        <f ca="1">+IF(AND(ISNUMBER(OFFSET('Water Data'!$E$6,0,10*ROW('Water Data'!E175))),'Data Summary'!BW181="Yes"),OFFSET('Water Data'!$E$6,0,10*ROW('Water Data'!E175)),NA())</f>
        <v>#N/A</v>
      </c>
      <c r="I181" s="510" t="e">
        <f ca="1">+IF(AND(ISNUMBER(OFFSET('Water Data'!$E$9,0,10*ROW('Water Data'!E175))),'Data Summary'!BX181="Yes"),OFFSET('Water Data'!$E$9,0,10*ROW('Water Data'!E175)),NA())</f>
        <v>#N/A</v>
      </c>
      <c r="J181" s="510" t="e">
        <f ca="1">+IF(AND(ISNUMBER(OFFSET('Water Data'!$F$4,0,10*ROW('Water Data'!F175))),'Data Summary'!BY181="Yes"),100-OFFSET('Water Data'!$F$4,0,10*ROW('Water Data'!F175)),NA())</f>
        <v>#N/A</v>
      </c>
      <c r="K181" s="510" t="e">
        <f ca="1">+IF(AND(ISNUMBER(OFFSET('Water Data'!$F$6,0,10*ROW('Water Data'!F175))),'Data Summary'!BZ181="Yes"),OFFSET('Water Data'!$F$6,0,10*ROW('Water Data'!F175)),NA())</f>
        <v>#N/A</v>
      </c>
      <c r="L181" s="510" t="e">
        <f ca="1">+IF(AND(ISNUMBER(OFFSET('Water Data'!$F$9,0,10*ROW('Water Data'!F175))),'Data Summary'!CA181="Yes"),OFFSET('Water Data'!$F$9,0,10*ROW('Water Data'!F175)),NA())</f>
        <v>#N/A</v>
      </c>
      <c r="M181" s="510" t="e">
        <f ca="1">+IF(AND(ISNUMBER(OFFSET('Water Data'!$G$4,0,10*ROW('Water Data'!G175))),'Data Summary'!CB181="Yes"),100-OFFSET('Water Data'!$G$4,0,10*ROW('Water Data'!G175)),NA())</f>
        <v>#N/A</v>
      </c>
      <c r="N181" s="510" t="e">
        <f ca="1">+IF(AND(ISNUMBER(OFFSET('Water Data'!$G$6,0,10*ROW('Water Data'!G175))),'Data Summary'!CC181="Yes"),OFFSET('Water Data'!$G$6,0,10*ROW('Water Data'!G175)),NA())</f>
        <v>#N/A</v>
      </c>
      <c r="O181" s="510" t="e">
        <f ca="1">+IF(AND(ISNUMBER(OFFSET('Water Data'!$G$9,0,10*ROW('Water Data'!G175))),'Data Summary'!CD181="Yes"),OFFSET('Water Data'!$G$9,0,10*ROW('Water Data'!G175)),NA())</f>
        <v>#N/A</v>
      </c>
      <c r="P181" s="510" t="e">
        <f ca="1">+IF(AND(ISNUMBER(OFFSET('Water Data'!$H$4,0,10*ROW('Water Data'!H175))),'Data Summary'!CE181="Yes"),100-OFFSET('Water Data'!$H$4,0,10*ROW('Water Data'!H175)),NA())</f>
        <v>#N/A</v>
      </c>
      <c r="Q181" s="510" t="e">
        <f ca="1">+IF(AND(ISNUMBER(OFFSET('Water Data'!$H$6,0,10*ROW('Water Data'!H175))),'Data Summary'!CF181="Yes"),OFFSET('Water Data'!$H$6,0,10*ROW('Water Data'!H175)),NA())</f>
        <v>#N/A</v>
      </c>
      <c r="R181" s="510" t="e">
        <f ca="1">+IF(AND(ISNUMBER(OFFSET('Water Data'!$H$9,0,10*ROW('Water Data'!H175))),'Data Summary'!CG181="Yes"),OFFSET('Water Data'!$H$9,0,10*ROW('Water Data'!H175)),NA())</f>
        <v>#N/A</v>
      </c>
      <c r="S181" s="510" t="e">
        <f ca="1">+IF(AND(ISNUMBER(OFFSET('Water Data'!$I$4,0,10*ROW('Water Data'!I175))),'Data Summary'!CH181="Yes"),100-OFFSET('Water Data'!$I$4,0,10*ROW('Water Data'!I175)),NA())</f>
        <v>#N/A</v>
      </c>
      <c r="T181" s="510" t="e">
        <f ca="1">+IF(AND(ISNUMBER(OFFSET('Water Data'!$I$6,0,10*ROW('Water Data'!I175))),'Data Summary'!CI181="Yes"),OFFSET('Water Data'!$I$6,0,10*ROW('Water Data'!I175)),NA())</f>
        <v>#N/A</v>
      </c>
      <c r="U181" s="510" t="e">
        <f ca="1">+IF(AND(ISNUMBER(OFFSET('Water Data'!$I$9,0,10*ROW('Water Data'!I175))),'Data Summary'!CJ181="Yes"),OFFSET('Water Data'!$I$9,0,10*ROW('Water Data'!I175)),NA())</f>
        <v>#N/A</v>
      </c>
      <c r="V181" s="511" t="e">
        <f ca="1">+IF(AND(ISNUMBER(OFFSET('Sanitation Data'!$D$4,0,10*ROW('Sanitation Data'!D175))),'Data Summary'!CK181="Yes"),100-OFFSET('Sanitation Data'!$D$4,0,10*ROW('Sanitation Data'!D175)),NA())</f>
        <v>#N/A</v>
      </c>
      <c r="W181" s="511" t="e">
        <f ca="1">+IF(AND(ISNUMBER(OFFSET('Sanitation Data'!$D$6,0,10*ROW('Sanitation Data'!D175))),'Data Summary'!CL181="Yes"),OFFSET('Sanitation Data'!$D$6,0,10*ROW('Sanitation Data'!D175)),NA())</f>
        <v>#N/A</v>
      </c>
      <c r="X181" s="511" t="e">
        <f ca="1">+IF(AND(ISNUMBER(OFFSET('Sanitation Data'!$D$10,0,10*ROW('Sanitation Data'!D175))),'Data Summary'!CM181="Yes"),OFFSET('Sanitation Data'!$D$10,0,10*ROW('Sanitation Data'!D175)),NA())</f>
        <v>#N/A</v>
      </c>
      <c r="Y181" s="511" t="e">
        <f ca="1">+IF(AND(ISNUMBER(OFFSET('Sanitation Data'!$D$11,0,10*ROW('Sanitation Data'!D175))),'Data Summary'!CN181="Yes"),OFFSET('Sanitation Data'!$D$11,0,10*ROW('Sanitation Data'!D175)),NA())</f>
        <v>#N/A</v>
      </c>
      <c r="Z181" s="511" t="e">
        <f ca="1">+IF(AND(ISNUMBER(OFFSET('Sanitation Data'!$D$12,0,10*ROW('Sanitation Data'!D175))),'Data Summary'!CO181="Yes"),OFFSET('Sanitation Data'!$D$12,0,10*ROW('Sanitation Data'!D175)),NA())</f>
        <v>#N/A</v>
      </c>
      <c r="AA181" s="511" t="e">
        <f ca="1">+IF(AND(ISNUMBER(OFFSET('Sanitation Data'!$E$4,0,10*ROW('Sanitation Data'!E175))),'Data Summary'!CP181="Yes"),100-OFFSET('Sanitation Data'!$E$4,0,10*ROW('Sanitation Data'!E175)),NA())</f>
        <v>#N/A</v>
      </c>
      <c r="AB181" s="511" t="e">
        <f ca="1">+IF(AND(ISNUMBER(OFFSET('Sanitation Data'!$E$6,0,10*ROW('Sanitation Data'!E175))),'Data Summary'!CQ181="Yes"),OFFSET('Sanitation Data'!$E$6,0,10*ROW('Sanitation Data'!E175)),NA())</f>
        <v>#N/A</v>
      </c>
      <c r="AC181" s="511" t="e">
        <f ca="1">+IF(AND(ISNUMBER(OFFSET('Sanitation Data'!$E$10,0,10*ROW('Sanitation Data'!E175))),'Data Summary'!CR181="Yes"),OFFSET('Sanitation Data'!$E$10,0,10*ROW('Sanitation Data'!E175)),NA())</f>
        <v>#N/A</v>
      </c>
      <c r="AD181" s="511" t="e">
        <f ca="1">+IF(AND(ISNUMBER(OFFSET('Sanitation Data'!$E$11,0,10*ROW('Sanitation Data'!E175))),'Data Summary'!CS181="Yes"),OFFSET('Sanitation Data'!$E$11,0,10*ROW('Sanitation Data'!E175)),NA())</f>
        <v>#N/A</v>
      </c>
      <c r="AE181" s="511" t="e">
        <f ca="1">+IF(AND(ISNUMBER(OFFSET('Sanitation Data'!$E$12,0,10*ROW('Sanitation Data'!E175))),'Data Summary'!CT181="Yes"),OFFSET('Sanitation Data'!$E$12,0,10*ROW('Sanitation Data'!E175)),NA())</f>
        <v>#N/A</v>
      </c>
      <c r="AF181" s="511" t="e">
        <f ca="1">+IF(AND(ISNUMBER(OFFSET('Sanitation Data'!$F$4,0,10*ROW('Sanitation Data'!F175))),'Data Summary'!CU181="Yes"),100-OFFSET('Sanitation Data'!$F$4,0,10*ROW('Sanitation Data'!F175)),NA())</f>
        <v>#N/A</v>
      </c>
      <c r="AG181" s="511" t="e">
        <f ca="1">+IF(AND(ISNUMBER(OFFSET('Sanitation Data'!$F$6,0,10*ROW('Sanitation Data'!F175))),'Data Summary'!CV181="Yes"),OFFSET('Sanitation Data'!$F$6,0,10*ROW('Sanitation Data'!F175)),NA())</f>
        <v>#N/A</v>
      </c>
      <c r="AH181" s="511" t="e">
        <f ca="1">+IF(AND(ISNUMBER(OFFSET('Sanitation Data'!$F$10,0,10*ROW('Sanitation Data'!F175))),'Data Summary'!CW181="Yes"),OFFSET('Sanitation Data'!$F$10,0,10*ROW('Sanitation Data'!F175)),NA())</f>
        <v>#N/A</v>
      </c>
      <c r="AI181" s="511" t="e">
        <f ca="1">+IF(AND(ISNUMBER(OFFSET('Sanitation Data'!$F$11,0,10*ROW('Sanitation Data'!F175))),'Data Summary'!CX181="Yes"),OFFSET('Sanitation Data'!$F$11,0,10*ROW('Sanitation Data'!F175)),NA())</f>
        <v>#N/A</v>
      </c>
      <c r="AJ181" s="511" t="e">
        <f ca="1">+IF(AND(ISNUMBER(OFFSET('Sanitation Data'!$F$12,0,10*ROW('Sanitation Data'!F175))),'Data Summary'!CY181="Yes"),OFFSET('Sanitation Data'!$F$12,0,10*ROW('Sanitation Data'!F175)),NA())</f>
        <v>#N/A</v>
      </c>
      <c r="AK181" s="511" t="e">
        <f ca="1">+IF(AND(ISNUMBER(OFFSET('Sanitation Data'!$G$4,0,10*ROW('Sanitation Data'!G175))),'Data Summary'!CZ181="Yes"),100-OFFSET('Sanitation Data'!$G$4,0,10*ROW('Sanitation Data'!G175)),NA())</f>
        <v>#N/A</v>
      </c>
      <c r="AL181" s="511" t="e">
        <f ca="1">+IF(AND(ISNUMBER(OFFSET('Sanitation Data'!$G$6,0,10*ROW('Sanitation Data'!G175))),'Data Summary'!DA181="Yes"),OFFSET('Sanitation Data'!$G$6,0,10*ROW('Sanitation Data'!G175)),NA())</f>
        <v>#N/A</v>
      </c>
      <c r="AM181" s="511" t="e">
        <f ca="1">+IF(AND(ISNUMBER(OFFSET('Sanitation Data'!$G$10,0,10*ROW('Sanitation Data'!G175))),'Data Summary'!DB181="Yes"),OFFSET('Sanitation Data'!$G$10,0,10*ROW('Sanitation Data'!G175)),NA())</f>
        <v>#N/A</v>
      </c>
      <c r="AN181" s="511" t="e">
        <f ca="1">+IF(AND(ISNUMBER(OFFSET('Sanitation Data'!$G$11,0,10*ROW('Sanitation Data'!G175))),'Data Summary'!DC181="Yes"),OFFSET('Sanitation Data'!$G$11,0,10*ROW('Sanitation Data'!G175)),NA())</f>
        <v>#N/A</v>
      </c>
      <c r="AO181" s="511" t="e">
        <f ca="1">+IF(AND(ISNUMBER(OFFSET('Sanitation Data'!$G$12,0,10*ROW('Sanitation Data'!G175))),'Data Summary'!DD181="Yes"),OFFSET('Sanitation Data'!$G$12,0,10*ROW('Sanitation Data'!G175)),NA())</f>
        <v>#N/A</v>
      </c>
      <c r="AP181" s="511" t="e">
        <f ca="1">+IF(AND(ISNUMBER(OFFSET('Sanitation Data'!$H$4,0,10*ROW('Sanitation Data'!H175))),'Data Summary'!DE181="Yes"),100-OFFSET('Sanitation Data'!$H$4,0,10*ROW('Sanitation Data'!H175)),NA())</f>
        <v>#N/A</v>
      </c>
      <c r="AQ181" s="511" t="e">
        <f ca="1">+IF(AND(ISNUMBER(OFFSET('Sanitation Data'!$H$6,0,10*ROW('Sanitation Data'!H175))),'Data Summary'!DF181="Yes"),OFFSET('Sanitation Data'!$H$6,0,10*ROW('Sanitation Data'!H175)),NA())</f>
        <v>#N/A</v>
      </c>
      <c r="AR181" s="511" t="e">
        <f ca="1">+IF(AND(ISNUMBER(OFFSET('Sanitation Data'!$H$10,0,10*ROW('Sanitation Data'!H175))),'Data Summary'!DG181="Yes"),OFFSET('Sanitation Data'!$H$10,0,10*ROW('Sanitation Data'!H175)),NA())</f>
        <v>#N/A</v>
      </c>
      <c r="AS181" s="511" t="e">
        <f ca="1">+IF(AND(ISNUMBER(OFFSET('Sanitation Data'!$H$11,0,10*ROW('Sanitation Data'!H175))),'Data Summary'!DH181="Yes"),OFFSET('Sanitation Data'!$H$11,0,10*ROW('Sanitation Data'!H175)),NA())</f>
        <v>#N/A</v>
      </c>
      <c r="AT181" s="511" t="e">
        <f ca="1">+IF(AND(ISNUMBER(OFFSET('Sanitation Data'!$H$12,0,10*ROW('Sanitation Data'!H175))),'Data Summary'!DI181="Yes"),OFFSET('Sanitation Data'!$H$12,0,10*ROW('Sanitation Data'!H175)),NA())</f>
        <v>#N/A</v>
      </c>
      <c r="AU181" s="511" t="e">
        <f ca="1">+IF(AND(ISNUMBER(OFFSET('Sanitation Data'!$I$4,0,10*ROW('Sanitation Data'!I175))),'Data Summary'!DJ181="Yes"),100-OFFSET('Sanitation Data'!$I$4,0,10*ROW('Sanitation Data'!I175)),NA())</f>
        <v>#N/A</v>
      </c>
      <c r="AV181" s="511" t="e">
        <f ca="1">+IF(AND(ISNUMBER(OFFSET('Sanitation Data'!$I$6,0,10*ROW('Sanitation Data'!I175))),'Data Summary'!DK181="Yes"),OFFSET('Sanitation Data'!$I$6,0,10*ROW('Sanitation Data'!I175)),NA())</f>
        <v>#N/A</v>
      </c>
      <c r="AW181" s="511" t="e">
        <f ca="1">+IF(AND(ISNUMBER(OFFSET('Sanitation Data'!$I$10,0,10*ROW('Sanitation Data'!I175))),'Data Summary'!DL181="Yes"),OFFSET('Sanitation Data'!$I$10,0,10*ROW('Sanitation Data'!I175)),NA())</f>
        <v>#N/A</v>
      </c>
      <c r="AX181" s="511" t="e">
        <f ca="1">+IF(AND(ISNUMBER(OFFSET('Sanitation Data'!$I$11,0,10*ROW('Sanitation Data'!I175))),'Data Summary'!DM181="Yes"),OFFSET('Sanitation Data'!$I$11,0,10*ROW('Sanitation Data'!I175)),NA())</f>
        <v>#N/A</v>
      </c>
      <c r="AY181" s="511" t="e">
        <f ca="1">+IF(AND(ISNUMBER(OFFSET('Sanitation Data'!$I$12,0,10*ROW('Sanitation Data'!I175))),'Data Summary'!DN181="Yes"),OFFSET('Sanitation Data'!$I$12,0,10*ROW('Sanitation Data'!I175)),NA())</f>
        <v>#N/A</v>
      </c>
      <c r="AZ181" s="512" t="e">
        <f ca="1">+IF(AND(ISNUMBER(OFFSET('Hygiene Data'!$D$5,0,10*ROW('Hygiene Data'!D175))),'Data Summary'!DO181="Yes"),OFFSET('Hygiene Data'!$D$5,0,10*ROW('Hygiene Data'!D175)),NA())</f>
        <v>#N/A</v>
      </c>
      <c r="BA181" s="512" t="e">
        <f ca="1">+IF(AND(ISNUMBER(OFFSET('Hygiene Data'!$D$7,0,10*ROW('Hygiene Data'!D175))),'Data Summary'!DP181="Yes"),OFFSET('Hygiene Data'!$D$7,0,10*ROW('Hygiene Data'!D175)),NA())</f>
        <v>#N/A</v>
      </c>
      <c r="BB181" s="512" t="e">
        <f ca="1">+IF(AND(ISNUMBER(OFFSET('Hygiene Data'!$D$9,0,10*ROW('Hygiene Data'!D175))),'Data Summary'!DQ181="Yes"),OFFSET('Hygiene Data'!$D$9,0,10*ROW('Hygiene Data'!D175)),NA())</f>
        <v>#N/A</v>
      </c>
      <c r="BC181" s="512" t="e">
        <f ca="1">+IF(AND(ISNUMBER(OFFSET('Hygiene Data'!$E$5,0,10*ROW('Hygiene Data'!E175))),'Data Summary'!DR181="Yes"),OFFSET('Hygiene Data'!$E$5,0,10*ROW('Hygiene Data'!E175)),NA())</f>
        <v>#N/A</v>
      </c>
      <c r="BD181" s="512" t="e">
        <f ca="1">+IF(AND(ISNUMBER(OFFSET('Hygiene Data'!$E$7,0,10*ROW('Hygiene Data'!E175))),'Data Summary'!DS181="Yes"),OFFSET('Hygiene Data'!$E$7,0,10*ROW('Hygiene Data'!E175)),NA())</f>
        <v>#N/A</v>
      </c>
      <c r="BE181" s="512" t="e">
        <f ca="1">+IF(AND(ISNUMBER(OFFSET('Hygiene Data'!$E$9,0,10*ROW('Hygiene Data'!E175))),'Data Summary'!DT181="Yes"),OFFSET('Hygiene Data'!$E$9,0,10*ROW('Hygiene Data'!E175)),NA())</f>
        <v>#N/A</v>
      </c>
      <c r="BF181" s="512" t="e">
        <f ca="1">+IF(AND(ISNUMBER(OFFSET('Hygiene Data'!$F$5,0,10*ROW('Hygiene Data'!F175))),'Data Summary'!DU181="Yes"),OFFSET('Hygiene Data'!$F$5,0,10*ROW('Hygiene Data'!F175)),NA())</f>
        <v>#N/A</v>
      </c>
      <c r="BG181" s="512" t="e">
        <f ca="1">+IF(AND(ISNUMBER(OFFSET('Hygiene Data'!$F$7,0,10*ROW('Hygiene Data'!F175))),'Data Summary'!DV181="Yes"),OFFSET('Hygiene Data'!$F$7,0,10*ROW('Hygiene Data'!F175)),NA())</f>
        <v>#N/A</v>
      </c>
      <c r="BH181" s="512" t="e">
        <f ca="1">+IF(AND(ISNUMBER(OFFSET('Hygiene Data'!$F$9,0,10*ROW('Hygiene Data'!F175))),'Data Summary'!DW181="Yes"),OFFSET('Hygiene Data'!$F$9,0,10*ROW('Hygiene Data'!F175)),NA())</f>
        <v>#N/A</v>
      </c>
      <c r="BI181" s="512" t="e">
        <f ca="1">+IF(AND(ISNUMBER(OFFSET('Hygiene Data'!$G$5,0,10*ROW('Hygiene Data'!G175))),'Data Summary'!DX181="Yes"),OFFSET('Hygiene Data'!$G$5,0,10*ROW('Hygiene Data'!G175)),NA())</f>
        <v>#N/A</v>
      </c>
      <c r="BJ181" s="512" t="e">
        <f ca="1">+IF(AND(ISNUMBER(OFFSET('Hygiene Data'!$G$7,0,10*ROW('Hygiene Data'!G175))),'Data Summary'!DY181="Yes"),OFFSET('Hygiene Data'!$G$7,0,10*ROW('Hygiene Data'!G175)),NA())</f>
        <v>#N/A</v>
      </c>
      <c r="BK181" s="512" t="e">
        <f ca="1">+IF(AND(ISNUMBER(OFFSET('Hygiene Data'!$G$9,0,10*ROW('Hygiene Data'!G175))),'Data Summary'!DZ181="Yes"),OFFSET('Hygiene Data'!$G$9,0,10*ROW('Hygiene Data'!G175)),NA())</f>
        <v>#N/A</v>
      </c>
      <c r="BL181" s="512" t="e">
        <f ca="1">+IF(AND(ISNUMBER(OFFSET('Hygiene Data'!$H$5,0,10*ROW('Hygiene Data'!H175))),'Data Summary'!EA181="Yes"),OFFSET('Hygiene Data'!$H$5,0,10*ROW('Hygiene Data'!H175)),NA())</f>
        <v>#N/A</v>
      </c>
      <c r="BM181" s="512" t="e">
        <f ca="1">+IF(AND(ISNUMBER(OFFSET('Hygiene Data'!$H$7,0,10*ROW('Hygiene Data'!H175))),'Data Summary'!EB181="Yes"),OFFSET('Hygiene Data'!$H$7,0,10*ROW('Hygiene Data'!H175)),NA())</f>
        <v>#N/A</v>
      </c>
      <c r="BN181" s="512" t="e">
        <f ca="1">+IF(AND(ISNUMBER(OFFSET('Hygiene Data'!$H$9,0,10*ROW('Hygiene Data'!H175))),'Data Summary'!EC181="Yes"),OFFSET('Hygiene Data'!$H$9,0,10*ROW('Hygiene Data'!H175)),NA())</f>
        <v>#N/A</v>
      </c>
      <c r="BO181" s="512" t="e">
        <f ca="1">+IF(AND(ISNUMBER(OFFSET('Hygiene Data'!$I$5,0,10*ROW('Hygiene Data'!I175))),'Data Summary'!ED181="Yes"),OFFSET('Hygiene Data'!$I$5,0,10*ROW('Hygiene Data'!I175)),NA())</f>
        <v>#N/A</v>
      </c>
      <c r="BP181" s="512" t="e">
        <f ca="1">+IF(AND(ISNUMBER(OFFSET('Hygiene Data'!$I$7,0,10*ROW('Hygiene Data'!I175))),'Data Summary'!EE181="Yes"),OFFSET('Hygiene Data'!$I$7,0,10*ROW('Hygiene Data'!I175)),NA())</f>
        <v>#N/A</v>
      </c>
      <c r="BQ181" s="512" t="e">
        <f ca="1">+IF(AND(ISNUMBER(OFFSET('Hygiene Data'!$I$9,0,10*ROW('Hygiene Data'!I175))),'Data Summary'!EF181="Yes"),OFFSET('Hygiene Data'!$I$9,0,10*ROW('Hygiene Data'!I175)),NA())</f>
        <v>#N/A</v>
      </c>
    </row>
    <row r="182" spans="1:69" x14ac:dyDescent="0.25">
      <c r="A182" s="508" t="e">
        <f ca="1">+RIGHT('Data Summary'!A182,LEN('Data Summary'!A182)-9)</f>
        <v>#VALUE!</v>
      </c>
      <c r="B182" s="482" t="str">
        <f ca="1">+IF(ISTEXT('Data Summary'!B182),'Data Summary'!B182,"")</f>
        <v/>
      </c>
      <c r="C182" s="509" t="e">
        <f ca="1">+VALUE('Data Summary'!C182)</f>
        <v>#VALUE!</v>
      </c>
      <c r="D182" s="510" t="e">
        <f ca="1">+IF(AND(ISNUMBER(OFFSET('Water Data'!$D$4,0,10*ROW('Water Data'!D176))),'Data Summary'!BS182="Yes"),100-OFFSET('Water Data'!$D$4,0,10*ROW('Water Data'!D176)),NA())</f>
        <v>#N/A</v>
      </c>
      <c r="E182" s="510" t="e">
        <f ca="1">+IF(AND(ISNUMBER(OFFSET('Water Data'!$D$6,0,10*ROW('Water Data'!D176))),'Data Summary'!BT182="Yes"),OFFSET('Water Data'!$D$6,0,10*ROW('Water Data'!D176)),NA())</f>
        <v>#N/A</v>
      </c>
      <c r="F182" s="510" t="e">
        <f ca="1">+IF(AND(ISNUMBER(OFFSET('Water Data'!$D$9,0,10*ROW('Water Data'!D176))),'Data Summary'!BU182="Yes"),OFFSET('Water Data'!$D$9,0,10*ROW('Water Data'!D176)),NA())</f>
        <v>#N/A</v>
      </c>
      <c r="G182" s="510" t="e">
        <f ca="1">+IF(AND(ISNUMBER(OFFSET('Water Data'!$E$4,0,10*ROW('Water Data'!E176))),'Data Summary'!BV182="Yes"),100-OFFSET('Water Data'!$E$4,0,10*ROW('Water Data'!E176)),NA())</f>
        <v>#N/A</v>
      </c>
      <c r="H182" s="510" t="e">
        <f ca="1">+IF(AND(ISNUMBER(OFFSET('Water Data'!$E$6,0,10*ROW('Water Data'!E176))),'Data Summary'!BW182="Yes"),OFFSET('Water Data'!$E$6,0,10*ROW('Water Data'!E176)),NA())</f>
        <v>#N/A</v>
      </c>
      <c r="I182" s="510" t="e">
        <f ca="1">+IF(AND(ISNUMBER(OFFSET('Water Data'!$E$9,0,10*ROW('Water Data'!E176))),'Data Summary'!BX182="Yes"),OFFSET('Water Data'!$E$9,0,10*ROW('Water Data'!E176)),NA())</f>
        <v>#N/A</v>
      </c>
      <c r="J182" s="510" t="e">
        <f ca="1">+IF(AND(ISNUMBER(OFFSET('Water Data'!$F$4,0,10*ROW('Water Data'!F176))),'Data Summary'!BY182="Yes"),100-OFFSET('Water Data'!$F$4,0,10*ROW('Water Data'!F176)),NA())</f>
        <v>#N/A</v>
      </c>
      <c r="K182" s="510" t="e">
        <f ca="1">+IF(AND(ISNUMBER(OFFSET('Water Data'!$F$6,0,10*ROW('Water Data'!F176))),'Data Summary'!BZ182="Yes"),OFFSET('Water Data'!$F$6,0,10*ROW('Water Data'!F176)),NA())</f>
        <v>#N/A</v>
      </c>
      <c r="L182" s="510" t="e">
        <f ca="1">+IF(AND(ISNUMBER(OFFSET('Water Data'!$F$9,0,10*ROW('Water Data'!F176))),'Data Summary'!CA182="Yes"),OFFSET('Water Data'!$F$9,0,10*ROW('Water Data'!F176)),NA())</f>
        <v>#N/A</v>
      </c>
      <c r="M182" s="510" t="e">
        <f ca="1">+IF(AND(ISNUMBER(OFFSET('Water Data'!$G$4,0,10*ROW('Water Data'!G176))),'Data Summary'!CB182="Yes"),100-OFFSET('Water Data'!$G$4,0,10*ROW('Water Data'!G176)),NA())</f>
        <v>#N/A</v>
      </c>
      <c r="N182" s="510" t="e">
        <f ca="1">+IF(AND(ISNUMBER(OFFSET('Water Data'!$G$6,0,10*ROW('Water Data'!G176))),'Data Summary'!CC182="Yes"),OFFSET('Water Data'!$G$6,0,10*ROW('Water Data'!G176)),NA())</f>
        <v>#N/A</v>
      </c>
      <c r="O182" s="510" t="e">
        <f ca="1">+IF(AND(ISNUMBER(OFFSET('Water Data'!$G$9,0,10*ROW('Water Data'!G176))),'Data Summary'!CD182="Yes"),OFFSET('Water Data'!$G$9,0,10*ROW('Water Data'!G176)),NA())</f>
        <v>#N/A</v>
      </c>
      <c r="P182" s="510" t="e">
        <f ca="1">+IF(AND(ISNUMBER(OFFSET('Water Data'!$H$4,0,10*ROW('Water Data'!H176))),'Data Summary'!CE182="Yes"),100-OFFSET('Water Data'!$H$4,0,10*ROW('Water Data'!H176)),NA())</f>
        <v>#N/A</v>
      </c>
      <c r="Q182" s="510" t="e">
        <f ca="1">+IF(AND(ISNUMBER(OFFSET('Water Data'!$H$6,0,10*ROW('Water Data'!H176))),'Data Summary'!CF182="Yes"),OFFSET('Water Data'!$H$6,0,10*ROW('Water Data'!H176)),NA())</f>
        <v>#N/A</v>
      </c>
      <c r="R182" s="510" t="e">
        <f ca="1">+IF(AND(ISNUMBER(OFFSET('Water Data'!$H$9,0,10*ROW('Water Data'!H176))),'Data Summary'!CG182="Yes"),OFFSET('Water Data'!$H$9,0,10*ROW('Water Data'!H176)),NA())</f>
        <v>#N/A</v>
      </c>
      <c r="S182" s="510" t="e">
        <f ca="1">+IF(AND(ISNUMBER(OFFSET('Water Data'!$I$4,0,10*ROW('Water Data'!I176))),'Data Summary'!CH182="Yes"),100-OFFSET('Water Data'!$I$4,0,10*ROW('Water Data'!I176)),NA())</f>
        <v>#N/A</v>
      </c>
      <c r="T182" s="510" t="e">
        <f ca="1">+IF(AND(ISNUMBER(OFFSET('Water Data'!$I$6,0,10*ROW('Water Data'!I176))),'Data Summary'!CI182="Yes"),OFFSET('Water Data'!$I$6,0,10*ROW('Water Data'!I176)),NA())</f>
        <v>#N/A</v>
      </c>
      <c r="U182" s="510" t="e">
        <f ca="1">+IF(AND(ISNUMBER(OFFSET('Water Data'!$I$9,0,10*ROW('Water Data'!I176))),'Data Summary'!CJ182="Yes"),OFFSET('Water Data'!$I$9,0,10*ROW('Water Data'!I176)),NA())</f>
        <v>#N/A</v>
      </c>
      <c r="V182" s="511" t="e">
        <f ca="1">+IF(AND(ISNUMBER(OFFSET('Sanitation Data'!$D$4,0,10*ROW('Sanitation Data'!D176))),'Data Summary'!CK182="Yes"),100-OFFSET('Sanitation Data'!$D$4,0,10*ROW('Sanitation Data'!D176)),NA())</f>
        <v>#N/A</v>
      </c>
      <c r="W182" s="511" t="e">
        <f ca="1">+IF(AND(ISNUMBER(OFFSET('Sanitation Data'!$D$6,0,10*ROW('Sanitation Data'!D176))),'Data Summary'!CL182="Yes"),OFFSET('Sanitation Data'!$D$6,0,10*ROW('Sanitation Data'!D176)),NA())</f>
        <v>#N/A</v>
      </c>
      <c r="X182" s="511" t="e">
        <f ca="1">+IF(AND(ISNUMBER(OFFSET('Sanitation Data'!$D$10,0,10*ROW('Sanitation Data'!D176))),'Data Summary'!CM182="Yes"),OFFSET('Sanitation Data'!$D$10,0,10*ROW('Sanitation Data'!D176)),NA())</f>
        <v>#N/A</v>
      </c>
      <c r="Y182" s="511" t="e">
        <f ca="1">+IF(AND(ISNUMBER(OFFSET('Sanitation Data'!$D$11,0,10*ROW('Sanitation Data'!D176))),'Data Summary'!CN182="Yes"),OFFSET('Sanitation Data'!$D$11,0,10*ROW('Sanitation Data'!D176)),NA())</f>
        <v>#N/A</v>
      </c>
      <c r="Z182" s="511" t="e">
        <f ca="1">+IF(AND(ISNUMBER(OFFSET('Sanitation Data'!$D$12,0,10*ROW('Sanitation Data'!D176))),'Data Summary'!CO182="Yes"),OFFSET('Sanitation Data'!$D$12,0,10*ROW('Sanitation Data'!D176)),NA())</f>
        <v>#N/A</v>
      </c>
      <c r="AA182" s="511" t="e">
        <f ca="1">+IF(AND(ISNUMBER(OFFSET('Sanitation Data'!$E$4,0,10*ROW('Sanitation Data'!E176))),'Data Summary'!CP182="Yes"),100-OFFSET('Sanitation Data'!$E$4,0,10*ROW('Sanitation Data'!E176)),NA())</f>
        <v>#N/A</v>
      </c>
      <c r="AB182" s="511" t="e">
        <f ca="1">+IF(AND(ISNUMBER(OFFSET('Sanitation Data'!$E$6,0,10*ROW('Sanitation Data'!E176))),'Data Summary'!CQ182="Yes"),OFFSET('Sanitation Data'!$E$6,0,10*ROW('Sanitation Data'!E176)),NA())</f>
        <v>#N/A</v>
      </c>
      <c r="AC182" s="511" t="e">
        <f ca="1">+IF(AND(ISNUMBER(OFFSET('Sanitation Data'!$E$10,0,10*ROW('Sanitation Data'!E176))),'Data Summary'!CR182="Yes"),OFFSET('Sanitation Data'!$E$10,0,10*ROW('Sanitation Data'!E176)),NA())</f>
        <v>#N/A</v>
      </c>
      <c r="AD182" s="511" t="e">
        <f ca="1">+IF(AND(ISNUMBER(OFFSET('Sanitation Data'!$E$11,0,10*ROW('Sanitation Data'!E176))),'Data Summary'!CS182="Yes"),OFFSET('Sanitation Data'!$E$11,0,10*ROW('Sanitation Data'!E176)),NA())</f>
        <v>#N/A</v>
      </c>
      <c r="AE182" s="511" t="e">
        <f ca="1">+IF(AND(ISNUMBER(OFFSET('Sanitation Data'!$E$12,0,10*ROW('Sanitation Data'!E176))),'Data Summary'!CT182="Yes"),OFFSET('Sanitation Data'!$E$12,0,10*ROW('Sanitation Data'!E176)),NA())</f>
        <v>#N/A</v>
      </c>
      <c r="AF182" s="511" t="e">
        <f ca="1">+IF(AND(ISNUMBER(OFFSET('Sanitation Data'!$F$4,0,10*ROW('Sanitation Data'!F176))),'Data Summary'!CU182="Yes"),100-OFFSET('Sanitation Data'!$F$4,0,10*ROW('Sanitation Data'!F176)),NA())</f>
        <v>#N/A</v>
      </c>
      <c r="AG182" s="511" t="e">
        <f ca="1">+IF(AND(ISNUMBER(OFFSET('Sanitation Data'!$F$6,0,10*ROW('Sanitation Data'!F176))),'Data Summary'!CV182="Yes"),OFFSET('Sanitation Data'!$F$6,0,10*ROW('Sanitation Data'!F176)),NA())</f>
        <v>#N/A</v>
      </c>
      <c r="AH182" s="511" t="e">
        <f ca="1">+IF(AND(ISNUMBER(OFFSET('Sanitation Data'!$F$10,0,10*ROW('Sanitation Data'!F176))),'Data Summary'!CW182="Yes"),OFFSET('Sanitation Data'!$F$10,0,10*ROW('Sanitation Data'!F176)),NA())</f>
        <v>#N/A</v>
      </c>
      <c r="AI182" s="511" t="e">
        <f ca="1">+IF(AND(ISNUMBER(OFFSET('Sanitation Data'!$F$11,0,10*ROW('Sanitation Data'!F176))),'Data Summary'!CX182="Yes"),OFFSET('Sanitation Data'!$F$11,0,10*ROW('Sanitation Data'!F176)),NA())</f>
        <v>#N/A</v>
      </c>
      <c r="AJ182" s="511" t="e">
        <f ca="1">+IF(AND(ISNUMBER(OFFSET('Sanitation Data'!$F$12,0,10*ROW('Sanitation Data'!F176))),'Data Summary'!CY182="Yes"),OFFSET('Sanitation Data'!$F$12,0,10*ROW('Sanitation Data'!F176)),NA())</f>
        <v>#N/A</v>
      </c>
      <c r="AK182" s="511" t="e">
        <f ca="1">+IF(AND(ISNUMBER(OFFSET('Sanitation Data'!$G$4,0,10*ROW('Sanitation Data'!G176))),'Data Summary'!CZ182="Yes"),100-OFFSET('Sanitation Data'!$G$4,0,10*ROW('Sanitation Data'!G176)),NA())</f>
        <v>#N/A</v>
      </c>
      <c r="AL182" s="511" t="e">
        <f ca="1">+IF(AND(ISNUMBER(OFFSET('Sanitation Data'!$G$6,0,10*ROW('Sanitation Data'!G176))),'Data Summary'!DA182="Yes"),OFFSET('Sanitation Data'!$G$6,0,10*ROW('Sanitation Data'!G176)),NA())</f>
        <v>#N/A</v>
      </c>
      <c r="AM182" s="511" t="e">
        <f ca="1">+IF(AND(ISNUMBER(OFFSET('Sanitation Data'!$G$10,0,10*ROW('Sanitation Data'!G176))),'Data Summary'!DB182="Yes"),OFFSET('Sanitation Data'!$G$10,0,10*ROW('Sanitation Data'!G176)),NA())</f>
        <v>#N/A</v>
      </c>
      <c r="AN182" s="511" t="e">
        <f ca="1">+IF(AND(ISNUMBER(OFFSET('Sanitation Data'!$G$11,0,10*ROW('Sanitation Data'!G176))),'Data Summary'!DC182="Yes"),OFFSET('Sanitation Data'!$G$11,0,10*ROW('Sanitation Data'!G176)),NA())</f>
        <v>#N/A</v>
      </c>
      <c r="AO182" s="511" t="e">
        <f ca="1">+IF(AND(ISNUMBER(OFFSET('Sanitation Data'!$G$12,0,10*ROW('Sanitation Data'!G176))),'Data Summary'!DD182="Yes"),OFFSET('Sanitation Data'!$G$12,0,10*ROW('Sanitation Data'!G176)),NA())</f>
        <v>#N/A</v>
      </c>
      <c r="AP182" s="511" t="e">
        <f ca="1">+IF(AND(ISNUMBER(OFFSET('Sanitation Data'!$H$4,0,10*ROW('Sanitation Data'!H176))),'Data Summary'!DE182="Yes"),100-OFFSET('Sanitation Data'!$H$4,0,10*ROW('Sanitation Data'!H176)),NA())</f>
        <v>#N/A</v>
      </c>
      <c r="AQ182" s="511" t="e">
        <f ca="1">+IF(AND(ISNUMBER(OFFSET('Sanitation Data'!$H$6,0,10*ROW('Sanitation Data'!H176))),'Data Summary'!DF182="Yes"),OFFSET('Sanitation Data'!$H$6,0,10*ROW('Sanitation Data'!H176)),NA())</f>
        <v>#N/A</v>
      </c>
      <c r="AR182" s="511" t="e">
        <f ca="1">+IF(AND(ISNUMBER(OFFSET('Sanitation Data'!$H$10,0,10*ROW('Sanitation Data'!H176))),'Data Summary'!DG182="Yes"),OFFSET('Sanitation Data'!$H$10,0,10*ROW('Sanitation Data'!H176)),NA())</f>
        <v>#N/A</v>
      </c>
      <c r="AS182" s="511" t="e">
        <f ca="1">+IF(AND(ISNUMBER(OFFSET('Sanitation Data'!$H$11,0,10*ROW('Sanitation Data'!H176))),'Data Summary'!DH182="Yes"),OFFSET('Sanitation Data'!$H$11,0,10*ROW('Sanitation Data'!H176)),NA())</f>
        <v>#N/A</v>
      </c>
      <c r="AT182" s="511" t="e">
        <f ca="1">+IF(AND(ISNUMBER(OFFSET('Sanitation Data'!$H$12,0,10*ROW('Sanitation Data'!H176))),'Data Summary'!DI182="Yes"),OFFSET('Sanitation Data'!$H$12,0,10*ROW('Sanitation Data'!H176)),NA())</f>
        <v>#N/A</v>
      </c>
      <c r="AU182" s="511" t="e">
        <f ca="1">+IF(AND(ISNUMBER(OFFSET('Sanitation Data'!$I$4,0,10*ROW('Sanitation Data'!I176))),'Data Summary'!DJ182="Yes"),100-OFFSET('Sanitation Data'!$I$4,0,10*ROW('Sanitation Data'!I176)),NA())</f>
        <v>#N/A</v>
      </c>
      <c r="AV182" s="511" t="e">
        <f ca="1">+IF(AND(ISNUMBER(OFFSET('Sanitation Data'!$I$6,0,10*ROW('Sanitation Data'!I176))),'Data Summary'!DK182="Yes"),OFFSET('Sanitation Data'!$I$6,0,10*ROW('Sanitation Data'!I176)),NA())</f>
        <v>#N/A</v>
      </c>
      <c r="AW182" s="511" t="e">
        <f ca="1">+IF(AND(ISNUMBER(OFFSET('Sanitation Data'!$I$10,0,10*ROW('Sanitation Data'!I176))),'Data Summary'!DL182="Yes"),OFFSET('Sanitation Data'!$I$10,0,10*ROW('Sanitation Data'!I176)),NA())</f>
        <v>#N/A</v>
      </c>
      <c r="AX182" s="511" t="e">
        <f ca="1">+IF(AND(ISNUMBER(OFFSET('Sanitation Data'!$I$11,0,10*ROW('Sanitation Data'!I176))),'Data Summary'!DM182="Yes"),OFFSET('Sanitation Data'!$I$11,0,10*ROW('Sanitation Data'!I176)),NA())</f>
        <v>#N/A</v>
      </c>
      <c r="AY182" s="511" t="e">
        <f ca="1">+IF(AND(ISNUMBER(OFFSET('Sanitation Data'!$I$12,0,10*ROW('Sanitation Data'!I176))),'Data Summary'!DN182="Yes"),OFFSET('Sanitation Data'!$I$12,0,10*ROW('Sanitation Data'!I176)),NA())</f>
        <v>#N/A</v>
      </c>
      <c r="AZ182" s="512" t="e">
        <f ca="1">+IF(AND(ISNUMBER(OFFSET('Hygiene Data'!$D$5,0,10*ROW('Hygiene Data'!D176))),'Data Summary'!DO182="Yes"),OFFSET('Hygiene Data'!$D$5,0,10*ROW('Hygiene Data'!D176)),NA())</f>
        <v>#N/A</v>
      </c>
      <c r="BA182" s="512" t="e">
        <f ca="1">+IF(AND(ISNUMBER(OFFSET('Hygiene Data'!$D$7,0,10*ROW('Hygiene Data'!D176))),'Data Summary'!DP182="Yes"),OFFSET('Hygiene Data'!$D$7,0,10*ROW('Hygiene Data'!D176)),NA())</f>
        <v>#N/A</v>
      </c>
      <c r="BB182" s="512" t="e">
        <f ca="1">+IF(AND(ISNUMBER(OFFSET('Hygiene Data'!$D$9,0,10*ROW('Hygiene Data'!D176))),'Data Summary'!DQ182="Yes"),OFFSET('Hygiene Data'!$D$9,0,10*ROW('Hygiene Data'!D176)),NA())</f>
        <v>#N/A</v>
      </c>
      <c r="BC182" s="512" t="e">
        <f ca="1">+IF(AND(ISNUMBER(OFFSET('Hygiene Data'!$E$5,0,10*ROW('Hygiene Data'!E176))),'Data Summary'!DR182="Yes"),OFFSET('Hygiene Data'!$E$5,0,10*ROW('Hygiene Data'!E176)),NA())</f>
        <v>#N/A</v>
      </c>
      <c r="BD182" s="512" t="e">
        <f ca="1">+IF(AND(ISNUMBER(OFFSET('Hygiene Data'!$E$7,0,10*ROW('Hygiene Data'!E176))),'Data Summary'!DS182="Yes"),OFFSET('Hygiene Data'!$E$7,0,10*ROW('Hygiene Data'!E176)),NA())</f>
        <v>#N/A</v>
      </c>
      <c r="BE182" s="512" t="e">
        <f ca="1">+IF(AND(ISNUMBER(OFFSET('Hygiene Data'!$E$9,0,10*ROW('Hygiene Data'!E176))),'Data Summary'!DT182="Yes"),OFFSET('Hygiene Data'!$E$9,0,10*ROW('Hygiene Data'!E176)),NA())</f>
        <v>#N/A</v>
      </c>
      <c r="BF182" s="512" t="e">
        <f ca="1">+IF(AND(ISNUMBER(OFFSET('Hygiene Data'!$F$5,0,10*ROW('Hygiene Data'!F176))),'Data Summary'!DU182="Yes"),OFFSET('Hygiene Data'!$F$5,0,10*ROW('Hygiene Data'!F176)),NA())</f>
        <v>#N/A</v>
      </c>
      <c r="BG182" s="512" t="e">
        <f ca="1">+IF(AND(ISNUMBER(OFFSET('Hygiene Data'!$F$7,0,10*ROW('Hygiene Data'!F176))),'Data Summary'!DV182="Yes"),OFFSET('Hygiene Data'!$F$7,0,10*ROW('Hygiene Data'!F176)),NA())</f>
        <v>#N/A</v>
      </c>
      <c r="BH182" s="512" t="e">
        <f ca="1">+IF(AND(ISNUMBER(OFFSET('Hygiene Data'!$F$9,0,10*ROW('Hygiene Data'!F176))),'Data Summary'!DW182="Yes"),OFFSET('Hygiene Data'!$F$9,0,10*ROW('Hygiene Data'!F176)),NA())</f>
        <v>#N/A</v>
      </c>
      <c r="BI182" s="512" t="e">
        <f ca="1">+IF(AND(ISNUMBER(OFFSET('Hygiene Data'!$G$5,0,10*ROW('Hygiene Data'!G176))),'Data Summary'!DX182="Yes"),OFFSET('Hygiene Data'!$G$5,0,10*ROW('Hygiene Data'!G176)),NA())</f>
        <v>#N/A</v>
      </c>
      <c r="BJ182" s="512" t="e">
        <f ca="1">+IF(AND(ISNUMBER(OFFSET('Hygiene Data'!$G$7,0,10*ROW('Hygiene Data'!G176))),'Data Summary'!DY182="Yes"),OFFSET('Hygiene Data'!$G$7,0,10*ROW('Hygiene Data'!G176)),NA())</f>
        <v>#N/A</v>
      </c>
      <c r="BK182" s="512" t="e">
        <f ca="1">+IF(AND(ISNUMBER(OFFSET('Hygiene Data'!$G$9,0,10*ROW('Hygiene Data'!G176))),'Data Summary'!DZ182="Yes"),OFFSET('Hygiene Data'!$G$9,0,10*ROW('Hygiene Data'!G176)),NA())</f>
        <v>#N/A</v>
      </c>
      <c r="BL182" s="512" t="e">
        <f ca="1">+IF(AND(ISNUMBER(OFFSET('Hygiene Data'!$H$5,0,10*ROW('Hygiene Data'!H176))),'Data Summary'!EA182="Yes"),OFFSET('Hygiene Data'!$H$5,0,10*ROW('Hygiene Data'!H176)),NA())</f>
        <v>#N/A</v>
      </c>
      <c r="BM182" s="512" t="e">
        <f ca="1">+IF(AND(ISNUMBER(OFFSET('Hygiene Data'!$H$7,0,10*ROW('Hygiene Data'!H176))),'Data Summary'!EB182="Yes"),OFFSET('Hygiene Data'!$H$7,0,10*ROW('Hygiene Data'!H176)),NA())</f>
        <v>#N/A</v>
      </c>
      <c r="BN182" s="512" t="e">
        <f ca="1">+IF(AND(ISNUMBER(OFFSET('Hygiene Data'!$H$9,0,10*ROW('Hygiene Data'!H176))),'Data Summary'!EC182="Yes"),OFFSET('Hygiene Data'!$H$9,0,10*ROW('Hygiene Data'!H176)),NA())</f>
        <v>#N/A</v>
      </c>
      <c r="BO182" s="512" t="e">
        <f ca="1">+IF(AND(ISNUMBER(OFFSET('Hygiene Data'!$I$5,0,10*ROW('Hygiene Data'!I176))),'Data Summary'!ED182="Yes"),OFFSET('Hygiene Data'!$I$5,0,10*ROW('Hygiene Data'!I176)),NA())</f>
        <v>#N/A</v>
      </c>
      <c r="BP182" s="512" t="e">
        <f ca="1">+IF(AND(ISNUMBER(OFFSET('Hygiene Data'!$I$7,0,10*ROW('Hygiene Data'!I176))),'Data Summary'!EE182="Yes"),OFFSET('Hygiene Data'!$I$7,0,10*ROW('Hygiene Data'!I176)),NA())</f>
        <v>#N/A</v>
      </c>
      <c r="BQ182" s="512" t="e">
        <f ca="1">+IF(AND(ISNUMBER(OFFSET('Hygiene Data'!$I$9,0,10*ROW('Hygiene Data'!I176))),'Data Summary'!EF182="Yes"),OFFSET('Hygiene Data'!$I$9,0,10*ROW('Hygiene Data'!I176)),NA())</f>
        <v>#N/A</v>
      </c>
    </row>
    <row r="183" spans="1:69" x14ac:dyDescent="0.25">
      <c r="A183" s="508" t="e">
        <f ca="1">+RIGHT('Data Summary'!A183,LEN('Data Summary'!A183)-9)</f>
        <v>#VALUE!</v>
      </c>
      <c r="B183" s="482" t="str">
        <f ca="1">+IF(ISTEXT('Data Summary'!B183),'Data Summary'!B183,"")</f>
        <v/>
      </c>
      <c r="C183" s="509" t="e">
        <f ca="1">+VALUE('Data Summary'!C183)</f>
        <v>#VALUE!</v>
      </c>
      <c r="D183" s="510" t="e">
        <f ca="1">+IF(AND(ISNUMBER(OFFSET('Water Data'!$D$4,0,10*ROW('Water Data'!D177))),'Data Summary'!BS183="Yes"),100-OFFSET('Water Data'!$D$4,0,10*ROW('Water Data'!D177)),NA())</f>
        <v>#N/A</v>
      </c>
      <c r="E183" s="510" t="e">
        <f ca="1">+IF(AND(ISNUMBER(OFFSET('Water Data'!$D$6,0,10*ROW('Water Data'!D177))),'Data Summary'!BT183="Yes"),OFFSET('Water Data'!$D$6,0,10*ROW('Water Data'!D177)),NA())</f>
        <v>#N/A</v>
      </c>
      <c r="F183" s="510" t="e">
        <f ca="1">+IF(AND(ISNUMBER(OFFSET('Water Data'!$D$9,0,10*ROW('Water Data'!D177))),'Data Summary'!BU183="Yes"),OFFSET('Water Data'!$D$9,0,10*ROW('Water Data'!D177)),NA())</f>
        <v>#N/A</v>
      </c>
      <c r="G183" s="510" t="e">
        <f ca="1">+IF(AND(ISNUMBER(OFFSET('Water Data'!$E$4,0,10*ROW('Water Data'!E177))),'Data Summary'!BV183="Yes"),100-OFFSET('Water Data'!$E$4,0,10*ROW('Water Data'!E177)),NA())</f>
        <v>#N/A</v>
      </c>
      <c r="H183" s="510" t="e">
        <f ca="1">+IF(AND(ISNUMBER(OFFSET('Water Data'!$E$6,0,10*ROW('Water Data'!E177))),'Data Summary'!BW183="Yes"),OFFSET('Water Data'!$E$6,0,10*ROW('Water Data'!E177)),NA())</f>
        <v>#N/A</v>
      </c>
      <c r="I183" s="510" t="e">
        <f ca="1">+IF(AND(ISNUMBER(OFFSET('Water Data'!$E$9,0,10*ROW('Water Data'!E177))),'Data Summary'!BX183="Yes"),OFFSET('Water Data'!$E$9,0,10*ROW('Water Data'!E177)),NA())</f>
        <v>#N/A</v>
      </c>
      <c r="J183" s="510" t="e">
        <f ca="1">+IF(AND(ISNUMBER(OFFSET('Water Data'!$F$4,0,10*ROW('Water Data'!F177))),'Data Summary'!BY183="Yes"),100-OFFSET('Water Data'!$F$4,0,10*ROW('Water Data'!F177)),NA())</f>
        <v>#N/A</v>
      </c>
      <c r="K183" s="510" t="e">
        <f ca="1">+IF(AND(ISNUMBER(OFFSET('Water Data'!$F$6,0,10*ROW('Water Data'!F177))),'Data Summary'!BZ183="Yes"),OFFSET('Water Data'!$F$6,0,10*ROW('Water Data'!F177)),NA())</f>
        <v>#N/A</v>
      </c>
      <c r="L183" s="510" t="e">
        <f ca="1">+IF(AND(ISNUMBER(OFFSET('Water Data'!$F$9,0,10*ROW('Water Data'!F177))),'Data Summary'!CA183="Yes"),OFFSET('Water Data'!$F$9,0,10*ROW('Water Data'!F177)),NA())</f>
        <v>#N/A</v>
      </c>
      <c r="M183" s="510" t="e">
        <f ca="1">+IF(AND(ISNUMBER(OFFSET('Water Data'!$G$4,0,10*ROW('Water Data'!G177))),'Data Summary'!CB183="Yes"),100-OFFSET('Water Data'!$G$4,0,10*ROW('Water Data'!G177)),NA())</f>
        <v>#N/A</v>
      </c>
      <c r="N183" s="510" t="e">
        <f ca="1">+IF(AND(ISNUMBER(OFFSET('Water Data'!$G$6,0,10*ROW('Water Data'!G177))),'Data Summary'!CC183="Yes"),OFFSET('Water Data'!$G$6,0,10*ROW('Water Data'!G177)),NA())</f>
        <v>#N/A</v>
      </c>
      <c r="O183" s="510" t="e">
        <f ca="1">+IF(AND(ISNUMBER(OFFSET('Water Data'!$G$9,0,10*ROW('Water Data'!G177))),'Data Summary'!CD183="Yes"),OFFSET('Water Data'!$G$9,0,10*ROW('Water Data'!G177)),NA())</f>
        <v>#N/A</v>
      </c>
      <c r="P183" s="510" t="e">
        <f ca="1">+IF(AND(ISNUMBER(OFFSET('Water Data'!$H$4,0,10*ROW('Water Data'!H177))),'Data Summary'!CE183="Yes"),100-OFFSET('Water Data'!$H$4,0,10*ROW('Water Data'!H177)),NA())</f>
        <v>#N/A</v>
      </c>
      <c r="Q183" s="510" t="e">
        <f ca="1">+IF(AND(ISNUMBER(OFFSET('Water Data'!$H$6,0,10*ROW('Water Data'!H177))),'Data Summary'!CF183="Yes"),OFFSET('Water Data'!$H$6,0,10*ROW('Water Data'!H177)),NA())</f>
        <v>#N/A</v>
      </c>
      <c r="R183" s="510" t="e">
        <f ca="1">+IF(AND(ISNUMBER(OFFSET('Water Data'!$H$9,0,10*ROW('Water Data'!H177))),'Data Summary'!CG183="Yes"),OFFSET('Water Data'!$H$9,0,10*ROW('Water Data'!H177)),NA())</f>
        <v>#N/A</v>
      </c>
      <c r="S183" s="510" t="e">
        <f ca="1">+IF(AND(ISNUMBER(OFFSET('Water Data'!$I$4,0,10*ROW('Water Data'!I177))),'Data Summary'!CH183="Yes"),100-OFFSET('Water Data'!$I$4,0,10*ROW('Water Data'!I177)),NA())</f>
        <v>#N/A</v>
      </c>
      <c r="T183" s="510" t="e">
        <f ca="1">+IF(AND(ISNUMBER(OFFSET('Water Data'!$I$6,0,10*ROW('Water Data'!I177))),'Data Summary'!CI183="Yes"),OFFSET('Water Data'!$I$6,0,10*ROW('Water Data'!I177)),NA())</f>
        <v>#N/A</v>
      </c>
      <c r="U183" s="510" t="e">
        <f ca="1">+IF(AND(ISNUMBER(OFFSET('Water Data'!$I$9,0,10*ROW('Water Data'!I177))),'Data Summary'!CJ183="Yes"),OFFSET('Water Data'!$I$9,0,10*ROW('Water Data'!I177)),NA())</f>
        <v>#N/A</v>
      </c>
      <c r="V183" s="511" t="e">
        <f ca="1">+IF(AND(ISNUMBER(OFFSET('Sanitation Data'!$D$4,0,10*ROW('Sanitation Data'!D177))),'Data Summary'!CK183="Yes"),100-OFFSET('Sanitation Data'!$D$4,0,10*ROW('Sanitation Data'!D177)),NA())</f>
        <v>#N/A</v>
      </c>
      <c r="W183" s="511" t="e">
        <f ca="1">+IF(AND(ISNUMBER(OFFSET('Sanitation Data'!$D$6,0,10*ROW('Sanitation Data'!D177))),'Data Summary'!CL183="Yes"),OFFSET('Sanitation Data'!$D$6,0,10*ROW('Sanitation Data'!D177)),NA())</f>
        <v>#N/A</v>
      </c>
      <c r="X183" s="511" t="e">
        <f ca="1">+IF(AND(ISNUMBER(OFFSET('Sanitation Data'!$D$10,0,10*ROW('Sanitation Data'!D177))),'Data Summary'!CM183="Yes"),OFFSET('Sanitation Data'!$D$10,0,10*ROW('Sanitation Data'!D177)),NA())</f>
        <v>#N/A</v>
      </c>
      <c r="Y183" s="511" t="e">
        <f ca="1">+IF(AND(ISNUMBER(OFFSET('Sanitation Data'!$D$11,0,10*ROW('Sanitation Data'!D177))),'Data Summary'!CN183="Yes"),OFFSET('Sanitation Data'!$D$11,0,10*ROW('Sanitation Data'!D177)),NA())</f>
        <v>#N/A</v>
      </c>
      <c r="Z183" s="511" t="e">
        <f ca="1">+IF(AND(ISNUMBER(OFFSET('Sanitation Data'!$D$12,0,10*ROW('Sanitation Data'!D177))),'Data Summary'!CO183="Yes"),OFFSET('Sanitation Data'!$D$12,0,10*ROW('Sanitation Data'!D177)),NA())</f>
        <v>#N/A</v>
      </c>
      <c r="AA183" s="511" t="e">
        <f ca="1">+IF(AND(ISNUMBER(OFFSET('Sanitation Data'!$E$4,0,10*ROW('Sanitation Data'!E177))),'Data Summary'!CP183="Yes"),100-OFFSET('Sanitation Data'!$E$4,0,10*ROW('Sanitation Data'!E177)),NA())</f>
        <v>#N/A</v>
      </c>
      <c r="AB183" s="511" t="e">
        <f ca="1">+IF(AND(ISNUMBER(OFFSET('Sanitation Data'!$E$6,0,10*ROW('Sanitation Data'!E177))),'Data Summary'!CQ183="Yes"),OFFSET('Sanitation Data'!$E$6,0,10*ROW('Sanitation Data'!E177)),NA())</f>
        <v>#N/A</v>
      </c>
      <c r="AC183" s="511" t="e">
        <f ca="1">+IF(AND(ISNUMBER(OFFSET('Sanitation Data'!$E$10,0,10*ROW('Sanitation Data'!E177))),'Data Summary'!CR183="Yes"),OFFSET('Sanitation Data'!$E$10,0,10*ROW('Sanitation Data'!E177)),NA())</f>
        <v>#N/A</v>
      </c>
      <c r="AD183" s="511" t="e">
        <f ca="1">+IF(AND(ISNUMBER(OFFSET('Sanitation Data'!$E$11,0,10*ROW('Sanitation Data'!E177))),'Data Summary'!CS183="Yes"),OFFSET('Sanitation Data'!$E$11,0,10*ROW('Sanitation Data'!E177)),NA())</f>
        <v>#N/A</v>
      </c>
      <c r="AE183" s="511" t="e">
        <f ca="1">+IF(AND(ISNUMBER(OFFSET('Sanitation Data'!$E$12,0,10*ROW('Sanitation Data'!E177))),'Data Summary'!CT183="Yes"),OFFSET('Sanitation Data'!$E$12,0,10*ROW('Sanitation Data'!E177)),NA())</f>
        <v>#N/A</v>
      </c>
      <c r="AF183" s="511" t="e">
        <f ca="1">+IF(AND(ISNUMBER(OFFSET('Sanitation Data'!$F$4,0,10*ROW('Sanitation Data'!F177))),'Data Summary'!CU183="Yes"),100-OFFSET('Sanitation Data'!$F$4,0,10*ROW('Sanitation Data'!F177)),NA())</f>
        <v>#N/A</v>
      </c>
      <c r="AG183" s="511" t="e">
        <f ca="1">+IF(AND(ISNUMBER(OFFSET('Sanitation Data'!$F$6,0,10*ROW('Sanitation Data'!F177))),'Data Summary'!CV183="Yes"),OFFSET('Sanitation Data'!$F$6,0,10*ROW('Sanitation Data'!F177)),NA())</f>
        <v>#N/A</v>
      </c>
      <c r="AH183" s="511" t="e">
        <f ca="1">+IF(AND(ISNUMBER(OFFSET('Sanitation Data'!$F$10,0,10*ROW('Sanitation Data'!F177))),'Data Summary'!CW183="Yes"),OFFSET('Sanitation Data'!$F$10,0,10*ROW('Sanitation Data'!F177)),NA())</f>
        <v>#N/A</v>
      </c>
      <c r="AI183" s="511" t="e">
        <f ca="1">+IF(AND(ISNUMBER(OFFSET('Sanitation Data'!$F$11,0,10*ROW('Sanitation Data'!F177))),'Data Summary'!CX183="Yes"),OFFSET('Sanitation Data'!$F$11,0,10*ROW('Sanitation Data'!F177)),NA())</f>
        <v>#N/A</v>
      </c>
      <c r="AJ183" s="511" t="e">
        <f ca="1">+IF(AND(ISNUMBER(OFFSET('Sanitation Data'!$F$12,0,10*ROW('Sanitation Data'!F177))),'Data Summary'!CY183="Yes"),OFFSET('Sanitation Data'!$F$12,0,10*ROW('Sanitation Data'!F177)),NA())</f>
        <v>#N/A</v>
      </c>
      <c r="AK183" s="511" t="e">
        <f ca="1">+IF(AND(ISNUMBER(OFFSET('Sanitation Data'!$G$4,0,10*ROW('Sanitation Data'!G177))),'Data Summary'!CZ183="Yes"),100-OFFSET('Sanitation Data'!$G$4,0,10*ROW('Sanitation Data'!G177)),NA())</f>
        <v>#N/A</v>
      </c>
      <c r="AL183" s="511" t="e">
        <f ca="1">+IF(AND(ISNUMBER(OFFSET('Sanitation Data'!$G$6,0,10*ROW('Sanitation Data'!G177))),'Data Summary'!DA183="Yes"),OFFSET('Sanitation Data'!$G$6,0,10*ROW('Sanitation Data'!G177)),NA())</f>
        <v>#N/A</v>
      </c>
      <c r="AM183" s="511" t="e">
        <f ca="1">+IF(AND(ISNUMBER(OFFSET('Sanitation Data'!$G$10,0,10*ROW('Sanitation Data'!G177))),'Data Summary'!DB183="Yes"),OFFSET('Sanitation Data'!$G$10,0,10*ROW('Sanitation Data'!G177)),NA())</f>
        <v>#N/A</v>
      </c>
      <c r="AN183" s="511" t="e">
        <f ca="1">+IF(AND(ISNUMBER(OFFSET('Sanitation Data'!$G$11,0,10*ROW('Sanitation Data'!G177))),'Data Summary'!DC183="Yes"),OFFSET('Sanitation Data'!$G$11,0,10*ROW('Sanitation Data'!G177)),NA())</f>
        <v>#N/A</v>
      </c>
      <c r="AO183" s="511" t="e">
        <f ca="1">+IF(AND(ISNUMBER(OFFSET('Sanitation Data'!$G$12,0,10*ROW('Sanitation Data'!G177))),'Data Summary'!DD183="Yes"),OFFSET('Sanitation Data'!$G$12,0,10*ROW('Sanitation Data'!G177)),NA())</f>
        <v>#N/A</v>
      </c>
      <c r="AP183" s="511" t="e">
        <f ca="1">+IF(AND(ISNUMBER(OFFSET('Sanitation Data'!$H$4,0,10*ROW('Sanitation Data'!H177))),'Data Summary'!DE183="Yes"),100-OFFSET('Sanitation Data'!$H$4,0,10*ROW('Sanitation Data'!H177)),NA())</f>
        <v>#N/A</v>
      </c>
      <c r="AQ183" s="511" t="e">
        <f ca="1">+IF(AND(ISNUMBER(OFFSET('Sanitation Data'!$H$6,0,10*ROW('Sanitation Data'!H177))),'Data Summary'!DF183="Yes"),OFFSET('Sanitation Data'!$H$6,0,10*ROW('Sanitation Data'!H177)),NA())</f>
        <v>#N/A</v>
      </c>
      <c r="AR183" s="511" t="e">
        <f ca="1">+IF(AND(ISNUMBER(OFFSET('Sanitation Data'!$H$10,0,10*ROW('Sanitation Data'!H177))),'Data Summary'!DG183="Yes"),OFFSET('Sanitation Data'!$H$10,0,10*ROW('Sanitation Data'!H177)),NA())</f>
        <v>#N/A</v>
      </c>
      <c r="AS183" s="511" t="e">
        <f ca="1">+IF(AND(ISNUMBER(OFFSET('Sanitation Data'!$H$11,0,10*ROW('Sanitation Data'!H177))),'Data Summary'!DH183="Yes"),OFFSET('Sanitation Data'!$H$11,0,10*ROW('Sanitation Data'!H177)),NA())</f>
        <v>#N/A</v>
      </c>
      <c r="AT183" s="511" t="e">
        <f ca="1">+IF(AND(ISNUMBER(OFFSET('Sanitation Data'!$H$12,0,10*ROW('Sanitation Data'!H177))),'Data Summary'!DI183="Yes"),OFFSET('Sanitation Data'!$H$12,0,10*ROW('Sanitation Data'!H177)),NA())</f>
        <v>#N/A</v>
      </c>
      <c r="AU183" s="511" t="e">
        <f ca="1">+IF(AND(ISNUMBER(OFFSET('Sanitation Data'!$I$4,0,10*ROW('Sanitation Data'!I177))),'Data Summary'!DJ183="Yes"),100-OFFSET('Sanitation Data'!$I$4,0,10*ROW('Sanitation Data'!I177)),NA())</f>
        <v>#N/A</v>
      </c>
      <c r="AV183" s="511" t="e">
        <f ca="1">+IF(AND(ISNUMBER(OFFSET('Sanitation Data'!$I$6,0,10*ROW('Sanitation Data'!I177))),'Data Summary'!DK183="Yes"),OFFSET('Sanitation Data'!$I$6,0,10*ROW('Sanitation Data'!I177)),NA())</f>
        <v>#N/A</v>
      </c>
      <c r="AW183" s="511" t="e">
        <f ca="1">+IF(AND(ISNUMBER(OFFSET('Sanitation Data'!$I$10,0,10*ROW('Sanitation Data'!I177))),'Data Summary'!DL183="Yes"),OFFSET('Sanitation Data'!$I$10,0,10*ROW('Sanitation Data'!I177)),NA())</f>
        <v>#N/A</v>
      </c>
      <c r="AX183" s="511" t="e">
        <f ca="1">+IF(AND(ISNUMBER(OFFSET('Sanitation Data'!$I$11,0,10*ROW('Sanitation Data'!I177))),'Data Summary'!DM183="Yes"),OFFSET('Sanitation Data'!$I$11,0,10*ROW('Sanitation Data'!I177)),NA())</f>
        <v>#N/A</v>
      </c>
      <c r="AY183" s="511" t="e">
        <f ca="1">+IF(AND(ISNUMBER(OFFSET('Sanitation Data'!$I$12,0,10*ROW('Sanitation Data'!I177))),'Data Summary'!DN183="Yes"),OFFSET('Sanitation Data'!$I$12,0,10*ROW('Sanitation Data'!I177)),NA())</f>
        <v>#N/A</v>
      </c>
      <c r="AZ183" s="512" t="e">
        <f ca="1">+IF(AND(ISNUMBER(OFFSET('Hygiene Data'!$D$5,0,10*ROW('Hygiene Data'!D177))),'Data Summary'!DO183="Yes"),OFFSET('Hygiene Data'!$D$5,0,10*ROW('Hygiene Data'!D177)),NA())</f>
        <v>#N/A</v>
      </c>
      <c r="BA183" s="512" t="e">
        <f ca="1">+IF(AND(ISNUMBER(OFFSET('Hygiene Data'!$D$7,0,10*ROW('Hygiene Data'!D177))),'Data Summary'!DP183="Yes"),OFFSET('Hygiene Data'!$D$7,0,10*ROW('Hygiene Data'!D177)),NA())</f>
        <v>#N/A</v>
      </c>
      <c r="BB183" s="512" t="e">
        <f ca="1">+IF(AND(ISNUMBER(OFFSET('Hygiene Data'!$D$9,0,10*ROW('Hygiene Data'!D177))),'Data Summary'!DQ183="Yes"),OFFSET('Hygiene Data'!$D$9,0,10*ROW('Hygiene Data'!D177)),NA())</f>
        <v>#N/A</v>
      </c>
      <c r="BC183" s="512" t="e">
        <f ca="1">+IF(AND(ISNUMBER(OFFSET('Hygiene Data'!$E$5,0,10*ROW('Hygiene Data'!E177))),'Data Summary'!DR183="Yes"),OFFSET('Hygiene Data'!$E$5,0,10*ROW('Hygiene Data'!E177)),NA())</f>
        <v>#N/A</v>
      </c>
      <c r="BD183" s="512" t="e">
        <f ca="1">+IF(AND(ISNUMBER(OFFSET('Hygiene Data'!$E$7,0,10*ROW('Hygiene Data'!E177))),'Data Summary'!DS183="Yes"),OFFSET('Hygiene Data'!$E$7,0,10*ROW('Hygiene Data'!E177)),NA())</f>
        <v>#N/A</v>
      </c>
      <c r="BE183" s="512" t="e">
        <f ca="1">+IF(AND(ISNUMBER(OFFSET('Hygiene Data'!$E$9,0,10*ROW('Hygiene Data'!E177))),'Data Summary'!DT183="Yes"),OFFSET('Hygiene Data'!$E$9,0,10*ROW('Hygiene Data'!E177)),NA())</f>
        <v>#N/A</v>
      </c>
      <c r="BF183" s="512" t="e">
        <f ca="1">+IF(AND(ISNUMBER(OFFSET('Hygiene Data'!$F$5,0,10*ROW('Hygiene Data'!F177))),'Data Summary'!DU183="Yes"),OFFSET('Hygiene Data'!$F$5,0,10*ROW('Hygiene Data'!F177)),NA())</f>
        <v>#N/A</v>
      </c>
      <c r="BG183" s="512" t="e">
        <f ca="1">+IF(AND(ISNUMBER(OFFSET('Hygiene Data'!$F$7,0,10*ROW('Hygiene Data'!F177))),'Data Summary'!DV183="Yes"),OFFSET('Hygiene Data'!$F$7,0,10*ROW('Hygiene Data'!F177)),NA())</f>
        <v>#N/A</v>
      </c>
      <c r="BH183" s="512" t="e">
        <f ca="1">+IF(AND(ISNUMBER(OFFSET('Hygiene Data'!$F$9,0,10*ROW('Hygiene Data'!F177))),'Data Summary'!DW183="Yes"),OFFSET('Hygiene Data'!$F$9,0,10*ROW('Hygiene Data'!F177)),NA())</f>
        <v>#N/A</v>
      </c>
      <c r="BI183" s="512" t="e">
        <f ca="1">+IF(AND(ISNUMBER(OFFSET('Hygiene Data'!$G$5,0,10*ROW('Hygiene Data'!G177))),'Data Summary'!DX183="Yes"),OFFSET('Hygiene Data'!$G$5,0,10*ROW('Hygiene Data'!G177)),NA())</f>
        <v>#N/A</v>
      </c>
      <c r="BJ183" s="512" t="e">
        <f ca="1">+IF(AND(ISNUMBER(OFFSET('Hygiene Data'!$G$7,0,10*ROW('Hygiene Data'!G177))),'Data Summary'!DY183="Yes"),OFFSET('Hygiene Data'!$G$7,0,10*ROW('Hygiene Data'!G177)),NA())</f>
        <v>#N/A</v>
      </c>
      <c r="BK183" s="512" t="e">
        <f ca="1">+IF(AND(ISNUMBER(OFFSET('Hygiene Data'!$G$9,0,10*ROW('Hygiene Data'!G177))),'Data Summary'!DZ183="Yes"),OFFSET('Hygiene Data'!$G$9,0,10*ROW('Hygiene Data'!G177)),NA())</f>
        <v>#N/A</v>
      </c>
      <c r="BL183" s="512" t="e">
        <f ca="1">+IF(AND(ISNUMBER(OFFSET('Hygiene Data'!$H$5,0,10*ROW('Hygiene Data'!H177))),'Data Summary'!EA183="Yes"),OFFSET('Hygiene Data'!$H$5,0,10*ROW('Hygiene Data'!H177)),NA())</f>
        <v>#N/A</v>
      </c>
      <c r="BM183" s="512" t="e">
        <f ca="1">+IF(AND(ISNUMBER(OFFSET('Hygiene Data'!$H$7,0,10*ROW('Hygiene Data'!H177))),'Data Summary'!EB183="Yes"),OFFSET('Hygiene Data'!$H$7,0,10*ROW('Hygiene Data'!H177)),NA())</f>
        <v>#N/A</v>
      </c>
      <c r="BN183" s="512" t="e">
        <f ca="1">+IF(AND(ISNUMBER(OFFSET('Hygiene Data'!$H$9,0,10*ROW('Hygiene Data'!H177))),'Data Summary'!EC183="Yes"),OFFSET('Hygiene Data'!$H$9,0,10*ROW('Hygiene Data'!H177)),NA())</f>
        <v>#N/A</v>
      </c>
      <c r="BO183" s="512" t="e">
        <f ca="1">+IF(AND(ISNUMBER(OFFSET('Hygiene Data'!$I$5,0,10*ROW('Hygiene Data'!I177))),'Data Summary'!ED183="Yes"),OFFSET('Hygiene Data'!$I$5,0,10*ROW('Hygiene Data'!I177)),NA())</f>
        <v>#N/A</v>
      </c>
      <c r="BP183" s="512" t="e">
        <f ca="1">+IF(AND(ISNUMBER(OFFSET('Hygiene Data'!$I$7,0,10*ROW('Hygiene Data'!I177))),'Data Summary'!EE183="Yes"),OFFSET('Hygiene Data'!$I$7,0,10*ROW('Hygiene Data'!I177)),NA())</f>
        <v>#N/A</v>
      </c>
      <c r="BQ183" s="512" t="e">
        <f ca="1">+IF(AND(ISNUMBER(OFFSET('Hygiene Data'!$I$9,0,10*ROW('Hygiene Data'!I177))),'Data Summary'!EF183="Yes"),OFFSET('Hygiene Data'!$I$9,0,10*ROW('Hygiene Data'!I177)),NA())</f>
        <v>#N/A</v>
      </c>
    </row>
    <row r="184" spans="1:69" x14ac:dyDescent="0.25">
      <c r="A184" s="508" t="e">
        <f ca="1">+RIGHT('Data Summary'!A184,LEN('Data Summary'!A184)-9)</f>
        <v>#VALUE!</v>
      </c>
      <c r="B184" s="482" t="str">
        <f ca="1">+IF(ISTEXT('Data Summary'!B184),'Data Summary'!B184,"")</f>
        <v/>
      </c>
      <c r="C184" s="509" t="e">
        <f ca="1">+VALUE('Data Summary'!C184)</f>
        <v>#VALUE!</v>
      </c>
      <c r="D184" s="510" t="e">
        <f ca="1">+IF(AND(ISNUMBER(OFFSET('Water Data'!$D$4,0,10*ROW('Water Data'!D178))),'Data Summary'!BS184="Yes"),100-OFFSET('Water Data'!$D$4,0,10*ROW('Water Data'!D178)),NA())</f>
        <v>#N/A</v>
      </c>
      <c r="E184" s="510" t="e">
        <f ca="1">+IF(AND(ISNUMBER(OFFSET('Water Data'!$D$6,0,10*ROW('Water Data'!D178))),'Data Summary'!BT184="Yes"),OFFSET('Water Data'!$D$6,0,10*ROW('Water Data'!D178)),NA())</f>
        <v>#N/A</v>
      </c>
      <c r="F184" s="510" t="e">
        <f ca="1">+IF(AND(ISNUMBER(OFFSET('Water Data'!$D$9,0,10*ROW('Water Data'!D178))),'Data Summary'!BU184="Yes"),OFFSET('Water Data'!$D$9,0,10*ROW('Water Data'!D178)),NA())</f>
        <v>#N/A</v>
      </c>
      <c r="G184" s="510" t="e">
        <f ca="1">+IF(AND(ISNUMBER(OFFSET('Water Data'!$E$4,0,10*ROW('Water Data'!E178))),'Data Summary'!BV184="Yes"),100-OFFSET('Water Data'!$E$4,0,10*ROW('Water Data'!E178)),NA())</f>
        <v>#N/A</v>
      </c>
      <c r="H184" s="510" t="e">
        <f ca="1">+IF(AND(ISNUMBER(OFFSET('Water Data'!$E$6,0,10*ROW('Water Data'!E178))),'Data Summary'!BW184="Yes"),OFFSET('Water Data'!$E$6,0,10*ROW('Water Data'!E178)),NA())</f>
        <v>#N/A</v>
      </c>
      <c r="I184" s="510" t="e">
        <f ca="1">+IF(AND(ISNUMBER(OFFSET('Water Data'!$E$9,0,10*ROW('Water Data'!E178))),'Data Summary'!BX184="Yes"),OFFSET('Water Data'!$E$9,0,10*ROW('Water Data'!E178)),NA())</f>
        <v>#N/A</v>
      </c>
      <c r="J184" s="510" t="e">
        <f ca="1">+IF(AND(ISNUMBER(OFFSET('Water Data'!$F$4,0,10*ROW('Water Data'!F178))),'Data Summary'!BY184="Yes"),100-OFFSET('Water Data'!$F$4,0,10*ROW('Water Data'!F178)),NA())</f>
        <v>#N/A</v>
      </c>
      <c r="K184" s="510" t="e">
        <f ca="1">+IF(AND(ISNUMBER(OFFSET('Water Data'!$F$6,0,10*ROW('Water Data'!F178))),'Data Summary'!BZ184="Yes"),OFFSET('Water Data'!$F$6,0,10*ROW('Water Data'!F178)),NA())</f>
        <v>#N/A</v>
      </c>
      <c r="L184" s="510" t="e">
        <f ca="1">+IF(AND(ISNUMBER(OFFSET('Water Data'!$F$9,0,10*ROW('Water Data'!F178))),'Data Summary'!CA184="Yes"),OFFSET('Water Data'!$F$9,0,10*ROW('Water Data'!F178)),NA())</f>
        <v>#N/A</v>
      </c>
      <c r="M184" s="510" t="e">
        <f ca="1">+IF(AND(ISNUMBER(OFFSET('Water Data'!$G$4,0,10*ROW('Water Data'!G178))),'Data Summary'!CB184="Yes"),100-OFFSET('Water Data'!$G$4,0,10*ROW('Water Data'!G178)),NA())</f>
        <v>#N/A</v>
      </c>
      <c r="N184" s="510" t="e">
        <f ca="1">+IF(AND(ISNUMBER(OFFSET('Water Data'!$G$6,0,10*ROW('Water Data'!G178))),'Data Summary'!CC184="Yes"),OFFSET('Water Data'!$G$6,0,10*ROW('Water Data'!G178)),NA())</f>
        <v>#N/A</v>
      </c>
      <c r="O184" s="510" t="e">
        <f ca="1">+IF(AND(ISNUMBER(OFFSET('Water Data'!$G$9,0,10*ROW('Water Data'!G178))),'Data Summary'!CD184="Yes"),OFFSET('Water Data'!$G$9,0,10*ROW('Water Data'!G178)),NA())</f>
        <v>#N/A</v>
      </c>
      <c r="P184" s="510" t="e">
        <f ca="1">+IF(AND(ISNUMBER(OFFSET('Water Data'!$H$4,0,10*ROW('Water Data'!H178))),'Data Summary'!CE184="Yes"),100-OFFSET('Water Data'!$H$4,0,10*ROW('Water Data'!H178)),NA())</f>
        <v>#N/A</v>
      </c>
      <c r="Q184" s="510" t="e">
        <f ca="1">+IF(AND(ISNUMBER(OFFSET('Water Data'!$H$6,0,10*ROW('Water Data'!H178))),'Data Summary'!CF184="Yes"),OFFSET('Water Data'!$H$6,0,10*ROW('Water Data'!H178)),NA())</f>
        <v>#N/A</v>
      </c>
      <c r="R184" s="510" t="e">
        <f ca="1">+IF(AND(ISNUMBER(OFFSET('Water Data'!$H$9,0,10*ROW('Water Data'!H178))),'Data Summary'!CG184="Yes"),OFFSET('Water Data'!$H$9,0,10*ROW('Water Data'!H178)),NA())</f>
        <v>#N/A</v>
      </c>
      <c r="S184" s="510" t="e">
        <f ca="1">+IF(AND(ISNUMBER(OFFSET('Water Data'!$I$4,0,10*ROW('Water Data'!I178))),'Data Summary'!CH184="Yes"),100-OFFSET('Water Data'!$I$4,0,10*ROW('Water Data'!I178)),NA())</f>
        <v>#N/A</v>
      </c>
      <c r="T184" s="510" t="e">
        <f ca="1">+IF(AND(ISNUMBER(OFFSET('Water Data'!$I$6,0,10*ROW('Water Data'!I178))),'Data Summary'!CI184="Yes"),OFFSET('Water Data'!$I$6,0,10*ROW('Water Data'!I178)),NA())</f>
        <v>#N/A</v>
      </c>
      <c r="U184" s="510" t="e">
        <f ca="1">+IF(AND(ISNUMBER(OFFSET('Water Data'!$I$9,0,10*ROW('Water Data'!I178))),'Data Summary'!CJ184="Yes"),OFFSET('Water Data'!$I$9,0,10*ROW('Water Data'!I178)),NA())</f>
        <v>#N/A</v>
      </c>
      <c r="V184" s="511" t="e">
        <f ca="1">+IF(AND(ISNUMBER(OFFSET('Sanitation Data'!$D$4,0,10*ROW('Sanitation Data'!D178))),'Data Summary'!CK184="Yes"),100-OFFSET('Sanitation Data'!$D$4,0,10*ROW('Sanitation Data'!D178)),NA())</f>
        <v>#N/A</v>
      </c>
      <c r="W184" s="511" t="e">
        <f ca="1">+IF(AND(ISNUMBER(OFFSET('Sanitation Data'!$D$6,0,10*ROW('Sanitation Data'!D178))),'Data Summary'!CL184="Yes"),OFFSET('Sanitation Data'!$D$6,0,10*ROW('Sanitation Data'!D178)),NA())</f>
        <v>#N/A</v>
      </c>
      <c r="X184" s="511" t="e">
        <f ca="1">+IF(AND(ISNUMBER(OFFSET('Sanitation Data'!$D$10,0,10*ROW('Sanitation Data'!D178))),'Data Summary'!CM184="Yes"),OFFSET('Sanitation Data'!$D$10,0,10*ROW('Sanitation Data'!D178)),NA())</f>
        <v>#N/A</v>
      </c>
      <c r="Y184" s="511" t="e">
        <f ca="1">+IF(AND(ISNUMBER(OFFSET('Sanitation Data'!$D$11,0,10*ROW('Sanitation Data'!D178))),'Data Summary'!CN184="Yes"),OFFSET('Sanitation Data'!$D$11,0,10*ROW('Sanitation Data'!D178)),NA())</f>
        <v>#N/A</v>
      </c>
      <c r="Z184" s="511" t="e">
        <f ca="1">+IF(AND(ISNUMBER(OFFSET('Sanitation Data'!$D$12,0,10*ROW('Sanitation Data'!D178))),'Data Summary'!CO184="Yes"),OFFSET('Sanitation Data'!$D$12,0,10*ROW('Sanitation Data'!D178)),NA())</f>
        <v>#N/A</v>
      </c>
      <c r="AA184" s="511" t="e">
        <f ca="1">+IF(AND(ISNUMBER(OFFSET('Sanitation Data'!$E$4,0,10*ROW('Sanitation Data'!E178))),'Data Summary'!CP184="Yes"),100-OFFSET('Sanitation Data'!$E$4,0,10*ROW('Sanitation Data'!E178)),NA())</f>
        <v>#N/A</v>
      </c>
      <c r="AB184" s="511" t="e">
        <f ca="1">+IF(AND(ISNUMBER(OFFSET('Sanitation Data'!$E$6,0,10*ROW('Sanitation Data'!E178))),'Data Summary'!CQ184="Yes"),OFFSET('Sanitation Data'!$E$6,0,10*ROW('Sanitation Data'!E178)),NA())</f>
        <v>#N/A</v>
      </c>
      <c r="AC184" s="511" t="e">
        <f ca="1">+IF(AND(ISNUMBER(OFFSET('Sanitation Data'!$E$10,0,10*ROW('Sanitation Data'!E178))),'Data Summary'!CR184="Yes"),OFFSET('Sanitation Data'!$E$10,0,10*ROW('Sanitation Data'!E178)),NA())</f>
        <v>#N/A</v>
      </c>
      <c r="AD184" s="511" t="e">
        <f ca="1">+IF(AND(ISNUMBER(OFFSET('Sanitation Data'!$E$11,0,10*ROW('Sanitation Data'!E178))),'Data Summary'!CS184="Yes"),OFFSET('Sanitation Data'!$E$11,0,10*ROW('Sanitation Data'!E178)),NA())</f>
        <v>#N/A</v>
      </c>
      <c r="AE184" s="511" t="e">
        <f ca="1">+IF(AND(ISNUMBER(OFFSET('Sanitation Data'!$E$12,0,10*ROW('Sanitation Data'!E178))),'Data Summary'!CT184="Yes"),OFFSET('Sanitation Data'!$E$12,0,10*ROW('Sanitation Data'!E178)),NA())</f>
        <v>#N/A</v>
      </c>
      <c r="AF184" s="511" t="e">
        <f ca="1">+IF(AND(ISNUMBER(OFFSET('Sanitation Data'!$F$4,0,10*ROW('Sanitation Data'!F178))),'Data Summary'!CU184="Yes"),100-OFFSET('Sanitation Data'!$F$4,0,10*ROW('Sanitation Data'!F178)),NA())</f>
        <v>#N/A</v>
      </c>
      <c r="AG184" s="511" t="e">
        <f ca="1">+IF(AND(ISNUMBER(OFFSET('Sanitation Data'!$F$6,0,10*ROW('Sanitation Data'!F178))),'Data Summary'!CV184="Yes"),OFFSET('Sanitation Data'!$F$6,0,10*ROW('Sanitation Data'!F178)),NA())</f>
        <v>#N/A</v>
      </c>
      <c r="AH184" s="511" t="e">
        <f ca="1">+IF(AND(ISNUMBER(OFFSET('Sanitation Data'!$F$10,0,10*ROW('Sanitation Data'!F178))),'Data Summary'!CW184="Yes"),OFFSET('Sanitation Data'!$F$10,0,10*ROW('Sanitation Data'!F178)),NA())</f>
        <v>#N/A</v>
      </c>
      <c r="AI184" s="511" t="e">
        <f ca="1">+IF(AND(ISNUMBER(OFFSET('Sanitation Data'!$F$11,0,10*ROW('Sanitation Data'!F178))),'Data Summary'!CX184="Yes"),OFFSET('Sanitation Data'!$F$11,0,10*ROW('Sanitation Data'!F178)),NA())</f>
        <v>#N/A</v>
      </c>
      <c r="AJ184" s="511" t="e">
        <f ca="1">+IF(AND(ISNUMBER(OFFSET('Sanitation Data'!$F$12,0,10*ROW('Sanitation Data'!F178))),'Data Summary'!CY184="Yes"),OFFSET('Sanitation Data'!$F$12,0,10*ROW('Sanitation Data'!F178)),NA())</f>
        <v>#N/A</v>
      </c>
      <c r="AK184" s="511" t="e">
        <f ca="1">+IF(AND(ISNUMBER(OFFSET('Sanitation Data'!$G$4,0,10*ROW('Sanitation Data'!G178))),'Data Summary'!CZ184="Yes"),100-OFFSET('Sanitation Data'!$G$4,0,10*ROW('Sanitation Data'!G178)),NA())</f>
        <v>#N/A</v>
      </c>
      <c r="AL184" s="511" t="e">
        <f ca="1">+IF(AND(ISNUMBER(OFFSET('Sanitation Data'!$G$6,0,10*ROW('Sanitation Data'!G178))),'Data Summary'!DA184="Yes"),OFFSET('Sanitation Data'!$G$6,0,10*ROW('Sanitation Data'!G178)),NA())</f>
        <v>#N/A</v>
      </c>
      <c r="AM184" s="511" t="e">
        <f ca="1">+IF(AND(ISNUMBER(OFFSET('Sanitation Data'!$G$10,0,10*ROW('Sanitation Data'!G178))),'Data Summary'!DB184="Yes"),OFFSET('Sanitation Data'!$G$10,0,10*ROW('Sanitation Data'!G178)),NA())</f>
        <v>#N/A</v>
      </c>
      <c r="AN184" s="511" t="e">
        <f ca="1">+IF(AND(ISNUMBER(OFFSET('Sanitation Data'!$G$11,0,10*ROW('Sanitation Data'!G178))),'Data Summary'!DC184="Yes"),OFFSET('Sanitation Data'!$G$11,0,10*ROW('Sanitation Data'!G178)),NA())</f>
        <v>#N/A</v>
      </c>
      <c r="AO184" s="511" t="e">
        <f ca="1">+IF(AND(ISNUMBER(OFFSET('Sanitation Data'!$G$12,0,10*ROW('Sanitation Data'!G178))),'Data Summary'!DD184="Yes"),OFFSET('Sanitation Data'!$G$12,0,10*ROW('Sanitation Data'!G178)),NA())</f>
        <v>#N/A</v>
      </c>
      <c r="AP184" s="511" t="e">
        <f ca="1">+IF(AND(ISNUMBER(OFFSET('Sanitation Data'!$H$4,0,10*ROW('Sanitation Data'!H178))),'Data Summary'!DE184="Yes"),100-OFFSET('Sanitation Data'!$H$4,0,10*ROW('Sanitation Data'!H178)),NA())</f>
        <v>#N/A</v>
      </c>
      <c r="AQ184" s="511" t="e">
        <f ca="1">+IF(AND(ISNUMBER(OFFSET('Sanitation Data'!$H$6,0,10*ROW('Sanitation Data'!H178))),'Data Summary'!DF184="Yes"),OFFSET('Sanitation Data'!$H$6,0,10*ROW('Sanitation Data'!H178)),NA())</f>
        <v>#N/A</v>
      </c>
      <c r="AR184" s="511" t="e">
        <f ca="1">+IF(AND(ISNUMBER(OFFSET('Sanitation Data'!$H$10,0,10*ROW('Sanitation Data'!H178))),'Data Summary'!DG184="Yes"),OFFSET('Sanitation Data'!$H$10,0,10*ROW('Sanitation Data'!H178)),NA())</f>
        <v>#N/A</v>
      </c>
      <c r="AS184" s="511" t="e">
        <f ca="1">+IF(AND(ISNUMBER(OFFSET('Sanitation Data'!$H$11,0,10*ROW('Sanitation Data'!H178))),'Data Summary'!DH184="Yes"),OFFSET('Sanitation Data'!$H$11,0,10*ROW('Sanitation Data'!H178)),NA())</f>
        <v>#N/A</v>
      </c>
      <c r="AT184" s="511" t="e">
        <f ca="1">+IF(AND(ISNUMBER(OFFSET('Sanitation Data'!$H$12,0,10*ROW('Sanitation Data'!H178))),'Data Summary'!DI184="Yes"),OFFSET('Sanitation Data'!$H$12,0,10*ROW('Sanitation Data'!H178)),NA())</f>
        <v>#N/A</v>
      </c>
      <c r="AU184" s="511" t="e">
        <f ca="1">+IF(AND(ISNUMBER(OFFSET('Sanitation Data'!$I$4,0,10*ROW('Sanitation Data'!I178))),'Data Summary'!DJ184="Yes"),100-OFFSET('Sanitation Data'!$I$4,0,10*ROW('Sanitation Data'!I178)),NA())</f>
        <v>#N/A</v>
      </c>
      <c r="AV184" s="511" t="e">
        <f ca="1">+IF(AND(ISNUMBER(OFFSET('Sanitation Data'!$I$6,0,10*ROW('Sanitation Data'!I178))),'Data Summary'!DK184="Yes"),OFFSET('Sanitation Data'!$I$6,0,10*ROW('Sanitation Data'!I178)),NA())</f>
        <v>#N/A</v>
      </c>
      <c r="AW184" s="511" t="e">
        <f ca="1">+IF(AND(ISNUMBER(OFFSET('Sanitation Data'!$I$10,0,10*ROW('Sanitation Data'!I178))),'Data Summary'!DL184="Yes"),OFFSET('Sanitation Data'!$I$10,0,10*ROW('Sanitation Data'!I178)),NA())</f>
        <v>#N/A</v>
      </c>
      <c r="AX184" s="511" t="e">
        <f ca="1">+IF(AND(ISNUMBER(OFFSET('Sanitation Data'!$I$11,0,10*ROW('Sanitation Data'!I178))),'Data Summary'!DM184="Yes"),OFFSET('Sanitation Data'!$I$11,0,10*ROW('Sanitation Data'!I178)),NA())</f>
        <v>#N/A</v>
      </c>
      <c r="AY184" s="511" t="e">
        <f ca="1">+IF(AND(ISNUMBER(OFFSET('Sanitation Data'!$I$12,0,10*ROW('Sanitation Data'!I178))),'Data Summary'!DN184="Yes"),OFFSET('Sanitation Data'!$I$12,0,10*ROW('Sanitation Data'!I178)),NA())</f>
        <v>#N/A</v>
      </c>
      <c r="AZ184" s="512" t="e">
        <f ca="1">+IF(AND(ISNUMBER(OFFSET('Hygiene Data'!$D$5,0,10*ROW('Hygiene Data'!D178))),'Data Summary'!DO184="Yes"),OFFSET('Hygiene Data'!$D$5,0,10*ROW('Hygiene Data'!D178)),NA())</f>
        <v>#N/A</v>
      </c>
      <c r="BA184" s="512" t="e">
        <f ca="1">+IF(AND(ISNUMBER(OFFSET('Hygiene Data'!$D$7,0,10*ROW('Hygiene Data'!D178))),'Data Summary'!DP184="Yes"),OFFSET('Hygiene Data'!$D$7,0,10*ROW('Hygiene Data'!D178)),NA())</f>
        <v>#N/A</v>
      </c>
      <c r="BB184" s="512" t="e">
        <f ca="1">+IF(AND(ISNUMBER(OFFSET('Hygiene Data'!$D$9,0,10*ROW('Hygiene Data'!D178))),'Data Summary'!DQ184="Yes"),OFFSET('Hygiene Data'!$D$9,0,10*ROW('Hygiene Data'!D178)),NA())</f>
        <v>#N/A</v>
      </c>
      <c r="BC184" s="512" t="e">
        <f ca="1">+IF(AND(ISNUMBER(OFFSET('Hygiene Data'!$E$5,0,10*ROW('Hygiene Data'!E178))),'Data Summary'!DR184="Yes"),OFFSET('Hygiene Data'!$E$5,0,10*ROW('Hygiene Data'!E178)),NA())</f>
        <v>#N/A</v>
      </c>
      <c r="BD184" s="512" t="e">
        <f ca="1">+IF(AND(ISNUMBER(OFFSET('Hygiene Data'!$E$7,0,10*ROW('Hygiene Data'!E178))),'Data Summary'!DS184="Yes"),OFFSET('Hygiene Data'!$E$7,0,10*ROW('Hygiene Data'!E178)),NA())</f>
        <v>#N/A</v>
      </c>
      <c r="BE184" s="512" t="e">
        <f ca="1">+IF(AND(ISNUMBER(OFFSET('Hygiene Data'!$E$9,0,10*ROW('Hygiene Data'!E178))),'Data Summary'!DT184="Yes"),OFFSET('Hygiene Data'!$E$9,0,10*ROW('Hygiene Data'!E178)),NA())</f>
        <v>#N/A</v>
      </c>
      <c r="BF184" s="512" t="e">
        <f ca="1">+IF(AND(ISNUMBER(OFFSET('Hygiene Data'!$F$5,0,10*ROW('Hygiene Data'!F178))),'Data Summary'!DU184="Yes"),OFFSET('Hygiene Data'!$F$5,0,10*ROW('Hygiene Data'!F178)),NA())</f>
        <v>#N/A</v>
      </c>
      <c r="BG184" s="512" t="e">
        <f ca="1">+IF(AND(ISNUMBER(OFFSET('Hygiene Data'!$F$7,0,10*ROW('Hygiene Data'!F178))),'Data Summary'!DV184="Yes"),OFFSET('Hygiene Data'!$F$7,0,10*ROW('Hygiene Data'!F178)),NA())</f>
        <v>#N/A</v>
      </c>
      <c r="BH184" s="512" t="e">
        <f ca="1">+IF(AND(ISNUMBER(OFFSET('Hygiene Data'!$F$9,0,10*ROW('Hygiene Data'!F178))),'Data Summary'!DW184="Yes"),OFFSET('Hygiene Data'!$F$9,0,10*ROW('Hygiene Data'!F178)),NA())</f>
        <v>#N/A</v>
      </c>
      <c r="BI184" s="512" t="e">
        <f ca="1">+IF(AND(ISNUMBER(OFFSET('Hygiene Data'!$G$5,0,10*ROW('Hygiene Data'!G178))),'Data Summary'!DX184="Yes"),OFFSET('Hygiene Data'!$G$5,0,10*ROW('Hygiene Data'!G178)),NA())</f>
        <v>#N/A</v>
      </c>
      <c r="BJ184" s="512" t="e">
        <f ca="1">+IF(AND(ISNUMBER(OFFSET('Hygiene Data'!$G$7,0,10*ROW('Hygiene Data'!G178))),'Data Summary'!DY184="Yes"),OFFSET('Hygiene Data'!$G$7,0,10*ROW('Hygiene Data'!G178)),NA())</f>
        <v>#N/A</v>
      </c>
      <c r="BK184" s="512" t="e">
        <f ca="1">+IF(AND(ISNUMBER(OFFSET('Hygiene Data'!$G$9,0,10*ROW('Hygiene Data'!G178))),'Data Summary'!DZ184="Yes"),OFFSET('Hygiene Data'!$G$9,0,10*ROW('Hygiene Data'!G178)),NA())</f>
        <v>#N/A</v>
      </c>
      <c r="BL184" s="512" t="e">
        <f ca="1">+IF(AND(ISNUMBER(OFFSET('Hygiene Data'!$H$5,0,10*ROW('Hygiene Data'!H178))),'Data Summary'!EA184="Yes"),OFFSET('Hygiene Data'!$H$5,0,10*ROW('Hygiene Data'!H178)),NA())</f>
        <v>#N/A</v>
      </c>
      <c r="BM184" s="512" t="e">
        <f ca="1">+IF(AND(ISNUMBER(OFFSET('Hygiene Data'!$H$7,0,10*ROW('Hygiene Data'!H178))),'Data Summary'!EB184="Yes"),OFFSET('Hygiene Data'!$H$7,0,10*ROW('Hygiene Data'!H178)),NA())</f>
        <v>#N/A</v>
      </c>
      <c r="BN184" s="512" t="e">
        <f ca="1">+IF(AND(ISNUMBER(OFFSET('Hygiene Data'!$H$9,0,10*ROW('Hygiene Data'!H178))),'Data Summary'!EC184="Yes"),OFFSET('Hygiene Data'!$H$9,0,10*ROW('Hygiene Data'!H178)),NA())</f>
        <v>#N/A</v>
      </c>
      <c r="BO184" s="512" t="e">
        <f ca="1">+IF(AND(ISNUMBER(OFFSET('Hygiene Data'!$I$5,0,10*ROW('Hygiene Data'!I178))),'Data Summary'!ED184="Yes"),OFFSET('Hygiene Data'!$I$5,0,10*ROW('Hygiene Data'!I178)),NA())</f>
        <v>#N/A</v>
      </c>
      <c r="BP184" s="512" t="e">
        <f ca="1">+IF(AND(ISNUMBER(OFFSET('Hygiene Data'!$I$7,0,10*ROW('Hygiene Data'!I178))),'Data Summary'!EE184="Yes"),OFFSET('Hygiene Data'!$I$7,0,10*ROW('Hygiene Data'!I178)),NA())</f>
        <v>#N/A</v>
      </c>
      <c r="BQ184" s="512" t="e">
        <f ca="1">+IF(AND(ISNUMBER(OFFSET('Hygiene Data'!$I$9,0,10*ROW('Hygiene Data'!I178))),'Data Summary'!EF184="Yes"),OFFSET('Hygiene Data'!$I$9,0,10*ROW('Hygiene Data'!I178)),NA())</f>
        <v>#N/A</v>
      </c>
    </row>
    <row r="185" spans="1:69" x14ac:dyDescent="0.25">
      <c r="A185" s="508" t="e">
        <f ca="1">+RIGHT('Data Summary'!A185,LEN('Data Summary'!A185)-9)</f>
        <v>#VALUE!</v>
      </c>
      <c r="B185" s="482" t="str">
        <f ca="1">+IF(ISTEXT('Data Summary'!B185),'Data Summary'!B185,"")</f>
        <v/>
      </c>
      <c r="C185" s="509" t="e">
        <f ca="1">+VALUE('Data Summary'!C185)</f>
        <v>#VALUE!</v>
      </c>
      <c r="D185" s="510" t="e">
        <f ca="1">+IF(AND(ISNUMBER(OFFSET('Water Data'!$D$4,0,10*ROW('Water Data'!D179))),'Data Summary'!BS185="Yes"),100-OFFSET('Water Data'!$D$4,0,10*ROW('Water Data'!D179)),NA())</f>
        <v>#N/A</v>
      </c>
      <c r="E185" s="510" t="e">
        <f ca="1">+IF(AND(ISNUMBER(OFFSET('Water Data'!$D$6,0,10*ROW('Water Data'!D179))),'Data Summary'!BT185="Yes"),OFFSET('Water Data'!$D$6,0,10*ROW('Water Data'!D179)),NA())</f>
        <v>#N/A</v>
      </c>
      <c r="F185" s="510" t="e">
        <f ca="1">+IF(AND(ISNUMBER(OFFSET('Water Data'!$D$9,0,10*ROW('Water Data'!D179))),'Data Summary'!BU185="Yes"),OFFSET('Water Data'!$D$9,0,10*ROW('Water Data'!D179)),NA())</f>
        <v>#N/A</v>
      </c>
      <c r="G185" s="510" t="e">
        <f ca="1">+IF(AND(ISNUMBER(OFFSET('Water Data'!$E$4,0,10*ROW('Water Data'!E179))),'Data Summary'!BV185="Yes"),100-OFFSET('Water Data'!$E$4,0,10*ROW('Water Data'!E179)),NA())</f>
        <v>#N/A</v>
      </c>
      <c r="H185" s="510" t="e">
        <f ca="1">+IF(AND(ISNUMBER(OFFSET('Water Data'!$E$6,0,10*ROW('Water Data'!E179))),'Data Summary'!BW185="Yes"),OFFSET('Water Data'!$E$6,0,10*ROW('Water Data'!E179)),NA())</f>
        <v>#N/A</v>
      </c>
      <c r="I185" s="510" t="e">
        <f ca="1">+IF(AND(ISNUMBER(OFFSET('Water Data'!$E$9,0,10*ROW('Water Data'!E179))),'Data Summary'!BX185="Yes"),OFFSET('Water Data'!$E$9,0,10*ROW('Water Data'!E179)),NA())</f>
        <v>#N/A</v>
      </c>
      <c r="J185" s="510" t="e">
        <f ca="1">+IF(AND(ISNUMBER(OFFSET('Water Data'!$F$4,0,10*ROW('Water Data'!F179))),'Data Summary'!BY185="Yes"),100-OFFSET('Water Data'!$F$4,0,10*ROW('Water Data'!F179)),NA())</f>
        <v>#N/A</v>
      </c>
      <c r="K185" s="510" t="e">
        <f ca="1">+IF(AND(ISNUMBER(OFFSET('Water Data'!$F$6,0,10*ROW('Water Data'!F179))),'Data Summary'!BZ185="Yes"),OFFSET('Water Data'!$F$6,0,10*ROW('Water Data'!F179)),NA())</f>
        <v>#N/A</v>
      </c>
      <c r="L185" s="510" t="e">
        <f ca="1">+IF(AND(ISNUMBER(OFFSET('Water Data'!$F$9,0,10*ROW('Water Data'!F179))),'Data Summary'!CA185="Yes"),OFFSET('Water Data'!$F$9,0,10*ROW('Water Data'!F179)),NA())</f>
        <v>#N/A</v>
      </c>
      <c r="M185" s="510" t="e">
        <f ca="1">+IF(AND(ISNUMBER(OFFSET('Water Data'!$G$4,0,10*ROW('Water Data'!G179))),'Data Summary'!CB185="Yes"),100-OFFSET('Water Data'!$G$4,0,10*ROW('Water Data'!G179)),NA())</f>
        <v>#N/A</v>
      </c>
      <c r="N185" s="510" t="e">
        <f ca="1">+IF(AND(ISNUMBER(OFFSET('Water Data'!$G$6,0,10*ROW('Water Data'!G179))),'Data Summary'!CC185="Yes"),OFFSET('Water Data'!$G$6,0,10*ROW('Water Data'!G179)),NA())</f>
        <v>#N/A</v>
      </c>
      <c r="O185" s="510" t="e">
        <f ca="1">+IF(AND(ISNUMBER(OFFSET('Water Data'!$G$9,0,10*ROW('Water Data'!G179))),'Data Summary'!CD185="Yes"),OFFSET('Water Data'!$G$9,0,10*ROW('Water Data'!G179)),NA())</f>
        <v>#N/A</v>
      </c>
      <c r="P185" s="510" t="e">
        <f ca="1">+IF(AND(ISNUMBER(OFFSET('Water Data'!$H$4,0,10*ROW('Water Data'!H179))),'Data Summary'!CE185="Yes"),100-OFFSET('Water Data'!$H$4,0,10*ROW('Water Data'!H179)),NA())</f>
        <v>#N/A</v>
      </c>
      <c r="Q185" s="510" t="e">
        <f ca="1">+IF(AND(ISNUMBER(OFFSET('Water Data'!$H$6,0,10*ROW('Water Data'!H179))),'Data Summary'!CF185="Yes"),OFFSET('Water Data'!$H$6,0,10*ROW('Water Data'!H179)),NA())</f>
        <v>#N/A</v>
      </c>
      <c r="R185" s="510" t="e">
        <f ca="1">+IF(AND(ISNUMBER(OFFSET('Water Data'!$H$9,0,10*ROW('Water Data'!H179))),'Data Summary'!CG185="Yes"),OFFSET('Water Data'!$H$9,0,10*ROW('Water Data'!H179)),NA())</f>
        <v>#N/A</v>
      </c>
      <c r="S185" s="510" t="e">
        <f ca="1">+IF(AND(ISNUMBER(OFFSET('Water Data'!$I$4,0,10*ROW('Water Data'!I179))),'Data Summary'!CH185="Yes"),100-OFFSET('Water Data'!$I$4,0,10*ROW('Water Data'!I179)),NA())</f>
        <v>#N/A</v>
      </c>
      <c r="T185" s="510" t="e">
        <f ca="1">+IF(AND(ISNUMBER(OFFSET('Water Data'!$I$6,0,10*ROW('Water Data'!I179))),'Data Summary'!CI185="Yes"),OFFSET('Water Data'!$I$6,0,10*ROW('Water Data'!I179)),NA())</f>
        <v>#N/A</v>
      </c>
      <c r="U185" s="510" t="e">
        <f ca="1">+IF(AND(ISNUMBER(OFFSET('Water Data'!$I$9,0,10*ROW('Water Data'!I179))),'Data Summary'!CJ185="Yes"),OFFSET('Water Data'!$I$9,0,10*ROW('Water Data'!I179)),NA())</f>
        <v>#N/A</v>
      </c>
      <c r="V185" s="511" t="e">
        <f ca="1">+IF(AND(ISNUMBER(OFFSET('Sanitation Data'!$D$4,0,10*ROW('Sanitation Data'!D179))),'Data Summary'!CK185="Yes"),100-OFFSET('Sanitation Data'!$D$4,0,10*ROW('Sanitation Data'!D179)),NA())</f>
        <v>#N/A</v>
      </c>
      <c r="W185" s="511" t="e">
        <f ca="1">+IF(AND(ISNUMBER(OFFSET('Sanitation Data'!$D$6,0,10*ROW('Sanitation Data'!D179))),'Data Summary'!CL185="Yes"),OFFSET('Sanitation Data'!$D$6,0,10*ROW('Sanitation Data'!D179)),NA())</f>
        <v>#N/A</v>
      </c>
      <c r="X185" s="511" t="e">
        <f ca="1">+IF(AND(ISNUMBER(OFFSET('Sanitation Data'!$D$10,0,10*ROW('Sanitation Data'!D179))),'Data Summary'!CM185="Yes"),OFFSET('Sanitation Data'!$D$10,0,10*ROW('Sanitation Data'!D179)),NA())</f>
        <v>#N/A</v>
      </c>
      <c r="Y185" s="511" t="e">
        <f ca="1">+IF(AND(ISNUMBER(OFFSET('Sanitation Data'!$D$11,0,10*ROW('Sanitation Data'!D179))),'Data Summary'!CN185="Yes"),OFFSET('Sanitation Data'!$D$11,0,10*ROW('Sanitation Data'!D179)),NA())</f>
        <v>#N/A</v>
      </c>
      <c r="Z185" s="511" t="e">
        <f ca="1">+IF(AND(ISNUMBER(OFFSET('Sanitation Data'!$D$12,0,10*ROW('Sanitation Data'!D179))),'Data Summary'!CO185="Yes"),OFFSET('Sanitation Data'!$D$12,0,10*ROW('Sanitation Data'!D179)),NA())</f>
        <v>#N/A</v>
      </c>
      <c r="AA185" s="511" t="e">
        <f ca="1">+IF(AND(ISNUMBER(OFFSET('Sanitation Data'!$E$4,0,10*ROW('Sanitation Data'!E179))),'Data Summary'!CP185="Yes"),100-OFFSET('Sanitation Data'!$E$4,0,10*ROW('Sanitation Data'!E179)),NA())</f>
        <v>#N/A</v>
      </c>
      <c r="AB185" s="511" t="e">
        <f ca="1">+IF(AND(ISNUMBER(OFFSET('Sanitation Data'!$E$6,0,10*ROW('Sanitation Data'!E179))),'Data Summary'!CQ185="Yes"),OFFSET('Sanitation Data'!$E$6,0,10*ROW('Sanitation Data'!E179)),NA())</f>
        <v>#N/A</v>
      </c>
      <c r="AC185" s="511" t="e">
        <f ca="1">+IF(AND(ISNUMBER(OFFSET('Sanitation Data'!$E$10,0,10*ROW('Sanitation Data'!E179))),'Data Summary'!CR185="Yes"),OFFSET('Sanitation Data'!$E$10,0,10*ROW('Sanitation Data'!E179)),NA())</f>
        <v>#N/A</v>
      </c>
      <c r="AD185" s="511" t="e">
        <f ca="1">+IF(AND(ISNUMBER(OFFSET('Sanitation Data'!$E$11,0,10*ROW('Sanitation Data'!E179))),'Data Summary'!CS185="Yes"),OFFSET('Sanitation Data'!$E$11,0,10*ROW('Sanitation Data'!E179)),NA())</f>
        <v>#N/A</v>
      </c>
      <c r="AE185" s="511" t="e">
        <f ca="1">+IF(AND(ISNUMBER(OFFSET('Sanitation Data'!$E$12,0,10*ROW('Sanitation Data'!E179))),'Data Summary'!CT185="Yes"),OFFSET('Sanitation Data'!$E$12,0,10*ROW('Sanitation Data'!E179)),NA())</f>
        <v>#N/A</v>
      </c>
      <c r="AF185" s="511" t="e">
        <f ca="1">+IF(AND(ISNUMBER(OFFSET('Sanitation Data'!$F$4,0,10*ROW('Sanitation Data'!F179))),'Data Summary'!CU185="Yes"),100-OFFSET('Sanitation Data'!$F$4,0,10*ROW('Sanitation Data'!F179)),NA())</f>
        <v>#N/A</v>
      </c>
      <c r="AG185" s="511" t="e">
        <f ca="1">+IF(AND(ISNUMBER(OFFSET('Sanitation Data'!$F$6,0,10*ROW('Sanitation Data'!F179))),'Data Summary'!CV185="Yes"),OFFSET('Sanitation Data'!$F$6,0,10*ROW('Sanitation Data'!F179)),NA())</f>
        <v>#N/A</v>
      </c>
      <c r="AH185" s="511" t="e">
        <f ca="1">+IF(AND(ISNUMBER(OFFSET('Sanitation Data'!$F$10,0,10*ROW('Sanitation Data'!F179))),'Data Summary'!CW185="Yes"),OFFSET('Sanitation Data'!$F$10,0,10*ROW('Sanitation Data'!F179)),NA())</f>
        <v>#N/A</v>
      </c>
      <c r="AI185" s="511" t="e">
        <f ca="1">+IF(AND(ISNUMBER(OFFSET('Sanitation Data'!$F$11,0,10*ROW('Sanitation Data'!F179))),'Data Summary'!CX185="Yes"),OFFSET('Sanitation Data'!$F$11,0,10*ROW('Sanitation Data'!F179)),NA())</f>
        <v>#N/A</v>
      </c>
      <c r="AJ185" s="511" t="e">
        <f ca="1">+IF(AND(ISNUMBER(OFFSET('Sanitation Data'!$F$12,0,10*ROW('Sanitation Data'!F179))),'Data Summary'!CY185="Yes"),OFFSET('Sanitation Data'!$F$12,0,10*ROW('Sanitation Data'!F179)),NA())</f>
        <v>#N/A</v>
      </c>
      <c r="AK185" s="511" t="e">
        <f ca="1">+IF(AND(ISNUMBER(OFFSET('Sanitation Data'!$G$4,0,10*ROW('Sanitation Data'!G179))),'Data Summary'!CZ185="Yes"),100-OFFSET('Sanitation Data'!$G$4,0,10*ROW('Sanitation Data'!G179)),NA())</f>
        <v>#N/A</v>
      </c>
      <c r="AL185" s="511" t="e">
        <f ca="1">+IF(AND(ISNUMBER(OFFSET('Sanitation Data'!$G$6,0,10*ROW('Sanitation Data'!G179))),'Data Summary'!DA185="Yes"),OFFSET('Sanitation Data'!$G$6,0,10*ROW('Sanitation Data'!G179)),NA())</f>
        <v>#N/A</v>
      </c>
      <c r="AM185" s="511" t="e">
        <f ca="1">+IF(AND(ISNUMBER(OFFSET('Sanitation Data'!$G$10,0,10*ROW('Sanitation Data'!G179))),'Data Summary'!DB185="Yes"),OFFSET('Sanitation Data'!$G$10,0,10*ROW('Sanitation Data'!G179)),NA())</f>
        <v>#N/A</v>
      </c>
      <c r="AN185" s="511" t="e">
        <f ca="1">+IF(AND(ISNUMBER(OFFSET('Sanitation Data'!$G$11,0,10*ROW('Sanitation Data'!G179))),'Data Summary'!DC185="Yes"),OFFSET('Sanitation Data'!$G$11,0,10*ROW('Sanitation Data'!G179)),NA())</f>
        <v>#N/A</v>
      </c>
      <c r="AO185" s="511" t="e">
        <f ca="1">+IF(AND(ISNUMBER(OFFSET('Sanitation Data'!$G$12,0,10*ROW('Sanitation Data'!G179))),'Data Summary'!DD185="Yes"),OFFSET('Sanitation Data'!$G$12,0,10*ROW('Sanitation Data'!G179)),NA())</f>
        <v>#N/A</v>
      </c>
      <c r="AP185" s="511" t="e">
        <f ca="1">+IF(AND(ISNUMBER(OFFSET('Sanitation Data'!$H$4,0,10*ROW('Sanitation Data'!H179))),'Data Summary'!DE185="Yes"),100-OFFSET('Sanitation Data'!$H$4,0,10*ROW('Sanitation Data'!H179)),NA())</f>
        <v>#N/A</v>
      </c>
      <c r="AQ185" s="511" t="e">
        <f ca="1">+IF(AND(ISNUMBER(OFFSET('Sanitation Data'!$H$6,0,10*ROW('Sanitation Data'!H179))),'Data Summary'!DF185="Yes"),OFFSET('Sanitation Data'!$H$6,0,10*ROW('Sanitation Data'!H179)),NA())</f>
        <v>#N/A</v>
      </c>
      <c r="AR185" s="511" t="e">
        <f ca="1">+IF(AND(ISNUMBER(OFFSET('Sanitation Data'!$H$10,0,10*ROW('Sanitation Data'!H179))),'Data Summary'!DG185="Yes"),OFFSET('Sanitation Data'!$H$10,0,10*ROW('Sanitation Data'!H179)),NA())</f>
        <v>#N/A</v>
      </c>
      <c r="AS185" s="511" t="e">
        <f ca="1">+IF(AND(ISNUMBER(OFFSET('Sanitation Data'!$H$11,0,10*ROW('Sanitation Data'!H179))),'Data Summary'!DH185="Yes"),OFFSET('Sanitation Data'!$H$11,0,10*ROW('Sanitation Data'!H179)),NA())</f>
        <v>#N/A</v>
      </c>
      <c r="AT185" s="511" t="e">
        <f ca="1">+IF(AND(ISNUMBER(OFFSET('Sanitation Data'!$H$12,0,10*ROW('Sanitation Data'!H179))),'Data Summary'!DI185="Yes"),OFFSET('Sanitation Data'!$H$12,0,10*ROW('Sanitation Data'!H179)),NA())</f>
        <v>#N/A</v>
      </c>
      <c r="AU185" s="511" t="e">
        <f ca="1">+IF(AND(ISNUMBER(OFFSET('Sanitation Data'!$I$4,0,10*ROW('Sanitation Data'!I179))),'Data Summary'!DJ185="Yes"),100-OFFSET('Sanitation Data'!$I$4,0,10*ROW('Sanitation Data'!I179)),NA())</f>
        <v>#N/A</v>
      </c>
      <c r="AV185" s="511" t="e">
        <f ca="1">+IF(AND(ISNUMBER(OFFSET('Sanitation Data'!$I$6,0,10*ROW('Sanitation Data'!I179))),'Data Summary'!DK185="Yes"),OFFSET('Sanitation Data'!$I$6,0,10*ROW('Sanitation Data'!I179)),NA())</f>
        <v>#N/A</v>
      </c>
      <c r="AW185" s="511" t="e">
        <f ca="1">+IF(AND(ISNUMBER(OFFSET('Sanitation Data'!$I$10,0,10*ROW('Sanitation Data'!I179))),'Data Summary'!DL185="Yes"),OFFSET('Sanitation Data'!$I$10,0,10*ROW('Sanitation Data'!I179)),NA())</f>
        <v>#N/A</v>
      </c>
      <c r="AX185" s="511" t="e">
        <f ca="1">+IF(AND(ISNUMBER(OFFSET('Sanitation Data'!$I$11,0,10*ROW('Sanitation Data'!I179))),'Data Summary'!DM185="Yes"),OFFSET('Sanitation Data'!$I$11,0,10*ROW('Sanitation Data'!I179)),NA())</f>
        <v>#N/A</v>
      </c>
      <c r="AY185" s="511" t="e">
        <f ca="1">+IF(AND(ISNUMBER(OFFSET('Sanitation Data'!$I$12,0,10*ROW('Sanitation Data'!I179))),'Data Summary'!DN185="Yes"),OFFSET('Sanitation Data'!$I$12,0,10*ROW('Sanitation Data'!I179)),NA())</f>
        <v>#N/A</v>
      </c>
      <c r="AZ185" s="512" t="e">
        <f ca="1">+IF(AND(ISNUMBER(OFFSET('Hygiene Data'!$D$5,0,10*ROW('Hygiene Data'!D179))),'Data Summary'!DO185="Yes"),OFFSET('Hygiene Data'!$D$5,0,10*ROW('Hygiene Data'!D179)),NA())</f>
        <v>#N/A</v>
      </c>
      <c r="BA185" s="512" t="e">
        <f ca="1">+IF(AND(ISNUMBER(OFFSET('Hygiene Data'!$D$7,0,10*ROW('Hygiene Data'!D179))),'Data Summary'!DP185="Yes"),OFFSET('Hygiene Data'!$D$7,0,10*ROW('Hygiene Data'!D179)),NA())</f>
        <v>#N/A</v>
      </c>
      <c r="BB185" s="512" t="e">
        <f ca="1">+IF(AND(ISNUMBER(OFFSET('Hygiene Data'!$D$9,0,10*ROW('Hygiene Data'!D179))),'Data Summary'!DQ185="Yes"),OFFSET('Hygiene Data'!$D$9,0,10*ROW('Hygiene Data'!D179)),NA())</f>
        <v>#N/A</v>
      </c>
      <c r="BC185" s="512" t="e">
        <f ca="1">+IF(AND(ISNUMBER(OFFSET('Hygiene Data'!$E$5,0,10*ROW('Hygiene Data'!E179))),'Data Summary'!DR185="Yes"),OFFSET('Hygiene Data'!$E$5,0,10*ROW('Hygiene Data'!E179)),NA())</f>
        <v>#N/A</v>
      </c>
      <c r="BD185" s="512" t="e">
        <f ca="1">+IF(AND(ISNUMBER(OFFSET('Hygiene Data'!$E$7,0,10*ROW('Hygiene Data'!E179))),'Data Summary'!DS185="Yes"),OFFSET('Hygiene Data'!$E$7,0,10*ROW('Hygiene Data'!E179)),NA())</f>
        <v>#N/A</v>
      </c>
      <c r="BE185" s="512" t="e">
        <f ca="1">+IF(AND(ISNUMBER(OFFSET('Hygiene Data'!$E$9,0,10*ROW('Hygiene Data'!E179))),'Data Summary'!DT185="Yes"),OFFSET('Hygiene Data'!$E$9,0,10*ROW('Hygiene Data'!E179)),NA())</f>
        <v>#N/A</v>
      </c>
      <c r="BF185" s="512" t="e">
        <f ca="1">+IF(AND(ISNUMBER(OFFSET('Hygiene Data'!$F$5,0,10*ROW('Hygiene Data'!F179))),'Data Summary'!DU185="Yes"),OFFSET('Hygiene Data'!$F$5,0,10*ROW('Hygiene Data'!F179)),NA())</f>
        <v>#N/A</v>
      </c>
      <c r="BG185" s="512" t="e">
        <f ca="1">+IF(AND(ISNUMBER(OFFSET('Hygiene Data'!$F$7,0,10*ROW('Hygiene Data'!F179))),'Data Summary'!DV185="Yes"),OFFSET('Hygiene Data'!$F$7,0,10*ROW('Hygiene Data'!F179)),NA())</f>
        <v>#N/A</v>
      </c>
      <c r="BH185" s="512" t="e">
        <f ca="1">+IF(AND(ISNUMBER(OFFSET('Hygiene Data'!$F$9,0,10*ROW('Hygiene Data'!F179))),'Data Summary'!DW185="Yes"),OFFSET('Hygiene Data'!$F$9,0,10*ROW('Hygiene Data'!F179)),NA())</f>
        <v>#N/A</v>
      </c>
      <c r="BI185" s="512" t="e">
        <f ca="1">+IF(AND(ISNUMBER(OFFSET('Hygiene Data'!$G$5,0,10*ROW('Hygiene Data'!G179))),'Data Summary'!DX185="Yes"),OFFSET('Hygiene Data'!$G$5,0,10*ROW('Hygiene Data'!G179)),NA())</f>
        <v>#N/A</v>
      </c>
      <c r="BJ185" s="512" t="e">
        <f ca="1">+IF(AND(ISNUMBER(OFFSET('Hygiene Data'!$G$7,0,10*ROW('Hygiene Data'!G179))),'Data Summary'!DY185="Yes"),OFFSET('Hygiene Data'!$G$7,0,10*ROW('Hygiene Data'!G179)),NA())</f>
        <v>#N/A</v>
      </c>
      <c r="BK185" s="512" t="e">
        <f ca="1">+IF(AND(ISNUMBER(OFFSET('Hygiene Data'!$G$9,0,10*ROW('Hygiene Data'!G179))),'Data Summary'!DZ185="Yes"),OFFSET('Hygiene Data'!$G$9,0,10*ROW('Hygiene Data'!G179)),NA())</f>
        <v>#N/A</v>
      </c>
      <c r="BL185" s="512" t="e">
        <f ca="1">+IF(AND(ISNUMBER(OFFSET('Hygiene Data'!$H$5,0,10*ROW('Hygiene Data'!H179))),'Data Summary'!EA185="Yes"),OFFSET('Hygiene Data'!$H$5,0,10*ROW('Hygiene Data'!H179)),NA())</f>
        <v>#N/A</v>
      </c>
      <c r="BM185" s="512" t="e">
        <f ca="1">+IF(AND(ISNUMBER(OFFSET('Hygiene Data'!$H$7,0,10*ROW('Hygiene Data'!H179))),'Data Summary'!EB185="Yes"),OFFSET('Hygiene Data'!$H$7,0,10*ROW('Hygiene Data'!H179)),NA())</f>
        <v>#N/A</v>
      </c>
      <c r="BN185" s="512" t="e">
        <f ca="1">+IF(AND(ISNUMBER(OFFSET('Hygiene Data'!$H$9,0,10*ROW('Hygiene Data'!H179))),'Data Summary'!EC185="Yes"),OFFSET('Hygiene Data'!$H$9,0,10*ROW('Hygiene Data'!H179)),NA())</f>
        <v>#N/A</v>
      </c>
      <c r="BO185" s="512" t="e">
        <f ca="1">+IF(AND(ISNUMBER(OFFSET('Hygiene Data'!$I$5,0,10*ROW('Hygiene Data'!I179))),'Data Summary'!ED185="Yes"),OFFSET('Hygiene Data'!$I$5,0,10*ROW('Hygiene Data'!I179)),NA())</f>
        <v>#N/A</v>
      </c>
      <c r="BP185" s="512" t="e">
        <f ca="1">+IF(AND(ISNUMBER(OFFSET('Hygiene Data'!$I$7,0,10*ROW('Hygiene Data'!I179))),'Data Summary'!EE185="Yes"),OFFSET('Hygiene Data'!$I$7,0,10*ROW('Hygiene Data'!I179)),NA())</f>
        <v>#N/A</v>
      </c>
      <c r="BQ185" s="512" t="e">
        <f ca="1">+IF(AND(ISNUMBER(OFFSET('Hygiene Data'!$I$9,0,10*ROW('Hygiene Data'!I179))),'Data Summary'!EF185="Yes"),OFFSET('Hygiene Data'!$I$9,0,10*ROW('Hygiene Data'!I179)),NA())</f>
        <v>#N/A</v>
      </c>
    </row>
    <row r="186" spans="1:69" x14ac:dyDescent="0.25">
      <c r="A186" s="508" t="e">
        <f ca="1">+RIGHT('Data Summary'!A186,LEN('Data Summary'!A186)-9)</f>
        <v>#VALUE!</v>
      </c>
      <c r="B186" s="482" t="str">
        <f ca="1">+IF(ISTEXT('Data Summary'!B186),'Data Summary'!B186,"")</f>
        <v/>
      </c>
      <c r="C186" s="509" t="e">
        <f ca="1">+VALUE('Data Summary'!C186)</f>
        <v>#VALUE!</v>
      </c>
      <c r="D186" s="510" t="e">
        <f ca="1">+IF(AND(ISNUMBER(OFFSET('Water Data'!$D$4,0,10*ROW('Water Data'!D180))),'Data Summary'!BS186="Yes"),100-OFFSET('Water Data'!$D$4,0,10*ROW('Water Data'!D180)),NA())</f>
        <v>#N/A</v>
      </c>
      <c r="E186" s="510" t="e">
        <f ca="1">+IF(AND(ISNUMBER(OFFSET('Water Data'!$D$6,0,10*ROW('Water Data'!D180))),'Data Summary'!BT186="Yes"),OFFSET('Water Data'!$D$6,0,10*ROW('Water Data'!D180)),NA())</f>
        <v>#N/A</v>
      </c>
      <c r="F186" s="510" t="e">
        <f ca="1">+IF(AND(ISNUMBER(OFFSET('Water Data'!$D$9,0,10*ROW('Water Data'!D180))),'Data Summary'!BU186="Yes"),OFFSET('Water Data'!$D$9,0,10*ROW('Water Data'!D180)),NA())</f>
        <v>#N/A</v>
      </c>
      <c r="G186" s="510" t="e">
        <f ca="1">+IF(AND(ISNUMBER(OFFSET('Water Data'!$E$4,0,10*ROW('Water Data'!E180))),'Data Summary'!BV186="Yes"),100-OFFSET('Water Data'!$E$4,0,10*ROW('Water Data'!E180)),NA())</f>
        <v>#N/A</v>
      </c>
      <c r="H186" s="510" t="e">
        <f ca="1">+IF(AND(ISNUMBER(OFFSET('Water Data'!$E$6,0,10*ROW('Water Data'!E180))),'Data Summary'!BW186="Yes"),OFFSET('Water Data'!$E$6,0,10*ROW('Water Data'!E180)),NA())</f>
        <v>#N/A</v>
      </c>
      <c r="I186" s="510" t="e">
        <f ca="1">+IF(AND(ISNUMBER(OFFSET('Water Data'!$E$9,0,10*ROW('Water Data'!E180))),'Data Summary'!BX186="Yes"),OFFSET('Water Data'!$E$9,0,10*ROW('Water Data'!E180)),NA())</f>
        <v>#N/A</v>
      </c>
      <c r="J186" s="510" t="e">
        <f ca="1">+IF(AND(ISNUMBER(OFFSET('Water Data'!$F$4,0,10*ROW('Water Data'!F180))),'Data Summary'!BY186="Yes"),100-OFFSET('Water Data'!$F$4,0,10*ROW('Water Data'!F180)),NA())</f>
        <v>#N/A</v>
      </c>
      <c r="K186" s="510" t="e">
        <f ca="1">+IF(AND(ISNUMBER(OFFSET('Water Data'!$F$6,0,10*ROW('Water Data'!F180))),'Data Summary'!BZ186="Yes"),OFFSET('Water Data'!$F$6,0,10*ROW('Water Data'!F180)),NA())</f>
        <v>#N/A</v>
      </c>
      <c r="L186" s="510" t="e">
        <f ca="1">+IF(AND(ISNUMBER(OFFSET('Water Data'!$F$9,0,10*ROW('Water Data'!F180))),'Data Summary'!CA186="Yes"),OFFSET('Water Data'!$F$9,0,10*ROW('Water Data'!F180)),NA())</f>
        <v>#N/A</v>
      </c>
      <c r="M186" s="510" t="e">
        <f ca="1">+IF(AND(ISNUMBER(OFFSET('Water Data'!$G$4,0,10*ROW('Water Data'!G180))),'Data Summary'!CB186="Yes"),100-OFFSET('Water Data'!$G$4,0,10*ROW('Water Data'!G180)),NA())</f>
        <v>#N/A</v>
      </c>
      <c r="N186" s="510" t="e">
        <f ca="1">+IF(AND(ISNUMBER(OFFSET('Water Data'!$G$6,0,10*ROW('Water Data'!G180))),'Data Summary'!CC186="Yes"),OFFSET('Water Data'!$G$6,0,10*ROW('Water Data'!G180)),NA())</f>
        <v>#N/A</v>
      </c>
      <c r="O186" s="510" t="e">
        <f ca="1">+IF(AND(ISNUMBER(OFFSET('Water Data'!$G$9,0,10*ROW('Water Data'!G180))),'Data Summary'!CD186="Yes"),OFFSET('Water Data'!$G$9,0,10*ROW('Water Data'!G180)),NA())</f>
        <v>#N/A</v>
      </c>
      <c r="P186" s="510" t="e">
        <f ca="1">+IF(AND(ISNUMBER(OFFSET('Water Data'!$H$4,0,10*ROW('Water Data'!H180))),'Data Summary'!CE186="Yes"),100-OFFSET('Water Data'!$H$4,0,10*ROW('Water Data'!H180)),NA())</f>
        <v>#N/A</v>
      </c>
      <c r="Q186" s="510" t="e">
        <f ca="1">+IF(AND(ISNUMBER(OFFSET('Water Data'!$H$6,0,10*ROW('Water Data'!H180))),'Data Summary'!CF186="Yes"),OFFSET('Water Data'!$H$6,0,10*ROW('Water Data'!H180)),NA())</f>
        <v>#N/A</v>
      </c>
      <c r="R186" s="510" t="e">
        <f ca="1">+IF(AND(ISNUMBER(OFFSET('Water Data'!$H$9,0,10*ROW('Water Data'!H180))),'Data Summary'!CG186="Yes"),OFFSET('Water Data'!$H$9,0,10*ROW('Water Data'!H180)),NA())</f>
        <v>#N/A</v>
      </c>
      <c r="S186" s="510" t="e">
        <f ca="1">+IF(AND(ISNUMBER(OFFSET('Water Data'!$I$4,0,10*ROW('Water Data'!I180))),'Data Summary'!CH186="Yes"),100-OFFSET('Water Data'!$I$4,0,10*ROW('Water Data'!I180)),NA())</f>
        <v>#N/A</v>
      </c>
      <c r="T186" s="510" t="e">
        <f ca="1">+IF(AND(ISNUMBER(OFFSET('Water Data'!$I$6,0,10*ROW('Water Data'!I180))),'Data Summary'!CI186="Yes"),OFFSET('Water Data'!$I$6,0,10*ROW('Water Data'!I180)),NA())</f>
        <v>#N/A</v>
      </c>
      <c r="U186" s="510" t="e">
        <f ca="1">+IF(AND(ISNUMBER(OFFSET('Water Data'!$I$9,0,10*ROW('Water Data'!I180))),'Data Summary'!CJ186="Yes"),OFFSET('Water Data'!$I$9,0,10*ROW('Water Data'!I180)),NA())</f>
        <v>#N/A</v>
      </c>
      <c r="V186" s="511" t="e">
        <f ca="1">+IF(AND(ISNUMBER(OFFSET('Sanitation Data'!$D$4,0,10*ROW('Sanitation Data'!D180))),'Data Summary'!CK186="Yes"),100-OFFSET('Sanitation Data'!$D$4,0,10*ROW('Sanitation Data'!D180)),NA())</f>
        <v>#N/A</v>
      </c>
      <c r="W186" s="511" t="e">
        <f ca="1">+IF(AND(ISNUMBER(OFFSET('Sanitation Data'!$D$6,0,10*ROW('Sanitation Data'!D180))),'Data Summary'!CL186="Yes"),OFFSET('Sanitation Data'!$D$6,0,10*ROW('Sanitation Data'!D180)),NA())</f>
        <v>#N/A</v>
      </c>
      <c r="X186" s="511" t="e">
        <f ca="1">+IF(AND(ISNUMBER(OFFSET('Sanitation Data'!$D$10,0,10*ROW('Sanitation Data'!D180))),'Data Summary'!CM186="Yes"),OFFSET('Sanitation Data'!$D$10,0,10*ROW('Sanitation Data'!D180)),NA())</f>
        <v>#N/A</v>
      </c>
      <c r="Y186" s="511" t="e">
        <f ca="1">+IF(AND(ISNUMBER(OFFSET('Sanitation Data'!$D$11,0,10*ROW('Sanitation Data'!D180))),'Data Summary'!CN186="Yes"),OFFSET('Sanitation Data'!$D$11,0,10*ROW('Sanitation Data'!D180)),NA())</f>
        <v>#N/A</v>
      </c>
      <c r="Z186" s="511" t="e">
        <f ca="1">+IF(AND(ISNUMBER(OFFSET('Sanitation Data'!$D$12,0,10*ROW('Sanitation Data'!D180))),'Data Summary'!CO186="Yes"),OFFSET('Sanitation Data'!$D$12,0,10*ROW('Sanitation Data'!D180)),NA())</f>
        <v>#N/A</v>
      </c>
      <c r="AA186" s="511" t="e">
        <f ca="1">+IF(AND(ISNUMBER(OFFSET('Sanitation Data'!$E$4,0,10*ROW('Sanitation Data'!E180))),'Data Summary'!CP186="Yes"),100-OFFSET('Sanitation Data'!$E$4,0,10*ROW('Sanitation Data'!E180)),NA())</f>
        <v>#N/A</v>
      </c>
      <c r="AB186" s="511" t="e">
        <f ca="1">+IF(AND(ISNUMBER(OFFSET('Sanitation Data'!$E$6,0,10*ROW('Sanitation Data'!E180))),'Data Summary'!CQ186="Yes"),OFFSET('Sanitation Data'!$E$6,0,10*ROW('Sanitation Data'!E180)),NA())</f>
        <v>#N/A</v>
      </c>
      <c r="AC186" s="511" t="e">
        <f ca="1">+IF(AND(ISNUMBER(OFFSET('Sanitation Data'!$E$10,0,10*ROW('Sanitation Data'!E180))),'Data Summary'!CR186="Yes"),OFFSET('Sanitation Data'!$E$10,0,10*ROW('Sanitation Data'!E180)),NA())</f>
        <v>#N/A</v>
      </c>
      <c r="AD186" s="511" t="e">
        <f ca="1">+IF(AND(ISNUMBER(OFFSET('Sanitation Data'!$E$11,0,10*ROW('Sanitation Data'!E180))),'Data Summary'!CS186="Yes"),OFFSET('Sanitation Data'!$E$11,0,10*ROW('Sanitation Data'!E180)),NA())</f>
        <v>#N/A</v>
      </c>
      <c r="AE186" s="511" t="e">
        <f ca="1">+IF(AND(ISNUMBER(OFFSET('Sanitation Data'!$E$12,0,10*ROW('Sanitation Data'!E180))),'Data Summary'!CT186="Yes"),OFFSET('Sanitation Data'!$E$12,0,10*ROW('Sanitation Data'!E180)),NA())</f>
        <v>#N/A</v>
      </c>
      <c r="AF186" s="511" t="e">
        <f ca="1">+IF(AND(ISNUMBER(OFFSET('Sanitation Data'!$F$4,0,10*ROW('Sanitation Data'!F180))),'Data Summary'!CU186="Yes"),100-OFFSET('Sanitation Data'!$F$4,0,10*ROW('Sanitation Data'!F180)),NA())</f>
        <v>#N/A</v>
      </c>
      <c r="AG186" s="511" t="e">
        <f ca="1">+IF(AND(ISNUMBER(OFFSET('Sanitation Data'!$F$6,0,10*ROW('Sanitation Data'!F180))),'Data Summary'!CV186="Yes"),OFFSET('Sanitation Data'!$F$6,0,10*ROW('Sanitation Data'!F180)),NA())</f>
        <v>#N/A</v>
      </c>
      <c r="AH186" s="511" t="e">
        <f ca="1">+IF(AND(ISNUMBER(OFFSET('Sanitation Data'!$F$10,0,10*ROW('Sanitation Data'!F180))),'Data Summary'!CW186="Yes"),OFFSET('Sanitation Data'!$F$10,0,10*ROW('Sanitation Data'!F180)),NA())</f>
        <v>#N/A</v>
      </c>
      <c r="AI186" s="511" t="e">
        <f ca="1">+IF(AND(ISNUMBER(OFFSET('Sanitation Data'!$F$11,0,10*ROW('Sanitation Data'!F180))),'Data Summary'!CX186="Yes"),OFFSET('Sanitation Data'!$F$11,0,10*ROW('Sanitation Data'!F180)),NA())</f>
        <v>#N/A</v>
      </c>
      <c r="AJ186" s="511" t="e">
        <f ca="1">+IF(AND(ISNUMBER(OFFSET('Sanitation Data'!$F$12,0,10*ROW('Sanitation Data'!F180))),'Data Summary'!CY186="Yes"),OFFSET('Sanitation Data'!$F$12,0,10*ROW('Sanitation Data'!F180)),NA())</f>
        <v>#N/A</v>
      </c>
      <c r="AK186" s="511" t="e">
        <f ca="1">+IF(AND(ISNUMBER(OFFSET('Sanitation Data'!$G$4,0,10*ROW('Sanitation Data'!G180))),'Data Summary'!CZ186="Yes"),100-OFFSET('Sanitation Data'!$G$4,0,10*ROW('Sanitation Data'!G180)),NA())</f>
        <v>#N/A</v>
      </c>
      <c r="AL186" s="511" t="e">
        <f ca="1">+IF(AND(ISNUMBER(OFFSET('Sanitation Data'!$G$6,0,10*ROW('Sanitation Data'!G180))),'Data Summary'!DA186="Yes"),OFFSET('Sanitation Data'!$G$6,0,10*ROW('Sanitation Data'!G180)),NA())</f>
        <v>#N/A</v>
      </c>
      <c r="AM186" s="511" t="e">
        <f ca="1">+IF(AND(ISNUMBER(OFFSET('Sanitation Data'!$G$10,0,10*ROW('Sanitation Data'!G180))),'Data Summary'!DB186="Yes"),OFFSET('Sanitation Data'!$G$10,0,10*ROW('Sanitation Data'!G180)),NA())</f>
        <v>#N/A</v>
      </c>
      <c r="AN186" s="511" t="e">
        <f ca="1">+IF(AND(ISNUMBER(OFFSET('Sanitation Data'!$G$11,0,10*ROW('Sanitation Data'!G180))),'Data Summary'!DC186="Yes"),OFFSET('Sanitation Data'!$G$11,0,10*ROW('Sanitation Data'!G180)),NA())</f>
        <v>#N/A</v>
      </c>
      <c r="AO186" s="511" t="e">
        <f ca="1">+IF(AND(ISNUMBER(OFFSET('Sanitation Data'!$G$12,0,10*ROW('Sanitation Data'!G180))),'Data Summary'!DD186="Yes"),OFFSET('Sanitation Data'!$G$12,0,10*ROW('Sanitation Data'!G180)),NA())</f>
        <v>#N/A</v>
      </c>
      <c r="AP186" s="511" t="e">
        <f ca="1">+IF(AND(ISNUMBER(OFFSET('Sanitation Data'!$H$4,0,10*ROW('Sanitation Data'!H180))),'Data Summary'!DE186="Yes"),100-OFFSET('Sanitation Data'!$H$4,0,10*ROW('Sanitation Data'!H180)),NA())</f>
        <v>#N/A</v>
      </c>
      <c r="AQ186" s="511" t="e">
        <f ca="1">+IF(AND(ISNUMBER(OFFSET('Sanitation Data'!$H$6,0,10*ROW('Sanitation Data'!H180))),'Data Summary'!DF186="Yes"),OFFSET('Sanitation Data'!$H$6,0,10*ROW('Sanitation Data'!H180)),NA())</f>
        <v>#N/A</v>
      </c>
      <c r="AR186" s="511" t="e">
        <f ca="1">+IF(AND(ISNUMBER(OFFSET('Sanitation Data'!$H$10,0,10*ROW('Sanitation Data'!H180))),'Data Summary'!DG186="Yes"),OFFSET('Sanitation Data'!$H$10,0,10*ROW('Sanitation Data'!H180)),NA())</f>
        <v>#N/A</v>
      </c>
      <c r="AS186" s="511" t="e">
        <f ca="1">+IF(AND(ISNUMBER(OFFSET('Sanitation Data'!$H$11,0,10*ROW('Sanitation Data'!H180))),'Data Summary'!DH186="Yes"),OFFSET('Sanitation Data'!$H$11,0,10*ROW('Sanitation Data'!H180)),NA())</f>
        <v>#N/A</v>
      </c>
      <c r="AT186" s="511" t="e">
        <f ca="1">+IF(AND(ISNUMBER(OFFSET('Sanitation Data'!$H$12,0,10*ROW('Sanitation Data'!H180))),'Data Summary'!DI186="Yes"),OFFSET('Sanitation Data'!$H$12,0,10*ROW('Sanitation Data'!H180)),NA())</f>
        <v>#N/A</v>
      </c>
      <c r="AU186" s="511" t="e">
        <f ca="1">+IF(AND(ISNUMBER(OFFSET('Sanitation Data'!$I$4,0,10*ROW('Sanitation Data'!I180))),'Data Summary'!DJ186="Yes"),100-OFFSET('Sanitation Data'!$I$4,0,10*ROW('Sanitation Data'!I180)),NA())</f>
        <v>#N/A</v>
      </c>
      <c r="AV186" s="511" t="e">
        <f ca="1">+IF(AND(ISNUMBER(OFFSET('Sanitation Data'!$I$6,0,10*ROW('Sanitation Data'!I180))),'Data Summary'!DK186="Yes"),OFFSET('Sanitation Data'!$I$6,0,10*ROW('Sanitation Data'!I180)),NA())</f>
        <v>#N/A</v>
      </c>
      <c r="AW186" s="511" t="e">
        <f ca="1">+IF(AND(ISNUMBER(OFFSET('Sanitation Data'!$I$10,0,10*ROW('Sanitation Data'!I180))),'Data Summary'!DL186="Yes"),OFFSET('Sanitation Data'!$I$10,0,10*ROW('Sanitation Data'!I180)),NA())</f>
        <v>#N/A</v>
      </c>
      <c r="AX186" s="511" t="e">
        <f ca="1">+IF(AND(ISNUMBER(OFFSET('Sanitation Data'!$I$11,0,10*ROW('Sanitation Data'!I180))),'Data Summary'!DM186="Yes"),OFFSET('Sanitation Data'!$I$11,0,10*ROW('Sanitation Data'!I180)),NA())</f>
        <v>#N/A</v>
      </c>
      <c r="AY186" s="511" t="e">
        <f ca="1">+IF(AND(ISNUMBER(OFFSET('Sanitation Data'!$I$12,0,10*ROW('Sanitation Data'!I180))),'Data Summary'!DN186="Yes"),OFFSET('Sanitation Data'!$I$12,0,10*ROW('Sanitation Data'!I180)),NA())</f>
        <v>#N/A</v>
      </c>
      <c r="AZ186" s="512" t="e">
        <f ca="1">+IF(AND(ISNUMBER(OFFSET('Hygiene Data'!$D$5,0,10*ROW('Hygiene Data'!D180))),'Data Summary'!DO186="Yes"),OFFSET('Hygiene Data'!$D$5,0,10*ROW('Hygiene Data'!D180)),NA())</f>
        <v>#N/A</v>
      </c>
      <c r="BA186" s="512" t="e">
        <f ca="1">+IF(AND(ISNUMBER(OFFSET('Hygiene Data'!$D$7,0,10*ROW('Hygiene Data'!D180))),'Data Summary'!DP186="Yes"),OFFSET('Hygiene Data'!$D$7,0,10*ROW('Hygiene Data'!D180)),NA())</f>
        <v>#N/A</v>
      </c>
      <c r="BB186" s="512" t="e">
        <f ca="1">+IF(AND(ISNUMBER(OFFSET('Hygiene Data'!$D$9,0,10*ROW('Hygiene Data'!D180))),'Data Summary'!DQ186="Yes"),OFFSET('Hygiene Data'!$D$9,0,10*ROW('Hygiene Data'!D180)),NA())</f>
        <v>#N/A</v>
      </c>
      <c r="BC186" s="512" t="e">
        <f ca="1">+IF(AND(ISNUMBER(OFFSET('Hygiene Data'!$E$5,0,10*ROW('Hygiene Data'!E180))),'Data Summary'!DR186="Yes"),OFFSET('Hygiene Data'!$E$5,0,10*ROW('Hygiene Data'!E180)),NA())</f>
        <v>#N/A</v>
      </c>
      <c r="BD186" s="512" t="e">
        <f ca="1">+IF(AND(ISNUMBER(OFFSET('Hygiene Data'!$E$7,0,10*ROW('Hygiene Data'!E180))),'Data Summary'!DS186="Yes"),OFFSET('Hygiene Data'!$E$7,0,10*ROW('Hygiene Data'!E180)),NA())</f>
        <v>#N/A</v>
      </c>
      <c r="BE186" s="512" t="e">
        <f ca="1">+IF(AND(ISNUMBER(OFFSET('Hygiene Data'!$E$9,0,10*ROW('Hygiene Data'!E180))),'Data Summary'!DT186="Yes"),OFFSET('Hygiene Data'!$E$9,0,10*ROW('Hygiene Data'!E180)),NA())</f>
        <v>#N/A</v>
      </c>
      <c r="BF186" s="512" t="e">
        <f ca="1">+IF(AND(ISNUMBER(OFFSET('Hygiene Data'!$F$5,0,10*ROW('Hygiene Data'!F180))),'Data Summary'!DU186="Yes"),OFFSET('Hygiene Data'!$F$5,0,10*ROW('Hygiene Data'!F180)),NA())</f>
        <v>#N/A</v>
      </c>
      <c r="BG186" s="512" t="e">
        <f ca="1">+IF(AND(ISNUMBER(OFFSET('Hygiene Data'!$F$7,0,10*ROW('Hygiene Data'!F180))),'Data Summary'!DV186="Yes"),OFFSET('Hygiene Data'!$F$7,0,10*ROW('Hygiene Data'!F180)),NA())</f>
        <v>#N/A</v>
      </c>
      <c r="BH186" s="512" t="e">
        <f ca="1">+IF(AND(ISNUMBER(OFFSET('Hygiene Data'!$F$9,0,10*ROW('Hygiene Data'!F180))),'Data Summary'!DW186="Yes"),OFFSET('Hygiene Data'!$F$9,0,10*ROW('Hygiene Data'!F180)),NA())</f>
        <v>#N/A</v>
      </c>
      <c r="BI186" s="512" t="e">
        <f ca="1">+IF(AND(ISNUMBER(OFFSET('Hygiene Data'!$G$5,0,10*ROW('Hygiene Data'!G180))),'Data Summary'!DX186="Yes"),OFFSET('Hygiene Data'!$G$5,0,10*ROW('Hygiene Data'!G180)),NA())</f>
        <v>#N/A</v>
      </c>
      <c r="BJ186" s="512" t="e">
        <f ca="1">+IF(AND(ISNUMBER(OFFSET('Hygiene Data'!$G$7,0,10*ROW('Hygiene Data'!G180))),'Data Summary'!DY186="Yes"),OFFSET('Hygiene Data'!$G$7,0,10*ROW('Hygiene Data'!G180)),NA())</f>
        <v>#N/A</v>
      </c>
      <c r="BK186" s="512" t="e">
        <f ca="1">+IF(AND(ISNUMBER(OFFSET('Hygiene Data'!$G$9,0,10*ROW('Hygiene Data'!G180))),'Data Summary'!DZ186="Yes"),OFFSET('Hygiene Data'!$G$9,0,10*ROW('Hygiene Data'!G180)),NA())</f>
        <v>#N/A</v>
      </c>
      <c r="BL186" s="512" t="e">
        <f ca="1">+IF(AND(ISNUMBER(OFFSET('Hygiene Data'!$H$5,0,10*ROW('Hygiene Data'!H180))),'Data Summary'!EA186="Yes"),OFFSET('Hygiene Data'!$H$5,0,10*ROW('Hygiene Data'!H180)),NA())</f>
        <v>#N/A</v>
      </c>
      <c r="BM186" s="512" t="e">
        <f ca="1">+IF(AND(ISNUMBER(OFFSET('Hygiene Data'!$H$7,0,10*ROW('Hygiene Data'!H180))),'Data Summary'!EB186="Yes"),OFFSET('Hygiene Data'!$H$7,0,10*ROW('Hygiene Data'!H180)),NA())</f>
        <v>#N/A</v>
      </c>
      <c r="BN186" s="512" t="e">
        <f ca="1">+IF(AND(ISNUMBER(OFFSET('Hygiene Data'!$H$9,0,10*ROW('Hygiene Data'!H180))),'Data Summary'!EC186="Yes"),OFFSET('Hygiene Data'!$H$9,0,10*ROW('Hygiene Data'!H180)),NA())</f>
        <v>#N/A</v>
      </c>
      <c r="BO186" s="512" t="e">
        <f ca="1">+IF(AND(ISNUMBER(OFFSET('Hygiene Data'!$I$5,0,10*ROW('Hygiene Data'!I180))),'Data Summary'!ED186="Yes"),OFFSET('Hygiene Data'!$I$5,0,10*ROW('Hygiene Data'!I180)),NA())</f>
        <v>#N/A</v>
      </c>
      <c r="BP186" s="512" t="e">
        <f ca="1">+IF(AND(ISNUMBER(OFFSET('Hygiene Data'!$I$7,0,10*ROW('Hygiene Data'!I180))),'Data Summary'!EE186="Yes"),OFFSET('Hygiene Data'!$I$7,0,10*ROW('Hygiene Data'!I180)),NA())</f>
        <v>#N/A</v>
      </c>
      <c r="BQ186" s="512" t="e">
        <f ca="1">+IF(AND(ISNUMBER(OFFSET('Hygiene Data'!$I$9,0,10*ROW('Hygiene Data'!I180))),'Data Summary'!EF186="Yes"),OFFSET('Hygiene Data'!$I$9,0,10*ROW('Hygiene Data'!I180)),NA())</f>
        <v>#N/A</v>
      </c>
    </row>
    <row r="187" spans="1:69" x14ac:dyDescent="0.25">
      <c r="A187" s="508" t="e">
        <f ca="1">+RIGHT('Data Summary'!A187,LEN('Data Summary'!A187)-9)</f>
        <v>#VALUE!</v>
      </c>
      <c r="B187" s="482" t="str">
        <f ca="1">+IF(ISTEXT('Data Summary'!B187),'Data Summary'!B187,"")</f>
        <v/>
      </c>
      <c r="C187" s="509" t="e">
        <f ca="1">+VALUE('Data Summary'!C187)</f>
        <v>#VALUE!</v>
      </c>
      <c r="D187" s="510" t="e">
        <f ca="1">+IF(AND(ISNUMBER(OFFSET('Water Data'!$D$4,0,10*ROW('Water Data'!D181))),'Data Summary'!BS187="Yes"),100-OFFSET('Water Data'!$D$4,0,10*ROW('Water Data'!D181)),NA())</f>
        <v>#N/A</v>
      </c>
      <c r="E187" s="510" t="e">
        <f ca="1">+IF(AND(ISNUMBER(OFFSET('Water Data'!$D$6,0,10*ROW('Water Data'!D181))),'Data Summary'!BT187="Yes"),OFFSET('Water Data'!$D$6,0,10*ROW('Water Data'!D181)),NA())</f>
        <v>#N/A</v>
      </c>
      <c r="F187" s="510" t="e">
        <f ca="1">+IF(AND(ISNUMBER(OFFSET('Water Data'!$D$9,0,10*ROW('Water Data'!D181))),'Data Summary'!BU187="Yes"),OFFSET('Water Data'!$D$9,0,10*ROW('Water Data'!D181)),NA())</f>
        <v>#N/A</v>
      </c>
      <c r="G187" s="510" t="e">
        <f ca="1">+IF(AND(ISNUMBER(OFFSET('Water Data'!$E$4,0,10*ROW('Water Data'!E181))),'Data Summary'!BV187="Yes"),100-OFFSET('Water Data'!$E$4,0,10*ROW('Water Data'!E181)),NA())</f>
        <v>#N/A</v>
      </c>
      <c r="H187" s="510" t="e">
        <f ca="1">+IF(AND(ISNUMBER(OFFSET('Water Data'!$E$6,0,10*ROW('Water Data'!E181))),'Data Summary'!BW187="Yes"),OFFSET('Water Data'!$E$6,0,10*ROW('Water Data'!E181)),NA())</f>
        <v>#N/A</v>
      </c>
      <c r="I187" s="510" t="e">
        <f ca="1">+IF(AND(ISNUMBER(OFFSET('Water Data'!$E$9,0,10*ROW('Water Data'!E181))),'Data Summary'!BX187="Yes"),OFFSET('Water Data'!$E$9,0,10*ROW('Water Data'!E181)),NA())</f>
        <v>#N/A</v>
      </c>
      <c r="J187" s="510" t="e">
        <f ca="1">+IF(AND(ISNUMBER(OFFSET('Water Data'!$F$4,0,10*ROW('Water Data'!F181))),'Data Summary'!BY187="Yes"),100-OFFSET('Water Data'!$F$4,0,10*ROW('Water Data'!F181)),NA())</f>
        <v>#N/A</v>
      </c>
      <c r="K187" s="510" t="e">
        <f ca="1">+IF(AND(ISNUMBER(OFFSET('Water Data'!$F$6,0,10*ROW('Water Data'!F181))),'Data Summary'!BZ187="Yes"),OFFSET('Water Data'!$F$6,0,10*ROW('Water Data'!F181)),NA())</f>
        <v>#N/A</v>
      </c>
      <c r="L187" s="510" t="e">
        <f ca="1">+IF(AND(ISNUMBER(OFFSET('Water Data'!$F$9,0,10*ROW('Water Data'!F181))),'Data Summary'!CA187="Yes"),OFFSET('Water Data'!$F$9,0,10*ROW('Water Data'!F181)),NA())</f>
        <v>#N/A</v>
      </c>
      <c r="M187" s="510" t="e">
        <f ca="1">+IF(AND(ISNUMBER(OFFSET('Water Data'!$G$4,0,10*ROW('Water Data'!G181))),'Data Summary'!CB187="Yes"),100-OFFSET('Water Data'!$G$4,0,10*ROW('Water Data'!G181)),NA())</f>
        <v>#N/A</v>
      </c>
      <c r="N187" s="510" t="e">
        <f ca="1">+IF(AND(ISNUMBER(OFFSET('Water Data'!$G$6,0,10*ROW('Water Data'!G181))),'Data Summary'!CC187="Yes"),OFFSET('Water Data'!$G$6,0,10*ROW('Water Data'!G181)),NA())</f>
        <v>#N/A</v>
      </c>
      <c r="O187" s="510" t="e">
        <f ca="1">+IF(AND(ISNUMBER(OFFSET('Water Data'!$G$9,0,10*ROW('Water Data'!G181))),'Data Summary'!CD187="Yes"),OFFSET('Water Data'!$G$9,0,10*ROW('Water Data'!G181)),NA())</f>
        <v>#N/A</v>
      </c>
      <c r="P187" s="510" t="e">
        <f ca="1">+IF(AND(ISNUMBER(OFFSET('Water Data'!$H$4,0,10*ROW('Water Data'!H181))),'Data Summary'!CE187="Yes"),100-OFFSET('Water Data'!$H$4,0,10*ROW('Water Data'!H181)),NA())</f>
        <v>#N/A</v>
      </c>
      <c r="Q187" s="510" t="e">
        <f ca="1">+IF(AND(ISNUMBER(OFFSET('Water Data'!$H$6,0,10*ROW('Water Data'!H181))),'Data Summary'!CF187="Yes"),OFFSET('Water Data'!$H$6,0,10*ROW('Water Data'!H181)),NA())</f>
        <v>#N/A</v>
      </c>
      <c r="R187" s="510" t="e">
        <f ca="1">+IF(AND(ISNUMBER(OFFSET('Water Data'!$H$9,0,10*ROW('Water Data'!H181))),'Data Summary'!CG187="Yes"),OFFSET('Water Data'!$H$9,0,10*ROW('Water Data'!H181)),NA())</f>
        <v>#N/A</v>
      </c>
      <c r="S187" s="510" t="e">
        <f ca="1">+IF(AND(ISNUMBER(OFFSET('Water Data'!$I$4,0,10*ROW('Water Data'!I181))),'Data Summary'!CH187="Yes"),100-OFFSET('Water Data'!$I$4,0,10*ROW('Water Data'!I181)),NA())</f>
        <v>#N/A</v>
      </c>
      <c r="T187" s="510" t="e">
        <f ca="1">+IF(AND(ISNUMBER(OFFSET('Water Data'!$I$6,0,10*ROW('Water Data'!I181))),'Data Summary'!CI187="Yes"),OFFSET('Water Data'!$I$6,0,10*ROW('Water Data'!I181)),NA())</f>
        <v>#N/A</v>
      </c>
      <c r="U187" s="510" t="e">
        <f ca="1">+IF(AND(ISNUMBER(OFFSET('Water Data'!$I$9,0,10*ROW('Water Data'!I181))),'Data Summary'!CJ187="Yes"),OFFSET('Water Data'!$I$9,0,10*ROW('Water Data'!I181)),NA())</f>
        <v>#N/A</v>
      </c>
      <c r="V187" s="511" t="e">
        <f ca="1">+IF(AND(ISNUMBER(OFFSET('Sanitation Data'!$D$4,0,10*ROW('Sanitation Data'!D181))),'Data Summary'!CK187="Yes"),100-OFFSET('Sanitation Data'!$D$4,0,10*ROW('Sanitation Data'!D181)),NA())</f>
        <v>#N/A</v>
      </c>
      <c r="W187" s="511" t="e">
        <f ca="1">+IF(AND(ISNUMBER(OFFSET('Sanitation Data'!$D$6,0,10*ROW('Sanitation Data'!D181))),'Data Summary'!CL187="Yes"),OFFSET('Sanitation Data'!$D$6,0,10*ROW('Sanitation Data'!D181)),NA())</f>
        <v>#N/A</v>
      </c>
      <c r="X187" s="511" t="e">
        <f ca="1">+IF(AND(ISNUMBER(OFFSET('Sanitation Data'!$D$10,0,10*ROW('Sanitation Data'!D181))),'Data Summary'!CM187="Yes"),OFFSET('Sanitation Data'!$D$10,0,10*ROW('Sanitation Data'!D181)),NA())</f>
        <v>#N/A</v>
      </c>
      <c r="Y187" s="511" t="e">
        <f ca="1">+IF(AND(ISNUMBER(OFFSET('Sanitation Data'!$D$11,0,10*ROW('Sanitation Data'!D181))),'Data Summary'!CN187="Yes"),OFFSET('Sanitation Data'!$D$11,0,10*ROW('Sanitation Data'!D181)),NA())</f>
        <v>#N/A</v>
      </c>
      <c r="Z187" s="511" t="e">
        <f ca="1">+IF(AND(ISNUMBER(OFFSET('Sanitation Data'!$D$12,0,10*ROW('Sanitation Data'!D181))),'Data Summary'!CO187="Yes"),OFFSET('Sanitation Data'!$D$12,0,10*ROW('Sanitation Data'!D181)),NA())</f>
        <v>#N/A</v>
      </c>
      <c r="AA187" s="511" t="e">
        <f ca="1">+IF(AND(ISNUMBER(OFFSET('Sanitation Data'!$E$4,0,10*ROW('Sanitation Data'!E181))),'Data Summary'!CP187="Yes"),100-OFFSET('Sanitation Data'!$E$4,0,10*ROW('Sanitation Data'!E181)),NA())</f>
        <v>#N/A</v>
      </c>
      <c r="AB187" s="511" t="e">
        <f ca="1">+IF(AND(ISNUMBER(OFFSET('Sanitation Data'!$E$6,0,10*ROW('Sanitation Data'!E181))),'Data Summary'!CQ187="Yes"),OFFSET('Sanitation Data'!$E$6,0,10*ROW('Sanitation Data'!E181)),NA())</f>
        <v>#N/A</v>
      </c>
      <c r="AC187" s="511" t="e">
        <f ca="1">+IF(AND(ISNUMBER(OFFSET('Sanitation Data'!$E$10,0,10*ROW('Sanitation Data'!E181))),'Data Summary'!CR187="Yes"),OFFSET('Sanitation Data'!$E$10,0,10*ROW('Sanitation Data'!E181)),NA())</f>
        <v>#N/A</v>
      </c>
      <c r="AD187" s="511" t="e">
        <f ca="1">+IF(AND(ISNUMBER(OFFSET('Sanitation Data'!$E$11,0,10*ROW('Sanitation Data'!E181))),'Data Summary'!CS187="Yes"),OFFSET('Sanitation Data'!$E$11,0,10*ROW('Sanitation Data'!E181)),NA())</f>
        <v>#N/A</v>
      </c>
      <c r="AE187" s="511" t="e">
        <f ca="1">+IF(AND(ISNUMBER(OFFSET('Sanitation Data'!$E$12,0,10*ROW('Sanitation Data'!E181))),'Data Summary'!CT187="Yes"),OFFSET('Sanitation Data'!$E$12,0,10*ROW('Sanitation Data'!E181)),NA())</f>
        <v>#N/A</v>
      </c>
      <c r="AF187" s="511" t="e">
        <f ca="1">+IF(AND(ISNUMBER(OFFSET('Sanitation Data'!$F$4,0,10*ROW('Sanitation Data'!F181))),'Data Summary'!CU187="Yes"),100-OFFSET('Sanitation Data'!$F$4,0,10*ROW('Sanitation Data'!F181)),NA())</f>
        <v>#N/A</v>
      </c>
      <c r="AG187" s="511" t="e">
        <f ca="1">+IF(AND(ISNUMBER(OFFSET('Sanitation Data'!$F$6,0,10*ROW('Sanitation Data'!F181))),'Data Summary'!CV187="Yes"),OFFSET('Sanitation Data'!$F$6,0,10*ROW('Sanitation Data'!F181)),NA())</f>
        <v>#N/A</v>
      </c>
      <c r="AH187" s="511" t="e">
        <f ca="1">+IF(AND(ISNUMBER(OFFSET('Sanitation Data'!$F$10,0,10*ROW('Sanitation Data'!F181))),'Data Summary'!CW187="Yes"),OFFSET('Sanitation Data'!$F$10,0,10*ROW('Sanitation Data'!F181)),NA())</f>
        <v>#N/A</v>
      </c>
      <c r="AI187" s="511" t="e">
        <f ca="1">+IF(AND(ISNUMBER(OFFSET('Sanitation Data'!$F$11,0,10*ROW('Sanitation Data'!F181))),'Data Summary'!CX187="Yes"),OFFSET('Sanitation Data'!$F$11,0,10*ROW('Sanitation Data'!F181)),NA())</f>
        <v>#N/A</v>
      </c>
      <c r="AJ187" s="511" t="e">
        <f ca="1">+IF(AND(ISNUMBER(OFFSET('Sanitation Data'!$F$12,0,10*ROW('Sanitation Data'!F181))),'Data Summary'!CY187="Yes"),OFFSET('Sanitation Data'!$F$12,0,10*ROW('Sanitation Data'!F181)),NA())</f>
        <v>#N/A</v>
      </c>
      <c r="AK187" s="511" t="e">
        <f ca="1">+IF(AND(ISNUMBER(OFFSET('Sanitation Data'!$G$4,0,10*ROW('Sanitation Data'!G181))),'Data Summary'!CZ187="Yes"),100-OFFSET('Sanitation Data'!$G$4,0,10*ROW('Sanitation Data'!G181)),NA())</f>
        <v>#N/A</v>
      </c>
      <c r="AL187" s="511" t="e">
        <f ca="1">+IF(AND(ISNUMBER(OFFSET('Sanitation Data'!$G$6,0,10*ROW('Sanitation Data'!G181))),'Data Summary'!DA187="Yes"),OFFSET('Sanitation Data'!$G$6,0,10*ROW('Sanitation Data'!G181)),NA())</f>
        <v>#N/A</v>
      </c>
      <c r="AM187" s="511" t="e">
        <f ca="1">+IF(AND(ISNUMBER(OFFSET('Sanitation Data'!$G$10,0,10*ROW('Sanitation Data'!G181))),'Data Summary'!DB187="Yes"),OFFSET('Sanitation Data'!$G$10,0,10*ROW('Sanitation Data'!G181)),NA())</f>
        <v>#N/A</v>
      </c>
      <c r="AN187" s="511" t="e">
        <f ca="1">+IF(AND(ISNUMBER(OFFSET('Sanitation Data'!$G$11,0,10*ROW('Sanitation Data'!G181))),'Data Summary'!DC187="Yes"),OFFSET('Sanitation Data'!$G$11,0,10*ROW('Sanitation Data'!G181)),NA())</f>
        <v>#N/A</v>
      </c>
      <c r="AO187" s="511" t="e">
        <f ca="1">+IF(AND(ISNUMBER(OFFSET('Sanitation Data'!$G$12,0,10*ROW('Sanitation Data'!G181))),'Data Summary'!DD187="Yes"),OFFSET('Sanitation Data'!$G$12,0,10*ROW('Sanitation Data'!G181)),NA())</f>
        <v>#N/A</v>
      </c>
      <c r="AP187" s="511" t="e">
        <f ca="1">+IF(AND(ISNUMBER(OFFSET('Sanitation Data'!$H$4,0,10*ROW('Sanitation Data'!H181))),'Data Summary'!DE187="Yes"),100-OFFSET('Sanitation Data'!$H$4,0,10*ROW('Sanitation Data'!H181)),NA())</f>
        <v>#N/A</v>
      </c>
      <c r="AQ187" s="511" t="e">
        <f ca="1">+IF(AND(ISNUMBER(OFFSET('Sanitation Data'!$H$6,0,10*ROW('Sanitation Data'!H181))),'Data Summary'!DF187="Yes"),OFFSET('Sanitation Data'!$H$6,0,10*ROW('Sanitation Data'!H181)),NA())</f>
        <v>#N/A</v>
      </c>
      <c r="AR187" s="511" t="e">
        <f ca="1">+IF(AND(ISNUMBER(OFFSET('Sanitation Data'!$H$10,0,10*ROW('Sanitation Data'!H181))),'Data Summary'!DG187="Yes"),OFFSET('Sanitation Data'!$H$10,0,10*ROW('Sanitation Data'!H181)),NA())</f>
        <v>#N/A</v>
      </c>
      <c r="AS187" s="511" t="e">
        <f ca="1">+IF(AND(ISNUMBER(OFFSET('Sanitation Data'!$H$11,0,10*ROW('Sanitation Data'!H181))),'Data Summary'!DH187="Yes"),OFFSET('Sanitation Data'!$H$11,0,10*ROW('Sanitation Data'!H181)),NA())</f>
        <v>#N/A</v>
      </c>
      <c r="AT187" s="511" t="e">
        <f ca="1">+IF(AND(ISNUMBER(OFFSET('Sanitation Data'!$H$12,0,10*ROW('Sanitation Data'!H181))),'Data Summary'!DI187="Yes"),OFFSET('Sanitation Data'!$H$12,0,10*ROW('Sanitation Data'!H181)),NA())</f>
        <v>#N/A</v>
      </c>
      <c r="AU187" s="511" t="e">
        <f ca="1">+IF(AND(ISNUMBER(OFFSET('Sanitation Data'!$I$4,0,10*ROW('Sanitation Data'!I181))),'Data Summary'!DJ187="Yes"),100-OFFSET('Sanitation Data'!$I$4,0,10*ROW('Sanitation Data'!I181)),NA())</f>
        <v>#N/A</v>
      </c>
      <c r="AV187" s="511" t="e">
        <f ca="1">+IF(AND(ISNUMBER(OFFSET('Sanitation Data'!$I$6,0,10*ROW('Sanitation Data'!I181))),'Data Summary'!DK187="Yes"),OFFSET('Sanitation Data'!$I$6,0,10*ROW('Sanitation Data'!I181)),NA())</f>
        <v>#N/A</v>
      </c>
      <c r="AW187" s="511" t="e">
        <f ca="1">+IF(AND(ISNUMBER(OFFSET('Sanitation Data'!$I$10,0,10*ROW('Sanitation Data'!I181))),'Data Summary'!DL187="Yes"),OFFSET('Sanitation Data'!$I$10,0,10*ROW('Sanitation Data'!I181)),NA())</f>
        <v>#N/A</v>
      </c>
      <c r="AX187" s="511" t="e">
        <f ca="1">+IF(AND(ISNUMBER(OFFSET('Sanitation Data'!$I$11,0,10*ROW('Sanitation Data'!I181))),'Data Summary'!DM187="Yes"),OFFSET('Sanitation Data'!$I$11,0,10*ROW('Sanitation Data'!I181)),NA())</f>
        <v>#N/A</v>
      </c>
      <c r="AY187" s="511" t="e">
        <f ca="1">+IF(AND(ISNUMBER(OFFSET('Sanitation Data'!$I$12,0,10*ROW('Sanitation Data'!I181))),'Data Summary'!DN187="Yes"),OFFSET('Sanitation Data'!$I$12,0,10*ROW('Sanitation Data'!I181)),NA())</f>
        <v>#N/A</v>
      </c>
      <c r="AZ187" s="512" t="e">
        <f ca="1">+IF(AND(ISNUMBER(OFFSET('Hygiene Data'!$D$5,0,10*ROW('Hygiene Data'!D181))),'Data Summary'!DO187="Yes"),OFFSET('Hygiene Data'!$D$5,0,10*ROW('Hygiene Data'!D181)),NA())</f>
        <v>#N/A</v>
      </c>
      <c r="BA187" s="512" t="e">
        <f ca="1">+IF(AND(ISNUMBER(OFFSET('Hygiene Data'!$D$7,0,10*ROW('Hygiene Data'!D181))),'Data Summary'!DP187="Yes"),OFFSET('Hygiene Data'!$D$7,0,10*ROW('Hygiene Data'!D181)),NA())</f>
        <v>#N/A</v>
      </c>
      <c r="BB187" s="512" t="e">
        <f ca="1">+IF(AND(ISNUMBER(OFFSET('Hygiene Data'!$D$9,0,10*ROW('Hygiene Data'!D181))),'Data Summary'!DQ187="Yes"),OFFSET('Hygiene Data'!$D$9,0,10*ROW('Hygiene Data'!D181)),NA())</f>
        <v>#N/A</v>
      </c>
      <c r="BC187" s="512" t="e">
        <f ca="1">+IF(AND(ISNUMBER(OFFSET('Hygiene Data'!$E$5,0,10*ROW('Hygiene Data'!E181))),'Data Summary'!DR187="Yes"),OFFSET('Hygiene Data'!$E$5,0,10*ROW('Hygiene Data'!E181)),NA())</f>
        <v>#N/A</v>
      </c>
      <c r="BD187" s="512" t="e">
        <f ca="1">+IF(AND(ISNUMBER(OFFSET('Hygiene Data'!$E$7,0,10*ROW('Hygiene Data'!E181))),'Data Summary'!DS187="Yes"),OFFSET('Hygiene Data'!$E$7,0,10*ROW('Hygiene Data'!E181)),NA())</f>
        <v>#N/A</v>
      </c>
      <c r="BE187" s="512" t="e">
        <f ca="1">+IF(AND(ISNUMBER(OFFSET('Hygiene Data'!$E$9,0,10*ROW('Hygiene Data'!E181))),'Data Summary'!DT187="Yes"),OFFSET('Hygiene Data'!$E$9,0,10*ROW('Hygiene Data'!E181)),NA())</f>
        <v>#N/A</v>
      </c>
      <c r="BF187" s="512" t="e">
        <f ca="1">+IF(AND(ISNUMBER(OFFSET('Hygiene Data'!$F$5,0,10*ROW('Hygiene Data'!F181))),'Data Summary'!DU187="Yes"),OFFSET('Hygiene Data'!$F$5,0,10*ROW('Hygiene Data'!F181)),NA())</f>
        <v>#N/A</v>
      </c>
      <c r="BG187" s="512" t="e">
        <f ca="1">+IF(AND(ISNUMBER(OFFSET('Hygiene Data'!$F$7,0,10*ROW('Hygiene Data'!F181))),'Data Summary'!DV187="Yes"),OFFSET('Hygiene Data'!$F$7,0,10*ROW('Hygiene Data'!F181)),NA())</f>
        <v>#N/A</v>
      </c>
      <c r="BH187" s="512" t="e">
        <f ca="1">+IF(AND(ISNUMBER(OFFSET('Hygiene Data'!$F$9,0,10*ROW('Hygiene Data'!F181))),'Data Summary'!DW187="Yes"),OFFSET('Hygiene Data'!$F$9,0,10*ROW('Hygiene Data'!F181)),NA())</f>
        <v>#N/A</v>
      </c>
      <c r="BI187" s="512" t="e">
        <f ca="1">+IF(AND(ISNUMBER(OFFSET('Hygiene Data'!$G$5,0,10*ROW('Hygiene Data'!G181))),'Data Summary'!DX187="Yes"),OFFSET('Hygiene Data'!$G$5,0,10*ROW('Hygiene Data'!G181)),NA())</f>
        <v>#N/A</v>
      </c>
      <c r="BJ187" s="512" t="e">
        <f ca="1">+IF(AND(ISNUMBER(OFFSET('Hygiene Data'!$G$7,0,10*ROW('Hygiene Data'!G181))),'Data Summary'!DY187="Yes"),OFFSET('Hygiene Data'!$G$7,0,10*ROW('Hygiene Data'!G181)),NA())</f>
        <v>#N/A</v>
      </c>
      <c r="BK187" s="512" t="e">
        <f ca="1">+IF(AND(ISNUMBER(OFFSET('Hygiene Data'!$G$9,0,10*ROW('Hygiene Data'!G181))),'Data Summary'!DZ187="Yes"),OFFSET('Hygiene Data'!$G$9,0,10*ROW('Hygiene Data'!G181)),NA())</f>
        <v>#N/A</v>
      </c>
      <c r="BL187" s="512" t="e">
        <f ca="1">+IF(AND(ISNUMBER(OFFSET('Hygiene Data'!$H$5,0,10*ROW('Hygiene Data'!H181))),'Data Summary'!EA187="Yes"),OFFSET('Hygiene Data'!$H$5,0,10*ROW('Hygiene Data'!H181)),NA())</f>
        <v>#N/A</v>
      </c>
      <c r="BM187" s="512" t="e">
        <f ca="1">+IF(AND(ISNUMBER(OFFSET('Hygiene Data'!$H$7,0,10*ROW('Hygiene Data'!H181))),'Data Summary'!EB187="Yes"),OFFSET('Hygiene Data'!$H$7,0,10*ROW('Hygiene Data'!H181)),NA())</f>
        <v>#N/A</v>
      </c>
      <c r="BN187" s="512" t="e">
        <f ca="1">+IF(AND(ISNUMBER(OFFSET('Hygiene Data'!$H$9,0,10*ROW('Hygiene Data'!H181))),'Data Summary'!EC187="Yes"),OFFSET('Hygiene Data'!$H$9,0,10*ROW('Hygiene Data'!H181)),NA())</f>
        <v>#N/A</v>
      </c>
      <c r="BO187" s="512" t="e">
        <f ca="1">+IF(AND(ISNUMBER(OFFSET('Hygiene Data'!$I$5,0,10*ROW('Hygiene Data'!I181))),'Data Summary'!ED187="Yes"),OFFSET('Hygiene Data'!$I$5,0,10*ROW('Hygiene Data'!I181)),NA())</f>
        <v>#N/A</v>
      </c>
      <c r="BP187" s="512" t="e">
        <f ca="1">+IF(AND(ISNUMBER(OFFSET('Hygiene Data'!$I$7,0,10*ROW('Hygiene Data'!I181))),'Data Summary'!EE187="Yes"),OFFSET('Hygiene Data'!$I$7,0,10*ROW('Hygiene Data'!I181)),NA())</f>
        <v>#N/A</v>
      </c>
      <c r="BQ187" s="512" t="e">
        <f ca="1">+IF(AND(ISNUMBER(OFFSET('Hygiene Data'!$I$9,0,10*ROW('Hygiene Data'!I181))),'Data Summary'!EF187="Yes"),OFFSET('Hygiene Data'!$I$9,0,10*ROW('Hygiene Data'!I181)),NA())</f>
        <v>#N/A</v>
      </c>
    </row>
    <row r="188" spans="1:69" x14ac:dyDescent="0.25">
      <c r="A188" s="508" t="e">
        <f ca="1">+RIGHT('Data Summary'!A188,LEN('Data Summary'!A188)-9)</f>
        <v>#VALUE!</v>
      </c>
      <c r="B188" s="482" t="str">
        <f ca="1">+IF(ISTEXT('Data Summary'!B188),'Data Summary'!B188,"")</f>
        <v/>
      </c>
      <c r="C188" s="509" t="e">
        <f ca="1">+VALUE('Data Summary'!C188)</f>
        <v>#VALUE!</v>
      </c>
      <c r="D188" s="510" t="e">
        <f ca="1">+IF(AND(ISNUMBER(OFFSET('Water Data'!$D$4,0,10*ROW('Water Data'!D182))),'Data Summary'!BS188="Yes"),100-OFFSET('Water Data'!$D$4,0,10*ROW('Water Data'!D182)),NA())</f>
        <v>#N/A</v>
      </c>
      <c r="E188" s="510" t="e">
        <f ca="1">+IF(AND(ISNUMBER(OFFSET('Water Data'!$D$6,0,10*ROW('Water Data'!D182))),'Data Summary'!BT188="Yes"),OFFSET('Water Data'!$D$6,0,10*ROW('Water Data'!D182)),NA())</f>
        <v>#N/A</v>
      </c>
      <c r="F188" s="510" t="e">
        <f ca="1">+IF(AND(ISNUMBER(OFFSET('Water Data'!$D$9,0,10*ROW('Water Data'!D182))),'Data Summary'!BU188="Yes"),OFFSET('Water Data'!$D$9,0,10*ROW('Water Data'!D182)),NA())</f>
        <v>#N/A</v>
      </c>
      <c r="G188" s="510" t="e">
        <f ca="1">+IF(AND(ISNUMBER(OFFSET('Water Data'!$E$4,0,10*ROW('Water Data'!E182))),'Data Summary'!BV188="Yes"),100-OFFSET('Water Data'!$E$4,0,10*ROW('Water Data'!E182)),NA())</f>
        <v>#N/A</v>
      </c>
      <c r="H188" s="510" t="e">
        <f ca="1">+IF(AND(ISNUMBER(OFFSET('Water Data'!$E$6,0,10*ROW('Water Data'!E182))),'Data Summary'!BW188="Yes"),OFFSET('Water Data'!$E$6,0,10*ROW('Water Data'!E182)),NA())</f>
        <v>#N/A</v>
      </c>
      <c r="I188" s="510" t="e">
        <f ca="1">+IF(AND(ISNUMBER(OFFSET('Water Data'!$E$9,0,10*ROW('Water Data'!E182))),'Data Summary'!BX188="Yes"),OFFSET('Water Data'!$E$9,0,10*ROW('Water Data'!E182)),NA())</f>
        <v>#N/A</v>
      </c>
      <c r="J188" s="510" t="e">
        <f ca="1">+IF(AND(ISNUMBER(OFFSET('Water Data'!$F$4,0,10*ROW('Water Data'!F182))),'Data Summary'!BY188="Yes"),100-OFFSET('Water Data'!$F$4,0,10*ROW('Water Data'!F182)),NA())</f>
        <v>#N/A</v>
      </c>
      <c r="K188" s="510" t="e">
        <f ca="1">+IF(AND(ISNUMBER(OFFSET('Water Data'!$F$6,0,10*ROW('Water Data'!F182))),'Data Summary'!BZ188="Yes"),OFFSET('Water Data'!$F$6,0,10*ROW('Water Data'!F182)),NA())</f>
        <v>#N/A</v>
      </c>
      <c r="L188" s="510" t="e">
        <f ca="1">+IF(AND(ISNUMBER(OFFSET('Water Data'!$F$9,0,10*ROW('Water Data'!F182))),'Data Summary'!CA188="Yes"),OFFSET('Water Data'!$F$9,0,10*ROW('Water Data'!F182)),NA())</f>
        <v>#N/A</v>
      </c>
      <c r="M188" s="510" t="e">
        <f ca="1">+IF(AND(ISNUMBER(OFFSET('Water Data'!$G$4,0,10*ROW('Water Data'!G182))),'Data Summary'!CB188="Yes"),100-OFFSET('Water Data'!$G$4,0,10*ROW('Water Data'!G182)),NA())</f>
        <v>#N/A</v>
      </c>
      <c r="N188" s="510" t="e">
        <f ca="1">+IF(AND(ISNUMBER(OFFSET('Water Data'!$G$6,0,10*ROW('Water Data'!G182))),'Data Summary'!CC188="Yes"),OFFSET('Water Data'!$G$6,0,10*ROW('Water Data'!G182)),NA())</f>
        <v>#N/A</v>
      </c>
      <c r="O188" s="510" t="e">
        <f ca="1">+IF(AND(ISNUMBER(OFFSET('Water Data'!$G$9,0,10*ROW('Water Data'!G182))),'Data Summary'!CD188="Yes"),OFFSET('Water Data'!$G$9,0,10*ROW('Water Data'!G182)),NA())</f>
        <v>#N/A</v>
      </c>
      <c r="P188" s="510" t="e">
        <f ca="1">+IF(AND(ISNUMBER(OFFSET('Water Data'!$H$4,0,10*ROW('Water Data'!H182))),'Data Summary'!CE188="Yes"),100-OFFSET('Water Data'!$H$4,0,10*ROW('Water Data'!H182)),NA())</f>
        <v>#N/A</v>
      </c>
      <c r="Q188" s="510" t="e">
        <f ca="1">+IF(AND(ISNUMBER(OFFSET('Water Data'!$H$6,0,10*ROW('Water Data'!H182))),'Data Summary'!CF188="Yes"),OFFSET('Water Data'!$H$6,0,10*ROW('Water Data'!H182)),NA())</f>
        <v>#N/A</v>
      </c>
      <c r="R188" s="510" t="e">
        <f ca="1">+IF(AND(ISNUMBER(OFFSET('Water Data'!$H$9,0,10*ROW('Water Data'!H182))),'Data Summary'!CG188="Yes"),OFFSET('Water Data'!$H$9,0,10*ROW('Water Data'!H182)),NA())</f>
        <v>#N/A</v>
      </c>
      <c r="S188" s="510" t="e">
        <f ca="1">+IF(AND(ISNUMBER(OFFSET('Water Data'!$I$4,0,10*ROW('Water Data'!I182))),'Data Summary'!CH188="Yes"),100-OFFSET('Water Data'!$I$4,0,10*ROW('Water Data'!I182)),NA())</f>
        <v>#N/A</v>
      </c>
      <c r="T188" s="510" t="e">
        <f ca="1">+IF(AND(ISNUMBER(OFFSET('Water Data'!$I$6,0,10*ROW('Water Data'!I182))),'Data Summary'!CI188="Yes"),OFFSET('Water Data'!$I$6,0,10*ROW('Water Data'!I182)),NA())</f>
        <v>#N/A</v>
      </c>
      <c r="U188" s="510" t="e">
        <f ca="1">+IF(AND(ISNUMBER(OFFSET('Water Data'!$I$9,0,10*ROW('Water Data'!I182))),'Data Summary'!CJ188="Yes"),OFFSET('Water Data'!$I$9,0,10*ROW('Water Data'!I182)),NA())</f>
        <v>#N/A</v>
      </c>
      <c r="V188" s="511" t="e">
        <f ca="1">+IF(AND(ISNUMBER(OFFSET('Sanitation Data'!$D$4,0,10*ROW('Sanitation Data'!D182))),'Data Summary'!CK188="Yes"),100-OFFSET('Sanitation Data'!$D$4,0,10*ROW('Sanitation Data'!D182)),NA())</f>
        <v>#N/A</v>
      </c>
      <c r="W188" s="511" t="e">
        <f ca="1">+IF(AND(ISNUMBER(OFFSET('Sanitation Data'!$D$6,0,10*ROW('Sanitation Data'!D182))),'Data Summary'!CL188="Yes"),OFFSET('Sanitation Data'!$D$6,0,10*ROW('Sanitation Data'!D182)),NA())</f>
        <v>#N/A</v>
      </c>
      <c r="X188" s="511" t="e">
        <f ca="1">+IF(AND(ISNUMBER(OFFSET('Sanitation Data'!$D$10,0,10*ROW('Sanitation Data'!D182))),'Data Summary'!CM188="Yes"),OFFSET('Sanitation Data'!$D$10,0,10*ROW('Sanitation Data'!D182)),NA())</f>
        <v>#N/A</v>
      </c>
      <c r="Y188" s="511" t="e">
        <f ca="1">+IF(AND(ISNUMBER(OFFSET('Sanitation Data'!$D$11,0,10*ROW('Sanitation Data'!D182))),'Data Summary'!CN188="Yes"),OFFSET('Sanitation Data'!$D$11,0,10*ROW('Sanitation Data'!D182)),NA())</f>
        <v>#N/A</v>
      </c>
      <c r="Z188" s="511" t="e">
        <f ca="1">+IF(AND(ISNUMBER(OFFSET('Sanitation Data'!$D$12,0,10*ROW('Sanitation Data'!D182))),'Data Summary'!CO188="Yes"),OFFSET('Sanitation Data'!$D$12,0,10*ROW('Sanitation Data'!D182)),NA())</f>
        <v>#N/A</v>
      </c>
      <c r="AA188" s="511" t="e">
        <f ca="1">+IF(AND(ISNUMBER(OFFSET('Sanitation Data'!$E$4,0,10*ROW('Sanitation Data'!E182))),'Data Summary'!CP188="Yes"),100-OFFSET('Sanitation Data'!$E$4,0,10*ROW('Sanitation Data'!E182)),NA())</f>
        <v>#N/A</v>
      </c>
      <c r="AB188" s="511" t="e">
        <f ca="1">+IF(AND(ISNUMBER(OFFSET('Sanitation Data'!$E$6,0,10*ROW('Sanitation Data'!E182))),'Data Summary'!CQ188="Yes"),OFFSET('Sanitation Data'!$E$6,0,10*ROW('Sanitation Data'!E182)),NA())</f>
        <v>#N/A</v>
      </c>
      <c r="AC188" s="511" t="e">
        <f ca="1">+IF(AND(ISNUMBER(OFFSET('Sanitation Data'!$E$10,0,10*ROW('Sanitation Data'!E182))),'Data Summary'!CR188="Yes"),OFFSET('Sanitation Data'!$E$10,0,10*ROW('Sanitation Data'!E182)),NA())</f>
        <v>#N/A</v>
      </c>
      <c r="AD188" s="511" t="e">
        <f ca="1">+IF(AND(ISNUMBER(OFFSET('Sanitation Data'!$E$11,0,10*ROW('Sanitation Data'!E182))),'Data Summary'!CS188="Yes"),OFFSET('Sanitation Data'!$E$11,0,10*ROW('Sanitation Data'!E182)),NA())</f>
        <v>#N/A</v>
      </c>
      <c r="AE188" s="511" t="e">
        <f ca="1">+IF(AND(ISNUMBER(OFFSET('Sanitation Data'!$E$12,0,10*ROW('Sanitation Data'!E182))),'Data Summary'!CT188="Yes"),OFFSET('Sanitation Data'!$E$12,0,10*ROW('Sanitation Data'!E182)),NA())</f>
        <v>#N/A</v>
      </c>
      <c r="AF188" s="511" t="e">
        <f ca="1">+IF(AND(ISNUMBER(OFFSET('Sanitation Data'!$F$4,0,10*ROW('Sanitation Data'!F182))),'Data Summary'!CU188="Yes"),100-OFFSET('Sanitation Data'!$F$4,0,10*ROW('Sanitation Data'!F182)),NA())</f>
        <v>#N/A</v>
      </c>
      <c r="AG188" s="511" t="e">
        <f ca="1">+IF(AND(ISNUMBER(OFFSET('Sanitation Data'!$F$6,0,10*ROW('Sanitation Data'!F182))),'Data Summary'!CV188="Yes"),OFFSET('Sanitation Data'!$F$6,0,10*ROW('Sanitation Data'!F182)),NA())</f>
        <v>#N/A</v>
      </c>
      <c r="AH188" s="511" t="e">
        <f ca="1">+IF(AND(ISNUMBER(OFFSET('Sanitation Data'!$F$10,0,10*ROW('Sanitation Data'!F182))),'Data Summary'!CW188="Yes"),OFFSET('Sanitation Data'!$F$10,0,10*ROW('Sanitation Data'!F182)),NA())</f>
        <v>#N/A</v>
      </c>
      <c r="AI188" s="511" t="e">
        <f ca="1">+IF(AND(ISNUMBER(OFFSET('Sanitation Data'!$F$11,0,10*ROW('Sanitation Data'!F182))),'Data Summary'!CX188="Yes"),OFFSET('Sanitation Data'!$F$11,0,10*ROW('Sanitation Data'!F182)),NA())</f>
        <v>#N/A</v>
      </c>
      <c r="AJ188" s="511" t="e">
        <f ca="1">+IF(AND(ISNUMBER(OFFSET('Sanitation Data'!$F$12,0,10*ROW('Sanitation Data'!F182))),'Data Summary'!CY188="Yes"),OFFSET('Sanitation Data'!$F$12,0,10*ROW('Sanitation Data'!F182)),NA())</f>
        <v>#N/A</v>
      </c>
      <c r="AK188" s="511" t="e">
        <f ca="1">+IF(AND(ISNUMBER(OFFSET('Sanitation Data'!$G$4,0,10*ROW('Sanitation Data'!G182))),'Data Summary'!CZ188="Yes"),100-OFFSET('Sanitation Data'!$G$4,0,10*ROW('Sanitation Data'!G182)),NA())</f>
        <v>#N/A</v>
      </c>
      <c r="AL188" s="511" t="e">
        <f ca="1">+IF(AND(ISNUMBER(OFFSET('Sanitation Data'!$G$6,0,10*ROW('Sanitation Data'!G182))),'Data Summary'!DA188="Yes"),OFFSET('Sanitation Data'!$G$6,0,10*ROW('Sanitation Data'!G182)),NA())</f>
        <v>#N/A</v>
      </c>
      <c r="AM188" s="511" t="e">
        <f ca="1">+IF(AND(ISNUMBER(OFFSET('Sanitation Data'!$G$10,0,10*ROW('Sanitation Data'!G182))),'Data Summary'!DB188="Yes"),OFFSET('Sanitation Data'!$G$10,0,10*ROW('Sanitation Data'!G182)),NA())</f>
        <v>#N/A</v>
      </c>
      <c r="AN188" s="511" t="e">
        <f ca="1">+IF(AND(ISNUMBER(OFFSET('Sanitation Data'!$G$11,0,10*ROW('Sanitation Data'!G182))),'Data Summary'!DC188="Yes"),OFFSET('Sanitation Data'!$G$11,0,10*ROW('Sanitation Data'!G182)),NA())</f>
        <v>#N/A</v>
      </c>
      <c r="AO188" s="511" t="e">
        <f ca="1">+IF(AND(ISNUMBER(OFFSET('Sanitation Data'!$G$12,0,10*ROW('Sanitation Data'!G182))),'Data Summary'!DD188="Yes"),OFFSET('Sanitation Data'!$G$12,0,10*ROW('Sanitation Data'!G182)),NA())</f>
        <v>#N/A</v>
      </c>
      <c r="AP188" s="511" t="e">
        <f ca="1">+IF(AND(ISNUMBER(OFFSET('Sanitation Data'!$H$4,0,10*ROW('Sanitation Data'!H182))),'Data Summary'!DE188="Yes"),100-OFFSET('Sanitation Data'!$H$4,0,10*ROW('Sanitation Data'!H182)),NA())</f>
        <v>#N/A</v>
      </c>
      <c r="AQ188" s="511" t="e">
        <f ca="1">+IF(AND(ISNUMBER(OFFSET('Sanitation Data'!$H$6,0,10*ROW('Sanitation Data'!H182))),'Data Summary'!DF188="Yes"),OFFSET('Sanitation Data'!$H$6,0,10*ROW('Sanitation Data'!H182)),NA())</f>
        <v>#N/A</v>
      </c>
      <c r="AR188" s="511" t="e">
        <f ca="1">+IF(AND(ISNUMBER(OFFSET('Sanitation Data'!$H$10,0,10*ROW('Sanitation Data'!H182))),'Data Summary'!DG188="Yes"),OFFSET('Sanitation Data'!$H$10,0,10*ROW('Sanitation Data'!H182)),NA())</f>
        <v>#N/A</v>
      </c>
      <c r="AS188" s="511" t="e">
        <f ca="1">+IF(AND(ISNUMBER(OFFSET('Sanitation Data'!$H$11,0,10*ROW('Sanitation Data'!H182))),'Data Summary'!DH188="Yes"),OFFSET('Sanitation Data'!$H$11,0,10*ROW('Sanitation Data'!H182)),NA())</f>
        <v>#N/A</v>
      </c>
      <c r="AT188" s="511" t="e">
        <f ca="1">+IF(AND(ISNUMBER(OFFSET('Sanitation Data'!$H$12,0,10*ROW('Sanitation Data'!H182))),'Data Summary'!DI188="Yes"),OFFSET('Sanitation Data'!$H$12,0,10*ROW('Sanitation Data'!H182)),NA())</f>
        <v>#N/A</v>
      </c>
      <c r="AU188" s="511" t="e">
        <f ca="1">+IF(AND(ISNUMBER(OFFSET('Sanitation Data'!$I$4,0,10*ROW('Sanitation Data'!I182))),'Data Summary'!DJ188="Yes"),100-OFFSET('Sanitation Data'!$I$4,0,10*ROW('Sanitation Data'!I182)),NA())</f>
        <v>#N/A</v>
      </c>
      <c r="AV188" s="511" t="e">
        <f ca="1">+IF(AND(ISNUMBER(OFFSET('Sanitation Data'!$I$6,0,10*ROW('Sanitation Data'!I182))),'Data Summary'!DK188="Yes"),OFFSET('Sanitation Data'!$I$6,0,10*ROW('Sanitation Data'!I182)),NA())</f>
        <v>#N/A</v>
      </c>
      <c r="AW188" s="511" t="e">
        <f ca="1">+IF(AND(ISNUMBER(OFFSET('Sanitation Data'!$I$10,0,10*ROW('Sanitation Data'!I182))),'Data Summary'!DL188="Yes"),OFFSET('Sanitation Data'!$I$10,0,10*ROW('Sanitation Data'!I182)),NA())</f>
        <v>#N/A</v>
      </c>
      <c r="AX188" s="511" t="e">
        <f ca="1">+IF(AND(ISNUMBER(OFFSET('Sanitation Data'!$I$11,0,10*ROW('Sanitation Data'!I182))),'Data Summary'!DM188="Yes"),OFFSET('Sanitation Data'!$I$11,0,10*ROW('Sanitation Data'!I182)),NA())</f>
        <v>#N/A</v>
      </c>
      <c r="AY188" s="511" t="e">
        <f ca="1">+IF(AND(ISNUMBER(OFFSET('Sanitation Data'!$I$12,0,10*ROW('Sanitation Data'!I182))),'Data Summary'!DN188="Yes"),OFFSET('Sanitation Data'!$I$12,0,10*ROW('Sanitation Data'!I182)),NA())</f>
        <v>#N/A</v>
      </c>
      <c r="AZ188" s="512" t="e">
        <f ca="1">+IF(AND(ISNUMBER(OFFSET('Hygiene Data'!$D$5,0,10*ROW('Hygiene Data'!D182))),'Data Summary'!DO188="Yes"),OFFSET('Hygiene Data'!$D$5,0,10*ROW('Hygiene Data'!D182)),NA())</f>
        <v>#N/A</v>
      </c>
      <c r="BA188" s="512" t="e">
        <f ca="1">+IF(AND(ISNUMBER(OFFSET('Hygiene Data'!$D$7,0,10*ROW('Hygiene Data'!D182))),'Data Summary'!DP188="Yes"),OFFSET('Hygiene Data'!$D$7,0,10*ROW('Hygiene Data'!D182)),NA())</f>
        <v>#N/A</v>
      </c>
      <c r="BB188" s="512" t="e">
        <f ca="1">+IF(AND(ISNUMBER(OFFSET('Hygiene Data'!$D$9,0,10*ROW('Hygiene Data'!D182))),'Data Summary'!DQ188="Yes"),OFFSET('Hygiene Data'!$D$9,0,10*ROW('Hygiene Data'!D182)),NA())</f>
        <v>#N/A</v>
      </c>
      <c r="BC188" s="512" t="e">
        <f ca="1">+IF(AND(ISNUMBER(OFFSET('Hygiene Data'!$E$5,0,10*ROW('Hygiene Data'!E182))),'Data Summary'!DR188="Yes"),OFFSET('Hygiene Data'!$E$5,0,10*ROW('Hygiene Data'!E182)),NA())</f>
        <v>#N/A</v>
      </c>
      <c r="BD188" s="512" t="e">
        <f ca="1">+IF(AND(ISNUMBER(OFFSET('Hygiene Data'!$E$7,0,10*ROW('Hygiene Data'!E182))),'Data Summary'!DS188="Yes"),OFFSET('Hygiene Data'!$E$7,0,10*ROW('Hygiene Data'!E182)),NA())</f>
        <v>#N/A</v>
      </c>
      <c r="BE188" s="512" t="e">
        <f ca="1">+IF(AND(ISNUMBER(OFFSET('Hygiene Data'!$E$9,0,10*ROW('Hygiene Data'!E182))),'Data Summary'!DT188="Yes"),OFFSET('Hygiene Data'!$E$9,0,10*ROW('Hygiene Data'!E182)),NA())</f>
        <v>#N/A</v>
      </c>
      <c r="BF188" s="512" t="e">
        <f ca="1">+IF(AND(ISNUMBER(OFFSET('Hygiene Data'!$F$5,0,10*ROW('Hygiene Data'!F182))),'Data Summary'!DU188="Yes"),OFFSET('Hygiene Data'!$F$5,0,10*ROW('Hygiene Data'!F182)),NA())</f>
        <v>#N/A</v>
      </c>
      <c r="BG188" s="512" t="e">
        <f ca="1">+IF(AND(ISNUMBER(OFFSET('Hygiene Data'!$F$7,0,10*ROW('Hygiene Data'!F182))),'Data Summary'!DV188="Yes"),OFFSET('Hygiene Data'!$F$7,0,10*ROW('Hygiene Data'!F182)),NA())</f>
        <v>#N/A</v>
      </c>
      <c r="BH188" s="512" t="e">
        <f ca="1">+IF(AND(ISNUMBER(OFFSET('Hygiene Data'!$F$9,0,10*ROW('Hygiene Data'!F182))),'Data Summary'!DW188="Yes"),OFFSET('Hygiene Data'!$F$9,0,10*ROW('Hygiene Data'!F182)),NA())</f>
        <v>#N/A</v>
      </c>
      <c r="BI188" s="512" t="e">
        <f ca="1">+IF(AND(ISNUMBER(OFFSET('Hygiene Data'!$G$5,0,10*ROW('Hygiene Data'!G182))),'Data Summary'!DX188="Yes"),OFFSET('Hygiene Data'!$G$5,0,10*ROW('Hygiene Data'!G182)),NA())</f>
        <v>#N/A</v>
      </c>
      <c r="BJ188" s="512" t="e">
        <f ca="1">+IF(AND(ISNUMBER(OFFSET('Hygiene Data'!$G$7,0,10*ROW('Hygiene Data'!G182))),'Data Summary'!DY188="Yes"),OFFSET('Hygiene Data'!$G$7,0,10*ROW('Hygiene Data'!G182)),NA())</f>
        <v>#N/A</v>
      </c>
      <c r="BK188" s="512" t="e">
        <f ca="1">+IF(AND(ISNUMBER(OFFSET('Hygiene Data'!$G$9,0,10*ROW('Hygiene Data'!G182))),'Data Summary'!DZ188="Yes"),OFFSET('Hygiene Data'!$G$9,0,10*ROW('Hygiene Data'!G182)),NA())</f>
        <v>#N/A</v>
      </c>
      <c r="BL188" s="512" t="e">
        <f ca="1">+IF(AND(ISNUMBER(OFFSET('Hygiene Data'!$H$5,0,10*ROW('Hygiene Data'!H182))),'Data Summary'!EA188="Yes"),OFFSET('Hygiene Data'!$H$5,0,10*ROW('Hygiene Data'!H182)),NA())</f>
        <v>#N/A</v>
      </c>
      <c r="BM188" s="512" t="e">
        <f ca="1">+IF(AND(ISNUMBER(OFFSET('Hygiene Data'!$H$7,0,10*ROW('Hygiene Data'!H182))),'Data Summary'!EB188="Yes"),OFFSET('Hygiene Data'!$H$7,0,10*ROW('Hygiene Data'!H182)),NA())</f>
        <v>#N/A</v>
      </c>
      <c r="BN188" s="512" t="e">
        <f ca="1">+IF(AND(ISNUMBER(OFFSET('Hygiene Data'!$H$9,0,10*ROW('Hygiene Data'!H182))),'Data Summary'!EC188="Yes"),OFFSET('Hygiene Data'!$H$9,0,10*ROW('Hygiene Data'!H182)),NA())</f>
        <v>#N/A</v>
      </c>
      <c r="BO188" s="512" t="e">
        <f ca="1">+IF(AND(ISNUMBER(OFFSET('Hygiene Data'!$I$5,0,10*ROW('Hygiene Data'!I182))),'Data Summary'!ED188="Yes"),OFFSET('Hygiene Data'!$I$5,0,10*ROW('Hygiene Data'!I182)),NA())</f>
        <v>#N/A</v>
      </c>
      <c r="BP188" s="512" t="e">
        <f ca="1">+IF(AND(ISNUMBER(OFFSET('Hygiene Data'!$I$7,0,10*ROW('Hygiene Data'!I182))),'Data Summary'!EE188="Yes"),OFFSET('Hygiene Data'!$I$7,0,10*ROW('Hygiene Data'!I182)),NA())</f>
        <v>#N/A</v>
      </c>
      <c r="BQ188" s="512" t="e">
        <f ca="1">+IF(AND(ISNUMBER(OFFSET('Hygiene Data'!$I$9,0,10*ROW('Hygiene Data'!I182))),'Data Summary'!EF188="Yes"),OFFSET('Hygiene Data'!$I$9,0,10*ROW('Hygiene Data'!I182)),NA())</f>
        <v>#N/A</v>
      </c>
    </row>
    <row r="189" spans="1:69" x14ac:dyDescent="0.25">
      <c r="A189" s="508" t="e">
        <f ca="1">+RIGHT('Data Summary'!A189,LEN('Data Summary'!A189)-9)</f>
        <v>#VALUE!</v>
      </c>
      <c r="B189" s="482" t="str">
        <f ca="1">+IF(ISTEXT('Data Summary'!B189),'Data Summary'!B189,"")</f>
        <v/>
      </c>
      <c r="C189" s="509" t="e">
        <f ca="1">+VALUE('Data Summary'!C189)</f>
        <v>#VALUE!</v>
      </c>
      <c r="D189" s="510" t="e">
        <f ca="1">+IF(AND(ISNUMBER(OFFSET('Water Data'!$D$4,0,10*ROW('Water Data'!D183))),'Data Summary'!BS189="Yes"),100-OFFSET('Water Data'!$D$4,0,10*ROW('Water Data'!D183)),NA())</f>
        <v>#N/A</v>
      </c>
      <c r="E189" s="510" t="e">
        <f ca="1">+IF(AND(ISNUMBER(OFFSET('Water Data'!$D$6,0,10*ROW('Water Data'!D183))),'Data Summary'!BT189="Yes"),OFFSET('Water Data'!$D$6,0,10*ROW('Water Data'!D183)),NA())</f>
        <v>#N/A</v>
      </c>
      <c r="F189" s="510" t="e">
        <f ca="1">+IF(AND(ISNUMBER(OFFSET('Water Data'!$D$9,0,10*ROW('Water Data'!D183))),'Data Summary'!BU189="Yes"),OFFSET('Water Data'!$D$9,0,10*ROW('Water Data'!D183)),NA())</f>
        <v>#N/A</v>
      </c>
      <c r="G189" s="510" t="e">
        <f ca="1">+IF(AND(ISNUMBER(OFFSET('Water Data'!$E$4,0,10*ROW('Water Data'!E183))),'Data Summary'!BV189="Yes"),100-OFFSET('Water Data'!$E$4,0,10*ROW('Water Data'!E183)),NA())</f>
        <v>#N/A</v>
      </c>
      <c r="H189" s="510" t="e">
        <f ca="1">+IF(AND(ISNUMBER(OFFSET('Water Data'!$E$6,0,10*ROW('Water Data'!E183))),'Data Summary'!BW189="Yes"),OFFSET('Water Data'!$E$6,0,10*ROW('Water Data'!E183)),NA())</f>
        <v>#N/A</v>
      </c>
      <c r="I189" s="510" t="e">
        <f ca="1">+IF(AND(ISNUMBER(OFFSET('Water Data'!$E$9,0,10*ROW('Water Data'!E183))),'Data Summary'!BX189="Yes"),OFFSET('Water Data'!$E$9,0,10*ROW('Water Data'!E183)),NA())</f>
        <v>#N/A</v>
      </c>
      <c r="J189" s="510" t="e">
        <f ca="1">+IF(AND(ISNUMBER(OFFSET('Water Data'!$F$4,0,10*ROW('Water Data'!F183))),'Data Summary'!BY189="Yes"),100-OFFSET('Water Data'!$F$4,0,10*ROW('Water Data'!F183)),NA())</f>
        <v>#N/A</v>
      </c>
      <c r="K189" s="510" t="e">
        <f ca="1">+IF(AND(ISNUMBER(OFFSET('Water Data'!$F$6,0,10*ROW('Water Data'!F183))),'Data Summary'!BZ189="Yes"),OFFSET('Water Data'!$F$6,0,10*ROW('Water Data'!F183)),NA())</f>
        <v>#N/A</v>
      </c>
      <c r="L189" s="510" t="e">
        <f ca="1">+IF(AND(ISNUMBER(OFFSET('Water Data'!$F$9,0,10*ROW('Water Data'!F183))),'Data Summary'!CA189="Yes"),OFFSET('Water Data'!$F$9,0,10*ROW('Water Data'!F183)),NA())</f>
        <v>#N/A</v>
      </c>
      <c r="M189" s="510" t="e">
        <f ca="1">+IF(AND(ISNUMBER(OFFSET('Water Data'!$G$4,0,10*ROW('Water Data'!G183))),'Data Summary'!CB189="Yes"),100-OFFSET('Water Data'!$G$4,0,10*ROW('Water Data'!G183)),NA())</f>
        <v>#N/A</v>
      </c>
      <c r="N189" s="510" t="e">
        <f ca="1">+IF(AND(ISNUMBER(OFFSET('Water Data'!$G$6,0,10*ROW('Water Data'!G183))),'Data Summary'!CC189="Yes"),OFFSET('Water Data'!$G$6,0,10*ROW('Water Data'!G183)),NA())</f>
        <v>#N/A</v>
      </c>
      <c r="O189" s="510" t="e">
        <f ca="1">+IF(AND(ISNUMBER(OFFSET('Water Data'!$G$9,0,10*ROW('Water Data'!G183))),'Data Summary'!CD189="Yes"),OFFSET('Water Data'!$G$9,0,10*ROW('Water Data'!G183)),NA())</f>
        <v>#N/A</v>
      </c>
      <c r="P189" s="510" t="e">
        <f ca="1">+IF(AND(ISNUMBER(OFFSET('Water Data'!$H$4,0,10*ROW('Water Data'!H183))),'Data Summary'!CE189="Yes"),100-OFFSET('Water Data'!$H$4,0,10*ROW('Water Data'!H183)),NA())</f>
        <v>#N/A</v>
      </c>
      <c r="Q189" s="510" t="e">
        <f ca="1">+IF(AND(ISNUMBER(OFFSET('Water Data'!$H$6,0,10*ROW('Water Data'!H183))),'Data Summary'!CF189="Yes"),OFFSET('Water Data'!$H$6,0,10*ROW('Water Data'!H183)),NA())</f>
        <v>#N/A</v>
      </c>
      <c r="R189" s="510" t="e">
        <f ca="1">+IF(AND(ISNUMBER(OFFSET('Water Data'!$H$9,0,10*ROW('Water Data'!H183))),'Data Summary'!CG189="Yes"),OFFSET('Water Data'!$H$9,0,10*ROW('Water Data'!H183)),NA())</f>
        <v>#N/A</v>
      </c>
      <c r="S189" s="510" t="e">
        <f ca="1">+IF(AND(ISNUMBER(OFFSET('Water Data'!$I$4,0,10*ROW('Water Data'!I183))),'Data Summary'!CH189="Yes"),100-OFFSET('Water Data'!$I$4,0,10*ROW('Water Data'!I183)),NA())</f>
        <v>#N/A</v>
      </c>
      <c r="T189" s="510" t="e">
        <f ca="1">+IF(AND(ISNUMBER(OFFSET('Water Data'!$I$6,0,10*ROW('Water Data'!I183))),'Data Summary'!CI189="Yes"),OFFSET('Water Data'!$I$6,0,10*ROW('Water Data'!I183)),NA())</f>
        <v>#N/A</v>
      </c>
      <c r="U189" s="510" t="e">
        <f ca="1">+IF(AND(ISNUMBER(OFFSET('Water Data'!$I$9,0,10*ROW('Water Data'!I183))),'Data Summary'!CJ189="Yes"),OFFSET('Water Data'!$I$9,0,10*ROW('Water Data'!I183)),NA())</f>
        <v>#N/A</v>
      </c>
      <c r="V189" s="511" t="e">
        <f ca="1">+IF(AND(ISNUMBER(OFFSET('Sanitation Data'!$D$4,0,10*ROW('Sanitation Data'!D183))),'Data Summary'!CK189="Yes"),100-OFFSET('Sanitation Data'!$D$4,0,10*ROW('Sanitation Data'!D183)),NA())</f>
        <v>#N/A</v>
      </c>
      <c r="W189" s="511" t="e">
        <f ca="1">+IF(AND(ISNUMBER(OFFSET('Sanitation Data'!$D$6,0,10*ROW('Sanitation Data'!D183))),'Data Summary'!CL189="Yes"),OFFSET('Sanitation Data'!$D$6,0,10*ROW('Sanitation Data'!D183)),NA())</f>
        <v>#N/A</v>
      </c>
      <c r="X189" s="511" t="e">
        <f ca="1">+IF(AND(ISNUMBER(OFFSET('Sanitation Data'!$D$10,0,10*ROW('Sanitation Data'!D183))),'Data Summary'!CM189="Yes"),OFFSET('Sanitation Data'!$D$10,0,10*ROW('Sanitation Data'!D183)),NA())</f>
        <v>#N/A</v>
      </c>
      <c r="Y189" s="511" t="e">
        <f ca="1">+IF(AND(ISNUMBER(OFFSET('Sanitation Data'!$D$11,0,10*ROW('Sanitation Data'!D183))),'Data Summary'!CN189="Yes"),OFFSET('Sanitation Data'!$D$11,0,10*ROW('Sanitation Data'!D183)),NA())</f>
        <v>#N/A</v>
      </c>
      <c r="Z189" s="511" t="e">
        <f ca="1">+IF(AND(ISNUMBER(OFFSET('Sanitation Data'!$D$12,0,10*ROW('Sanitation Data'!D183))),'Data Summary'!CO189="Yes"),OFFSET('Sanitation Data'!$D$12,0,10*ROW('Sanitation Data'!D183)),NA())</f>
        <v>#N/A</v>
      </c>
      <c r="AA189" s="511" t="e">
        <f ca="1">+IF(AND(ISNUMBER(OFFSET('Sanitation Data'!$E$4,0,10*ROW('Sanitation Data'!E183))),'Data Summary'!CP189="Yes"),100-OFFSET('Sanitation Data'!$E$4,0,10*ROW('Sanitation Data'!E183)),NA())</f>
        <v>#N/A</v>
      </c>
      <c r="AB189" s="511" t="e">
        <f ca="1">+IF(AND(ISNUMBER(OFFSET('Sanitation Data'!$E$6,0,10*ROW('Sanitation Data'!E183))),'Data Summary'!CQ189="Yes"),OFFSET('Sanitation Data'!$E$6,0,10*ROW('Sanitation Data'!E183)),NA())</f>
        <v>#N/A</v>
      </c>
      <c r="AC189" s="511" t="e">
        <f ca="1">+IF(AND(ISNUMBER(OFFSET('Sanitation Data'!$E$10,0,10*ROW('Sanitation Data'!E183))),'Data Summary'!CR189="Yes"),OFFSET('Sanitation Data'!$E$10,0,10*ROW('Sanitation Data'!E183)),NA())</f>
        <v>#N/A</v>
      </c>
      <c r="AD189" s="511" t="e">
        <f ca="1">+IF(AND(ISNUMBER(OFFSET('Sanitation Data'!$E$11,0,10*ROW('Sanitation Data'!E183))),'Data Summary'!CS189="Yes"),OFFSET('Sanitation Data'!$E$11,0,10*ROW('Sanitation Data'!E183)),NA())</f>
        <v>#N/A</v>
      </c>
      <c r="AE189" s="511" t="e">
        <f ca="1">+IF(AND(ISNUMBER(OFFSET('Sanitation Data'!$E$12,0,10*ROW('Sanitation Data'!E183))),'Data Summary'!CT189="Yes"),OFFSET('Sanitation Data'!$E$12,0,10*ROW('Sanitation Data'!E183)),NA())</f>
        <v>#N/A</v>
      </c>
      <c r="AF189" s="511" t="e">
        <f ca="1">+IF(AND(ISNUMBER(OFFSET('Sanitation Data'!$F$4,0,10*ROW('Sanitation Data'!F183))),'Data Summary'!CU189="Yes"),100-OFFSET('Sanitation Data'!$F$4,0,10*ROW('Sanitation Data'!F183)),NA())</f>
        <v>#N/A</v>
      </c>
      <c r="AG189" s="511" t="e">
        <f ca="1">+IF(AND(ISNUMBER(OFFSET('Sanitation Data'!$F$6,0,10*ROW('Sanitation Data'!F183))),'Data Summary'!CV189="Yes"),OFFSET('Sanitation Data'!$F$6,0,10*ROW('Sanitation Data'!F183)),NA())</f>
        <v>#N/A</v>
      </c>
      <c r="AH189" s="511" t="e">
        <f ca="1">+IF(AND(ISNUMBER(OFFSET('Sanitation Data'!$F$10,0,10*ROW('Sanitation Data'!F183))),'Data Summary'!CW189="Yes"),OFFSET('Sanitation Data'!$F$10,0,10*ROW('Sanitation Data'!F183)),NA())</f>
        <v>#N/A</v>
      </c>
      <c r="AI189" s="511" t="e">
        <f ca="1">+IF(AND(ISNUMBER(OFFSET('Sanitation Data'!$F$11,0,10*ROW('Sanitation Data'!F183))),'Data Summary'!CX189="Yes"),OFFSET('Sanitation Data'!$F$11,0,10*ROW('Sanitation Data'!F183)),NA())</f>
        <v>#N/A</v>
      </c>
      <c r="AJ189" s="511" t="e">
        <f ca="1">+IF(AND(ISNUMBER(OFFSET('Sanitation Data'!$F$12,0,10*ROW('Sanitation Data'!F183))),'Data Summary'!CY189="Yes"),OFFSET('Sanitation Data'!$F$12,0,10*ROW('Sanitation Data'!F183)),NA())</f>
        <v>#N/A</v>
      </c>
      <c r="AK189" s="511" t="e">
        <f ca="1">+IF(AND(ISNUMBER(OFFSET('Sanitation Data'!$G$4,0,10*ROW('Sanitation Data'!G183))),'Data Summary'!CZ189="Yes"),100-OFFSET('Sanitation Data'!$G$4,0,10*ROW('Sanitation Data'!G183)),NA())</f>
        <v>#N/A</v>
      </c>
      <c r="AL189" s="511" t="e">
        <f ca="1">+IF(AND(ISNUMBER(OFFSET('Sanitation Data'!$G$6,0,10*ROW('Sanitation Data'!G183))),'Data Summary'!DA189="Yes"),OFFSET('Sanitation Data'!$G$6,0,10*ROW('Sanitation Data'!G183)),NA())</f>
        <v>#N/A</v>
      </c>
      <c r="AM189" s="511" t="e">
        <f ca="1">+IF(AND(ISNUMBER(OFFSET('Sanitation Data'!$G$10,0,10*ROW('Sanitation Data'!G183))),'Data Summary'!DB189="Yes"),OFFSET('Sanitation Data'!$G$10,0,10*ROW('Sanitation Data'!G183)),NA())</f>
        <v>#N/A</v>
      </c>
      <c r="AN189" s="511" t="e">
        <f ca="1">+IF(AND(ISNUMBER(OFFSET('Sanitation Data'!$G$11,0,10*ROW('Sanitation Data'!G183))),'Data Summary'!DC189="Yes"),OFFSET('Sanitation Data'!$G$11,0,10*ROW('Sanitation Data'!G183)),NA())</f>
        <v>#N/A</v>
      </c>
      <c r="AO189" s="511" t="e">
        <f ca="1">+IF(AND(ISNUMBER(OFFSET('Sanitation Data'!$G$12,0,10*ROW('Sanitation Data'!G183))),'Data Summary'!DD189="Yes"),OFFSET('Sanitation Data'!$G$12,0,10*ROW('Sanitation Data'!G183)),NA())</f>
        <v>#N/A</v>
      </c>
      <c r="AP189" s="511" t="e">
        <f ca="1">+IF(AND(ISNUMBER(OFFSET('Sanitation Data'!$H$4,0,10*ROW('Sanitation Data'!H183))),'Data Summary'!DE189="Yes"),100-OFFSET('Sanitation Data'!$H$4,0,10*ROW('Sanitation Data'!H183)),NA())</f>
        <v>#N/A</v>
      </c>
      <c r="AQ189" s="511" t="e">
        <f ca="1">+IF(AND(ISNUMBER(OFFSET('Sanitation Data'!$H$6,0,10*ROW('Sanitation Data'!H183))),'Data Summary'!DF189="Yes"),OFFSET('Sanitation Data'!$H$6,0,10*ROW('Sanitation Data'!H183)),NA())</f>
        <v>#N/A</v>
      </c>
      <c r="AR189" s="511" t="e">
        <f ca="1">+IF(AND(ISNUMBER(OFFSET('Sanitation Data'!$H$10,0,10*ROW('Sanitation Data'!H183))),'Data Summary'!DG189="Yes"),OFFSET('Sanitation Data'!$H$10,0,10*ROW('Sanitation Data'!H183)),NA())</f>
        <v>#N/A</v>
      </c>
      <c r="AS189" s="511" t="e">
        <f ca="1">+IF(AND(ISNUMBER(OFFSET('Sanitation Data'!$H$11,0,10*ROW('Sanitation Data'!H183))),'Data Summary'!DH189="Yes"),OFFSET('Sanitation Data'!$H$11,0,10*ROW('Sanitation Data'!H183)),NA())</f>
        <v>#N/A</v>
      </c>
      <c r="AT189" s="511" t="e">
        <f ca="1">+IF(AND(ISNUMBER(OFFSET('Sanitation Data'!$H$12,0,10*ROW('Sanitation Data'!H183))),'Data Summary'!DI189="Yes"),OFFSET('Sanitation Data'!$H$12,0,10*ROW('Sanitation Data'!H183)),NA())</f>
        <v>#N/A</v>
      </c>
      <c r="AU189" s="511" t="e">
        <f ca="1">+IF(AND(ISNUMBER(OFFSET('Sanitation Data'!$I$4,0,10*ROW('Sanitation Data'!I183))),'Data Summary'!DJ189="Yes"),100-OFFSET('Sanitation Data'!$I$4,0,10*ROW('Sanitation Data'!I183)),NA())</f>
        <v>#N/A</v>
      </c>
      <c r="AV189" s="511" t="e">
        <f ca="1">+IF(AND(ISNUMBER(OFFSET('Sanitation Data'!$I$6,0,10*ROW('Sanitation Data'!I183))),'Data Summary'!DK189="Yes"),OFFSET('Sanitation Data'!$I$6,0,10*ROW('Sanitation Data'!I183)),NA())</f>
        <v>#N/A</v>
      </c>
      <c r="AW189" s="511" t="e">
        <f ca="1">+IF(AND(ISNUMBER(OFFSET('Sanitation Data'!$I$10,0,10*ROW('Sanitation Data'!I183))),'Data Summary'!DL189="Yes"),OFFSET('Sanitation Data'!$I$10,0,10*ROW('Sanitation Data'!I183)),NA())</f>
        <v>#N/A</v>
      </c>
      <c r="AX189" s="511" t="e">
        <f ca="1">+IF(AND(ISNUMBER(OFFSET('Sanitation Data'!$I$11,0,10*ROW('Sanitation Data'!I183))),'Data Summary'!DM189="Yes"),OFFSET('Sanitation Data'!$I$11,0,10*ROW('Sanitation Data'!I183)),NA())</f>
        <v>#N/A</v>
      </c>
      <c r="AY189" s="511" t="e">
        <f ca="1">+IF(AND(ISNUMBER(OFFSET('Sanitation Data'!$I$12,0,10*ROW('Sanitation Data'!I183))),'Data Summary'!DN189="Yes"),OFFSET('Sanitation Data'!$I$12,0,10*ROW('Sanitation Data'!I183)),NA())</f>
        <v>#N/A</v>
      </c>
      <c r="AZ189" s="512" t="e">
        <f ca="1">+IF(AND(ISNUMBER(OFFSET('Hygiene Data'!$D$5,0,10*ROW('Hygiene Data'!D183))),'Data Summary'!DO189="Yes"),OFFSET('Hygiene Data'!$D$5,0,10*ROW('Hygiene Data'!D183)),NA())</f>
        <v>#N/A</v>
      </c>
      <c r="BA189" s="512" t="e">
        <f ca="1">+IF(AND(ISNUMBER(OFFSET('Hygiene Data'!$D$7,0,10*ROW('Hygiene Data'!D183))),'Data Summary'!DP189="Yes"),OFFSET('Hygiene Data'!$D$7,0,10*ROW('Hygiene Data'!D183)),NA())</f>
        <v>#N/A</v>
      </c>
      <c r="BB189" s="512" t="e">
        <f ca="1">+IF(AND(ISNUMBER(OFFSET('Hygiene Data'!$D$9,0,10*ROW('Hygiene Data'!D183))),'Data Summary'!DQ189="Yes"),OFFSET('Hygiene Data'!$D$9,0,10*ROW('Hygiene Data'!D183)),NA())</f>
        <v>#N/A</v>
      </c>
      <c r="BC189" s="512" t="e">
        <f ca="1">+IF(AND(ISNUMBER(OFFSET('Hygiene Data'!$E$5,0,10*ROW('Hygiene Data'!E183))),'Data Summary'!DR189="Yes"),OFFSET('Hygiene Data'!$E$5,0,10*ROW('Hygiene Data'!E183)),NA())</f>
        <v>#N/A</v>
      </c>
      <c r="BD189" s="512" t="e">
        <f ca="1">+IF(AND(ISNUMBER(OFFSET('Hygiene Data'!$E$7,0,10*ROW('Hygiene Data'!E183))),'Data Summary'!DS189="Yes"),OFFSET('Hygiene Data'!$E$7,0,10*ROW('Hygiene Data'!E183)),NA())</f>
        <v>#N/A</v>
      </c>
      <c r="BE189" s="512" t="e">
        <f ca="1">+IF(AND(ISNUMBER(OFFSET('Hygiene Data'!$E$9,0,10*ROW('Hygiene Data'!E183))),'Data Summary'!DT189="Yes"),OFFSET('Hygiene Data'!$E$9,0,10*ROW('Hygiene Data'!E183)),NA())</f>
        <v>#N/A</v>
      </c>
      <c r="BF189" s="512" t="e">
        <f ca="1">+IF(AND(ISNUMBER(OFFSET('Hygiene Data'!$F$5,0,10*ROW('Hygiene Data'!F183))),'Data Summary'!DU189="Yes"),OFFSET('Hygiene Data'!$F$5,0,10*ROW('Hygiene Data'!F183)),NA())</f>
        <v>#N/A</v>
      </c>
      <c r="BG189" s="512" t="e">
        <f ca="1">+IF(AND(ISNUMBER(OFFSET('Hygiene Data'!$F$7,0,10*ROW('Hygiene Data'!F183))),'Data Summary'!DV189="Yes"),OFFSET('Hygiene Data'!$F$7,0,10*ROW('Hygiene Data'!F183)),NA())</f>
        <v>#N/A</v>
      </c>
      <c r="BH189" s="512" t="e">
        <f ca="1">+IF(AND(ISNUMBER(OFFSET('Hygiene Data'!$F$9,0,10*ROW('Hygiene Data'!F183))),'Data Summary'!DW189="Yes"),OFFSET('Hygiene Data'!$F$9,0,10*ROW('Hygiene Data'!F183)),NA())</f>
        <v>#N/A</v>
      </c>
      <c r="BI189" s="512" t="e">
        <f ca="1">+IF(AND(ISNUMBER(OFFSET('Hygiene Data'!$G$5,0,10*ROW('Hygiene Data'!G183))),'Data Summary'!DX189="Yes"),OFFSET('Hygiene Data'!$G$5,0,10*ROW('Hygiene Data'!G183)),NA())</f>
        <v>#N/A</v>
      </c>
      <c r="BJ189" s="512" t="e">
        <f ca="1">+IF(AND(ISNUMBER(OFFSET('Hygiene Data'!$G$7,0,10*ROW('Hygiene Data'!G183))),'Data Summary'!DY189="Yes"),OFFSET('Hygiene Data'!$G$7,0,10*ROW('Hygiene Data'!G183)),NA())</f>
        <v>#N/A</v>
      </c>
      <c r="BK189" s="512" t="e">
        <f ca="1">+IF(AND(ISNUMBER(OFFSET('Hygiene Data'!$G$9,0,10*ROW('Hygiene Data'!G183))),'Data Summary'!DZ189="Yes"),OFFSET('Hygiene Data'!$G$9,0,10*ROW('Hygiene Data'!G183)),NA())</f>
        <v>#N/A</v>
      </c>
      <c r="BL189" s="512" t="e">
        <f ca="1">+IF(AND(ISNUMBER(OFFSET('Hygiene Data'!$H$5,0,10*ROW('Hygiene Data'!H183))),'Data Summary'!EA189="Yes"),OFFSET('Hygiene Data'!$H$5,0,10*ROW('Hygiene Data'!H183)),NA())</f>
        <v>#N/A</v>
      </c>
      <c r="BM189" s="512" t="e">
        <f ca="1">+IF(AND(ISNUMBER(OFFSET('Hygiene Data'!$H$7,0,10*ROW('Hygiene Data'!H183))),'Data Summary'!EB189="Yes"),OFFSET('Hygiene Data'!$H$7,0,10*ROW('Hygiene Data'!H183)),NA())</f>
        <v>#N/A</v>
      </c>
      <c r="BN189" s="512" t="e">
        <f ca="1">+IF(AND(ISNUMBER(OFFSET('Hygiene Data'!$H$9,0,10*ROW('Hygiene Data'!H183))),'Data Summary'!EC189="Yes"),OFFSET('Hygiene Data'!$H$9,0,10*ROW('Hygiene Data'!H183)),NA())</f>
        <v>#N/A</v>
      </c>
      <c r="BO189" s="512" t="e">
        <f ca="1">+IF(AND(ISNUMBER(OFFSET('Hygiene Data'!$I$5,0,10*ROW('Hygiene Data'!I183))),'Data Summary'!ED189="Yes"),OFFSET('Hygiene Data'!$I$5,0,10*ROW('Hygiene Data'!I183)),NA())</f>
        <v>#N/A</v>
      </c>
      <c r="BP189" s="512" t="e">
        <f ca="1">+IF(AND(ISNUMBER(OFFSET('Hygiene Data'!$I$7,0,10*ROW('Hygiene Data'!I183))),'Data Summary'!EE189="Yes"),OFFSET('Hygiene Data'!$I$7,0,10*ROW('Hygiene Data'!I183)),NA())</f>
        <v>#N/A</v>
      </c>
      <c r="BQ189" s="512" t="e">
        <f ca="1">+IF(AND(ISNUMBER(OFFSET('Hygiene Data'!$I$9,0,10*ROW('Hygiene Data'!I183))),'Data Summary'!EF189="Yes"),OFFSET('Hygiene Data'!$I$9,0,10*ROW('Hygiene Data'!I183)),NA())</f>
        <v>#N/A</v>
      </c>
    </row>
    <row r="190" spans="1:69" x14ac:dyDescent="0.25">
      <c r="A190" s="508" t="e">
        <f ca="1">+RIGHT('Data Summary'!A190,LEN('Data Summary'!A190)-9)</f>
        <v>#VALUE!</v>
      </c>
      <c r="B190" s="482" t="str">
        <f ca="1">+IF(ISTEXT('Data Summary'!B190),'Data Summary'!B190,"")</f>
        <v/>
      </c>
      <c r="C190" s="509" t="e">
        <f ca="1">+VALUE('Data Summary'!C190)</f>
        <v>#VALUE!</v>
      </c>
      <c r="D190" s="510" t="e">
        <f ca="1">+IF(AND(ISNUMBER(OFFSET('Water Data'!$D$4,0,10*ROW('Water Data'!D184))),'Data Summary'!BS190="Yes"),100-OFFSET('Water Data'!$D$4,0,10*ROW('Water Data'!D184)),NA())</f>
        <v>#N/A</v>
      </c>
      <c r="E190" s="510" t="e">
        <f ca="1">+IF(AND(ISNUMBER(OFFSET('Water Data'!$D$6,0,10*ROW('Water Data'!D184))),'Data Summary'!BT190="Yes"),OFFSET('Water Data'!$D$6,0,10*ROW('Water Data'!D184)),NA())</f>
        <v>#N/A</v>
      </c>
      <c r="F190" s="510" t="e">
        <f ca="1">+IF(AND(ISNUMBER(OFFSET('Water Data'!$D$9,0,10*ROW('Water Data'!D184))),'Data Summary'!BU190="Yes"),OFFSET('Water Data'!$D$9,0,10*ROW('Water Data'!D184)),NA())</f>
        <v>#N/A</v>
      </c>
      <c r="G190" s="510" t="e">
        <f ca="1">+IF(AND(ISNUMBER(OFFSET('Water Data'!$E$4,0,10*ROW('Water Data'!E184))),'Data Summary'!BV190="Yes"),100-OFFSET('Water Data'!$E$4,0,10*ROW('Water Data'!E184)),NA())</f>
        <v>#N/A</v>
      </c>
      <c r="H190" s="510" t="e">
        <f ca="1">+IF(AND(ISNUMBER(OFFSET('Water Data'!$E$6,0,10*ROW('Water Data'!E184))),'Data Summary'!BW190="Yes"),OFFSET('Water Data'!$E$6,0,10*ROW('Water Data'!E184)),NA())</f>
        <v>#N/A</v>
      </c>
      <c r="I190" s="510" t="e">
        <f ca="1">+IF(AND(ISNUMBER(OFFSET('Water Data'!$E$9,0,10*ROW('Water Data'!E184))),'Data Summary'!BX190="Yes"),OFFSET('Water Data'!$E$9,0,10*ROW('Water Data'!E184)),NA())</f>
        <v>#N/A</v>
      </c>
      <c r="J190" s="510" t="e">
        <f ca="1">+IF(AND(ISNUMBER(OFFSET('Water Data'!$F$4,0,10*ROW('Water Data'!F184))),'Data Summary'!BY190="Yes"),100-OFFSET('Water Data'!$F$4,0,10*ROW('Water Data'!F184)),NA())</f>
        <v>#N/A</v>
      </c>
      <c r="K190" s="510" t="e">
        <f ca="1">+IF(AND(ISNUMBER(OFFSET('Water Data'!$F$6,0,10*ROW('Water Data'!F184))),'Data Summary'!BZ190="Yes"),OFFSET('Water Data'!$F$6,0,10*ROW('Water Data'!F184)),NA())</f>
        <v>#N/A</v>
      </c>
      <c r="L190" s="510" t="e">
        <f ca="1">+IF(AND(ISNUMBER(OFFSET('Water Data'!$F$9,0,10*ROW('Water Data'!F184))),'Data Summary'!CA190="Yes"),OFFSET('Water Data'!$F$9,0,10*ROW('Water Data'!F184)),NA())</f>
        <v>#N/A</v>
      </c>
      <c r="M190" s="510" t="e">
        <f ca="1">+IF(AND(ISNUMBER(OFFSET('Water Data'!$G$4,0,10*ROW('Water Data'!G184))),'Data Summary'!CB190="Yes"),100-OFFSET('Water Data'!$G$4,0,10*ROW('Water Data'!G184)),NA())</f>
        <v>#N/A</v>
      </c>
      <c r="N190" s="510" t="e">
        <f ca="1">+IF(AND(ISNUMBER(OFFSET('Water Data'!$G$6,0,10*ROW('Water Data'!G184))),'Data Summary'!CC190="Yes"),OFFSET('Water Data'!$G$6,0,10*ROW('Water Data'!G184)),NA())</f>
        <v>#N/A</v>
      </c>
      <c r="O190" s="510" t="e">
        <f ca="1">+IF(AND(ISNUMBER(OFFSET('Water Data'!$G$9,0,10*ROW('Water Data'!G184))),'Data Summary'!CD190="Yes"),OFFSET('Water Data'!$G$9,0,10*ROW('Water Data'!G184)),NA())</f>
        <v>#N/A</v>
      </c>
      <c r="P190" s="510" t="e">
        <f ca="1">+IF(AND(ISNUMBER(OFFSET('Water Data'!$H$4,0,10*ROW('Water Data'!H184))),'Data Summary'!CE190="Yes"),100-OFFSET('Water Data'!$H$4,0,10*ROW('Water Data'!H184)),NA())</f>
        <v>#N/A</v>
      </c>
      <c r="Q190" s="510" t="e">
        <f ca="1">+IF(AND(ISNUMBER(OFFSET('Water Data'!$H$6,0,10*ROW('Water Data'!H184))),'Data Summary'!CF190="Yes"),OFFSET('Water Data'!$H$6,0,10*ROW('Water Data'!H184)),NA())</f>
        <v>#N/A</v>
      </c>
      <c r="R190" s="510" t="e">
        <f ca="1">+IF(AND(ISNUMBER(OFFSET('Water Data'!$H$9,0,10*ROW('Water Data'!H184))),'Data Summary'!CG190="Yes"),OFFSET('Water Data'!$H$9,0,10*ROW('Water Data'!H184)),NA())</f>
        <v>#N/A</v>
      </c>
      <c r="S190" s="510" t="e">
        <f ca="1">+IF(AND(ISNUMBER(OFFSET('Water Data'!$I$4,0,10*ROW('Water Data'!I184))),'Data Summary'!CH190="Yes"),100-OFFSET('Water Data'!$I$4,0,10*ROW('Water Data'!I184)),NA())</f>
        <v>#N/A</v>
      </c>
      <c r="T190" s="510" t="e">
        <f ca="1">+IF(AND(ISNUMBER(OFFSET('Water Data'!$I$6,0,10*ROW('Water Data'!I184))),'Data Summary'!CI190="Yes"),OFFSET('Water Data'!$I$6,0,10*ROW('Water Data'!I184)),NA())</f>
        <v>#N/A</v>
      </c>
      <c r="U190" s="510" t="e">
        <f ca="1">+IF(AND(ISNUMBER(OFFSET('Water Data'!$I$9,0,10*ROW('Water Data'!I184))),'Data Summary'!CJ190="Yes"),OFFSET('Water Data'!$I$9,0,10*ROW('Water Data'!I184)),NA())</f>
        <v>#N/A</v>
      </c>
      <c r="V190" s="511" t="e">
        <f ca="1">+IF(AND(ISNUMBER(OFFSET('Sanitation Data'!$D$4,0,10*ROW('Sanitation Data'!D184))),'Data Summary'!CK190="Yes"),100-OFFSET('Sanitation Data'!$D$4,0,10*ROW('Sanitation Data'!D184)),NA())</f>
        <v>#N/A</v>
      </c>
      <c r="W190" s="511" t="e">
        <f ca="1">+IF(AND(ISNUMBER(OFFSET('Sanitation Data'!$D$6,0,10*ROW('Sanitation Data'!D184))),'Data Summary'!CL190="Yes"),OFFSET('Sanitation Data'!$D$6,0,10*ROW('Sanitation Data'!D184)),NA())</f>
        <v>#N/A</v>
      </c>
      <c r="X190" s="511" t="e">
        <f ca="1">+IF(AND(ISNUMBER(OFFSET('Sanitation Data'!$D$10,0,10*ROW('Sanitation Data'!D184))),'Data Summary'!CM190="Yes"),OFFSET('Sanitation Data'!$D$10,0,10*ROW('Sanitation Data'!D184)),NA())</f>
        <v>#N/A</v>
      </c>
      <c r="Y190" s="511" t="e">
        <f ca="1">+IF(AND(ISNUMBER(OFFSET('Sanitation Data'!$D$11,0,10*ROW('Sanitation Data'!D184))),'Data Summary'!CN190="Yes"),OFFSET('Sanitation Data'!$D$11,0,10*ROW('Sanitation Data'!D184)),NA())</f>
        <v>#N/A</v>
      </c>
      <c r="Z190" s="511" t="e">
        <f ca="1">+IF(AND(ISNUMBER(OFFSET('Sanitation Data'!$D$12,0,10*ROW('Sanitation Data'!D184))),'Data Summary'!CO190="Yes"),OFFSET('Sanitation Data'!$D$12,0,10*ROW('Sanitation Data'!D184)),NA())</f>
        <v>#N/A</v>
      </c>
      <c r="AA190" s="511" t="e">
        <f ca="1">+IF(AND(ISNUMBER(OFFSET('Sanitation Data'!$E$4,0,10*ROW('Sanitation Data'!E184))),'Data Summary'!CP190="Yes"),100-OFFSET('Sanitation Data'!$E$4,0,10*ROW('Sanitation Data'!E184)),NA())</f>
        <v>#N/A</v>
      </c>
      <c r="AB190" s="511" t="e">
        <f ca="1">+IF(AND(ISNUMBER(OFFSET('Sanitation Data'!$E$6,0,10*ROW('Sanitation Data'!E184))),'Data Summary'!CQ190="Yes"),OFFSET('Sanitation Data'!$E$6,0,10*ROW('Sanitation Data'!E184)),NA())</f>
        <v>#N/A</v>
      </c>
      <c r="AC190" s="511" t="e">
        <f ca="1">+IF(AND(ISNUMBER(OFFSET('Sanitation Data'!$E$10,0,10*ROW('Sanitation Data'!E184))),'Data Summary'!CR190="Yes"),OFFSET('Sanitation Data'!$E$10,0,10*ROW('Sanitation Data'!E184)),NA())</f>
        <v>#N/A</v>
      </c>
      <c r="AD190" s="511" t="e">
        <f ca="1">+IF(AND(ISNUMBER(OFFSET('Sanitation Data'!$E$11,0,10*ROW('Sanitation Data'!E184))),'Data Summary'!CS190="Yes"),OFFSET('Sanitation Data'!$E$11,0,10*ROW('Sanitation Data'!E184)),NA())</f>
        <v>#N/A</v>
      </c>
      <c r="AE190" s="511" t="e">
        <f ca="1">+IF(AND(ISNUMBER(OFFSET('Sanitation Data'!$E$12,0,10*ROW('Sanitation Data'!E184))),'Data Summary'!CT190="Yes"),OFFSET('Sanitation Data'!$E$12,0,10*ROW('Sanitation Data'!E184)),NA())</f>
        <v>#N/A</v>
      </c>
      <c r="AF190" s="511" t="e">
        <f ca="1">+IF(AND(ISNUMBER(OFFSET('Sanitation Data'!$F$4,0,10*ROW('Sanitation Data'!F184))),'Data Summary'!CU190="Yes"),100-OFFSET('Sanitation Data'!$F$4,0,10*ROW('Sanitation Data'!F184)),NA())</f>
        <v>#N/A</v>
      </c>
      <c r="AG190" s="511" t="e">
        <f ca="1">+IF(AND(ISNUMBER(OFFSET('Sanitation Data'!$F$6,0,10*ROW('Sanitation Data'!F184))),'Data Summary'!CV190="Yes"),OFFSET('Sanitation Data'!$F$6,0,10*ROW('Sanitation Data'!F184)),NA())</f>
        <v>#N/A</v>
      </c>
      <c r="AH190" s="511" t="e">
        <f ca="1">+IF(AND(ISNUMBER(OFFSET('Sanitation Data'!$F$10,0,10*ROW('Sanitation Data'!F184))),'Data Summary'!CW190="Yes"),OFFSET('Sanitation Data'!$F$10,0,10*ROW('Sanitation Data'!F184)),NA())</f>
        <v>#N/A</v>
      </c>
      <c r="AI190" s="511" t="e">
        <f ca="1">+IF(AND(ISNUMBER(OFFSET('Sanitation Data'!$F$11,0,10*ROW('Sanitation Data'!F184))),'Data Summary'!CX190="Yes"),OFFSET('Sanitation Data'!$F$11,0,10*ROW('Sanitation Data'!F184)),NA())</f>
        <v>#N/A</v>
      </c>
      <c r="AJ190" s="511" t="e">
        <f ca="1">+IF(AND(ISNUMBER(OFFSET('Sanitation Data'!$F$12,0,10*ROW('Sanitation Data'!F184))),'Data Summary'!CY190="Yes"),OFFSET('Sanitation Data'!$F$12,0,10*ROW('Sanitation Data'!F184)),NA())</f>
        <v>#N/A</v>
      </c>
      <c r="AK190" s="511" t="e">
        <f ca="1">+IF(AND(ISNUMBER(OFFSET('Sanitation Data'!$G$4,0,10*ROW('Sanitation Data'!G184))),'Data Summary'!CZ190="Yes"),100-OFFSET('Sanitation Data'!$G$4,0,10*ROW('Sanitation Data'!G184)),NA())</f>
        <v>#N/A</v>
      </c>
      <c r="AL190" s="511" t="e">
        <f ca="1">+IF(AND(ISNUMBER(OFFSET('Sanitation Data'!$G$6,0,10*ROW('Sanitation Data'!G184))),'Data Summary'!DA190="Yes"),OFFSET('Sanitation Data'!$G$6,0,10*ROW('Sanitation Data'!G184)),NA())</f>
        <v>#N/A</v>
      </c>
      <c r="AM190" s="511" t="e">
        <f ca="1">+IF(AND(ISNUMBER(OFFSET('Sanitation Data'!$G$10,0,10*ROW('Sanitation Data'!G184))),'Data Summary'!DB190="Yes"),OFFSET('Sanitation Data'!$G$10,0,10*ROW('Sanitation Data'!G184)),NA())</f>
        <v>#N/A</v>
      </c>
      <c r="AN190" s="511" t="e">
        <f ca="1">+IF(AND(ISNUMBER(OFFSET('Sanitation Data'!$G$11,0,10*ROW('Sanitation Data'!G184))),'Data Summary'!DC190="Yes"),OFFSET('Sanitation Data'!$G$11,0,10*ROW('Sanitation Data'!G184)),NA())</f>
        <v>#N/A</v>
      </c>
      <c r="AO190" s="511" t="e">
        <f ca="1">+IF(AND(ISNUMBER(OFFSET('Sanitation Data'!$G$12,0,10*ROW('Sanitation Data'!G184))),'Data Summary'!DD190="Yes"),OFFSET('Sanitation Data'!$G$12,0,10*ROW('Sanitation Data'!G184)),NA())</f>
        <v>#N/A</v>
      </c>
      <c r="AP190" s="511" t="e">
        <f ca="1">+IF(AND(ISNUMBER(OFFSET('Sanitation Data'!$H$4,0,10*ROW('Sanitation Data'!H184))),'Data Summary'!DE190="Yes"),100-OFFSET('Sanitation Data'!$H$4,0,10*ROW('Sanitation Data'!H184)),NA())</f>
        <v>#N/A</v>
      </c>
      <c r="AQ190" s="511" t="e">
        <f ca="1">+IF(AND(ISNUMBER(OFFSET('Sanitation Data'!$H$6,0,10*ROW('Sanitation Data'!H184))),'Data Summary'!DF190="Yes"),OFFSET('Sanitation Data'!$H$6,0,10*ROW('Sanitation Data'!H184)),NA())</f>
        <v>#N/A</v>
      </c>
      <c r="AR190" s="511" t="e">
        <f ca="1">+IF(AND(ISNUMBER(OFFSET('Sanitation Data'!$H$10,0,10*ROW('Sanitation Data'!H184))),'Data Summary'!DG190="Yes"),OFFSET('Sanitation Data'!$H$10,0,10*ROW('Sanitation Data'!H184)),NA())</f>
        <v>#N/A</v>
      </c>
      <c r="AS190" s="511" t="e">
        <f ca="1">+IF(AND(ISNUMBER(OFFSET('Sanitation Data'!$H$11,0,10*ROW('Sanitation Data'!H184))),'Data Summary'!DH190="Yes"),OFFSET('Sanitation Data'!$H$11,0,10*ROW('Sanitation Data'!H184)),NA())</f>
        <v>#N/A</v>
      </c>
      <c r="AT190" s="511" t="e">
        <f ca="1">+IF(AND(ISNUMBER(OFFSET('Sanitation Data'!$H$12,0,10*ROW('Sanitation Data'!H184))),'Data Summary'!DI190="Yes"),OFFSET('Sanitation Data'!$H$12,0,10*ROW('Sanitation Data'!H184)),NA())</f>
        <v>#N/A</v>
      </c>
      <c r="AU190" s="511" t="e">
        <f ca="1">+IF(AND(ISNUMBER(OFFSET('Sanitation Data'!$I$4,0,10*ROW('Sanitation Data'!I184))),'Data Summary'!DJ190="Yes"),100-OFFSET('Sanitation Data'!$I$4,0,10*ROW('Sanitation Data'!I184)),NA())</f>
        <v>#N/A</v>
      </c>
      <c r="AV190" s="511" t="e">
        <f ca="1">+IF(AND(ISNUMBER(OFFSET('Sanitation Data'!$I$6,0,10*ROW('Sanitation Data'!I184))),'Data Summary'!DK190="Yes"),OFFSET('Sanitation Data'!$I$6,0,10*ROW('Sanitation Data'!I184)),NA())</f>
        <v>#N/A</v>
      </c>
      <c r="AW190" s="511" t="e">
        <f ca="1">+IF(AND(ISNUMBER(OFFSET('Sanitation Data'!$I$10,0,10*ROW('Sanitation Data'!I184))),'Data Summary'!DL190="Yes"),OFFSET('Sanitation Data'!$I$10,0,10*ROW('Sanitation Data'!I184)),NA())</f>
        <v>#N/A</v>
      </c>
      <c r="AX190" s="511" t="e">
        <f ca="1">+IF(AND(ISNUMBER(OFFSET('Sanitation Data'!$I$11,0,10*ROW('Sanitation Data'!I184))),'Data Summary'!DM190="Yes"),OFFSET('Sanitation Data'!$I$11,0,10*ROW('Sanitation Data'!I184)),NA())</f>
        <v>#N/A</v>
      </c>
      <c r="AY190" s="511" t="e">
        <f ca="1">+IF(AND(ISNUMBER(OFFSET('Sanitation Data'!$I$12,0,10*ROW('Sanitation Data'!I184))),'Data Summary'!DN190="Yes"),OFFSET('Sanitation Data'!$I$12,0,10*ROW('Sanitation Data'!I184)),NA())</f>
        <v>#N/A</v>
      </c>
      <c r="AZ190" s="512" t="e">
        <f ca="1">+IF(AND(ISNUMBER(OFFSET('Hygiene Data'!$D$5,0,10*ROW('Hygiene Data'!D184))),'Data Summary'!DO190="Yes"),OFFSET('Hygiene Data'!$D$5,0,10*ROW('Hygiene Data'!D184)),NA())</f>
        <v>#N/A</v>
      </c>
      <c r="BA190" s="512" t="e">
        <f ca="1">+IF(AND(ISNUMBER(OFFSET('Hygiene Data'!$D$7,0,10*ROW('Hygiene Data'!D184))),'Data Summary'!DP190="Yes"),OFFSET('Hygiene Data'!$D$7,0,10*ROW('Hygiene Data'!D184)),NA())</f>
        <v>#N/A</v>
      </c>
      <c r="BB190" s="512" t="e">
        <f ca="1">+IF(AND(ISNUMBER(OFFSET('Hygiene Data'!$D$9,0,10*ROW('Hygiene Data'!D184))),'Data Summary'!DQ190="Yes"),OFFSET('Hygiene Data'!$D$9,0,10*ROW('Hygiene Data'!D184)),NA())</f>
        <v>#N/A</v>
      </c>
      <c r="BC190" s="512" t="e">
        <f ca="1">+IF(AND(ISNUMBER(OFFSET('Hygiene Data'!$E$5,0,10*ROW('Hygiene Data'!E184))),'Data Summary'!DR190="Yes"),OFFSET('Hygiene Data'!$E$5,0,10*ROW('Hygiene Data'!E184)),NA())</f>
        <v>#N/A</v>
      </c>
      <c r="BD190" s="512" t="e">
        <f ca="1">+IF(AND(ISNUMBER(OFFSET('Hygiene Data'!$E$7,0,10*ROW('Hygiene Data'!E184))),'Data Summary'!DS190="Yes"),OFFSET('Hygiene Data'!$E$7,0,10*ROW('Hygiene Data'!E184)),NA())</f>
        <v>#N/A</v>
      </c>
      <c r="BE190" s="512" t="e">
        <f ca="1">+IF(AND(ISNUMBER(OFFSET('Hygiene Data'!$E$9,0,10*ROW('Hygiene Data'!E184))),'Data Summary'!DT190="Yes"),OFFSET('Hygiene Data'!$E$9,0,10*ROW('Hygiene Data'!E184)),NA())</f>
        <v>#N/A</v>
      </c>
      <c r="BF190" s="512" t="e">
        <f ca="1">+IF(AND(ISNUMBER(OFFSET('Hygiene Data'!$F$5,0,10*ROW('Hygiene Data'!F184))),'Data Summary'!DU190="Yes"),OFFSET('Hygiene Data'!$F$5,0,10*ROW('Hygiene Data'!F184)),NA())</f>
        <v>#N/A</v>
      </c>
      <c r="BG190" s="512" t="e">
        <f ca="1">+IF(AND(ISNUMBER(OFFSET('Hygiene Data'!$F$7,0,10*ROW('Hygiene Data'!F184))),'Data Summary'!DV190="Yes"),OFFSET('Hygiene Data'!$F$7,0,10*ROW('Hygiene Data'!F184)),NA())</f>
        <v>#N/A</v>
      </c>
      <c r="BH190" s="512" t="e">
        <f ca="1">+IF(AND(ISNUMBER(OFFSET('Hygiene Data'!$F$9,0,10*ROW('Hygiene Data'!F184))),'Data Summary'!DW190="Yes"),OFFSET('Hygiene Data'!$F$9,0,10*ROW('Hygiene Data'!F184)),NA())</f>
        <v>#N/A</v>
      </c>
      <c r="BI190" s="512" t="e">
        <f ca="1">+IF(AND(ISNUMBER(OFFSET('Hygiene Data'!$G$5,0,10*ROW('Hygiene Data'!G184))),'Data Summary'!DX190="Yes"),OFFSET('Hygiene Data'!$G$5,0,10*ROW('Hygiene Data'!G184)),NA())</f>
        <v>#N/A</v>
      </c>
      <c r="BJ190" s="512" t="e">
        <f ca="1">+IF(AND(ISNUMBER(OFFSET('Hygiene Data'!$G$7,0,10*ROW('Hygiene Data'!G184))),'Data Summary'!DY190="Yes"),OFFSET('Hygiene Data'!$G$7,0,10*ROW('Hygiene Data'!G184)),NA())</f>
        <v>#N/A</v>
      </c>
      <c r="BK190" s="512" t="e">
        <f ca="1">+IF(AND(ISNUMBER(OFFSET('Hygiene Data'!$G$9,0,10*ROW('Hygiene Data'!G184))),'Data Summary'!DZ190="Yes"),OFFSET('Hygiene Data'!$G$9,0,10*ROW('Hygiene Data'!G184)),NA())</f>
        <v>#N/A</v>
      </c>
      <c r="BL190" s="512" t="e">
        <f ca="1">+IF(AND(ISNUMBER(OFFSET('Hygiene Data'!$H$5,0,10*ROW('Hygiene Data'!H184))),'Data Summary'!EA190="Yes"),OFFSET('Hygiene Data'!$H$5,0,10*ROW('Hygiene Data'!H184)),NA())</f>
        <v>#N/A</v>
      </c>
      <c r="BM190" s="512" t="e">
        <f ca="1">+IF(AND(ISNUMBER(OFFSET('Hygiene Data'!$H$7,0,10*ROW('Hygiene Data'!H184))),'Data Summary'!EB190="Yes"),OFFSET('Hygiene Data'!$H$7,0,10*ROW('Hygiene Data'!H184)),NA())</f>
        <v>#N/A</v>
      </c>
      <c r="BN190" s="512" t="e">
        <f ca="1">+IF(AND(ISNUMBER(OFFSET('Hygiene Data'!$H$9,0,10*ROW('Hygiene Data'!H184))),'Data Summary'!EC190="Yes"),OFFSET('Hygiene Data'!$H$9,0,10*ROW('Hygiene Data'!H184)),NA())</f>
        <v>#N/A</v>
      </c>
      <c r="BO190" s="512" t="e">
        <f ca="1">+IF(AND(ISNUMBER(OFFSET('Hygiene Data'!$I$5,0,10*ROW('Hygiene Data'!I184))),'Data Summary'!ED190="Yes"),OFFSET('Hygiene Data'!$I$5,0,10*ROW('Hygiene Data'!I184)),NA())</f>
        <v>#N/A</v>
      </c>
      <c r="BP190" s="512" t="e">
        <f ca="1">+IF(AND(ISNUMBER(OFFSET('Hygiene Data'!$I$7,0,10*ROW('Hygiene Data'!I184))),'Data Summary'!EE190="Yes"),OFFSET('Hygiene Data'!$I$7,0,10*ROW('Hygiene Data'!I184)),NA())</f>
        <v>#N/A</v>
      </c>
      <c r="BQ190" s="512" t="e">
        <f ca="1">+IF(AND(ISNUMBER(OFFSET('Hygiene Data'!$I$9,0,10*ROW('Hygiene Data'!I184))),'Data Summary'!EF190="Yes"),OFFSET('Hygiene Data'!$I$9,0,10*ROW('Hygiene Data'!I184)),NA())</f>
        <v>#N/A</v>
      </c>
    </row>
    <row r="191" spans="1:69" x14ac:dyDescent="0.25">
      <c r="A191" s="508" t="e">
        <f ca="1">+RIGHT('Data Summary'!A191,LEN('Data Summary'!A191)-9)</f>
        <v>#VALUE!</v>
      </c>
      <c r="B191" s="482" t="str">
        <f ca="1">+IF(ISTEXT('Data Summary'!B191),'Data Summary'!B191,"")</f>
        <v/>
      </c>
      <c r="C191" s="509" t="e">
        <f ca="1">+VALUE('Data Summary'!C191)</f>
        <v>#VALUE!</v>
      </c>
      <c r="D191" s="510" t="e">
        <f ca="1">+IF(AND(ISNUMBER(OFFSET('Water Data'!$D$4,0,10*ROW('Water Data'!D185))),'Data Summary'!BS191="Yes"),100-OFFSET('Water Data'!$D$4,0,10*ROW('Water Data'!D185)),NA())</f>
        <v>#N/A</v>
      </c>
      <c r="E191" s="510" t="e">
        <f ca="1">+IF(AND(ISNUMBER(OFFSET('Water Data'!$D$6,0,10*ROW('Water Data'!D185))),'Data Summary'!BT191="Yes"),OFFSET('Water Data'!$D$6,0,10*ROW('Water Data'!D185)),NA())</f>
        <v>#N/A</v>
      </c>
      <c r="F191" s="510" t="e">
        <f ca="1">+IF(AND(ISNUMBER(OFFSET('Water Data'!$D$9,0,10*ROW('Water Data'!D185))),'Data Summary'!BU191="Yes"),OFFSET('Water Data'!$D$9,0,10*ROW('Water Data'!D185)),NA())</f>
        <v>#N/A</v>
      </c>
      <c r="G191" s="510" t="e">
        <f ca="1">+IF(AND(ISNUMBER(OFFSET('Water Data'!$E$4,0,10*ROW('Water Data'!E185))),'Data Summary'!BV191="Yes"),100-OFFSET('Water Data'!$E$4,0,10*ROW('Water Data'!E185)),NA())</f>
        <v>#N/A</v>
      </c>
      <c r="H191" s="510" t="e">
        <f ca="1">+IF(AND(ISNUMBER(OFFSET('Water Data'!$E$6,0,10*ROW('Water Data'!E185))),'Data Summary'!BW191="Yes"),OFFSET('Water Data'!$E$6,0,10*ROW('Water Data'!E185)),NA())</f>
        <v>#N/A</v>
      </c>
      <c r="I191" s="510" t="e">
        <f ca="1">+IF(AND(ISNUMBER(OFFSET('Water Data'!$E$9,0,10*ROW('Water Data'!E185))),'Data Summary'!BX191="Yes"),OFFSET('Water Data'!$E$9,0,10*ROW('Water Data'!E185)),NA())</f>
        <v>#N/A</v>
      </c>
      <c r="J191" s="510" t="e">
        <f ca="1">+IF(AND(ISNUMBER(OFFSET('Water Data'!$F$4,0,10*ROW('Water Data'!F185))),'Data Summary'!BY191="Yes"),100-OFFSET('Water Data'!$F$4,0,10*ROW('Water Data'!F185)),NA())</f>
        <v>#N/A</v>
      </c>
      <c r="K191" s="510" t="e">
        <f ca="1">+IF(AND(ISNUMBER(OFFSET('Water Data'!$F$6,0,10*ROW('Water Data'!F185))),'Data Summary'!BZ191="Yes"),OFFSET('Water Data'!$F$6,0,10*ROW('Water Data'!F185)),NA())</f>
        <v>#N/A</v>
      </c>
      <c r="L191" s="510" t="e">
        <f ca="1">+IF(AND(ISNUMBER(OFFSET('Water Data'!$F$9,0,10*ROW('Water Data'!F185))),'Data Summary'!CA191="Yes"),OFFSET('Water Data'!$F$9,0,10*ROW('Water Data'!F185)),NA())</f>
        <v>#N/A</v>
      </c>
      <c r="M191" s="510" t="e">
        <f ca="1">+IF(AND(ISNUMBER(OFFSET('Water Data'!$G$4,0,10*ROW('Water Data'!G185))),'Data Summary'!CB191="Yes"),100-OFFSET('Water Data'!$G$4,0,10*ROW('Water Data'!G185)),NA())</f>
        <v>#N/A</v>
      </c>
      <c r="N191" s="510" t="e">
        <f ca="1">+IF(AND(ISNUMBER(OFFSET('Water Data'!$G$6,0,10*ROW('Water Data'!G185))),'Data Summary'!CC191="Yes"),OFFSET('Water Data'!$G$6,0,10*ROW('Water Data'!G185)),NA())</f>
        <v>#N/A</v>
      </c>
      <c r="O191" s="510" t="e">
        <f ca="1">+IF(AND(ISNUMBER(OFFSET('Water Data'!$G$9,0,10*ROW('Water Data'!G185))),'Data Summary'!CD191="Yes"),OFFSET('Water Data'!$G$9,0,10*ROW('Water Data'!G185)),NA())</f>
        <v>#N/A</v>
      </c>
      <c r="P191" s="510" t="e">
        <f ca="1">+IF(AND(ISNUMBER(OFFSET('Water Data'!$H$4,0,10*ROW('Water Data'!H185))),'Data Summary'!CE191="Yes"),100-OFFSET('Water Data'!$H$4,0,10*ROW('Water Data'!H185)),NA())</f>
        <v>#N/A</v>
      </c>
      <c r="Q191" s="510" t="e">
        <f ca="1">+IF(AND(ISNUMBER(OFFSET('Water Data'!$H$6,0,10*ROW('Water Data'!H185))),'Data Summary'!CF191="Yes"),OFFSET('Water Data'!$H$6,0,10*ROW('Water Data'!H185)),NA())</f>
        <v>#N/A</v>
      </c>
      <c r="R191" s="510" t="e">
        <f ca="1">+IF(AND(ISNUMBER(OFFSET('Water Data'!$H$9,0,10*ROW('Water Data'!H185))),'Data Summary'!CG191="Yes"),OFFSET('Water Data'!$H$9,0,10*ROW('Water Data'!H185)),NA())</f>
        <v>#N/A</v>
      </c>
      <c r="S191" s="510" t="e">
        <f ca="1">+IF(AND(ISNUMBER(OFFSET('Water Data'!$I$4,0,10*ROW('Water Data'!I185))),'Data Summary'!CH191="Yes"),100-OFFSET('Water Data'!$I$4,0,10*ROW('Water Data'!I185)),NA())</f>
        <v>#N/A</v>
      </c>
      <c r="T191" s="510" t="e">
        <f ca="1">+IF(AND(ISNUMBER(OFFSET('Water Data'!$I$6,0,10*ROW('Water Data'!I185))),'Data Summary'!CI191="Yes"),OFFSET('Water Data'!$I$6,0,10*ROW('Water Data'!I185)),NA())</f>
        <v>#N/A</v>
      </c>
      <c r="U191" s="510" t="e">
        <f ca="1">+IF(AND(ISNUMBER(OFFSET('Water Data'!$I$9,0,10*ROW('Water Data'!I185))),'Data Summary'!CJ191="Yes"),OFFSET('Water Data'!$I$9,0,10*ROW('Water Data'!I185)),NA())</f>
        <v>#N/A</v>
      </c>
      <c r="V191" s="511" t="e">
        <f ca="1">+IF(AND(ISNUMBER(OFFSET('Sanitation Data'!$D$4,0,10*ROW('Sanitation Data'!D185))),'Data Summary'!CK191="Yes"),100-OFFSET('Sanitation Data'!$D$4,0,10*ROW('Sanitation Data'!D185)),NA())</f>
        <v>#N/A</v>
      </c>
      <c r="W191" s="511" t="e">
        <f ca="1">+IF(AND(ISNUMBER(OFFSET('Sanitation Data'!$D$6,0,10*ROW('Sanitation Data'!D185))),'Data Summary'!CL191="Yes"),OFFSET('Sanitation Data'!$D$6,0,10*ROW('Sanitation Data'!D185)),NA())</f>
        <v>#N/A</v>
      </c>
      <c r="X191" s="511" t="e">
        <f ca="1">+IF(AND(ISNUMBER(OFFSET('Sanitation Data'!$D$10,0,10*ROW('Sanitation Data'!D185))),'Data Summary'!CM191="Yes"),OFFSET('Sanitation Data'!$D$10,0,10*ROW('Sanitation Data'!D185)),NA())</f>
        <v>#N/A</v>
      </c>
      <c r="Y191" s="511" t="e">
        <f ca="1">+IF(AND(ISNUMBER(OFFSET('Sanitation Data'!$D$11,0,10*ROW('Sanitation Data'!D185))),'Data Summary'!CN191="Yes"),OFFSET('Sanitation Data'!$D$11,0,10*ROW('Sanitation Data'!D185)),NA())</f>
        <v>#N/A</v>
      </c>
      <c r="Z191" s="511" t="e">
        <f ca="1">+IF(AND(ISNUMBER(OFFSET('Sanitation Data'!$D$12,0,10*ROW('Sanitation Data'!D185))),'Data Summary'!CO191="Yes"),OFFSET('Sanitation Data'!$D$12,0,10*ROW('Sanitation Data'!D185)),NA())</f>
        <v>#N/A</v>
      </c>
      <c r="AA191" s="511" t="e">
        <f ca="1">+IF(AND(ISNUMBER(OFFSET('Sanitation Data'!$E$4,0,10*ROW('Sanitation Data'!E185))),'Data Summary'!CP191="Yes"),100-OFFSET('Sanitation Data'!$E$4,0,10*ROW('Sanitation Data'!E185)),NA())</f>
        <v>#N/A</v>
      </c>
      <c r="AB191" s="511" t="e">
        <f ca="1">+IF(AND(ISNUMBER(OFFSET('Sanitation Data'!$E$6,0,10*ROW('Sanitation Data'!E185))),'Data Summary'!CQ191="Yes"),OFFSET('Sanitation Data'!$E$6,0,10*ROW('Sanitation Data'!E185)),NA())</f>
        <v>#N/A</v>
      </c>
      <c r="AC191" s="511" t="e">
        <f ca="1">+IF(AND(ISNUMBER(OFFSET('Sanitation Data'!$E$10,0,10*ROW('Sanitation Data'!E185))),'Data Summary'!CR191="Yes"),OFFSET('Sanitation Data'!$E$10,0,10*ROW('Sanitation Data'!E185)),NA())</f>
        <v>#N/A</v>
      </c>
      <c r="AD191" s="511" t="e">
        <f ca="1">+IF(AND(ISNUMBER(OFFSET('Sanitation Data'!$E$11,0,10*ROW('Sanitation Data'!E185))),'Data Summary'!CS191="Yes"),OFFSET('Sanitation Data'!$E$11,0,10*ROW('Sanitation Data'!E185)),NA())</f>
        <v>#N/A</v>
      </c>
      <c r="AE191" s="511" t="e">
        <f ca="1">+IF(AND(ISNUMBER(OFFSET('Sanitation Data'!$E$12,0,10*ROW('Sanitation Data'!E185))),'Data Summary'!CT191="Yes"),OFFSET('Sanitation Data'!$E$12,0,10*ROW('Sanitation Data'!E185)),NA())</f>
        <v>#N/A</v>
      </c>
      <c r="AF191" s="511" t="e">
        <f ca="1">+IF(AND(ISNUMBER(OFFSET('Sanitation Data'!$F$4,0,10*ROW('Sanitation Data'!F185))),'Data Summary'!CU191="Yes"),100-OFFSET('Sanitation Data'!$F$4,0,10*ROW('Sanitation Data'!F185)),NA())</f>
        <v>#N/A</v>
      </c>
      <c r="AG191" s="511" t="e">
        <f ca="1">+IF(AND(ISNUMBER(OFFSET('Sanitation Data'!$F$6,0,10*ROW('Sanitation Data'!F185))),'Data Summary'!CV191="Yes"),OFFSET('Sanitation Data'!$F$6,0,10*ROW('Sanitation Data'!F185)),NA())</f>
        <v>#N/A</v>
      </c>
      <c r="AH191" s="511" t="e">
        <f ca="1">+IF(AND(ISNUMBER(OFFSET('Sanitation Data'!$F$10,0,10*ROW('Sanitation Data'!F185))),'Data Summary'!CW191="Yes"),OFFSET('Sanitation Data'!$F$10,0,10*ROW('Sanitation Data'!F185)),NA())</f>
        <v>#N/A</v>
      </c>
      <c r="AI191" s="511" t="e">
        <f ca="1">+IF(AND(ISNUMBER(OFFSET('Sanitation Data'!$F$11,0,10*ROW('Sanitation Data'!F185))),'Data Summary'!CX191="Yes"),OFFSET('Sanitation Data'!$F$11,0,10*ROW('Sanitation Data'!F185)),NA())</f>
        <v>#N/A</v>
      </c>
      <c r="AJ191" s="511" t="e">
        <f ca="1">+IF(AND(ISNUMBER(OFFSET('Sanitation Data'!$F$12,0,10*ROW('Sanitation Data'!F185))),'Data Summary'!CY191="Yes"),OFFSET('Sanitation Data'!$F$12,0,10*ROW('Sanitation Data'!F185)),NA())</f>
        <v>#N/A</v>
      </c>
      <c r="AK191" s="511" t="e">
        <f ca="1">+IF(AND(ISNUMBER(OFFSET('Sanitation Data'!$G$4,0,10*ROW('Sanitation Data'!G185))),'Data Summary'!CZ191="Yes"),100-OFFSET('Sanitation Data'!$G$4,0,10*ROW('Sanitation Data'!G185)),NA())</f>
        <v>#N/A</v>
      </c>
      <c r="AL191" s="511" t="e">
        <f ca="1">+IF(AND(ISNUMBER(OFFSET('Sanitation Data'!$G$6,0,10*ROW('Sanitation Data'!G185))),'Data Summary'!DA191="Yes"),OFFSET('Sanitation Data'!$G$6,0,10*ROW('Sanitation Data'!G185)),NA())</f>
        <v>#N/A</v>
      </c>
      <c r="AM191" s="511" t="e">
        <f ca="1">+IF(AND(ISNUMBER(OFFSET('Sanitation Data'!$G$10,0,10*ROW('Sanitation Data'!G185))),'Data Summary'!DB191="Yes"),OFFSET('Sanitation Data'!$G$10,0,10*ROW('Sanitation Data'!G185)),NA())</f>
        <v>#N/A</v>
      </c>
      <c r="AN191" s="511" t="e">
        <f ca="1">+IF(AND(ISNUMBER(OFFSET('Sanitation Data'!$G$11,0,10*ROW('Sanitation Data'!G185))),'Data Summary'!DC191="Yes"),OFFSET('Sanitation Data'!$G$11,0,10*ROW('Sanitation Data'!G185)),NA())</f>
        <v>#N/A</v>
      </c>
      <c r="AO191" s="511" t="e">
        <f ca="1">+IF(AND(ISNUMBER(OFFSET('Sanitation Data'!$G$12,0,10*ROW('Sanitation Data'!G185))),'Data Summary'!DD191="Yes"),OFFSET('Sanitation Data'!$G$12,0,10*ROW('Sanitation Data'!G185)),NA())</f>
        <v>#N/A</v>
      </c>
      <c r="AP191" s="511" t="e">
        <f ca="1">+IF(AND(ISNUMBER(OFFSET('Sanitation Data'!$H$4,0,10*ROW('Sanitation Data'!H185))),'Data Summary'!DE191="Yes"),100-OFFSET('Sanitation Data'!$H$4,0,10*ROW('Sanitation Data'!H185)),NA())</f>
        <v>#N/A</v>
      </c>
      <c r="AQ191" s="511" t="e">
        <f ca="1">+IF(AND(ISNUMBER(OFFSET('Sanitation Data'!$H$6,0,10*ROW('Sanitation Data'!H185))),'Data Summary'!DF191="Yes"),OFFSET('Sanitation Data'!$H$6,0,10*ROW('Sanitation Data'!H185)),NA())</f>
        <v>#N/A</v>
      </c>
      <c r="AR191" s="511" t="e">
        <f ca="1">+IF(AND(ISNUMBER(OFFSET('Sanitation Data'!$H$10,0,10*ROW('Sanitation Data'!H185))),'Data Summary'!DG191="Yes"),OFFSET('Sanitation Data'!$H$10,0,10*ROW('Sanitation Data'!H185)),NA())</f>
        <v>#N/A</v>
      </c>
      <c r="AS191" s="511" t="e">
        <f ca="1">+IF(AND(ISNUMBER(OFFSET('Sanitation Data'!$H$11,0,10*ROW('Sanitation Data'!H185))),'Data Summary'!DH191="Yes"),OFFSET('Sanitation Data'!$H$11,0,10*ROW('Sanitation Data'!H185)),NA())</f>
        <v>#N/A</v>
      </c>
      <c r="AT191" s="511" t="e">
        <f ca="1">+IF(AND(ISNUMBER(OFFSET('Sanitation Data'!$H$12,0,10*ROW('Sanitation Data'!H185))),'Data Summary'!DI191="Yes"),OFFSET('Sanitation Data'!$H$12,0,10*ROW('Sanitation Data'!H185)),NA())</f>
        <v>#N/A</v>
      </c>
      <c r="AU191" s="511" t="e">
        <f ca="1">+IF(AND(ISNUMBER(OFFSET('Sanitation Data'!$I$4,0,10*ROW('Sanitation Data'!I185))),'Data Summary'!DJ191="Yes"),100-OFFSET('Sanitation Data'!$I$4,0,10*ROW('Sanitation Data'!I185)),NA())</f>
        <v>#N/A</v>
      </c>
      <c r="AV191" s="511" t="e">
        <f ca="1">+IF(AND(ISNUMBER(OFFSET('Sanitation Data'!$I$6,0,10*ROW('Sanitation Data'!I185))),'Data Summary'!DK191="Yes"),OFFSET('Sanitation Data'!$I$6,0,10*ROW('Sanitation Data'!I185)),NA())</f>
        <v>#N/A</v>
      </c>
      <c r="AW191" s="511" t="e">
        <f ca="1">+IF(AND(ISNUMBER(OFFSET('Sanitation Data'!$I$10,0,10*ROW('Sanitation Data'!I185))),'Data Summary'!DL191="Yes"),OFFSET('Sanitation Data'!$I$10,0,10*ROW('Sanitation Data'!I185)),NA())</f>
        <v>#N/A</v>
      </c>
      <c r="AX191" s="511" t="e">
        <f ca="1">+IF(AND(ISNUMBER(OFFSET('Sanitation Data'!$I$11,0,10*ROW('Sanitation Data'!I185))),'Data Summary'!DM191="Yes"),OFFSET('Sanitation Data'!$I$11,0,10*ROW('Sanitation Data'!I185)),NA())</f>
        <v>#N/A</v>
      </c>
      <c r="AY191" s="511" t="e">
        <f ca="1">+IF(AND(ISNUMBER(OFFSET('Sanitation Data'!$I$12,0,10*ROW('Sanitation Data'!I185))),'Data Summary'!DN191="Yes"),OFFSET('Sanitation Data'!$I$12,0,10*ROW('Sanitation Data'!I185)),NA())</f>
        <v>#N/A</v>
      </c>
      <c r="AZ191" s="512" t="e">
        <f ca="1">+IF(AND(ISNUMBER(OFFSET('Hygiene Data'!$D$5,0,10*ROW('Hygiene Data'!D185))),'Data Summary'!DO191="Yes"),OFFSET('Hygiene Data'!$D$5,0,10*ROW('Hygiene Data'!D185)),NA())</f>
        <v>#N/A</v>
      </c>
      <c r="BA191" s="512" t="e">
        <f ca="1">+IF(AND(ISNUMBER(OFFSET('Hygiene Data'!$D$7,0,10*ROW('Hygiene Data'!D185))),'Data Summary'!DP191="Yes"),OFFSET('Hygiene Data'!$D$7,0,10*ROW('Hygiene Data'!D185)),NA())</f>
        <v>#N/A</v>
      </c>
      <c r="BB191" s="512" t="e">
        <f ca="1">+IF(AND(ISNUMBER(OFFSET('Hygiene Data'!$D$9,0,10*ROW('Hygiene Data'!D185))),'Data Summary'!DQ191="Yes"),OFFSET('Hygiene Data'!$D$9,0,10*ROW('Hygiene Data'!D185)),NA())</f>
        <v>#N/A</v>
      </c>
      <c r="BC191" s="512" t="e">
        <f ca="1">+IF(AND(ISNUMBER(OFFSET('Hygiene Data'!$E$5,0,10*ROW('Hygiene Data'!E185))),'Data Summary'!DR191="Yes"),OFFSET('Hygiene Data'!$E$5,0,10*ROW('Hygiene Data'!E185)),NA())</f>
        <v>#N/A</v>
      </c>
      <c r="BD191" s="512" t="e">
        <f ca="1">+IF(AND(ISNUMBER(OFFSET('Hygiene Data'!$E$7,0,10*ROW('Hygiene Data'!E185))),'Data Summary'!DS191="Yes"),OFFSET('Hygiene Data'!$E$7,0,10*ROW('Hygiene Data'!E185)),NA())</f>
        <v>#N/A</v>
      </c>
      <c r="BE191" s="512" t="e">
        <f ca="1">+IF(AND(ISNUMBER(OFFSET('Hygiene Data'!$E$9,0,10*ROW('Hygiene Data'!E185))),'Data Summary'!DT191="Yes"),OFFSET('Hygiene Data'!$E$9,0,10*ROW('Hygiene Data'!E185)),NA())</f>
        <v>#N/A</v>
      </c>
      <c r="BF191" s="512" t="e">
        <f ca="1">+IF(AND(ISNUMBER(OFFSET('Hygiene Data'!$F$5,0,10*ROW('Hygiene Data'!F185))),'Data Summary'!DU191="Yes"),OFFSET('Hygiene Data'!$F$5,0,10*ROW('Hygiene Data'!F185)),NA())</f>
        <v>#N/A</v>
      </c>
      <c r="BG191" s="512" t="e">
        <f ca="1">+IF(AND(ISNUMBER(OFFSET('Hygiene Data'!$F$7,0,10*ROW('Hygiene Data'!F185))),'Data Summary'!DV191="Yes"),OFFSET('Hygiene Data'!$F$7,0,10*ROW('Hygiene Data'!F185)),NA())</f>
        <v>#N/A</v>
      </c>
      <c r="BH191" s="512" t="e">
        <f ca="1">+IF(AND(ISNUMBER(OFFSET('Hygiene Data'!$F$9,0,10*ROW('Hygiene Data'!F185))),'Data Summary'!DW191="Yes"),OFFSET('Hygiene Data'!$F$9,0,10*ROW('Hygiene Data'!F185)),NA())</f>
        <v>#N/A</v>
      </c>
      <c r="BI191" s="512" t="e">
        <f ca="1">+IF(AND(ISNUMBER(OFFSET('Hygiene Data'!$G$5,0,10*ROW('Hygiene Data'!G185))),'Data Summary'!DX191="Yes"),OFFSET('Hygiene Data'!$G$5,0,10*ROW('Hygiene Data'!G185)),NA())</f>
        <v>#N/A</v>
      </c>
      <c r="BJ191" s="512" t="e">
        <f ca="1">+IF(AND(ISNUMBER(OFFSET('Hygiene Data'!$G$7,0,10*ROW('Hygiene Data'!G185))),'Data Summary'!DY191="Yes"),OFFSET('Hygiene Data'!$G$7,0,10*ROW('Hygiene Data'!G185)),NA())</f>
        <v>#N/A</v>
      </c>
      <c r="BK191" s="512" t="e">
        <f ca="1">+IF(AND(ISNUMBER(OFFSET('Hygiene Data'!$G$9,0,10*ROW('Hygiene Data'!G185))),'Data Summary'!DZ191="Yes"),OFFSET('Hygiene Data'!$G$9,0,10*ROW('Hygiene Data'!G185)),NA())</f>
        <v>#N/A</v>
      </c>
      <c r="BL191" s="512" t="e">
        <f ca="1">+IF(AND(ISNUMBER(OFFSET('Hygiene Data'!$H$5,0,10*ROW('Hygiene Data'!H185))),'Data Summary'!EA191="Yes"),OFFSET('Hygiene Data'!$H$5,0,10*ROW('Hygiene Data'!H185)),NA())</f>
        <v>#N/A</v>
      </c>
      <c r="BM191" s="512" t="e">
        <f ca="1">+IF(AND(ISNUMBER(OFFSET('Hygiene Data'!$H$7,0,10*ROW('Hygiene Data'!H185))),'Data Summary'!EB191="Yes"),OFFSET('Hygiene Data'!$H$7,0,10*ROW('Hygiene Data'!H185)),NA())</f>
        <v>#N/A</v>
      </c>
      <c r="BN191" s="512" t="e">
        <f ca="1">+IF(AND(ISNUMBER(OFFSET('Hygiene Data'!$H$9,0,10*ROW('Hygiene Data'!H185))),'Data Summary'!EC191="Yes"),OFFSET('Hygiene Data'!$H$9,0,10*ROW('Hygiene Data'!H185)),NA())</f>
        <v>#N/A</v>
      </c>
      <c r="BO191" s="512" t="e">
        <f ca="1">+IF(AND(ISNUMBER(OFFSET('Hygiene Data'!$I$5,0,10*ROW('Hygiene Data'!I185))),'Data Summary'!ED191="Yes"),OFFSET('Hygiene Data'!$I$5,0,10*ROW('Hygiene Data'!I185)),NA())</f>
        <v>#N/A</v>
      </c>
      <c r="BP191" s="512" t="e">
        <f ca="1">+IF(AND(ISNUMBER(OFFSET('Hygiene Data'!$I$7,0,10*ROW('Hygiene Data'!I185))),'Data Summary'!EE191="Yes"),OFFSET('Hygiene Data'!$I$7,0,10*ROW('Hygiene Data'!I185)),NA())</f>
        <v>#N/A</v>
      </c>
      <c r="BQ191" s="512" t="e">
        <f ca="1">+IF(AND(ISNUMBER(OFFSET('Hygiene Data'!$I$9,0,10*ROW('Hygiene Data'!I185))),'Data Summary'!EF191="Yes"),OFFSET('Hygiene Data'!$I$9,0,10*ROW('Hygiene Data'!I185)),NA())</f>
        <v>#N/A</v>
      </c>
    </row>
    <row r="192" spans="1:69" x14ac:dyDescent="0.25">
      <c r="A192" s="508" t="e">
        <f ca="1">+RIGHT('Data Summary'!A192,LEN('Data Summary'!A192)-9)</f>
        <v>#VALUE!</v>
      </c>
      <c r="B192" s="482" t="str">
        <f ca="1">+IF(ISTEXT('Data Summary'!B192),'Data Summary'!B192,"")</f>
        <v/>
      </c>
      <c r="C192" s="509" t="e">
        <f ca="1">+VALUE('Data Summary'!C192)</f>
        <v>#VALUE!</v>
      </c>
      <c r="D192" s="510" t="e">
        <f ca="1">+IF(AND(ISNUMBER(OFFSET('Water Data'!$D$4,0,10*ROW('Water Data'!D186))),'Data Summary'!BS192="Yes"),100-OFFSET('Water Data'!$D$4,0,10*ROW('Water Data'!D186)),NA())</f>
        <v>#N/A</v>
      </c>
      <c r="E192" s="510" t="e">
        <f ca="1">+IF(AND(ISNUMBER(OFFSET('Water Data'!$D$6,0,10*ROW('Water Data'!D186))),'Data Summary'!BT192="Yes"),OFFSET('Water Data'!$D$6,0,10*ROW('Water Data'!D186)),NA())</f>
        <v>#N/A</v>
      </c>
      <c r="F192" s="510" t="e">
        <f ca="1">+IF(AND(ISNUMBER(OFFSET('Water Data'!$D$9,0,10*ROW('Water Data'!D186))),'Data Summary'!BU192="Yes"),OFFSET('Water Data'!$D$9,0,10*ROW('Water Data'!D186)),NA())</f>
        <v>#N/A</v>
      </c>
      <c r="G192" s="510" t="e">
        <f ca="1">+IF(AND(ISNUMBER(OFFSET('Water Data'!$E$4,0,10*ROW('Water Data'!E186))),'Data Summary'!BV192="Yes"),100-OFFSET('Water Data'!$E$4,0,10*ROW('Water Data'!E186)),NA())</f>
        <v>#N/A</v>
      </c>
      <c r="H192" s="510" t="e">
        <f ca="1">+IF(AND(ISNUMBER(OFFSET('Water Data'!$E$6,0,10*ROW('Water Data'!E186))),'Data Summary'!BW192="Yes"),OFFSET('Water Data'!$E$6,0,10*ROW('Water Data'!E186)),NA())</f>
        <v>#N/A</v>
      </c>
      <c r="I192" s="510" t="e">
        <f ca="1">+IF(AND(ISNUMBER(OFFSET('Water Data'!$E$9,0,10*ROW('Water Data'!E186))),'Data Summary'!BX192="Yes"),OFFSET('Water Data'!$E$9,0,10*ROW('Water Data'!E186)),NA())</f>
        <v>#N/A</v>
      </c>
      <c r="J192" s="510" t="e">
        <f ca="1">+IF(AND(ISNUMBER(OFFSET('Water Data'!$F$4,0,10*ROW('Water Data'!F186))),'Data Summary'!BY192="Yes"),100-OFFSET('Water Data'!$F$4,0,10*ROW('Water Data'!F186)),NA())</f>
        <v>#N/A</v>
      </c>
      <c r="K192" s="510" t="e">
        <f ca="1">+IF(AND(ISNUMBER(OFFSET('Water Data'!$F$6,0,10*ROW('Water Data'!F186))),'Data Summary'!BZ192="Yes"),OFFSET('Water Data'!$F$6,0,10*ROW('Water Data'!F186)),NA())</f>
        <v>#N/A</v>
      </c>
      <c r="L192" s="510" t="e">
        <f ca="1">+IF(AND(ISNUMBER(OFFSET('Water Data'!$F$9,0,10*ROW('Water Data'!F186))),'Data Summary'!CA192="Yes"),OFFSET('Water Data'!$F$9,0,10*ROW('Water Data'!F186)),NA())</f>
        <v>#N/A</v>
      </c>
      <c r="M192" s="510" t="e">
        <f ca="1">+IF(AND(ISNUMBER(OFFSET('Water Data'!$G$4,0,10*ROW('Water Data'!G186))),'Data Summary'!CB192="Yes"),100-OFFSET('Water Data'!$G$4,0,10*ROW('Water Data'!G186)),NA())</f>
        <v>#N/A</v>
      </c>
      <c r="N192" s="510" t="e">
        <f ca="1">+IF(AND(ISNUMBER(OFFSET('Water Data'!$G$6,0,10*ROW('Water Data'!G186))),'Data Summary'!CC192="Yes"),OFFSET('Water Data'!$G$6,0,10*ROW('Water Data'!G186)),NA())</f>
        <v>#N/A</v>
      </c>
      <c r="O192" s="510" t="e">
        <f ca="1">+IF(AND(ISNUMBER(OFFSET('Water Data'!$G$9,0,10*ROW('Water Data'!G186))),'Data Summary'!CD192="Yes"),OFFSET('Water Data'!$G$9,0,10*ROW('Water Data'!G186)),NA())</f>
        <v>#N/A</v>
      </c>
      <c r="P192" s="510" t="e">
        <f ca="1">+IF(AND(ISNUMBER(OFFSET('Water Data'!$H$4,0,10*ROW('Water Data'!H186))),'Data Summary'!CE192="Yes"),100-OFFSET('Water Data'!$H$4,0,10*ROW('Water Data'!H186)),NA())</f>
        <v>#N/A</v>
      </c>
      <c r="Q192" s="510" t="e">
        <f ca="1">+IF(AND(ISNUMBER(OFFSET('Water Data'!$H$6,0,10*ROW('Water Data'!H186))),'Data Summary'!CF192="Yes"),OFFSET('Water Data'!$H$6,0,10*ROW('Water Data'!H186)),NA())</f>
        <v>#N/A</v>
      </c>
      <c r="R192" s="510" t="e">
        <f ca="1">+IF(AND(ISNUMBER(OFFSET('Water Data'!$H$9,0,10*ROW('Water Data'!H186))),'Data Summary'!CG192="Yes"),OFFSET('Water Data'!$H$9,0,10*ROW('Water Data'!H186)),NA())</f>
        <v>#N/A</v>
      </c>
      <c r="S192" s="510" t="e">
        <f ca="1">+IF(AND(ISNUMBER(OFFSET('Water Data'!$I$4,0,10*ROW('Water Data'!I186))),'Data Summary'!CH192="Yes"),100-OFFSET('Water Data'!$I$4,0,10*ROW('Water Data'!I186)),NA())</f>
        <v>#N/A</v>
      </c>
      <c r="T192" s="510" t="e">
        <f ca="1">+IF(AND(ISNUMBER(OFFSET('Water Data'!$I$6,0,10*ROW('Water Data'!I186))),'Data Summary'!CI192="Yes"),OFFSET('Water Data'!$I$6,0,10*ROW('Water Data'!I186)),NA())</f>
        <v>#N/A</v>
      </c>
      <c r="U192" s="510" t="e">
        <f ca="1">+IF(AND(ISNUMBER(OFFSET('Water Data'!$I$9,0,10*ROW('Water Data'!I186))),'Data Summary'!CJ192="Yes"),OFFSET('Water Data'!$I$9,0,10*ROW('Water Data'!I186)),NA())</f>
        <v>#N/A</v>
      </c>
      <c r="V192" s="511" t="e">
        <f ca="1">+IF(AND(ISNUMBER(OFFSET('Sanitation Data'!$D$4,0,10*ROW('Sanitation Data'!D186))),'Data Summary'!CK192="Yes"),100-OFFSET('Sanitation Data'!$D$4,0,10*ROW('Sanitation Data'!D186)),NA())</f>
        <v>#N/A</v>
      </c>
      <c r="W192" s="511" t="e">
        <f ca="1">+IF(AND(ISNUMBER(OFFSET('Sanitation Data'!$D$6,0,10*ROW('Sanitation Data'!D186))),'Data Summary'!CL192="Yes"),OFFSET('Sanitation Data'!$D$6,0,10*ROW('Sanitation Data'!D186)),NA())</f>
        <v>#N/A</v>
      </c>
      <c r="X192" s="511" t="e">
        <f ca="1">+IF(AND(ISNUMBER(OFFSET('Sanitation Data'!$D$10,0,10*ROW('Sanitation Data'!D186))),'Data Summary'!CM192="Yes"),OFFSET('Sanitation Data'!$D$10,0,10*ROW('Sanitation Data'!D186)),NA())</f>
        <v>#N/A</v>
      </c>
      <c r="Y192" s="511" t="e">
        <f ca="1">+IF(AND(ISNUMBER(OFFSET('Sanitation Data'!$D$11,0,10*ROW('Sanitation Data'!D186))),'Data Summary'!CN192="Yes"),OFFSET('Sanitation Data'!$D$11,0,10*ROW('Sanitation Data'!D186)),NA())</f>
        <v>#N/A</v>
      </c>
      <c r="Z192" s="511" t="e">
        <f ca="1">+IF(AND(ISNUMBER(OFFSET('Sanitation Data'!$D$12,0,10*ROW('Sanitation Data'!D186))),'Data Summary'!CO192="Yes"),OFFSET('Sanitation Data'!$D$12,0,10*ROW('Sanitation Data'!D186)),NA())</f>
        <v>#N/A</v>
      </c>
      <c r="AA192" s="511" t="e">
        <f ca="1">+IF(AND(ISNUMBER(OFFSET('Sanitation Data'!$E$4,0,10*ROW('Sanitation Data'!E186))),'Data Summary'!CP192="Yes"),100-OFFSET('Sanitation Data'!$E$4,0,10*ROW('Sanitation Data'!E186)),NA())</f>
        <v>#N/A</v>
      </c>
      <c r="AB192" s="511" t="e">
        <f ca="1">+IF(AND(ISNUMBER(OFFSET('Sanitation Data'!$E$6,0,10*ROW('Sanitation Data'!E186))),'Data Summary'!CQ192="Yes"),OFFSET('Sanitation Data'!$E$6,0,10*ROW('Sanitation Data'!E186)),NA())</f>
        <v>#N/A</v>
      </c>
      <c r="AC192" s="511" t="e">
        <f ca="1">+IF(AND(ISNUMBER(OFFSET('Sanitation Data'!$E$10,0,10*ROW('Sanitation Data'!E186))),'Data Summary'!CR192="Yes"),OFFSET('Sanitation Data'!$E$10,0,10*ROW('Sanitation Data'!E186)),NA())</f>
        <v>#N/A</v>
      </c>
      <c r="AD192" s="511" t="e">
        <f ca="1">+IF(AND(ISNUMBER(OFFSET('Sanitation Data'!$E$11,0,10*ROW('Sanitation Data'!E186))),'Data Summary'!CS192="Yes"),OFFSET('Sanitation Data'!$E$11,0,10*ROW('Sanitation Data'!E186)),NA())</f>
        <v>#N/A</v>
      </c>
      <c r="AE192" s="511" t="e">
        <f ca="1">+IF(AND(ISNUMBER(OFFSET('Sanitation Data'!$E$12,0,10*ROW('Sanitation Data'!E186))),'Data Summary'!CT192="Yes"),OFFSET('Sanitation Data'!$E$12,0,10*ROW('Sanitation Data'!E186)),NA())</f>
        <v>#N/A</v>
      </c>
      <c r="AF192" s="511" t="e">
        <f ca="1">+IF(AND(ISNUMBER(OFFSET('Sanitation Data'!$F$4,0,10*ROW('Sanitation Data'!F186))),'Data Summary'!CU192="Yes"),100-OFFSET('Sanitation Data'!$F$4,0,10*ROW('Sanitation Data'!F186)),NA())</f>
        <v>#N/A</v>
      </c>
      <c r="AG192" s="511" t="e">
        <f ca="1">+IF(AND(ISNUMBER(OFFSET('Sanitation Data'!$F$6,0,10*ROW('Sanitation Data'!F186))),'Data Summary'!CV192="Yes"),OFFSET('Sanitation Data'!$F$6,0,10*ROW('Sanitation Data'!F186)),NA())</f>
        <v>#N/A</v>
      </c>
      <c r="AH192" s="511" t="e">
        <f ca="1">+IF(AND(ISNUMBER(OFFSET('Sanitation Data'!$F$10,0,10*ROW('Sanitation Data'!F186))),'Data Summary'!CW192="Yes"),OFFSET('Sanitation Data'!$F$10,0,10*ROW('Sanitation Data'!F186)),NA())</f>
        <v>#N/A</v>
      </c>
      <c r="AI192" s="511" t="e">
        <f ca="1">+IF(AND(ISNUMBER(OFFSET('Sanitation Data'!$F$11,0,10*ROW('Sanitation Data'!F186))),'Data Summary'!CX192="Yes"),OFFSET('Sanitation Data'!$F$11,0,10*ROW('Sanitation Data'!F186)),NA())</f>
        <v>#N/A</v>
      </c>
      <c r="AJ192" s="511" t="e">
        <f ca="1">+IF(AND(ISNUMBER(OFFSET('Sanitation Data'!$F$12,0,10*ROW('Sanitation Data'!F186))),'Data Summary'!CY192="Yes"),OFFSET('Sanitation Data'!$F$12,0,10*ROW('Sanitation Data'!F186)),NA())</f>
        <v>#N/A</v>
      </c>
      <c r="AK192" s="511" t="e">
        <f ca="1">+IF(AND(ISNUMBER(OFFSET('Sanitation Data'!$G$4,0,10*ROW('Sanitation Data'!G186))),'Data Summary'!CZ192="Yes"),100-OFFSET('Sanitation Data'!$G$4,0,10*ROW('Sanitation Data'!G186)),NA())</f>
        <v>#N/A</v>
      </c>
      <c r="AL192" s="511" t="e">
        <f ca="1">+IF(AND(ISNUMBER(OFFSET('Sanitation Data'!$G$6,0,10*ROW('Sanitation Data'!G186))),'Data Summary'!DA192="Yes"),OFFSET('Sanitation Data'!$G$6,0,10*ROW('Sanitation Data'!G186)),NA())</f>
        <v>#N/A</v>
      </c>
      <c r="AM192" s="511" t="e">
        <f ca="1">+IF(AND(ISNUMBER(OFFSET('Sanitation Data'!$G$10,0,10*ROW('Sanitation Data'!G186))),'Data Summary'!DB192="Yes"),OFFSET('Sanitation Data'!$G$10,0,10*ROW('Sanitation Data'!G186)),NA())</f>
        <v>#N/A</v>
      </c>
      <c r="AN192" s="511" t="e">
        <f ca="1">+IF(AND(ISNUMBER(OFFSET('Sanitation Data'!$G$11,0,10*ROW('Sanitation Data'!G186))),'Data Summary'!DC192="Yes"),OFFSET('Sanitation Data'!$G$11,0,10*ROW('Sanitation Data'!G186)),NA())</f>
        <v>#N/A</v>
      </c>
      <c r="AO192" s="511" t="e">
        <f ca="1">+IF(AND(ISNUMBER(OFFSET('Sanitation Data'!$G$12,0,10*ROW('Sanitation Data'!G186))),'Data Summary'!DD192="Yes"),OFFSET('Sanitation Data'!$G$12,0,10*ROW('Sanitation Data'!G186)),NA())</f>
        <v>#N/A</v>
      </c>
      <c r="AP192" s="511" t="e">
        <f ca="1">+IF(AND(ISNUMBER(OFFSET('Sanitation Data'!$H$4,0,10*ROW('Sanitation Data'!H186))),'Data Summary'!DE192="Yes"),100-OFFSET('Sanitation Data'!$H$4,0,10*ROW('Sanitation Data'!H186)),NA())</f>
        <v>#N/A</v>
      </c>
      <c r="AQ192" s="511" t="e">
        <f ca="1">+IF(AND(ISNUMBER(OFFSET('Sanitation Data'!$H$6,0,10*ROW('Sanitation Data'!H186))),'Data Summary'!DF192="Yes"),OFFSET('Sanitation Data'!$H$6,0,10*ROW('Sanitation Data'!H186)),NA())</f>
        <v>#N/A</v>
      </c>
      <c r="AR192" s="511" t="e">
        <f ca="1">+IF(AND(ISNUMBER(OFFSET('Sanitation Data'!$H$10,0,10*ROW('Sanitation Data'!H186))),'Data Summary'!DG192="Yes"),OFFSET('Sanitation Data'!$H$10,0,10*ROW('Sanitation Data'!H186)),NA())</f>
        <v>#N/A</v>
      </c>
      <c r="AS192" s="511" t="e">
        <f ca="1">+IF(AND(ISNUMBER(OFFSET('Sanitation Data'!$H$11,0,10*ROW('Sanitation Data'!H186))),'Data Summary'!DH192="Yes"),OFFSET('Sanitation Data'!$H$11,0,10*ROW('Sanitation Data'!H186)),NA())</f>
        <v>#N/A</v>
      </c>
      <c r="AT192" s="511" t="e">
        <f ca="1">+IF(AND(ISNUMBER(OFFSET('Sanitation Data'!$H$12,0,10*ROW('Sanitation Data'!H186))),'Data Summary'!DI192="Yes"),OFFSET('Sanitation Data'!$H$12,0,10*ROW('Sanitation Data'!H186)),NA())</f>
        <v>#N/A</v>
      </c>
      <c r="AU192" s="511" t="e">
        <f ca="1">+IF(AND(ISNUMBER(OFFSET('Sanitation Data'!$I$4,0,10*ROW('Sanitation Data'!I186))),'Data Summary'!DJ192="Yes"),100-OFFSET('Sanitation Data'!$I$4,0,10*ROW('Sanitation Data'!I186)),NA())</f>
        <v>#N/A</v>
      </c>
      <c r="AV192" s="511" t="e">
        <f ca="1">+IF(AND(ISNUMBER(OFFSET('Sanitation Data'!$I$6,0,10*ROW('Sanitation Data'!I186))),'Data Summary'!DK192="Yes"),OFFSET('Sanitation Data'!$I$6,0,10*ROW('Sanitation Data'!I186)),NA())</f>
        <v>#N/A</v>
      </c>
      <c r="AW192" s="511" t="e">
        <f ca="1">+IF(AND(ISNUMBER(OFFSET('Sanitation Data'!$I$10,0,10*ROW('Sanitation Data'!I186))),'Data Summary'!DL192="Yes"),OFFSET('Sanitation Data'!$I$10,0,10*ROW('Sanitation Data'!I186)),NA())</f>
        <v>#N/A</v>
      </c>
      <c r="AX192" s="511" t="e">
        <f ca="1">+IF(AND(ISNUMBER(OFFSET('Sanitation Data'!$I$11,0,10*ROW('Sanitation Data'!I186))),'Data Summary'!DM192="Yes"),OFFSET('Sanitation Data'!$I$11,0,10*ROW('Sanitation Data'!I186)),NA())</f>
        <v>#N/A</v>
      </c>
      <c r="AY192" s="511" t="e">
        <f ca="1">+IF(AND(ISNUMBER(OFFSET('Sanitation Data'!$I$12,0,10*ROW('Sanitation Data'!I186))),'Data Summary'!DN192="Yes"),OFFSET('Sanitation Data'!$I$12,0,10*ROW('Sanitation Data'!I186)),NA())</f>
        <v>#N/A</v>
      </c>
      <c r="AZ192" s="512" t="e">
        <f ca="1">+IF(AND(ISNUMBER(OFFSET('Hygiene Data'!$D$5,0,10*ROW('Hygiene Data'!D186))),'Data Summary'!DO192="Yes"),OFFSET('Hygiene Data'!$D$5,0,10*ROW('Hygiene Data'!D186)),NA())</f>
        <v>#N/A</v>
      </c>
      <c r="BA192" s="512" t="e">
        <f ca="1">+IF(AND(ISNUMBER(OFFSET('Hygiene Data'!$D$7,0,10*ROW('Hygiene Data'!D186))),'Data Summary'!DP192="Yes"),OFFSET('Hygiene Data'!$D$7,0,10*ROW('Hygiene Data'!D186)),NA())</f>
        <v>#N/A</v>
      </c>
      <c r="BB192" s="512" t="e">
        <f ca="1">+IF(AND(ISNUMBER(OFFSET('Hygiene Data'!$D$9,0,10*ROW('Hygiene Data'!D186))),'Data Summary'!DQ192="Yes"),OFFSET('Hygiene Data'!$D$9,0,10*ROW('Hygiene Data'!D186)),NA())</f>
        <v>#N/A</v>
      </c>
      <c r="BC192" s="512" t="e">
        <f ca="1">+IF(AND(ISNUMBER(OFFSET('Hygiene Data'!$E$5,0,10*ROW('Hygiene Data'!E186))),'Data Summary'!DR192="Yes"),OFFSET('Hygiene Data'!$E$5,0,10*ROW('Hygiene Data'!E186)),NA())</f>
        <v>#N/A</v>
      </c>
      <c r="BD192" s="512" t="e">
        <f ca="1">+IF(AND(ISNUMBER(OFFSET('Hygiene Data'!$E$7,0,10*ROW('Hygiene Data'!E186))),'Data Summary'!DS192="Yes"),OFFSET('Hygiene Data'!$E$7,0,10*ROW('Hygiene Data'!E186)),NA())</f>
        <v>#N/A</v>
      </c>
      <c r="BE192" s="512" t="e">
        <f ca="1">+IF(AND(ISNUMBER(OFFSET('Hygiene Data'!$E$9,0,10*ROW('Hygiene Data'!E186))),'Data Summary'!DT192="Yes"),OFFSET('Hygiene Data'!$E$9,0,10*ROW('Hygiene Data'!E186)),NA())</f>
        <v>#N/A</v>
      </c>
      <c r="BF192" s="512" t="e">
        <f ca="1">+IF(AND(ISNUMBER(OFFSET('Hygiene Data'!$F$5,0,10*ROW('Hygiene Data'!F186))),'Data Summary'!DU192="Yes"),OFFSET('Hygiene Data'!$F$5,0,10*ROW('Hygiene Data'!F186)),NA())</f>
        <v>#N/A</v>
      </c>
      <c r="BG192" s="512" t="e">
        <f ca="1">+IF(AND(ISNUMBER(OFFSET('Hygiene Data'!$F$7,0,10*ROW('Hygiene Data'!F186))),'Data Summary'!DV192="Yes"),OFFSET('Hygiene Data'!$F$7,0,10*ROW('Hygiene Data'!F186)),NA())</f>
        <v>#N/A</v>
      </c>
      <c r="BH192" s="512" t="e">
        <f ca="1">+IF(AND(ISNUMBER(OFFSET('Hygiene Data'!$F$9,0,10*ROW('Hygiene Data'!F186))),'Data Summary'!DW192="Yes"),OFFSET('Hygiene Data'!$F$9,0,10*ROW('Hygiene Data'!F186)),NA())</f>
        <v>#N/A</v>
      </c>
      <c r="BI192" s="512" t="e">
        <f ca="1">+IF(AND(ISNUMBER(OFFSET('Hygiene Data'!$G$5,0,10*ROW('Hygiene Data'!G186))),'Data Summary'!DX192="Yes"),OFFSET('Hygiene Data'!$G$5,0,10*ROW('Hygiene Data'!G186)),NA())</f>
        <v>#N/A</v>
      </c>
      <c r="BJ192" s="512" t="e">
        <f ca="1">+IF(AND(ISNUMBER(OFFSET('Hygiene Data'!$G$7,0,10*ROW('Hygiene Data'!G186))),'Data Summary'!DY192="Yes"),OFFSET('Hygiene Data'!$G$7,0,10*ROW('Hygiene Data'!G186)),NA())</f>
        <v>#N/A</v>
      </c>
      <c r="BK192" s="512" t="e">
        <f ca="1">+IF(AND(ISNUMBER(OFFSET('Hygiene Data'!$G$9,0,10*ROW('Hygiene Data'!G186))),'Data Summary'!DZ192="Yes"),OFFSET('Hygiene Data'!$G$9,0,10*ROW('Hygiene Data'!G186)),NA())</f>
        <v>#N/A</v>
      </c>
      <c r="BL192" s="512" t="e">
        <f ca="1">+IF(AND(ISNUMBER(OFFSET('Hygiene Data'!$H$5,0,10*ROW('Hygiene Data'!H186))),'Data Summary'!EA192="Yes"),OFFSET('Hygiene Data'!$H$5,0,10*ROW('Hygiene Data'!H186)),NA())</f>
        <v>#N/A</v>
      </c>
      <c r="BM192" s="512" t="e">
        <f ca="1">+IF(AND(ISNUMBER(OFFSET('Hygiene Data'!$H$7,0,10*ROW('Hygiene Data'!H186))),'Data Summary'!EB192="Yes"),OFFSET('Hygiene Data'!$H$7,0,10*ROW('Hygiene Data'!H186)),NA())</f>
        <v>#N/A</v>
      </c>
      <c r="BN192" s="512" t="e">
        <f ca="1">+IF(AND(ISNUMBER(OFFSET('Hygiene Data'!$H$9,0,10*ROW('Hygiene Data'!H186))),'Data Summary'!EC192="Yes"),OFFSET('Hygiene Data'!$H$9,0,10*ROW('Hygiene Data'!H186)),NA())</f>
        <v>#N/A</v>
      </c>
      <c r="BO192" s="512" t="e">
        <f ca="1">+IF(AND(ISNUMBER(OFFSET('Hygiene Data'!$I$5,0,10*ROW('Hygiene Data'!I186))),'Data Summary'!ED192="Yes"),OFFSET('Hygiene Data'!$I$5,0,10*ROW('Hygiene Data'!I186)),NA())</f>
        <v>#N/A</v>
      </c>
      <c r="BP192" s="512" t="e">
        <f ca="1">+IF(AND(ISNUMBER(OFFSET('Hygiene Data'!$I$7,0,10*ROW('Hygiene Data'!I186))),'Data Summary'!EE192="Yes"),OFFSET('Hygiene Data'!$I$7,0,10*ROW('Hygiene Data'!I186)),NA())</f>
        <v>#N/A</v>
      </c>
      <c r="BQ192" s="512" t="e">
        <f ca="1">+IF(AND(ISNUMBER(OFFSET('Hygiene Data'!$I$9,0,10*ROW('Hygiene Data'!I186))),'Data Summary'!EF192="Yes"),OFFSET('Hygiene Data'!$I$9,0,10*ROW('Hygiene Data'!I186)),NA())</f>
        <v>#N/A</v>
      </c>
    </row>
    <row r="193" spans="1:69" x14ac:dyDescent="0.25">
      <c r="A193" s="508" t="e">
        <f ca="1">+RIGHT('Data Summary'!A193,LEN('Data Summary'!A193)-9)</f>
        <v>#VALUE!</v>
      </c>
      <c r="B193" s="482" t="str">
        <f ca="1">+IF(ISTEXT('Data Summary'!B193),'Data Summary'!B193,"")</f>
        <v/>
      </c>
      <c r="C193" s="509" t="e">
        <f ca="1">+VALUE('Data Summary'!C193)</f>
        <v>#VALUE!</v>
      </c>
      <c r="D193" s="510" t="e">
        <f ca="1">+IF(AND(ISNUMBER(OFFSET('Water Data'!$D$4,0,10*ROW('Water Data'!D187))),'Data Summary'!BS193="Yes"),100-OFFSET('Water Data'!$D$4,0,10*ROW('Water Data'!D187)),NA())</f>
        <v>#N/A</v>
      </c>
      <c r="E193" s="510" t="e">
        <f ca="1">+IF(AND(ISNUMBER(OFFSET('Water Data'!$D$6,0,10*ROW('Water Data'!D187))),'Data Summary'!BT193="Yes"),OFFSET('Water Data'!$D$6,0,10*ROW('Water Data'!D187)),NA())</f>
        <v>#N/A</v>
      </c>
      <c r="F193" s="510" t="e">
        <f ca="1">+IF(AND(ISNUMBER(OFFSET('Water Data'!$D$9,0,10*ROW('Water Data'!D187))),'Data Summary'!BU193="Yes"),OFFSET('Water Data'!$D$9,0,10*ROW('Water Data'!D187)),NA())</f>
        <v>#N/A</v>
      </c>
      <c r="G193" s="510" t="e">
        <f ca="1">+IF(AND(ISNUMBER(OFFSET('Water Data'!$E$4,0,10*ROW('Water Data'!E187))),'Data Summary'!BV193="Yes"),100-OFFSET('Water Data'!$E$4,0,10*ROW('Water Data'!E187)),NA())</f>
        <v>#N/A</v>
      </c>
      <c r="H193" s="510" t="e">
        <f ca="1">+IF(AND(ISNUMBER(OFFSET('Water Data'!$E$6,0,10*ROW('Water Data'!E187))),'Data Summary'!BW193="Yes"),OFFSET('Water Data'!$E$6,0,10*ROW('Water Data'!E187)),NA())</f>
        <v>#N/A</v>
      </c>
      <c r="I193" s="510" t="e">
        <f ca="1">+IF(AND(ISNUMBER(OFFSET('Water Data'!$E$9,0,10*ROW('Water Data'!E187))),'Data Summary'!BX193="Yes"),OFFSET('Water Data'!$E$9,0,10*ROW('Water Data'!E187)),NA())</f>
        <v>#N/A</v>
      </c>
      <c r="J193" s="510" t="e">
        <f ca="1">+IF(AND(ISNUMBER(OFFSET('Water Data'!$F$4,0,10*ROW('Water Data'!F187))),'Data Summary'!BY193="Yes"),100-OFFSET('Water Data'!$F$4,0,10*ROW('Water Data'!F187)),NA())</f>
        <v>#N/A</v>
      </c>
      <c r="K193" s="510" t="e">
        <f ca="1">+IF(AND(ISNUMBER(OFFSET('Water Data'!$F$6,0,10*ROW('Water Data'!F187))),'Data Summary'!BZ193="Yes"),OFFSET('Water Data'!$F$6,0,10*ROW('Water Data'!F187)),NA())</f>
        <v>#N/A</v>
      </c>
      <c r="L193" s="510" t="e">
        <f ca="1">+IF(AND(ISNUMBER(OFFSET('Water Data'!$F$9,0,10*ROW('Water Data'!F187))),'Data Summary'!CA193="Yes"),OFFSET('Water Data'!$F$9,0,10*ROW('Water Data'!F187)),NA())</f>
        <v>#N/A</v>
      </c>
      <c r="M193" s="510" t="e">
        <f ca="1">+IF(AND(ISNUMBER(OFFSET('Water Data'!$G$4,0,10*ROW('Water Data'!G187))),'Data Summary'!CB193="Yes"),100-OFFSET('Water Data'!$G$4,0,10*ROW('Water Data'!G187)),NA())</f>
        <v>#N/A</v>
      </c>
      <c r="N193" s="510" t="e">
        <f ca="1">+IF(AND(ISNUMBER(OFFSET('Water Data'!$G$6,0,10*ROW('Water Data'!G187))),'Data Summary'!CC193="Yes"),OFFSET('Water Data'!$G$6,0,10*ROW('Water Data'!G187)),NA())</f>
        <v>#N/A</v>
      </c>
      <c r="O193" s="510" t="e">
        <f ca="1">+IF(AND(ISNUMBER(OFFSET('Water Data'!$G$9,0,10*ROW('Water Data'!G187))),'Data Summary'!CD193="Yes"),OFFSET('Water Data'!$G$9,0,10*ROW('Water Data'!G187)),NA())</f>
        <v>#N/A</v>
      </c>
      <c r="P193" s="510" t="e">
        <f ca="1">+IF(AND(ISNUMBER(OFFSET('Water Data'!$H$4,0,10*ROW('Water Data'!H187))),'Data Summary'!CE193="Yes"),100-OFFSET('Water Data'!$H$4,0,10*ROW('Water Data'!H187)),NA())</f>
        <v>#N/A</v>
      </c>
      <c r="Q193" s="510" t="e">
        <f ca="1">+IF(AND(ISNUMBER(OFFSET('Water Data'!$H$6,0,10*ROW('Water Data'!H187))),'Data Summary'!CF193="Yes"),OFFSET('Water Data'!$H$6,0,10*ROW('Water Data'!H187)),NA())</f>
        <v>#N/A</v>
      </c>
      <c r="R193" s="510" t="e">
        <f ca="1">+IF(AND(ISNUMBER(OFFSET('Water Data'!$H$9,0,10*ROW('Water Data'!H187))),'Data Summary'!CG193="Yes"),OFFSET('Water Data'!$H$9,0,10*ROW('Water Data'!H187)),NA())</f>
        <v>#N/A</v>
      </c>
      <c r="S193" s="510" t="e">
        <f ca="1">+IF(AND(ISNUMBER(OFFSET('Water Data'!$I$4,0,10*ROW('Water Data'!I187))),'Data Summary'!CH193="Yes"),100-OFFSET('Water Data'!$I$4,0,10*ROW('Water Data'!I187)),NA())</f>
        <v>#N/A</v>
      </c>
      <c r="T193" s="510" t="e">
        <f ca="1">+IF(AND(ISNUMBER(OFFSET('Water Data'!$I$6,0,10*ROW('Water Data'!I187))),'Data Summary'!CI193="Yes"),OFFSET('Water Data'!$I$6,0,10*ROW('Water Data'!I187)),NA())</f>
        <v>#N/A</v>
      </c>
      <c r="U193" s="510" t="e">
        <f ca="1">+IF(AND(ISNUMBER(OFFSET('Water Data'!$I$9,0,10*ROW('Water Data'!I187))),'Data Summary'!CJ193="Yes"),OFFSET('Water Data'!$I$9,0,10*ROW('Water Data'!I187)),NA())</f>
        <v>#N/A</v>
      </c>
      <c r="V193" s="511" t="e">
        <f ca="1">+IF(AND(ISNUMBER(OFFSET('Sanitation Data'!$D$4,0,10*ROW('Sanitation Data'!D187))),'Data Summary'!CK193="Yes"),100-OFFSET('Sanitation Data'!$D$4,0,10*ROW('Sanitation Data'!D187)),NA())</f>
        <v>#N/A</v>
      </c>
      <c r="W193" s="511" t="e">
        <f ca="1">+IF(AND(ISNUMBER(OFFSET('Sanitation Data'!$D$6,0,10*ROW('Sanitation Data'!D187))),'Data Summary'!CL193="Yes"),OFFSET('Sanitation Data'!$D$6,0,10*ROW('Sanitation Data'!D187)),NA())</f>
        <v>#N/A</v>
      </c>
      <c r="X193" s="511" t="e">
        <f ca="1">+IF(AND(ISNUMBER(OFFSET('Sanitation Data'!$D$10,0,10*ROW('Sanitation Data'!D187))),'Data Summary'!CM193="Yes"),OFFSET('Sanitation Data'!$D$10,0,10*ROW('Sanitation Data'!D187)),NA())</f>
        <v>#N/A</v>
      </c>
      <c r="Y193" s="511" t="e">
        <f ca="1">+IF(AND(ISNUMBER(OFFSET('Sanitation Data'!$D$11,0,10*ROW('Sanitation Data'!D187))),'Data Summary'!CN193="Yes"),OFFSET('Sanitation Data'!$D$11,0,10*ROW('Sanitation Data'!D187)),NA())</f>
        <v>#N/A</v>
      </c>
      <c r="Z193" s="511" t="e">
        <f ca="1">+IF(AND(ISNUMBER(OFFSET('Sanitation Data'!$D$12,0,10*ROW('Sanitation Data'!D187))),'Data Summary'!CO193="Yes"),OFFSET('Sanitation Data'!$D$12,0,10*ROW('Sanitation Data'!D187)),NA())</f>
        <v>#N/A</v>
      </c>
      <c r="AA193" s="511" t="e">
        <f ca="1">+IF(AND(ISNUMBER(OFFSET('Sanitation Data'!$E$4,0,10*ROW('Sanitation Data'!E187))),'Data Summary'!CP193="Yes"),100-OFFSET('Sanitation Data'!$E$4,0,10*ROW('Sanitation Data'!E187)),NA())</f>
        <v>#N/A</v>
      </c>
      <c r="AB193" s="511" t="e">
        <f ca="1">+IF(AND(ISNUMBER(OFFSET('Sanitation Data'!$E$6,0,10*ROW('Sanitation Data'!E187))),'Data Summary'!CQ193="Yes"),OFFSET('Sanitation Data'!$E$6,0,10*ROW('Sanitation Data'!E187)),NA())</f>
        <v>#N/A</v>
      </c>
      <c r="AC193" s="511" t="e">
        <f ca="1">+IF(AND(ISNUMBER(OFFSET('Sanitation Data'!$E$10,0,10*ROW('Sanitation Data'!E187))),'Data Summary'!CR193="Yes"),OFFSET('Sanitation Data'!$E$10,0,10*ROW('Sanitation Data'!E187)),NA())</f>
        <v>#N/A</v>
      </c>
      <c r="AD193" s="511" t="e">
        <f ca="1">+IF(AND(ISNUMBER(OFFSET('Sanitation Data'!$E$11,0,10*ROW('Sanitation Data'!E187))),'Data Summary'!CS193="Yes"),OFFSET('Sanitation Data'!$E$11,0,10*ROW('Sanitation Data'!E187)),NA())</f>
        <v>#N/A</v>
      </c>
      <c r="AE193" s="511" t="e">
        <f ca="1">+IF(AND(ISNUMBER(OFFSET('Sanitation Data'!$E$12,0,10*ROW('Sanitation Data'!E187))),'Data Summary'!CT193="Yes"),OFFSET('Sanitation Data'!$E$12,0,10*ROW('Sanitation Data'!E187)),NA())</f>
        <v>#N/A</v>
      </c>
      <c r="AF193" s="511" t="e">
        <f ca="1">+IF(AND(ISNUMBER(OFFSET('Sanitation Data'!$F$4,0,10*ROW('Sanitation Data'!F187))),'Data Summary'!CU193="Yes"),100-OFFSET('Sanitation Data'!$F$4,0,10*ROW('Sanitation Data'!F187)),NA())</f>
        <v>#N/A</v>
      </c>
      <c r="AG193" s="511" t="e">
        <f ca="1">+IF(AND(ISNUMBER(OFFSET('Sanitation Data'!$F$6,0,10*ROW('Sanitation Data'!F187))),'Data Summary'!CV193="Yes"),OFFSET('Sanitation Data'!$F$6,0,10*ROW('Sanitation Data'!F187)),NA())</f>
        <v>#N/A</v>
      </c>
      <c r="AH193" s="511" t="e">
        <f ca="1">+IF(AND(ISNUMBER(OFFSET('Sanitation Data'!$F$10,0,10*ROW('Sanitation Data'!F187))),'Data Summary'!CW193="Yes"),OFFSET('Sanitation Data'!$F$10,0,10*ROW('Sanitation Data'!F187)),NA())</f>
        <v>#N/A</v>
      </c>
      <c r="AI193" s="511" t="e">
        <f ca="1">+IF(AND(ISNUMBER(OFFSET('Sanitation Data'!$F$11,0,10*ROW('Sanitation Data'!F187))),'Data Summary'!CX193="Yes"),OFFSET('Sanitation Data'!$F$11,0,10*ROW('Sanitation Data'!F187)),NA())</f>
        <v>#N/A</v>
      </c>
      <c r="AJ193" s="511" t="e">
        <f ca="1">+IF(AND(ISNUMBER(OFFSET('Sanitation Data'!$F$12,0,10*ROW('Sanitation Data'!F187))),'Data Summary'!CY193="Yes"),OFFSET('Sanitation Data'!$F$12,0,10*ROW('Sanitation Data'!F187)),NA())</f>
        <v>#N/A</v>
      </c>
      <c r="AK193" s="511" t="e">
        <f ca="1">+IF(AND(ISNUMBER(OFFSET('Sanitation Data'!$G$4,0,10*ROW('Sanitation Data'!G187))),'Data Summary'!CZ193="Yes"),100-OFFSET('Sanitation Data'!$G$4,0,10*ROW('Sanitation Data'!G187)),NA())</f>
        <v>#N/A</v>
      </c>
      <c r="AL193" s="511" t="e">
        <f ca="1">+IF(AND(ISNUMBER(OFFSET('Sanitation Data'!$G$6,0,10*ROW('Sanitation Data'!G187))),'Data Summary'!DA193="Yes"),OFFSET('Sanitation Data'!$G$6,0,10*ROW('Sanitation Data'!G187)),NA())</f>
        <v>#N/A</v>
      </c>
      <c r="AM193" s="511" t="e">
        <f ca="1">+IF(AND(ISNUMBER(OFFSET('Sanitation Data'!$G$10,0,10*ROW('Sanitation Data'!G187))),'Data Summary'!DB193="Yes"),OFFSET('Sanitation Data'!$G$10,0,10*ROW('Sanitation Data'!G187)),NA())</f>
        <v>#N/A</v>
      </c>
      <c r="AN193" s="511" t="e">
        <f ca="1">+IF(AND(ISNUMBER(OFFSET('Sanitation Data'!$G$11,0,10*ROW('Sanitation Data'!G187))),'Data Summary'!DC193="Yes"),OFFSET('Sanitation Data'!$G$11,0,10*ROW('Sanitation Data'!G187)),NA())</f>
        <v>#N/A</v>
      </c>
      <c r="AO193" s="511" t="e">
        <f ca="1">+IF(AND(ISNUMBER(OFFSET('Sanitation Data'!$G$12,0,10*ROW('Sanitation Data'!G187))),'Data Summary'!DD193="Yes"),OFFSET('Sanitation Data'!$G$12,0,10*ROW('Sanitation Data'!G187)),NA())</f>
        <v>#N/A</v>
      </c>
      <c r="AP193" s="511" t="e">
        <f ca="1">+IF(AND(ISNUMBER(OFFSET('Sanitation Data'!$H$4,0,10*ROW('Sanitation Data'!H187))),'Data Summary'!DE193="Yes"),100-OFFSET('Sanitation Data'!$H$4,0,10*ROW('Sanitation Data'!H187)),NA())</f>
        <v>#N/A</v>
      </c>
      <c r="AQ193" s="511" t="e">
        <f ca="1">+IF(AND(ISNUMBER(OFFSET('Sanitation Data'!$H$6,0,10*ROW('Sanitation Data'!H187))),'Data Summary'!DF193="Yes"),OFFSET('Sanitation Data'!$H$6,0,10*ROW('Sanitation Data'!H187)),NA())</f>
        <v>#N/A</v>
      </c>
      <c r="AR193" s="511" t="e">
        <f ca="1">+IF(AND(ISNUMBER(OFFSET('Sanitation Data'!$H$10,0,10*ROW('Sanitation Data'!H187))),'Data Summary'!DG193="Yes"),OFFSET('Sanitation Data'!$H$10,0,10*ROW('Sanitation Data'!H187)),NA())</f>
        <v>#N/A</v>
      </c>
      <c r="AS193" s="511" t="e">
        <f ca="1">+IF(AND(ISNUMBER(OFFSET('Sanitation Data'!$H$11,0,10*ROW('Sanitation Data'!H187))),'Data Summary'!DH193="Yes"),OFFSET('Sanitation Data'!$H$11,0,10*ROW('Sanitation Data'!H187)),NA())</f>
        <v>#N/A</v>
      </c>
      <c r="AT193" s="511" t="e">
        <f ca="1">+IF(AND(ISNUMBER(OFFSET('Sanitation Data'!$H$12,0,10*ROW('Sanitation Data'!H187))),'Data Summary'!DI193="Yes"),OFFSET('Sanitation Data'!$H$12,0,10*ROW('Sanitation Data'!H187)),NA())</f>
        <v>#N/A</v>
      </c>
      <c r="AU193" s="511" t="e">
        <f ca="1">+IF(AND(ISNUMBER(OFFSET('Sanitation Data'!$I$4,0,10*ROW('Sanitation Data'!I187))),'Data Summary'!DJ193="Yes"),100-OFFSET('Sanitation Data'!$I$4,0,10*ROW('Sanitation Data'!I187)),NA())</f>
        <v>#N/A</v>
      </c>
      <c r="AV193" s="511" t="e">
        <f ca="1">+IF(AND(ISNUMBER(OFFSET('Sanitation Data'!$I$6,0,10*ROW('Sanitation Data'!I187))),'Data Summary'!DK193="Yes"),OFFSET('Sanitation Data'!$I$6,0,10*ROW('Sanitation Data'!I187)),NA())</f>
        <v>#N/A</v>
      </c>
      <c r="AW193" s="511" t="e">
        <f ca="1">+IF(AND(ISNUMBER(OFFSET('Sanitation Data'!$I$10,0,10*ROW('Sanitation Data'!I187))),'Data Summary'!DL193="Yes"),OFFSET('Sanitation Data'!$I$10,0,10*ROW('Sanitation Data'!I187)),NA())</f>
        <v>#N/A</v>
      </c>
      <c r="AX193" s="511" t="e">
        <f ca="1">+IF(AND(ISNUMBER(OFFSET('Sanitation Data'!$I$11,0,10*ROW('Sanitation Data'!I187))),'Data Summary'!DM193="Yes"),OFFSET('Sanitation Data'!$I$11,0,10*ROW('Sanitation Data'!I187)),NA())</f>
        <v>#N/A</v>
      </c>
      <c r="AY193" s="511" t="e">
        <f ca="1">+IF(AND(ISNUMBER(OFFSET('Sanitation Data'!$I$12,0,10*ROW('Sanitation Data'!I187))),'Data Summary'!DN193="Yes"),OFFSET('Sanitation Data'!$I$12,0,10*ROW('Sanitation Data'!I187)),NA())</f>
        <v>#N/A</v>
      </c>
      <c r="AZ193" s="512" t="e">
        <f ca="1">+IF(AND(ISNUMBER(OFFSET('Hygiene Data'!$D$5,0,10*ROW('Hygiene Data'!D187))),'Data Summary'!DO193="Yes"),OFFSET('Hygiene Data'!$D$5,0,10*ROW('Hygiene Data'!D187)),NA())</f>
        <v>#N/A</v>
      </c>
      <c r="BA193" s="512" t="e">
        <f ca="1">+IF(AND(ISNUMBER(OFFSET('Hygiene Data'!$D$7,0,10*ROW('Hygiene Data'!D187))),'Data Summary'!DP193="Yes"),OFFSET('Hygiene Data'!$D$7,0,10*ROW('Hygiene Data'!D187)),NA())</f>
        <v>#N/A</v>
      </c>
      <c r="BB193" s="512" t="e">
        <f ca="1">+IF(AND(ISNUMBER(OFFSET('Hygiene Data'!$D$9,0,10*ROW('Hygiene Data'!D187))),'Data Summary'!DQ193="Yes"),OFFSET('Hygiene Data'!$D$9,0,10*ROW('Hygiene Data'!D187)),NA())</f>
        <v>#N/A</v>
      </c>
      <c r="BC193" s="512" t="e">
        <f ca="1">+IF(AND(ISNUMBER(OFFSET('Hygiene Data'!$E$5,0,10*ROW('Hygiene Data'!E187))),'Data Summary'!DR193="Yes"),OFFSET('Hygiene Data'!$E$5,0,10*ROW('Hygiene Data'!E187)),NA())</f>
        <v>#N/A</v>
      </c>
      <c r="BD193" s="512" t="e">
        <f ca="1">+IF(AND(ISNUMBER(OFFSET('Hygiene Data'!$E$7,0,10*ROW('Hygiene Data'!E187))),'Data Summary'!DS193="Yes"),OFFSET('Hygiene Data'!$E$7,0,10*ROW('Hygiene Data'!E187)),NA())</f>
        <v>#N/A</v>
      </c>
      <c r="BE193" s="512" t="e">
        <f ca="1">+IF(AND(ISNUMBER(OFFSET('Hygiene Data'!$E$9,0,10*ROW('Hygiene Data'!E187))),'Data Summary'!DT193="Yes"),OFFSET('Hygiene Data'!$E$9,0,10*ROW('Hygiene Data'!E187)),NA())</f>
        <v>#N/A</v>
      </c>
      <c r="BF193" s="512" t="e">
        <f ca="1">+IF(AND(ISNUMBER(OFFSET('Hygiene Data'!$F$5,0,10*ROW('Hygiene Data'!F187))),'Data Summary'!DU193="Yes"),OFFSET('Hygiene Data'!$F$5,0,10*ROW('Hygiene Data'!F187)),NA())</f>
        <v>#N/A</v>
      </c>
      <c r="BG193" s="512" t="e">
        <f ca="1">+IF(AND(ISNUMBER(OFFSET('Hygiene Data'!$F$7,0,10*ROW('Hygiene Data'!F187))),'Data Summary'!DV193="Yes"),OFFSET('Hygiene Data'!$F$7,0,10*ROW('Hygiene Data'!F187)),NA())</f>
        <v>#N/A</v>
      </c>
      <c r="BH193" s="512" t="e">
        <f ca="1">+IF(AND(ISNUMBER(OFFSET('Hygiene Data'!$F$9,0,10*ROW('Hygiene Data'!F187))),'Data Summary'!DW193="Yes"),OFFSET('Hygiene Data'!$F$9,0,10*ROW('Hygiene Data'!F187)),NA())</f>
        <v>#N/A</v>
      </c>
      <c r="BI193" s="512" t="e">
        <f ca="1">+IF(AND(ISNUMBER(OFFSET('Hygiene Data'!$G$5,0,10*ROW('Hygiene Data'!G187))),'Data Summary'!DX193="Yes"),OFFSET('Hygiene Data'!$G$5,0,10*ROW('Hygiene Data'!G187)),NA())</f>
        <v>#N/A</v>
      </c>
      <c r="BJ193" s="512" t="e">
        <f ca="1">+IF(AND(ISNUMBER(OFFSET('Hygiene Data'!$G$7,0,10*ROW('Hygiene Data'!G187))),'Data Summary'!DY193="Yes"),OFFSET('Hygiene Data'!$G$7,0,10*ROW('Hygiene Data'!G187)),NA())</f>
        <v>#N/A</v>
      </c>
      <c r="BK193" s="512" t="e">
        <f ca="1">+IF(AND(ISNUMBER(OFFSET('Hygiene Data'!$G$9,0,10*ROW('Hygiene Data'!G187))),'Data Summary'!DZ193="Yes"),OFFSET('Hygiene Data'!$G$9,0,10*ROW('Hygiene Data'!G187)),NA())</f>
        <v>#N/A</v>
      </c>
      <c r="BL193" s="512" t="e">
        <f ca="1">+IF(AND(ISNUMBER(OFFSET('Hygiene Data'!$H$5,0,10*ROW('Hygiene Data'!H187))),'Data Summary'!EA193="Yes"),OFFSET('Hygiene Data'!$H$5,0,10*ROW('Hygiene Data'!H187)),NA())</f>
        <v>#N/A</v>
      </c>
      <c r="BM193" s="512" t="e">
        <f ca="1">+IF(AND(ISNUMBER(OFFSET('Hygiene Data'!$H$7,0,10*ROW('Hygiene Data'!H187))),'Data Summary'!EB193="Yes"),OFFSET('Hygiene Data'!$H$7,0,10*ROW('Hygiene Data'!H187)),NA())</f>
        <v>#N/A</v>
      </c>
      <c r="BN193" s="512" t="e">
        <f ca="1">+IF(AND(ISNUMBER(OFFSET('Hygiene Data'!$H$9,0,10*ROW('Hygiene Data'!H187))),'Data Summary'!EC193="Yes"),OFFSET('Hygiene Data'!$H$9,0,10*ROW('Hygiene Data'!H187)),NA())</f>
        <v>#N/A</v>
      </c>
      <c r="BO193" s="512" t="e">
        <f ca="1">+IF(AND(ISNUMBER(OFFSET('Hygiene Data'!$I$5,0,10*ROW('Hygiene Data'!I187))),'Data Summary'!ED193="Yes"),OFFSET('Hygiene Data'!$I$5,0,10*ROW('Hygiene Data'!I187)),NA())</f>
        <v>#N/A</v>
      </c>
      <c r="BP193" s="512" t="e">
        <f ca="1">+IF(AND(ISNUMBER(OFFSET('Hygiene Data'!$I$7,0,10*ROW('Hygiene Data'!I187))),'Data Summary'!EE193="Yes"),OFFSET('Hygiene Data'!$I$7,0,10*ROW('Hygiene Data'!I187)),NA())</f>
        <v>#N/A</v>
      </c>
      <c r="BQ193" s="512" t="e">
        <f ca="1">+IF(AND(ISNUMBER(OFFSET('Hygiene Data'!$I$9,0,10*ROW('Hygiene Data'!I187))),'Data Summary'!EF193="Yes"),OFFSET('Hygiene Data'!$I$9,0,10*ROW('Hygiene Data'!I187)),NA())</f>
        <v>#N/A</v>
      </c>
    </row>
    <row r="194" spans="1:69" x14ac:dyDescent="0.25">
      <c r="A194" s="508" t="e">
        <f ca="1">+RIGHT('Data Summary'!A194,LEN('Data Summary'!A194)-9)</f>
        <v>#VALUE!</v>
      </c>
      <c r="B194" s="482" t="str">
        <f ca="1">+IF(ISTEXT('Data Summary'!B194),'Data Summary'!B194,"")</f>
        <v/>
      </c>
      <c r="C194" s="509" t="e">
        <f ca="1">+VALUE('Data Summary'!C194)</f>
        <v>#VALUE!</v>
      </c>
      <c r="D194" s="510" t="e">
        <f ca="1">+IF(AND(ISNUMBER(OFFSET('Water Data'!$D$4,0,10*ROW('Water Data'!D188))),'Data Summary'!BS194="Yes"),100-OFFSET('Water Data'!$D$4,0,10*ROW('Water Data'!D188)),NA())</f>
        <v>#N/A</v>
      </c>
      <c r="E194" s="510" t="e">
        <f ca="1">+IF(AND(ISNUMBER(OFFSET('Water Data'!$D$6,0,10*ROW('Water Data'!D188))),'Data Summary'!BT194="Yes"),OFFSET('Water Data'!$D$6,0,10*ROW('Water Data'!D188)),NA())</f>
        <v>#N/A</v>
      </c>
      <c r="F194" s="510" t="e">
        <f ca="1">+IF(AND(ISNUMBER(OFFSET('Water Data'!$D$9,0,10*ROW('Water Data'!D188))),'Data Summary'!BU194="Yes"),OFFSET('Water Data'!$D$9,0,10*ROW('Water Data'!D188)),NA())</f>
        <v>#N/A</v>
      </c>
      <c r="G194" s="510" t="e">
        <f ca="1">+IF(AND(ISNUMBER(OFFSET('Water Data'!$E$4,0,10*ROW('Water Data'!E188))),'Data Summary'!BV194="Yes"),100-OFFSET('Water Data'!$E$4,0,10*ROW('Water Data'!E188)),NA())</f>
        <v>#N/A</v>
      </c>
      <c r="H194" s="510" t="e">
        <f ca="1">+IF(AND(ISNUMBER(OFFSET('Water Data'!$E$6,0,10*ROW('Water Data'!E188))),'Data Summary'!BW194="Yes"),OFFSET('Water Data'!$E$6,0,10*ROW('Water Data'!E188)),NA())</f>
        <v>#N/A</v>
      </c>
      <c r="I194" s="510" t="e">
        <f ca="1">+IF(AND(ISNUMBER(OFFSET('Water Data'!$E$9,0,10*ROW('Water Data'!E188))),'Data Summary'!BX194="Yes"),OFFSET('Water Data'!$E$9,0,10*ROW('Water Data'!E188)),NA())</f>
        <v>#N/A</v>
      </c>
      <c r="J194" s="510" t="e">
        <f ca="1">+IF(AND(ISNUMBER(OFFSET('Water Data'!$F$4,0,10*ROW('Water Data'!F188))),'Data Summary'!BY194="Yes"),100-OFFSET('Water Data'!$F$4,0,10*ROW('Water Data'!F188)),NA())</f>
        <v>#N/A</v>
      </c>
      <c r="K194" s="510" t="e">
        <f ca="1">+IF(AND(ISNUMBER(OFFSET('Water Data'!$F$6,0,10*ROW('Water Data'!F188))),'Data Summary'!BZ194="Yes"),OFFSET('Water Data'!$F$6,0,10*ROW('Water Data'!F188)),NA())</f>
        <v>#N/A</v>
      </c>
      <c r="L194" s="510" t="e">
        <f ca="1">+IF(AND(ISNUMBER(OFFSET('Water Data'!$F$9,0,10*ROW('Water Data'!F188))),'Data Summary'!CA194="Yes"),OFFSET('Water Data'!$F$9,0,10*ROW('Water Data'!F188)),NA())</f>
        <v>#N/A</v>
      </c>
      <c r="M194" s="510" t="e">
        <f ca="1">+IF(AND(ISNUMBER(OFFSET('Water Data'!$G$4,0,10*ROW('Water Data'!G188))),'Data Summary'!CB194="Yes"),100-OFFSET('Water Data'!$G$4,0,10*ROW('Water Data'!G188)),NA())</f>
        <v>#N/A</v>
      </c>
      <c r="N194" s="510" t="e">
        <f ca="1">+IF(AND(ISNUMBER(OFFSET('Water Data'!$G$6,0,10*ROW('Water Data'!G188))),'Data Summary'!CC194="Yes"),OFFSET('Water Data'!$G$6,0,10*ROW('Water Data'!G188)),NA())</f>
        <v>#N/A</v>
      </c>
      <c r="O194" s="510" t="e">
        <f ca="1">+IF(AND(ISNUMBER(OFFSET('Water Data'!$G$9,0,10*ROW('Water Data'!G188))),'Data Summary'!CD194="Yes"),OFFSET('Water Data'!$G$9,0,10*ROW('Water Data'!G188)),NA())</f>
        <v>#N/A</v>
      </c>
      <c r="P194" s="510" t="e">
        <f ca="1">+IF(AND(ISNUMBER(OFFSET('Water Data'!$H$4,0,10*ROW('Water Data'!H188))),'Data Summary'!CE194="Yes"),100-OFFSET('Water Data'!$H$4,0,10*ROW('Water Data'!H188)),NA())</f>
        <v>#N/A</v>
      </c>
      <c r="Q194" s="510" t="e">
        <f ca="1">+IF(AND(ISNUMBER(OFFSET('Water Data'!$H$6,0,10*ROW('Water Data'!H188))),'Data Summary'!CF194="Yes"),OFFSET('Water Data'!$H$6,0,10*ROW('Water Data'!H188)),NA())</f>
        <v>#N/A</v>
      </c>
      <c r="R194" s="510" t="e">
        <f ca="1">+IF(AND(ISNUMBER(OFFSET('Water Data'!$H$9,0,10*ROW('Water Data'!H188))),'Data Summary'!CG194="Yes"),OFFSET('Water Data'!$H$9,0,10*ROW('Water Data'!H188)),NA())</f>
        <v>#N/A</v>
      </c>
      <c r="S194" s="510" t="e">
        <f ca="1">+IF(AND(ISNUMBER(OFFSET('Water Data'!$I$4,0,10*ROW('Water Data'!I188))),'Data Summary'!CH194="Yes"),100-OFFSET('Water Data'!$I$4,0,10*ROW('Water Data'!I188)),NA())</f>
        <v>#N/A</v>
      </c>
      <c r="T194" s="510" t="e">
        <f ca="1">+IF(AND(ISNUMBER(OFFSET('Water Data'!$I$6,0,10*ROW('Water Data'!I188))),'Data Summary'!CI194="Yes"),OFFSET('Water Data'!$I$6,0,10*ROW('Water Data'!I188)),NA())</f>
        <v>#N/A</v>
      </c>
      <c r="U194" s="510" t="e">
        <f ca="1">+IF(AND(ISNUMBER(OFFSET('Water Data'!$I$9,0,10*ROW('Water Data'!I188))),'Data Summary'!CJ194="Yes"),OFFSET('Water Data'!$I$9,0,10*ROW('Water Data'!I188)),NA())</f>
        <v>#N/A</v>
      </c>
      <c r="V194" s="511" t="e">
        <f ca="1">+IF(AND(ISNUMBER(OFFSET('Sanitation Data'!$D$4,0,10*ROW('Sanitation Data'!D188))),'Data Summary'!CK194="Yes"),100-OFFSET('Sanitation Data'!$D$4,0,10*ROW('Sanitation Data'!D188)),NA())</f>
        <v>#N/A</v>
      </c>
      <c r="W194" s="511" t="e">
        <f ca="1">+IF(AND(ISNUMBER(OFFSET('Sanitation Data'!$D$6,0,10*ROW('Sanitation Data'!D188))),'Data Summary'!CL194="Yes"),OFFSET('Sanitation Data'!$D$6,0,10*ROW('Sanitation Data'!D188)),NA())</f>
        <v>#N/A</v>
      </c>
      <c r="X194" s="511" t="e">
        <f ca="1">+IF(AND(ISNUMBER(OFFSET('Sanitation Data'!$D$10,0,10*ROW('Sanitation Data'!D188))),'Data Summary'!CM194="Yes"),OFFSET('Sanitation Data'!$D$10,0,10*ROW('Sanitation Data'!D188)),NA())</f>
        <v>#N/A</v>
      </c>
      <c r="Y194" s="511" t="e">
        <f ca="1">+IF(AND(ISNUMBER(OFFSET('Sanitation Data'!$D$11,0,10*ROW('Sanitation Data'!D188))),'Data Summary'!CN194="Yes"),OFFSET('Sanitation Data'!$D$11,0,10*ROW('Sanitation Data'!D188)),NA())</f>
        <v>#N/A</v>
      </c>
      <c r="Z194" s="511" t="e">
        <f ca="1">+IF(AND(ISNUMBER(OFFSET('Sanitation Data'!$D$12,0,10*ROW('Sanitation Data'!D188))),'Data Summary'!CO194="Yes"),OFFSET('Sanitation Data'!$D$12,0,10*ROW('Sanitation Data'!D188)),NA())</f>
        <v>#N/A</v>
      </c>
      <c r="AA194" s="511" t="e">
        <f ca="1">+IF(AND(ISNUMBER(OFFSET('Sanitation Data'!$E$4,0,10*ROW('Sanitation Data'!E188))),'Data Summary'!CP194="Yes"),100-OFFSET('Sanitation Data'!$E$4,0,10*ROW('Sanitation Data'!E188)),NA())</f>
        <v>#N/A</v>
      </c>
      <c r="AB194" s="511" t="e">
        <f ca="1">+IF(AND(ISNUMBER(OFFSET('Sanitation Data'!$E$6,0,10*ROW('Sanitation Data'!E188))),'Data Summary'!CQ194="Yes"),OFFSET('Sanitation Data'!$E$6,0,10*ROW('Sanitation Data'!E188)),NA())</f>
        <v>#N/A</v>
      </c>
      <c r="AC194" s="511" t="e">
        <f ca="1">+IF(AND(ISNUMBER(OFFSET('Sanitation Data'!$E$10,0,10*ROW('Sanitation Data'!E188))),'Data Summary'!CR194="Yes"),OFFSET('Sanitation Data'!$E$10,0,10*ROW('Sanitation Data'!E188)),NA())</f>
        <v>#N/A</v>
      </c>
      <c r="AD194" s="511" t="e">
        <f ca="1">+IF(AND(ISNUMBER(OFFSET('Sanitation Data'!$E$11,0,10*ROW('Sanitation Data'!E188))),'Data Summary'!CS194="Yes"),OFFSET('Sanitation Data'!$E$11,0,10*ROW('Sanitation Data'!E188)),NA())</f>
        <v>#N/A</v>
      </c>
      <c r="AE194" s="511" t="e">
        <f ca="1">+IF(AND(ISNUMBER(OFFSET('Sanitation Data'!$E$12,0,10*ROW('Sanitation Data'!E188))),'Data Summary'!CT194="Yes"),OFFSET('Sanitation Data'!$E$12,0,10*ROW('Sanitation Data'!E188)),NA())</f>
        <v>#N/A</v>
      </c>
      <c r="AF194" s="511" t="e">
        <f ca="1">+IF(AND(ISNUMBER(OFFSET('Sanitation Data'!$F$4,0,10*ROW('Sanitation Data'!F188))),'Data Summary'!CU194="Yes"),100-OFFSET('Sanitation Data'!$F$4,0,10*ROW('Sanitation Data'!F188)),NA())</f>
        <v>#N/A</v>
      </c>
      <c r="AG194" s="511" t="e">
        <f ca="1">+IF(AND(ISNUMBER(OFFSET('Sanitation Data'!$F$6,0,10*ROW('Sanitation Data'!F188))),'Data Summary'!CV194="Yes"),OFFSET('Sanitation Data'!$F$6,0,10*ROW('Sanitation Data'!F188)),NA())</f>
        <v>#N/A</v>
      </c>
      <c r="AH194" s="511" t="e">
        <f ca="1">+IF(AND(ISNUMBER(OFFSET('Sanitation Data'!$F$10,0,10*ROW('Sanitation Data'!F188))),'Data Summary'!CW194="Yes"),OFFSET('Sanitation Data'!$F$10,0,10*ROW('Sanitation Data'!F188)),NA())</f>
        <v>#N/A</v>
      </c>
      <c r="AI194" s="511" t="e">
        <f ca="1">+IF(AND(ISNUMBER(OFFSET('Sanitation Data'!$F$11,0,10*ROW('Sanitation Data'!F188))),'Data Summary'!CX194="Yes"),OFFSET('Sanitation Data'!$F$11,0,10*ROW('Sanitation Data'!F188)),NA())</f>
        <v>#N/A</v>
      </c>
      <c r="AJ194" s="511" t="e">
        <f ca="1">+IF(AND(ISNUMBER(OFFSET('Sanitation Data'!$F$12,0,10*ROW('Sanitation Data'!F188))),'Data Summary'!CY194="Yes"),OFFSET('Sanitation Data'!$F$12,0,10*ROW('Sanitation Data'!F188)),NA())</f>
        <v>#N/A</v>
      </c>
      <c r="AK194" s="511" t="e">
        <f ca="1">+IF(AND(ISNUMBER(OFFSET('Sanitation Data'!$G$4,0,10*ROW('Sanitation Data'!G188))),'Data Summary'!CZ194="Yes"),100-OFFSET('Sanitation Data'!$G$4,0,10*ROW('Sanitation Data'!G188)),NA())</f>
        <v>#N/A</v>
      </c>
      <c r="AL194" s="511" t="e">
        <f ca="1">+IF(AND(ISNUMBER(OFFSET('Sanitation Data'!$G$6,0,10*ROW('Sanitation Data'!G188))),'Data Summary'!DA194="Yes"),OFFSET('Sanitation Data'!$G$6,0,10*ROW('Sanitation Data'!G188)),NA())</f>
        <v>#N/A</v>
      </c>
      <c r="AM194" s="511" t="e">
        <f ca="1">+IF(AND(ISNUMBER(OFFSET('Sanitation Data'!$G$10,0,10*ROW('Sanitation Data'!G188))),'Data Summary'!DB194="Yes"),OFFSET('Sanitation Data'!$G$10,0,10*ROW('Sanitation Data'!G188)),NA())</f>
        <v>#N/A</v>
      </c>
      <c r="AN194" s="511" t="e">
        <f ca="1">+IF(AND(ISNUMBER(OFFSET('Sanitation Data'!$G$11,0,10*ROW('Sanitation Data'!G188))),'Data Summary'!DC194="Yes"),OFFSET('Sanitation Data'!$G$11,0,10*ROW('Sanitation Data'!G188)),NA())</f>
        <v>#N/A</v>
      </c>
      <c r="AO194" s="511" t="e">
        <f ca="1">+IF(AND(ISNUMBER(OFFSET('Sanitation Data'!$G$12,0,10*ROW('Sanitation Data'!G188))),'Data Summary'!DD194="Yes"),OFFSET('Sanitation Data'!$G$12,0,10*ROW('Sanitation Data'!G188)),NA())</f>
        <v>#N/A</v>
      </c>
      <c r="AP194" s="511" t="e">
        <f ca="1">+IF(AND(ISNUMBER(OFFSET('Sanitation Data'!$H$4,0,10*ROW('Sanitation Data'!H188))),'Data Summary'!DE194="Yes"),100-OFFSET('Sanitation Data'!$H$4,0,10*ROW('Sanitation Data'!H188)),NA())</f>
        <v>#N/A</v>
      </c>
      <c r="AQ194" s="511" t="e">
        <f ca="1">+IF(AND(ISNUMBER(OFFSET('Sanitation Data'!$H$6,0,10*ROW('Sanitation Data'!H188))),'Data Summary'!DF194="Yes"),OFFSET('Sanitation Data'!$H$6,0,10*ROW('Sanitation Data'!H188)),NA())</f>
        <v>#N/A</v>
      </c>
      <c r="AR194" s="511" t="e">
        <f ca="1">+IF(AND(ISNUMBER(OFFSET('Sanitation Data'!$H$10,0,10*ROW('Sanitation Data'!H188))),'Data Summary'!DG194="Yes"),OFFSET('Sanitation Data'!$H$10,0,10*ROW('Sanitation Data'!H188)),NA())</f>
        <v>#N/A</v>
      </c>
      <c r="AS194" s="511" t="e">
        <f ca="1">+IF(AND(ISNUMBER(OFFSET('Sanitation Data'!$H$11,0,10*ROW('Sanitation Data'!H188))),'Data Summary'!DH194="Yes"),OFFSET('Sanitation Data'!$H$11,0,10*ROW('Sanitation Data'!H188)),NA())</f>
        <v>#N/A</v>
      </c>
      <c r="AT194" s="511" t="e">
        <f ca="1">+IF(AND(ISNUMBER(OFFSET('Sanitation Data'!$H$12,0,10*ROW('Sanitation Data'!H188))),'Data Summary'!DI194="Yes"),OFFSET('Sanitation Data'!$H$12,0,10*ROW('Sanitation Data'!H188)),NA())</f>
        <v>#N/A</v>
      </c>
      <c r="AU194" s="511" t="e">
        <f ca="1">+IF(AND(ISNUMBER(OFFSET('Sanitation Data'!$I$4,0,10*ROW('Sanitation Data'!I188))),'Data Summary'!DJ194="Yes"),100-OFFSET('Sanitation Data'!$I$4,0,10*ROW('Sanitation Data'!I188)),NA())</f>
        <v>#N/A</v>
      </c>
      <c r="AV194" s="511" t="e">
        <f ca="1">+IF(AND(ISNUMBER(OFFSET('Sanitation Data'!$I$6,0,10*ROW('Sanitation Data'!I188))),'Data Summary'!DK194="Yes"),OFFSET('Sanitation Data'!$I$6,0,10*ROW('Sanitation Data'!I188)),NA())</f>
        <v>#N/A</v>
      </c>
      <c r="AW194" s="511" t="e">
        <f ca="1">+IF(AND(ISNUMBER(OFFSET('Sanitation Data'!$I$10,0,10*ROW('Sanitation Data'!I188))),'Data Summary'!DL194="Yes"),OFFSET('Sanitation Data'!$I$10,0,10*ROW('Sanitation Data'!I188)),NA())</f>
        <v>#N/A</v>
      </c>
      <c r="AX194" s="511" t="e">
        <f ca="1">+IF(AND(ISNUMBER(OFFSET('Sanitation Data'!$I$11,0,10*ROW('Sanitation Data'!I188))),'Data Summary'!DM194="Yes"),OFFSET('Sanitation Data'!$I$11,0,10*ROW('Sanitation Data'!I188)),NA())</f>
        <v>#N/A</v>
      </c>
      <c r="AY194" s="511" t="e">
        <f ca="1">+IF(AND(ISNUMBER(OFFSET('Sanitation Data'!$I$12,0,10*ROW('Sanitation Data'!I188))),'Data Summary'!DN194="Yes"),OFFSET('Sanitation Data'!$I$12,0,10*ROW('Sanitation Data'!I188)),NA())</f>
        <v>#N/A</v>
      </c>
      <c r="AZ194" s="512" t="e">
        <f ca="1">+IF(AND(ISNUMBER(OFFSET('Hygiene Data'!$D$5,0,10*ROW('Hygiene Data'!D188))),'Data Summary'!DO194="Yes"),OFFSET('Hygiene Data'!$D$5,0,10*ROW('Hygiene Data'!D188)),NA())</f>
        <v>#N/A</v>
      </c>
      <c r="BA194" s="512" t="e">
        <f ca="1">+IF(AND(ISNUMBER(OFFSET('Hygiene Data'!$D$7,0,10*ROW('Hygiene Data'!D188))),'Data Summary'!DP194="Yes"),OFFSET('Hygiene Data'!$D$7,0,10*ROW('Hygiene Data'!D188)),NA())</f>
        <v>#N/A</v>
      </c>
      <c r="BB194" s="512" t="e">
        <f ca="1">+IF(AND(ISNUMBER(OFFSET('Hygiene Data'!$D$9,0,10*ROW('Hygiene Data'!D188))),'Data Summary'!DQ194="Yes"),OFFSET('Hygiene Data'!$D$9,0,10*ROW('Hygiene Data'!D188)),NA())</f>
        <v>#N/A</v>
      </c>
      <c r="BC194" s="512" t="e">
        <f ca="1">+IF(AND(ISNUMBER(OFFSET('Hygiene Data'!$E$5,0,10*ROW('Hygiene Data'!E188))),'Data Summary'!DR194="Yes"),OFFSET('Hygiene Data'!$E$5,0,10*ROW('Hygiene Data'!E188)),NA())</f>
        <v>#N/A</v>
      </c>
      <c r="BD194" s="512" t="e">
        <f ca="1">+IF(AND(ISNUMBER(OFFSET('Hygiene Data'!$E$7,0,10*ROW('Hygiene Data'!E188))),'Data Summary'!DS194="Yes"),OFFSET('Hygiene Data'!$E$7,0,10*ROW('Hygiene Data'!E188)),NA())</f>
        <v>#N/A</v>
      </c>
      <c r="BE194" s="512" t="e">
        <f ca="1">+IF(AND(ISNUMBER(OFFSET('Hygiene Data'!$E$9,0,10*ROW('Hygiene Data'!E188))),'Data Summary'!DT194="Yes"),OFFSET('Hygiene Data'!$E$9,0,10*ROW('Hygiene Data'!E188)),NA())</f>
        <v>#N/A</v>
      </c>
      <c r="BF194" s="512" t="e">
        <f ca="1">+IF(AND(ISNUMBER(OFFSET('Hygiene Data'!$F$5,0,10*ROW('Hygiene Data'!F188))),'Data Summary'!DU194="Yes"),OFFSET('Hygiene Data'!$F$5,0,10*ROW('Hygiene Data'!F188)),NA())</f>
        <v>#N/A</v>
      </c>
      <c r="BG194" s="512" t="e">
        <f ca="1">+IF(AND(ISNUMBER(OFFSET('Hygiene Data'!$F$7,0,10*ROW('Hygiene Data'!F188))),'Data Summary'!DV194="Yes"),OFFSET('Hygiene Data'!$F$7,0,10*ROW('Hygiene Data'!F188)),NA())</f>
        <v>#N/A</v>
      </c>
      <c r="BH194" s="512" t="e">
        <f ca="1">+IF(AND(ISNUMBER(OFFSET('Hygiene Data'!$F$9,0,10*ROW('Hygiene Data'!F188))),'Data Summary'!DW194="Yes"),OFFSET('Hygiene Data'!$F$9,0,10*ROW('Hygiene Data'!F188)),NA())</f>
        <v>#N/A</v>
      </c>
      <c r="BI194" s="512" t="e">
        <f ca="1">+IF(AND(ISNUMBER(OFFSET('Hygiene Data'!$G$5,0,10*ROW('Hygiene Data'!G188))),'Data Summary'!DX194="Yes"),OFFSET('Hygiene Data'!$G$5,0,10*ROW('Hygiene Data'!G188)),NA())</f>
        <v>#N/A</v>
      </c>
      <c r="BJ194" s="512" t="e">
        <f ca="1">+IF(AND(ISNUMBER(OFFSET('Hygiene Data'!$G$7,0,10*ROW('Hygiene Data'!G188))),'Data Summary'!DY194="Yes"),OFFSET('Hygiene Data'!$G$7,0,10*ROW('Hygiene Data'!G188)),NA())</f>
        <v>#N/A</v>
      </c>
      <c r="BK194" s="512" t="e">
        <f ca="1">+IF(AND(ISNUMBER(OFFSET('Hygiene Data'!$G$9,0,10*ROW('Hygiene Data'!G188))),'Data Summary'!DZ194="Yes"),OFFSET('Hygiene Data'!$G$9,0,10*ROW('Hygiene Data'!G188)),NA())</f>
        <v>#N/A</v>
      </c>
      <c r="BL194" s="512" t="e">
        <f ca="1">+IF(AND(ISNUMBER(OFFSET('Hygiene Data'!$H$5,0,10*ROW('Hygiene Data'!H188))),'Data Summary'!EA194="Yes"),OFFSET('Hygiene Data'!$H$5,0,10*ROW('Hygiene Data'!H188)),NA())</f>
        <v>#N/A</v>
      </c>
      <c r="BM194" s="512" t="e">
        <f ca="1">+IF(AND(ISNUMBER(OFFSET('Hygiene Data'!$H$7,0,10*ROW('Hygiene Data'!H188))),'Data Summary'!EB194="Yes"),OFFSET('Hygiene Data'!$H$7,0,10*ROW('Hygiene Data'!H188)),NA())</f>
        <v>#N/A</v>
      </c>
      <c r="BN194" s="512" t="e">
        <f ca="1">+IF(AND(ISNUMBER(OFFSET('Hygiene Data'!$H$9,0,10*ROW('Hygiene Data'!H188))),'Data Summary'!EC194="Yes"),OFFSET('Hygiene Data'!$H$9,0,10*ROW('Hygiene Data'!H188)),NA())</f>
        <v>#N/A</v>
      </c>
      <c r="BO194" s="512" t="e">
        <f ca="1">+IF(AND(ISNUMBER(OFFSET('Hygiene Data'!$I$5,0,10*ROW('Hygiene Data'!I188))),'Data Summary'!ED194="Yes"),OFFSET('Hygiene Data'!$I$5,0,10*ROW('Hygiene Data'!I188)),NA())</f>
        <v>#N/A</v>
      </c>
      <c r="BP194" s="512" t="e">
        <f ca="1">+IF(AND(ISNUMBER(OFFSET('Hygiene Data'!$I$7,0,10*ROW('Hygiene Data'!I188))),'Data Summary'!EE194="Yes"),OFFSET('Hygiene Data'!$I$7,0,10*ROW('Hygiene Data'!I188)),NA())</f>
        <v>#N/A</v>
      </c>
      <c r="BQ194" s="512" t="e">
        <f ca="1">+IF(AND(ISNUMBER(OFFSET('Hygiene Data'!$I$9,0,10*ROW('Hygiene Data'!I188))),'Data Summary'!EF194="Yes"),OFFSET('Hygiene Data'!$I$9,0,10*ROW('Hygiene Data'!I188)),NA())</f>
        <v>#N/A</v>
      </c>
    </row>
    <row r="195" spans="1:69" x14ac:dyDescent="0.25">
      <c r="A195" s="508" t="e">
        <f ca="1">+RIGHT('Data Summary'!A195,LEN('Data Summary'!A195)-9)</f>
        <v>#VALUE!</v>
      </c>
      <c r="B195" s="482" t="str">
        <f ca="1">+IF(ISTEXT('Data Summary'!B195),'Data Summary'!B195,"")</f>
        <v/>
      </c>
      <c r="C195" s="509" t="e">
        <f ca="1">+VALUE('Data Summary'!C195)</f>
        <v>#VALUE!</v>
      </c>
      <c r="D195" s="510" t="e">
        <f ca="1">+IF(AND(ISNUMBER(OFFSET('Water Data'!$D$4,0,10*ROW('Water Data'!D189))),'Data Summary'!BS195="Yes"),100-OFFSET('Water Data'!$D$4,0,10*ROW('Water Data'!D189)),NA())</f>
        <v>#N/A</v>
      </c>
      <c r="E195" s="510" t="e">
        <f ca="1">+IF(AND(ISNUMBER(OFFSET('Water Data'!$D$6,0,10*ROW('Water Data'!D189))),'Data Summary'!BT195="Yes"),OFFSET('Water Data'!$D$6,0,10*ROW('Water Data'!D189)),NA())</f>
        <v>#N/A</v>
      </c>
      <c r="F195" s="510" t="e">
        <f ca="1">+IF(AND(ISNUMBER(OFFSET('Water Data'!$D$9,0,10*ROW('Water Data'!D189))),'Data Summary'!BU195="Yes"),OFFSET('Water Data'!$D$9,0,10*ROW('Water Data'!D189)),NA())</f>
        <v>#N/A</v>
      </c>
      <c r="G195" s="510" t="e">
        <f ca="1">+IF(AND(ISNUMBER(OFFSET('Water Data'!$E$4,0,10*ROW('Water Data'!E189))),'Data Summary'!BV195="Yes"),100-OFFSET('Water Data'!$E$4,0,10*ROW('Water Data'!E189)),NA())</f>
        <v>#N/A</v>
      </c>
      <c r="H195" s="510" t="e">
        <f ca="1">+IF(AND(ISNUMBER(OFFSET('Water Data'!$E$6,0,10*ROW('Water Data'!E189))),'Data Summary'!BW195="Yes"),OFFSET('Water Data'!$E$6,0,10*ROW('Water Data'!E189)),NA())</f>
        <v>#N/A</v>
      </c>
      <c r="I195" s="510" t="e">
        <f ca="1">+IF(AND(ISNUMBER(OFFSET('Water Data'!$E$9,0,10*ROW('Water Data'!E189))),'Data Summary'!BX195="Yes"),OFFSET('Water Data'!$E$9,0,10*ROW('Water Data'!E189)),NA())</f>
        <v>#N/A</v>
      </c>
      <c r="J195" s="510" t="e">
        <f ca="1">+IF(AND(ISNUMBER(OFFSET('Water Data'!$F$4,0,10*ROW('Water Data'!F189))),'Data Summary'!BY195="Yes"),100-OFFSET('Water Data'!$F$4,0,10*ROW('Water Data'!F189)),NA())</f>
        <v>#N/A</v>
      </c>
      <c r="K195" s="510" t="e">
        <f ca="1">+IF(AND(ISNUMBER(OFFSET('Water Data'!$F$6,0,10*ROW('Water Data'!F189))),'Data Summary'!BZ195="Yes"),OFFSET('Water Data'!$F$6,0,10*ROW('Water Data'!F189)),NA())</f>
        <v>#N/A</v>
      </c>
      <c r="L195" s="510" t="e">
        <f ca="1">+IF(AND(ISNUMBER(OFFSET('Water Data'!$F$9,0,10*ROW('Water Data'!F189))),'Data Summary'!CA195="Yes"),OFFSET('Water Data'!$F$9,0,10*ROW('Water Data'!F189)),NA())</f>
        <v>#N/A</v>
      </c>
      <c r="M195" s="510" t="e">
        <f ca="1">+IF(AND(ISNUMBER(OFFSET('Water Data'!$G$4,0,10*ROW('Water Data'!G189))),'Data Summary'!CB195="Yes"),100-OFFSET('Water Data'!$G$4,0,10*ROW('Water Data'!G189)),NA())</f>
        <v>#N/A</v>
      </c>
      <c r="N195" s="510" t="e">
        <f ca="1">+IF(AND(ISNUMBER(OFFSET('Water Data'!$G$6,0,10*ROW('Water Data'!G189))),'Data Summary'!CC195="Yes"),OFFSET('Water Data'!$G$6,0,10*ROW('Water Data'!G189)),NA())</f>
        <v>#N/A</v>
      </c>
      <c r="O195" s="510" t="e">
        <f ca="1">+IF(AND(ISNUMBER(OFFSET('Water Data'!$G$9,0,10*ROW('Water Data'!G189))),'Data Summary'!CD195="Yes"),OFFSET('Water Data'!$G$9,0,10*ROW('Water Data'!G189)),NA())</f>
        <v>#N/A</v>
      </c>
      <c r="P195" s="510" t="e">
        <f ca="1">+IF(AND(ISNUMBER(OFFSET('Water Data'!$H$4,0,10*ROW('Water Data'!H189))),'Data Summary'!CE195="Yes"),100-OFFSET('Water Data'!$H$4,0,10*ROW('Water Data'!H189)),NA())</f>
        <v>#N/A</v>
      </c>
      <c r="Q195" s="510" t="e">
        <f ca="1">+IF(AND(ISNUMBER(OFFSET('Water Data'!$H$6,0,10*ROW('Water Data'!H189))),'Data Summary'!CF195="Yes"),OFFSET('Water Data'!$H$6,0,10*ROW('Water Data'!H189)),NA())</f>
        <v>#N/A</v>
      </c>
      <c r="R195" s="510" t="e">
        <f ca="1">+IF(AND(ISNUMBER(OFFSET('Water Data'!$H$9,0,10*ROW('Water Data'!H189))),'Data Summary'!CG195="Yes"),OFFSET('Water Data'!$H$9,0,10*ROW('Water Data'!H189)),NA())</f>
        <v>#N/A</v>
      </c>
      <c r="S195" s="510" t="e">
        <f ca="1">+IF(AND(ISNUMBER(OFFSET('Water Data'!$I$4,0,10*ROW('Water Data'!I189))),'Data Summary'!CH195="Yes"),100-OFFSET('Water Data'!$I$4,0,10*ROW('Water Data'!I189)),NA())</f>
        <v>#N/A</v>
      </c>
      <c r="T195" s="510" t="e">
        <f ca="1">+IF(AND(ISNUMBER(OFFSET('Water Data'!$I$6,0,10*ROW('Water Data'!I189))),'Data Summary'!CI195="Yes"),OFFSET('Water Data'!$I$6,0,10*ROW('Water Data'!I189)),NA())</f>
        <v>#N/A</v>
      </c>
      <c r="U195" s="510" t="e">
        <f ca="1">+IF(AND(ISNUMBER(OFFSET('Water Data'!$I$9,0,10*ROW('Water Data'!I189))),'Data Summary'!CJ195="Yes"),OFFSET('Water Data'!$I$9,0,10*ROW('Water Data'!I189)),NA())</f>
        <v>#N/A</v>
      </c>
      <c r="V195" s="511" t="e">
        <f ca="1">+IF(AND(ISNUMBER(OFFSET('Sanitation Data'!$D$4,0,10*ROW('Sanitation Data'!D189))),'Data Summary'!CK195="Yes"),100-OFFSET('Sanitation Data'!$D$4,0,10*ROW('Sanitation Data'!D189)),NA())</f>
        <v>#N/A</v>
      </c>
      <c r="W195" s="511" t="e">
        <f ca="1">+IF(AND(ISNUMBER(OFFSET('Sanitation Data'!$D$6,0,10*ROW('Sanitation Data'!D189))),'Data Summary'!CL195="Yes"),OFFSET('Sanitation Data'!$D$6,0,10*ROW('Sanitation Data'!D189)),NA())</f>
        <v>#N/A</v>
      </c>
      <c r="X195" s="511" t="e">
        <f ca="1">+IF(AND(ISNUMBER(OFFSET('Sanitation Data'!$D$10,0,10*ROW('Sanitation Data'!D189))),'Data Summary'!CM195="Yes"),OFFSET('Sanitation Data'!$D$10,0,10*ROW('Sanitation Data'!D189)),NA())</f>
        <v>#N/A</v>
      </c>
      <c r="Y195" s="511" t="e">
        <f ca="1">+IF(AND(ISNUMBER(OFFSET('Sanitation Data'!$D$11,0,10*ROW('Sanitation Data'!D189))),'Data Summary'!CN195="Yes"),OFFSET('Sanitation Data'!$D$11,0,10*ROW('Sanitation Data'!D189)),NA())</f>
        <v>#N/A</v>
      </c>
      <c r="Z195" s="511" t="e">
        <f ca="1">+IF(AND(ISNUMBER(OFFSET('Sanitation Data'!$D$12,0,10*ROW('Sanitation Data'!D189))),'Data Summary'!CO195="Yes"),OFFSET('Sanitation Data'!$D$12,0,10*ROW('Sanitation Data'!D189)),NA())</f>
        <v>#N/A</v>
      </c>
      <c r="AA195" s="511" t="e">
        <f ca="1">+IF(AND(ISNUMBER(OFFSET('Sanitation Data'!$E$4,0,10*ROW('Sanitation Data'!E189))),'Data Summary'!CP195="Yes"),100-OFFSET('Sanitation Data'!$E$4,0,10*ROW('Sanitation Data'!E189)),NA())</f>
        <v>#N/A</v>
      </c>
      <c r="AB195" s="511" t="e">
        <f ca="1">+IF(AND(ISNUMBER(OFFSET('Sanitation Data'!$E$6,0,10*ROW('Sanitation Data'!E189))),'Data Summary'!CQ195="Yes"),OFFSET('Sanitation Data'!$E$6,0,10*ROW('Sanitation Data'!E189)),NA())</f>
        <v>#N/A</v>
      </c>
      <c r="AC195" s="511" t="e">
        <f ca="1">+IF(AND(ISNUMBER(OFFSET('Sanitation Data'!$E$10,0,10*ROW('Sanitation Data'!E189))),'Data Summary'!CR195="Yes"),OFFSET('Sanitation Data'!$E$10,0,10*ROW('Sanitation Data'!E189)),NA())</f>
        <v>#N/A</v>
      </c>
      <c r="AD195" s="511" t="e">
        <f ca="1">+IF(AND(ISNUMBER(OFFSET('Sanitation Data'!$E$11,0,10*ROW('Sanitation Data'!E189))),'Data Summary'!CS195="Yes"),OFFSET('Sanitation Data'!$E$11,0,10*ROW('Sanitation Data'!E189)),NA())</f>
        <v>#N/A</v>
      </c>
      <c r="AE195" s="511" t="e">
        <f ca="1">+IF(AND(ISNUMBER(OFFSET('Sanitation Data'!$E$12,0,10*ROW('Sanitation Data'!E189))),'Data Summary'!CT195="Yes"),OFFSET('Sanitation Data'!$E$12,0,10*ROW('Sanitation Data'!E189)),NA())</f>
        <v>#N/A</v>
      </c>
      <c r="AF195" s="511" t="e">
        <f ca="1">+IF(AND(ISNUMBER(OFFSET('Sanitation Data'!$F$4,0,10*ROW('Sanitation Data'!F189))),'Data Summary'!CU195="Yes"),100-OFFSET('Sanitation Data'!$F$4,0,10*ROW('Sanitation Data'!F189)),NA())</f>
        <v>#N/A</v>
      </c>
      <c r="AG195" s="511" t="e">
        <f ca="1">+IF(AND(ISNUMBER(OFFSET('Sanitation Data'!$F$6,0,10*ROW('Sanitation Data'!F189))),'Data Summary'!CV195="Yes"),OFFSET('Sanitation Data'!$F$6,0,10*ROW('Sanitation Data'!F189)),NA())</f>
        <v>#N/A</v>
      </c>
      <c r="AH195" s="511" t="e">
        <f ca="1">+IF(AND(ISNUMBER(OFFSET('Sanitation Data'!$F$10,0,10*ROW('Sanitation Data'!F189))),'Data Summary'!CW195="Yes"),OFFSET('Sanitation Data'!$F$10,0,10*ROW('Sanitation Data'!F189)),NA())</f>
        <v>#N/A</v>
      </c>
      <c r="AI195" s="511" t="e">
        <f ca="1">+IF(AND(ISNUMBER(OFFSET('Sanitation Data'!$F$11,0,10*ROW('Sanitation Data'!F189))),'Data Summary'!CX195="Yes"),OFFSET('Sanitation Data'!$F$11,0,10*ROW('Sanitation Data'!F189)),NA())</f>
        <v>#N/A</v>
      </c>
      <c r="AJ195" s="511" t="e">
        <f ca="1">+IF(AND(ISNUMBER(OFFSET('Sanitation Data'!$F$12,0,10*ROW('Sanitation Data'!F189))),'Data Summary'!CY195="Yes"),OFFSET('Sanitation Data'!$F$12,0,10*ROW('Sanitation Data'!F189)),NA())</f>
        <v>#N/A</v>
      </c>
      <c r="AK195" s="511" t="e">
        <f ca="1">+IF(AND(ISNUMBER(OFFSET('Sanitation Data'!$G$4,0,10*ROW('Sanitation Data'!G189))),'Data Summary'!CZ195="Yes"),100-OFFSET('Sanitation Data'!$G$4,0,10*ROW('Sanitation Data'!G189)),NA())</f>
        <v>#N/A</v>
      </c>
      <c r="AL195" s="511" t="e">
        <f ca="1">+IF(AND(ISNUMBER(OFFSET('Sanitation Data'!$G$6,0,10*ROW('Sanitation Data'!G189))),'Data Summary'!DA195="Yes"),OFFSET('Sanitation Data'!$G$6,0,10*ROW('Sanitation Data'!G189)),NA())</f>
        <v>#N/A</v>
      </c>
      <c r="AM195" s="511" t="e">
        <f ca="1">+IF(AND(ISNUMBER(OFFSET('Sanitation Data'!$G$10,0,10*ROW('Sanitation Data'!G189))),'Data Summary'!DB195="Yes"),OFFSET('Sanitation Data'!$G$10,0,10*ROW('Sanitation Data'!G189)),NA())</f>
        <v>#N/A</v>
      </c>
      <c r="AN195" s="511" t="e">
        <f ca="1">+IF(AND(ISNUMBER(OFFSET('Sanitation Data'!$G$11,0,10*ROW('Sanitation Data'!G189))),'Data Summary'!DC195="Yes"),OFFSET('Sanitation Data'!$G$11,0,10*ROW('Sanitation Data'!G189)),NA())</f>
        <v>#N/A</v>
      </c>
      <c r="AO195" s="511" t="e">
        <f ca="1">+IF(AND(ISNUMBER(OFFSET('Sanitation Data'!$G$12,0,10*ROW('Sanitation Data'!G189))),'Data Summary'!DD195="Yes"),OFFSET('Sanitation Data'!$G$12,0,10*ROW('Sanitation Data'!G189)),NA())</f>
        <v>#N/A</v>
      </c>
      <c r="AP195" s="511" t="e">
        <f ca="1">+IF(AND(ISNUMBER(OFFSET('Sanitation Data'!$H$4,0,10*ROW('Sanitation Data'!H189))),'Data Summary'!DE195="Yes"),100-OFFSET('Sanitation Data'!$H$4,0,10*ROW('Sanitation Data'!H189)),NA())</f>
        <v>#N/A</v>
      </c>
      <c r="AQ195" s="511" t="e">
        <f ca="1">+IF(AND(ISNUMBER(OFFSET('Sanitation Data'!$H$6,0,10*ROW('Sanitation Data'!H189))),'Data Summary'!DF195="Yes"),OFFSET('Sanitation Data'!$H$6,0,10*ROW('Sanitation Data'!H189)),NA())</f>
        <v>#N/A</v>
      </c>
      <c r="AR195" s="511" t="e">
        <f ca="1">+IF(AND(ISNUMBER(OFFSET('Sanitation Data'!$H$10,0,10*ROW('Sanitation Data'!H189))),'Data Summary'!DG195="Yes"),OFFSET('Sanitation Data'!$H$10,0,10*ROW('Sanitation Data'!H189)),NA())</f>
        <v>#N/A</v>
      </c>
      <c r="AS195" s="511" t="e">
        <f ca="1">+IF(AND(ISNUMBER(OFFSET('Sanitation Data'!$H$11,0,10*ROW('Sanitation Data'!H189))),'Data Summary'!DH195="Yes"),OFFSET('Sanitation Data'!$H$11,0,10*ROW('Sanitation Data'!H189)),NA())</f>
        <v>#N/A</v>
      </c>
      <c r="AT195" s="511" t="e">
        <f ca="1">+IF(AND(ISNUMBER(OFFSET('Sanitation Data'!$H$12,0,10*ROW('Sanitation Data'!H189))),'Data Summary'!DI195="Yes"),OFFSET('Sanitation Data'!$H$12,0,10*ROW('Sanitation Data'!H189)),NA())</f>
        <v>#N/A</v>
      </c>
      <c r="AU195" s="511" t="e">
        <f ca="1">+IF(AND(ISNUMBER(OFFSET('Sanitation Data'!$I$4,0,10*ROW('Sanitation Data'!I189))),'Data Summary'!DJ195="Yes"),100-OFFSET('Sanitation Data'!$I$4,0,10*ROW('Sanitation Data'!I189)),NA())</f>
        <v>#N/A</v>
      </c>
      <c r="AV195" s="511" t="e">
        <f ca="1">+IF(AND(ISNUMBER(OFFSET('Sanitation Data'!$I$6,0,10*ROW('Sanitation Data'!I189))),'Data Summary'!DK195="Yes"),OFFSET('Sanitation Data'!$I$6,0,10*ROW('Sanitation Data'!I189)),NA())</f>
        <v>#N/A</v>
      </c>
      <c r="AW195" s="511" t="e">
        <f ca="1">+IF(AND(ISNUMBER(OFFSET('Sanitation Data'!$I$10,0,10*ROW('Sanitation Data'!I189))),'Data Summary'!DL195="Yes"),OFFSET('Sanitation Data'!$I$10,0,10*ROW('Sanitation Data'!I189)),NA())</f>
        <v>#N/A</v>
      </c>
      <c r="AX195" s="511" t="e">
        <f ca="1">+IF(AND(ISNUMBER(OFFSET('Sanitation Data'!$I$11,0,10*ROW('Sanitation Data'!I189))),'Data Summary'!DM195="Yes"),OFFSET('Sanitation Data'!$I$11,0,10*ROW('Sanitation Data'!I189)),NA())</f>
        <v>#N/A</v>
      </c>
      <c r="AY195" s="511" t="e">
        <f ca="1">+IF(AND(ISNUMBER(OFFSET('Sanitation Data'!$I$12,0,10*ROW('Sanitation Data'!I189))),'Data Summary'!DN195="Yes"),OFFSET('Sanitation Data'!$I$12,0,10*ROW('Sanitation Data'!I189)),NA())</f>
        <v>#N/A</v>
      </c>
      <c r="AZ195" s="512" t="e">
        <f ca="1">+IF(AND(ISNUMBER(OFFSET('Hygiene Data'!$D$5,0,10*ROW('Hygiene Data'!D189))),'Data Summary'!DO195="Yes"),OFFSET('Hygiene Data'!$D$5,0,10*ROW('Hygiene Data'!D189)),NA())</f>
        <v>#N/A</v>
      </c>
      <c r="BA195" s="512" t="e">
        <f ca="1">+IF(AND(ISNUMBER(OFFSET('Hygiene Data'!$D$7,0,10*ROW('Hygiene Data'!D189))),'Data Summary'!DP195="Yes"),OFFSET('Hygiene Data'!$D$7,0,10*ROW('Hygiene Data'!D189)),NA())</f>
        <v>#N/A</v>
      </c>
      <c r="BB195" s="512" t="e">
        <f ca="1">+IF(AND(ISNUMBER(OFFSET('Hygiene Data'!$D$9,0,10*ROW('Hygiene Data'!D189))),'Data Summary'!DQ195="Yes"),OFFSET('Hygiene Data'!$D$9,0,10*ROW('Hygiene Data'!D189)),NA())</f>
        <v>#N/A</v>
      </c>
      <c r="BC195" s="512" t="e">
        <f ca="1">+IF(AND(ISNUMBER(OFFSET('Hygiene Data'!$E$5,0,10*ROW('Hygiene Data'!E189))),'Data Summary'!DR195="Yes"),OFFSET('Hygiene Data'!$E$5,0,10*ROW('Hygiene Data'!E189)),NA())</f>
        <v>#N/A</v>
      </c>
      <c r="BD195" s="512" t="e">
        <f ca="1">+IF(AND(ISNUMBER(OFFSET('Hygiene Data'!$E$7,0,10*ROW('Hygiene Data'!E189))),'Data Summary'!DS195="Yes"),OFFSET('Hygiene Data'!$E$7,0,10*ROW('Hygiene Data'!E189)),NA())</f>
        <v>#N/A</v>
      </c>
      <c r="BE195" s="512" t="e">
        <f ca="1">+IF(AND(ISNUMBER(OFFSET('Hygiene Data'!$E$9,0,10*ROW('Hygiene Data'!E189))),'Data Summary'!DT195="Yes"),OFFSET('Hygiene Data'!$E$9,0,10*ROW('Hygiene Data'!E189)),NA())</f>
        <v>#N/A</v>
      </c>
      <c r="BF195" s="512" t="e">
        <f ca="1">+IF(AND(ISNUMBER(OFFSET('Hygiene Data'!$F$5,0,10*ROW('Hygiene Data'!F189))),'Data Summary'!DU195="Yes"),OFFSET('Hygiene Data'!$F$5,0,10*ROW('Hygiene Data'!F189)),NA())</f>
        <v>#N/A</v>
      </c>
      <c r="BG195" s="512" t="e">
        <f ca="1">+IF(AND(ISNUMBER(OFFSET('Hygiene Data'!$F$7,0,10*ROW('Hygiene Data'!F189))),'Data Summary'!DV195="Yes"),OFFSET('Hygiene Data'!$F$7,0,10*ROW('Hygiene Data'!F189)),NA())</f>
        <v>#N/A</v>
      </c>
      <c r="BH195" s="512" t="e">
        <f ca="1">+IF(AND(ISNUMBER(OFFSET('Hygiene Data'!$F$9,0,10*ROW('Hygiene Data'!F189))),'Data Summary'!DW195="Yes"),OFFSET('Hygiene Data'!$F$9,0,10*ROW('Hygiene Data'!F189)),NA())</f>
        <v>#N/A</v>
      </c>
      <c r="BI195" s="512" t="e">
        <f ca="1">+IF(AND(ISNUMBER(OFFSET('Hygiene Data'!$G$5,0,10*ROW('Hygiene Data'!G189))),'Data Summary'!DX195="Yes"),OFFSET('Hygiene Data'!$G$5,0,10*ROW('Hygiene Data'!G189)),NA())</f>
        <v>#N/A</v>
      </c>
      <c r="BJ195" s="512" t="e">
        <f ca="1">+IF(AND(ISNUMBER(OFFSET('Hygiene Data'!$G$7,0,10*ROW('Hygiene Data'!G189))),'Data Summary'!DY195="Yes"),OFFSET('Hygiene Data'!$G$7,0,10*ROW('Hygiene Data'!G189)),NA())</f>
        <v>#N/A</v>
      </c>
      <c r="BK195" s="512" t="e">
        <f ca="1">+IF(AND(ISNUMBER(OFFSET('Hygiene Data'!$G$9,0,10*ROW('Hygiene Data'!G189))),'Data Summary'!DZ195="Yes"),OFFSET('Hygiene Data'!$G$9,0,10*ROW('Hygiene Data'!G189)),NA())</f>
        <v>#N/A</v>
      </c>
      <c r="BL195" s="512" t="e">
        <f ca="1">+IF(AND(ISNUMBER(OFFSET('Hygiene Data'!$H$5,0,10*ROW('Hygiene Data'!H189))),'Data Summary'!EA195="Yes"),OFFSET('Hygiene Data'!$H$5,0,10*ROW('Hygiene Data'!H189)),NA())</f>
        <v>#N/A</v>
      </c>
      <c r="BM195" s="512" t="e">
        <f ca="1">+IF(AND(ISNUMBER(OFFSET('Hygiene Data'!$H$7,0,10*ROW('Hygiene Data'!H189))),'Data Summary'!EB195="Yes"),OFFSET('Hygiene Data'!$H$7,0,10*ROW('Hygiene Data'!H189)),NA())</f>
        <v>#N/A</v>
      </c>
      <c r="BN195" s="512" t="e">
        <f ca="1">+IF(AND(ISNUMBER(OFFSET('Hygiene Data'!$H$9,0,10*ROW('Hygiene Data'!H189))),'Data Summary'!EC195="Yes"),OFFSET('Hygiene Data'!$H$9,0,10*ROW('Hygiene Data'!H189)),NA())</f>
        <v>#N/A</v>
      </c>
      <c r="BO195" s="512" t="e">
        <f ca="1">+IF(AND(ISNUMBER(OFFSET('Hygiene Data'!$I$5,0,10*ROW('Hygiene Data'!I189))),'Data Summary'!ED195="Yes"),OFFSET('Hygiene Data'!$I$5,0,10*ROW('Hygiene Data'!I189)),NA())</f>
        <v>#N/A</v>
      </c>
      <c r="BP195" s="512" t="e">
        <f ca="1">+IF(AND(ISNUMBER(OFFSET('Hygiene Data'!$I$7,0,10*ROW('Hygiene Data'!I189))),'Data Summary'!EE195="Yes"),OFFSET('Hygiene Data'!$I$7,0,10*ROW('Hygiene Data'!I189)),NA())</f>
        <v>#N/A</v>
      </c>
      <c r="BQ195" s="512" t="e">
        <f ca="1">+IF(AND(ISNUMBER(OFFSET('Hygiene Data'!$I$9,0,10*ROW('Hygiene Data'!I189))),'Data Summary'!EF195="Yes"),OFFSET('Hygiene Data'!$I$9,0,10*ROW('Hygiene Data'!I189)),NA())</f>
        <v>#N/A</v>
      </c>
    </row>
    <row r="196" spans="1:69" x14ac:dyDescent="0.25">
      <c r="A196" s="508" t="e">
        <f ca="1">+RIGHT('Data Summary'!A196,LEN('Data Summary'!A196)-9)</f>
        <v>#VALUE!</v>
      </c>
      <c r="B196" s="482" t="str">
        <f ca="1">+IF(ISTEXT('Data Summary'!B196),'Data Summary'!B196,"")</f>
        <v/>
      </c>
      <c r="C196" s="509" t="e">
        <f ca="1">+VALUE('Data Summary'!C196)</f>
        <v>#VALUE!</v>
      </c>
      <c r="D196" s="510" t="e">
        <f ca="1">+IF(AND(ISNUMBER(OFFSET('Water Data'!$D$4,0,10*ROW('Water Data'!D190))),'Data Summary'!BS196="Yes"),100-OFFSET('Water Data'!$D$4,0,10*ROW('Water Data'!D190)),NA())</f>
        <v>#N/A</v>
      </c>
      <c r="E196" s="510" t="e">
        <f ca="1">+IF(AND(ISNUMBER(OFFSET('Water Data'!$D$6,0,10*ROW('Water Data'!D190))),'Data Summary'!BT196="Yes"),OFFSET('Water Data'!$D$6,0,10*ROW('Water Data'!D190)),NA())</f>
        <v>#N/A</v>
      </c>
      <c r="F196" s="510" t="e">
        <f ca="1">+IF(AND(ISNUMBER(OFFSET('Water Data'!$D$9,0,10*ROW('Water Data'!D190))),'Data Summary'!BU196="Yes"),OFFSET('Water Data'!$D$9,0,10*ROW('Water Data'!D190)),NA())</f>
        <v>#N/A</v>
      </c>
      <c r="G196" s="510" t="e">
        <f ca="1">+IF(AND(ISNUMBER(OFFSET('Water Data'!$E$4,0,10*ROW('Water Data'!E190))),'Data Summary'!BV196="Yes"),100-OFFSET('Water Data'!$E$4,0,10*ROW('Water Data'!E190)),NA())</f>
        <v>#N/A</v>
      </c>
      <c r="H196" s="510" t="e">
        <f ca="1">+IF(AND(ISNUMBER(OFFSET('Water Data'!$E$6,0,10*ROW('Water Data'!E190))),'Data Summary'!BW196="Yes"),OFFSET('Water Data'!$E$6,0,10*ROW('Water Data'!E190)),NA())</f>
        <v>#N/A</v>
      </c>
      <c r="I196" s="510" t="e">
        <f ca="1">+IF(AND(ISNUMBER(OFFSET('Water Data'!$E$9,0,10*ROW('Water Data'!E190))),'Data Summary'!BX196="Yes"),OFFSET('Water Data'!$E$9,0,10*ROW('Water Data'!E190)),NA())</f>
        <v>#N/A</v>
      </c>
      <c r="J196" s="510" t="e">
        <f ca="1">+IF(AND(ISNUMBER(OFFSET('Water Data'!$F$4,0,10*ROW('Water Data'!F190))),'Data Summary'!BY196="Yes"),100-OFFSET('Water Data'!$F$4,0,10*ROW('Water Data'!F190)),NA())</f>
        <v>#N/A</v>
      </c>
      <c r="K196" s="510" t="e">
        <f ca="1">+IF(AND(ISNUMBER(OFFSET('Water Data'!$F$6,0,10*ROW('Water Data'!F190))),'Data Summary'!BZ196="Yes"),OFFSET('Water Data'!$F$6,0,10*ROW('Water Data'!F190)),NA())</f>
        <v>#N/A</v>
      </c>
      <c r="L196" s="510" t="e">
        <f ca="1">+IF(AND(ISNUMBER(OFFSET('Water Data'!$F$9,0,10*ROW('Water Data'!F190))),'Data Summary'!CA196="Yes"),OFFSET('Water Data'!$F$9,0,10*ROW('Water Data'!F190)),NA())</f>
        <v>#N/A</v>
      </c>
      <c r="M196" s="510" t="e">
        <f ca="1">+IF(AND(ISNUMBER(OFFSET('Water Data'!$G$4,0,10*ROW('Water Data'!G190))),'Data Summary'!CB196="Yes"),100-OFFSET('Water Data'!$G$4,0,10*ROW('Water Data'!G190)),NA())</f>
        <v>#N/A</v>
      </c>
      <c r="N196" s="510" t="e">
        <f ca="1">+IF(AND(ISNUMBER(OFFSET('Water Data'!$G$6,0,10*ROW('Water Data'!G190))),'Data Summary'!CC196="Yes"),OFFSET('Water Data'!$G$6,0,10*ROW('Water Data'!G190)),NA())</f>
        <v>#N/A</v>
      </c>
      <c r="O196" s="510" t="e">
        <f ca="1">+IF(AND(ISNUMBER(OFFSET('Water Data'!$G$9,0,10*ROW('Water Data'!G190))),'Data Summary'!CD196="Yes"),OFFSET('Water Data'!$G$9,0,10*ROW('Water Data'!G190)),NA())</f>
        <v>#N/A</v>
      </c>
      <c r="P196" s="510" t="e">
        <f ca="1">+IF(AND(ISNUMBER(OFFSET('Water Data'!$H$4,0,10*ROW('Water Data'!H190))),'Data Summary'!CE196="Yes"),100-OFFSET('Water Data'!$H$4,0,10*ROW('Water Data'!H190)),NA())</f>
        <v>#N/A</v>
      </c>
      <c r="Q196" s="510" t="e">
        <f ca="1">+IF(AND(ISNUMBER(OFFSET('Water Data'!$H$6,0,10*ROW('Water Data'!H190))),'Data Summary'!CF196="Yes"),OFFSET('Water Data'!$H$6,0,10*ROW('Water Data'!H190)),NA())</f>
        <v>#N/A</v>
      </c>
      <c r="R196" s="510" t="e">
        <f ca="1">+IF(AND(ISNUMBER(OFFSET('Water Data'!$H$9,0,10*ROW('Water Data'!H190))),'Data Summary'!CG196="Yes"),OFFSET('Water Data'!$H$9,0,10*ROW('Water Data'!H190)),NA())</f>
        <v>#N/A</v>
      </c>
      <c r="S196" s="510" t="e">
        <f ca="1">+IF(AND(ISNUMBER(OFFSET('Water Data'!$I$4,0,10*ROW('Water Data'!I190))),'Data Summary'!CH196="Yes"),100-OFFSET('Water Data'!$I$4,0,10*ROW('Water Data'!I190)),NA())</f>
        <v>#N/A</v>
      </c>
      <c r="T196" s="510" t="e">
        <f ca="1">+IF(AND(ISNUMBER(OFFSET('Water Data'!$I$6,0,10*ROW('Water Data'!I190))),'Data Summary'!CI196="Yes"),OFFSET('Water Data'!$I$6,0,10*ROW('Water Data'!I190)),NA())</f>
        <v>#N/A</v>
      </c>
      <c r="U196" s="510" t="e">
        <f ca="1">+IF(AND(ISNUMBER(OFFSET('Water Data'!$I$9,0,10*ROW('Water Data'!I190))),'Data Summary'!CJ196="Yes"),OFFSET('Water Data'!$I$9,0,10*ROW('Water Data'!I190)),NA())</f>
        <v>#N/A</v>
      </c>
      <c r="V196" s="511" t="e">
        <f ca="1">+IF(AND(ISNUMBER(OFFSET('Sanitation Data'!$D$4,0,10*ROW('Sanitation Data'!D190))),'Data Summary'!CK196="Yes"),100-OFFSET('Sanitation Data'!$D$4,0,10*ROW('Sanitation Data'!D190)),NA())</f>
        <v>#N/A</v>
      </c>
      <c r="W196" s="511" t="e">
        <f ca="1">+IF(AND(ISNUMBER(OFFSET('Sanitation Data'!$D$6,0,10*ROW('Sanitation Data'!D190))),'Data Summary'!CL196="Yes"),OFFSET('Sanitation Data'!$D$6,0,10*ROW('Sanitation Data'!D190)),NA())</f>
        <v>#N/A</v>
      </c>
      <c r="X196" s="511" t="e">
        <f ca="1">+IF(AND(ISNUMBER(OFFSET('Sanitation Data'!$D$10,0,10*ROW('Sanitation Data'!D190))),'Data Summary'!CM196="Yes"),OFFSET('Sanitation Data'!$D$10,0,10*ROW('Sanitation Data'!D190)),NA())</f>
        <v>#N/A</v>
      </c>
      <c r="Y196" s="511" t="e">
        <f ca="1">+IF(AND(ISNUMBER(OFFSET('Sanitation Data'!$D$11,0,10*ROW('Sanitation Data'!D190))),'Data Summary'!CN196="Yes"),OFFSET('Sanitation Data'!$D$11,0,10*ROW('Sanitation Data'!D190)),NA())</f>
        <v>#N/A</v>
      </c>
      <c r="Z196" s="511" t="e">
        <f ca="1">+IF(AND(ISNUMBER(OFFSET('Sanitation Data'!$D$12,0,10*ROW('Sanitation Data'!D190))),'Data Summary'!CO196="Yes"),OFFSET('Sanitation Data'!$D$12,0,10*ROW('Sanitation Data'!D190)),NA())</f>
        <v>#N/A</v>
      </c>
      <c r="AA196" s="511" t="e">
        <f ca="1">+IF(AND(ISNUMBER(OFFSET('Sanitation Data'!$E$4,0,10*ROW('Sanitation Data'!E190))),'Data Summary'!CP196="Yes"),100-OFFSET('Sanitation Data'!$E$4,0,10*ROW('Sanitation Data'!E190)),NA())</f>
        <v>#N/A</v>
      </c>
      <c r="AB196" s="511" t="e">
        <f ca="1">+IF(AND(ISNUMBER(OFFSET('Sanitation Data'!$E$6,0,10*ROW('Sanitation Data'!E190))),'Data Summary'!CQ196="Yes"),OFFSET('Sanitation Data'!$E$6,0,10*ROW('Sanitation Data'!E190)),NA())</f>
        <v>#N/A</v>
      </c>
      <c r="AC196" s="511" t="e">
        <f ca="1">+IF(AND(ISNUMBER(OFFSET('Sanitation Data'!$E$10,0,10*ROW('Sanitation Data'!E190))),'Data Summary'!CR196="Yes"),OFFSET('Sanitation Data'!$E$10,0,10*ROW('Sanitation Data'!E190)),NA())</f>
        <v>#N/A</v>
      </c>
      <c r="AD196" s="511" t="e">
        <f ca="1">+IF(AND(ISNUMBER(OFFSET('Sanitation Data'!$E$11,0,10*ROW('Sanitation Data'!E190))),'Data Summary'!CS196="Yes"),OFFSET('Sanitation Data'!$E$11,0,10*ROW('Sanitation Data'!E190)),NA())</f>
        <v>#N/A</v>
      </c>
      <c r="AE196" s="511" t="e">
        <f ca="1">+IF(AND(ISNUMBER(OFFSET('Sanitation Data'!$E$12,0,10*ROW('Sanitation Data'!E190))),'Data Summary'!CT196="Yes"),OFFSET('Sanitation Data'!$E$12,0,10*ROW('Sanitation Data'!E190)),NA())</f>
        <v>#N/A</v>
      </c>
      <c r="AF196" s="511" t="e">
        <f ca="1">+IF(AND(ISNUMBER(OFFSET('Sanitation Data'!$F$4,0,10*ROW('Sanitation Data'!F190))),'Data Summary'!CU196="Yes"),100-OFFSET('Sanitation Data'!$F$4,0,10*ROW('Sanitation Data'!F190)),NA())</f>
        <v>#N/A</v>
      </c>
      <c r="AG196" s="511" t="e">
        <f ca="1">+IF(AND(ISNUMBER(OFFSET('Sanitation Data'!$F$6,0,10*ROW('Sanitation Data'!F190))),'Data Summary'!CV196="Yes"),OFFSET('Sanitation Data'!$F$6,0,10*ROW('Sanitation Data'!F190)),NA())</f>
        <v>#N/A</v>
      </c>
      <c r="AH196" s="511" t="e">
        <f ca="1">+IF(AND(ISNUMBER(OFFSET('Sanitation Data'!$F$10,0,10*ROW('Sanitation Data'!F190))),'Data Summary'!CW196="Yes"),OFFSET('Sanitation Data'!$F$10,0,10*ROW('Sanitation Data'!F190)),NA())</f>
        <v>#N/A</v>
      </c>
      <c r="AI196" s="511" t="e">
        <f ca="1">+IF(AND(ISNUMBER(OFFSET('Sanitation Data'!$F$11,0,10*ROW('Sanitation Data'!F190))),'Data Summary'!CX196="Yes"),OFFSET('Sanitation Data'!$F$11,0,10*ROW('Sanitation Data'!F190)),NA())</f>
        <v>#N/A</v>
      </c>
      <c r="AJ196" s="511" t="e">
        <f ca="1">+IF(AND(ISNUMBER(OFFSET('Sanitation Data'!$F$12,0,10*ROW('Sanitation Data'!F190))),'Data Summary'!CY196="Yes"),OFFSET('Sanitation Data'!$F$12,0,10*ROW('Sanitation Data'!F190)),NA())</f>
        <v>#N/A</v>
      </c>
      <c r="AK196" s="511" t="e">
        <f ca="1">+IF(AND(ISNUMBER(OFFSET('Sanitation Data'!$G$4,0,10*ROW('Sanitation Data'!G190))),'Data Summary'!CZ196="Yes"),100-OFFSET('Sanitation Data'!$G$4,0,10*ROW('Sanitation Data'!G190)),NA())</f>
        <v>#N/A</v>
      </c>
      <c r="AL196" s="511" t="e">
        <f ca="1">+IF(AND(ISNUMBER(OFFSET('Sanitation Data'!$G$6,0,10*ROW('Sanitation Data'!G190))),'Data Summary'!DA196="Yes"),OFFSET('Sanitation Data'!$G$6,0,10*ROW('Sanitation Data'!G190)),NA())</f>
        <v>#N/A</v>
      </c>
      <c r="AM196" s="511" t="e">
        <f ca="1">+IF(AND(ISNUMBER(OFFSET('Sanitation Data'!$G$10,0,10*ROW('Sanitation Data'!G190))),'Data Summary'!DB196="Yes"),OFFSET('Sanitation Data'!$G$10,0,10*ROW('Sanitation Data'!G190)),NA())</f>
        <v>#N/A</v>
      </c>
      <c r="AN196" s="511" t="e">
        <f ca="1">+IF(AND(ISNUMBER(OFFSET('Sanitation Data'!$G$11,0,10*ROW('Sanitation Data'!G190))),'Data Summary'!DC196="Yes"),OFFSET('Sanitation Data'!$G$11,0,10*ROW('Sanitation Data'!G190)),NA())</f>
        <v>#N/A</v>
      </c>
      <c r="AO196" s="511" t="e">
        <f ca="1">+IF(AND(ISNUMBER(OFFSET('Sanitation Data'!$G$12,0,10*ROW('Sanitation Data'!G190))),'Data Summary'!DD196="Yes"),OFFSET('Sanitation Data'!$G$12,0,10*ROW('Sanitation Data'!G190)),NA())</f>
        <v>#N/A</v>
      </c>
      <c r="AP196" s="511" t="e">
        <f ca="1">+IF(AND(ISNUMBER(OFFSET('Sanitation Data'!$H$4,0,10*ROW('Sanitation Data'!H190))),'Data Summary'!DE196="Yes"),100-OFFSET('Sanitation Data'!$H$4,0,10*ROW('Sanitation Data'!H190)),NA())</f>
        <v>#N/A</v>
      </c>
      <c r="AQ196" s="511" t="e">
        <f ca="1">+IF(AND(ISNUMBER(OFFSET('Sanitation Data'!$H$6,0,10*ROW('Sanitation Data'!H190))),'Data Summary'!DF196="Yes"),OFFSET('Sanitation Data'!$H$6,0,10*ROW('Sanitation Data'!H190)),NA())</f>
        <v>#N/A</v>
      </c>
      <c r="AR196" s="511" t="e">
        <f ca="1">+IF(AND(ISNUMBER(OFFSET('Sanitation Data'!$H$10,0,10*ROW('Sanitation Data'!H190))),'Data Summary'!DG196="Yes"),OFFSET('Sanitation Data'!$H$10,0,10*ROW('Sanitation Data'!H190)),NA())</f>
        <v>#N/A</v>
      </c>
      <c r="AS196" s="511" t="e">
        <f ca="1">+IF(AND(ISNUMBER(OFFSET('Sanitation Data'!$H$11,0,10*ROW('Sanitation Data'!H190))),'Data Summary'!DH196="Yes"),OFFSET('Sanitation Data'!$H$11,0,10*ROW('Sanitation Data'!H190)),NA())</f>
        <v>#N/A</v>
      </c>
      <c r="AT196" s="511" t="e">
        <f ca="1">+IF(AND(ISNUMBER(OFFSET('Sanitation Data'!$H$12,0,10*ROW('Sanitation Data'!H190))),'Data Summary'!DI196="Yes"),OFFSET('Sanitation Data'!$H$12,0,10*ROW('Sanitation Data'!H190)),NA())</f>
        <v>#N/A</v>
      </c>
      <c r="AU196" s="511" t="e">
        <f ca="1">+IF(AND(ISNUMBER(OFFSET('Sanitation Data'!$I$4,0,10*ROW('Sanitation Data'!I190))),'Data Summary'!DJ196="Yes"),100-OFFSET('Sanitation Data'!$I$4,0,10*ROW('Sanitation Data'!I190)),NA())</f>
        <v>#N/A</v>
      </c>
      <c r="AV196" s="511" t="e">
        <f ca="1">+IF(AND(ISNUMBER(OFFSET('Sanitation Data'!$I$6,0,10*ROW('Sanitation Data'!I190))),'Data Summary'!DK196="Yes"),OFFSET('Sanitation Data'!$I$6,0,10*ROW('Sanitation Data'!I190)),NA())</f>
        <v>#N/A</v>
      </c>
      <c r="AW196" s="511" t="e">
        <f ca="1">+IF(AND(ISNUMBER(OFFSET('Sanitation Data'!$I$10,0,10*ROW('Sanitation Data'!I190))),'Data Summary'!DL196="Yes"),OFFSET('Sanitation Data'!$I$10,0,10*ROW('Sanitation Data'!I190)),NA())</f>
        <v>#N/A</v>
      </c>
      <c r="AX196" s="511" t="e">
        <f ca="1">+IF(AND(ISNUMBER(OFFSET('Sanitation Data'!$I$11,0,10*ROW('Sanitation Data'!I190))),'Data Summary'!DM196="Yes"),OFFSET('Sanitation Data'!$I$11,0,10*ROW('Sanitation Data'!I190)),NA())</f>
        <v>#N/A</v>
      </c>
      <c r="AY196" s="511" t="e">
        <f ca="1">+IF(AND(ISNUMBER(OFFSET('Sanitation Data'!$I$12,0,10*ROW('Sanitation Data'!I190))),'Data Summary'!DN196="Yes"),OFFSET('Sanitation Data'!$I$12,0,10*ROW('Sanitation Data'!I190)),NA())</f>
        <v>#N/A</v>
      </c>
      <c r="AZ196" s="512" t="e">
        <f ca="1">+IF(AND(ISNUMBER(OFFSET('Hygiene Data'!$D$5,0,10*ROW('Hygiene Data'!D190))),'Data Summary'!DO196="Yes"),OFFSET('Hygiene Data'!$D$5,0,10*ROW('Hygiene Data'!D190)),NA())</f>
        <v>#N/A</v>
      </c>
      <c r="BA196" s="512" t="e">
        <f ca="1">+IF(AND(ISNUMBER(OFFSET('Hygiene Data'!$D$7,0,10*ROW('Hygiene Data'!D190))),'Data Summary'!DP196="Yes"),OFFSET('Hygiene Data'!$D$7,0,10*ROW('Hygiene Data'!D190)),NA())</f>
        <v>#N/A</v>
      </c>
      <c r="BB196" s="512" t="e">
        <f ca="1">+IF(AND(ISNUMBER(OFFSET('Hygiene Data'!$D$9,0,10*ROW('Hygiene Data'!D190))),'Data Summary'!DQ196="Yes"),OFFSET('Hygiene Data'!$D$9,0,10*ROW('Hygiene Data'!D190)),NA())</f>
        <v>#N/A</v>
      </c>
      <c r="BC196" s="512" t="e">
        <f ca="1">+IF(AND(ISNUMBER(OFFSET('Hygiene Data'!$E$5,0,10*ROW('Hygiene Data'!E190))),'Data Summary'!DR196="Yes"),OFFSET('Hygiene Data'!$E$5,0,10*ROW('Hygiene Data'!E190)),NA())</f>
        <v>#N/A</v>
      </c>
      <c r="BD196" s="512" t="e">
        <f ca="1">+IF(AND(ISNUMBER(OFFSET('Hygiene Data'!$E$7,0,10*ROW('Hygiene Data'!E190))),'Data Summary'!DS196="Yes"),OFFSET('Hygiene Data'!$E$7,0,10*ROW('Hygiene Data'!E190)),NA())</f>
        <v>#N/A</v>
      </c>
      <c r="BE196" s="512" t="e">
        <f ca="1">+IF(AND(ISNUMBER(OFFSET('Hygiene Data'!$E$9,0,10*ROW('Hygiene Data'!E190))),'Data Summary'!DT196="Yes"),OFFSET('Hygiene Data'!$E$9,0,10*ROW('Hygiene Data'!E190)),NA())</f>
        <v>#N/A</v>
      </c>
      <c r="BF196" s="512" t="e">
        <f ca="1">+IF(AND(ISNUMBER(OFFSET('Hygiene Data'!$F$5,0,10*ROW('Hygiene Data'!F190))),'Data Summary'!DU196="Yes"),OFFSET('Hygiene Data'!$F$5,0,10*ROW('Hygiene Data'!F190)),NA())</f>
        <v>#N/A</v>
      </c>
      <c r="BG196" s="512" t="e">
        <f ca="1">+IF(AND(ISNUMBER(OFFSET('Hygiene Data'!$F$7,0,10*ROW('Hygiene Data'!F190))),'Data Summary'!DV196="Yes"),OFFSET('Hygiene Data'!$F$7,0,10*ROW('Hygiene Data'!F190)),NA())</f>
        <v>#N/A</v>
      </c>
      <c r="BH196" s="512" t="e">
        <f ca="1">+IF(AND(ISNUMBER(OFFSET('Hygiene Data'!$F$9,0,10*ROW('Hygiene Data'!F190))),'Data Summary'!DW196="Yes"),OFFSET('Hygiene Data'!$F$9,0,10*ROW('Hygiene Data'!F190)),NA())</f>
        <v>#N/A</v>
      </c>
      <c r="BI196" s="512" t="e">
        <f ca="1">+IF(AND(ISNUMBER(OFFSET('Hygiene Data'!$G$5,0,10*ROW('Hygiene Data'!G190))),'Data Summary'!DX196="Yes"),OFFSET('Hygiene Data'!$G$5,0,10*ROW('Hygiene Data'!G190)),NA())</f>
        <v>#N/A</v>
      </c>
      <c r="BJ196" s="512" t="e">
        <f ca="1">+IF(AND(ISNUMBER(OFFSET('Hygiene Data'!$G$7,0,10*ROW('Hygiene Data'!G190))),'Data Summary'!DY196="Yes"),OFFSET('Hygiene Data'!$G$7,0,10*ROW('Hygiene Data'!G190)),NA())</f>
        <v>#N/A</v>
      </c>
      <c r="BK196" s="512" t="e">
        <f ca="1">+IF(AND(ISNUMBER(OFFSET('Hygiene Data'!$G$9,0,10*ROW('Hygiene Data'!G190))),'Data Summary'!DZ196="Yes"),OFFSET('Hygiene Data'!$G$9,0,10*ROW('Hygiene Data'!G190)),NA())</f>
        <v>#N/A</v>
      </c>
      <c r="BL196" s="512" t="e">
        <f ca="1">+IF(AND(ISNUMBER(OFFSET('Hygiene Data'!$H$5,0,10*ROW('Hygiene Data'!H190))),'Data Summary'!EA196="Yes"),OFFSET('Hygiene Data'!$H$5,0,10*ROW('Hygiene Data'!H190)),NA())</f>
        <v>#N/A</v>
      </c>
      <c r="BM196" s="512" t="e">
        <f ca="1">+IF(AND(ISNUMBER(OFFSET('Hygiene Data'!$H$7,0,10*ROW('Hygiene Data'!H190))),'Data Summary'!EB196="Yes"),OFFSET('Hygiene Data'!$H$7,0,10*ROW('Hygiene Data'!H190)),NA())</f>
        <v>#N/A</v>
      </c>
      <c r="BN196" s="512" t="e">
        <f ca="1">+IF(AND(ISNUMBER(OFFSET('Hygiene Data'!$H$9,0,10*ROW('Hygiene Data'!H190))),'Data Summary'!EC196="Yes"),OFFSET('Hygiene Data'!$H$9,0,10*ROW('Hygiene Data'!H190)),NA())</f>
        <v>#N/A</v>
      </c>
      <c r="BO196" s="512" t="e">
        <f ca="1">+IF(AND(ISNUMBER(OFFSET('Hygiene Data'!$I$5,0,10*ROW('Hygiene Data'!I190))),'Data Summary'!ED196="Yes"),OFFSET('Hygiene Data'!$I$5,0,10*ROW('Hygiene Data'!I190)),NA())</f>
        <v>#N/A</v>
      </c>
      <c r="BP196" s="512" t="e">
        <f ca="1">+IF(AND(ISNUMBER(OFFSET('Hygiene Data'!$I$7,0,10*ROW('Hygiene Data'!I190))),'Data Summary'!EE196="Yes"),OFFSET('Hygiene Data'!$I$7,0,10*ROW('Hygiene Data'!I190)),NA())</f>
        <v>#N/A</v>
      </c>
      <c r="BQ196" s="512" t="e">
        <f ca="1">+IF(AND(ISNUMBER(OFFSET('Hygiene Data'!$I$9,0,10*ROW('Hygiene Data'!I190))),'Data Summary'!EF196="Yes"),OFFSET('Hygiene Data'!$I$9,0,10*ROW('Hygiene Data'!I190)),NA())</f>
        <v>#N/A</v>
      </c>
    </row>
    <row r="197" spans="1:69" x14ac:dyDescent="0.25">
      <c r="A197" s="508" t="e">
        <f ca="1">+RIGHT('Data Summary'!A197,LEN('Data Summary'!A197)-9)</f>
        <v>#VALUE!</v>
      </c>
      <c r="B197" s="482" t="str">
        <f ca="1">+IF(ISTEXT('Data Summary'!B197),'Data Summary'!B197,"")</f>
        <v/>
      </c>
      <c r="C197" s="509" t="e">
        <f ca="1">+VALUE('Data Summary'!C197)</f>
        <v>#VALUE!</v>
      </c>
      <c r="D197" s="510" t="e">
        <f ca="1">+IF(AND(ISNUMBER(OFFSET('Water Data'!$D$4,0,10*ROW('Water Data'!D191))),'Data Summary'!BS197="Yes"),100-OFFSET('Water Data'!$D$4,0,10*ROW('Water Data'!D191)),NA())</f>
        <v>#N/A</v>
      </c>
      <c r="E197" s="510" t="e">
        <f ca="1">+IF(AND(ISNUMBER(OFFSET('Water Data'!$D$6,0,10*ROW('Water Data'!D191))),'Data Summary'!BT197="Yes"),OFFSET('Water Data'!$D$6,0,10*ROW('Water Data'!D191)),NA())</f>
        <v>#N/A</v>
      </c>
      <c r="F197" s="510" t="e">
        <f ca="1">+IF(AND(ISNUMBER(OFFSET('Water Data'!$D$9,0,10*ROW('Water Data'!D191))),'Data Summary'!BU197="Yes"),OFFSET('Water Data'!$D$9,0,10*ROW('Water Data'!D191)),NA())</f>
        <v>#N/A</v>
      </c>
      <c r="G197" s="510" t="e">
        <f ca="1">+IF(AND(ISNUMBER(OFFSET('Water Data'!$E$4,0,10*ROW('Water Data'!E191))),'Data Summary'!BV197="Yes"),100-OFFSET('Water Data'!$E$4,0,10*ROW('Water Data'!E191)),NA())</f>
        <v>#N/A</v>
      </c>
      <c r="H197" s="510" t="e">
        <f ca="1">+IF(AND(ISNUMBER(OFFSET('Water Data'!$E$6,0,10*ROW('Water Data'!E191))),'Data Summary'!BW197="Yes"),OFFSET('Water Data'!$E$6,0,10*ROW('Water Data'!E191)),NA())</f>
        <v>#N/A</v>
      </c>
      <c r="I197" s="510" t="e">
        <f ca="1">+IF(AND(ISNUMBER(OFFSET('Water Data'!$E$9,0,10*ROW('Water Data'!E191))),'Data Summary'!BX197="Yes"),OFFSET('Water Data'!$E$9,0,10*ROW('Water Data'!E191)),NA())</f>
        <v>#N/A</v>
      </c>
      <c r="J197" s="510" t="e">
        <f ca="1">+IF(AND(ISNUMBER(OFFSET('Water Data'!$F$4,0,10*ROW('Water Data'!F191))),'Data Summary'!BY197="Yes"),100-OFFSET('Water Data'!$F$4,0,10*ROW('Water Data'!F191)),NA())</f>
        <v>#N/A</v>
      </c>
      <c r="K197" s="510" t="e">
        <f ca="1">+IF(AND(ISNUMBER(OFFSET('Water Data'!$F$6,0,10*ROW('Water Data'!F191))),'Data Summary'!BZ197="Yes"),OFFSET('Water Data'!$F$6,0,10*ROW('Water Data'!F191)),NA())</f>
        <v>#N/A</v>
      </c>
      <c r="L197" s="510" t="e">
        <f ca="1">+IF(AND(ISNUMBER(OFFSET('Water Data'!$F$9,0,10*ROW('Water Data'!F191))),'Data Summary'!CA197="Yes"),OFFSET('Water Data'!$F$9,0,10*ROW('Water Data'!F191)),NA())</f>
        <v>#N/A</v>
      </c>
      <c r="M197" s="510" t="e">
        <f ca="1">+IF(AND(ISNUMBER(OFFSET('Water Data'!$G$4,0,10*ROW('Water Data'!G191))),'Data Summary'!CB197="Yes"),100-OFFSET('Water Data'!$G$4,0,10*ROW('Water Data'!G191)),NA())</f>
        <v>#N/A</v>
      </c>
      <c r="N197" s="510" t="e">
        <f ca="1">+IF(AND(ISNUMBER(OFFSET('Water Data'!$G$6,0,10*ROW('Water Data'!G191))),'Data Summary'!CC197="Yes"),OFFSET('Water Data'!$G$6,0,10*ROW('Water Data'!G191)),NA())</f>
        <v>#N/A</v>
      </c>
      <c r="O197" s="510" t="e">
        <f ca="1">+IF(AND(ISNUMBER(OFFSET('Water Data'!$G$9,0,10*ROW('Water Data'!G191))),'Data Summary'!CD197="Yes"),OFFSET('Water Data'!$G$9,0,10*ROW('Water Data'!G191)),NA())</f>
        <v>#N/A</v>
      </c>
      <c r="P197" s="510" t="e">
        <f ca="1">+IF(AND(ISNUMBER(OFFSET('Water Data'!$H$4,0,10*ROW('Water Data'!H191))),'Data Summary'!CE197="Yes"),100-OFFSET('Water Data'!$H$4,0,10*ROW('Water Data'!H191)),NA())</f>
        <v>#N/A</v>
      </c>
      <c r="Q197" s="510" t="e">
        <f ca="1">+IF(AND(ISNUMBER(OFFSET('Water Data'!$H$6,0,10*ROW('Water Data'!H191))),'Data Summary'!CF197="Yes"),OFFSET('Water Data'!$H$6,0,10*ROW('Water Data'!H191)),NA())</f>
        <v>#N/A</v>
      </c>
      <c r="R197" s="510" t="e">
        <f ca="1">+IF(AND(ISNUMBER(OFFSET('Water Data'!$H$9,0,10*ROW('Water Data'!H191))),'Data Summary'!CG197="Yes"),OFFSET('Water Data'!$H$9,0,10*ROW('Water Data'!H191)),NA())</f>
        <v>#N/A</v>
      </c>
      <c r="S197" s="510" t="e">
        <f ca="1">+IF(AND(ISNUMBER(OFFSET('Water Data'!$I$4,0,10*ROW('Water Data'!I191))),'Data Summary'!CH197="Yes"),100-OFFSET('Water Data'!$I$4,0,10*ROW('Water Data'!I191)),NA())</f>
        <v>#N/A</v>
      </c>
      <c r="T197" s="510" t="e">
        <f ca="1">+IF(AND(ISNUMBER(OFFSET('Water Data'!$I$6,0,10*ROW('Water Data'!I191))),'Data Summary'!CI197="Yes"),OFFSET('Water Data'!$I$6,0,10*ROW('Water Data'!I191)),NA())</f>
        <v>#N/A</v>
      </c>
      <c r="U197" s="510" t="e">
        <f ca="1">+IF(AND(ISNUMBER(OFFSET('Water Data'!$I$9,0,10*ROW('Water Data'!I191))),'Data Summary'!CJ197="Yes"),OFFSET('Water Data'!$I$9,0,10*ROW('Water Data'!I191)),NA())</f>
        <v>#N/A</v>
      </c>
      <c r="V197" s="511" t="e">
        <f ca="1">+IF(AND(ISNUMBER(OFFSET('Sanitation Data'!$D$4,0,10*ROW('Sanitation Data'!D191))),'Data Summary'!CK197="Yes"),100-OFFSET('Sanitation Data'!$D$4,0,10*ROW('Sanitation Data'!D191)),NA())</f>
        <v>#N/A</v>
      </c>
      <c r="W197" s="511" t="e">
        <f ca="1">+IF(AND(ISNUMBER(OFFSET('Sanitation Data'!$D$6,0,10*ROW('Sanitation Data'!D191))),'Data Summary'!CL197="Yes"),OFFSET('Sanitation Data'!$D$6,0,10*ROW('Sanitation Data'!D191)),NA())</f>
        <v>#N/A</v>
      </c>
      <c r="X197" s="511" t="e">
        <f ca="1">+IF(AND(ISNUMBER(OFFSET('Sanitation Data'!$D$10,0,10*ROW('Sanitation Data'!D191))),'Data Summary'!CM197="Yes"),OFFSET('Sanitation Data'!$D$10,0,10*ROW('Sanitation Data'!D191)),NA())</f>
        <v>#N/A</v>
      </c>
      <c r="Y197" s="511" t="e">
        <f ca="1">+IF(AND(ISNUMBER(OFFSET('Sanitation Data'!$D$11,0,10*ROW('Sanitation Data'!D191))),'Data Summary'!CN197="Yes"),OFFSET('Sanitation Data'!$D$11,0,10*ROW('Sanitation Data'!D191)),NA())</f>
        <v>#N/A</v>
      </c>
      <c r="Z197" s="511" t="e">
        <f ca="1">+IF(AND(ISNUMBER(OFFSET('Sanitation Data'!$D$12,0,10*ROW('Sanitation Data'!D191))),'Data Summary'!CO197="Yes"),OFFSET('Sanitation Data'!$D$12,0,10*ROW('Sanitation Data'!D191)),NA())</f>
        <v>#N/A</v>
      </c>
      <c r="AA197" s="511" t="e">
        <f ca="1">+IF(AND(ISNUMBER(OFFSET('Sanitation Data'!$E$4,0,10*ROW('Sanitation Data'!E191))),'Data Summary'!CP197="Yes"),100-OFFSET('Sanitation Data'!$E$4,0,10*ROW('Sanitation Data'!E191)),NA())</f>
        <v>#N/A</v>
      </c>
      <c r="AB197" s="511" t="e">
        <f ca="1">+IF(AND(ISNUMBER(OFFSET('Sanitation Data'!$E$6,0,10*ROW('Sanitation Data'!E191))),'Data Summary'!CQ197="Yes"),OFFSET('Sanitation Data'!$E$6,0,10*ROW('Sanitation Data'!E191)),NA())</f>
        <v>#N/A</v>
      </c>
      <c r="AC197" s="511" t="e">
        <f ca="1">+IF(AND(ISNUMBER(OFFSET('Sanitation Data'!$E$10,0,10*ROW('Sanitation Data'!E191))),'Data Summary'!CR197="Yes"),OFFSET('Sanitation Data'!$E$10,0,10*ROW('Sanitation Data'!E191)),NA())</f>
        <v>#N/A</v>
      </c>
      <c r="AD197" s="511" t="e">
        <f ca="1">+IF(AND(ISNUMBER(OFFSET('Sanitation Data'!$E$11,0,10*ROW('Sanitation Data'!E191))),'Data Summary'!CS197="Yes"),OFFSET('Sanitation Data'!$E$11,0,10*ROW('Sanitation Data'!E191)),NA())</f>
        <v>#N/A</v>
      </c>
      <c r="AE197" s="511" t="e">
        <f ca="1">+IF(AND(ISNUMBER(OFFSET('Sanitation Data'!$E$12,0,10*ROW('Sanitation Data'!E191))),'Data Summary'!CT197="Yes"),OFFSET('Sanitation Data'!$E$12,0,10*ROW('Sanitation Data'!E191)),NA())</f>
        <v>#N/A</v>
      </c>
      <c r="AF197" s="511" t="e">
        <f ca="1">+IF(AND(ISNUMBER(OFFSET('Sanitation Data'!$F$4,0,10*ROW('Sanitation Data'!F191))),'Data Summary'!CU197="Yes"),100-OFFSET('Sanitation Data'!$F$4,0,10*ROW('Sanitation Data'!F191)),NA())</f>
        <v>#N/A</v>
      </c>
      <c r="AG197" s="511" t="e">
        <f ca="1">+IF(AND(ISNUMBER(OFFSET('Sanitation Data'!$F$6,0,10*ROW('Sanitation Data'!F191))),'Data Summary'!CV197="Yes"),OFFSET('Sanitation Data'!$F$6,0,10*ROW('Sanitation Data'!F191)),NA())</f>
        <v>#N/A</v>
      </c>
      <c r="AH197" s="511" t="e">
        <f ca="1">+IF(AND(ISNUMBER(OFFSET('Sanitation Data'!$F$10,0,10*ROW('Sanitation Data'!F191))),'Data Summary'!CW197="Yes"),OFFSET('Sanitation Data'!$F$10,0,10*ROW('Sanitation Data'!F191)),NA())</f>
        <v>#N/A</v>
      </c>
      <c r="AI197" s="511" t="e">
        <f ca="1">+IF(AND(ISNUMBER(OFFSET('Sanitation Data'!$F$11,0,10*ROW('Sanitation Data'!F191))),'Data Summary'!CX197="Yes"),OFFSET('Sanitation Data'!$F$11,0,10*ROW('Sanitation Data'!F191)),NA())</f>
        <v>#N/A</v>
      </c>
      <c r="AJ197" s="511" t="e">
        <f ca="1">+IF(AND(ISNUMBER(OFFSET('Sanitation Data'!$F$12,0,10*ROW('Sanitation Data'!F191))),'Data Summary'!CY197="Yes"),OFFSET('Sanitation Data'!$F$12,0,10*ROW('Sanitation Data'!F191)),NA())</f>
        <v>#N/A</v>
      </c>
      <c r="AK197" s="511" t="e">
        <f ca="1">+IF(AND(ISNUMBER(OFFSET('Sanitation Data'!$G$4,0,10*ROW('Sanitation Data'!G191))),'Data Summary'!CZ197="Yes"),100-OFFSET('Sanitation Data'!$G$4,0,10*ROW('Sanitation Data'!G191)),NA())</f>
        <v>#N/A</v>
      </c>
      <c r="AL197" s="511" t="e">
        <f ca="1">+IF(AND(ISNUMBER(OFFSET('Sanitation Data'!$G$6,0,10*ROW('Sanitation Data'!G191))),'Data Summary'!DA197="Yes"),OFFSET('Sanitation Data'!$G$6,0,10*ROW('Sanitation Data'!G191)),NA())</f>
        <v>#N/A</v>
      </c>
      <c r="AM197" s="511" t="e">
        <f ca="1">+IF(AND(ISNUMBER(OFFSET('Sanitation Data'!$G$10,0,10*ROW('Sanitation Data'!G191))),'Data Summary'!DB197="Yes"),OFFSET('Sanitation Data'!$G$10,0,10*ROW('Sanitation Data'!G191)),NA())</f>
        <v>#N/A</v>
      </c>
      <c r="AN197" s="511" t="e">
        <f ca="1">+IF(AND(ISNUMBER(OFFSET('Sanitation Data'!$G$11,0,10*ROW('Sanitation Data'!G191))),'Data Summary'!DC197="Yes"),OFFSET('Sanitation Data'!$G$11,0,10*ROW('Sanitation Data'!G191)),NA())</f>
        <v>#N/A</v>
      </c>
      <c r="AO197" s="511" t="e">
        <f ca="1">+IF(AND(ISNUMBER(OFFSET('Sanitation Data'!$G$12,0,10*ROW('Sanitation Data'!G191))),'Data Summary'!DD197="Yes"),OFFSET('Sanitation Data'!$G$12,0,10*ROW('Sanitation Data'!G191)),NA())</f>
        <v>#N/A</v>
      </c>
      <c r="AP197" s="511" t="e">
        <f ca="1">+IF(AND(ISNUMBER(OFFSET('Sanitation Data'!$H$4,0,10*ROW('Sanitation Data'!H191))),'Data Summary'!DE197="Yes"),100-OFFSET('Sanitation Data'!$H$4,0,10*ROW('Sanitation Data'!H191)),NA())</f>
        <v>#N/A</v>
      </c>
      <c r="AQ197" s="511" t="e">
        <f ca="1">+IF(AND(ISNUMBER(OFFSET('Sanitation Data'!$H$6,0,10*ROW('Sanitation Data'!H191))),'Data Summary'!DF197="Yes"),OFFSET('Sanitation Data'!$H$6,0,10*ROW('Sanitation Data'!H191)),NA())</f>
        <v>#N/A</v>
      </c>
      <c r="AR197" s="511" t="e">
        <f ca="1">+IF(AND(ISNUMBER(OFFSET('Sanitation Data'!$H$10,0,10*ROW('Sanitation Data'!H191))),'Data Summary'!DG197="Yes"),OFFSET('Sanitation Data'!$H$10,0,10*ROW('Sanitation Data'!H191)),NA())</f>
        <v>#N/A</v>
      </c>
      <c r="AS197" s="511" t="e">
        <f ca="1">+IF(AND(ISNUMBER(OFFSET('Sanitation Data'!$H$11,0,10*ROW('Sanitation Data'!H191))),'Data Summary'!DH197="Yes"),OFFSET('Sanitation Data'!$H$11,0,10*ROW('Sanitation Data'!H191)),NA())</f>
        <v>#N/A</v>
      </c>
      <c r="AT197" s="511" t="e">
        <f ca="1">+IF(AND(ISNUMBER(OFFSET('Sanitation Data'!$H$12,0,10*ROW('Sanitation Data'!H191))),'Data Summary'!DI197="Yes"),OFFSET('Sanitation Data'!$H$12,0,10*ROW('Sanitation Data'!H191)),NA())</f>
        <v>#N/A</v>
      </c>
      <c r="AU197" s="511" t="e">
        <f ca="1">+IF(AND(ISNUMBER(OFFSET('Sanitation Data'!$I$4,0,10*ROW('Sanitation Data'!I191))),'Data Summary'!DJ197="Yes"),100-OFFSET('Sanitation Data'!$I$4,0,10*ROW('Sanitation Data'!I191)),NA())</f>
        <v>#N/A</v>
      </c>
      <c r="AV197" s="511" t="e">
        <f ca="1">+IF(AND(ISNUMBER(OFFSET('Sanitation Data'!$I$6,0,10*ROW('Sanitation Data'!I191))),'Data Summary'!DK197="Yes"),OFFSET('Sanitation Data'!$I$6,0,10*ROW('Sanitation Data'!I191)),NA())</f>
        <v>#N/A</v>
      </c>
      <c r="AW197" s="511" t="e">
        <f ca="1">+IF(AND(ISNUMBER(OFFSET('Sanitation Data'!$I$10,0,10*ROW('Sanitation Data'!I191))),'Data Summary'!DL197="Yes"),OFFSET('Sanitation Data'!$I$10,0,10*ROW('Sanitation Data'!I191)),NA())</f>
        <v>#N/A</v>
      </c>
      <c r="AX197" s="511" t="e">
        <f ca="1">+IF(AND(ISNUMBER(OFFSET('Sanitation Data'!$I$11,0,10*ROW('Sanitation Data'!I191))),'Data Summary'!DM197="Yes"),OFFSET('Sanitation Data'!$I$11,0,10*ROW('Sanitation Data'!I191)),NA())</f>
        <v>#N/A</v>
      </c>
      <c r="AY197" s="511" t="e">
        <f ca="1">+IF(AND(ISNUMBER(OFFSET('Sanitation Data'!$I$12,0,10*ROW('Sanitation Data'!I191))),'Data Summary'!DN197="Yes"),OFFSET('Sanitation Data'!$I$12,0,10*ROW('Sanitation Data'!I191)),NA())</f>
        <v>#N/A</v>
      </c>
      <c r="AZ197" s="512" t="e">
        <f ca="1">+IF(AND(ISNUMBER(OFFSET('Hygiene Data'!$D$5,0,10*ROW('Hygiene Data'!D191))),'Data Summary'!DO197="Yes"),OFFSET('Hygiene Data'!$D$5,0,10*ROW('Hygiene Data'!D191)),NA())</f>
        <v>#N/A</v>
      </c>
      <c r="BA197" s="512" t="e">
        <f ca="1">+IF(AND(ISNUMBER(OFFSET('Hygiene Data'!$D$7,0,10*ROW('Hygiene Data'!D191))),'Data Summary'!DP197="Yes"),OFFSET('Hygiene Data'!$D$7,0,10*ROW('Hygiene Data'!D191)),NA())</f>
        <v>#N/A</v>
      </c>
      <c r="BB197" s="512" t="e">
        <f ca="1">+IF(AND(ISNUMBER(OFFSET('Hygiene Data'!$D$9,0,10*ROW('Hygiene Data'!D191))),'Data Summary'!DQ197="Yes"),OFFSET('Hygiene Data'!$D$9,0,10*ROW('Hygiene Data'!D191)),NA())</f>
        <v>#N/A</v>
      </c>
      <c r="BC197" s="512" t="e">
        <f ca="1">+IF(AND(ISNUMBER(OFFSET('Hygiene Data'!$E$5,0,10*ROW('Hygiene Data'!E191))),'Data Summary'!DR197="Yes"),OFFSET('Hygiene Data'!$E$5,0,10*ROW('Hygiene Data'!E191)),NA())</f>
        <v>#N/A</v>
      </c>
      <c r="BD197" s="512" t="e">
        <f ca="1">+IF(AND(ISNUMBER(OFFSET('Hygiene Data'!$E$7,0,10*ROW('Hygiene Data'!E191))),'Data Summary'!DS197="Yes"),OFFSET('Hygiene Data'!$E$7,0,10*ROW('Hygiene Data'!E191)),NA())</f>
        <v>#N/A</v>
      </c>
      <c r="BE197" s="512" t="e">
        <f ca="1">+IF(AND(ISNUMBER(OFFSET('Hygiene Data'!$E$9,0,10*ROW('Hygiene Data'!E191))),'Data Summary'!DT197="Yes"),OFFSET('Hygiene Data'!$E$9,0,10*ROW('Hygiene Data'!E191)),NA())</f>
        <v>#N/A</v>
      </c>
      <c r="BF197" s="512" t="e">
        <f ca="1">+IF(AND(ISNUMBER(OFFSET('Hygiene Data'!$F$5,0,10*ROW('Hygiene Data'!F191))),'Data Summary'!DU197="Yes"),OFFSET('Hygiene Data'!$F$5,0,10*ROW('Hygiene Data'!F191)),NA())</f>
        <v>#N/A</v>
      </c>
      <c r="BG197" s="512" t="e">
        <f ca="1">+IF(AND(ISNUMBER(OFFSET('Hygiene Data'!$F$7,0,10*ROW('Hygiene Data'!F191))),'Data Summary'!DV197="Yes"),OFFSET('Hygiene Data'!$F$7,0,10*ROW('Hygiene Data'!F191)),NA())</f>
        <v>#N/A</v>
      </c>
      <c r="BH197" s="512" t="e">
        <f ca="1">+IF(AND(ISNUMBER(OFFSET('Hygiene Data'!$F$9,0,10*ROW('Hygiene Data'!F191))),'Data Summary'!DW197="Yes"),OFFSET('Hygiene Data'!$F$9,0,10*ROW('Hygiene Data'!F191)),NA())</f>
        <v>#N/A</v>
      </c>
      <c r="BI197" s="512" t="e">
        <f ca="1">+IF(AND(ISNUMBER(OFFSET('Hygiene Data'!$G$5,0,10*ROW('Hygiene Data'!G191))),'Data Summary'!DX197="Yes"),OFFSET('Hygiene Data'!$G$5,0,10*ROW('Hygiene Data'!G191)),NA())</f>
        <v>#N/A</v>
      </c>
      <c r="BJ197" s="512" t="e">
        <f ca="1">+IF(AND(ISNUMBER(OFFSET('Hygiene Data'!$G$7,0,10*ROW('Hygiene Data'!G191))),'Data Summary'!DY197="Yes"),OFFSET('Hygiene Data'!$G$7,0,10*ROW('Hygiene Data'!G191)),NA())</f>
        <v>#N/A</v>
      </c>
      <c r="BK197" s="512" t="e">
        <f ca="1">+IF(AND(ISNUMBER(OFFSET('Hygiene Data'!$G$9,0,10*ROW('Hygiene Data'!G191))),'Data Summary'!DZ197="Yes"),OFFSET('Hygiene Data'!$G$9,0,10*ROW('Hygiene Data'!G191)),NA())</f>
        <v>#N/A</v>
      </c>
      <c r="BL197" s="512" t="e">
        <f ca="1">+IF(AND(ISNUMBER(OFFSET('Hygiene Data'!$H$5,0,10*ROW('Hygiene Data'!H191))),'Data Summary'!EA197="Yes"),OFFSET('Hygiene Data'!$H$5,0,10*ROW('Hygiene Data'!H191)),NA())</f>
        <v>#N/A</v>
      </c>
      <c r="BM197" s="512" t="e">
        <f ca="1">+IF(AND(ISNUMBER(OFFSET('Hygiene Data'!$H$7,0,10*ROW('Hygiene Data'!H191))),'Data Summary'!EB197="Yes"),OFFSET('Hygiene Data'!$H$7,0,10*ROW('Hygiene Data'!H191)),NA())</f>
        <v>#N/A</v>
      </c>
      <c r="BN197" s="512" t="e">
        <f ca="1">+IF(AND(ISNUMBER(OFFSET('Hygiene Data'!$H$9,0,10*ROW('Hygiene Data'!H191))),'Data Summary'!EC197="Yes"),OFFSET('Hygiene Data'!$H$9,0,10*ROW('Hygiene Data'!H191)),NA())</f>
        <v>#N/A</v>
      </c>
      <c r="BO197" s="512" t="e">
        <f ca="1">+IF(AND(ISNUMBER(OFFSET('Hygiene Data'!$I$5,0,10*ROW('Hygiene Data'!I191))),'Data Summary'!ED197="Yes"),OFFSET('Hygiene Data'!$I$5,0,10*ROW('Hygiene Data'!I191)),NA())</f>
        <v>#N/A</v>
      </c>
      <c r="BP197" s="512" t="e">
        <f ca="1">+IF(AND(ISNUMBER(OFFSET('Hygiene Data'!$I$7,0,10*ROW('Hygiene Data'!I191))),'Data Summary'!EE197="Yes"),OFFSET('Hygiene Data'!$I$7,0,10*ROW('Hygiene Data'!I191)),NA())</f>
        <v>#N/A</v>
      </c>
      <c r="BQ197" s="512" t="e">
        <f ca="1">+IF(AND(ISNUMBER(OFFSET('Hygiene Data'!$I$9,0,10*ROW('Hygiene Data'!I191))),'Data Summary'!EF197="Yes"),OFFSET('Hygiene Data'!$I$9,0,10*ROW('Hygiene Data'!I191)),NA())</f>
        <v>#N/A</v>
      </c>
    </row>
    <row r="198" spans="1:69" x14ac:dyDescent="0.25">
      <c r="A198" s="508" t="e">
        <f ca="1">+RIGHT('Data Summary'!A198,LEN('Data Summary'!A198)-9)</f>
        <v>#VALUE!</v>
      </c>
      <c r="B198" s="482" t="str">
        <f ca="1">+IF(ISTEXT('Data Summary'!B198),'Data Summary'!B198,"")</f>
        <v/>
      </c>
      <c r="C198" s="509" t="e">
        <f ca="1">+VALUE('Data Summary'!C198)</f>
        <v>#VALUE!</v>
      </c>
      <c r="D198" s="510" t="e">
        <f ca="1">+IF(AND(ISNUMBER(OFFSET('Water Data'!$D$4,0,10*ROW('Water Data'!D192))),'Data Summary'!BS198="Yes"),100-OFFSET('Water Data'!$D$4,0,10*ROW('Water Data'!D192)),NA())</f>
        <v>#N/A</v>
      </c>
      <c r="E198" s="510" t="e">
        <f ca="1">+IF(AND(ISNUMBER(OFFSET('Water Data'!$D$6,0,10*ROW('Water Data'!D192))),'Data Summary'!BT198="Yes"),OFFSET('Water Data'!$D$6,0,10*ROW('Water Data'!D192)),NA())</f>
        <v>#N/A</v>
      </c>
      <c r="F198" s="510" t="e">
        <f ca="1">+IF(AND(ISNUMBER(OFFSET('Water Data'!$D$9,0,10*ROW('Water Data'!D192))),'Data Summary'!BU198="Yes"),OFFSET('Water Data'!$D$9,0,10*ROW('Water Data'!D192)),NA())</f>
        <v>#N/A</v>
      </c>
      <c r="G198" s="510" t="e">
        <f ca="1">+IF(AND(ISNUMBER(OFFSET('Water Data'!$E$4,0,10*ROW('Water Data'!E192))),'Data Summary'!BV198="Yes"),100-OFFSET('Water Data'!$E$4,0,10*ROW('Water Data'!E192)),NA())</f>
        <v>#N/A</v>
      </c>
      <c r="H198" s="510" t="e">
        <f ca="1">+IF(AND(ISNUMBER(OFFSET('Water Data'!$E$6,0,10*ROW('Water Data'!E192))),'Data Summary'!BW198="Yes"),OFFSET('Water Data'!$E$6,0,10*ROW('Water Data'!E192)),NA())</f>
        <v>#N/A</v>
      </c>
      <c r="I198" s="510" t="e">
        <f ca="1">+IF(AND(ISNUMBER(OFFSET('Water Data'!$E$9,0,10*ROW('Water Data'!E192))),'Data Summary'!BX198="Yes"),OFFSET('Water Data'!$E$9,0,10*ROW('Water Data'!E192)),NA())</f>
        <v>#N/A</v>
      </c>
      <c r="J198" s="510" t="e">
        <f ca="1">+IF(AND(ISNUMBER(OFFSET('Water Data'!$F$4,0,10*ROW('Water Data'!F192))),'Data Summary'!BY198="Yes"),100-OFFSET('Water Data'!$F$4,0,10*ROW('Water Data'!F192)),NA())</f>
        <v>#N/A</v>
      </c>
      <c r="K198" s="510" t="e">
        <f ca="1">+IF(AND(ISNUMBER(OFFSET('Water Data'!$F$6,0,10*ROW('Water Data'!F192))),'Data Summary'!BZ198="Yes"),OFFSET('Water Data'!$F$6,0,10*ROW('Water Data'!F192)),NA())</f>
        <v>#N/A</v>
      </c>
      <c r="L198" s="510" t="e">
        <f ca="1">+IF(AND(ISNUMBER(OFFSET('Water Data'!$F$9,0,10*ROW('Water Data'!F192))),'Data Summary'!CA198="Yes"),OFFSET('Water Data'!$F$9,0,10*ROW('Water Data'!F192)),NA())</f>
        <v>#N/A</v>
      </c>
      <c r="M198" s="510" t="e">
        <f ca="1">+IF(AND(ISNUMBER(OFFSET('Water Data'!$G$4,0,10*ROW('Water Data'!G192))),'Data Summary'!CB198="Yes"),100-OFFSET('Water Data'!$G$4,0,10*ROW('Water Data'!G192)),NA())</f>
        <v>#N/A</v>
      </c>
      <c r="N198" s="510" t="e">
        <f ca="1">+IF(AND(ISNUMBER(OFFSET('Water Data'!$G$6,0,10*ROW('Water Data'!G192))),'Data Summary'!CC198="Yes"),OFFSET('Water Data'!$G$6,0,10*ROW('Water Data'!G192)),NA())</f>
        <v>#N/A</v>
      </c>
      <c r="O198" s="510" t="e">
        <f ca="1">+IF(AND(ISNUMBER(OFFSET('Water Data'!$G$9,0,10*ROW('Water Data'!G192))),'Data Summary'!CD198="Yes"),OFFSET('Water Data'!$G$9,0,10*ROW('Water Data'!G192)),NA())</f>
        <v>#N/A</v>
      </c>
      <c r="P198" s="510" t="e">
        <f ca="1">+IF(AND(ISNUMBER(OFFSET('Water Data'!$H$4,0,10*ROW('Water Data'!H192))),'Data Summary'!CE198="Yes"),100-OFFSET('Water Data'!$H$4,0,10*ROW('Water Data'!H192)),NA())</f>
        <v>#N/A</v>
      </c>
      <c r="Q198" s="510" t="e">
        <f ca="1">+IF(AND(ISNUMBER(OFFSET('Water Data'!$H$6,0,10*ROW('Water Data'!H192))),'Data Summary'!CF198="Yes"),OFFSET('Water Data'!$H$6,0,10*ROW('Water Data'!H192)),NA())</f>
        <v>#N/A</v>
      </c>
      <c r="R198" s="510" t="e">
        <f ca="1">+IF(AND(ISNUMBER(OFFSET('Water Data'!$H$9,0,10*ROW('Water Data'!H192))),'Data Summary'!CG198="Yes"),OFFSET('Water Data'!$H$9,0,10*ROW('Water Data'!H192)),NA())</f>
        <v>#N/A</v>
      </c>
      <c r="S198" s="510" t="e">
        <f ca="1">+IF(AND(ISNUMBER(OFFSET('Water Data'!$I$4,0,10*ROW('Water Data'!I192))),'Data Summary'!CH198="Yes"),100-OFFSET('Water Data'!$I$4,0,10*ROW('Water Data'!I192)),NA())</f>
        <v>#N/A</v>
      </c>
      <c r="T198" s="510" t="e">
        <f ca="1">+IF(AND(ISNUMBER(OFFSET('Water Data'!$I$6,0,10*ROW('Water Data'!I192))),'Data Summary'!CI198="Yes"),OFFSET('Water Data'!$I$6,0,10*ROW('Water Data'!I192)),NA())</f>
        <v>#N/A</v>
      </c>
      <c r="U198" s="510" t="e">
        <f ca="1">+IF(AND(ISNUMBER(OFFSET('Water Data'!$I$9,0,10*ROW('Water Data'!I192))),'Data Summary'!CJ198="Yes"),OFFSET('Water Data'!$I$9,0,10*ROW('Water Data'!I192)),NA())</f>
        <v>#N/A</v>
      </c>
      <c r="V198" s="511" t="e">
        <f ca="1">+IF(AND(ISNUMBER(OFFSET('Sanitation Data'!$D$4,0,10*ROW('Sanitation Data'!D192))),'Data Summary'!CK198="Yes"),100-OFFSET('Sanitation Data'!$D$4,0,10*ROW('Sanitation Data'!D192)),NA())</f>
        <v>#N/A</v>
      </c>
      <c r="W198" s="511" t="e">
        <f ca="1">+IF(AND(ISNUMBER(OFFSET('Sanitation Data'!$D$6,0,10*ROW('Sanitation Data'!D192))),'Data Summary'!CL198="Yes"),OFFSET('Sanitation Data'!$D$6,0,10*ROW('Sanitation Data'!D192)),NA())</f>
        <v>#N/A</v>
      </c>
      <c r="X198" s="511" t="e">
        <f ca="1">+IF(AND(ISNUMBER(OFFSET('Sanitation Data'!$D$10,0,10*ROW('Sanitation Data'!D192))),'Data Summary'!CM198="Yes"),OFFSET('Sanitation Data'!$D$10,0,10*ROW('Sanitation Data'!D192)),NA())</f>
        <v>#N/A</v>
      </c>
      <c r="Y198" s="511" t="e">
        <f ca="1">+IF(AND(ISNUMBER(OFFSET('Sanitation Data'!$D$11,0,10*ROW('Sanitation Data'!D192))),'Data Summary'!CN198="Yes"),OFFSET('Sanitation Data'!$D$11,0,10*ROW('Sanitation Data'!D192)),NA())</f>
        <v>#N/A</v>
      </c>
      <c r="Z198" s="511" t="e">
        <f ca="1">+IF(AND(ISNUMBER(OFFSET('Sanitation Data'!$D$12,0,10*ROW('Sanitation Data'!D192))),'Data Summary'!CO198="Yes"),OFFSET('Sanitation Data'!$D$12,0,10*ROW('Sanitation Data'!D192)),NA())</f>
        <v>#N/A</v>
      </c>
      <c r="AA198" s="511" t="e">
        <f ca="1">+IF(AND(ISNUMBER(OFFSET('Sanitation Data'!$E$4,0,10*ROW('Sanitation Data'!E192))),'Data Summary'!CP198="Yes"),100-OFFSET('Sanitation Data'!$E$4,0,10*ROW('Sanitation Data'!E192)),NA())</f>
        <v>#N/A</v>
      </c>
      <c r="AB198" s="511" t="e">
        <f ca="1">+IF(AND(ISNUMBER(OFFSET('Sanitation Data'!$E$6,0,10*ROW('Sanitation Data'!E192))),'Data Summary'!CQ198="Yes"),OFFSET('Sanitation Data'!$E$6,0,10*ROW('Sanitation Data'!E192)),NA())</f>
        <v>#N/A</v>
      </c>
      <c r="AC198" s="511" t="e">
        <f ca="1">+IF(AND(ISNUMBER(OFFSET('Sanitation Data'!$E$10,0,10*ROW('Sanitation Data'!E192))),'Data Summary'!CR198="Yes"),OFFSET('Sanitation Data'!$E$10,0,10*ROW('Sanitation Data'!E192)),NA())</f>
        <v>#N/A</v>
      </c>
      <c r="AD198" s="511" t="e">
        <f ca="1">+IF(AND(ISNUMBER(OFFSET('Sanitation Data'!$E$11,0,10*ROW('Sanitation Data'!E192))),'Data Summary'!CS198="Yes"),OFFSET('Sanitation Data'!$E$11,0,10*ROW('Sanitation Data'!E192)),NA())</f>
        <v>#N/A</v>
      </c>
      <c r="AE198" s="511" t="e">
        <f ca="1">+IF(AND(ISNUMBER(OFFSET('Sanitation Data'!$E$12,0,10*ROW('Sanitation Data'!E192))),'Data Summary'!CT198="Yes"),OFFSET('Sanitation Data'!$E$12,0,10*ROW('Sanitation Data'!E192)),NA())</f>
        <v>#N/A</v>
      </c>
      <c r="AF198" s="511" t="e">
        <f ca="1">+IF(AND(ISNUMBER(OFFSET('Sanitation Data'!$F$4,0,10*ROW('Sanitation Data'!F192))),'Data Summary'!CU198="Yes"),100-OFFSET('Sanitation Data'!$F$4,0,10*ROW('Sanitation Data'!F192)),NA())</f>
        <v>#N/A</v>
      </c>
      <c r="AG198" s="511" t="e">
        <f ca="1">+IF(AND(ISNUMBER(OFFSET('Sanitation Data'!$F$6,0,10*ROW('Sanitation Data'!F192))),'Data Summary'!CV198="Yes"),OFFSET('Sanitation Data'!$F$6,0,10*ROW('Sanitation Data'!F192)),NA())</f>
        <v>#N/A</v>
      </c>
      <c r="AH198" s="511" t="e">
        <f ca="1">+IF(AND(ISNUMBER(OFFSET('Sanitation Data'!$F$10,0,10*ROW('Sanitation Data'!F192))),'Data Summary'!CW198="Yes"),OFFSET('Sanitation Data'!$F$10,0,10*ROW('Sanitation Data'!F192)),NA())</f>
        <v>#N/A</v>
      </c>
      <c r="AI198" s="511" t="e">
        <f ca="1">+IF(AND(ISNUMBER(OFFSET('Sanitation Data'!$F$11,0,10*ROW('Sanitation Data'!F192))),'Data Summary'!CX198="Yes"),OFFSET('Sanitation Data'!$F$11,0,10*ROW('Sanitation Data'!F192)),NA())</f>
        <v>#N/A</v>
      </c>
      <c r="AJ198" s="511" t="e">
        <f ca="1">+IF(AND(ISNUMBER(OFFSET('Sanitation Data'!$F$12,0,10*ROW('Sanitation Data'!F192))),'Data Summary'!CY198="Yes"),OFFSET('Sanitation Data'!$F$12,0,10*ROW('Sanitation Data'!F192)),NA())</f>
        <v>#N/A</v>
      </c>
      <c r="AK198" s="511" t="e">
        <f ca="1">+IF(AND(ISNUMBER(OFFSET('Sanitation Data'!$G$4,0,10*ROW('Sanitation Data'!G192))),'Data Summary'!CZ198="Yes"),100-OFFSET('Sanitation Data'!$G$4,0,10*ROW('Sanitation Data'!G192)),NA())</f>
        <v>#N/A</v>
      </c>
      <c r="AL198" s="511" t="e">
        <f ca="1">+IF(AND(ISNUMBER(OFFSET('Sanitation Data'!$G$6,0,10*ROW('Sanitation Data'!G192))),'Data Summary'!DA198="Yes"),OFFSET('Sanitation Data'!$G$6,0,10*ROW('Sanitation Data'!G192)),NA())</f>
        <v>#N/A</v>
      </c>
      <c r="AM198" s="511" t="e">
        <f ca="1">+IF(AND(ISNUMBER(OFFSET('Sanitation Data'!$G$10,0,10*ROW('Sanitation Data'!G192))),'Data Summary'!DB198="Yes"),OFFSET('Sanitation Data'!$G$10,0,10*ROW('Sanitation Data'!G192)),NA())</f>
        <v>#N/A</v>
      </c>
      <c r="AN198" s="511" t="e">
        <f ca="1">+IF(AND(ISNUMBER(OFFSET('Sanitation Data'!$G$11,0,10*ROW('Sanitation Data'!G192))),'Data Summary'!DC198="Yes"),OFFSET('Sanitation Data'!$G$11,0,10*ROW('Sanitation Data'!G192)),NA())</f>
        <v>#N/A</v>
      </c>
      <c r="AO198" s="511" t="e">
        <f ca="1">+IF(AND(ISNUMBER(OFFSET('Sanitation Data'!$G$12,0,10*ROW('Sanitation Data'!G192))),'Data Summary'!DD198="Yes"),OFFSET('Sanitation Data'!$G$12,0,10*ROW('Sanitation Data'!G192)),NA())</f>
        <v>#N/A</v>
      </c>
      <c r="AP198" s="511" t="e">
        <f ca="1">+IF(AND(ISNUMBER(OFFSET('Sanitation Data'!$H$4,0,10*ROW('Sanitation Data'!H192))),'Data Summary'!DE198="Yes"),100-OFFSET('Sanitation Data'!$H$4,0,10*ROW('Sanitation Data'!H192)),NA())</f>
        <v>#N/A</v>
      </c>
      <c r="AQ198" s="511" t="e">
        <f ca="1">+IF(AND(ISNUMBER(OFFSET('Sanitation Data'!$H$6,0,10*ROW('Sanitation Data'!H192))),'Data Summary'!DF198="Yes"),OFFSET('Sanitation Data'!$H$6,0,10*ROW('Sanitation Data'!H192)),NA())</f>
        <v>#N/A</v>
      </c>
      <c r="AR198" s="511" t="e">
        <f ca="1">+IF(AND(ISNUMBER(OFFSET('Sanitation Data'!$H$10,0,10*ROW('Sanitation Data'!H192))),'Data Summary'!DG198="Yes"),OFFSET('Sanitation Data'!$H$10,0,10*ROW('Sanitation Data'!H192)),NA())</f>
        <v>#N/A</v>
      </c>
      <c r="AS198" s="511" t="e">
        <f ca="1">+IF(AND(ISNUMBER(OFFSET('Sanitation Data'!$H$11,0,10*ROW('Sanitation Data'!H192))),'Data Summary'!DH198="Yes"),OFFSET('Sanitation Data'!$H$11,0,10*ROW('Sanitation Data'!H192)),NA())</f>
        <v>#N/A</v>
      </c>
      <c r="AT198" s="511" t="e">
        <f ca="1">+IF(AND(ISNUMBER(OFFSET('Sanitation Data'!$H$12,0,10*ROW('Sanitation Data'!H192))),'Data Summary'!DI198="Yes"),OFFSET('Sanitation Data'!$H$12,0,10*ROW('Sanitation Data'!H192)),NA())</f>
        <v>#N/A</v>
      </c>
      <c r="AU198" s="511" t="e">
        <f ca="1">+IF(AND(ISNUMBER(OFFSET('Sanitation Data'!$I$4,0,10*ROW('Sanitation Data'!I192))),'Data Summary'!DJ198="Yes"),100-OFFSET('Sanitation Data'!$I$4,0,10*ROW('Sanitation Data'!I192)),NA())</f>
        <v>#N/A</v>
      </c>
      <c r="AV198" s="511" t="e">
        <f ca="1">+IF(AND(ISNUMBER(OFFSET('Sanitation Data'!$I$6,0,10*ROW('Sanitation Data'!I192))),'Data Summary'!DK198="Yes"),OFFSET('Sanitation Data'!$I$6,0,10*ROW('Sanitation Data'!I192)),NA())</f>
        <v>#N/A</v>
      </c>
      <c r="AW198" s="511" t="e">
        <f ca="1">+IF(AND(ISNUMBER(OFFSET('Sanitation Data'!$I$10,0,10*ROW('Sanitation Data'!I192))),'Data Summary'!DL198="Yes"),OFFSET('Sanitation Data'!$I$10,0,10*ROW('Sanitation Data'!I192)),NA())</f>
        <v>#N/A</v>
      </c>
      <c r="AX198" s="511" t="e">
        <f ca="1">+IF(AND(ISNUMBER(OFFSET('Sanitation Data'!$I$11,0,10*ROW('Sanitation Data'!I192))),'Data Summary'!DM198="Yes"),OFFSET('Sanitation Data'!$I$11,0,10*ROW('Sanitation Data'!I192)),NA())</f>
        <v>#N/A</v>
      </c>
      <c r="AY198" s="511" t="e">
        <f ca="1">+IF(AND(ISNUMBER(OFFSET('Sanitation Data'!$I$12,0,10*ROW('Sanitation Data'!I192))),'Data Summary'!DN198="Yes"),OFFSET('Sanitation Data'!$I$12,0,10*ROW('Sanitation Data'!I192)),NA())</f>
        <v>#N/A</v>
      </c>
      <c r="AZ198" s="512" t="e">
        <f ca="1">+IF(AND(ISNUMBER(OFFSET('Hygiene Data'!$D$5,0,10*ROW('Hygiene Data'!D192))),'Data Summary'!DO198="Yes"),OFFSET('Hygiene Data'!$D$5,0,10*ROW('Hygiene Data'!D192)),NA())</f>
        <v>#N/A</v>
      </c>
      <c r="BA198" s="512" t="e">
        <f ca="1">+IF(AND(ISNUMBER(OFFSET('Hygiene Data'!$D$7,0,10*ROW('Hygiene Data'!D192))),'Data Summary'!DP198="Yes"),OFFSET('Hygiene Data'!$D$7,0,10*ROW('Hygiene Data'!D192)),NA())</f>
        <v>#N/A</v>
      </c>
      <c r="BB198" s="512" t="e">
        <f ca="1">+IF(AND(ISNUMBER(OFFSET('Hygiene Data'!$D$9,0,10*ROW('Hygiene Data'!D192))),'Data Summary'!DQ198="Yes"),OFFSET('Hygiene Data'!$D$9,0,10*ROW('Hygiene Data'!D192)),NA())</f>
        <v>#N/A</v>
      </c>
      <c r="BC198" s="512" t="e">
        <f ca="1">+IF(AND(ISNUMBER(OFFSET('Hygiene Data'!$E$5,0,10*ROW('Hygiene Data'!E192))),'Data Summary'!DR198="Yes"),OFFSET('Hygiene Data'!$E$5,0,10*ROW('Hygiene Data'!E192)),NA())</f>
        <v>#N/A</v>
      </c>
      <c r="BD198" s="512" t="e">
        <f ca="1">+IF(AND(ISNUMBER(OFFSET('Hygiene Data'!$E$7,0,10*ROW('Hygiene Data'!E192))),'Data Summary'!DS198="Yes"),OFFSET('Hygiene Data'!$E$7,0,10*ROW('Hygiene Data'!E192)),NA())</f>
        <v>#N/A</v>
      </c>
      <c r="BE198" s="512" t="e">
        <f ca="1">+IF(AND(ISNUMBER(OFFSET('Hygiene Data'!$E$9,0,10*ROW('Hygiene Data'!E192))),'Data Summary'!DT198="Yes"),OFFSET('Hygiene Data'!$E$9,0,10*ROW('Hygiene Data'!E192)),NA())</f>
        <v>#N/A</v>
      </c>
      <c r="BF198" s="512" t="e">
        <f ca="1">+IF(AND(ISNUMBER(OFFSET('Hygiene Data'!$F$5,0,10*ROW('Hygiene Data'!F192))),'Data Summary'!DU198="Yes"),OFFSET('Hygiene Data'!$F$5,0,10*ROW('Hygiene Data'!F192)),NA())</f>
        <v>#N/A</v>
      </c>
      <c r="BG198" s="512" t="e">
        <f ca="1">+IF(AND(ISNUMBER(OFFSET('Hygiene Data'!$F$7,0,10*ROW('Hygiene Data'!F192))),'Data Summary'!DV198="Yes"),OFFSET('Hygiene Data'!$F$7,0,10*ROW('Hygiene Data'!F192)),NA())</f>
        <v>#N/A</v>
      </c>
      <c r="BH198" s="512" t="e">
        <f ca="1">+IF(AND(ISNUMBER(OFFSET('Hygiene Data'!$F$9,0,10*ROW('Hygiene Data'!F192))),'Data Summary'!DW198="Yes"),OFFSET('Hygiene Data'!$F$9,0,10*ROW('Hygiene Data'!F192)),NA())</f>
        <v>#N/A</v>
      </c>
      <c r="BI198" s="512" t="e">
        <f ca="1">+IF(AND(ISNUMBER(OFFSET('Hygiene Data'!$G$5,0,10*ROW('Hygiene Data'!G192))),'Data Summary'!DX198="Yes"),OFFSET('Hygiene Data'!$G$5,0,10*ROW('Hygiene Data'!G192)),NA())</f>
        <v>#N/A</v>
      </c>
      <c r="BJ198" s="512" t="e">
        <f ca="1">+IF(AND(ISNUMBER(OFFSET('Hygiene Data'!$G$7,0,10*ROW('Hygiene Data'!G192))),'Data Summary'!DY198="Yes"),OFFSET('Hygiene Data'!$G$7,0,10*ROW('Hygiene Data'!G192)),NA())</f>
        <v>#N/A</v>
      </c>
      <c r="BK198" s="512" t="e">
        <f ca="1">+IF(AND(ISNUMBER(OFFSET('Hygiene Data'!$G$9,0,10*ROW('Hygiene Data'!G192))),'Data Summary'!DZ198="Yes"),OFFSET('Hygiene Data'!$G$9,0,10*ROW('Hygiene Data'!G192)),NA())</f>
        <v>#N/A</v>
      </c>
      <c r="BL198" s="512" t="e">
        <f ca="1">+IF(AND(ISNUMBER(OFFSET('Hygiene Data'!$H$5,0,10*ROW('Hygiene Data'!H192))),'Data Summary'!EA198="Yes"),OFFSET('Hygiene Data'!$H$5,0,10*ROW('Hygiene Data'!H192)),NA())</f>
        <v>#N/A</v>
      </c>
      <c r="BM198" s="512" t="e">
        <f ca="1">+IF(AND(ISNUMBER(OFFSET('Hygiene Data'!$H$7,0,10*ROW('Hygiene Data'!H192))),'Data Summary'!EB198="Yes"),OFFSET('Hygiene Data'!$H$7,0,10*ROW('Hygiene Data'!H192)),NA())</f>
        <v>#N/A</v>
      </c>
      <c r="BN198" s="512" t="e">
        <f ca="1">+IF(AND(ISNUMBER(OFFSET('Hygiene Data'!$H$9,0,10*ROW('Hygiene Data'!H192))),'Data Summary'!EC198="Yes"),OFFSET('Hygiene Data'!$H$9,0,10*ROW('Hygiene Data'!H192)),NA())</f>
        <v>#N/A</v>
      </c>
      <c r="BO198" s="512" t="e">
        <f ca="1">+IF(AND(ISNUMBER(OFFSET('Hygiene Data'!$I$5,0,10*ROW('Hygiene Data'!I192))),'Data Summary'!ED198="Yes"),OFFSET('Hygiene Data'!$I$5,0,10*ROW('Hygiene Data'!I192)),NA())</f>
        <v>#N/A</v>
      </c>
      <c r="BP198" s="512" t="e">
        <f ca="1">+IF(AND(ISNUMBER(OFFSET('Hygiene Data'!$I$7,0,10*ROW('Hygiene Data'!I192))),'Data Summary'!EE198="Yes"),OFFSET('Hygiene Data'!$I$7,0,10*ROW('Hygiene Data'!I192)),NA())</f>
        <v>#N/A</v>
      </c>
      <c r="BQ198" s="512" t="e">
        <f ca="1">+IF(AND(ISNUMBER(OFFSET('Hygiene Data'!$I$9,0,10*ROW('Hygiene Data'!I192))),'Data Summary'!EF198="Yes"),OFFSET('Hygiene Data'!$I$9,0,10*ROW('Hygiene Data'!I192)),NA())</f>
        <v>#N/A</v>
      </c>
    </row>
    <row r="199" spans="1:69" x14ac:dyDescent="0.25">
      <c r="A199" s="508" t="e">
        <f ca="1">+RIGHT('Data Summary'!A199,LEN('Data Summary'!A199)-9)</f>
        <v>#VALUE!</v>
      </c>
      <c r="B199" s="482" t="str">
        <f ca="1">+IF(ISTEXT('Data Summary'!B199),'Data Summary'!B199,"")</f>
        <v/>
      </c>
      <c r="C199" s="509" t="e">
        <f ca="1">+VALUE('Data Summary'!C199)</f>
        <v>#VALUE!</v>
      </c>
      <c r="D199" s="510" t="e">
        <f ca="1">+IF(AND(ISNUMBER(OFFSET('Water Data'!$D$4,0,10*ROW('Water Data'!D193))),'Data Summary'!BS199="Yes"),100-OFFSET('Water Data'!$D$4,0,10*ROW('Water Data'!D193)),NA())</f>
        <v>#N/A</v>
      </c>
      <c r="E199" s="510" t="e">
        <f ca="1">+IF(AND(ISNUMBER(OFFSET('Water Data'!$D$6,0,10*ROW('Water Data'!D193))),'Data Summary'!BT199="Yes"),OFFSET('Water Data'!$D$6,0,10*ROW('Water Data'!D193)),NA())</f>
        <v>#N/A</v>
      </c>
      <c r="F199" s="510" t="e">
        <f ca="1">+IF(AND(ISNUMBER(OFFSET('Water Data'!$D$9,0,10*ROW('Water Data'!D193))),'Data Summary'!BU199="Yes"),OFFSET('Water Data'!$D$9,0,10*ROW('Water Data'!D193)),NA())</f>
        <v>#N/A</v>
      </c>
      <c r="G199" s="510" t="e">
        <f ca="1">+IF(AND(ISNUMBER(OFFSET('Water Data'!$E$4,0,10*ROW('Water Data'!E193))),'Data Summary'!BV199="Yes"),100-OFFSET('Water Data'!$E$4,0,10*ROW('Water Data'!E193)),NA())</f>
        <v>#N/A</v>
      </c>
      <c r="H199" s="510" t="e">
        <f ca="1">+IF(AND(ISNUMBER(OFFSET('Water Data'!$E$6,0,10*ROW('Water Data'!E193))),'Data Summary'!BW199="Yes"),OFFSET('Water Data'!$E$6,0,10*ROW('Water Data'!E193)),NA())</f>
        <v>#N/A</v>
      </c>
      <c r="I199" s="510" t="e">
        <f ca="1">+IF(AND(ISNUMBER(OFFSET('Water Data'!$E$9,0,10*ROW('Water Data'!E193))),'Data Summary'!BX199="Yes"),OFFSET('Water Data'!$E$9,0,10*ROW('Water Data'!E193)),NA())</f>
        <v>#N/A</v>
      </c>
      <c r="J199" s="510" t="e">
        <f ca="1">+IF(AND(ISNUMBER(OFFSET('Water Data'!$F$4,0,10*ROW('Water Data'!F193))),'Data Summary'!BY199="Yes"),100-OFFSET('Water Data'!$F$4,0,10*ROW('Water Data'!F193)),NA())</f>
        <v>#N/A</v>
      </c>
      <c r="K199" s="510" t="e">
        <f ca="1">+IF(AND(ISNUMBER(OFFSET('Water Data'!$F$6,0,10*ROW('Water Data'!F193))),'Data Summary'!BZ199="Yes"),OFFSET('Water Data'!$F$6,0,10*ROW('Water Data'!F193)),NA())</f>
        <v>#N/A</v>
      </c>
      <c r="L199" s="510" t="e">
        <f ca="1">+IF(AND(ISNUMBER(OFFSET('Water Data'!$F$9,0,10*ROW('Water Data'!F193))),'Data Summary'!CA199="Yes"),OFFSET('Water Data'!$F$9,0,10*ROW('Water Data'!F193)),NA())</f>
        <v>#N/A</v>
      </c>
      <c r="M199" s="510" t="e">
        <f ca="1">+IF(AND(ISNUMBER(OFFSET('Water Data'!$G$4,0,10*ROW('Water Data'!G193))),'Data Summary'!CB199="Yes"),100-OFFSET('Water Data'!$G$4,0,10*ROW('Water Data'!G193)),NA())</f>
        <v>#N/A</v>
      </c>
      <c r="N199" s="510" t="e">
        <f ca="1">+IF(AND(ISNUMBER(OFFSET('Water Data'!$G$6,0,10*ROW('Water Data'!G193))),'Data Summary'!CC199="Yes"),OFFSET('Water Data'!$G$6,0,10*ROW('Water Data'!G193)),NA())</f>
        <v>#N/A</v>
      </c>
      <c r="O199" s="510" t="e">
        <f ca="1">+IF(AND(ISNUMBER(OFFSET('Water Data'!$G$9,0,10*ROW('Water Data'!G193))),'Data Summary'!CD199="Yes"),OFFSET('Water Data'!$G$9,0,10*ROW('Water Data'!G193)),NA())</f>
        <v>#N/A</v>
      </c>
      <c r="P199" s="510" t="e">
        <f ca="1">+IF(AND(ISNUMBER(OFFSET('Water Data'!$H$4,0,10*ROW('Water Data'!H193))),'Data Summary'!CE199="Yes"),100-OFFSET('Water Data'!$H$4,0,10*ROW('Water Data'!H193)),NA())</f>
        <v>#N/A</v>
      </c>
      <c r="Q199" s="510" t="e">
        <f ca="1">+IF(AND(ISNUMBER(OFFSET('Water Data'!$H$6,0,10*ROW('Water Data'!H193))),'Data Summary'!CF199="Yes"),OFFSET('Water Data'!$H$6,0,10*ROW('Water Data'!H193)),NA())</f>
        <v>#N/A</v>
      </c>
      <c r="R199" s="510" t="e">
        <f ca="1">+IF(AND(ISNUMBER(OFFSET('Water Data'!$H$9,0,10*ROW('Water Data'!H193))),'Data Summary'!CG199="Yes"),OFFSET('Water Data'!$H$9,0,10*ROW('Water Data'!H193)),NA())</f>
        <v>#N/A</v>
      </c>
      <c r="S199" s="510" t="e">
        <f ca="1">+IF(AND(ISNUMBER(OFFSET('Water Data'!$I$4,0,10*ROW('Water Data'!I193))),'Data Summary'!CH199="Yes"),100-OFFSET('Water Data'!$I$4,0,10*ROW('Water Data'!I193)),NA())</f>
        <v>#N/A</v>
      </c>
      <c r="T199" s="510" t="e">
        <f ca="1">+IF(AND(ISNUMBER(OFFSET('Water Data'!$I$6,0,10*ROW('Water Data'!I193))),'Data Summary'!CI199="Yes"),OFFSET('Water Data'!$I$6,0,10*ROW('Water Data'!I193)),NA())</f>
        <v>#N/A</v>
      </c>
      <c r="U199" s="510" t="e">
        <f ca="1">+IF(AND(ISNUMBER(OFFSET('Water Data'!$I$9,0,10*ROW('Water Data'!I193))),'Data Summary'!CJ199="Yes"),OFFSET('Water Data'!$I$9,0,10*ROW('Water Data'!I193)),NA())</f>
        <v>#N/A</v>
      </c>
      <c r="V199" s="511" t="e">
        <f ca="1">+IF(AND(ISNUMBER(OFFSET('Sanitation Data'!$D$4,0,10*ROW('Sanitation Data'!D193))),'Data Summary'!CK199="Yes"),100-OFFSET('Sanitation Data'!$D$4,0,10*ROW('Sanitation Data'!D193)),NA())</f>
        <v>#N/A</v>
      </c>
      <c r="W199" s="511" t="e">
        <f ca="1">+IF(AND(ISNUMBER(OFFSET('Sanitation Data'!$D$6,0,10*ROW('Sanitation Data'!D193))),'Data Summary'!CL199="Yes"),OFFSET('Sanitation Data'!$D$6,0,10*ROW('Sanitation Data'!D193)),NA())</f>
        <v>#N/A</v>
      </c>
      <c r="X199" s="511" t="e">
        <f ca="1">+IF(AND(ISNUMBER(OFFSET('Sanitation Data'!$D$10,0,10*ROW('Sanitation Data'!D193))),'Data Summary'!CM199="Yes"),OFFSET('Sanitation Data'!$D$10,0,10*ROW('Sanitation Data'!D193)),NA())</f>
        <v>#N/A</v>
      </c>
      <c r="Y199" s="511" t="e">
        <f ca="1">+IF(AND(ISNUMBER(OFFSET('Sanitation Data'!$D$11,0,10*ROW('Sanitation Data'!D193))),'Data Summary'!CN199="Yes"),OFFSET('Sanitation Data'!$D$11,0,10*ROW('Sanitation Data'!D193)),NA())</f>
        <v>#N/A</v>
      </c>
      <c r="Z199" s="511" t="e">
        <f ca="1">+IF(AND(ISNUMBER(OFFSET('Sanitation Data'!$D$12,0,10*ROW('Sanitation Data'!D193))),'Data Summary'!CO199="Yes"),OFFSET('Sanitation Data'!$D$12,0,10*ROW('Sanitation Data'!D193)),NA())</f>
        <v>#N/A</v>
      </c>
      <c r="AA199" s="511" t="e">
        <f ca="1">+IF(AND(ISNUMBER(OFFSET('Sanitation Data'!$E$4,0,10*ROW('Sanitation Data'!E193))),'Data Summary'!CP199="Yes"),100-OFFSET('Sanitation Data'!$E$4,0,10*ROW('Sanitation Data'!E193)),NA())</f>
        <v>#N/A</v>
      </c>
      <c r="AB199" s="511" t="e">
        <f ca="1">+IF(AND(ISNUMBER(OFFSET('Sanitation Data'!$E$6,0,10*ROW('Sanitation Data'!E193))),'Data Summary'!CQ199="Yes"),OFFSET('Sanitation Data'!$E$6,0,10*ROW('Sanitation Data'!E193)),NA())</f>
        <v>#N/A</v>
      </c>
      <c r="AC199" s="511" t="e">
        <f ca="1">+IF(AND(ISNUMBER(OFFSET('Sanitation Data'!$E$10,0,10*ROW('Sanitation Data'!E193))),'Data Summary'!CR199="Yes"),OFFSET('Sanitation Data'!$E$10,0,10*ROW('Sanitation Data'!E193)),NA())</f>
        <v>#N/A</v>
      </c>
      <c r="AD199" s="511" t="e">
        <f ca="1">+IF(AND(ISNUMBER(OFFSET('Sanitation Data'!$E$11,0,10*ROW('Sanitation Data'!E193))),'Data Summary'!CS199="Yes"),OFFSET('Sanitation Data'!$E$11,0,10*ROW('Sanitation Data'!E193)),NA())</f>
        <v>#N/A</v>
      </c>
      <c r="AE199" s="511" t="e">
        <f ca="1">+IF(AND(ISNUMBER(OFFSET('Sanitation Data'!$E$12,0,10*ROW('Sanitation Data'!E193))),'Data Summary'!CT199="Yes"),OFFSET('Sanitation Data'!$E$12,0,10*ROW('Sanitation Data'!E193)),NA())</f>
        <v>#N/A</v>
      </c>
      <c r="AF199" s="511" t="e">
        <f ca="1">+IF(AND(ISNUMBER(OFFSET('Sanitation Data'!$F$4,0,10*ROW('Sanitation Data'!F193))),'Data Summary'!CU199="Yes"),100-OFFSET('Sanitation Data'!$F$4,0,10*ROW('Sanitation Data'!F193)),NA())</f>
        <v>#N/A</v>
      </c>
      <c r="AG199" s="511" t="e">
        <f ca="1">+IF(AND(ISNUMBER(OFFSET('Sanitation Data'!$F$6,0,10*ROW('Sanitation Data'!F193))),'Data Summary'!CV199="Yes"),OFFSET('Sanitation Data'!$F$6,0,10*ROW('Sanitation Data'!F193)),NA())</f>
        <v>#N/A</v>
      </c>
      <c r="AH199" s="511" t="e">
        <f ca="1">+IF(AND(ISNUMBER(OFFSET('Sanitation Data'!$F$10,0,10*ROW('Sanitation Data'!F193))),'Data Summary'!CW199="Yes"),OFFSET('Sanitation Data'!$F$10,0,10*ROW('Sanitation Data'!F193)),NA())</f>
        <v>#N/A</v>
      </c>
      <c r="AI199" s="511" t="e">
        <f ca="1">+IF(AND(ISNUMBER(OFFSET('Sanitation Data'!$F$11,0,10*ROW('Sanitation Data'!F193))),'Data Summary'!CX199="Yes"),OFFSET('Sanitation Data'!$F$11,0,10*ROW('Sanitation Data'!F193)),NA())</f>
        <v>#N/A</v>
      </c>
      <c r="AJ199" s="511" t="e">
        <f ca="1">+IF(AND(ISNUMBER(OFFSET('Sanitation Data'!$F$12,0,10*ROW('Sanitation Data'!F193))),'Data Summary'!CY199="Yes"),OFFSET('Sanitation Data'!$F$12,0,10*ROW('Sanitation Data'!F193)),NA())</f>
        <v>#N/A</v>
      </c>
      <c r="AK199" s="511" t="e">
        <f ca="1">+IF(AND(ISNUMBER(OFFSET('Sanitation Data'!$G$4,0,10*ROW('Sanitation Data'!G193))),'Data Summary'!CZ199="Yes"),100-OFFSET('Sanitation Data'!$G$4,0,10*ROW('Sanitation Data'!G193)),NA())</f>
        <v>#N/A</v>
      </c>
      <c r="AL199" s="511" t="e">
        <f ca="1">+IF(AND(ISNUMBER(OFFSET('Sanitation Data'!$G$6,0,10*ROW('Sanitation Data'!G193))),'Data Summary'!DA199="Yes"),OFFSET('Sanitation Data'!$G$6,0,10*ROW('Sanitation Data'!G193)),NA())</f>
        <v>#N/A</v>
      </c>
      <c r="AM199" s="511" t="e">
        <f ca="1">+IF(AND(ISNUMBER(OFFSET('Sanitation Data'!$G$10,0,10*ROW('Sanitation Data'!G193))),'Data Summary'!DB199="Yes"),OFFSET('Sanitation Data'!$G$10,0,10*ROW('Sanitation Data'!G193)),NA())</f>
        <v>#N/A</v>
      </c>
      <c r="AN199" s="511" t="e">
        <f ca="1">+IF(AND(ISNUMBER(OFFSET('Sanitation Data'!$G$11,0,10*ROW('Sanitation Data'!G193))),'Data Summary'!DC199="Yes"),OFFSET('Sanitation Data'!$G$11,0,10*ROW('Sanitation Data'!G193)),NA())</f>
        <v>#N/A</v>
      </c>
      <c r="AO199" s="511" t="e">
        <f ca="1">+IF(AND(ISNUMBER(OFFSET('Sanitation Data'!$G$12,0,10*ROW('Sanitation Data'!G193))),'Data Summary'!DD199="Yes"),OFFSET('Sanitation Data'!$G$12,0,10*ROW('Sanitation Data'!G193)),NA())</f>
        <v>#N/A</v>
      </c>
      <c r="AP199" s="511" t="e">
        <f ca="1">+IF(AND(ISNUMBER(OFFSET('Sanitation Data'!$H$4,0,10*ROW('Sanitation Data'!H193))),'Data Summary'!DE199="Yes"),100-OFFSET('Sanitation Data'!$H$4,0,10*ROW('Sanitation Data'!H193)),NA())</f>
        <v>#N/A</v>
      </c>
      <c r="AQ199" s="511" t="e">
        <f ca="1">+IF(AND(ISNUMBER(OFFSET('Sanitation Data'!$H$6,0,10*ROW('Sanitation Data'!H193))),'Data Summary'!DF199="Yes"),OFFSET('Sanitation Data'!$H$6,0,10*ROW('Sanitation Data'!H193)),NA())</f>
        <v>#N/A</v>
      </c>
      <c r="AR199" s="511" t="e">
        <f ca="1">+IF(AND(ISNUMBER(OFFSET('Sanitation Data'!$H$10,0,10*ROW('Sanitation Data'!H193))),'Data Summary'!DG199="Yes"),OFFSET('Sanitation Data'!$H$10,0,10*ROW('Sanitation Data'!H193)),NA())</f>
        <v>#N/A</v>
      </c>
      <c r="AS199" s="511" t="e">
        <f ca="1">+IF(AND(ISNUMBER(OFFSET('Sanitation Data'!$H$11,0,10*ROW('Sanitation Data'!H193))),'Data Summary'!DH199="Yes"),OFFSET('Sanitation Data'!$H$11,0,10*ROW('Sanitation Data'!H193)),NA())</f>
        <v>#N/A</v>
      </c>
      <c r="AT199" s="511" t="e">
        <f ca="1">+IF(AND(ISNUMBER(OFFSET('Sanitation Data'!$H$12,0,10*ROW('Sanitation Data'!H193))),'Data Summary'!DI199="Yes"),OFFSET('Sanitation Data'!$H$12,0,10*ROW('Sanitation Data'!H193)),NA())</f>
        <v>#N/A</v>
      </c>
      <c r="AU199" s="511" t="e">
        <f ca="1">+IF(AND(ISNUMBER(OFFSET('Sanitation Data'!$I$4,0,10*ROW('Sanitation Data'!I193))),'Data Summary'!DJ199="Yes"),100-OFFSET('Sanitation Data'!$I$4,0,10*ROW('Sanitation Data'!I193)),NA())</f>
        <v>#N/A</v>
      </c>
      <c r="AV199" s="511" t="e">
        <f ca="1">+IF(AND(ISNUMBER(OFFSET('Sanitation Data'!$I$6,0,10*ROW('Sanitation Data'!I193))),'Data Summary'!DK199="Yes"),OFFSET('Sanitation Data'!$I$6,0,10*ROW('Sanitation Data'!I193)),NA())</f>
        <v>#N/A</v>
      </c>
      <c r="AW199" s="511" t="e">
        <f ca="1">+IF(AND(ISNUMBER(OFFSET('Sanitation Data'!$I$10,0,10*ROW('Sanitation Data'!I193))),'Data Summary'!DL199="Yes"),OFFSET('Sanitation Data'!$I$10,0,10*ROW('Sanitation Data'!I193)),NA())</f>
        <v>#N/A</v>
      </c>
      <c r="AX199" s="511" t="e">
        <f ca="1">+IF(AND(ISNUMBER(OFFSET('Sanitation Data'!$I$11,0,10*ROW('Sanitation Data'!I193))),'Data Summary'!DM199="Yes"),OFFSET('Sanitation Data'!$I$11,0,10*ROW('Sanitation Data'!I193)),NA())</f>
        <v>#N/A</v>
      </c>
      <c r="AY199" s="511" t="e">
        <f ca="1">+IF(AND(ISNUMBER(OFFSET('Sanitation Data'!$I$12,0,10*ROW('Sanitation Data'!I193))),'Data Summary'!DN199="Yes"),OFFSET('Sanitation Data'!$I$12,0,10*ROW('Sanitation Data'!I193)),NA())</f>
        <v>#N/A</v>
      </c>
      <c r="AZ199" s="512" t="e">
        <f ca="1">+IF(AND(ISNUMBER(OFFSET('Hygiene Data'!$D$5,0,10*ROW('Hygiene Data'!D193))),'Data Summary'!DO199="Yes"),OFFSET('Hygiene Data'!$D$5,0,10*ROW('Hygiene Data'!D193)),NA())</f>
        <v>#N/A</v>
      </c>
      <c r="BA199" s="512" t="e">
        <f ca="1">+IF(AND(ISNUMBER(OFFSET('Hygiene Data'!$D$7,0,10*ROW('Hygiene Data'!D193))),'Data Summary'!DP199="Yes"),OFFSET('Hygiene Data'!$D$7,0,10*ROW('Hygiene Data'!D193)),NA())</f>
        <v>#N/A</v>
      </c>
      <c r="BB199" s="512" t="e">
        <f ca="1">+IF(AND(ISNUMBER(OFFSET('Hygiene Data'!$D$9,0,10*ROW('Hygiene Data'!D193))),'Data Summary'!DQ199="Yes"),OFFSET('Hygiene Data'!$D$9,0,10*ROW('Hygiene Data'!D193)),NA())</f>
        <v>#N/A</v>
      </c>
      <c r="BC199" s="512" t="e">
        <f ca="1">+IF(AND(ISNUMBER(OFFSET('Hygiene Data'!$E$5,0,10*ROW('Hygiene Data'!E193))),'Data Summary'!DR199="Yes"),OFFSET('Hygiene Data'!$E$5,0,10*ROW('Hygiene Data'!E193)),NA())</f>
        <v>#N/A</v>
      </c>
      <c r="BD199" s="512" t="e">
        <f ca="1">+IF(AND(ISNUMBER(OFFSET('Hygiene Data'!$E$7,0,10*ROW('Hygiene Data'!E193))),'Data Summary'!DS199="Yes"),OFFSET('Hygiene Data'!$E$7,0,10*ROW('Hygiene Data'!E193)),NA())</f>
        <v>#N/A</v>
      </c>
      <c r="BE199" s="512" t="e">
        <f ca="1">+IF(AND(ISNUMBER(OFFSET('Hygiene Data'!$E$9,0,10*ROW('Hygiene Data'!E193))),'Data Summary'!DT199="Yes"),OFFSET('Hygiene Data'!$E$9,0,10*ROW('Hygiene Data'!E193)),NA())</f>
        <v>#N/A</v>
      </c>
      <c r="BF199" s="512" t="e">
        <f ca="1">+IF(AND(ISNUMBER(OFFSET('Hygiene Data'!$F$5,0,10*ROW('Hygiene Data'!F193))),'Data Summary'!DU199="Yes"),OFFSET('Hygiene Data'!$F$5,0,10*ROW('Hygiene Data'!F193)),NA())</f>
        <v>#N/A</v>
      </c>
      <c r="BG199" s="512" t="e">
        <f ca="1">+IF(AND(ISNUMBER(OFFSET('Hygiene Data'!$F$7,0,10*ROW('Hygiene Data'!F193))),'Data Summary'!DV199="Yes"),OFFSET('Hygiene Data'!$F$7,0,10*ROW('Hygiene Data'!F193)),NA())</f>
        <v>#N/A</v>
      </c>
      <c r="BH199" s="512" t="e">
        <f ca="1">+IF(AND(ISNUMBER(OFFSET('Hygiene Data'!$F$9,0,10*ROW('Hygiene Data'!F193))),'Data Summary'!DW199="Yes"),OFFSET('Hygiene Data'!$F$9,0,10*ROW('Hygiene Data'!F193)),NA())</f>
        <v>#N/A</v>
      </c>
      <c r="BI199" s="512" t="e">
        <f ca="1">+IF(AND(ISNUMBER(OFFSET('Hygiene Data'!$G$5,0,10*ROW('Hygiene Data'!G193))),'Data Summary'!DX199="Yes"),OFFSET('Hygiene Data'!$G$5,0,10*ROW('Hygiene Data'!G193)),NA())</f>
        <v>#N/A</v>
      </c>
      <c r="BJ199" s="512" t="e">
        <f ca="1">+IF(AND(ISNUMBER(OFFSET('Hygiene Data'!$G$7,0,10*ROW('Hygiene Data'!G193))),'Data Summary'!DY199="Yes"),OFFSET('Hygiene Data'!$G$7,0,10*ROW('Hygiene Data'!G193)),NA())</f>
        <v>#N/A</v>
      </c>
      <c r="BK199" s="512" t="e">
        <f ca="1">+IF(AND(ISNUMBER(OFFSET('Hygiene Data'!$G$9,0,10*ROW('Hygiene Data'!G193))),'Data Summary'!DZ199="Yes"),OFFSET('Hygiene Data'!$G$9,0,10*ROW('Hygiene Data'!G193)),NA())</f>
        <v>#N/A</v>
      </c>
      <c r="BL199" s="512" t="e">
        <f ca="1">+IF(AND(ISNUMBER(OFFSET('Hygiene Data'!$H$5,0,10*ROW('Hygiene Data'!H193))),'Data Summary'!EA199="Yes"),OFFSET('Hygiene Data'!$H$5,0,10*ROW('Hygiene Data'!H193)),NA())</f>
        <v>#N/A</v>
      </c>
      <c r="BM199" s="512" t="e">
        <f ca="1">+IF(AND(ISNUMBER(OFFSET('Hygiene Data'!$H$7,0,10*ROW('Hygiene Data'!H193))),'Data Summary'!EB199="Yes"),OFFSET('Hygiene Data'!$H$7,0,10*ROW('Hygiene Data'!H193)),NA())</f>
        <v>#N/A</v>
      </c>
      <c r="BN199" s="512" t="e">
        <f ca="1">+IF(AND(ISNUMBER(OFFSET('Hygiene Data'!$H$9,0,10*ROW('Hygiene Data'!H193))),'Data Summary'!EC199="Yes"),OFFSET('Hygiene Data'!$H$9,0,10*ROW('Hygiene Data'!H193)),NA())</f>
        <v>#N/A</v>
      </c>
      <c r="BO199" s="512" t="e">
        <f ca="1">+IF(AND(ISNUMBER(OFFSET('Hygiene Data'!$I$5,0,10*ROW('Hygiene Data'!I193))),'Data Summary'!ED199="Yes"),OFFSET('Hygiene Data'!$I$5,0,10*ROW('Hygiene Data'!I193)),NA())</f>
        <v>#N/A</v>
      </c>
      <c r="BP199" s="512" t="e">
        <f ca="1">+IF(AND(ISNUMBER(OFFSET('Hygiene Data'!$I$7,0,10*ROW('Hygiene Data'!I193))),'Data Summary'!EE199="Yes"),OFFSET('Hygiene Data'!$I$7,0,10*ROW('Hygiene Data'!I193)),NA())</f>
        <v>#N/A</v>
      </c>
      <c r="BQ199" s="512" t="e">
        <f ca="1">+IF(AND(ISNUMBER(OFFSET('Hygiene Data'!$I$9,0,10*ROW('Hygiene Data'!I193))),'Data Summary'!EF199="Yes"),OFFSET('Hygiene Data'!$I$9,0,10*ROW('Hygiene Data'!I193)),NA())</f>
        <v>#N/A</v>
      </c>
    </row>
    <row r="200" spans="1:69" x14ac:dyDescent="0.25">
      <c r="A200" s="508" t="e">
        <f ca="1">+RIGHT('Data Summary'!A200,LEN('Data Summary'!A200)-9)</f>
        <v>#VALUE!</v>
      </c>
      <c r="B200" s="482" t="str">
        <f ca="1">+IF(ISTEXT('Data Summary'!B200),'Data Summary'!B200,"")</f>
        <v/>
      </c>
      <c r="C200" s="509" t="e">
        <f ca="1">+VALUE('Data Summary'!C200)</f>
        <v>#VALUE!</v>
      </c>
      <c r="D200" s="510" t="e">
        <f ca="1">+IF(AND(ISNUMBER(OFFSET('Water Data'!$D$4,0,10*ROW('Water Data'!D194))),'Data Summary'!BS200="Yes"),100-OFFSET('Water Data'!$D$4,0,10*ROW('Water Data'!D194)),NA())</f>
        <v>#N/A</v>
      </c>
      <c r="E200" s="510" t="e">
        <f ca="1">+IF(AND(ISNUMBER(OFFSET('Water Data'!$D$6,0,10*ROW('Water Data'!D194))),'Data Summary'!BT200="Yes"),OFFSET('Water Data'!$D$6,0,10*ROW('Water Data'!D194)),NA())</f>
        <v>#N/A</v>
      </c>
      <c r="F200" s="510" t="e">
        <f ca="1">+IF(AND(ISNUMBER(OFFSET('Water Data'!$D$9,0,10*ROW('Water Data'!D194))),'Data Summary'!BU200="Yes"),OFFSET('Water Data'!$D$9,0,10*ROW('Water Data'!D194)),NA())</f>
        <v>#N/A</v>
      </c>
      <c r="G200" s="510" t="e">
        <f ca="1">+IF(AND(ISNUMBER(OFFSET('Water Data'!$E$4,0,10*ROW('Water Data'!E194))),'Data Summary'!BV200="Yes"),100-OFFSET('Water Data'!$E$4,0,10*ROW('Water Data'!E194)),NA())</f>
        <v>#N/A</v>
      </c>
      <c r="H200" s="510" t="e">
        <f ca="1">+IF(AND(ISNUMBER(OFFSET('Water Data'!$E$6,0,10*ROW('Water Data'!E194))),'Data Summary'!BW200="Yes"),OFFSET('Water Data'!$E$6,0,10*ROW('Water Data'!E194)),NA())</f>
        <v>#N/A</v>
      </c>
      <c r="I200" s="510" t="e">
        <f ca="1">+IF(AND(ISNUMBER(OFFSET('Water Data'!$E$9,0,10*ROW('Water Data'!E194))),'Data Summary'!BX200="Yes"),OFFSET('Water Data'!$E$9,0,10*ROW('Water Data'!E194)),NA())</f>
        <v>#N/A</v>
      </c>
      <c r="J200" s="510" t="e">
        <f ca="1">+IF(AND(ISNUMBER(OFFSET('Water Data'!$F$4,0,10*ROW('Water Data'!F194))),'Data Summary'!BY200="Yes"),100-OFFSET('Water Data'!$F$4,0,10*ROW('Water Data'!F194)),NA())</f>
        <v>#N/A</v>
      </c>
      <c r="K200" s="510" t="e">
        <f ca="1">+IF(AND(ISNUMBER(OFFSET('Water Data'!$F$6,0,10*ROW('Water Data'!F194))),'Data Summary'!BZ200="Yes"),OFFSET('Water Data'!$F$6,0,10*ROW('Water Data'!F194)),NA())</f>
        <v>#N/A</v>
      </c>
      <c r="L200" s="510" t="e">
        <f ca="1">+IF(AND(ISNUMBER(OFFSET('Water Data'!$F$9,0,10*ROW('Water Data'!F194))),'Data Summary'!CA200="Yes"),OFFSET('Water Data'!$F$9,0,10*ROW('Water Data'!F194)),NA())</f>
        <v>#N/A</v>
      </c>
      <c r="M200" s="510" t="e">
        <f ca="1">+IF(AND(ISNUMBER(OFFSET('Water Data'!$G$4,0,10*ROW('Water Data'!G194))),'Data Summary'!CB200="Yes"),100-OFFSET('Water Data'!$G$4,0,10*ROW('Water Data'!G194)),NA())</f>
        <v>#N/A</v>
      </c>
      <c r="N200" s="510" t="e">
        <f ca="1">+IF(AND(ISNUMBER(OFFSET('Water Data'!$G$6,0,10*ROW('Water Data'!G194))),'Data Summary'!CC200="Yes"),OFFSET('Water Data'!$G$6,0,10*ROW('Water Data'!G194)),NA())</f>
        <v>#N/A</v>
      </c>
      <c r="O200" s="510" t="e">
        <f ca="1">+IF(AND(ISNUMBER(OFFSET('Water Data'!$G$9,0,10*ROW('Water Data'!G194))),'Data Summary'!CD200="Yes"),OFFSET('Water Data'!$G$9,0,10*ROW('Water Data'!G194)),NA())</f>
        <v>#N/A</v>
      </c>
      <c r="P200" s="510" t="e">
        <f ca="1">+IF(AND(ISNUMBER(OFFSET('Water Data'!$H$4,0,10*ROW('Water Data'!H194))),'Data Summary'!CE200="Yes"),100-OFFSET('Water Data'!$H$4,0,10*ROW('Water Data'!H194)),NA())</f>
        <v>#N/A</v>
      </c>
      <c r="Q200" s="510" t="e">
        <f ca="1">+IF(AND(ISNUMBER(OFFSET('Water Data'!$H$6,0,10*ROW('Water Data'!H194))),'Data Summary'!CF200="Yes"),OFFSET('Water Data'!$H$6,0,10*ROW('Water Data'!H194)),NA())</f>
        <v>#N/A</v>
      </c>
      <c r="R200" s="510" t="e">
        <f ca="1">+IF(AND(ISNUMBER(OFFSET('Water Data'!$H$9,0,10*ROW('Water Data'!H194))),'Data Summary'!CG200="Yes"),OFFSET('Water Data'!$H$9,0,10*ROW('Water Data'!H194)),NA())</f>
        <v>#N/A</v>
      </c>
      <c r="S200" s="510" t="e">
        <f ca="1">+IF(AND(ISNUMBER(OFFSET('Water Data'!$I$4,0,10*ROW('Water Data'!I194))),'Data Summary'!CH200="Yes"),100-OFFSET('Water Data'!$I$4,0,10*ROW('Water Data'!I194)),NA())</f>
        <v>#N/A</v>
      </c>
      <c r="T200" s="510" t="e">
        <f ca="1">+IF(AND(ISNUMBER(OFFSET('Water Data'!$I$6,0,10*ROW('Water Data'!I194))),'Data Summary'!CI200="Yes"),OFFSET('Water Data'!$I$6,0,10*ROW('Water Data'!I194)),NA())</f>
        <v>#N/A</v>
      </c>
      <c r="U200" s="510" t="e">
        <f ca="1">+IF(AND(ISNUMBER(OFFSET('Water Data'!$I$9,0,10*ROW('Water Data'!I194))),'Data Summary'!CJ200="Yes"),OFFSET('Water Data'!$I$9,0,10*ROW('Water Data'!I194)),NA())</f>
        <v>#N/A</v>
      </c>
      <c r="V200" s="511" t="e">
        <f ca="1">+IF(AND(ISNUMBER(OFFSET('Sanitation Data'!$D$4,0,10*ROW('Sanitation Data'!D194))),'Data Summary'!CK200="Yes"),100-OFFSET('Sanitation Data'!$D$4,0,10*ROW('Sanitation Data'!D194)),NA())</f>
        <v>#N/A</v>
      </c>
      <c r="W200" s="511" t="e">
        <f ca="1">+IF(AND(ISNUMBER(OFFSET('Sanitation Data'!$D$6,0,10*ROW('Sanitation Data'!D194))),'Data Summary'!CL200="Yes"),OFFSET('Sanitation Data'!$D$6,0,10*ROW('Sanitation Data'!D194)),NA())</f>
        <v>#N/A</v>
      </c>
      <c r="X200" s="511" t="e">
        <f ca="1">+IF(AND(ISNUMBER(OFFSET('Sanitation Data'!$D$10,0,10*ROW('Sanitation Data'!D194))),'Data Summary'!CM200="Yes"),OFFSET('Sanitation Data'!$D$10,0,10*ROW('Sanitation Data'!D194)),NA())</f>
        <v>#N/A</v>
      </c>
      <c r="Y200" s="511" t="e">
        <f ca="1">+IF(AND(ISNUMBER(OFFSET('Sanitation Data'!$D$11,0,10*ROW('Sanitation Data'!D194))),'Data Summary'!CN200="Yes"),OFFSET('Sanitation Data'!$D$11,0,10*ROW('Sanitation Data'!D194)),NA())</f>
        <v>#N/A</v>
      </c>
      <c r="Z200" s="511" t="e">
        <f ca="1">+IF(AND(ISNUMBER(OFFSET('Sanitation Data'!$D$12,0,10*ROW('Sanitation Data'!D194))),'Data Summary'!CO200="Yes"),OFFSET('Sanitation Data'!$D$12,0,10*ROW('Sanitation Data'!D194)),NA())</f>
        <v>#N/A</v>
      </c>
      <c r="AA200" s="511" t="e">
        <f ca="1">+IF(AND(ISNUMBER(OFFSET('Sanitation Data'!$E$4,0,10*ROW('Sanitation Data'!E194))),'Data Summary'!CP200="Yes"),100-OFFSET('Sanitation Data'!$E$4,0,10*ROW('Sanitation Data'!E194)),NA())</f>
        <v>#N/A</v>
      </c>
      <c r="AB200" s="511" t="e">
        <f ca="1">+IF(AND(ISNUMBER(OFFSET('Sanitation Data'!$E$6,0,10*ROW('Sanitation Data'!E194))),'Data Summary'!CQ200="Yes"),OFFSET('Sanitation Data'!$E$6,0,10*ROW('Sanitation Data'!E194)),NA())</f>
        <v>#N/A</v>
      </c>
      <c r="AC200" s="511" t="e">
        <f ca="1">+IF(AND(ISNUMBER(OFFSET('Sanitation Data'!$E$10,0,10*ROW('Sanitation Data'!E194))),'Data Summary'!CR200="Yes"),OFFSET('Sanitation Data'!$E$10,0,10*ROW('Sanitation Data'!E194)),NA())</f>
        <v>#N/A</v>
      </c>
      <c r="AD200" s="511" t="e">
        <f ca="1">+IF(AND(ISNUMBER(OFFSET('Sanitation Data'!$E$11,0,10*ROW('Sanitation Data'!E194))),'Data Summary'!CS200="Yes"),OFFSET('Sanitation Data'!$E$11,0,10*ROW('Sanitation Data'!E194)),NA())</f>
        <v>#N/A</v>
      </c>
      <c r="AE200" s="511" t="e">
        <f ca="1">+IF(AND(ISNUMBER(OFFSET('Sanitation Data'!$E$12,0,10*ROW('Sanitation Data'!E194))),'Data Summary'!CT200="Yes"),OFFSET('Sanitation Data'!$E$12,0,10*ROW('Sanitation Data'!E194)),NA())</f>
        <v>#N/A</v>
      </c>
      <c r="AF200" s="511" t="e">
        <f ca="1">+IF(AND(ISNUMBER(OFFSET('Sanitation Data'!$F$4,0,10*ROW('Sanitation Data'!F194))),'Data Summary'!CU200="Yes"),100-OFFSET('Sanitation Data'!$F$4,0,10*ROW('Sanitation Data'!F194)),NA())</f>
        <v>#N/A</v>
      </c>
      <c r="AG200" s="511" t="e">
        <f ca="1">+IF(AND(ISNUMBER(OFFSET('Sanitation Data'!$F$6,0,10*ROW('Sanitation Data'!F194))),'Data Summary'!CV200="Yes"),OFFSET('Sanitation Data'!$F$6,0,10*ROW('Sanitation Data'!F194)),NA())</f>
        <v>#N/A</v>
      </c>
      <c r="AH200" s="511" t="e">
        <f ca="1">+IF(AND(ISNUMBER(OFFSET('Sanitation Data'!$F$10,0,10*ROW('Sanitation Data'!F194))),'Data Summary'!CW200="Yes"),OFFSET('Sanitation Data'!$F$10,0,10*ROW('Sanitation Data'!F194)),NA())</f>
        <v>#N/A</v>
      </c>
      <c r="AI200" s="511" t="e">
        <f ca="1">+IF(AND(ISNUMBER(OFFSET('Sanitation Data'!$F$11,0,10*ROW('Sanitation Data'!F194))),'Data Summary'!CX200="Yes"),OFFSET('Sanitation Data'!$F$11,0,10*ROW('Sanitation Data'!F194)),NA())</f>
        <v>#N/A</v>
      </c>
      <c r="AJ200" s="511" t="e">
        <f ca="1">+IF(AND(ISNUMBER(OFFSET('Sanitation Data'!$F$12,0,10*ROW('Sanitation Data'!F194))),'Data Summary'!CY200="Yes"),OFFSET('Sanitation Data'!$F$12,0,10*ROW('Sanitation Data'!F194)),NA())</f>
        <v>#N/A</v>
      </c>
      <c r="AK200" s="511" t="e">
        <f ca="1">+IF(AND(ISNUMBER(OFFSET('Sanitation Data'!$G$4,0,10*ROW('Sanitation Data'!G194))),'Data Summary'!CZ200="Yes"),100-OFFSET('Sanitation Data'!$G$4,0,10*ROW('Sanitation Data'!G194)),NA())</f>
        <v>#N/A</v>
      </c>
      <c r="AL200" s="511" t="e">
        <f ca="1">+IF(AND(ISNUMBER(OFFSET('Sanitation Data'!$G$6,0,10*ROW('Sanitation Data'!G194))),'Data Summary'!DA200="Yes"),OFFSET('Sanitation Data'!$G$6,0,10*ROW('Sanitation Data'!G194)),NA())</f>
        <v>#N/A</v>
      </c>
      <c r="AM200" s="511" t="e">
        <f ca="1">+IF(AND(ISNUMBER(OFFSET('Sanitation Data'!$G$10,0,10*ROW('Sanitation Data'!G194))),'Data Summary'!DB200="Yes"),OFFSET('Sanitation Data'!$G$10,0,10*ROW('Sanitation Data'!G194)),NA())</f>
        <v>#N/A</v>
      </c>
      <c r="AN200" s="511" t="e">
        <f ca="1">+IF(AND(ISNUMBER(OFFSET('Sanitation Data'!$G$11,0,10*ROW('Sanitation Data'!G194))),'Data Summary'!DC200="Yes"),OFFSET('Sanitation Data'!$G$11,0,10*ROW('Sanitation Data'!G194)),NA())</f>
        <v>#N/A</v>
      </c>
      <c r="AO200" s="511" t="e">
        <f ca="1">+IF(AND(ISNUMBER(OFFSET('Sanitation Data'!$G$12,0,10*ROW('Sanitation Data'!G194))),'Data Summary'!DD200="Yes"),OFFSET('Sanitation Data'!$G$12,0,10*ROW('Sanitation Data'!G194)),NA())</f>
        <v>#N/A</v>
      </c>
      <c r="AP200" s="511" t="e">
        <f ca="1">+IF(AND(ISNUMBER(OFFSET('Sanitation Data'!$H$4,0,10*ROW('Sanitation Data'!H194))),'Data Summary'!DE200="Yes"),100-OFFSET('Sanitation Data'!$H$4,0,10*ROW('Sanitation Data'!H194)),NA())</f>
        <v>#N/A</v>
      </c>
      <c r="AQ200" s="511" t="e">
        <f ca="1">+IF(AND(ISNUMBER(OFFSET('Sanitation Data'!$H$6,0,10*ROW('Sanitation Data'!H194))),'Data Summary'!DF200="Yes"),OFFSET('Sanitation Data'!$H$6,0,10*ROW('Sanitation Data'!H194)),NA())</f>
        <v>#N/A</v>
      </c>
      <c r="AR200" s="511" t="e">
        <f ca="1">+IF(AND(ISNUMBER(OFFSET('Sanitation Data'!$H$10,0,10*ROW('Sanitation Data'!H194))),'Data Summary'!DG200="Yes"),OFFSET('Sanitation Data'!$H$10,0,10*ROW('Sanitation Data'!H194)),NA())</f>
        <v>#N/A</v>
      </c>
      <c r="AS200" s="511" t="e">
        <f ca="1">+IF(AND(ISNUMBER(OFFSET('Sanitation Data'!$H$11,0,10*ROW('Sanitation Data'!H194))),'Data Summary'!DH200="Yes"),OFFSET('Sanitation Data'!$H$11,0,10*ROW('Sanitation Data'!H194)),NA())</f>
        <v>#N/A</v>
      </c>
      <c r="AT200" s="511" t="e">
        <f ca="1">+IF(AND(ISNUMBER(OFFSET('Sanitation Data'!$H$12,0,10*ROW('Sanitation Data'!H194))),'Data Summary'!DI200="Yes"),OFFSET('Sanitation Data'!$H$12,0,10*ROW('Sanitation Data'!H194)),NA())</f>
        <v>#N/A</v>
      </c>
      <c r="AU200" s="511" t="e">
        <f ca="1">+IF(AND(ISNUMBER(OFFSET('Sanitation Data'!$I$4,0,10*ROW('Sanitation Data'!I194))),'Data Summary'!DJ200="Yes"),100-OFFSET('Sanitation Data'!$I$4,0,10*ROW('Sanitation Data'!I194)),NA())</f>
        <v>#N/A</v>
      </c>
      <c r="AV200" s="511" t="e">
        <f ca="1">+IF(AND(ISNUMBER(OFFSET('Sanitation Data'!$I$6,0,10*ROW('Sanitation Data'!I194))),'Data Summary'!DK200="Yes"),OFFSET('Sanitation Data'!$I$6,0,10*ROW('Sanitation Data'!I194)),NA())</f>
        <v>#N/A</v>
      </c>
      <c r="AW200" s="511" t="e">
        <f ca="1">+IF(AND(ISNUMBER(OFFSET('Sanitation Data'!$I$10,0,10*ROW('Sanitation Data'!I194))),'Data Summary'!DL200="Yes"),OFFSET('Sanitation Data'!$I$10,0,10*ROW('Sanitation Data'!I194)),NA())</f>
        <v>#N/A</v>
      </c>
      <c r="AX200" s="511" t="e">
        <f ca="1">+IF(AND(ISNUMBER(OFFSET('Sanitation Data'!$I$11,0,10*ROW('Sanitation Data'!I194))),'Data Summary'!DM200="Yes"),OFFSET('Sanitation Data'!$I$11,0,10*ROW('Sanitation Data'!I194)),NA())</f>
        <v>#N/A</v>
      </c>
      <c r="AY200" s="511" t="e">
        <f ca="1">+IF(AND(ISNUMBER(OFFSET('Sanitation Data'!$I$12,0,10*ROW('Sanitation Data'!I194))),'Data Summary'!DN200="Yes"),OFFSET('Sanitation Data'!$I$12,0,10*ROW('Sanitation Data'!I194)),NA())</f>
        <v>#N/A</v>
      </c>
      <c r="AZ200" s="512" t="e">
        <f ca="1">+IF(AND(ISNUMBER(OFFSET('Hygiene Data'!$D$5,0,10*ROW('Hygiene Data'!D194))),'Data Summary'!DO200="Yes"),OFFSET('Hygiene Data'!$D$5,0,10*ROW('Hygiene Data'!D194)),NA())</f>
        <v>#N/A</v>
      </c>
      <c r="BA200" s="512" t="e">
        <f ca="1">+IF(AND(ISNUMBER(OFFSET('Hygiene Data'!$D$7,0,10*ROW('Hygiene Data'!D194))),'Data Summary'!DP200="Yes"),OFFSET('Hygiene Data'!$D$7,0,10*ROW('Hygiene Data'!D194)),NA())</f>
        <v>#N/A</v>
      </c>
      <c r="BB200" s="512" t="e">
        <f ca="1">+IF(AND(ISNUMBER(OFFSET('Hygiene Data'!$D$9,0,10*ROW('Hygiene Data'!D194))),'Data Summary'!DQ200="Yes"),OFFSET('Hygiene Data'!$D$9,0,10*ROW('Hygiene Data'!D194)),NA())</f>
        <v>#N/A</v>
      </c>
      <c r="BC200" s="512" t="e">
        <f ca="1">+IF(AND(ISNUMBER(OFFSET('Hygiene Data'!$E$5,0,10*ROW('Hygiene Data'!E194))),'Data Summary'!DR200="Yes"),OFFSET('Hygiene Data'!$E$5,0,10*ROW('Hygiene Data'!E194)),NA())</f>
        <v>#N/A</v>
      </c>
      <c r="BD200" s="512" t="e">
        <f ca="1">+IF(AND(ISNUMBER(OFFSET('Hygiene Data'!$E$7,0,10*ROW('Hygiene Data'!E194))),'Data Summary'!DS200="Yes"),OFFSET('Hygiene Data'!$E$7,0,10*ROW('Hygiene Data'!E194)),NA())</f>
        <v>#N/A</v>
      </c>
      <c r="BE200" s="512" t="e">
        <f ca="1">+IF(AND(ISNUMBER(OFFSET('Hygiene Data'!$E$9,0,10*ROW('Hygiene Data'!E194))),'Data Summary'!DT200="Yes"),OFFSET('Hygiene Data'!$E$9,0,10*ROW('Hygiene Data'!E194)),NA())</f>
        <v>#N/A</v>
      </c>
      <c r="BF200" s="512" t="e">
        <f ca="1">+IF(AND(ISNUMBER(OFFSET('Hygiene Data'!$F$5,0,10*ROW('Hygiene Data'!F194))),'Data Summary'!DU200="Yes"),OFFSET('Hygiene Data'!$F$5,0,10*ROW('Hygiene Data'!F194)),NA())</f>
        <v>#N/A</v>
      </c>
      <c r="BG200" s="512" t="e">
        <f ca="1">+IF(AND(ISNUMBER(OFFSET('Hygiene Data'!$F$7,0,10*ROW('Hygiene Data'!F194))),'Data Summary'!DV200="Yes"),OFFSET('Hygiene Data'!$F$7,0,10*ROW('Hygiene Data'!F194)),NA())</f>
        <v>#N/A</v>
      </c>
      <c r="BH200" s="512" t="e">
        <f ca="1">+IF(AND(ISNUMBER(OFFSET('Hygiene Data'!$F$9,0,10*ROW('Hygiene Data'!F194))),'Data Summary'!DW200="Yes"),OFFSET('Hygiene Data'!$F$9,0,10*ROW('Hygiene Data'!F194)),NA())</f>
        <v>#N/A</v>
      </c>
      <c r="BI200" s="512" t="e">
        <f ca="1">+IF(AND(ISNUMBER(OFFSET('Hygiene Data'!$G$5,0,10*ROW('Hygiene Data'!G194))),'Data Summary'!DX200="Yes"),OFFSET('Hygiene Data'!$G$5,0,10*ROW('Hygiene Data'!G194)),NA())</f>
        <v>#N/A</v>
      </c>
      <c r="BJ200" s="512" t="e">
        <f ca="1">+IF(AND(ISNUMBER(OFFSET('Hygiene Data'!$G$7,0,10*ROW('Hygiene Data'!G194))),'Data Summary'!DY200="Yes"),OFFSET('Hygiene Data'!$G$7,0,10*ROW('Hygiene Data'!G194)),NA())</f>
        <v>#N/A</v>
      </c>
      <c r="BK200" s="512" t="e">
        <f ca="1">+IF(AND(ISNUMBER(OFFSET('Hygiene Data'!$G$9,0,10*ROW('Hygiene Data'!G194))),'Data Summary'!DZ200="Yes"),OFFSET('Hygiene Data'!$G$9,0,10*ROW('Hygiene Data'!G194)),NA())</f>
        <v>#N/A</v>
      </c>
      <c r="BL200" s="512" t="e">
        <f ca="1">+IF(AND(ISNUMBER(OFFSET('Hygiene Data'!$H$5,0,10*ROW('Hygiene Data'!H194))),'Data Summary'!EA200="Yes"),OFFSET('Hygiene Data'!$H$5,0,10*ROW('Hygiene Data'!H194)),NA())</f>
        <v>#N/A</v>
      </c>
      <c r="BM200" s="512" t="e">
        <f ca="1">+IF(AND(ISNUMBER(OFFSET('Hygiene Data'!$H$7,0,10*ROW('Hygiene Data'!H194))),'Data Summary'!EB200="Yes"),OFFSET('Hygiene Data'!$H$7,0,10*ROW('Hygiene Data'!H194)),NA())</f>
        <v>#N/A</v>
      </c>
      <c r="BN200" s="512" t="e">
        <f ca="1">+IF(AND(ISNUMBER(OFFSET('Hygiene Data'!$H$9,0,10*ROW('Hygiene Data'!H194))),'Data Summary'!EC200="Yes"),OFFSET('Hygiene Data'!$H$9,0,10*ROW('Hygiene Data'!H194)),NA())</f>
        <v>#N/A</v>
      </c>
      <c r="BO200" s="512" t="e">
        <f ca="1">+IF(AND(ISNUMBER(OFFSET('Hygiene Data'!$I$5,0,10*ROW('Hygiene Data'!I194))),'Data Summary'!ED200="Yes"),OFFSET('Hygiene Data'!$I$5,0,10*ROW('Hygiene Data'!I194)),NA())</f>
        <v>#N/A</v>
      </c>
      <c r="BP200" s="512" t="e">
        <f ca="1">+IF(AND(ISNUMBER(OFFSET('Hygiene Data'!$I$7,0,10*ROW('Hygiene Data'!I194))),'Data Summary'!EE200="Yes"),OFFSET('Hygiene Data'!$I$7,0,10*ROW('Hygiene Data'!I194)),NA())</f>
        <v>#N/A</v>
      </c>
      <c r="BQ200" s="512" t="e">
        <f ca="1">+IF(AND(ISNUMBER(OFFSET('Hygiene Data'!$I$9,0,10*ROW('Hygiene Data'!I194))),'Data Summary'!EF200="Yes"),OFFSET('Hygiene Data'!$I$9,0,10*ROW('Hygiene Data'!I194)),NA())</f>
        <v>#N/A</v>
      </c>
    </row>
    <row r="201" spans="1:69" x14ac:dyDescent="0.25">
      <c r="A201" s="508" t="e">
        <f ca="1">+RIGHT('Data Summary'!A201,LEN('Data Summary'!A201)-9)</f>
        <v>#VALUE!</v>
      </c>
      <c r="B201" s="482" t="str">
        <f ca="1">+IF(ISTEXT('Data Summary'!B201),'Data Summary'!B201,"")</f>
        <v/>
      </c>
      <c r="C201" s="509" t="e">
        <f ca="1">+VALUE('Data Summary'!C201)</f>
        <v>#VALUE!</v>
      </c>
      <c r="D201" s="510" t="e">
        <f ca="1">+IF(AND(ISNUMBER(OFFSET('Water Data'!$D$4,0,10*ROW('Water Data'!D195))),'Data Summary'!BS201="Yes"),100-OFFSET('Water Data'!$D$4,0,10*ROW('Water Data'!D195)),NA())</f>
        <v>#N/A</v>
      </c>
      <c r="E201" s="510" t="e">
        <f ca="1">+IF(AND(ISNUMBER(OFFSET('Water Data'!$D$6,0,10*ROW('Water Data'!D195))),'Data Summary'!BT201="Yes"),OFFSET('Water Data'!$D$6,0,10*ROW('Water Data'!D195)),NA())</f>
        <v>#N/A</v>
      </c>
      <c r="F201" s="510" t="e">
        <f ca="1">+IF(AND(ISNUMBER(OFFSET('Water Data'!$D$9,0,10*ROW('Water Data'!D195))),'Data Summary'!BU201="Yes"),OFFSET('Water Data'!$D$9,0,10*ROW('Water Data'!D195)),NA())</f>
        <v>#N/A</v>
      </c>
      <c r="G201" s="510" t="e">
        <f ca="1">+IF(AND(ISNUMBER(OFFSET('Water Data'!$E$4,0,10*ROW('Water Data'!E195))),'Data Summary'!BV201="Yes"),100-OFFSET('Water Data'!$E$4,0,10*ROW('Water Data'!E195)),NA())</f>
        <v>#N/A</v>
      </c>
      <c r="H201" s="510" t="e">
        <f ca="1">+IF(AND(ISNUMBER(OFFSET('Water Data'!$E$6,0,10*ROW('Water Data'!E195))),'Data Summary'!BW201="Yes"),OFFSET('Water Data'!$E$6,0,10*ROW('Water Data'!E195)),NA())</f>
        <v>#N/A</v>
      </c>
      <c r="I201" s="510" t="e">
        <f ca="1">+IF(AND(ISNUMBER(OFFSET('Water Data'!$E$9,0,10*ROW('Water Data'!E195))),'Data Summary'!BX201="Yes"),OFFSET('Water Data'!$E$9,0,10*ROW('Water Data'!E195)),NA())</f>
        <v>#N/A</v>
      </c>
      <c r="J201" s="510" t="e">
        <f ca="1">+IF(AND(ISNUMBER(OFFSET('Water Data'!$F$4,0,10*ROW('Water Data'!F195))),'Data Summary'!BY201="Yes"),100-OFFSET('Water Data'!$F$4,0,10*ROW('Water Data'!F195)),NA())</f>
        <v>#N/A</v>
      </c>
      <c r="K201" s="510" t="e">
        <f ca="1">+IF(AND(ISNUMBER(OFFSET('Water Data'!$F$6,0,10*ROW('Water Data'!F195))),'Data Summary'!BZ201="Yes"),OFFSET('Water Data'!$F$6,0,10*ROW('Water Data'!F195)),NA())</f>
        <v>#N/A</v>
      </c>
      <c r="L201" s="510" t="e">
        <f ca="1">+IF(AND(ISNUMBER(OFFSET('Water Data'!$F$9,0,10*ROW('Water Data'!F195))),'Data Summary'!CA201="Yes"),OFFSET('Water Data'!$F$9,0,10*ROW('Water Data'!F195)),NA())</f>
        <v>#N/A</v>
      </c>
      <c r="M201" s="510" t="e">
        <f ca="1">+IF(AND(ISNUMBER(OFFSET('Water Data'!$G$4,0,10*ROW('Water Data'!G195))),'Data Summary'!CB201="Yes"),100-OFFSET('Water Data'!$G$4,0,10*ROW('Water Data'!G195)),NA())</f>
        <v>#N/A</v>
      </c>
      <c r="N201" s="510" t="e">
        <f ca="1">+IF(AND(ISNUMBER(OFFSET('Water Data'!$G$6,0,10*ROW('Water Data'!G195))),'Data Summary'!CC201="Yes"),OFFSET('Water Data'!$G$6,0,10*ROW('Water Data'!G195)),NA())</f>
        <v>#N/A</v>
      </c>
      <c r="O201" s="510" t="e">
        <f ca="1">+IF(AND(ISNUMBER(OFFSET('Water Data'!$G$9,0,10*ROW('Water Data'!G195))),'Data Summary'!CD201="Yes"),OFFSET('Water Data'!$G$9,0,10*ROW('Water Data'!G195)),NA())</f>
        <v>#N/A</v>
      </c>
      <c r="P201" s="510" t="e">
        <f ca="1">+IF(AND(ISNUMBER(OFFSET('Water Data'!$H$4,0,10*ROW('Water Data'!H195))),'Data Summary'!CE201="Yes"),100-OFFSET('Water Data'!$H$4,0,10*ROW('Water Data'!H195)),NA())</f>
        <v>#N/A</v>
      </c>
      <c r="Q201" s="510" t="e">
        <f ca="1">+IF(AND(ISNUMBER(OFFSET('Water Data'!$H$6,0,10*ROW('Water Data'!H195))),'Data Summary'!CF201="Yes"),OFFSET('Water Data'!$H$6,0,10*ROW('Water Data'!H195)),NA())</f>
        <v>#N/A</v>
      </c>
      <c r="R201" s="510" t="e">
        <f ca="1">+IF(AND(ISNUMBER(OFFSET('Water Data'!$H$9,0,10*ROW('Water Data'!H195))),'Data Summary'!CG201="Yes"),OFFSET('Water Data'!$H$9,0,10*ROW('Water Data'!H195)),NA())</f>
        <v>#N/A</v>
      </c>
      <c r="S201" s="510" t="e">
        <f ca="1">+IF(AND(ISNUMBER(OFFSET('Water Data'!$I$4,0,10*ROW('Water Data'!I195))),'Data Summary'!CH201="Yes"),100-OFFSET('Water Data'!$I$4,0,10*ROW('Water Data'!I195)),NA())</f>
        <v>#N/A</v>
      </c>
      <c r="T201" s="510" t="e">
        <f ca="1">+IF(AND(ISNUMBER(OFFSET('Water Data'!$I$6,0,10*ROW('Water Data'!I195))),'Data Summary'!CI201="Yes"),OFFSET('Water Data'!$I$6,0,10*ROW('Water Data'!I195)),NA())</f>
        <v>#N/A</v>
      </c>
      <c r="U201" s="510" t="e">
        <f ca="1">+IF(AND(ISNUMBER(OFFSET('Water Data'!$I$9,0,10*ROW('Water Data'!I195))),'Data Summary'!CJ201="Yes"),OFFSET('Water Data'!$I$9,0,10*ROW('Water Data'!I195)),NA())</f>
        <v>#N/A</v>
      </c>
      <c r="V201" s="511" t="e">
        <f ca="1">+IF(AND(ISNUMBER(OFFSET('Sanitation Data'!$D$4,0,10*ROW('Sanitation Data'!D195))),'Data Summary'!CK201="Yes"),100-OFFSET('Sanitation Data'!$D$4,0,10*ROW('Sanitation Data'!D195)),NA())</f>
        <v>#N/A</v>
      </c>
      <c r="W201" s="511" t="e">
        <f ca="1">+IF(AND(ISNUMBER(OFFSET('Sanitation Data'!$D$6,0,10*ROW('Sanitation Data'!D195))),'Data Summary'!CL201="Yes"),OFFSET('Sanitation Data'!$D$6,0,10*ROW('Sanitation Data'!D195)),NA())</f>
        <v>#N/A</v>
      </c>
      <c r="X201" s="511" t="e">
        <f ca="1">+IF(AND(ISNUMBER(OFFSET('Sanitation Data'!$D$10,0,10*ROW('Sanitation Data'!D195))),'Data Summary'!CM201="Yes"),OFFSET('Sanitation Data'!$D$10,0,10*ROW('Sanitation Data'!D195)),NA())</f>
        <v>#N/A</v>
      </c>
      <c r="Y201" s="511" t="e">
        <f ca="1">+IF(AND(ISNUMBER(OFFSET('Sanitation Data'!$D$11,0,10*ROW('Sanitation Data'!D195))),'Data Summary'!CN201="Yes"),OFFSET('Sanitation Data'!$D$11,0,10*ROW('Sanitation Data'!D195)),NA())</f>
        <v>#N/A</v>
      </c>
      <c r="Z201" s="511" t="e">
        <f ca="1">+IF(AND(ISNUMBER(OFFSET('Sanitation Data'!$D$12,0,10*ROW('Sanitation Data'!D195))),'Data Summary'!CO201="Yes"),OFFSET('Sanitation Data'!$D$12,0,10*ROW('Sanitation Data'!D195)),NA())</f>
        <v>#N/A</v>
      </c>
      <c r="AA201" s="511" t="e">
        <f ca="1">+IF(AND(ISNUMBER(OFFSET('Sanitation Data'!$E$4,0,10*ROW('Sanitation Data'!E195))),'Data Summary'!CP201="Yes"),100-OFFSET('Sanitation Data'!$E$4,0,10*ROW('Sanitation Data'!E195)),NA())</f>
        <v>#N/A</v>
      </c>
      <c r="AB201" s="511" t="e">
        <f ca="1">+IF(AND(ISNUMBER(OFFSET('Sanitation Data'!$E$6,0,10*ROW('Sanitation Data'!E195))),'Data Summary'!CQ201="Yes"),OFFSET('Sanitation Data'!$E$6,0,10*ROW('Sanitation Data'!E195)),NA())</f>
        <v>#N/A</v>
      </c>
      <c r="AC201" s="511" t="e">
        <f ca="1">+IF(AND(ISNUMBER(OFFSET('Sanitation Data'!$E$10,0,10*ROW('Sanitation Data'!E195))),'Data Summary'!CR201="Yes"),OFFSET('Sanitation Data'!$E$10,0,10*ROW('Sanitation Data'!E195)),NA())</f>
        <v>#N/A</v>
      </c>
      <c r="AD201" s="511" t="e">
        <f ca="1">+IF(AND(ISNUMBER(OFFSET('Sanitation Data'!$E$11,0,10*ROW('Sanitation Data'!E195))),'Data Summary'!CS201="Yes"),OFFSET('Sanitation Data'!$E$11,0,10*ROW('Sanitation Data'!E195)),NA())</f>
        <v>#N/A</v>
      </c>
      <c r="AE201" s="511" t="e">
        <f ca="1">+IF(AND(ISNUMBER(OFFSET('Sanitation Data'!$E$12,0,10*ROW('Sanitation Data'!E195))),'Data Summary'!CT201="Yes"),OFFSET('Sanitation Data'!$E$12,0,10*ROW('Sanitation Data'!E195)),NA())</f>
        <v>#N/A</v>
      </c>
      <c r="AF201" s="511" t="e">
        <f ca="1">+IF(AND(ISNUMBER(OFFSET('Sanitation Data'!$F$4,0,10*ROW('Sanitation Data'!F195))),'Data Summary'!CU201="Yes"),100-OFFSET('Sanitation Data'!$F$4,0,10*ROW('Sanitation Data'!F195)),NA())</f>
        <v>#N/A</v>
      </c>
      <c r="AG201" s="511" t="e">
        <f ca="1">+IF(AND(ISNUMBER(OFFSET('Sanitation Data'!$F$6,0,10*ROW('Sanitation Data'!F195))),'Data Summary'!CV201="Yes"),OFFSET('Sanitation Data'!$F$6,0,10*ROW('Sanitation Data'!F195)),NA())</f>
        <v>#N/A</v>
      </c>
      <c r="AH201" s="511" t="e">
        <f ca="1">+IF(AND(ISNUMBER(OFFSET('Sanitation Data'!$F$10,0,10*ROW('Sanitation Data'!F195))),'Data Summary'!CW201="Yes"),OFFSET('Sanitation Data'!$F$10,0,10*ROW('Sanitation Data'!F195)),NA())</f>
        <v>#N/A</v>
      </c>
      <c r="AI201" s="511" t="e">
        <f ca="1">+IF(AND(ISNUMBER(OFFSET('Sanitation Data'!$F$11,0,10*ROW('Sanitation Data'!F195))),'Data Summary'!CX201="Yes"),OFFSET('Sanitation Data'!$F$11,0,10*ROW('Sanitation Data'!F195)),NA())</f>
        <v>#N/A</v>
      </c>
      <c r="AJ201" s="511" t="e">
        <f ca="1">+IF(AND(ISNUMBER(OFFSET('Sanitation Data'!$F$12,0,10*ROW('Sanitation Data'!F195))),'Data Summary'!CY201="Yes"),OFFSET('Sanitation Data'!$F$12,0,10*ROW('Sanitation Data'!F195)),NA())</f>
        <v>#N/A</v>
      </c>
      <c r="AK201" s="511" t="e">
        <f ca="1">+IF(AND(ISNUMBER(OFFSET('Sanitation Data'!$G$4,0,10*ROW('Sanitation Data'!G195))),'Data Summary'!CZ201="Yes"),100-OFFSET('Sanitation Data'!$G$4,0,10*ROW('Sanitation Data'!G195)),NA())</f>
        <v>#N/A</v>
      </c>
      <c r="AL201" s="511" t="e">
        <f ca="1">+IF(AND(ISNUMBER(OFFSET('Sanitation Data'!$G$6,0,10*ROW('Sanitation Data'!G195))),'Data Summary'!DA201="Yes"),OFFSET('Sanitation Data'!$G$6,0,10*ROW('Sanitation Data'!G195)),NA())</f>
        <v>#N/A</v>
      </c>
      <c r="AM201" s="511" t="e">
        <f ca="1">+IF(AND(ISNUMBER(OFFSET('Sanitation Data'!$G$10,0,10*ROW('Sanitation Data'!G195))),'Data Summary'!DB201="Yes"),OFFSET('Sanitation Data'!$G$10,0,10*ROW('Sanitation Data'!G195)),NA())</f>
        <v>#N/A</v>
      </c>
      <c r="AN201" s="511" t="e">
        <f ca="1">+IF(AND(ISNUMBER(OFFSET('Sanitation Data'!$G$11,0,10*ROW('Sanitation Data'!G195))),'Data Summary'!DC201="Yes"),OFFSET('Sanitation Data'!$G$11,0,10*ROW('Sanitation Data'!G195)),NA())</f>
        <v>#N/A</v>
      </c>
      <c r="AO201" s="511" t="e">
        <f ca="1">+IF(AND(ISNUMBER(OFFSET('Sanitation Data'!$G$12,0,10*ROW('Sanitation Data'!G195))),'Data Summary'!DD201="Yes"),OFFSET('Sanitation Data'!$G$12,0,10*ROW('Sanitation Data'!G195)),NA())</f>
        <v>#N/A</v>
      </c>
      <c r="AP201" s="511" t="e">
        <f ca="1">+IF(AND(ISNUMBER(OFFSET('Sanitation Data'!$H$4,0,10*ROW('Sanitation Data'!H195))),'Data Summary'!DE201="Yes"),100-OFFSET('Sanitation Data'!$H$4,0,10*ROW('Sanitation Data'!H195)),NA())</f>
        <v>#N/A</v>
      </c>
      <c r="AQ201" s="511" t="e">
        <f ca="1">+IF(AND(ISNUMBER(OFFSET('Sanitation Data'!$H$6,0,10*ROW('Sanitation Data'!H195))),'Data Summary'!DF201="Yes"),OFFSET('Sanitation Data'!$H$6,0,10*ROW('Sanitation Data'!H195)),NA())</f>
        <v>#N/A</v>
      </c>
      <c r="AR201" s="511" t="e">
        <f ca="1">+IF(AND(ISNUMBER(OFFSET('Sanitation Data'!$H$10,0,10*ROW('Sanitation Data'!H195))),'Data Summary'!DG201="Yes"),OFFSET('Sanitation Data'!$H$10,0,10*ROW('Sanitation Data'!H195)),NA())</f>
        <v>#N/A</v>
      </c>
      <c r="AS201" s="511" t="e">
        <f ca="1">+IF(AND(ISNUMBER(OFFSET('Sanitation Data'!$H$11,0,10*ROW('Sanitation Data'!H195))),'Data Summary'!DH201="Yes"),OFFSET('Sanitation Data'!$H$11,0,10*ROW('Sanitation Data'!H195)),NA())</f>
        <v>#N/A</v>
      </c>
      <c r="AT201" s="511" t="e">
        <f ca="1">+IF(AND(ISNUMBER(OFFSET('Sanitation Data'!$H$12,0,10*ROW('Sanitation Data'!H195))),'Data Summary'!DI201="Yes"),OFFSET('Sanitation Data'!$H$12,0,10*ROW('Sanitation Data'!H195)),NA())</f>
        <v>#N/A</v>
      </c>
      <c r="AU201" s="511" t="e">
        <f ca="1">+IF(AND(ISNUMBER(OFFSET('Sanitation Data'!$I$4,0,10*ROW('Sanitation Data'!I195))),'Data Summary'!DJ201="Yes"),100-OFFSET('Sanitation Data'!$I$4,0,10*ROW('Sanitation Data'!I195)),NA())</f>
        <v>#N/A</v>
      </c>
      <c r="AV201" s="511" t="e">
        <f ca="1">+IF(AND(ISNUMBER(OFFSET('Sanitation Data'!$I$6,0,10*ROW('Sanitation Data'!I195))),'Data Summary'!DK201="Yes"),OFFSET('Sanitation Data'!$I$6,0,10*ROW('Sanitation Data'!I195)),NA())</f>
        <v>#N/A</v>
      </c>
      <c r="AW201" s="511" t="e">
        <f ca="1">+IF(AND(ISNUMBER(OFFSET('Sanitation Data'!$I$10,0,10*ROW('Sanitation Data'!I195))),'Data Summary'!DL201="Yes"),OFFSET('Sanitation Data'!$I$10,0,10*ROW('Sanitation Data'!I195)),NA())</f>
        <v>#N/A</v>
      </c>
      <c r="AX201" s="511" t="e">
        <f ca="1">+IF(AND(ISNUMBER(OFFSET('Sanitation Data'!$I$11,0,10*ROW('Sanitation Data'!I195))),'Data Summary'!DM201="Yes"),OFFSET('Sanitation Data'!$I$11,0,10*ROW('Sanitation Data'!I195)),NA())</f>
        <v>#N/A</v>
      </c>
      <c r="AY201" s="511" t="e">
        <f ca="1">+IF(AND(ISNUMBER(OFFSET('Sanitation Data'!$I$12,0,10*ROW('Sanitation Data'!I195))),'Data Summary'!DN201="Yes"),OFFSET('Sanitation Data'!$I$12,0,10*ROW('Sanitation Data'!I195)),NA())</f>
        <v>#N/A</v>
      </c>
      <c r="AZ201" s="512" t="e">
        <f ca="1">+IF(AND(ISNUMBER(OFFSET('Hygiene Data'!$D$5,0,10*ROW('Hygiene Data'!D195))),'Data Summary'!DO201="Yes"),OFFSET('Hygiene Data'!$D$5,0,10*ROW('Hygiene Data'!D195)),NA())</f>
        <v>#N/A</v>
      </c>
      <c r="BA201" s="512" t="e">
        <f ca="1">+IF(AND(ISNUMBER(OFFSET('Hygiene Data'!$D$7,0,10*ROW('Hygiene Data'!D195))),'Data Summary'!DP201="Yes"),OFFSET('Hygiene Data'!$D$7,0,10*ROW('Hygiene Data'!D195)),NA())</f>
        <v>#N/A</v>
      </c>
      <c r="BB201" s="512" t="e">
        <f ca="1">+IF(AND(ISNUMBER(OFFSET('Hygiene Data'!$D$9,0,10*ROW('Hygiene Data'!D195))),'Data Summary'!DQ201="Yes"),OFFSET('Hygiene Data'!$D$9,0,10*ROW('Hygiene Data'!D195)),NA())</f>
        <v>#N/A</v>
      </c>
      <c r="BC201" s="512" t="e">
        <f ca="1">+IF(AND(ISNUMBER(OFFSET('Hygiene Data'!$E$5,0,10*ROW('Hygiene Data'!E195))),'Data Summary'!DR201="Yes"),OFFSET('Hygiene Data'!$E$5,0,10*ROW('Hygiene Data'!E195)),NA())</f>
        <v>#N/A</v>
      </c>
      <c r="BD201" s="512" t="e">
        <f ca="1">+IF(AND(ISNUMBER(OFFSET('Hygiene Data'!$E$7,0,10*ROW('Hygiene Data'!E195))),'Data Summary'!DS201="Yes"),OFFSET('Hygiene Data'!$E$7,0,10*ROW('Hygiene Data'!E195)),NA())</f>
        <v>#N/A</v>
      </c>
      <c r="BE201" s="512" t="e">
        <f ca="1">+IF(AND(ISNUMBER(OFFSET('Hygiene Data'!$E$9,0,10*ROW('Hygiene Data'!E195))),'Data Summary'!DT201="Yes"),OFFSET('Hygiene Data'!$E$9,0,10*ROW('Hygiene Data'!E195)),NA())</f>
        <v>#N/A</v>
      </c>
      <c r="BF201" s="512" t="e">
        <f ca="1">+IF(AND(ISNUMBER(OFFSET('Hygiene Data'!$F$5,0,10*ROW('Hygiene Data'!F195))),'Data Summary'!DU201="Yes"),OFFSET('Hygiene Data'!$F$5,0,10*ROW('Hygiene Data'!F195)),NA())</f>
        <v>#N/A</v>
      </c>
      <c r="BG201" s="512" t="e">
        <f ca="1">+IF(AND(ISNUMBER(OFFSET('Hygiene Data'!$F$7,0,10*ROW('Hygiene Data'!F195))),'Data Summary'!DV201="Yes"),OFFSET('Hygiene Data'!$F$7,0,10*ROW('Hygiene Data'!F195)),NA())</f>
        <v>#N/A</v>
      </c>
      <c r="BH201" s="512" t="e">
        <f ca="1">+IF(AND(ISNUMBER(OFFSET('Hygiene Data'!$F$9,0,10*ROW('Hygiene Data'!F195))),'Data Summary'!DW201="Yes"),OFFSET('Hygiene Data'!$F$9,0,10*ROW('Hygiene Data'!F195)),NA())</f>
        <v>#N/A</v>
      </c>
      <c r="BI201" s="512" t="e">
        <f ca="1">+IF(AND(ISNUMBER(OFFSET('Hygiene Data'!$G$5,0,10*ROW('Hygiene Data'!G195))),'Data Summary'!DX201="Yes"),OFFSET('Hygiene Data'!$G$5,0,10*ROW('Hygiene Data'!G195)),NA())</f>
        <v>#N/A</v>
      </c>
      <c r="BJ201" s="512" t="e">
        <f ca="1">+IF(AND(ISNUMBER(OFFSET('Hygiene Data'!$G$7,0,10*ROW('Hygiene Data'!G195))),'Data Summary'!DY201="Yes"),OFFSET('Hygiene Data'!$G$7,0,10*ROW('Hygiene Data'!G195)),NA())</f>
        <v>#N/A</v>
      </c>
      <c r="BK201" s="512" t="e">
        <f ca="1">+IF(AND(ISNUMBER(OFFSET('Hygiene Data'!$G$9,0,10*ROW('Hygiene Data'!G195))),'Data Summary'!DZ201="Yes"),OFFSET('Hygiene Data'!$G$9,0,10*ROW('Hygiene Data'!G195)),NA())</f>
        <v>#N/A</v>
      </c>
      <c r="BL201" s="512" t="e">
        <f ca="1">+IF(AND(ISNUMBER(OFFSET('Hygiene Data'!$H$5,0,10*ROW('Hygiene Data'!H195))),'Data Summary'!EA201="Yes"),OFFSET('Hygiene Data'!$H$5,0,10*ROW('Hygiene Data'!H195)),NA())</f>
        <v>#N/A</v>
      </c>
      <c r="BM201" s="512" t="e">
        <f ca="1">+IF(AND(ISNUMBER(OFFSET('Hygiene Data'!$H$7,0,10*ROW('Hygiene Data'!H195))),'Data Summary'!EB201="Yes"),OFFSET('Hygiene Data'!$H$7,0,10*ROW('Hygiene Data'!H195)),NA())</f>
        <v>#N/A</v>
      </c>
      <c r="BN201" s="512" t="e">
        <f ca="1">+IF(AND(ISNUMBER(OFFSET('Hygiene Data'!$H$9,0,10*ROW('Hygiene Data'!H195))),'Data Summary'!EC201="Yes"),OFFSET('Hygiene Data'!$H$9,0,10*ROW('Hygiene Data'!H195)),NA())</f>
        <v>#N/A</v>
      </c>
      <c r="BO201" s="512" t="e">
        <f ca="1">+IF(AND(ISNUMBER(OFFSET('Hygiene Data'!$I$5,0,10*ROW('Hygiene Data'!I195))),'Data Summary'!ED201="Yes"),OFFSET('Hygiene Data'!$I$5,0,10*ROW('Hygiene Data'!I195)),NA())</f>
        <v>#N/A</v>
      </c>
      <c r="BP201" s="512" t="e">
        <f ca="1">+IF(AND(ISNUMBER(OFFSET('Hygiene Data'!$I$7,0,10*ROW('Hygiene Data'!I195))),'Data Summary'!EE201="Yes"),OFFSET('Hygiene Data'!$I$7,0,10*ROW('Hygiene Data'!I195)),NA())</f>
        <v>#N/A</v>
      </c>
      <c r="BQ201" s="512" t="e">
        <f ca="1">+IF(AND(ISNUMBER(OFFSET('Hygiene Data'!$I$9,0,10*ROW('Hygiene Data'!I195))),'Data Summary'!EF201="Yes"),OFFSET('Hygiene Data'!$I$9,0,10*ROW('Hygiene Data'!I195)),NA())</f>
        <v>#N/A</v>
      </c>
    </row>
    <row r="202" spans="1:69" x14ac:dyDescent="0.25">
      <c r="A202" s="508" t="e">
        <f ca="1">+RIGHT('Data Summary'!A202,LEN('Data Summary'!A202)-9)</f>
        <v>#VALUE!</v>
      </c>
      <c r="B202" s="482" t="str">
        <f ca="1">+IF(ISTEXT('Data Summary'!B202),'Data Summary'!B202,"")</f>
        <v/>
      </c>
      <c r="C202" s="509" t="e">
        <f ca="1">+VALUE('Data Summary'!C202)</f>
        <v>#VALUE!</v>
      </c>
      <c r="D202" s="510" t="e">
        <f ca="1">+IF(AND(ISNUMBER(OFFSET('Water Data'!$D$4,0,10*ROW('Water Data'!D196))),'Data Summary'!BS202="Yes"),100-OFFSET('Water Data'!$D$4,0,10*ROW('Water Data'!D196)),NA())</f>
        <v>#N/A</v>
      </c>
      <c r="E202" s="510" t="e">
        <f ca="1">+IF(AND(ISNUMBER(OFFSET('Water Data'!$D$6,0,10*ROW('Water Data'!D196))),'Data Summary'!BT202="Yes"),OFFSET('Water Data'!$D$6,0,10*ROW('Water Data'!D196)),NA())</f>
        <v>#N/A</v>
      </c>
      <c r="F202" s="510" t="e">
        <f ca="1">+IF(AND(ISNUMBER(OFFSET('Water Data'!$D$9,0,10*ROW('Water Data'!D196))),'Data Summary'!BU202="Yes"),OFFSET('Water Data'!$D$9,0,10*ROW('Water Data'!D196)),NA())</f>
        <v>#N/A</v>
      </c>
      <c r="G202" s="510" t="e">
        <f ca="1">+IF(AND(ISNUMBER(OFFSET('Water Data'!$E$4,0,10*ROW('Water Data'!E196))),'Data Summary'!BV202="Yes"),100-OFFSET('Water Data'!$E$4,0,10*ROW('Water Data'!E196)),NA())</f>
        <v>#N/A</v>
      </c>
      <c r="H202" s="510" t="e">
        <f ca="1">+IF(AND(ISNUMBER(OFFSET('Water Data'!$E$6,0,10*ROW('Water Data'!E196))),'Data Summary'!BW202="Yes"),OFFSET('Water Data'!$E$6,0,10*ROW('Water Data'!E196)),NA())</f>
        <v>#N/A</v>
      </c>
      <c r="I202" s="510" t="e">
        <f ca="1">+IF(AND(ISNUMBER(OFFSET('Water Data'!$E$9,0,10*ROW('Water Data'!E196))),'Data Summary'!BX202="Yes"),OFFSET('Water Data'!$E$9,0,10*ROW('Water Data'!E196)),NA())</f>
        <v>#N/A</v>
      </c>
      <c r="J202" s="510" t="e">
        <f ca="1">+IF(AND(ISNUMBER(OFFSET('Water Data'!$F$4,0,10*ROW('Water Data'!F196))),'Data Summary'!BY202="Yes"),100-OFFSET('Water Data'!$F$4,0,10*ROW('Water Data'!F196)),NA())</f>
        <v>#N/A</v>
      </c>
      <c r="K202" s="510" t="e">
        <f ca="1">+IF(AND(ISNUMBER(OFFSET('Water Data'!$F$6,0,10*ROW('Water Data'!F196))),'Data Summary'!BZ202="Yes"),OFFSET('Water Data'!$F$6,0,10*ROW('Water Data'!F196)),NA())</f>
        <v>#N/A</v>
      </c>
      <c r="L202" s="510" t="e">
        <f ca="1">+IF(AND(ISNUMBER(OFFSET('Water Data'!$F$9,0,10*ROW('Water Data'!F196))),'Data Summary'!CA202="Yes"),OFFSET('Water Data'!$F$9,0,10*ROW('Water Data'!F196)),NA())</f>
        <v>#N/A</v>
      </c>
      <c r="M202" s="510" t="e">
        <f ca="1">+IF(AND(ISNUMBER(OFFSET('Water Data'!$G$4,0,10*ROW('Water Data'!G196))),'Data Summary'!CB202="Yes"),100-OFFSET('Water Data'!$G$4,0,10*ROW('Water Data'!G196)),NA())</f>
        <v>#N/A</v>
      </c>
      <c r="N202" s="510" t="e">
        <f ca="1">+IF(AND(ISNUMBER(OFFSET('Water Data'!$G$6,0,10*ROW('Water Data'!G196))),'Data Summary'!CC202="Yes"),OFFSET('Water Data'!$G$6,0,10*ROW('Water Data'!G196)),NA())</f>
        <v>#N/A</v>
      </c>
      <c r="O202" s="510" t="e">
        <f ca="1">+IF(AND(ISNUMBER(OFFSET('Water Data'!$G$9,0,10*ROW('Water Data'!G196))),'Data Summary'!CD202="Yes"),OFFSET('Water Data'!$G$9,0,10*ROW('Water Data'!G196)),NA())</f>
        <v>#N/A</v>
      </c>
      <c r="P202" s="510" t="e">
        <f ca="1">+IF(AND(ISNUMBER(OFFSET('Water Data'!$H$4,0,10*ROW('Water Data'!H196))),'Data Summary'!CE202="Yes"),100-OFFSET('Water Data'!$H$4,0,10*ROW('Water Data'!H196)),NA())</f>
        <v>#N/A</v>
      </c>
      <c r="Q202" s="510" t="e">
        <f ca="1">+IF(AND(ISNUMBER(OFFSET('Water Data'!$H$6,0,10*ROW('Water Data'!H196))),'Data Summary'!CF202="Yes"),OFFSET('Water Data'!$H$6,0,10*ROW('Water Data'!H196)),NA())</f>
        <v>#N/A</v>
      </c>
      <c r="R202" s="510" t="e">
        <f ca="1">+IF(AND(ISNUMBER(OFFSET('Water Data'!$H$9,0,10*ROW('Water Data'!H196))),'Data Summary'!CG202="Yes"),OFFSET('Water Data'!$H$9,0,10*ROW('Water Data'!H196)),NA())</f>
        <v>#N/A</v>
      </c>
      <c r="S202" s="510" t="e">
        <f ca="1">+IF(AND(ISNUMBER(OFFSET('Water Data'!$I$4,0,10*ROW('Water Data'!I196))),'Data Summary'!CH202="Yes"),100-OFFSET('Water Data'!$I$4,0,10*ROW('Water Data'!I196)),NA())</f>
        <v>#N/A</v>
      </c>
      <c r="T202" s="510" t="e">
        <f ca="1">+IF(AND(ISNUMBER(OFFSET('Water Data'!$I$6,0,10*ROW('Water Data'!I196))),'Data Summary'!CI202="Yes"),OFFSET('Water Data'!$I$6,0,10*ROW('Water Data'!I196)),NA())</f>
        <v>#N/A</v>
      </c>
      <c r="U202" s="510" t="e">
        <f ca="1">+IF(AND(ISNUMBER(OFFSET('Water Data'!$I$9,0,10*ROW('Water Data'!I196))),'Data Summary'!CJ202="Yes"),OFFSET('Water Data'!$I$9,0,10*ROW('Water Data'!I196)),NA())</f>
        <v>#N/A</v>
      </c>
      <c r="V202" s="511" t="e">
        <f ca="1">+IF(AND(ISNUMBER(OFFSET('Sanitation Data'!$D$4,0,10*ROW('Sanitation Data'!D196))),'Data Summary'!CK202="Yes"),100-OFFSET('Sanitation Data'!$D$4,0,10*ROW('Sanitation Data'!D196)),NA())</f>
        <v>#N/A</v>
      </c>
      <c r="W202" s="511" t="e">
        <f ca="1">+IF(AND(ISNUMBER(OFFSET('Sanitation Data'!$D$6,0,10*ROW('Sanitation Data'!D196))),'Data Summary'!CL202="Yes"),OFFSET('Sanitation Data'!$D$6,0,10*ROW('Sanitation Data'!D196)),NA())</f>
        <v>#N/A</v>
      </c>
      <c r="X202" s="511" t="e">
        <f ca="1">+IF(AND(ISNUMBER(OFFSET('Sanitation Data'!$D$10,0,10*ROW('Sanitation Data'!D196))),'Data Summary'!CM202="Yes"),OFFSET('Sanitation Data'!$D$10,0,10*ROW('Sanitation Data'!D196)),NA())</f>
        <v>#N/A</v>
      </c>
      <c r="Y202" s="511" t="e">
        <f ca="1">+IF(AND(ISNUMBER(OFFSET('Sanitation Data'!$D$11,0,10*ROW('Sanitation Data'!D196))),'Data Summary'!CN202="Yes"),OFFSET('Sanitation Data'!$D$11,0,10*ROW('Sanitation Data'!D196)),NA())</f>
        <v>#N/A</v>
      </c>
      <c r="Z202" s="511" t="e">
        <f ca="1">+IF(AND(ISNUMBER(OFFSET('Sanitation Data'!$D$12,0,10*ROW('Sanitation Data'!D196))),'Data Summary'!CO202="Yes"),OFFSET('Sanitation Data'!$D$12,0,10*ROW('Sanitation Data'!D196)),NA())</f>
        <v>#N/A</v>
      </c>
      <c r="AA202" s="511" t="e">
        <f ca="1">+IF(AND(ISNUMBER(OFFSET('Sanitation Data'!$E$4,0,10*ROW('Sanitation Data'!E196))),'Data Summary'!CP202="Yes"),100-OFFSET('Sanitation Data'!$E$4,0,10*ROW('Sanitation Data'!E196)),NA())</f>
        <v>#N/A</v>
      </c>
      <c r="AB202" s="511" t="e">
        <f ca="1">+IF(AND(ISNUMBER(OFFSET('Sanitation Data'!$E$6,0,10*ROW('Sanitation Data'!E196))),'Data Summary'!CQ202="Yes"),OFFSET('Sanitation Data'!$E$6,0,10*ROW('Sanitation Data'!E196)),NA())</f>
        <v>#N/A</v>
      </c>
      <c r="AC202" s="511" t="e">
        <f ca="1">+IF(AND(ISNUMBER(OFFSET('Sanitation Data'!$E$10,0,10*ROW('Sanitation Data'!E196))),'Data Summary'!CR202="Yes"),OFFSET('Sanitation Data'!$E$10,0,10*ROW('Sanitation Data'!E196)),NA())</f>
        <v>#N/A</v>
      </c>
      <c r="AD202" s="511" t="e">
        <f ca="1">+IF(AND(ISNUMBER(OFFSET('Sanitation Data'!$E$11,0,10*ROW('Sanitation Data'!E196))),'Data Summary'!CS202="Yes"),OFFSET('Sanitation Data'!$E$11,0,10*ROW('Sanitation Data'!E196)),NA())</f>
        <v>#N/A</v>
      </c>
      <c r="AE202" s="511" t="e">
        <f ca="1">+IF(AND(ISNUMBER(OFFSET('Sanitation Data'!$E$12,0,10*ROW('Sanitation Data'!E196))),'Data Summary'!CT202="Yes"),OFFSET('Sanitation Data'!$E$12,0,10*ROW('Sanitation Data'!E196)),NA())</f>
        <v>#N/A</v>
      </c>
      <c r="AF202" s="511" t="e">
        <f ca="1">+IF(AND(ISNUMBER(OFFSET('Sanitation Data'!$F$4,0,10*ROW('Sanitation Data'!F196))),'Data Summary'!CU202="Yes"),100-OFFSET('Sanitation Data'!$F$4,0,10*ROW('Sanitation Data'!F196)),NA())</f>
        <v>#N/A</v>
      </c>
      <c r="AG202" s="511" t="e">
        <f ca="1">+IF(AND(ISNUMBER(OFFSET('Sanitation Data'!$F$6,0,10*ROW('Sanitation Data'!F196))),'Data Summary'!CV202="Yes"),OFFSET('Sanitation Data'!$F$6,0,10*ROW('Sanitation Data'!F196)),NA())</f>
        <v>#N/A</v>
      </c>
      <c r="AH202" s="511" t="e">
        <f ca="1">+IF(AND(ISNUMBER(OFFSET('Sanitation Data'!$F$10,0,10*ROW('Sanitation Data'!F196))),'Data Summary'!CW202="Yes"),OFFSET('Sanitation Data'!$F$10,0,10*ROW('Sanitation Data'!F196)),NA())</f>
        <v>#N/A</v>
      </c>
      <c r="AI202" s="511" t="e">
        <f ca="1">+IF(AND(ISNUMBER(OFFSET('Sanitation Data'!$F$11,0,10*ROW('Sanitation Data'!F196))),'Data Summary'!CX202="Yes"),OFFSET('Sanitation Data'!$F$11,0,10*ROW('Sanitation Data'!F196)),NA())</f>
        <v>#N/A</v>
      </c>
      <c r="AJ202" s="511" t="e">
        <f ca="1">+IF(AND(ISNUMBER(OFFSET('Sanitation Data'!$F$12,0,10*ROW('Sanitation Data'!F196))),'Data Summary'!CY202="Yes"),OFFSET('Sanitation Data'!$F$12,0,10*ROW('Sanitation Data'!F196)),NA())</f>
        <v>#N/A</v>
      </c>
      <c r="AK202" s="511" t="e">
        <f ca="1">+IF(AND(ISNUMBER(OFFSET('Sanitation Data'!$G$4,0,10*ROW('Sanitation Data'!G196))),'Data Summary'!CZ202="Yes"),100-OFFSET('Sanitation Data'!$G$4,0,10*ROW('Sanitation Data'!G196)),NA())</f>
        <v>#N/A</v>
      </c>
      <c r="AL202" s="511" t="e">
        <f ca="1">+IF(AND(ISNUMBER(OFFSET('Sanitation Data'!$G$6,0,10*ROW('Sanitation Data'!G196))),'Data Summary'!DA202="Yes"),OFFSET('Sanitation Data'!$G$6,0,10*ROW('Sanitation Data'!G196)),NA())</f>
        <v>#N/A</v>
      </c>
      <c r="AM202" s="511" t="e">
        <f ca="1">+IF(AND(ISNUMBER(OFFSET('Sanitation Data'!$G$10,0,10*ROW('Sanitation Data'!G196))),'Data Summary'!DB202="Yes"),OFFSET('Sanitation Data'!$G$10,0,10*ROW('Sanitation Data'!G196)),NA())</f>
        <v>#N/A</v>
      </c>
      <c r="AN202" s="511" t="e">
        <f ca="1">+IF(AND(ISNUMBER(OFFSET('Sanitation Data'!$G$11,0,10*ROW('Sanitation Data'!G196))),'Data Summary'!DC202="Yes"),OFFSET('Sanitation Data'!$G$11,0,10*ROW('Sanitation Data'!G196)),NA())</f>
        <v>#N/A</v>
      </c>
      <c r="AO202" s="511" t="e">
        <f ca="1">+IF(AND(ISNUMBER(OFFSET('Sanitation Data'!$G$12,0,10*ROW('Sanitation Data'!G196))),'Data Summary'!DD202="Yes"),OFFSET('Sanitation Data'!$G$12,0,10*ROW('Sanitation Data'!G196)),NA())</f>
        <v>#N/A</v>
      </c>
      <c r="AP202" s="511" t="e">
        <f ca="1">+IF(AND(ISNUMBER(OFFSET('Sanitation Data'!$H$4,0,10*ROW('Sanitation Data'!H196))),'Data Summary'!DE202="Yes"),100-OFFSET('Sanitation Data'!$H$4,0,10*ROW('Sanitation Data'!H196)),NA())</f>
        <v>#N/A</v>
      </c>
      <c r="AQ202" s="511" t="e">
        <f ca="1">+IF(AND(ISNUMBER(OFFSET('Sanitation Data'!$H$6,0,10*ROW('Sanitation Data'!H196))),'Data Summary'!DF202="Yes"),OFFSET('Sanitation Data'!$H$6,0,10*ROW('Sanitation Data'!H196)),NA())</f>
        <v>#N/A</v>
      </c>
      <c r="AR202" s="511" t="e">
        <f ca="1">+IF(AND(ISNUMBER(OFFSET('Sanitation Data'!$H$10,0,10*ROW('Sanitation Data'!H196))),'Data Summary'!DG202="Yes"),OFFSET('Sanitation Data'!$H$10,0,10*ROW('Sanitation Data'!H196)),NA())</f>
        <v>#N/A</v>
      </c>
      <c r="AS202" s="511" t="e">
        <f ca="1">+IF(AND(ISNUMBER(OFFSET('Sanitation Data'!$H$11,0,10*ROW('Sanitation Data'!H196))),'Data Summary'!DH202="Yes"),OFFSET('Sanitation Data'!$H$11,0,10*ROW('Sanitation Data'!H196)),NA())</f>
        <v>#N/A</v>
      </c>
      <c r="AT202" s="511" t="e">
        <f ca="1">+IF(AND(ISNUMBER(OFFSET('Sanitation Data'!$H$12,0,10*ROW('Sanitation Data'!H196))),'Data Summary'!DI202="Yes"),OFFSET('Sanitation Data'!$H$12,0,10*ROW('Sanitation Data'!H196)),NA())</f>
        <v>#N/A</v>
      </c>
      <c r="AU202" s="511" t="e">
        <f ca="1">+IF(AND(ISNUMBER(OFFSET('Sanitation Data'!$I$4,0,10*ROW('Sanitation Data'!I196))),'Data Summary'!DJ202="Yes"),100-OFFSET('Sanitation Data'!$I$4,0,10*ROW('Sanitation Data'!I196)),NA())</f>
        <v>#N/A</v>
      </c>
      <c r="AV202" s="511" t="e">
        <f ca="1">+IF(AND(ISNUMBER(OFFSET('Sanitation Data'!$I$6,0,10*ROW('Sanitation Data'!I196))),'Data Summary'!DK202="Yes"),OFFSET('Sanitation Data'!$I$6,0,10*ROW('Sanitation Data'!I196)),NA())</f>
        <v>#N/A</v>
      </c>
      <c r="AW202" s="511" t="e">
        <f ca="1">+IF(AND(ISNUMBER(OFFSET('Sanitation Data'!$I$10,0,10*ROW('Sanitation Data'!I196))),'Data Summary'!DL202="Yes"),OFFSET('Sanitation Data'!$I$10,0,10*ROW('Sanitation Data'!I196)),NA())</f>
        <v>#N/A</v>
      </c>
      <c r="AX202" s="511" t="e">
        <f ca="1">+IF(AND(ISNUMBER(OFFSET('Sanitation Data'!$I$11,0,10*ROW('Sanitation Data'!I196))),'Data Summary'!DM202="Yes"),OFFSET('Sanitation Data'!$I$11,0,10*ROW('Sanitation Data'!I196)),NA())</f>
        <v>#N/A</v>
      </c>
      <c r="AY202" s="511" t="e">
        <f ca="1">+IF(AND(ISNUMBER(OFFSET('Sanitation Data'!$I$12,0,10*ROW('Sanitation Data'!I196))),'Data Summary'!DN202="Yes"),OFFSET('Sanitation Data'!$I$12,0,10*ROW('Sanitation Data'!I196)),NA())</f>
        <v>#N/A</v>
      </c>
      <c r="AZ202" s="512" t="e">
        <f ca="1">+IF(AND(ISNUMBER(OFFSET('Hygiene Data'!$D$5,0,10*ROW('Hygiene Data'!D196))),'Data Summary'!DO202="Yes"),OFFSET('Hygiene Data'!$D$5,0,10*ROW('Hygiene Data'!D196)),NA())</f>
        <v>#N/A</v>
      </c>
      <c r="BA202" s="512" t="e">
        <f ca="1">+IF(AND(ISNUMBER(OFFSET('Hygiene Data'!$D$7,0,10*ROW('Hygiene Data'!D196))),'Data Summary'!DP202="Yes"),OFFSET('Hygiene Data'!$D$7,0,10*ROW('Hygiene Data'!D196)),NA())</f>
        <v>#N/A</v>
      </c>
      <c r="BB202" s="512" t="e">
        <f ca="1">+IF(AND(ISNUMBER(OFFSET('Hygiene Data'!$D$9,0,10*ROW('Hygiene Data'!D196))),'Data Summary'!DQ202="Yes"),OFFSET('Hygiene Data'!$D$9,0,10*ROW('Hygiene Data'!D196)),NA())</f>
        <v>#N/A</v>
      </c>
      <c r="BC202" s="512" t="e">
        <f ca="1">+IF(AND(ISNUMBER(OFFSET('Hygiene Data'!$E$5,0,10*ROW('Hygiene Data'!E196))),'Data Summary'!DR202="Yes"),OFFSET('Hygiene Data'!$E$5,0,10*ROW('Hygiene Data'!E196)),NA())</f>
        <v>#N/A</v>
      </c>
      <c r="BD202" s="512" t="e">
        <f ca="1">+IF(AND(ISNUMBER(OFFSET('Hygiene Data'!$E$7,0,10*ROW('Hygiene Data'!E196))),'Data Summary'!DS202="Yes"),OFFSET('Hygiene Data'!$E$7,0,10*ROW('Hygiene Data'!E196)),NA())</f>
        <v>#N/A</v>
      </c>
      <c r="BE202" s="512" t="e">
        <f ca="1">+IF(AND(ISNUMBER(OFFSET('Hygiene Data'!$E$9,0,10*ROW('Hygiene Data'!E196))),'Data Summary'!DT202="Yes"),OFFSET('Hygiene Data'!$E$9,0,10*ROW('Hygiene Data'!E196)),NA())</f>
        <v>#N/A</v>
      </c>
      <c r="BF202" s="512" t="e">
        <f ca="1">+IF(AND(ISNUMBER(OFFSET('Hygiene Data'!$F$5,0,10*ROW('Hygiene Data'!F196))),'Data Summary'!DU202="Yes"),OFFSET('Hygiene Data'!$F$5,0,10*ROW('Hygiene Data'!F196)),NA())</f>
        <v>#N/A</v>
      </c>
      <c r="BG202" s="512" t="e">
        <f ca="1">+IF(AND(ISNUMBER(OFFSET('Hygiene Data'!$F$7,0,10*ROW('Hygiene Data'!F196))),'Data Summary'!DV202="Yes"),OFFSET('Hygiene Data'!$F$7,0,10*ROW('Hygiene Data'!F196)),NA())</f>
        <v>#N/A</v>
      </c>
      <c r="BH202" s="512" t="e">
        <f ca="1">+IF(AND(ISNUMBER(OFFSET('Hygiene Data'!$F$9,0,10*ROW('Hygiene Data'!F196))),'Data Summary'!DW202="Yes"),OFFSET('Hygiene Data'!$F$9,0,10*ROW('Hygiene Data'!F196)),NA())</f>
        <v>#N/A</v>
      </c>
      <c r="BI202" s="512" t="e">
        <f ca="1">+IF(AND(ISNUMBER(OFFSET('Hygiene Data'!$G$5,0,10*ROW('Hygiene Data'!G196))),'Data Summary'!DX202="Yes"),OFFSET('Hygiene Data'!$G$5,0,10*ROW('Hygiene Data'!G196)),NA())</f>
        <v>#N/A</v>
      </c>
      <c r="BJ202" s="512" t="e">
        <f ca="1">+IF(AND(ISNUMBER(OFFSET('Hygiene Data'!$G$7,0,10*ROW('Hygiene Data'!G196))),'Data Summary'!DY202="Yes"),OFFSET('Hygiene Data'!$G$7,0,10*ROW('Hygiene Data'!G196)),NA())</f>
        <v>#N/A</v>
      </c>
      <c r="BK202" s="512" t="e">
        <f ca="1">+IF(AND(ISNUMBER(OFFSET('Hygiene Data'!$G$9,0,10*ROW('Hygiene Data'!G196))),'Data Summary'!DZ202="Yes"),OFFSET('Hygiene Data'!$G$9,0,10*ROW('Hygiene Data'!G196)),NA())</f>
        <v>#N/A</v>
      </c>
      <c r="BL202" s="512" t="e">
        <f ca="1">+IF(AND(ISNUMBER(OFFSET('Hygiene Data'!$H$5,0,10*ROW('Hygiene Data'!H196))),'Data Summary'!EA202="Yes"),OFFSET('Hygiene Data'!$H$5,0,10*ROW('Hygiene Data'!H196)),NA())</f>
        <v>#N/A</v>
      </c>
      <c r="BM202" s="512" t="e">
        <f ca="1">+IF(AND(ISNUMBER(OFFSET('Hygiene Data'!$H$7,0,10*ROW('Hygiene Data'!H196))),'Data Summary'!EB202="Yes"),OFFSET('Hygiene Data'!$H$7,0,10*ROW('Hygiene Data'!H196)),NA())</f>
        <v>#N/A</v>
      </c>
      <c r="BN202" s="512" t="e">
        <f ca="1">+IF(AND(ISNUMBER(OFFSET('Hygiene Data'!$H$9,0,10*ROW('Hygiene Data'!H196))),'Data Summary'!EC202="Yes"),OFFSET('Hygiene Data'!$H$9,0,10*ROW('Hygiene Data'!H196)),NA())</f>
        <v>#N/A</v>
      </c>
      <c r="BO202" s="512" t="e">
        <f ca="1">+IF(AND(ISNUMBER(OFFSET('Hygiene Data'!$I$5,0,10*ROW('Hygiene Data'!I196))),'Data Summary'!ED202="Yes"),OFFSET('Hygiene Data'!$I$5,0,10*ROW('Hygiene Data'!I196)),NA())</f>
        <v>#N/A</v>
      </c>
      <c r="BP202" s="512" t="e">
        <f ca="1">+IF(AND(ISNUMBER(OFFSET('Hygiene Data'!$I$7,0,10*ROW('Hygiene Data'!I196))),'Data Summary'!EE202="Yes"),OFFSET('Hygiene Data'!$I$7,0,10*ROW('Hygiene Data'!I196)),NA())</f>
        <v>#N/A</v>
      </c>
      <c r="BQ202" s="512" t="e">
        <f ca="1">+IF(AND(ISNUMBER(OFFSET('Hygiene Data'!$I$9,0,10*ROW('Hygiene Data'!I196))),'Data Summary'!EF202="Yes"),OFFSET('Hygiene Data'!$I$9,0,10*ROW('Hygiene Data'!I196)),NA())</f>
        <v>#N/A</v>
      </c>
    </row>
    <row r="203" spans="1:69" x14ac:dyDescent="0.25">
      <c r="A203" s="508" t="e">
        <f ca="1">+RIGHT('Data Summary'!A203,LEN('Data Summary'!A203)-9)</f>
        <v>#VALUE!</v>
      </c>
      <c r="B203" s="482" t="str">
        <f ca="1">+IF(ISTEXT('Data Summary'!B203),'Data Summary'!B203,"")</f>
        <v/>
      </c>
      <c r="C203" s="509" t="e">
        <f ca="1">+VALUE('Data Summary'!C203)</f>
        <v>#VALUE!</v>
      </c>
      <c r="D203" s="510" t="e">
        <f ca="1">+IF(AND(ISNUMBER(OFFSET('Water Data'!$D$4,0,10*ROW('Water Data'!D197))),'Data Summary'!BS203="Yes"),100-OFFSET('Water Data'!$D$4,0,10*ROW('Water Data'!D197)),NA())</f>
        <v>#N/A</v>
      </c>
      <c r="E203" s="510" t="e">
        <f ca="1">+IF(AND(ISNUMBER(OFFSET('Water Data'!$D$6,0,10*ROW('Water Data'!D197))),'Data Summary'!BT203="Yes"),OFFSET('Water Data'!$D$6,0,10*ROW('Water Data'!D197)),NA())</f>
        <v>#N/A</v>
      </c>
      <c r="F203" s="510" t="e">
        <f ca="1">+IF(AND(ISNUMBER(OFFSET('Water Data'!$D$9,0,10*ROW('Water Data'!D197))),'Data Summary'!BU203="Yes"),OFFSET('Water Data'!$D$9,0,10*ROW('Water Data'!D197)),NA())</f>
        <v>#N/A</v>
      </c>
      <c r="G203" s="510" t="e">
        <f ca="1">+IF(AND(ISNUMBER(OFFSET('Water Data'!$E$4,0,10*ROW('Water Data'!E197))),'Data Summary'!BV203="Yes"),100-OFFSET('Water Data'!$E$4,0,10*ROW('Water Data'!E197)),NA())</f>
        <v>#N/A</v>
      </c>
      <c r="H203" s="510" t="e">
        <f ca="1">+IF(AND(ISNUMBER(OFFSET('Water Data'!$E$6,0,10*ROW('Water Data'!E197))),'Data Summary'!BW203="Yes"),OFFSET('Water Data'!$E$6,0,10*ROW('Water Data'!E197)),NA())</f>
        <v>#N/A</v>
      </c>
      <c r="I203" s="510" t="e">
        <f ca="1">+IF(AND(ISNUMBER(OFFSET('Water Data'!$E$9,0,10*ROW('Water Data'!E197))),'Data Summary'!BX203="Yes"),OFFSET('Water Data'!$E$9,0,10*ROW('Water Data'!E197)),NA())</f>
        <v>#N/A</v>
      </c>
      <c r="J203" s="510" t="e">
        <f ca="1">+IF(AND(ISNUMBER(OFFSET('Water Data'!$F$4,0,10*ROW('Water Data'!F197))),'Data Summary'!BY203="Yes"),100-OFFSET('Water Data'!$F$4,0,10*ROW('Water Data'!F197)),NA())</f>
        <v>#N/A</v>
      </c>
      <c r="K203" s="510" t="e">
        <f ca="1">+IF(AND(ISNUMBER(OFFSET('Water Data'!$F$6,0,10*ROW('Water Data'!F197))),'Data Summary'!BZ203="Yes"),OFFSET('Water Data'!$F$6,0,10*ROW('Water Data'!F197)),NA())</f>
        <v>#N/A</v>
      </c>
      <c r="L203" s="510" t="e">
        <f ca="1">+IF(AND(ISNUMBER(OFFSET('Water Data'!$F$9,0,10*ROW('Water Data'!F197))),'Data Summary'!CA203="Yes"),OFFSET('Water Data'!$F$9,0,10*ROW('Water Data'!F197)),NA())</f>
        <v>#N/A</v>
      </c>
      <c r="M203" s="510" t="e">
        <f ca="1">+IF(AND(ISNUMBER(OFFSET('Water Data'!$G$4,0,10*ROW('Water Data'!G197))),'Data Summary'!CB203="Yes"),100-OFFSET('Water Data'!$G$4,0,10*ROW('Water Data'!G197)),NA())</f>
        <v>#N/A</v>
      </c>
      <c r="N203" s="510" t="e">
        <f ca="1">+IF(AND(ISNUMBER(OFFSET('Water Data'!$G$6,0,10*ROW('Water Data'!G197))),'Data Summary'!CC203="Yes"),OFFSET('Water Data'!$G$6,0,10*ROW('Water Data'!G197)),NA())</f>
        <v>#N/A</v>
      </c>
      <c r="O203" s="510" t="e">
        <f ca="1">+IF(AND(ISNUMBER(OFFSET('Water Data'!$G$9,0,10*ROW('Water Data'!G197))),'Data Summary'!CD203="Yes"),OFFSET('Water Data'!$G$9,0,10*ROW('Water Data'!G197)),NA())</f>
        <v>#N/A</v>
      </c>
      <c r="P203" s="510" t="e">
        <f ca="1">+IF(AND(ISNUMBER(OFFSET('Water Data'!$H$4,0,10*ROW('Water Data'!H197))),'Data Summary'!CE203="Yes"),100-OFFSET('Water Data'!$H$4,0,10*ROW('Water Data'!H197)),NA())</f>
        <v>#N/A</v>
      </c>
      <c r="Q203" s="510" t="e">
        <f ca="1">+IF(AND(ISNUMBER(OFFSET('Water Data'!$H$6,0,10*ROW('Water Data'!H197))),'Data Summary'!CF203="Yes"),OFFSET('Water Data'!$H$6,0,10*ROW('Water Data'!H197)),NA())</f>
        <v>#N/A</v>
      </c>
      <c r="R203" s="510" t="e">
        <f ca="1">+IF(AND(ISNUMBER(OFFSET('Water Data'!$H$9,0,10*ROW('Water Data'!H197))),'Data Summary'!CG203="Yes"),OFFSET('Water Data'!$H$9,0,10*ROW('Water Data'!H197)),NA())</f>
        <v>#N/A</v>
      </c>
      <c r="S203" s="510" t="e">
        <f ca="1">+IF(AND(ISNUMBER(OFFSET('Water Data'!$I$4,0,10*ROW('Water Data'!I197))),'Data Summary'!CH203="Yes"),100-OFFSET('Water Data'!$I$4,0,10*ROW('Water Data'!I197)),NA())</f>
        <v>#N/A</v>
      </c>
      <c r="T203" s="510" t="e">
        <f ca="1">+IF(AND(ISNUMBER(OFFSET('Water Data'!$I$6,0,10*ROW('Water Data'!I197))),'Data Summary'!CI203="Yes"),OFFSET('Water Data'!$I$6,0,10*ROW('Water Data'!I197)),NA())</f>
        <v>#N/A</v>
      </c>
      <c r="U203" s="510" t="e">
        <f ca="1">+IF(AND(ISNUMBER(OFFSET('Water Data'!$I$9,0,10*ROW('Water Data'!I197))),'Data Summary'!CJ203="Yes"),OFFSET('Water Data'!$I$9,0,10*ROW('Water Data'!I197)),NA())</f>
        <v>#N/A</v>
      </c>
      <c r="V203" s="511" t="e">
        <f ca="1">+IF(AND(ISNUMBER(OFFSET('Sanitation Data'!$D$4,0,10*ROW('Sanitation Data'!D197))),'Data Summary'!CK203="Yes"),100-OFFSET('Sanitation Data'!$D$4,0,10*ROW('Sanitation Data'!D197)),NA())</f>
        <v>#N/A</v>
      </c>
      <c r="W203" s="511" t="e">
        <f ca="1">+IF(AND(ISNUMBER(OFFSET('Sanitation Data'!$D$6,0,10*ROW('Sanitation Data'!D197))),'Data Summary'!CL203="Yes"),OFFSET('Sanitation Data'!$D$6,0,10*ROW('Sanitation Data'!D197)),NA())</f>
        <v>#N/A</v>
      </c>
      <c r="X203" s="511" t="e">
        <f ca="1">+IF(AND(ISNUMBER(OFFSET('Sanitation Data'!$D$10,0,10*ROW('Sanitation Data'!D197))),'Data Summary'!CM203="Yes"),OFFSET('Sanitation Data'!$D$10,0,10*ROW('Sanitation Data'!D197)),NA())</f>
        <v>#N/A</v>
      </c>
      <c r="Y203" s="511" t="e">
        <f ca="1">+IF(AND(ISNUMBER(OFFSET('Sanitation Data'!$D$11,0,10*ROW('Sanitation Data'!D197))),'Data Summary'!CN203="Yes"),OFFSET('Sanitation Data'!$D$11,0,10*ROW('Sanitation Data'!D197)),NA())</f>
        <v>#N/A</v>
      </c>
      <c r="Z203" s="511" t="e">
        <f ca="1">+IF(AND(ISNUMBER(OFFSET('Sanitation Data'!$D$12,0,10*ROW('Sanitation Data'!D197))),'Data Summary'!CO203="Yes"),OFFSET('Sanitation Data'!$D$12,0,10*ROW('Sanitation Data'!D197)),NA())</f>
        <v>#N/A</v>
      </c>
      <c r="AA203" s="511" t="e">
        <f ca="1">+IF(AND(ISNUMBER(OFFSET('Sanitation Data'!$E$4,0,10*ROW('Sanitation Data'!E197))),'Data Summary'!CP203="Yes"),100-OFFSET('Sanitation Data'!$E$4,0,10*ROW('Sanitation Data'!E197)),NA())</f>
        <v>#N/A</v>
      </c>
      <c r="AB203" s="511" t="e">
        <f ca="1">+IF(AND(ISNUMBER(OFFSET('Sanitation Data'!$E$6,0,10*ROW('Sanitation Data'!E197))),'Data Summary'!CQ203="Yes"),OFFSET('Sanitation Data'!$E$6,0,10*ROW('Sanitation Data'!E197)),NA())</f>
        <v>#N/A</v>
      </c>
      <c r="AC203" s="511" t="e">
        <f ca="1">+IF(AND(ISNUMBER(OFFSET('Sanitation Data'!$E$10,0,10*ROW('Sanitation Data'!E197))),'Data Summary'!CR203="Yes"),OFFSET('Sanitation Data'!$E$10,0,10*ROW('Sanitation Data'!E197)),NA())</f>
        <v>#N/A</v>
      </c>
      <c r="AD203" s="511" t="e">
        <f ca="1">+IF(AND(ISNUMBER(OFFSET('Sanitation Data'!$E$11,0,10*ROW('Sanitation Data'!E197))),'Data Summary'!CS203="Yes"),OFFSET('Sanitation Data'!$E$11,0,10*ROW('Sanitation Data'!E197)),NA())</f>
        <v>#N/A</v>
      </c>
      <c r="AE203" s="511" t="e">
        <f ca="1">+IF(AND(ISNUMBER(OFFSET('Sanitation Data'!$E$12,0,10*ROW('Sanitation Data'!E197))),'Data Summary'!CT203="Yes"),OFFSET('Sanitation Data'!$E$12,0,10*ROW('Sanitation Data'!E197)),NA())</f>
        <v>#N/A</v>
      </c>
      <c r="AF203" s="511" t="e">
        <f ca="1">+IF(AND(ISNUMBER(OFFSET('Sanitation Data'!$F$4,0,10*ROW('Sanitation Data'!F197))),'Data Summary'!CU203="Yes"),100-OFFSET('Sanitation Data'!$F$4,0,10*ROW('Sanitation Data'!F197)),NA())</f>
        <v>#N/A</v>
      </c>
      <c r="AG203" s="511" t="e">
        <f ca="1">+IF(AND(ISNUMBER(OFFSET('Sanitation Data'!$F$6,0,10*ROW('Sanitation Data'!F197))),'Data Summary'!CV203="Yes"),OFFSET('Sanitation Data'!$F$6,0,10*ROW('Sanitation Data'!F197)),NA())</f>
        <v>#N/A</v>
      </c>
      <c r="AH203" s="511" t="e">
        <f ca="1">+IF(AND(ISNUMBER(OFFSET('Sanitation Data'!$F$10,0,10*ROW('Sanitation Data'!F197))),'Data Summary'!CW203="Yes"),OFFSET('Sanitation Data'!$F$10,0,10*ROW('Sanitation Data'!F197)),NA())</f>
        <v>#N/A</v>
      </c>
      <c r="AI203" s="511" t="e">
        <f ca="1">+IF(AND(ISNUMBER(OFFSET('Sanitation Data'!$F$11,0,10*ROW('Sanitation Data'!F197))),'Data Summary'!CX203="Yes"),OFFSET('Sanitation Data'!$F$11,0,10*ROW('Sanitation Data'!F197)),NA())</f>
        <v>#N/A</v>
      </c>
      <c r="AJ203" s="511" t="e">
        <f ca="1">+IF(AND(ISNUMBER(OFFSET('Sanitation Data'!$F$12,0,10*ROW('Sanitation Data'!F197))),'Data Summary'!CY203="Yes"),OFFSET('Sanitation Data'!$F$12,0,10*ROW('Sanitation Data'!F197)),NA())</f>
        <v>#N/A</v>
      </c>
      <c r="AK203" s="511" t="e">
        <f ca="1">+IF(AND(ISNUMBER(OFFSET('Sanitation Data'!$G$4,0,10*ROW('Sanitation Data'!G197))),'Data Summary'!CZ203="Yes"),100-OFFSET('Sanitation Data'!$G$4,0,10*ROW('Sanitation Data'!G197)),NA())</f>
        <v>#N/A</v>
      </c>
      <c r="AL203" s="511" t="e">
        <f ca="1">+IF(AND(ISNUMBER(OFFSET('Sanitation Data'!$G$6,0,10*ROW('Sanitation Data'!G197))),'Data Summary'!DA203="Yes"),OFFSET('Sanitation Data'!$G$6,0,10*ROW('Sanitation Data'!G197)),NA())</f>
        <v>#N/A</v>
      </c>
      <c r="AM203" s="511" t="e">
        <f ca="1">+IF(AND(ISNUMBER(OFFSET('Sanitation Data'!$G$10,0,10*ROW('Sanitation Data'!G197))),'Data Summary'!DB203="Yes"),OFFSET('Sanitation Data'!$G$10,0,10*ROW('Sanitation Data'!G197)),NA())</f>
        <v>#N/A</v>
      </c>
      <c r="AN203" s="511" t="e">
        <f ca="1">+IF(AND(ISNUMBER(OFFSET('Sanitation Data'!$G$11,0,10*ROW('Sanitation Data'!G197))),'Data Summary'!DC203="Yes"),OFFSET('Sanitation Data'!$G$11,0,10*ROW('Sanitation Data'!G197)),NA())</f>
        <v>#N/A</v>
      </c>
      <c r="AO203" s="511" t="e">
        <f ca="1">+IF(AND(ISNUMBER(OFFSET('Sanitation Data'!$G$12,0,10*ROW('Sanitation Data'!G197))),'Data Summary'!DD203="Yes"),OFFSET('Sanitation Data'!$G$12,0,10*ROW('Sanitation Data'!G197)),NA())</f>
        <v>#N/A</v>
      </c>
      <c r="AP203" s="511" t="e">
        <f ca="1">+IF(AND(ISNUMBER(OFFSET('Sanitation Data'!$H$4,0,10*ROW('Sanitation Data'!H197))),'Data Summary'!DE203="Yes"),100-OFFSET('Sanitation Data'!$H$4,0,10*ROW('Sanitation Data'!H197)),NA())</f>
        <v>#N/A</v>
      </c>
      <c r="AQ203" s="511" t="e">
        <f ca="1">+IF(AND(ISNUMBER(OFFSET('Sanitation Data'!$H$6,0,10*ROW('Sanitation Data'!H197))),'Data Summary'!DF203="Yes"),OFFSET('Sanitation Data'!$H$6,0,10*ROW('Sanitation Data'!H197)),NA())</f>
        <v>#N/A</v>
      </c>
      <c r="AR203" s="511" t="e">
        <f ca="1">+IF(AND(ISNUMBER(OFFSET('Sanitation Data'!$H$10,0,10*ROW('Sanitation Data'!H197))),'Data Summary'!DG203="Yes"),OFFSET('Sanitation Data'!$H$10,0,10*ROW('Sanitation Data'!H197)),NA())</f>
        <v>#N/A</v>
      </c>
      <c r="AS203" s="511" t="e">
        <f ca="1">+IF(AND(ISNUMBER(OFFSET('Sanitation Data'!$H$11,0,10*ROW('Sanitation Data'!H197))),'Data Summary'!DH203="Yes"),OFFSET('Sanitation Data'!$H$11,0,10*ROW('Sanitation Data'!H197)),NA())</f>
        <v>#N/A</v>
      </c>
      <c r="AT203" s="511" t="e">
        <f ca="1">+IF(AND(ISNUMBER(OFFSET('Sanitation Data'!$H$12,0,10*ROW('Sanitation Data'!H197))),'Data Summary'!DI203="Yes"),OFFSET('Sanitation Data'!$H$12,0,10*ROW('Sanitation Data'!H197)),NA())</f>
        <v>#N/A</v>
      </c>
      <c r="AU203" s="511" t="e">
        <f ca="1">+IF(AND(ISNUMBER(OFFSET('Sanitation Data'!$I$4,0,10*ROW('Sanitation Data'!I197))),'Data Summary'!DJ203="Yes"),100-OFFSET('Sanitation Data'!$I$4,0,10*ROW('Sanitation Data'!I197)),NA())</f>
        <v>#N/A</v>
      </c>
      <c r="AV203" s="511" t="e">
        <f ca="1">+IF(AND(ISNUMBER(OFFSET('Sanitation Data'!$I$6,0,10*ROW('Sanitation Data'!I197))),'Data Summary'!DK203="Yes"),OFFSET('Sanitation Data'!$I$6,0,10*ROW('Sanitation Data'!I197)),NA())</f>
        <v>#N/A</v>
      </c>
      <c r="AW203" s="511" t="e">
        <f ca="1">+IF(AND(ISNUMBER(OFFSET('Sanitation Data'!$I$10,0,10*ROW('Sanitation Data'!I197))),'Data Summary'!DL203="Yes"),OFFSET('Sanitation Data'!$I$10,0,10*ROW('Sanitation Data'!I197)),NA())</f>
        <v>#N/A</v>
      </c>
      <c r="AX203" s="511" t="e">
        <f ca="1">+IF(AND(ISNUMBER(OFFSET('Sanitation Data'!$I$11,0,10*ROW('Sanitation Data'!I197))),'Data Summary'!DM203="Yes"),OFFSET('Sanitation Data'!$I$11,0,10*ROW('Sanitation Data'!I197)),NA())</f>
        <v>#N/A</v>
      </c>
      <c r="AY203" s="511" t="e">
        <f ca="1">+IF(AND(ISNUMBER(OFFSET('Sanitation Data'!$I$12,0,10*ROW('Sanitation Data'!I197))),'Data Summary'!DN203="Yes"),OFFSET('Sanitation Data'!$I$12,0,10*ROW('Sanitation Data'!I197)),NA())</f>
        <v>#N/A</v>
      </c>
      <c r="AZ203" s="512" t="e">
        <f ca="1">+IF(AND(ISNUMBER(OFFSET('Hygiene Data'!$D$5,0,10*ROW('Hygiene Data'!D197))),'Data Summary'!DO203="Yes"),OFFSET('Hygiene Data'!$D$5,0,10*ROW('Hygiene Data'!D197)),NA())</f>
        <v>#N/A</v>
      </c>
      <c r="BA203" s="512" t="e">
        <f ca="1">+IF(AND(ISNUMBER(OFFSET('Hygiene Data'!$D$7,0,10*ROW('Hygiene Data'!D197))),'Data Summary'!DP203="Yes"),OFFSET('Hygiene Data'!$D$7,0,10*ROW('Hygiene Data'!D197)),NA())</f>
        <v>#N/A</v>
      </c>
      <c r="BB203" s="512" t="e">
        <f ca="1">+IF(AND(ISNUMBER(OFFSET('Hygiene Data'!$D$9,0,10*ROW('Hygiene Data'!D197))),'Data Summary'!DQ203="Yes"),OFFSET('Hygiene Data'!$D$9,0,10*ROW('Hygiene Data'!D197)),NA())</f>
        <v>#N/A</v>
      </c>
      <c r="BC203" s="512" t="e">
        <f ca="1">+IF(AND(ISNUMBER(OFFSET('Hygiene Data'!$E$5,0,10*ROW('Hygiene Data'!E197))),'Data Summary'!DR203="Yes"),OFFSET('Hygiene Data'!$E$5,0,10*ROW('Hygiene Data'!E197)),NA())</f>
        <v>#N/A</v>
      </c>
      <c r="BD203" s="512" t="e">
        <f ca="1">+IF(AND(ISNUMBER(OFFSET('Hygiene Data'!$E$7,0,10*ROW('Hygiene Data'!E197))),'Data Summary'!DS203="Yes"),OFFSET('Hygiene Data'!$E$7,0,10*ROW('Hygiene Data'!E197)),NA())</f>
        <v>#N/A</v>
      </c>
      <c r="BE203" s="512" t="e">
        <f ca="1">+IF(AND(ISNUMBER(OFFSET('Hygiene Data'!$E$9,0,10*ROW('Hygiene Data'!E197))),'Data Summary'!DT203="Yes"),OFFSET('Hygiene Data'!$E$9,0,10*ROW('Hygiene Data'!E197)),NA())</f>
        <v>#N/A</v>
      </c>
      <c r="BF203" s="512" t="e">
        <f ca="1">+IF(AND(ISNUMBER(OFFSET('Hygiene Data'!$F$5,0,10*ROW('Hygiene Data'!F197))),'Data Summary'!DU203="Yes"),OFFSET('Hygiene Data'!$F$5,0,10*ROW('Hygiene Data'!F197)),NA())</f>
        <v>#N/A</v>
      </c>
      <c r="BG203" s="512" t="e">
        <f ca="1">+IF(AND(ISNUMBER(OFFSET('Hygiene Data'!$F$7,0,10*ROW('Hygiene Data'!F197))),'Data Summary'!DV203="Yes"),OFFSET('Hygiene Data'!$F$7,0,10*ROW('Hygiene Data'!F197)),NA())</f>
        <v>#N/A</v>
      </c>
      <c r="BH203" s="512" t="e">
        <f ca="1">+IF(AND(ISNUMBER(OFFSET('Hygiene Data'!$F$9,0,10*ROW('Hygiene Data'!F197))),'Data Summary'!DW203="Yes"),OFFSET('Hygiene Data'!$F$9,0,10*ROW('Hygiene Data'!F197)),NA())</f>
        <v>#N/A</v>
      </c>
      <c r="BI203" s="512" t="e">
        <f ca="1">+IF(AND(ISNUMBER(OFFSET('Hygiene Data'!$G$5,0,10*ROW('Hygiene Data'!G197))),'Data Summary'!DX203="Yes"),OFFSET('Hygiene Data'!$G$5,0,10*ROW('Hygiene Data'!G197)),NA())</f>
        <v>#N/A</v>
      </c>
      <c r="BJ203" s="512" t="e">
        <f ca="1">+IF(AND(ISNUMBER(OFFSET('Hygiene Data'!$G$7,0,10*ROW('Hygiene Data'!G197))),'Data Summary'!DY203="Yes"),OFFSET('Hygiene Data'!$G$7,0,10*ROW('Hygiene Data'!G197)),NA())</f>
        <v>#N/A</v>
      </c>
      <c r="BK203" s="512" t="e">
        <f ca="1">+IF(AND(ISNUMBER(OFFSET('Hygiene Data'!$G$9,0,10*ROW('Hygiene Data'!G197))),'Data Summary'!DZ203="Yes"),OFFSET('Hygiene Data'!$G$9,0,10*ROW('Hygiene Data'!G197)),NA())</f>
        <v>#N/A</v>
      </c>
      <c r="BL203" s="512" t="e">
        <f ca="1">+IF(AND(ISNUMBER(OFFSET('Hygiene Data'!$H$5,0,10*ROW('Hygiene Data'!H197))),'Data Summary'!EA203="Yes"),OFFSET('Hygiene Data'!$H$5,0,10*ROW('Hygiene Data'!H197)),NA())</f>
        <v>#N/A</v>
      </c>
      <c r="BM203" s="512" t="e">
        <f ca="1">+IF(AND(ISNUMBER(OFFSET('Hygiene Data'!$H$7,0,10*ROW('Hygiene Data'!H197))),'Data Summary'!EB203="Yes"),OFFSET('Hygiene Data'!$H$7,0,10*ROW('Hygiene Data'!H197)),NA())</f>
        <v>#N/A</v>
      </c>
      <c r="BN203" s="512" t="e">
        <f ca="1">+IF(AND(ISNUMBER(OFFSET('Hygiene Data'!$H$9,0,10*ROW('Hygiene Data'!H197))),'Data Summary'!EC203="Yes"),OFFSET('Hygiene Data'!$H$9,0,10*ROW('Hygiene Data'!H197)),NA())</f>
        <v>#N/A</v>
      </c>
      <c r="BO203" s="512" t="e">
        <f ca="1">+IF(AND(ISNUMBER(OFFSET('Hygiene Data'!$I$5,0,10*ROW('Hygiene Data'!I197))),'Data Summary'!ED203="Yes"),OFFSET('Hygiene Data'!$I$5,0,10*ROW('Hygiene Data'!I197)),NA())</f>
        <v>#N/A</v>
      </c>
      <c r="BP203" s="512" t="e">
        <f ca="1">+IF(AND(ISNUMBER(OFFSET('Hygiene Data'!$I$7,0,10*ROW('Hygiene Data'!I197))),'Data Summary'!EE203="Yes"),OFFSET('Hygiene Data'!$I$7,0,10*ROW('Hygiene Data'!I197)),NA())</f>
        <v>#N/A</v>
      </c>
      <c r="BQ203" s="512" t="e">
        <f ca="1">+IF(AND(ISNUMBER(OFFSET('Hygiene Data'!$I$9,0,10*ROW('Hygiene Data'!I197))),'Data Summary'!EF203="Yes"),OFFSET('Hygiene Data'!$I$9,0,10*ROW('Hygiene Data'!I197)),NA())</f>
        <v>#N/A</v>
      </c>
    </row>
    <row r="204" spans="1:69" x14ac:dyDescent="0.25">
      <c r="A204" s="508" t="e">
        <f ca="1">+RIGHT('Data Summary'!A204,LEN('Data Summary'!A204)-9)</f>
        <v>#VALUE!</v>
      </c>
      <c r="B204" s="482" t="str">
        <f ca="1">+IF(ISTEXT('Data Summary'!B204),'Data Summary'!B204,"")</f>
        <v/>
      </c>
      <c r="C204" s="509" t="e">
        <f ca="1">+VALUE('Data Summary'!C204)</f>
        <v>#VALUE!</v>
      </c>
      <c r="D204" s="510" t="e">
        <f ca="1">+IF(AND(ISNUMBER(OFFSET('Water Data'!$D$4,0,10*ROW('Water Data'!D198))),'Data Summary'!BS204="Yes"),100-OFFSET('Water Data'!$D$4,0,10*ROW('Water Data'!D198)),NA())</f>
        <v>#N/A</v>
      </c>
      <c r="E204" s="510" t="e">
        <f ca="1">+IF(AND(ISNUMBER(OFFSET('Water Data'!$D$6,0,10*ROW('Water Data'!D198))),'Data Summary'!BT204="Yes"),OFFSET('Water Data'!$D$6,0,10*ROW('Water Data'!D198)),NA())</f>
        <v>#N/A</v>
      </c>
      <c r="F204" s="510" t="e">
        <f ca="1">+IF(AND(ISNUMBER(OFFSET('Water Data'!$D$9,0,10*ROW('Water Data'!D198))),'Data Summary'!BU204="Yes"),OFFSET('Water Data'!$D$9,0,10*ROW('Water Data'!D198)),NA())</f>
        <v>#N/A</v>
      </c>
      <c r="G204" s="510" t="e">
        <f ca="1">+IF(AND(ISNUMBER(OFFSET('Water Data'!$E$4,0,10*ROW('Water Data'!E198))),'Data Summary'!BV204="Yes"),100-OFFSET('Water Data'!$E$4,0,10*ROW('Water Data'!E198)),NA())</f>
        <v>#N/A</v>
      </c>
      <c r="H204" s="510" t="e">
        <f ca="1">+IF(AND(ISNUMBER(OFFSET('Water Data'!$E$6,0,10*ROW('Water Data'!E198))),'Data Summary'!BW204="Yes"),OFFSET('Water Data'!$E$6,0,10*ROW('Water Data'!E198)),NA())</f>
        <v>#N/A</v>
      </c>
      <c r="I204" s="510" t="e">
        <f ca="1">+IF(AND(ISNUMBER(OFFSET('Water Data'!$E$9,0,10*ROW('Water Data'!E198))),'Data Summary'!BX204="Yes"),OFFSET('Water Data'!$E$9,0,10*ROW('Water Data'!E198)),NA())</f>
        <v>#N/A</v>
      </c>
      <c r="J204" s="510" t="e">
        <f ca="1">+IF(AND(ISNUMBER(OFFSET('Water Data'!$F$4,0,10*ROW('Water Data'!F198))),'Data Summary'!BY204="Yes"),100-OFFSET('Water Data'!$F$4,0,10*ROW('Water Data'!F198)),NA())</f>
        <v>#N/A</v>
      </c>
      <c r="K204" s="510" t="e">
        <f ca="1">+IF(AND(ISNUMBER(OFFSET('Water Data'!$F$6,0,10*ROW('Water Data'!F198))),'Data Summary'!BZ204="Yes"),OFFSET('Water Data'!$F$6,0,10*ROW('Water Data'!F198)),NA())</f>
        <v>#N/A</v>
      </c>
      <c r="L204" s="510" t="e">
        <f ca="1">+IF(AND(ISNUMBER(OFFSET('Water Data'!$F$9,0,10*ROW('Water Data'!F198))),'Data Summary'!CA204="Yes"),OFFSET('Water Data'!$F$9,0,10*ROW('Water Data'!F198)),NA())</f>
        <v>#N/A</v>
      </c>
      <c r="M204" s="510" t="e">
        <f ca="1">+IF(AND(ISNUMBER(OFFSET('Water Data'!$G$4,0,10*ROW('Water Data'!G198))),'Data Summary'!CB204="Yes"),100-OFFSET('Water Data'!$G$4,0,10*ROW('Water Data'!G198)),NA())</f>
        <v>#N/A</v>
      </c>
      <c r="N204" s="510" t="e">
        <f ca="1">+IF(AND(ISNUMBER(OFFSET('Water Data'!$G$6,0,10*ROW('Water Data'!G198))),'Data Summary'!CC204="Yes"),OFFSET('Water Data'!$G$6,0,10*ROW('Water Data'!G198)),NA())</f>
        <v>#N/A</v>
      </c>
      <c r="O204" s="510" t="e">
        <f ca="1">+IF(AND(ISNUMBER(OFFSET('Water Data'!$G$9,0,10*ROW('Water Data'!G198))),'Data Summary'!CD204="Yes"),OFFSET('Water Data'!$G$9,0,10*ROW('Water Data'!G198)),NA())</f>
        <v>#N/A</v>
      </c>
      <c r="P204" s="510" t="e">
        <f ca="1">+IF(AND(ISNUMBER(OFFSET('Water Data'!$H$4,0,10*ROW('Water Data'!H198))),'Data Summary'!CE204="Yes"),100-OFFSET('Water Data'!$H$4,0,10*ROW('Water Data'!H198)),NA())</f>
        <v>#N/A</v>
      </c>
      <c r="Q204" s="510" t="e">
        <f ca="1">+IF(AND(ISNUMBER(OFFSET('Water Data'!$H$6,0,10*ROW('Water Data'!H198))),'Data Summary'!CF204="Yes"),OFFSET('Water Data'!$H$6,0,10*ROW('Water Data'!H198)),NA())</f>
        <v>#N/A</v>
      </c>
      <c r="R204" s="510" t="e">
        <f ca="1">+IF(AND(ISNUMBER(OFFSET('Water Data'!$H$9,0,10*ROW('Water Data'!H198))),'Data Summary'!CG204="Yes"),OFFSET('Water Data'!$H$9,0,10*ROW('Water Data'!H198)),NA())</f>
        <v>#N/A</v>
      </c>
      <c r="S204" s="510" t="e">
        <f ca="1">+IF(AND(ISNUMBER(OFFSET('Water Data'!$I$4,0,10*ROW('Water Data'!I198))),'Data Summary'!CH204="Yes"),100-OFFSET('Water Data'!$I$4,0,10*ROW('Water Data'!I198)),NA())</f>
        <v>#N/A</v>
      </c>
      <c r="T204" s="510" t="e">
        <f ca="1">+IF(AND(ISNUMBER(OFFSET('Water Data'!$I$6,0,10*ROW('Water Data'!I198))),'Data Summary'!CI204="Yes"),OFFSET('Water Data'!$I$6,0,10*ROW('Water Data'!I198)),NA())</f>
        <v>#N/A</v>
      </c>
      <c r="U204" s="510" t="e">
        <f ca="1">+IF(AND(ISNUMBER(OFFSET('Water Data'!$I$9,0,10*ROW('Water Data'!I198))),'Data Summary'!CJ204="Yes"),OFFSET('Water Data'!$I$9,0,10*ROW('Water Data'!I198)),NA())</f>
        <v>#N/A</v>
      </c>
      <c r="V204" s="511" t="e">
        <f ca="1">+IF(AND(ISNUMBER(OFFSET('Sanitation Data'!$D$4,0,10*ROW('Sanitation Data'!D198))),'Data Summary'!CK204="Yes"),100-OFFSET('Sanitation Data'!$D$4,0,10*ROW('Sanitation Data'!D198)),NA())</f>
        <v>#N/A</v>
      </c>
      <c r="W204" s="511" t="e">
        <f ca="1">+IF(AND(ISNUMBER(OFFSET('Sanitation Data'!$D$6,0,10*ROW('Sanitation Data'!D198))),'Data Summary'!CL204="Yes"),OFFSET('Sanitation Data'!$D$6,0,10*ROW('Sanitation Data'!D198)),NA())</f>
        <v>#N/A</v>
      </c>
      <c r="X204" s="511" t="e">
        <f ca="1">+IF(AND(ISNUMBER(OFFSET('Sanitation Data'!$D$10,0,10*ROW('Sanitation Data'!D198))),'Data Summary'!CM204="Yes"),OFFSET('Sanitation Data'!$D$10,0,10*ROW('Sanitation Data'!D198)),NA())</f>
        <v>#N/A</v>
      </c>
      <c r="Y204" s="511" t="e">
        <f ca="1">+IF(AND(ISNUMBER(OFFSET('Sanitation Data'!$D$11,0,10*ROW('Sanitation Data'!D198))),'Data Summary'!CN204="Yes"),OFFSET('Sanitation Data'!$D$11,0,10*ROW('Sanitation Data'!D198)),NA())</f>
        <v>#N/A</v>
      </c>
      <c r="Z204" s="511" t="e">
        <f ca="1">+IF(AND(ISNUMBER(OFFSET('Sanitation Data'!$D$12,0,10*ROW('Sanitation Data'!D198))),'Data Summary'!CO204="Yes"),OFFSET('Sanitation Data'!$D$12,0,10*ROW('Sanitation Data'!D198)),NA())</f>
        <v>#N/A</v>
      </c>
      <c r="AA204" s="511" t="e">
        <f ca="1">+IF(AND(ISNUMBER(OFFSET('Sanitation Data'!$E$4,0,10*ROW('Sanitation Data'!E198))),'Data Summary'!CP204="Yes"),100-OFFSET('Sanitation Data'!$E$4,0,10*ROW('Sanitation Data'!E198)),NA())</f>
        <v>#N/A</v>
      </c>
      <c r="AB204" s="511" t="e">
        <f ca="1">+IF(AND(ISNUMBER(OFFSET('Sanitation Data'!$E$6,0,10*ROW('Sanitation Data'!E198))),'Data Summary'!CQ204="Yes"),OFFSET('Sanitation Data'!$E$6,0,10*ROW('Sanitation Data'!E198)),NA())</f>
        <v>#N/A</v>
      </c>
      <c r="AC204" s="511" t="e">
        <f ca="1">+IF(AND(ISNUMBER(OFFSET('Sanitation Data'!$E$10,0,10*ROW('Sanitation Data'!E198))),'Data Summary'!CR204="Yes"),OFFSET('Sanitation Data'!$E$10,0,10*ROW('Sanitation Data'!E198)),NA())</f>
        <v>#N/A</v>
      </c>
      <c r="AD204" s="511" t="e">
        <f ca="1">+IF(AND(ISNUMBER(OFFSET('Sanitation Data'!$E$11,0,10*ROW('Sanitation Data'!E198))),'Data Summary'!CS204="Yes"),OFFSET('Sanitation Data'!$E$11,0,10*ROW('Sanitation Data'!E198)),NA())</f>
        <v>#N/A</v>
      </c>
      <c r="AE204" s="511" t="e">
        <f ca="1">+IF(AND(ISNUMBER(OFFSET('Sanitation Data'!$E$12,0,10*ROW('Sanitation Data'!E198))),'Data Summary'!CT204="Yes"),OFFSET('Sanitation Data'!$E$12,0,10*ROW('Sanitation Data'!E198)),NA())</f>
        <v>#N/A</v>
      </c>
      <c r="AF204" s="511" t="e">
        <f ca="1">+IF(AND(ISNUMBER(OFFSET('Sanitation Data'!$F$4,0,10*ROW('Sanitation Data'!F198))),'Data Summary'!CU204="Yes"),100-OFFSET('Sanitation Data'!$F$4,0,10*ROW('Sanitation Data'!F198)),NA())</f>
        <v>#N/A</v>
      </c>
      <c r="AG204" s="511" t="e">
        <f ca="1">+IF(AND(ISNUMBER(OFFSET('Sanitation Data'!$F$6,0,10*ROW('Sanitation Data'!F198))),'Data Summary'!CV204="Yes"),OFFSET('Sanitation Data'!$F$6,0,10*ROW('Sanitation Data'!F198)),NA())</f>
        <v>#N/A</v>
      </c>
      <c r="AH204" s="511" t="e">
        <f ca="1">+IF(AND(ISNUMBER(OFFSET('Sanitation Data'!$F$10,0,10*ROW('Sanitation Data'!F198))),'Data Summary'!CW204="Yes"),OFFSET('Sanitation Data'!$F$10,0,10*ROW('Sanitation Data'!F198)),NA())</f>
        <v>#N/A</v>
      </c>
      <c r="AI204" s="511" t="e">
        <f ca="1">+IF(AND(ISNUMBER(OFFSET('Sanitation Data'!$F$11,0,10*ROW('Sanitation Data'!F198))),'Data Summary'!CX204="Yes"),OFFSET('Sanitation Data'!$F$11,0,10*ROW('Sanitation Data'!F198)),NA())</f>
        <v>#N/A</v>
      </c>
      <c r="AJ204" s="511" t="e">
        <f ca="1">+IF(AND(ISNUMBER(OFFSET('Sanitation Data'!$F$12,0,10*ROW('Sanitation Data'!F198))),'Data Summary'!CY204="Yes"),OFFSET('Sanitation Data'!$F$12,0,10*ROW('Sanitation Data'!F198)),NA())</f>
        <v>#N/A</v>
      </c>
      <c r="AK204" s="511" t="e">
        <f ca="1">+IF(AND(ISNUMBER(OFFSET('Sanitation Data'!$G$4,0,10*ROW('Sanitation Data'!G198))),'Data Summary'!CZ204="Yes"),100-OFFSET('Sanitation Data'!$G$4,0,10*ROW('Sanitation Data'!G198)),NA())</f>
        <v>#N/A</v>
      </c>
      <c r="AL204" s="511" t="e">
        <f ca="1">+IF(AND(ISNUMBER(OFFSET('Sanitation Data'!$G$6,0,10*ROW('Sanitation Data'!G198))),'Data Summary'!DA204="Yes"),OFFSET('Sanitation Data'!$G$6,0,10*ROW('Sanitation Data'!G198)),NA())</f>
        <v>#N/A</v>
      </c>
      <c r="AM204" s="511" t="e">
        <f ca="1">+IF(AND(ISNUMBER(OFFSET('Sanitation Data'!$G$10,0,10*ROW('Sanitation Data'!G198))),'Data Summary'!DB204="Yes"),OFFSET('Sanitation Data'!$G$10,0,10*ROW('Sanitation Data'!G198)),NA())</f>
        <v>#N/A</v>
      </c>
      <c r="AN204" s="511" t="e">
        <f ca="1">+IF(AND(ISNUMBER(OFFSET('Sanitation Data'!$G$11,0,10*ROW('Sanitation Data'!G198))),'Data Summary'!DC204="Yes"),OFFSET('Sanitation Data'!$G$11,0,10*ROW('Sanitation Data'!G198)),NA())</f>
        <v>#N/A</v>
      </c>
      <c r="AO204" s="511" t="e">
        <f ca="1">+IF(AND(ISNUMBER(OFFSET('Sanitation Data'!$G$12,0,10*ROW('Sanitation Data'!G198))),'Data Summary'!DD204="Yes"),OFFSET('Sanitation Data'!$G$12,0,10*ROW('Sanitation Data'!G198)),NA())</f>
        <v>#N/A</v>
      </c>
      <c r="AP204" s="511" t="e">
        <f ca="1">+IF(AND(ISNUMBER(OFFSET('Sanitation Data'!$H$4,0,10*ROW('Sanitation Data'!H198))),'Data Summary'!DE204="Yes"),100-OFFSET('Sanitation Data'!$H$4,0,10*ROW('Sanitation Data'!H198)),NA())</f>
        <v>#N/A</v>
      </c>
      <c r="AQ204" s="511" t="e">
        <f ca="1">+IF(AND(ISNUMBER(OFFSET('Sanitation Data'!$H$6,0,10*ROW('Sanitation Data'!H198))),'Data Summary'!DF204="Yes"),OFFSET('Sanitation Data'!$H$6,0,10*ROW('Sanitation Data'!H198)),NA())</f>
        <v>#N/A</v>
      </c>
      <c r="AR204" s="511" t="e">
        <f ca="1">+IF(AND(ISNUMBER(OFFSET('Sanitation Data'!$H$10,0,10*ROW('Sanitation Data'!H198))),'Data Summary'!DG204="Yes"),OFFSET('Sanitation Data'!$H$10,0,10*ROW('Sanitation Data'!H198)),NA())</f>
        <v>#N/A</v>
      </c>
      <c r="AS204" s="511" t="e">
        <f ca="1">+IF(AND(ISNUMBER(OFFSET('Sanitation Data'!$H$11,0,10*ROW('Sanitation Data'!H198))),'Data Summary'!DH204="Yes"),OFFSET('Sanitation Data'!$H$11,0,10*ROW('Sanitation Data'!H198)),NA())</f>
        <v>#N/A</v>
      </c>
      <c r="AT204" s="511" t="e">
        <f ca="1">+IF(AND(ISNUMBER(OFFSET('Sanitation Data'!$H$12,0,10*ROW('Sanitation Data'!H198))),'Data Summary'!DI204="Yes"),OFFSET('Sanitation Data'!$H$12,0,10*ROW('Sanitation Data'!H198)),NA())</f>
        <v>#N/A</v>
      </c>
      <c r="AU204" s="511" t="e">
        <f ca="1">+IF(AND(ISNUMBER(OFFSET('Sanitation Data'!$I$4,0,10*ROW('Sanitation Data'!I198))),'Data Summary'!DJ204="Yes"),100-OFFSET('Sanitation Data'!$I$4,0,10*ROW('Sanitation Data'!I198)),NA())</f>
        <v>#N/A</v>
      </c>
      <c r="AV204" s="511" t="e">
        <f ca="1">+IF(AND(ISNUMBER(OFFSET('Sanitation Data'!$I$6,0,10*ROW('Sanitation Data'!I198))),'Data Summary'!DK204="Yes"),OFFSET('Sanitation Data'!$I$6,0,10*ROW('Sanitation Data'!I198)),NA())</f>
        <v>#N/A</v>
      </c>
      <c r="AW204" s="511" t="e">
        <f ca="1">+IF(AND(ISNUMBER(OFFSET('Sanitation Data'!$I$10,0,10*ROW('Sanitation Data'!I198))),'Data Summary'!DL204="Yes"),OFFSET('Sanitation Data'!$I$10,0,10*ROW('Sanitation Data'!I198)),NA())</f>
        <v>#N/A</v>
      </c>
      <c r="AX204" s="511" t="e">
        <f ca="1">+IF(AND(ISNUMBER(OFFSET('Sanitation Data'!$I$11,0,10*ROW('Sanitation Data'!I198))),'Data Summary'!DM204="Yes"),OFFSET('Sanitation Data'!$I$11,0,10*ROW('Sanitation Data'!I198)),NA())</f>
        <v>#N/A</v>
      </c>
      <c r="AY204" s="511" t="e">
        <f ca="1">+IF(AND(ISNUMBER(OFFSET('Sanitation Data'!$I$12,0,10*ROW('Sanitation Data'!I198))),'Data Summary'!DN204="Yes"),OFFSET('Sanitation Data'!$I$12,0,10*ROW('Sanitation Data'!I198)),NA())</f>
        <v>#N/A</v>
      </c>
      <c r="AZ204" s="512" t="e">
        <f ca="1">+IF(AND(ISNUMBER(OFFSET('Hygiene Data'!$D$5,0,10*ROW('Hygiene Data'!D198))),'Data Summary'!DO204="Yes"),OFFSET('Hygiene Data'!$D$5,0,10*ROW('Hygiene Data'!D198)),NA())</f>
        <v>#N/A</v>
      </c>
      <c r="BA204" s="512" t="e">
        <f ca="1">+IF(AND(ISNUMBER(OFFSET('Hygiene Data'!$D$7,0,10*ROW('Hygiene Data'!D198))),'Data Summary'!DP204="Yes"),OFFSET('Hygiene Data'!$D$7,0,10*ROW('Hygiene Data'!D198)),NA())</f>
        <v>#N/A</v>
      </c>
      <c r="BB204" s="512" t="e">
        <f ca="1">+IF(AND(ISNUMBER(OFFSET('Hygiene Data'!$D$9,0,10*ROW('Hygiene Data'!D198))),'Data Summary'!DQ204="Yes"),OFFSET('Hygiene Data'!$D$9,0,10*ROW('Hygiene Data'!D198)),NA())</f>
        <v>#N/A</v>
      </c>
      <c r="BC204" s="512" t="e">
        <f ca="1">+IF(AND(ISNUMBER(OFFSET('Hygiene Data'!$E$5,0,10*ROW('Hygiene Data'!E198))),'Data Summary'!DR204="Yes"),OFFSET('Hygiene Data'!$E$5,0,10*ROW('Hygiene Data'!E198)),NA())</f>
        <v>#N/A</v>
      </c>
      <c r="BD204" s="512" t="e">
        <f ca="1">+IF(AND(ISNUMBER(OFFSET('Hygiene Data'!$E$7,0,10*ROW('Hygiene Data'!E198))),'Data Summary'!DS204="Yes"),OFFSET('Hygiene Data'!$E$7,0,10*ROW('Hygiene Data'!E198)),NA())</f>
        <v>#N/A</v>
      </c>
      <c r="BE204" s="512" t="e">
        <f ca="1">+IF(AND(ISNUMBER(OFFSET('Hygiene Data'!$E$9,0,10*ROW('Hygiene Data'!E198))),'Data Summary'!DT204="Yes"),OFFSET('Hygiene Data'!$E$9,0,10*ROW('Hygiene Data'!E198)),NA())</f>
        <v>#N/A</v>
      </c>
      <c r="BF204" s="512" t="e">
        <f ca="1">+IF(AND(ISNUMBER(OFFSET('Hygiene Data'!$F$5,0,10*ROW('Hygiene Data'!F198))),'Data Summary'!DU204="Yes"),OFFSET('Hygiene Data'!$F$5,0,10*ROW('Hygiene Data'!F198)),NA())</f>
        <v>#N/A</v>
      </c>
      <c r="BG204" s="512" t="e">
        <f ca="1">+IF(AND(ISNUMBER(OFFSET('Hygiene Data'!$F$7,0,10*ROW('Hygiene Data'!F198))),'Data Summary'!DV204="Yes"),OFFSET('Hygiene Data'!$F$7,0,10*ROW('Hygiene Data'!F198)),NA())</f>
        <v>#N/A</v>
      </c>
      <c r="BH204" s="512" t="e">
        <f ca="1">+IF(AND(ISNUMBER(OFFSET('Hygiene Data'!$F$9,0,10*ROW('Hygiene Data'!F198))),'Data Summary'!DW204="Yes"),OFFSET('Hygiene Data'!$F$9,0,10*ROW('Hygiene Data'!F198)),NA())</f>
        <v>#N/A</v>
      </c>
      <c r="BI204" s="512" t="e">
        <f ca="1">+IF(AND(ISNUMBER(OFFSET('Hygiene Data'!$G$5,0,10*ROW('Hygiene Data'!G198))),'Data Summary'!DX204="Yes"),OFFSET('Hygiene Data'!$G$5,0,10*ROW('Hygiene Data'!G198)),NA())</f>
        <v>#N/A</v>
      </c>
      <c r="BJ204" s="512" t="e">
        <f ca="1">+IF(AND(ISNUMBER(OFFSET('Hygiene Data'!$G$7,0,10*ROW('Hygiene Data'!G198))),'Data Summary'!DY204="Yes"),OFFSET('Hygiene Data'!$G$7,0,10*ROW('Hygiene Data'!G198)),NA())</f>
        <v>#N/A</v>
      </c>
      <c r="BK204" s="512" t="e">
        <f ca="1">+IF(AND(ISNUMBER(OFFSET('Hygiene Data'!$G$9,0,10*ROW('Hygiene Data'!G198))),'Data Summary'!DZ204="Yes"),OFFSET('Hygiene Data'!$G$9,0,10*ROW('Hygiene Data'!G198)),NA())</f>
        <v>#N/A</v>
      </c>
      <c r="BL204" s="512" t="e">
        <f ca="1">+IF(AND(ISNUMBER(OFFSET('Hygiene Data'!$H$5,0,10*ROW('Hygiene Data'!H198))),'Data Summary'!EA204="Yes"),OFFSET('Hygiene Data'!$H$5,0,10*ROW('Hygiene Data'!H198)),NA())</f>
        <v>#N/A</v>
      </c>
      <c r="BM204" s="512" t="e">
        <f ca="1">+IF(AND(ISNUMBER(OFFSET('Hygiene Data'!$H$7,0,10*ROW('Hygiene Data'!H198))),'Data Summary'!EB204="Yes"),OFFSET('Hygiene Data'!$H$7,0,10*ROW('Hygiene Data'!H198)),NA())</f>
        <v>#N/A</v>
      </c>
      <c r="BN204" s="512" t="e">
        <f ca="1">+IF(AND(ISNUMBER(OFFSET('Hygiene Data'!$H$9,0,10*ROW('Hygiene Data'!H198))),'Data Summary'!EC204="Yes"),OFFSET('Hygiene Data'!$H$9,0,10*ROW('Hygiene Data'!H198)),NA())</f>
        <v>#N/A</v>
      </c>
      <c r="BO204" s="512" t="e">
        <f ca="1">+IF(AND(ISNUMBER(OFFSET('Hygiene Data'!$I$5,0,10*ROW('Hygiene Data'!I198))),'Data Summary'!ED204="Yes"),OFFSET('Hygiene Data'!$I$5,0,10*ROW('Hygiene Data'!I198)),NA())</f>
        <v>#N/A</v>
      </c>
      <c r="BP204" s="512" t="e">
        <f ca="1">+IF(AND(ISNUMBER(OFFSET('Hygiene Data'!$I$7,0,10*ROW('Hygiene Data'!I198))),'Data Summary'!EE204="Yes"),OFFSET('Hygiene Data'!$I$7,0,10*ROW('Hygiene Data'!I198)),NA())</f>
        <v>#N/A</v>
      </c>
      <c r="BQ204" s="512" t="e">
        <f ca="1">+IF(AND(ISNUMBER(OFFSET('Hygiene Data'!$I$9,0,10*ROW('Hygiene Data'!I198))),'Data Summary'!EF204="Yes"),OFFSET('Hygiene Data'!$I$9,0,10*ROW('Hygiene Data'!I198)),NA())</f>
        <v>#N/A</v>
      </c>
    </row>
    <row r="205" spans="1:69" x14ac:dyDescent="0.25">
      <c r="A205" s="508" t="e">
        <f ca="1">+RIGHT('Data Summary'!A205,LEN('Data Summary'!A205)-9)</f>
        <v>#VALUE!</v>
      </c>
      <c r="B205" s="482" t="str">
        <f ca="1">+IF(ISTEXT('Data Summary'!B205),'Data Summary'!B205,"")</f>
        <v/>
      </c>
      <c r="C205" s="509" t="e">
        <f ca="1">+VALUE('Data Summary'!C205)</f>
        <v>#VALUE!</v>
      </c>
      <c r="D205" s="510" t="e">
        <f ca="1">+IF(AND(ISNUMBER(OFFSET('Water Data'!$D$4,0,10*ROW('Water Data'!D199))),'Data Summary'!BS205="Yes"),100-OFFSET('Water Data'!$D$4,0,10*ROW('Water Data'!D199)),NA())</f>
        <v>#N/A</v>
      </c>
      <c r="E205" s="510" t="e">
        <f ca="1">+IF(AND(ISNUMBER(OFFSET('Water Data'!$D$6,0,10*ROW('Water Data'!D199))),'Data Summary'!BT205="Yes"),OFFSET('Water Data'!$D$6,0,10*ROW('Water Data'!D199)),NA())</f>
        <v>#N/A</v>
      </c>
      <c r="F205" s="510" t="e">
        <f ca="1">+IF(AND(ISNUMBER(OFFSET('Water Data'!$D$9,0,10*ROW('Water Data'!D199))),'Data Summary'!BU205="Yes"),OFFSET('Water Data'!$D$9,0,10*ROW('Water Data'!D199)),NA())</f>
        <v>#N/A</v>
      </c>
      <c r="G205" s="510" t="e">
        <f ca="1">+IF(AND(ISNUMBER(OFFSET('Water Data'!$E$4,0,10*ROW('Water Data'!E199))),'Data Summary'!BV205="Yes"),100-OFFSET('Water Data'!$E$4,0,10*ROW('Water Data'!E199)),NA())</f>
        <v>#N/A</v>
      </c>
      <c r="H205" s="510" t="e">
        <f ca="1">+IF(AND(ISNUMBER(OFFSET('Water Data'!$E$6,0,10*ROW('Water Data'!E199))),'Data Summary'!BW205="Yes"),OFFSET('Water Data'!$E$6,0,10*ROW('Water Data'!E199)),NA())</f>
        <v>#N/A</v>
      </c>
      <c r="I205" s="510" t="e">
        <f ca="1">+IF(AND(ISNUMBER(OFFSET('Water Data'!$E$9,0,10*ROW('Water Data'!E199))),'Data Summary'!BX205="Yes"),OFFSET('Water Data'!$E$9,0,10*ROW('Water Data'!E199)),NA())</f>
        <v>#N/A</v>
      </c>
      <c r="J205" s="510" t="e">
        <f ca="1">+IF(AND(ISNUMBER(OFFSET('Water Data'!$F$4,0,10*ROW('Water Data'!F199))),'Data Summary'!BY205="Yes"),100-OFFSET('Water Data'!$F$4,0,10*ROW('Water Data'!F199)),NA())</f>
        <v>#N/A</v>
      </c>
      <c r="K205" s="510" t="e">
        <f ca="1">+IF(AND(ISNUMBER(OFFSET('Water Data'!$F$6,0,10*ROW('Water Data'!F199))),'Data Summary'!BZ205="Yes"),OFFSET('Water Data'!$F$6,0,10*ROW('Water Data'!F199)),NA())</f>
        <v>#N/A</v>
      </c>
      <c r="L205" s="510" t="e">
        <f ca="1">+IF(AND(ISNUMBER(OFFSET('Water Data'!$F$9,0,10*ROW('Water Data'!F199))),'Data Summary'!CA205="Yes"),OFFSET('Water Data'!$F$9,0,10*ROW('Water Data'!F199)),NA())</f>
        <v>#N/A</v>
      </c>
      <c r="M205" s="510" t="e">
        <f ca="1">+IF(AND(ISNUMBER(OFFSET('Water Data'!$G$4,0,10*ROW('Water Data'!G199))),'Data Summary'!CB205="Yes"),100-OFFSET('Water Data'!$G$4,0,10*ROW('Water Data'!G199)),NA())</f>
        <v>#N/A</v>
      </c>
      <c r="N205" s="510" t="e">
        <f ca="1">+IF(AND(ISNUMBER(OFFSET('Water Data'!$G$6,0,10*ROW('Water Data'!G199))),'Data Summary'!CC205="Yes"),OFFSET('Water Data'!$G$6,0,10*ROW('Water Data'!G199)),NA())</f>
        <v>#N/A</v>
      </c>
      <c r="O205" s="510" t="e">
        <f ca="1">+IF(AND(ISNUMBER(OFFSET('Water Data'!$G$9,0,10*ROW('Water Data'!G199))),'Data Summary'!CD205="Yes"),OFFSET('Water Data'!$G$9,0,10*ROW('Water Data'!G199)),NA())</f>
        <v>#N/A</v>
      </c>
      <c r="P205" s="510" t="e">
        <f ca="1">+IF(AND(ISNUMBER(OFFSET('Water Data'!$H$4,0,10*ROW('Water Data'!H199))),'Data Summary'!CE205="Yes"),100-OFFSET('Water Data'!$H$4,0,10*ROW('Water Data'!H199)),NA())</f>
        <v>#N/A</v>
      </c>
      <c r="Q205" s="510" t="e">
        <f ca="1">+IF(AND(ISNUMBER(OFFSET('Water Data'!$H$6,0,10*ROW('Water Data'!H199))),'Data Summary'!CF205="Yes"),OFFSET('Water Data'!$H$6,0,10*ROW('Water Data'!H199)),NA())</f>
        <v>#N/A</v>
      </c>
      <c r="R205" s="510" t="e">
        <f ca="1">+IF(AND(ISNUMBER(OFFSET('Water Data'!$H$9,0,10*ROW('Water Data'!H199))),'Data Summary'!CG205="Yes"),OFFSET('Water Data'!$H$9,0,10*ROW('Water Data'!H199)),NA())</f>
        <v>#N/A</v>
      </c>
      <c r="S205" s="510" t="e">
        <f ca="1">+IF(AND(ISNUMBER(OFFSET('Water Data'!$I$4,0,10*ROW('Water Data'!I199))),'Data Summary'!CH205="Yes"),100-OFFSET('Water Data'!$I$4,0,10*ROW('Water Data'!I199)),NA())</f>
        <v>#N/A</v>
      </c>
      <c r="T205" s="510" t="e">
        <f ca="1">+IF(AND(ISNUMBER(OFFSET('Water Data'!$I$6,0,10*ROW('Water Data'!I199))),'Data Summary'!CI205="Yes"),OFFSET('Water Data'!$I$6,0,10*ROW('Water Data'!I199)),NA())</f>
        <v>#N/A</v>
      </c>
      <c r="U205" s="510" t="e">
        <f ca="1">+IF(AND(ISNUMBER(OFFSET('Water Data'!$I$9,0,10*ROW('Water Data'!I199))),'Data Summary'!CJ205="Yes"),OFFSET('Water Data'!$I$9,0,10*ROW('Water Data'!I199)),NA())</f>
        <v>#N/A</v>
      </c>
      <c r="V205" s="511" t="e">
        <f ca="1">+IF(AND(ISNUMBER(OFFSET('Sanitation Data'!$D$4,0,10*ROW('Sanitation Data'!D199))),'Data Summary'!CK205="Yes"),100-OFFSET('Sanitation Data'!$D$4,0,10*ROW('Sanitation Data'!D199)),NA())</f>
        <v>#N/A</v>
      </c>
      <c r="W205" s="511" t="e">
        <f ca="1">+IF(AND(ISNUMBER(OFFSET('Sanitation Data'!$D$6,0,10*ROW('Sanitation Data'!D199))),'Data Summary'!CL205="Yes"),OFFSET('Sanitation Data'!$D$6,0,10*ROW('Sanitation Data'!D199)),NA())</f>
        <v>#N/A</v>
      </c>
      <c r="X205" s="511" t="e">
        <f ca="1">+IF(AND(ISNUMBER(OFFSET('Sanitation Data'!$D$10,0,10*ROW('Sanitation Data'!D199))),'Data Summary'!CM205="Yes"),OFFSET('Sanitation Data'!$D$10,0,10*ROW('Sanitation Data'!D199)),NA())</f>
        <v>#N/A</v>
      </c>
      <c r="Y205" s="511" t="e">
        <f ca="1">+IF(AND(ISNUMBER(OFFSET('Sanitation Data'!$D$11,0,10*ROW('Sanitation Data'!D199))),'Data Summary'!CN205="Yes"),OFFSET('Sanitation Data'!$D$11,0,10*ROW('Sanitation Data'!D199)),NA())</f>
        <v>#N/A</v>
      </c>
      <c r="Z205" s="511" t="e">
        <f ca="1">+IF(AND(ISNUMBER(OFFSET('Sanitation Data'!$D$12,0,10*ROW('Sanitation Data'!D199))),'Data Summary'!CO205="Yes"),OFFSET('Sanitation Data'!$D$12,0,10*ROW('Sanitation Data'!D199)),NA())</f>
        <v>#N/A</v>
      </c>
      <c r="AA205" s="511" t="e">
        <f ca="1">+IF(AND(ISNUMBER(OFFSET('Sanitation Data'!$E$4,0,10*ROW('Sanitation Data'!E199))),'Data Summary'!CP205="Yes"),100-OFFSET('Sanitation Data'!$E$4,0,10*ROW('Sanitation Data'!E199)),NA())</f>
        <v>#N/A</v>
      </c>
      <c r="AB205" s="511" t="e">
        <f ca="1">+IF(AND(ISNUMBER(OFFSET('Sanitation Data'!$E$6,0,10*ROW('Sanitation Data'!E199))),'Data Summary'!CQ205="Yes"),OFFSET('Sanitation Data'!$E$6,0,10*ROW('Sanitation Data'!E199)),NA())</f>
        <v>#N/A</v>
      </c>
      <c r="AC205" s="511" t="e">
        <f ca="1">+IF(AND(ISNUMBER(OFFSET('Sanitation Data'!$E$10,0,10*ROW('Sanitation Data'!E199))),'Data Summary'!CR205="Yes"),OFFSET('Sanitation Data'!$E$10,0,10*ROW('Sanitation Data'!E199)),NA())</f>
        <v>#N/A</v>
      </c>
      <c r="AD205" s="511" t="e">
        <f ca="1">+IF(AND(ISNUMBER(OFFSET('Sanitation Data'!$E$11,0,10*ROW('Sanitation Data'!E199))),'Data Summary'!CS205="Yes"),OFFSET('Sanitation Data'!$E$11,0,10*ROW('Sanitation Data'!E199)),NA())</f>
        <v>#N/A</v>
      </c>
      <c r="AE205" s="511" t="e">
        <f ca="1">+IF(AND(ISNUMBER(OFFSET('Sanitation Data'!$E$12,0,10*ROW('Sanitation Data'!E199))),'Data Summary'!CT205="Yes"),OFFSET('Sanitation Data'!$E$12,0,10*ROW('Sanitation Data'!E199)),NA())</f>
        <v>#N/A</v>
      </c>
      <c r="AF205" s="511" t="e">
        <f ca="1">+IF(AND(ISNUMBER(OFFSET('Sanitation Data'!$F$4,0,10*ROW('Sanitation Data'!F199))),'Data Summary'!CU205="Yes"),100-OFFSET('Sanitation Data'!$F$4,0,10*ROW('Sanitation Data'!F199)),NA())</f>
        <v>#N/A</v>
      </c>
      <c r="AG205" s="511" t="e">
        <f ca="1">+IF(AND(ISNUMBER(OFFSET('Sanitation Data'!$F$6,0,10*ROW('Sanitation Data'!F199))),'Data Summary'!CV205="Yes"),OFFSET('Sanitation Data'!$F$6,0,10*ROW('Sanitation Data'!F199)),NA())</f>
        <v>#N/A</v>
      </c>
      <c r="AH205" s="511" t="e">
        <f ca="1">+IF(AND(ISNUMBER(OFFSET('Sanitation Data'!$F$10,0,10*ROW('Sanitation Data'!F199))),'Data Summary'!CW205="Yes"),OFFSET('Sanitation Data'!$F$10,0,10*ROW('Sanitation Data'!F199)),NA())</f>
        <v>#N/A</v>
      </c>
      <c r="AI205" s="511" t="e">
        <f ca="1">+IF(AND(ISNUMBER(OFFSET('Sanitation Data'!$F$11,0,10*ROW('Sanitation Data'!F199))),'Data Summary'!CX205="Yes"),OFFSET('Sanitation Data'!$F$11,0,10*ROW('Sanitation Data'!F199)),NA())</f>
        <v>#N/A</v>
      </c>
      <c r="AJ205" s="511" t="e">
        <f ca="1">+IF(AND(ISNUMBER(OFFSET('Sanitation Data'!$F$12,0,10*ROW('Sanitation Data'!F199))),'Data Summary'!CY205="Yes"),OFFSET('Sanitation Data'!$F$12,0,10*ROW('Sanitation Data'!F199)),NA())</f>
        <v>#N/A</v>
      </c>
      <c r="AK205" s="511" t="e">
        <f ca="1">+IF(AND(ISNUMBER(OFFSET('Sanitation Data'!$G$4,0,10*ROW('Sanitation Data'!G199))),'Data Summary'!CZ205="Yes"),100-OFFSET('Sanitation Data'!$G$4,0,10*ROW('Sanitation Data'!G199)),NA())</f>
        <v>#N/A</v>
      </c>
      <c r="AL205" s="511" t="e">
        <f ca="1">+IF(AND(ISNUMBER(OFFSET('Sanitation Data'!$G$6,0,10*ROW('Sanitation Data'!G199))),'Data Summary'!DA205="Yes"),OFFSET('Sanitation Data'!$G$6,0,10*ROW('Sanitation Data'!G199)),NA())</f>
        <v>#N/A</v>
      </c>
      <c r="AM205" s="511" t="e">
        <f ca="1">+IF(AND(ISNUMBER(OFFSET('Sanitation Data'!$G$10,0,10*ROW('Sanitation Data'!G199))),'Data Summary'!DB205="Yes"),OFFSET('Sanitation Data'!$G$10,0,10*ROW('Sanitation Data'!G199)),NA())</f>
        <v>#N/A</v>
      </c>
      <c r="AN205" s="511" t="e">
        <f ca="1">+IF(AND(ISNUMBER(OFFSET('Sanitation Data'!$G$11,0,10*ROW('Sanitation Data'!G199))),'Data Summary'!DC205="Yes"),OFFSET('Sanitation Data'!$G$11,0,10*ROW('Sanitation Data'!G199)),NA())</f>
        <v>#N/A</v>
      </c>
      <c r="AO205" s="511" t="e">
        <f ca="1">+IF(AND(ISNUMBER(OFFSET('Sanitation Data'!$G$12,0,10*ROW('Sanitation Data'!G199))),'Data Summary'!DD205="Yes"),OFFSET('Sanitation Data'!$G$12,0,10*ROW('Sanitation Data'!G199)),NA())</f>
        <v>#N/A</v>
      </c>
      <c r="AP205" s="511" t="e">
        <f ca="1">+IF(AND(ISNUMBER(OFFSET('Sanitation Data'!$H$4,0,10*ROW('Sanitation Data'!H199))),'Data Summary'!DE205="Yes"),100-OFFSET('Sanitation Data'!$H$4,0,10*ROW('Sanitation Data'!H199)),NA())</f>
        <v>#N/A</v>
      </c>
      <c r="AQ205" s="511" t="e">
        <f ca="1">+IF(AND(ISNUMBER(OFFSET('Sanitation Data'!$H$6,0,10*ROW('Sanitation Data'!H199))),'Data Summary'!DF205="Yes"),OFFSET('Sanitation Data'!$H$6,0,10*ROW('Sanitation Data'!H199)),NA())</f>
        <v>#N/A</v>
      </c>
      <c r="AR205" s="511" t="e">
        <f ca="1">+IF(AND(ISNUMBER(OFFSET('Sanitation Data'!$H$10,0,10*ROW('Sanitation Data'!H199))),'Data Summary'!DG205="Yes"),OFFSET('Sanitation Data'!$H$10,0,10*ROW('Sanitation Data'!H199)),NA())</f>
        <v>#N/A</v>
      </c>
      <c r="AS205" s="511" t="e">
        <f ca="1">+IF(AND(ISNUMBER(OFFSET('Sanitation Data'!$H$11,0,10*ROW('Sanitation Data'!H199))),'Data Summary'!DH205="Yes"),OFFSET('Sanitation Data'!$H$11,0,10*ROW('Sanitation Data'!H199)),NA())</f>
        <v>#N/A</v>
      </c>
      <c r="AT205" s="511" t="e">
        <f ca="1">+IF(AND(ISNUMBER(OFFSET('Sanitation Data'!$H$12,0,10*ROW('Sanitation Data'!H199))),'Data Summary'!DI205="Yes"),OFFSET('Sanitation Data'!$H$12,0,10*ROW('Sanitation Data'!H199)),NA())</f>
        <v>#N/A</v>
      </c>
      <c r="AU205" s="511" t="e">
        <f ca="1">+IF(AND(ISNUMBER(OFFSET('Sanitation Data'!$I$4,0,10*ROW('Sanitation Data'!I199))),'Data Summary'!DJ205="Yes"),100-OFFSET('Sanitation Data'!$I$4,0,10*ROW('Sanitation Data'!I199)),NA())</f>
        <v>#N/A</v>
      </c>
      <c r="AV205" s="511" t="e">
        <f ca="1">+IF(AND(ISNUMBER(OFFSET('Sanitation Data'!$I$6,0,10*ROW('Sanitation Data'!I199))),'Data Summary'!DK205="Yes"),OFFSET('Sanitation Data'!$I$6,0,10*ROW('Sanitation Data'!I199)),NA())</f>
        <v>#N/A</v>
      </c>
      <c r="AW205" s="511" t="e">
        <f ca="1">+IF(AND(ISNUMBER(OFFSET('Sanitation Data'!$I$10,0,10*ROW('Sanitation Data'!I199))),'Data Summary'!DL205="Yes"),OFFSET('Sanitation Data'!$I$10,0,10*ROW('Sanitation Data'!I199)),NA())</f>
        <v>#N/A</v>
      </c>
      <c r="AX205" s="511" t="e">
        <f ca="1">+IF(AND(ISNUMBER(OFFSET('Sanitation Data'!$I$11,0,10*ROW('Sanitation Data'!I199))),'Data Summary'!DM205="Yes"),OFFSET('Sanitation Data'!$I$11,0,10*ROW('Sanitation Data'!I199)),NA())</f>
        <v>#N/A</v>
      </c>
      <c r="AY205" s="511" t="e">
        <f ca="1">+IF(AND(ISNUMBER(OFFSET('Sanitation Data'!$I$12,0,10*ROW('Sanitation Data'!I199))),'Data Summary'!DN205="Yes"),OFFSET('Sanitation Data'!$I$12,0,10*ROW('Sanitation Data'!I199)),NA())</f>
        <v>#N/A</v>
      </c>
      <c r="AZ205" s="512" t="e">
        <f ca="1">+IF(AND(ISNUMBER(OFFSET('Hygiene Data'!$D$5,0,10*ROW('Hygiene Data'!D199))),'Data Summary'!DO205="Yes"),OFFSET('Hygiene Data'!$D$5,0,10*ROW('Hygiene Data'!D199)),NA())</f>
        <v>#N/A</v>
      </c>
      <c r="BA205" s="512" t="e">
        <f ca="1">+IF(AND(ISNUMBER(OFFSET('Hygiene Data'!$D$7,0,10*ROW('Hygiene Data'!D199))),'Data Summary'!DP205="Yes"),OFFSET('Hygiene Data'!$D$7,0,10*ROW('Hygiene Data'!D199)),NA())</f>
        <v>#N/A</v>
      </c>
      <c r="BB205" s="512" t="e">
        <f ca="1">+IF(AND(ISNUMBER(OFFSET('Hygiene Data'!$D$9,0,10*ROW('Hygiene Data'!D199))),'Data Summary'!DQ205="Yes"),OFFSET('Hygiene Data'!$D$9,0,10*ROW('Hygiene Data'!D199)),NA())</f>
        <v>#N/A</v>
      </c>
      <c r="BC205" s="512" t="e">
        <f ca="1">+IF(AND(ISNUMBER(OFFSET('Hygiene Data'!$E$5,0,10*ROW('Hygiene Data'!E199))),'Data Summary'!DR205="Yes"),OFFSET('Hygiene Data'!$E$5,0,10*ROW('Hygiene Data'!E199)),NA())</f>
        <v>#N/A</v>
      </c>
      <c r="BD205" s="512" t="e">
        <f ca="1">+IF(AND(ISNUMBER(OFFSET('Hygiene Data'!$E$7,0,10*ROW('Hygiene Data'!E199))),'Data Summary'!DS205="Yes"),OFFSET('Hygiene Data'!$E$7,0,10*ROW('Hygiene Data'!E199)),NA())</f>
        <v>#N/A</v>
      </c>
      <c r="BE205" s="512" t="e">
        <f ca="1">+IF(AND(ISNUMBER(OFFSET('Hygiene Data'!$E$9,0,10*ROW('Hygiene Data'!E199))),'Data Summary'!DT205="Yes"),OFFSET('Hygiene Data'!$E$9,0,10*ROW('Hygiene Data'!E199)),NA())</f>
        <v>#N/A</v>
      </c>
      <c r="BF205" s="512" t="e">
        <f ca="1">+IF(AND(ISNUMBER(OFFSET('Hygiene Data'!$F$5,0,10*ROW('Hygiene Data'!F199))),'Data Summary'!DU205="Yes"),OFFSET('Hygiene Data'!$F$5,0,10*ROW('Hygiene Data'!F199)),NA())</f>
        <v>#N/A</v>
      </c>
      <c r="BG205" s="512" t="e">
        <f ca="1">+IF(AND(ISNUMBER(OFFSET('Hygiene Data'!$F$7,0,10*ROW('Hygiene Data'!F199))),'Data Summary'!DV205="Yes"),OFFSET('Hygiene Data'!$F$7,0,10*ROW('Hygiene Data'!F199)),NA())</f>
        <v>#N/A</v>
      </c>
      <c r="BH205" s="512" t="e">
        <f ca="1">+IF(AND(ISNUMBER(OFFSET('Hygiene Data'!$F$9,0,10*ROW('Hygiene Data'!F199))),'Data Summary'!DW205="Yes"),OFFSET('Hygiene Data'!$F$9,0,10*ROW('Hygiene Data'!F199)),NA())</f>
        <v>#N/A</v>
      </c>
      <c r="BI205" s="512" t="e">
        <f ca="1">+IF(AND(ISNUMBER(OFFSET('Hygiene Data'!$G$5,0,10*ROW('Hygiene Data'!G199))),'Data Summary'!DX205="Yes"),OFFSET('Hygiene Data'!$G$5,0,10*ROW('Hygiene Data'!G199)),NA())</f>
        <v>#N/A</v>
      </c>
      <c r="BJ205" s="512" t="e">
        <f ca="1">+IF(AND(ISNUMBER(OFFSET('Hygiene Data'!$G$7,0,10*ROW('Hygiene Data'!G199))),'Data Summary'!DY205="Yes"),OFFSET('Hygiene Data'!$G$7,0,10*ROW('Hygiene Data'!G199)),NA())</f>
        <v>#N/A</v>
      </c>
      <c r="BK205" s="512" t="e">
        <f ca="1">+IF(AND(ISNUMBER(OFFSET('Hygiene Data'!$G$9,0,10*ROW('Hygiene Data'!G199))),'Data Summary'!DZ205="Yes"),OFFSET('Hygiene Data'!$G$9,0,10*ROW('Hygiene Data'!G199)),NA())</f>
        <v>#N/A</v>
      </c>
      <c r="BL205" s="512" t="e">
        <f ca="1">+IF(AND(ISNUMBER(OFFSET('Hygiene Data'!$H$5,0,10*ROW('Hygiene Data'!H199))),'Data Summary'!EA205="Yes"),OFFSET('Hygiene Data'!$H$5,0,10*ROW('Hygiene Data'!H199)),NA())</f>
        <v>#N/A</v>
      </c>
      <c r="BM205" s="512" t="e">
        <f ca="1">+IF(AND(ISNUMBER(OFFSET('Hygiene Data'!$H$7,0,10*ROW('Hygiene Data'!H199))),'Data Summary'!EB205="Yes"),OFFSET('Hygiene Data'!$H$7,0,10*ROW('Hygiene Data'!H199)),NA())</f>
        <v>#N/A</v>
      </c>
      <c r="BN205" s="512" t="e">
        <f ca="1">+IF(AND(ISNUMBER(OFFSET('Hygiene Data'!$H$9,0,10*ROW('Hygiene Data'!H199))),'Data Summary'!EC205="Yes"),OFFSET('Hygiene Data'!$H$9,0,10*ROW('Hygiene Data'!H199)),NA())</f>
        <v>#N/A</v>
      </c>
      <c r="BO205" s="512" t="e">
        <f ca="1">+IF(AND(ISNUMBER(OFFSET('Hygiene Data'!$I$5,0,10*ROW('Hygiene Data'!I199))),'Data Summary'!ED205="Yes"),OFFSET('Hygiene Data'!$I$5,0,10*ROW('Hygiene Data'!I199)),NA())</f>
        <v>#N/A</v>
      </c>
      <c r="BP205" s="512" t="e">
        <f ca="1">+IF(AND(ISNUMBER(OFFSET('Hygiene Data'!$I$7,0,10*ROW('Hygiene Data'!I199))),'Data Summary'!EE205="Yes"),OFFSET('Hygiene Data'!$I$7,0,10*ROW('Hygiene Data'!I199)),NA())</f>
        <v>#N/A</v>
      </c>
      <c r="BQ205" s="512" t="e">
        <f ca="1">+IF(AND(ISNUMBER(OFFSET('Hygiene Data'!$I$9,0,10*ROW('Hygiene Data'!I199))),'Data Summary'!EF205="Yes"),OFFSET('Hygiene Data'!$I$9,0,10*ROW('Hygiene Data'!I199)),NA())</f>
        <v>#N/A</v>
      </c>
    </row>
    <row r="206" spans="1:69" x14ac:dyDescent="0.25">
      <c r="A206" s="508" t="e">
        <f ca="1">+RIGHT('Data Summary'!A206,LEN('Data Summary'!A206)-9)</f>
        <v>#VALUE!</v>
      </c>
      <c r="B206" s="482" t="str">
        <f ca="1">+IF(ISTEXT('Data Summary'!B206),'Data Summary'!B206,"")</f>
        <v/>
      </c>
      <c r="C206" s="509" t="e">
        <f ca="1">+VALUE('Data Summary'!C206)</f>
        <v>#VALUE!</v>
      </c>
      <c r="D206" s="510" t="e">
        <f ca="1">+IF(AND(ISNUMBER(OFFSET('Water Data'!$D$4,0,10*ROW('Water Data'!D200))),'Data Summary'!BS206="Yes"),100-OFFSET('Water Data'!$D$4,0,10*ROW('Water Data'!D200)),NA())</f>
        <v>#N/A</v>
      </c>
      <c r="E206" s="510" t="e">
        <f ca="1">+IF(AND(ISNUMBER(OFFSET('Water Data'!$D$6,0,10*ROW('Water Data'!D200))),'Data Summary'!BT206="Yes"),OFFSET('Water Data'!$D$6,0,10*ROW('Water Data'!D200)),NA())</f>
        <v>#N/A</v>
      </c>
      <c r="F206" s="510" t="e">
        <f ca="1">+IF(AND(ISNUMBER(OFFSET('Water Data'!$D$9,0,10*ROW('Water Data'!D200))),'Data Summary'!BU206="Yes"),OFFSET('Water Data'!$D$9,0,10*ROW('Water Data'!D200)),NA())</f>
        <v>#N/A</v>
      </c>
      <c r="G206" s="510" t="e">
        <f ca="1">+IF(AND(ISNUMBER(OFFSET('Water Data'!$E$4,0,10*ROW('Water Data'!E200))),'Data Summary'!BV206="Yes"),100-OFFSET('Water Data'!$E$4,0,10*ROW('Water Data'!E200)),NA())</f>
        <v>#N/A</v>
      </c>
      <c r="H206" s="510" t="e">
        <f ca="1">+IF(AND(ISNUMBER(OFFSET('Water Data'!$E$6,0,10*ROW('Water Data'!E200))),'Data Summary'!BW206="Yes"),OFFSET('Water Data'!$E$6,0,10*ROW('Water Data'!E200)),NA())</f>
        <v>#N/A</v>
      </c>
      <c r="I206" s="510" t="e">
        <f ca="1">+IF(AND(ISNUMBER(OFFSET('Water Data'!$E$9,0,10*ROW('Water Data'!E200))),'Data Summary'!BX206="Yes"),OFFSET('Water Data'!$E$9,0,10*ROW('Water Data'!E200)),NA())</f>
        <v>#N/A</v>
      </c>
      <c r="J206" s="510" t="e">
        <f ca="1">+IF(AND(ISNUMBER(OFFSET('Water Data'!$F$4,0,10*ROW('Water Data'!F200))),'Data Summary'!BY206="Yes"),100-OFFSET('Water Data'!$F$4,0,10*ROW('Water Data'!F200)),NA())</f>
        <v>#N/A</v>
      </c>
      <c r="K206" s="510" t="e">
        <f ca="1">+IF(AND(ISNUMBER(OFFSET('Water Data'!$F$6,0,10*ROW('Water Data'!F200))),'Data Summary'!BZ206="Yes"),OFFSET('Water Data'!$F$6,0,10*ROW('Water Data'!F200)),NA())</f>
        <v>#N/A</v>
      </c>
      <c r="L206" s="510" t="e">
        <f ca="1">+IF(AND(ISNUMBER(OFFSET('Water Data'!$F$9,0,10*ROW('Water Data'!F200))),'Data Summary'!CA206="Yes"),OFFSET('Water Data'!$F$9,0,10*ROW('Water Data'!F200)),NA())</f>
        <v>#N/A</v>
      </c>
      <c r="M206" s="510" t="e">
        <f ca="1">+IF(AND(ISNUMBER(OFFSET('Water Data'!$G$4,0,10*ROW('Water Data'!G200))),'Data Summary'!CB206="Yes"),100-OFFSET('Water Data'!$G$4,0,10*ROW('Water Data'!G200)),NA())</f>
        <v>#N/A</v>
      </c>
      <c r="N206" s="510" t="e">
        <f ca="1">+IF(AND(ISNUMBER(OFFSET('Water Data'!$G$6,0,10*ROW('Water Data'!G200))),'Data Summary'!CC206="Yes"),OFFSET('Water Data'!$G$6,0,10*ROW('Water Data'!G200)),NA())</f>
        <v>#N/A</v>
      </c>
      <c r="O206" s="510" t="e">
        <f ca="1">+IF(AND(ISNUMBER(OFFSET('Water Data'!$G$9,0,10*ROW('Water Data'!G200))),'Data Summary'!CD206="Yes"),OFFSET('Water Data'!$G$9,0,10*ROW('Water Data'!G200)),NA())</f>
        <v>#N/A</v>
      </c>
      <c r="P206" s="510" t="e">
        <f ca="1">+IF(AND(ISNUMBER(OFFSET('Water Data'!$H$4,0,10*ROW('Water Data'!H200))),'Data Summary'!CE206="Yes"),100-OFFSET('Water Data'!$H$4,0,10*ROW('Water Data'!H200)),NA())</f>
        <v>#N/A</v>
      </c>
      <c r="Q206" s="510" t="e">
        <f ca="1">+IF(AND(ISNUMBER(OFFSET('Water Data'!$H$6,0,10*ROW('Water Data'!H200))),'Data Summary'!CF206="Yes"),OFFSET('Water Data'!$H$6,0,10*ROW('Water Data'!H200)),NA())</f>
        <v>#N/A</v>
      </c>
      <c r="R206" s="510" t="e">
        <f ca="1">+IF(AND(ISNUMBER(OFFSET('Water Data'!$H$9,0,10*ROW('Water Data'!H200))),'Data Summary'!CG206="Yes"),OFFSET('Water Data'!$H$9,0,10*ROW('Water Data'!H200)),NA())</f>
        <v>#N/A</v>
      </c>
      <c r="S206" s="510" t="e">
        <f ca="1">+IF(AND(ISNUMBER(OFFSET('Water Data'!$I$4,0,10*ROW('Water Data'!I200))),'Data Summary'!CH206="Yes"),100-OFFSET('Water Data'!$I$4,0,10*ROW('Water Data'!I200)),NA())</f>
        <v>#N/A</v>
      </c>
      <c r="T206" s="510" t="e">
        <f ca="1">+IF(AND(ISNUMBER(OFFSET('Water Data'!$I$6,0,10*ROW('Water Data'!I200))),'Data Summary'!CI206="Yes"),OFFSET('Water Data'!$I$6,0,10*ROW('Water Data'!I200)),NA())</f>
        <v>#N/A</v>
      </c>
      <c r="U206" s="510" t="e">
        <f ca="1">+IF(AND(ISNUMBER(OFFSET('Water Data'!$I$9,0,10*ROW('Water Data'!I200))),'Data Summary'!CJ206="Yes"),OFFSET('Water Data'!$I$9,0,10*ROW('Water Data'!I200)),NA())</f>
        <v>#N/A</v>
      </c>
      <c r="V206" s="511" t="e">
        <f ca="1">+IF(AND(ISNUMBER(OFFSET('Sanitation Data'!$D$4,0,10*ROW('Sanitation Data'!D200))),'Data Summary'!CK206="Yes"),100-OFFSET('Sanitation Data'!$D$4,0,10*ROW('Sanitation Data'!D200)),NA())</f>
        <v>#N/A</v>
      </c>
      <c r="W206" s="511" t="e">
        <f ca="1">+IF(AND(ISNUMBER(OFFSET('Sanitation Data'!$D$6,0,10*ROW('Sanitation Data'!D200))),'Data Summary'!CL206="Yes"),OFFSET('Sanitation Data'!$D$6,0,10*ROW('Sanitation Data'!D200)),NA())</f>
        <v>#N/A</v>
      </c>
      <c r="X206" s="511" t="e">
        <f ca="1">+IF(AND(ISNUMBER(OFFSET('Sanitation Data'!$D$10,0,10*ROW('Sanitation Data'!D200))),'Data Summary'!CM206="Yes"),OFFSET('Sanitation Data'!$D$10,0,10*ROW('Sanitation Data'!D200)),NA())</f>
        <v>#N/A</v>
      </c>
      <c r="Y206" s="511" t="e">
        <f ca="1">+IF(AND(ISNUMBER(OFFSET('Sanitation Data'!$D$11,0,10*ROW('Sanitation Data'!D200))),'Data Summary'!CN206="Yes"),OFFSET('Sanitation Data'!$D$11,0,10*ROW('Sanitation Data'!D200)),NA())</f>
        <v>#N/A</v>
      </c>
      <c r="Z206" s="511" t="e">
        <f ca="1">+IF(AND(ISNUMBER(OFFSET('Sanitation Data'!$D$12,0,10*ROW('Sanitation Data'!D200))),'Data Summary'!CO206="Yes"),OFFSET('Sanitation Data'!$D$12,0,10*ROW('Sanitation Data'!D200)),NA())</f>
        <v>#N/A</v>
      </c>
      <c r="AA206" s="511" t="e">
        <f ca="1">+IF(AND(ISNUMBER(OFFSET('Sanitation Data'!$E$4,0,10*ROW('Sanitation Data'!E200))),'Data Summary'!CP206="Yes"),100-OFFSET('Sanitation Data'!$E$4,0,10*ROW('Sanitation Data'!E200)),NA())</f>
        <v>#N/A</v>
      </c>
      <c r="AB206" s="511" t="e">
        <f ca="1">+IF(AND(ISNUMBER(OFFSET('Sanitation Data'!$E$6,0,10*ROW('Sanitation Data'!E200))),'Data Summary'!CQ206="Yes"),OFFSET('Sanitation Data'!$E$6,0,10*ROW('Sanitation Data'!E200)),NA())</f>
        <v>#N/A</v>
      </c>
      <c r="AC206" s="511" t="e">
        <f ca="1">+IF(AND(ISNUMBER(OFFSET('Sanitation Data'!$E$10,0,10*ROW('Sanitation Data'!E200))),'Data Summary'!CR206="Yes"),OFFSET('Sanitation Data'!$E$10,0,10*ROW('Sanitation Data'!E200)),NA())</f>
        <v>#N/A</v>
      </c>
      <c r="AD206" s="511" t="e">
        <f ca="1">+IF(AND(ISNUMBER(OFFSET('Sanitation Data'!$E$11,0,10*ROW('Sanitation Data'!E200))),'Data Summary'!CS206="Yes"),OFFSET('Sanitation Data'!$E$11,0,10*ROW('Sanitation Data'!E200)),NA())</f>
        <v>#N/A</v>
      </c>
      <c r="AE206" s="511" t="e">
        <f ca="1">+IF(AND(ISNUMBER(OFFSET('Sanitation Data'!$E$12,0,10*ROW('Sanitation Data'!E200))),'Data Summary'!CT206="Yes"),OFFSET('Sanitation Data'!$E$12,0,10*ROW('Sanitation Data'!E200)),NA())</f>
        <v>#N/A</v>
      </c>
      <c r="AF206" s="511" t="e">
        <f ca="1">+IF(AND(ISNUMBER(OFFSET('Sanitation Data'!$F$4,0,10*ROW('Sanitation Data'!F200))),'Data Summary'!CU206="Yes"),100-OFFSET('Sanitation Data'!$F$4,0,10*ROW('Sanitation Data'!F200)),NA())</f>
        <v>#N/A</v>
      </c>
      <c r="AG206" s="511" t="e">
        <f ca="1">+IF(AND(ISNUMBER(OFFSET('Sanitation Data'!$F$6,0,10*ROW('Sanitation Data'!F200))),'Data Summary'!CV206="Yes"),OFFSET('Sanitation Data'!$F$6,0,10*ROW('Sanitation Data'!F200)),NA())</f>
        <v>#N/A</v>
      </c>
      <c r="AH206" s="511" t="e">
        <f ca="1">+IF(AND(ISNUMBER(OFFSET('Sanitation Data'!$F$10,0,10*ROW('Sanitation Data'!F200))),'Data Summary'!CW206="Yes"),OFFSET('Sanitation Data'!$F$10,0,10*ROW('Sanitation Data'!F200)),NA())</f>
        <v>#N/A</v>
      </c>
      <c r="AI206" s="511" t="e">
        <f ca="1">+IF(AND(ISNUMBER(OFFSET('Sanitation Data'!$F$11,0,10*ROW('Sanitation Data'!F200))),'Data Summary'!CX206="Yes"),OFFSET('Sanitation Data'!$F$11,0,10*ROW('Sanitation Data'!F200)),NA())</f>
        <v>#N/A</v>
      </c>
      <c r="AJ206" s="511" t="e">
        <f ca="1">+IF(AND(ISNUMBER(OFFSET('Sanitation Data'!$F$12,0,10*ROW('Sanitation Data'!F200))),'Data Summary'!CY206="Yes"),OFFSET('Sanitation Data'!$F$12,0,10*ROW('Sanitation Data'!F200)),NA())</f>
        <v>#N/A</v>
      </c>
      <c r="AK206" s="511" t="e">
        <f ca="1">+IF(AND(ISNUMBER(OFFSET('Sanitation Data'!$G$4,0,10*ROW('Sanitation Data'!G200))),'Data Summary'!CZ206="Yes"),100-OFFSET('Sanitation Data'!$G$4,0,10*ROW('Sanitation Data'!G200)),NA())</f>
        <v>#N/A</v>
      </c>
      <c r="AL206" s="511" t="e">
        <f ca="1">+IF(AND(ISNUMBER(OFFSET('Sanitation Data'!$G$6,0,10*ROW('Sanitation Data'!G200))),'Data Summary'!DA206="Yes"),OFFSET('Sanitation Data'!$G$6,0,10*ROW('Sanitation Data'!G200)),NA())</f>
        <v>#N/A</v>
      </c>
      <c r="AM206" s="511" t="e">
        <f ca="1">+IF(AND(ISNUMBER(OFFSET('Sanitation Data'!$G$10,0,10*ROW('Sanitation Data'!G200))),'Data Summary'!DB206="Yes"),OFFSET('Sanitation Data'!$G$10,0,10*ROW('Sanitation Data'!G200)),NA())</f>
        <v>#N/A</v>
      </c>
      <c r="AN206" s="511" t="e">
        <f ca="1">+IF(AND(ISNUMBER(OFFSET('Sanitation Data'!$G$11,0,10*ROW('Sanitation Data'!G200))),'Data Summary'!DC206="Yes"),OFFSET('Sanitation Data'!$G$11,0,10*ROW('Sanitation Data'!G200)),NA())</f>
        <v>#N/A</v>
      </c>
      <c r="AO206" s="511" t="e">
        <f ca="1">+IF(AND(ISNUMBER(OFFSET('Sanitation Data'!$G$12,0,10*ROW('Sanitation Data'!G200))),'Data Summary'!DD206="Yes"),OFFSET('Sanitation Data'!$G$12,0,10*ROW('Sanitation Data'!G200)),NA())</f>
        <v>#N/A</v>
      </c>
      <c r="AP206" s="511" t="e">
        <f ca="1">+IF(AND(ISNUMBER(OFFSET('Sanitation Data'!$H$4,0,10*ROW('Sanitation Data'!H200))),'Data Summary'!DE206="Yes"),100-OFFSET('Sanitation Data'!$H$4,0,10*ROW('Sanitation Data'!H200)),NA())</f>
        <v>#N/A</v>
      </c>
      <c r="AQ206" s="511" t="e">
        <f ca="1">+IF(AND(ISNUMBER(OFFSET('Sanitation Data'!$H$6,0,10*ROW('Sanitation Data'!H200))),'Data Summary'!DF206="Yes"),OFFSET('Sanitation Data'!$H$6,0,10*ROW('Sanitation Data'!H200)),NA())</f>
        <v>#N/A</v>
      </c>
      <c r="AR206" s="511" t="e">
        <f ca="1">+IF(AND(ISNUMBER(OFFSET('Sanitation Data'!$H$10,0,10*ROW('Sanitation Data'!H200))),'Data Summary'!DG206="Yes"),OFFSET('Sanitation Data'!$H$10,0,10*ROW('Sanitation Data'!H200)),NA())</f>
        <v>#N/A</v>
      </c>
      <c r="AS206" s="511" t="e">
        <f ca="1">+IF(AND(ISNUMBER(OFFSET('Sanitation Data'!$H$11,0,10*ROW('Sanitation Data'!H200))),'Data Summary'!DH206="Yes"),OFFSET('Sanitation Data'!$H$11,0,10*ROW('Sanitation Data'!H200)),NA())</f>
        <v>#N/A</v>
      </c>
      <c r="AT206" s="511" t="e">
        <f ca="1">+IF(AND(ISNUMBER(OFFSET('Sanitation Data'!$H$12,0,10*ROW('Sanitation Data'!H200))),'Data Summary'!DI206="Yes"),OFFSET('Sanitation Data'!$H$12,0,10*ROW('Sanitation Data'!H200)),NA())</f>
        <v>#N/A</v>
      </c>
      <c r="AU206" s="511" t="e">
        <f ca="1">+IF(AND(ISNUMBER(OFFSET('Sanitation Data'!$I$4,0,10*ROW('Sanitation Data'!I200))),'Data Summary'!DJ206="Yes"),100-OFFSET('Sanitation Data'!$I$4,0,10*ROW('Sanitation Data'!I200)),NA())</f>
        <v>#N/A</v>
      </c>
      <c r="AV206" s="511" t="e">
        <f ca="1">+IF(AND(ISNUMBER(OFFSET('Sanitation Data'!$I$6,0,10*ROW('Sanitation Data'!I200))),'Data Summary'!DK206="Yes"),OFFSET('Sanitation Data'!$I$6,0,10*ROW('Sanitation Data'!I200)),NA())</f>
        <v>#N/A</v>
      </c>
      <c r="AW206" s="511" t="e">
        <f ca="1">+IF(AND(ISNUMBER(OFFSET('Sanitation Data'!$I$10,0,10*ROW('Sanitation Data'!I200))),'Data Summary'!DL206="Yes"),OFFSET('Sanitation Data'!$I$10,0,10*ROW('Sanitation Data'!I200)),NA())</f>
        <v>#N/A</v>
      </c>
      <c r="AX206" s="511" t="e">
        <f ca="1">+IF(AND(ISNUMBER(OFFSET('Sanitation Data'!$I$11,0,10*ROW('Sanitation Data'!I200))),'Data Summary'!DM206="Yes"),OFFSET('Sanitation Data'!$I$11,0,10*ROW('Sanitation Data'!I200)),NA())</f>
        <v>#N/A</v>
      </c>
      <c r="AY206" s="511" t="e">
        <f ca="1">+IF(AND(ISNUMBER(OFFSET('Sanitation Data'!$I$12,0,10*ROW('Sanitation Data'!I200))),'Data Summary'!DN206="Yes"),OFFSET('Sanitation Data'!$I$12,0,10*ROW('Sanitation Data'!I200)),NA())</f>
        <v>#N/A</v>
      </c>
      <c r="AZ206" s="512" t="e">
        <f ca="1">+IF(AND(ISNUMBER(OFFSET('Hygiene Data'!$D$5,0,10*ROW('Hygiene Data'!D200))),'Data Summary'!DO206="Yes"),OFFSET('Hygiene Data'!$D$5,0,10*ROW('Hygiene Data'!D200)),NA())</f>
        <v>#N/A</v>
      </c>
      <c r="BA206" s="512" t="e">
        <f ca="1">+IF(AND(ISNUMBER(OFFSET('Hygiene Data'!$D$7,0,10*ROW('Hygiene Data'!D200))),'Data Summary'!DP206="Yes"),OFFSET('Hygiene Data'!$D$7,0,10*ROW('Hygiene Data'!D200)),NA())</f>
        <v>#N/A</v>
      </c>
      <c r="BB206" s="512" t="e">
        <f ca="1">+IF(AND(ISNUMBER(OFFSET('Hygiene Data'!$D$9,0,10*ROW('Hygiene Data'!D200))),'Data Summary'!DQ206="Yes"),OFFSET('Hygiene Data'!$D$9,0,10*ROW('Hygiene Data'!D200)),NA())</f>
        <v>#N/A</v>
      </c>
      <c r="BC206" s="512" t="e">
        <f ca="1">+IF(AND(ISNUMBER(OFFSET('Hygiene Data'!$E$5,0,10*ROW('Hygiene Data'!E200))),'Data Summary'!DR206="Yes"),OFFSET('Hygiene Data'!$E$5,0,10*ROW('Hygiene Data'!E200)),NA())</f>
        <v>#N/A</v>
      </c>
      <c r="BD206" s="512" t="e">
        <f ca="1">+IF(AND(ISNUMBER(OFFSET('Hygiene Data'!$E$7,0,10*ROW('Hygiene Data'!E200))),'Data Summary'!DS206="Yes"),OFFSET('Hygiene Data'!$E$7,0,10*ROW('Hygiene Data'!E200)),NA())</f>
        <v>#N/A</v>
      </c>
      <c r="BE206" s="512" t="e">
        <f ca="1">+IF(AND(ISNUMBER(OFFSET('Hygiene Data'!$E$9,0,10*ROW('Hygiene Data'!E200))),'Data Summary'!DT206="Yes"),OFFSET('Hygiene Data'!$E$9,0,10*ROW('Hygiene Data'!E200)),NA())</f>
        <v>#N/A</v>
      </c>
      <c r="BF206" s="512" t="e">
        <f ca="1">+IF(AND(ISNUMBER(OFFSET('Hygiene Data'!$F$5,0,10*ROW('Hygiene Data'!F200))),'Data Summary'!DU206="Yes"),OFFSET('Hygiene Data'!$F$5,0,10*ROW('Hygiene Data'!F200)),NA())</f>
        <v>#N/A</v>
      </c>
      <c r="BG206" s="512" t="e">
        <f ca="1">+IF(AND(ISNUMBER(OFFSET('Hygiene Data'!$F$7,0,10*ROW('Hygiene Data'!F200))),'Data Summary'!DV206="Yes"),OFFSET('Hygiene Data'!$F$7,0,10*ROW('Hygiene Data'!F200)),NA())</f>
        <v>#N/A</v>
      </c>
      <c r="BH206" s="512" t="e">
        <f ca="1">+IF(AND(ISNUMBER(OFFSET('Hygiene Data'!$F$9,0,10*ROW('Hygiene Data'!F200))),'Data Summary'!DW206="Yes"),OFFSET('Hygiene Data'!$F$9,0,10*ROW('Hygiene Data'!F200)),NA())</f>
        <v>#N/A</v>
      </c>
      <c r="BI206" s="512" t="e">
        <f ca="1">+IF(AND(ISNUMBER(OFFSET('Hygiene Data'!$G$5,0,10*ROW('Hygiene Data'!G200))),'Data Summary'!DX206="Yes"),OFFSET('Hygiene Data'!$G$5,0,10*ROW('Hygiene Data'!G200)),NA())</f>
        <v>#N/A</v>
      </c>
      <c r="BJ206" s="512" t="e">
        <f ca="1">+IF(AND(ISNUMBER(OFFSET('Hygiene Data'!$G$7,0,10*ROW('Hygiene Data'!G200))),'Data Summary'!DY206="Yes"),OFFSET('Hygiene Data'!$G$7,0,10*ROW('Hygiene Data'!G200)),NA())</f>
        <v>#N/A</v>
      </c>
      <c r="BK206" s="512" t="e">
        <f ca="1">+IF(AND(ISNUMBER(OFFSET('Hygiene Data'!$G$9,0,10*ROW('Hygiene Data'!G200))),'Data Summary'!DZ206="Yes"),OFFSET('Hygiene Data'!$G$9,0,10*ROW('Hygiene Data'!G200)),NA())</f>
        <v>#N/A</v>
      </c>
      <c r="BL206" s="512" t="e">
        <f ca="1">+IF(AND(ISNUMBER(OFFSET('Hygiene Data'!$H$5,0,10*ROW('Hygiene Data'!H200))),'Data Summary'!EA206="Yes"),OFFSET('Hygiene Data'!$H$5,0,10*ROW('Hygiene Data'!H200)),NA())</f>
        <v>#N/A</v>
      </c>
      <c r="BM206" s="512" t="e">
        <f ca="1">+IF(AND(ISNUMBER(OFFSET('Hygiene Data'!$H$7,0,10*ROW('Hygiene Data'!H200))),'Data Summary'!EB206="Yes"),OFFSET('Hygiene Data'!$H$7,0,10*ROW('Hygiene Data'!H200)),NA())</f>
        <v>#N/A</v>
      </c>
      <c r="BN206" s="512" t="e">
        <f ca="1">+IF(AND(ISNUMBER(OFFSET('Hygiene Data'!$H$9,0,10*ROW('Hygiene Data'!H200))),'Data Summary'!EC206="Yes"),OFFSET('Hygiene Data'!$H$9,0,10*ROW('Hygiene Data'!H200)),NA())</f>
        <v>#N/A</v>
      </c>
      <c r="BO206" s="512" t="e">
        <f ca="1">+IF(AND(ISNUMBER(OFFSET('Hygiene Data'!$I$5,0,10*ROW('Hygiene Data'!I200))),'Data Summary'!ED206="Yes"),OFFSET('Hygiene Data'!$I$5,0,10*ROW('Hygiene Data'!I200)),NA())</f>
        <v>#N/A</v>
      </c>
      <c r="BP206" s="512" t="e">
        <f ca="1">+IF(AND(ISNUMBER(OFFSET('Hygiene Data'!$I$7,0,10*ROW('Hygiene Data'!I200))),'Data Summary'!EE206="Yes"),OFFSET('Hygiene Data'!$I$7,0,10*ROW('Hygiene Data'!I200)),NA())</f>
        <v>#N/A</v>
      </c>
      <c r="BQ206" s="512" t="e">
        <f ca="1">+IF(AND(ISNUMBER(OFFSET('Hygiene Data'!$I$9,0,10*ROW('Hygiene Data'!I200))),'Data Summary'!EF206="Yes"),OFFSET('Hygiene Data'!$I$9,0,10*ROW('Hygiene Data'!I200)),NA())</f>
        <v>#N/A</v>
      </c>
    </row>
    <row r="207" spans="1:69" x14ac:dyDescent="0.25">
      <c r="A207" s="508" t="e">
        <f ca="1">+RIGHT('Data Summary'!A207,LEN('Data Summary'!A207)-9)</f>
        <v>#VALUE!</v>
      </c>
      <c r="B207" s="482" t="str">
        <f ca="1">+IF(ISTEXT('Data Summary'!B207),'Data Summary'!B207,"")</f>
        <v/>
      </c>
      <c r="C207" s="509" t="e">
        <f ca="1">+VALUE('Data Summary'!C207)</f>
        <v>#VALUE!</v>
      </c>
      <c r="D207" s="510" t="e">
        <f ca="1">+IF(AND(ISNUMBER(OFFSET('Water Data'!$D$4,0,10*ROW('Water Data'!D201))),'Data Summary'!BS207="Yes"),100-OFFSET('Water Data'!$D$4,0,10*ROW('Water Data'!D201)),NA())</f>
        <v>#N/A</v>
      </c>
      <c r="E207" s="510" t="e">
        <f ca="1">+IF(AND(ISNUMBER(OFFSET('Water Data'!$D$6,0,10*ROW('Water Data'!D201))),'Data Summary'!BT207="Yes"),OFFSET('Water Data'!$D$6,0,10*ROW('Water Data'!D201)),NA())</f>
        <v>#N/A</v>
      </c>
      <c r="F207" s="510" t="e">
        <f ca="1">+IF(AND(ISNUMBER(OFFSET('Water Data'!$D$9,0,10*ROW('Water Data'!D201))),'Data Summary'!BU207="Yes"),OFFSET('Water Data'!$D$9,0,10*ROW('Water Data'!D201)),NA())</f>
        <v>#N/A</v>
      </c>
      <c r="G207" s="510" t="e">
        <f ca="1">+IF(AND(ISNUMBER(OFFSET('Water Data'!$E$4,0,10*ROW('Water Data'!E201))),'Data Summary'!BV207="Yes"),100-OFFSET('Water Data'!$E$4,0,10*ROW('Water Data'!E201)),NA())</f>
        <v>#N/A</v>
      </c>
      <c r="H207" s="510" t="e">
        <f ca="1">+IF(AND(ISNUMBER(OFFSET('Water Data'!$E$6,0,10*ROW('Water Data'!E201))),'Data Summary'!BW207="Yes"),OFFSET('Water Data'!$E$6,0,10*ROW('Water Data'!E201)),NA())</f>
        <v>#N/A</v>
      </c>
      <c r="I207" s="510" t="e">
        <f ca="1">+IF(AND(ISNUMBER(OFFSET('Water Data'!$E$9,0,10*ROW('Water Data'!E201))),'Data Summary'!BX207="Yes"),OFFSET('Water Data'!$E$9,0,10*ROW('Water Data'!E201)),NA())</f>
        <v>#N/A</v>
      </c>
      <c r="J207" s="510" t="e">
        <f ca="1">+IF(AND(ISNUMBER(OFFSET('Water Data'!$F$4,0,10*ROW('Water Data'!F201))),'Data Summary'!BY207="Yes"),100-OFFSET('Water Data'!$F$4,0,10*ROW('Water Data'!F201)),NA())</f>
        <v>#N/A</v>
      </c>
      <c r="K207" s="510" t="e">
        <f ca="1">+IF(AND(ISNUMBER(OFFSET('Water Data'!$F$6,0,10*ROW('Water Data'!F201))),'Data Summary'!BZ207="Yes"),OFFSET('Water Data'!$F$6,0,10*ROW('Water Data'!F201)),NA())</f>
        <v>#N/A</v>
      </c>
      <c r="L207" s="510" t="e">
        <f ca="1">+IF(AND(ISNUMBER(OFFSET('Water Data'!$F$9,0,10*ROW('Water Data'!F201))),'Data Summary'!CA207="Yes"),OFFSET('Water Data'!$F$9,0,10*ROW('Water Data'!F201)),NA())</f>
        <v>#N/A</v>
      </c>
      <c r="M207" s="510" t="e">
        <f ca="1">+IF(AND(ISNUMBER(OFFSET('Water Data'!$G$4,0,10*ROW('Water Data'!G201))),'Data Summary'!CB207="Yes"),100-OFFSET('Water Data'!$G$4,0,10*ROW('Water Data'!G201)),NA())</f>
        <v>#N/A</v>
      </c>
      <c r="N207" s="510" t="e">
        <f ca="1">+IF(AND(ISNUMBER(OFFSET('Water Data'!$G$6,0,10*ROW('Water Data'!G201))),'Data Summary'!CC207="Yes"),OFFSET('Water Data'!$G$6,0,10*ROW('Water Data'!G201)),NA())</f>
        <v>#N/A</v>
      </c>
      <c r="O207" s="510" t="e">
        <f ca="1">+IF(AND(ISNUMBER(OFFSET('Water Data'!$G$9,0,10*ROW('Water Data'!G201))),'Data Summary'!CD207="Yes"),OFFSET('Water Data'!$G$9,0,10*ROW('Water Data'!G201)),NA())</f>
        <v>#N/A</v>
      </c>
      <c r="P207" s="510" t="e">
        <f ca="1">+IF(AND(ISNUMBER(OFFSET('Water Data'!$H$4,0,10*ROW('Water Data'!H201))),'Data Summary'!CE207="Yes"),100-OFFSET('Water Data'!$H$4,0,10*ROW('Water Data'!H201)),NA())</f>
        <v>#N/A</v>
      </c>
      <c r="Q207" s="510" t="e">
        <f ca="1">+IF(AND(ISNUMBER(OFFSET('Water Data'!$H$6,0,10*ROW('Water Data'!H201))),'Data Summary'!CF207="Yes"),OFFSET('Water Data'!$H$6,0,10*ROW('Water Data'!H201)),NA())</f>
        <v>#N/A</v>
      </c>
      <c r="R207" s="510" t="e">
        <f ca="1">+IF(AND(ISNUMBER(OFFSET('Water Data'!$H$9,0,10*ROW('Water Data'!H201))),'Data Summary'!CG207="Yes"),OFFSET('Water Data'!$H$9,0,10*ROW('Water Data'!H201)),NA())</f>
        <v>#N/A</v>
      </c>
      <c r="S207" s="510" t="e">
        <f ca="1">+IF(AND(ISNUMBER(OFFSET('Water Data'!$I$4,0,10*ROW('Water Data'!I201))),'Data Summary'!CH207="Yes"),100-OFFSET('Water Data'!$I$4,0,10*ROW('Water Data'!I201)),NA())</f>
        <v>#N/A</v>
      </c>
      <c r="T207" s="510" t="e">
        <f ca="1">+IF(AND(ISNUMBER(OFFSET('Water Data'!$I$6,0,10*ROW('Water Data'!I201))),'Data Summary'!CI207="Yes"),OFFSET('Water Data'!$I$6,0,10*ROW('Water Data'!I201)),NA())</f>
        <v>#N/A</v>
      </c>
      <c r="U207" s="510" t="e">
        <f ca="1">+IF(AND(ISNUMBER(OFFSET('Water Data'!$I$9,0,10*ROW('Water Data'!I201))),'Data Summary'!CJ207="Yes"),OFFSET('Water Data'!$I$9,0,10*ROW('Water Data'!I201)),NA())</f>
        <v>#N/A</v>
      </c>
      <c r="V207" s="511" t="e">
        <f ca="1">+IF(AND(ISNUMBER(OFFSET('Sanitation Data'!$D$4,0,10*ROW('Sanitation Data'!D201))),'Data Summary'!CK207="Yes"),100-OFFSET('Sanitation Data'!$D$4,0,10*ROW('Sanitation Data'!D201)),NA())</f>
        <v>#N/A</v>
      </c>
      <c r="W207" s="511" t="e">
        <f ca="1">+IF(AND(ISNUMBER(OFFSET('Sanitation Data'!$D$6,0,10*ROW('Sanitation Data'!D201))),'Data Summary'!CL207="Yes"),OFFSET('Sanitation Data'!$D$6,0,10*ROW('Sanitation Data'!D201)),NA())</f>
        <v>#N/A</v>
      </c>
      <c r="X207" s="511" t="e">
        <f ca="1">+IF(AND(ISNUMBER(OFFSET('Sanitation Data'!$D$10,0,10*ROW('Sanitation Data'!D201))),'Data Summary'!CM207="Yes"),OFFSET('Sanitation Data'!$D$10,0,10*ROW('Sanitation Data'!D201)),NA())</f>
        <v>#N/A</v>
      </c>
      <c r="Y207" s="511" t="e">
        <f ca="1">+IF(AND(ISNUMBER(OFFSET('Sanitation Data'!$D$11,0,10*ROW('Sanitation Data'!D201))),'Data Summary'!CN207="Yes"),OFFSET('Sanitation Data'!$D$11,0,10*ROW('Sanitation Data'!D201)),NA())</f>
        <v>#N/A</v>
      </c>
      <c r="Z207" s="511" t="e">
        <f ca="1">+IF(AND(ISNUMBER(OFFSET('Sanitation Data'!$D$12,0,10*ROW('Sanitation Data'!D201))),'Data Summary'!CO207="Yes"),OFFSET('Sanitation Data'!$D$12,0,10*ROW('Sanitation Data'!D201)),NA())</f>
        <v>#N/A</v>
      </c>
      <c r="AA207" s="511" t="e">
        <f ca="1">+IF(AND(ISNUMBER(OFFSET('Sanitation Data'!$E$4,0,10*ROW('Sanitation Data'!E201))),'Data Summary'!CP207="Yes"),100-OFFSET('Sanitation Data'!$E$4,0,10*ROW('Sanitation Data'!E201)),NA())</f>
        <v>#N/A</v>
      </c>
      <c r="AB207" s="511" t="e">
        <f ca="1">+IF(AND(ISNUMBER(OFFSET('Sanitation Data'!$E$6,0,10*ROW('Sanitation Data'!E201))),'Data Summary'!CQ207="Yes"),OFFSET('Sanitation Data'!$E$6,0,10*ROW('Sanitation Data'!E201)),NA())</f>
        <v>#N/A</v>
      </c>
      <c r="AC207" s="511" t="e">
        <f ca="1">+IF(AND(ISNUMBER(OFFSET('Sanitation Data'!$E$10,0,10*ROW('Sanitation Data'!E201))),'Data Summary'!CR207="Yes"),OFFSET('Sanitation Data'!$E$10,0,10*ROW('Sanitation Data'!E201)),NA())</f>
        <v>#N/A</v>
      </c>
      <c r="AD207" s="511" t="e">
        <f ca="1">+IF(AND(ISNUMBER(OFFSET('Sanitation Data'!$E$11,0,10*ROW('Sanitation Data'!E201))),'Data Summary'!CS207="Yes"),OFFSET('Sanitation Data'!$E$11,0,10*ROW('Sanitation Data'!E201)),NA())</f>
        <v>#N/A</v>
      </c>
      <c r="AE207" s="511" t="e">
        <f ca="1">+IF(AND(ISNUMBER(OFFSET('Sanitation Data'!$E$12,0,10*ROW('Sanitation Data'!E201))),'Data Summary'!CT207="Yes"),OFFSET('Sanitation Data'!$E$12,0,10*ROW('Sanitation Data'!E201)),NA())</f>
        <v>#N/A</v>
      </c>
      <c r="AF207" s="511" t="e">
        <f ca="1">+IF(AND(ISNUMBER(OFFSET('Sanitation Data'!$F$4,0,10*ROW('Sanitation Data'!F201))),'Data Summary'!CU207="Yes"),100-OFFSET('Sanitation Data'!$F$4,0,10*ROW('Sanitation Data'!F201)),NA())</f>
        <v>#N/A</v>
      </c>
      <c r="AG207" s="511" t="e">
        <f ca="1">+IF(AND(ISNUMBER(OFFSET('Sanitation Data'!$F$6,0,10*ROW('Sanitation Data'!F201))),'Data Summary'!CV207="Yes"),OFFSET('Sanitation Data'!$F$6,0,10*ROW('Sanitation Data'!F201)),NA())</f>
        <v>#N/A</v>
      </c>
      <c r="AH207" s="511" t="e">
        <f ca="1">+IF(AND(ISNUMBER(OFFSET('Sanitation Data'!$F$10,0,10*ROW('Sanitation Data'!F201))),'Data Summary'!CW207="Yes"),OFFSET('Sanitation Data'!$F$10,0,10*ROW('Sanitation Data'!F201)),NA())</f>
        <v>#N/A</v>
      </c>
      <c r="AI207" s="511" t="e">
        <f ca="1">+IF(AND(ISNUMBER(OFFSET('Sanitation Data'!$F$11,0,10*ROW('Sanitation Data'!F201))),'Data Summary'!CX207="Yes"),OFFSET('Sanitation Data'!$F$11,0,10*ROW('Sanitation Data'!F201)),NA())</f>
        <v>#N/A</v>
      </c>
      <c r="AJ207" s="511" t="e">
        <f ca="1">+IF(AND(ISNUMBER(OFFSET('Sanitation Data'!$F$12,0,10*ROW('Sanitation Data'!F201))),'Data Summary'!CY207="Yes"),OFFSET('Sanitation Data'!$F$12,0,10*ROW('Sanitation Data'!F201)),NA())</f>
        <v>#N/A</v>
      </c>
      <c r="AK207" s="511" t="e">
        <f ca="1">+IF(AND(ISNUMBER(OFFSET('Sanitation Data'!$G$4,0,10*ROW('Sanitation Data'!G201))),'Data Summary'!CZ207="Yes"),100-OFFSET('Sanitation Data'!$G$4,0,10*ROW('Sanitation Data'!G201)),NA())</f>
        <v>#N/A</v>
      </c>
      <c r="AL207" s="511" t="e">
        <f ca="1">+IF(AND(ISNUMBER(OFFSET('Sanitation Data'!$G$6,0,10*ROW('Sanitation Data'!G201))),'Data Summary'!DA207="Yes"),OFFSET('Sanitation Data'!$G$6,0,10*ROW('Sanitation Data'!G201)),NA())</f>
        <v>#N/A</v>
      </c>
      <c r="AM207" s="511" t="e">
        <f ca="1">+IF(AND(ISNUMBER(OFFSET('Sanitation Data'!$G$10,0,10*ROW('Sanitation Data'!G201))),'Data Summary'!DB207="Yes"),OFFSET('Sanitation Data'!$G$10,0,10*ROW('Sanitation Data'!G201)),NA())</f>
        <v>#N/A</v>
      </c>
      <c r="AN207" s="511" t="e">
        <f ca="1">+IF(AND(ISNUMBER(OFFSET('Sanitation Data'!$G$11,0,10*ROW('Sanitation Data'!G201))),'Data Summary'!DC207="Yes"),OFFSET('Sanitation Data'!$G$11,0,10*ROW('Sanitation Data'!G201)),NA())</f>
        <v>#N/A</v>
      </c>
      <c r="AO207" s="511" t="e">
        <f ca="1">+IF(AND(ISNUMBER(OFFSET('Sanitation Data'!$G$12,0,10*ROW('Sanitation Data'!G201))),'Data Summary'!DD207="Yes"),OFFSET('Sanitation Data'!$G$12,0,10*ROW('Sanitation Data'!G201)),NA())</f>
        <v>#N/A</v>
      </c>
      <c r="AP207" s="511" t="e">
        <f ca="1">+IF(AND(ISNUMBER(OFFSET('Sanitation Data'!$H$4,0,10*ROW('Sanitation Data'!H201))),'Data Summary'!DE207="Yes"),100-OFFSET('Sanitation Data'!$H$4,0,10*ROW('Sanitation Data'!H201)),NA())</f>
        <v>#N/A</v>
      </c>
      <c r="AQ207" s="511" t="e">
        <f ca="1">+IF(AND(ISNUMBER(OFFSET('Sanitation Data'!$H$6,0,10*ROW('Sanitation Data'!H201))),'Data Summary'!DF207="Yes"),OFFSET('Sanitation Data'!$H$6,0,10*ROW('Sanitation Data'!H201)),NA())</f>
        <v>#N/A</v>
      </c>
      <c r="AR207" s="511" t="e">
        <f ca="1">+IF(AND(ISNUMBER(OFFSET('Sanitation Data'!$H$10,0,10*ROW('Sanitation Data'!H201))),'Data Summary'!DG207="Yes"),OFFSET('Sanitation Data'!$H$10,0,10*ROW('Sanitation Data'!H201)),NA())</f>
        <v>#N/A</v>
      </c>
      <c r="AS207" s="511" t="e">
        <f ca="1">+IF(AND(ISNUMBER(OFFSET('Sanitation Data'!$H$11,0,10*ROW('Sanitation Data'!H201))),'Data Summary'!DH207="Yes"),OFFSET('Sanitation Data'!$H$11,0,10*ROW('Sanitation Data'!H201)),NA())</f>
        <v>#N/A</v>
      </c>
      <c r="AT207" s="511" t="e">
        <f ca="1">+IF(AND(ISNUMBER(OFFSET('Sanitation Data'!$H$12,0,10*ROW('Sanitation Data'!H201))),'Data Summary'!DI207="Yes"),OFFSET('Sanitation Data'!$H$12,0,10*ROW('Sanitation Data'!H201)),NA())</f>
        <v>#N/A</v>
      </c>
      <c r="AU207" s="511" t="e">
        <f ca="1">+IF(AND(ISNUMBER(OFFSET('Sanitation Data'!$I$4,0,10*ROW('Sanitation Data'!I201))),'Data Summary'!DJ207="Yes"),100-OFFSET('Sanitation Data'!$I$4,0,10*ROW('Sanitation Data'!I201)),NA())</f>
        <v>#N/A</v>
      </c>
      <c r="AV207" s="511" t="e">
        <f ca="1">+IF(AND(ISNUMBER(OFFSET('Sanitation Data'!$I$6,0,10*ROW('Sanitation Data'!I201))),'Data Summary'!DK207="Yes"),OFFSET('Sanitation Data'!$I$6,0,10*ROW('Sanitation Data'!I201)),NA())</f>
        <v>#N/A</v>
      </c>
      <c r="AW207" s="511" t="e">
        <f ca="1">+IF(AND(ISNUMBER(OFFSET('Sanitation Data'!$I$10,0,10*ROW('Sanitation Data'!I201))),'Data Summary'!DL207="Yes"),OFFSET('Sanitation Data'!$I$10,0,10*ROW('Sanitation Data'!I201)),NA())</f>
        <v>#N/A</v>
      </c>
      <c r="AX207" s="511" t="e">
        <f ca="1">+IF(AND(ISNUMBER(OFFSET('Sanitation Data'!$I$11,0,10*ROW('Sanitation Data'!I201))),'Data Summary'!DM207="Yes"),OFFSET('Sanitation Data'!$I$11,0,10*ROW('Sanitation Data'!I201)),NA())</f>
        <v>#N/A</v>
      </c>
      <c r="AY207" s="511" t="e">
        <f ca="1">+IF(AND(ISNUMBER(OFFSET('Sanitation Data'!$I$12,0,10*ROW('Sanitation Data'!I201))),'Data Summary'!DN207="Yes"),OFFSET('Sanitation Data'!$I$12,0,10*ROW('Sanitation Data'!I201)),NA())</f>
        <v>#N/A</v>
      </c>
      <c r="AZ207" s="512" t="e">
        <f ca="1">+IF(AND(ISNUMBER(OFFSET('Hygiene Data'!$D$5,0,10*ROW('Hygiene Data'!D201))),'Data Summary'!DO207="Yes"),OFFSET('Hygiene Data'!$D$5,0,10*ROW('Hygiene Data'!D201)),NA())</f>
        <v>#N/A</v>
      </c>
      <c r="BA207" s="512" t="e">
        <f ca="1">+IF(AND(ISNUMBER(OFFSET('Hygiene Data'!$D$7,0,10*ROW('Hygiene Data'!D201))),'Data Summary'!DP207="Yes"),OFFSET('Hygiene Data'!$D$7,0,10*ROW('Hygiene Data'!D201)),NA())</f>
        <v>#N/A</v>
      </c>
      <c r="BB207" s="512" t="e">
        <f ca="1">+IF(AND(ISNUMBER(OFFSET('Hygiene Data'!$D$9,0,10*ROW('Hygiene Data'!D201))),'Data Summary'!DQ207="Yes"),OFFSET('Hygiene Data'!$D$9,0,10*ROW('Hygiene Data'!D201)),NA())</f>
        <v>#N/A</v>
      </c>
      <c r="BC207" s="512" t="e">
        <f ca="1">+IF(AND(ISNUMBER(OFFSET('Hygiene Data'!$E$5,0,10*ROW('Hygiene Data'!E201))),'Data Summary'!DR207="Yes"),OFFSET('Hygiene Data'!$E$5,0,10*ROW('Hygiene Data'!E201)),NA())</f>
        <v>#N/A</v>
      </c>
      <c r="BD207" s="512" t="e">
        <f ca="1">+IF(AND(ISNUMBER(OFFSET('Hygiene Data'!$E$7,0,10*ROW('Hygiene Data'!E201))),'Data Summary'!DS207="Yes"),OFFSET('Hygiene Data'!$E$7,0,10*ROW('Hygiene Data'!E201)),NA())</f>
        <v>#N/A</v>
      </c>
      <c r="BE207" s="512" t="e">
        <f ca="1">+IF(AND(ISNUMBER(OFFSET('Hygiene Data'!$E$9,0,10*ROW('Hygiene Data'!E201))),'Data Summary'!DT207="Yes"),OFFSET('Hygiene Data'!$E$9,0,10*ROW('Hygiene Data'!E201)),NA())</f>
        <v>#N/A</v>
      </c>
      <c r="BF207" s="512" t="e">
        <f ca="1">+IF(AND(ISNUMBER(OFFSET('Hygiene Data'!$F$5,0,10*ROW('Hygiene Data'!F201))),'Data Summary'!DU207="Yes"),OFFSET('Hygiene Data'!$F$5,0,10*ROW('Hygiene Data'!F201)),NA())</f>
        <v>#N/A</v>
      </c>
      <c r="BG207" s="512" t="e">
        <f ca="1">+IF(AND(ISNUMBER(OFFSET('Hygiene Data'!$F$7,0,10*ROW('Hygiene Data'!F201))),'Data Summary'!DV207="Yes"),OFFSET('Hygiene Data'!$F$7,0,10*ROW('Hygiene Data'!F201)),NA())</f>
        <v>#N/A</v>
      </c>
      <c r="BH207" s="512" t="e">
        <f ca="1">+IF(AND(ISNUMBER(OFFSET('Hygiene Data'!$F$9,0,10*ROW('Hygiene Data'!F201))),'Data Summary'!DW207="Yes"),OFFSET('Hygiene Data'!$F$9,0,10*ROW('Hygiene Data'!F201)),NA())</f>
        <v>#N/A</v>
      </c>
      <c r="BI207" s="512" t="e">
        <f ca="1">+IF(AND(ISNUMBER(OFFSET('Hygiene Data'!$G$5,0,10*ROW('Hygiene Data'!G201))),'Data Summary'!DX207="Yes"),OFFSET('Hygiene Data'!$G$5,0,10*ROW('Hygiene Data'!G201)),NA())</f>
        <v>#N/A</v>
      </c>
      <c r="BJ207" s="512" t="e">
        <f ca="1">+IF(AND(ISNUMBER(OFFSET('Hygiene Data'!$G$7,0,10*ROW('Hygiene Data'!G201))),'Data Summary'!DY207="Yes"),OFFSET('Hygiene Data'!$G$7,0,10*ROW('Hygiene Data'!G201)),NA())</f>
        <v>#N/A</v>
      </c>
      <c r="BK207" s="512" t="e">
        <f ca="1">+IF(AND(ISNUMBER(OFFSET('Hygiene Data'!$G$9,0,10*ROW('Hygiene Data'!G201))),'Data Summary'!DZ207="Yes"),OFFSET('Hygiene Data'!$G$9,0,10*ROW('Hygiene Data'!G201)),NA())</f>
        <v>#N/A</v>
      </c>
      <c r="BL207" s="512" t="e">
        <f ca="1">+IF(AND(ISNUMBER(OFFSET('Hygiene Data'!$H$5,0,10*ROW('Hygiene Data'!H201))),'Data Summary'!EA207="Yes"),OFFSET('Hygiene Data'!$H$5,0,10*ROW('Hygiene Data'!H201)),NA())</f>
        <v>#N/A</v>
      </c>
      <c r="BM207" s="512" t="e">
        <f ca="1">+IF(AND(ISNUMBER(OFFSET('Hygiene Data'!$H$7,0,10*ROW('Hygiene Data'!H201))),'Data Summary'!EB207="Yes"),OFFSET('Hygiene Data'!$H$7,0,10*ROW('Hygiene Data'!H201)),NA())</f>
        <v>#N/A</v>
      </c>
      <c r="BN207" s="512" t="e">
        <f ca="1">+IF(AND(ISNUMBER(OFFSET('Hygiene Data'!$H$9,0,10*ROW('Hygiene Data'!H201))),'Data Summary'!EC207="Yes"),OFFSET('Hygiene Data'!$H$9,0,10*ROW('Hygiene Data'!H201)),NA())</f>
        <v>#N/A</v>
      </c>
      <c r="BO207" s="512" t="e">
        <f ca="1">+IF(AND(ISNUMBER(OFFSET('Hygiene Data'!$I$5,0,10*ROW('Hygiene Data'!I201))),'Data Summary'!ED207="Yes"),OFFSET('Hygiene Data'!$I$5,0,10*ROW('Hygiene Data'!I201)),NA())</f>
        <v>#N/A</v>
      </c>
      <c r="BP207" s="512" t="e">
        <f ca="1">+IF(AND(ISNUMBER(OFFSET('Hygiene Data'!$I$7,0,10*ROW('Hygiene Data'!I201))),'Data Summary'!EE207="Yes"),OFFSET('Hygiene Data'!$I$7,0,10*ROW('Hygiene Data'!I201)),NA())</f>
        <v>#N/A</v>
      </c>
      <c r="BQ207" s="51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6A70F-CE84-4615-90CD-4B1FA2735D1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2" customWidth="1"/>
    <col min="2" max="2" width="6.5" style="573" customWidth="1"/>
    <col min="3" max="3" width="21.59765625" style="574" customWidth="1"/>
    <col min="4" max="4" width="9.69921875" style="522" customWidth="1"/>
    <col min="5" max="5" width="8" style="577" customWidth="1"/>
    <col min="6" max="6" width="8" style="575" customWidth="1"/>
    <col min="7" max="7" width="8" style="578" customWidth="1"/>
    <col min="8" max="8" width="8" style="575" customWidth="1"/>
    <col min="9" max="9" width="8" style="522" customWidth="1"/>
    <col min="10" max="10" width="8" style="576" customWidth="1"/>
    <col min="11" max="11" width="8" style="579" customWidth="1"/>
    <col min="12" max="12" width="8" style="575" customWidth="1"/>
    <col min="13" max="13" width="8" style="580" customWidth="1"/>
    <col min="14" max="14" width="8" style="576" customWidth="1"/>
    <col min="15" max="19" width="8" style="522" customWidth="1"/>
    <col min="20" max="16384" width="9" style="522"/>
  </cols>
  <sheetData>
    <row r="1" spans="1:19" ht="20.25" customHeight="1" x14ac:dyDescent="0.25">
      <c r="A1" s="513" t="str">
        <f>HLOOKUP(Introduction!$G$4,nametranslations,157,FALSE)</f>
        <v>WHO/UNICEF JMP Estimates
(Updated 2026)</v>
      </c>
      <c r="B1" s="514" t="str">
        <f ca="1">HLOOKUP([1]Introduction!$G$4,nametranslations,38,FALSE)</f>
        <v>Water, sanitation and hygiene services in schools</v>
      </c>
      <c r="C1" s="514" t="str">
        <f ca="1">HLOOKUP([1]Introduction!$G$4,nametranslations,38,FALSE)</f>
        <v>Water, sanitation and hygiene services in schools</v>
      </c>
      <c r="D1" s="514" t="str">
        <f ca="1">HLOOKUP([1]Introduction!$G$4,nametranslations,38,FALSE)</f>
        <v>Water, sanitation and hygiene services in schools</v>
      </c>
      <c r="E1" s="515" t="str">
        <f>HLOOKUP(Introduction!$G$4,nametranslations,68,FALSE)</f>
        <v>Drinking Water (%)</v>
      </c>
      <c r="F1" s="516"/>
      <c r="G1" s="516"/>
      <c r="H1" s="516"/>
      <c r="I1" s="517"/>
      <c r="J1" s="518" t="str">
        <f>HLOOKUP(Introduction!$G$4,nametranslations,69,FALSE)</f>
        <v>Sanitation (%)</v>
      </c>
      <c r="K1" s="518"/>
      <c r="L1" s="518"/>
      <c r="M1" s="518"/>
      <c r="N1" s="518"/>
      <c r="O1" s="519" t="str">
        <f>HLOOKUP(Introduction!$G$4,nametranslations,70,FALSE)</f>
        <v>Hygiene (%)</v>
      </c>
      <c r="P1" s="520"/>
      <c r="Q1" s="520"/>
      <c r="R1" s="520"/>
      <c r="S1" s="521"/>
    </row>
    <row r="2" spans="1:19" x14ac:dyDescent="0.25">
      <c r="A2" s="514" t="str">
        <f ca="1">HLOOKUP([1]Introduction!$G$4,nametranslations,38,FALSE)</f>
        <v>Water, sanitation and hygiene services in schools</v>
      </c>
      <c r="B2" s="514" t="str">
        <f ca="1">HLOOKUP([1]Introduction!$G$4,nametranslations,38,FALSE)</f>
        <v>Water, sanitation and hygiene services in schools</v>
      </c>
      <c r="C2" s="514" t="str">
        <f ca="1">HLOOKUP([1]Introduction!$G$4,nametranslations,38,FALSE)</f>
        <v>Water, sanitation and hygiene services in schools</v>
      </c>
      <c r="D2" s="514" t="str">
        <f ca="1">HLOOKUP([1]Introduction!$G$4,nametranslations,38,FALSE)</f>
        <v>Water, sanitation and hygiene services in schools</v>
      </c>
      <c r="E2" s="523"/>
      <c r="F2" s="524"/>
      <c r="G2" s="525"/>
      <c r="H2" s="526"/>
      <c r="I2" s="527"/>
      <c r="J2" s="528"/>
      <c r="K2" s="524"/>
      <c r="L2" s="529"/>
      <c r="M2" s="526"/>
      <c r="N2" s="530"/>
      <c r="O2" s="523"/>
      <c r="P2" s="524"/>
      <c r="Q2" s="531"/>
      <c r="R2" s="526"/>
      <c r="S2" s="527"/>
    </row>
    <row r="3" spans="1:19" ht="134.25" customHeight="1" x14ac:dyDescent="0.25">
      <c r="A3" s="532" t="str">
        <f>HLOOKUP(Introduction!$G$4,nametranslations,71,FALSE)</f>
        <v>Country</v>
      </c>
      <c r="B3" s="533" t="str">
        <f>HLOOKUP(Introduction!$G$4,nametranslations,72,FALSE)</f>
        <v>Year</v>
      </c>
      <c r="C3" s="534" t="str">
        <f>HLOOKUP(Introduction!$G$4,nametranslations,73,FALSE)</f>
        <v>Setting</v>
      </c>
      <c r="D3" s="535" t="str">
        <f>HLOOKUP(Introduction!$G$4,nametranslations,67,FALSE)</f>
        <v>School Age Population 
Source: United Nations Population Division &amp; UNESCO</v>
      </c>
      <c r="E3" s="536" t="str">
        <f>HLOOKUP(Introduction!$G$4,nametranslations,74,FALSE)</f>
        <v>Facility</v>
      </c>
      <c r="F3" s="537" t="str">
        <f>HLOOKUP(Introduction!$G$4,nametranslations,75,FALSE)</f>
        <v>Improved</v>
      </c>
      <c r="G3" s="538" t="str">
        <f>HLOOKUP(Introduction!$G$4,nametranslations,76,FALSE)</f>
        <v>Basic (improved &amp; available)</v>
      </c>
      <c r="H3" s="539" t="str">
        <f>HLOOKUP(Introduction!$G$4,nametranslations,77,FALSE)</f>
        <v>Limited</v>
      </c>
      <c r="I3" s="540" t="str">
        <f>HLOOKUP(Introduction!$G$4,nametranslations,78,FALSE)</f>
        <v>No service</v>
      </c>
      <c r="J3" s="541" t="str">
        <f>HLOOKUP(Introduction!$G$4,nametranslations,74,FALSE)</f>
        <v>Facility</v>
      </c>
      <c r="K3" s="542" t="str">
        <f>HLOOKUP(Introduction!$G$4,nametranslations,75,FALSE)</f>
        <v>Improved</v>
      </c>
      <c r="L3" s="543" t="str">
        <f>HLOOKUP(Introduction!$G$4,nametranslations,79,FALSE)</f>
        <v>Basic
(improved, usable &amp; single-sex)</v>
      </c>
      <c r="M3" s="539" t="str">
        <f>HLOOKUP(Introduction!$G$4,nametranslations,77,FALSE)</f>
        <v>Limited</v>
      </c>
      <c r="N3" s="540" t="str">
        <f>HLOOKUP(Introduction!$G$4,nametranslations,78,FALSE)</f>
        <v>No service</v>
      </c>
      <c r="O3" s="536" t="str">
        <f>HLOOKUP(Introduction!$G$4,nametranslations,74,FALSE)</f>
        <v>Facility</v>
      </c>
      <c r="P3" s="537" t="str">
        <f>HLOOKUP(Introduction!$G$4,nametranslations,80,FALSE)</f>
        <v>Facility with water</v>
      </c>
      <c r="Q3" s="544" t="str">
        <f>HLOOKUP(Introduction!$G$4,nametranslations,81,FALSE)</f>
        <v>Basic  
(facility with water &amp; soap)</v>
      </c>
      <c r="R3" s="539" t="str">
        <f>HLOOKUP(Introduction!$G$4,nametranslations,77,FALSE)</f>
        <v>Limited</v>
      </c>
      <c r="S3" s="540" t="str">
        <f>HLOOKUP(Introduction!$G$4,nametranslations,78,FALSE)</f>
        <v>No service</v>
      </c>
    </row>
    <row r="4" spans="1:19" x14ac:dyDescent="0.25">
      <c r="A4" s="545" t="str">
        <f>+Introduction!$C$7</f>
        <v>Serbia</v>
      </c>
      <c r="B4" s="546">
        <f>IF(ISBLANK(Regressions!B14), " ", Regressions!B14)</f>
        <v>2000</v>
      </c>
      <c r="C4" s="547" t="str">
        <f>HLOOKUP(Introduction!$G$4,nametranslations,24,FALSE)</f>
        <v>Total</v>
      </c>
      <c r="D4" s="548">
        <f>IF(ISBLANK(Regressions!D14), " ", Regressions!D14)</f>
        <v>1441152</v>
      </c>
      <c r="E4" s="549" t="e">
        <f>IF(ISNUMBER(Regressions!E14),ROUND(Regressions!E14, 1), NA())</f>
        <v>#N/A</v>
      </c>
      <c r="F4" s="550" t="e">
        <f>IF(ISNUMBER(Regressions!F14),ROUND(Regressions!F14, 1), NA())</f>
        <v>#N/A</v>
      </c>
      <c r="G4" s="551" t="e">
        <f>IF(ISNUMBER(Regressions!G14),ROUND(Regressions!G14, 1), NA())</f>
        <v>#N/A</v>
      </c>
      <c r="H4" s="552" t="e">
        <f>IF(ISNUMBER(Regressions!H14),ROUND(Regressions!H14, 1), NA())</f>
        <v>#N/A</v>
      </c>
      <c r="I4" s="553" t="e">
        <f>IF(ISNUMBER(Regressions!I14),ROUND(Regressions!I14, 1), NA())</f>
        <v>#N/A</v>
      </c>
      <c r="J4" s="554">
        <f>IF(ISNUMBER(Regressions!K14),ROUND(Regressions!K14, 1), NA())</f>
        <v>100</v>
      </c>
      <c r="K4" s="550" t="e">
        <f>IF(ISNUMBER(Regressions!L14),ROUND(Regressions!L14, 1), NA())</f>
        <v>#N/A</v>
      </c>
      <c r="L4" s="555" t="e">
        <f>IF(ISNUMBER(Regressions!M14),ROUND(Regressions!M14, 1), NA())</f>
        <v>#N/A</v>
      </c>
      <c r="M4" s="552" t="e">
        <f>IF(ISNUMBER(Regressions!N14),ROUND(Regressions!N14, 1), NA())</f>
        <v>#N/A</v>
      </c>
      <c r="N4" s="553" t="e">
        <f>IF(ISNUMBER(Regressions!O14),ROUND(Regressions!O14, 1), NA())</f>
        <v>#N/A</v>
      </c>
      <c r="O4" s="554" t="e">
        <f>IF(ISNUMBER(Regressions!Q14),ROUND(Regressions!Q14, 1), NA())</f>
        <v>#N/A</v>
      </c>
      <c r="P4" s="550" t="e">
        <f>IF(ISNUMBER(Regressions!R14),ROUND(Regressions!R14, 1), NA())</f>
        <v>#N/A</v>
      </c>
      <c r="Q4" s="556" t="e">
        <f>IF(ISNUMBER(Regressions!S14),ROUND(Regressions!S14, 1), NA())</f>
        <v>#N/A</v>
      </c>
      <c r="R4" s="552" t="e">
        <f>IF(ISNUMBER(Regressions!T14),ROUND(Regressions!T14, 1), NA())</f>
        <v>#N/A</v>
      </c>
      <c r="S4" s="553" t="e">
        <f>IF(ISNUMBER(Regressions!U14),ROUND(Regressions!U14, 1), NA())</f>
        <v>#N/A</v>
      </c>
    </row>
    <row r="5" spans="1:19" x14ac:dyDescent="0.25">
      <c r="A5" s="545" t="str">
        <f>+Introduction!$C$7</f>
        <v>Serbia</v>
      </c>
      <c r="B5" s="546">
        <f>IF(ISBLANK(Regressions!B15), " ", Regressions!B15)</f>
        <v>2001</v>
      </c>
      <c r="C5" s="545" t="str">
        <f>HLOOKUP(Introduction!$G$4,nametranslations,24,FALSE)</f>
        <v>Total</v>
      </c>
      <c r="D5" s="548">
        <f>IF(ISBLANK(Regressions!D15), " ", Regressions!D15)</f>
        <v>1418096</v>
      </c>
      <c r="E5" s="549" t="e">
        <f>IF(ISNUMBER(Regressions!E15),ROUND(Regressions!E15, 1), NA())</f>
        <v>#N/A</v>
      </c>
      <c r="F5" s="550" t="e">
        <f>IF(ISNUMBER(Regressions!F15),ROUND(Regressions!F15, 1), NA())</f>
        <v>#N/A</v>
      </c>
      <c r="G5" s="551" t="e">
        <f>IF(ISNUMBER(Regressions!G15),ROUND(Regressions!G15, 1), NA())</f>
        <v>#N/A</v>
      </c>
      <c r="H5" s="552" t="e">
        <f>IF(ISNUMBER(Regressions!H15),ROUND(Regressions!H15, 1), NA())</f>
        <v>#N/A</v>
      </c>
      <c r="I5" s="553" t="e">
        <f>IF(ISNUMBER(Regressions!I15),ROUND(Regressions!I15, 1), NA())</f>
        <v>#N/A</v>
      </c>
      <c r="J5" s="554">
        <f>IF(ISNUMBER(Regressions!K15),ROUND(Regressions!K15, 1), NA())</f>
        <v>100</v>
      </c>
      <c r="K5" s="550" t="e">
        <f>IF(ISNUMBER(Regressions!L15),ROUND(Regressions!L15, 1), NA())</f>
        <v>#N/A</v>
      </c>
      <c r="L5" s="555" t="e">
        <f>IF(ISNUMBER(Regressions!M15),ROUND(Regressions!M15, 1), NA())</f>
        <v>#N/A</v>
      </c>
      <c r="M5" s="552" t="e">
        <f>IF(ISNUMBER(Regressions!N15),ROUND(Regressions!N15, 1), NA())</f>
        <v>#N/A</v>
      </c>
      <c r="N5" s="553" t="e">
        <f>IF(ISNUMBER(Regressions!O15),ROUND(Regressions!O15, 1), NA())</f>
        <v>#N/A</v>
      </c>
      <c r="O5" s="554" t="e">
        <f>IF(ISNUMBER(Regressions!Q15),ROUND(Regressions!Q15, 1), NA())</f>
        <v>#N/A</v>
      </c>
      <c r="P5" s="550" t="e">
        <f>IF(ISNUMBER(Regressions!R15),ROUND(Regressions!R15, 1), NA())</f>
        <v>#N/A</v>
      </c>
      <c r="Q5" s="556" t="e">
        <f>IF(ISNUMBER(Regressions!S15),ROUND(Regressions!S15, 1), NA())</f>
        <v>#N/A</v>
      </c>
      <c r="R5" s="552" t="e">
        <f>IF(ISNUMBER(Regressions!T15),ROUND(Regressions!T15, 1), NA())</f>
        <v>#N/A</v>
      </c>
      <c r="S5" s="553" t="e">
        <f>IF(ISNUMBER(Regressions!U15),ROUND(Regressions!U15, 1), NA())</f>
        <v>#N/A</v>
      </c>
    </row>
    <row r="6" spans="1:19" x14ac:dyDescent="0.25">
      <c r="A6" s="545" t="str">
        <f>+Introduction!$C$7</f>
        <v>Serbia</v>
      </c>
      <c r="B6" s="546">
        <f>IF(ISBLANK(Regressions!B16), " ", Regressions!B16)</f>
        <v>2002</v>
      </c>
      <c r="C6" s="545" t="str">
        <f>HLOOKUP(Introduction!$G$4,nametranslations,24,FALSE)</f>
        <v>Total</v>
      </c>
      <c r="D6" s="548">
        <f>IF(ISBLANK(Regressions!D16), " ", Regressions!D16)</f>
        <v>1392348</v>
      </c>
      <c r="E6" s="549" t="e">
        <f>IF(ISNUMBER(Regressions!E16),ROUND(Regressions!E16, 1), NA())</f>
        <v>#N/A</v>
      </c>
      <c r="F6" s="550" t="e">
        <f>IF(ISNUMBER(Regressions!F16),ROUND(Regressions!F16, 1), NA())</f>
        <v>#N/A</v>
      </c>
      <c r="G6" s="551" t="e">
        <f>IF(ISNUMBER(Regressions!G16),ROUND(Regressions!G16, 1), NA())</f>
        <v>#N/A</v>
      </c>
      <c r="H6" s="552" t="e">
        <f>IF(ISNUMBER(Regressions!H16),ROUND(Regressions!H16, 1), NA())</f>
        <v>#N/A</v>
      </c>
      <c r="I6" s="553" t="e">
        <f>IF(ISNUMBER(Regressions!I16),ROUND(Regressions!I16, 1), NA())</f>
        <v>#N/A</v>
      </c>
      <c r="J6" s="554">
        <f>IF(ISNUMBER(Regressions!K16),ROUND(Regressions!K16, 1), NA())</f>
        <v>100</v>
      </c>
      <c r="K6" s="550" t="e">
        <f>IF(ISNUMBER(Regressions!L16),ROUND(Regressions!L16, 1), NA())</f>
        <v>#N/A</v>
      </c>
      <c r="L6" s="555" t="e">
        <f>IF(ISNUMBER(Regressions!M16),ROUND(Regressions!M16, 1), NA())</f>
        <v>#N/A</v>
      </c>
      <c r="M6" s="552" t="e">
        <f>IF(ISNUMBER(Regressions!N16),ROUND(Regressions!N16, 1), NA())</f>
        <v>#N/A</v>
      </c>
      <c r="N6" s="553" t="e">
        <f>IF(ISNUMBER(Regressions!O16),ROUND(Regressions!O16, 1), NA())</f>
        <v>#N/A</v>
      </c>
      <c r="O6" s="554" t="e">
        <f>IF(ISNUMBER(Regressions!Q16),ROUND(Regressions!Q16, 1), NA())</f>
        <v>#N/A</v>
      </c>
      <c r="P6" s="550" t="e">
        <f>IF(ISNUMBER(Regressions!R16),ROUND(Regressions!R16, 1), NA())</f>
        <v>#N/A</v>
      </c>
      <c r="Q6" s="556" t="e">
        <f>IF(ISNUMBER(Regressions!S16),ROUND(Regressions!S16, 1), NA())</f>
        <v>#N/A</v>
      </c>
      <c r="R6" s="552" t="e">
        <f>IF(ISNUMBER(Regressions!T16),ROUND(Regressions!T16, 1), NA())</f>
        <v>#N/A</v>
      </c>
      <c r="S6" s="553" t="e">
        <f>IF(ISNUMBER(Regressions!U16),ROUND(Regressions!U16, 1), NA())</f>
        <v>#N/A</v>
      </c>
    </row>
    <row r="7" spans="1:19" x14ac:dyDescent="0.25">
      <c r="A7" s="545" t="str">
        <f>+Introduction!$C$7</f>
        <v>Serbia</v>
      </c>
      <c r="B7" s="546">
        <f>IF(ISBLANK(Regressions!B17), " ", Regressions!B17)</f>
        <v>2003</v>
      </c>
      <c r="C7" s="545" t="str">
        <f>HLOOKUP(Introduction!$G$4,nametranslations,24,FALSE)</f>
        <v>Total</v>
      </c>
      <c r="D7" s="548">
        <f>IF(ISBLANK(Regressions!D17), " ", Regressions!D17)</f>
        <v>1367077</v>
      </c>
      <c r="E7" s="549" t="e">
        <f>IF(ISNUMBER(Regressions!E17),ROUND(Regressions!E17, 1), NA())</f>
        <v>#N/A</v>
      </c>
      <c r="F7" s="550" t="e">
        <f>IF(ISNUMBER(Regressions!F17),ROUND(Regressions!F17, 1), NA())</f>
        <v>#N/A</v>
      </c>
      <c r="G7" s="551" t="e">
        <f>IF(ISNUMBER(Regressions!G17),ROUND(Regressions!G17, 1), NA())</f>
        <v>#N/A</v>
      </c>
      <c r="H7" s="552" t="e">
        <f>IF(ISNUMBER(Regressions!H17),ROUND(Regressions!H17, 1), NA())</f>
        <v>#N/A</v>
      </c>
      <c r="I7" s="553" t="e">
        <f>IF(ISNUMBER(Regressions!I17),ROUND(Regressions!I17, 1), NA())</f>
        <v>#N/A</v>
      </c>
      <c r="J7" s="554">
        <f>IF(ISNUMBER(Regressions!K17),ROUND(Regressions!K17, 1), NA())</f>
        <v>100</v>
      </c>
      <c r="K7" s="550" t="e">
        <f>IF(ISNUMBER(Regressions!L17),ROUND(Regressions!L17, 1), NA())</f>
        <v>#N/A</v>
      </c>
      <c r="L7" s="555" t="e">
        <f>IF(ISNUMBER(Regressions!M17),ROUND(Regressions!M17, 1), NA())</f>
        <v>#N/A</v>
      </c>
      <c r="M7" s="552" t="e">
        <f>IF(ISNUMBER(Regressions!N17),ROUND(Regressions!N17, 1), NA())</f>
        <v>#N/A</v>
      </c>
      <c r="N7" s="553" t="e">
        <f>IF(ISNUMBER(Regressions!O17),ROUND(Regressions!O17, 1), NA())</f>
        <v>#N/A</v>
      </c>
      <c r="O7" s="554" t="e">
        <f>IF(ISNUMBER(Regressions!Q17),ROUND(Regressions!Q17, 1), NA())</f>
        <v>#N/A</v>
      </c>
      <c r="P7" s="550" t="e">
        <f>IF(ISNUMBER(Regressions!R17),ROUND(Regressions!R17, 1), NA())</f>
        <v>#N/A</v>
      </c>
      <c r="Q7" s="556" t="e">
        <f>IF(ISNUMBER(Regressions!S17),ROUND(Regressions!S17, 1), NA())</f>
        <v>#N/A</v>
      </c>
      <c r="R7" s="552" t="e">
        <f>IF(ISNUMBER(Regressions!T17),ROUND(Regressions!T17, 1), NA())</f>
        <v>#N/A</v>
      </c>
      <c r="S7" s="553" t="e">
        <f>IF(ISNUMBER(Regressions!U17),ROUND(Regressions!U17, 1), NA())</f>
        <v>#N/A</v>
      </c>
    </row>
    <row r="8" spans="1:19" x14ac:dyDescent="0.25">
      <c r="A8" s="545" t="str">
        <f>+Introduction!$C$7</f>
        <v>Serbia</v>
      </c>
      <c r="B8" s="546">
        <f>IF(ISBLANK(Regressions!B18), " ", Regressions!B18)</f>
        <v>2004</v>
      </c>
      <c r="C8" s="545" t="str">
        <f>HLOOKUP(Introduction!$G$4,nametranslations,24,FALSE)</f>
        <v>Total</v>
      </c>
      <c r="D8" s="548">
        <f>IF(ISBLANK(Regressions!D18), " ", Regressions!D18)</f>
        <v>1337396</v>
      </c>
      <c r="E8" s="549" t="e">
        <f>IF(ISNUMBER(Regressions!E18),ROUND(Regressions!E18, 1), NA())</f>
        <v>#N/A</v>
      </c>
      <c r="F8" s="550" t="e">
        <f>IF(ISNUMBER(Regressions!F18),ROUND(Regressions!F18, 1), NA())</f>
        <v>#N/A</v>
      </c>
      <c r="G8" s="551" t="e">
        <f>IF(ISNUMBER(Regressions!G18),ROUND(Regressions!G18, 1), NA())</f>
        <v>#N/A</v>
      </c>
      <c r="H8" s="552" t="e">
        <f>IF(ISNUMBER(Regressions!H18),ROUND(Regressions!H18, 1), NA())</f>
        <v>#N/A</v>
      </c>
      <c r="I8" s="553" t="e">
        <f>IF(ISNUMBER(Regressions!I18),ROUND(Regressions!I18, 1), NA())</f>
        <v>#N/A</v>
      </c>
      <c r="J8" s="554">
        <f>IF(ISNUMBER(Regressions!K18),ROUND(Regressions!K18, 1), NA())</f>
        <v>100</v>
      </c>
      <c r="K8" s="550" t="e">
        <f>IF(ISNUMBER(Regressions!L18),ROUND(Regressions!L18, 1), NA())</f>
        <v>#N/A</v>
      </c>
      <c r="L8" s="555" t="e">
        <f>IF(ISNUMBER(Regressions!M18),ROUND(Regressions!M18, 1), NA())</f>
        <v>#N/A</v>
      </c>
      <c r="M8" s="552" t="e">
        <f>IF(ISNUMBER(Regressions!N18),ROUND(Regressions!N18, 1), NA())</f>
        <v>#N/A</v>
      </c>
      <c r="N8" s="553" t="e">
        <f>IF(ISNUMBER(Regressions!O18),ROUND(Regressions!O18, 1), NA())</f>
        <v>#N/A</v>
      </c>
      <c r="O8" s="554" t="e">
        <f>IF(ISNUMBER(Regressions!Q18),ROUND(Regressions!Q18, 1), NA())</f>
        <v>#N/A</v>
      </c>
      <c r="P8" s="550" t="e">
        <f>IF(ISNUMBER(Regressions!R18),ROUND(Regressions!R18, 1), NA())</f>
        <v>#N/A</v>
      </c>
      <c r="Q8" s="556" t="e">
        <f>IF(ISNUMBER(Regressions!S18),ROUND(Regressions!S18, 1), NA())</f>
        <v>#N/A</v>
      </c>
      <c r="R8" s="552" t="e">
        <f>IF(ISNUMBER(Regressions!T18),ROUND(Regressions!T18, 1), NA())</f>
        <v>#N/A</v>
      </c>
      <c r="S8" s="553" t="e">
        <f>IF(ISNUMBER(Regressions!U18),ROUND(Regressions!U18, 1), NA())</f>
        <v>#N/A</v>
      </c>
    </row>
    <row r="9" spans="1:19" x14ac:dyDescent="0.25">
      <c r="A9" s="545" t="str">
        <f>+Introduction!$C$7</f>
        <v>Serbia</v>
      </c>
      <c r="B9" s="546">
        <f>IF(ISBLANK(Regressions!B19), " ", Regressions!B19)</f>
        <v>2005</v>
      </c>
      <c r="C9" s="545" t="str">
        <f>HLOOKUP(Introduction!$G$4,nametranslations,24,FALSE)</f>
        <v>Total</v>
      </c>
      <c r="D9" s="548">
        <f>IF(ISBLANK(Regressions!D19), " ", Regressions!D19)</f>
        <v>1318061</v>
      </c>
      <c r="E9" s="549" t="e">
        <f>IF(ISNUMBER(Regressions!E19),ROUND(Regressions!E19, 1), NA())</f>
        <v>#N/A</v>
      </c>
      <c r="F9" s="550" t="e">
        <f>IF(ISNUMBER(Regressions!F19),ROUND(Regressions!F19, 1), NA())</f>
        <v>#N/A</v>
      </c>
      <c r="G9" s="551" t="e">
        <f>IF(ISNUMBER(Regressions!G19),ROUND(Regressions!G19, 1), NA())</f>
        <v>#N/A</v>
      </c>
      <c r="H9" s="552" t="e">
        <f>IF(ISNUMBER(Regressions!H19),ROUND(Regressions!H19, 1), NA())</f>
        <v>#N/A</v>
      </c>
      <c r="I9" s="553" t="e">
        <f>IF(ISNUMBER(Regressions!I19),ROUND(Regressions!I19, 1), NA())</f>
        <v>#N/A</v>
      </c>
      <c r="J9" s="554">
        <f>IF(ISNUMBER(Regressions!K19),ROUND(Regressions!K19, 1), NA())</f>
        <v>100</v>
      </c>
      <c r="K9" s="550" t="e">
        <f>IF(ISNUMBER(Regressions!L19),ROUND(Regressions!L19, 1), NA())</f>
        <v>#N/A</v>
      </c>
      <c r="L9" s="555" t="e">
        <f>IF(ISNUMBER(Regressions!M19),ROUND(Regressions!M19, 1), NA())</f>
        <v>#N/A</v>
      </c>
      <c r="M9" s="552" t="e">
        <f>IF(ISNUMBER(Regressions!N19),ROUND(Regressions!N19, 1), NA())</f>
        <v>#N/A</v>
      </c>
      <c r="N9" s="553" t="e">
        <f>IF(ISNUMBER(Regressions!O19),ROUND(Regressions!O19, 1), NA())</f>
        <v>#N/A</v>
      </c>
      <c r="O9" s="554" t="e">
        <f>IF(ISNUMBER(Regressions!Q19),ROUND(Regressions!Q19, 1), NA())</f>
        <v>#N/A</v>
      </c>
      <c r="P9" s="550" t="e">
        <f>IF(ISNUMBER(Regressions!R19),ROUND(Regressions!R19, 1), NA())</f>
        <v>#N/A</v>
      </c>
      <c r="Q9" s="556" t="e">
        <f>IF(ISNUMBER(Regressions!S19),ROUND(Regressions!S19, 1), NA())</f>
        <v>#N/A</v>
      </c>
      <c r="R9" s="552" t="e">
        <f>IF(ISNUMBER(Regressions!T19),ROUND(Regressions!T19, 1), NA())</f>
        <v>#N/A</v>
      </c>
      <c r="S9" s="553" t="e">
        <f>IF(ISNUMBER(Regressions!U19),ROUND(Regressions!U19, 1), NA())</f>
        <v>#N/A</v>
      </c>
    </row>
    <row r="10" spans="1:19" x14ac:dyDescent="0.25">
      <c r="A10" s="545" t="str">
        <f>+Introduction!$C$7</f>
        <v>Serbia</v>
      </c>
      <c r="B10" s="546">
        <f>IF(ISBLANK(Regressions!B20), " ", Regressions!B20)</f>
        <v>2006</v>
      </c>
      <c r="C10" s="545" t="str">
        <f>HLOOKUP(Introduction!$G$4,nametranslations,24,FALSE)</f>
        <v>Total</v>
      </c>
      <c r="D10" s="548">
        <f>IF(ISBLANK(Regressions!D20), " ", Regressions!D20)</f>
        <v>1301577</v>
      </c>
      <c r="E10" s="549" t="e">
        <f>IF(ISNUMBER(Regressions!E20),ROUND(Regressions!E20, 1), NA())</f>
        <v>#N/A</v>
      </c>
      <c r="F10" s="550" t="e">
        <f>IF(ISNUMBER(Regressions!F20),ROUND(Regressions!F20, 1), NA())</f>
        <v>#N/A</v>
      </c>
      <c r="G10" s="551" t="e">
        <f>IF(ISNUMBER(Regressions!G20),ROUND(Regressions!G20, 1), NA())</f>
        <v>#N/A</v>
      </c>
      <c r="H10" s="552" t="e">
        <f>IF(ISNUMBER(Regressions!H20),ROUND(Regressions!H20, 1), NA())</f>
        <v>#N/A</v>
      </c>
      <c r="I10" s="553" t="e">
        <f>IF(ISNUMBER(Regressions!I20),ROUND(Regressions!I20, 1), NA())</f>
        <v>#N/A</v>
      </c>
      <c r="J10" s="554">
        <f>IF(ISNUMBER(Regressions!K20),ROUND(Regressions!K20, 1), NA())</f>
        <v>100</v>
      </c>
      <c r="K10" s="550" t="e">
        <f>IF(ISNUMBER(Regressions!L20),ROUND(Regressions!L20, 1), NA())</f>
        <v>#N/A</v>
      </c>
      <c r="L10" s="555" t="e">
        <f>IF(ISNUMBER(Regressions!M20),ROUND(Regressions!M20, 1), NA())</f>
        <v>#N/A</v>
      </c>
      <c r="M10" s="552" t="e">
        <f>IF(ISNUMBER(Regressions!N20),ROUND(Regressions!N20, 1), NA())</f>
        <v>#N/A</v>
      </c>
      <c r="N10" s="553" t="e">
        <f>IF(ISNUMBER(Regressions!O20),ROUND(Regressions!O20, 1), NA())</f>
        <v>#N/A</v>
      </c>
      <c r="O10" s="554" t="e">
        <f>IF(ISNUMBER(Regressions!Q20),ROUND(Regressions!Q20, 1), NA())</f>
        <v>#N/A</v>
      </c>
      <c r="P10" s="550" t="e">
        <f>IF(ISNUMBER(Regressions!R20),ROUND(Regressions!R20, 1), NA())</f>
        <v>#N/A</v>
      </c>
      <c r="Q10" s="556" t="e">
        <f>IF(ISNUMBER(Regressions!S20),ROUND(Regressions!S20, 1), NA())</f>
        <v>#N/A</v>
      </c>
      <c r="R10" s="552" t="e">
        <f>IF(ISNUMBER(Regressions!T20),ROUND(Regressions!T20, 1), NA())</f>
        <v>#N/A</v>
      </c>
      <c r="S10" s="553" t="e">
        <f>IF(ISNUMBER(Regressions!U20),ROUND(Regressions!U20, 1), NA())</f>
        <v>#N/A</v>
      </c>
    </row>
    <row r="11" spans="1:19" x14ac:dyDescent="0.25">
      <c r="A11" s="545" t="str">
        <f>+Introduction!$C$7</f>
        <v>Serbia</v>
      </c>
      <c r="B11" s="546">
        <f>IF(ISBLANK(Regressions!B21), " ", Regressions!B21)</f>
        <v>2007</v>
      </c>
      <c r="C11" s="545" t="str">
        <f>HLOOKUP(Introduction!$G$4,nametranslations,24,FALSE)</f>
        <v>Total</v>
      </c>
      <c r="D11" s="548">
        <f>IF(ISBLANK(Regressions!D21), " ", Regressions!D21)</f>
        <v>1286479</v>
      </c>
      <c r="E11" s="549" t="e">
        <f>IF(ISNUMBER(Regressions!E21),ROUND(Regressions!E21, 1), NA())</f>
        <v>#N/A</v>
      </c>
      <c r="F11" s="550" t="e">
        <f>IF(ISNUMBER(Regressions!F21),ROUND(Regressions!F21, 1), NA())</f>
        <v>#N/A</v>
      </c>
      <c r="G11" s="551" t="e">
        <f>IF(ISNUMBER(Regressions!G21),ROUND(Regressions!G21, 1), NA())</f>
        <v>#N/A</v>
      </c>
      <c r="H11" s="552" t="e">
        <f>IF(ISNUMBER(Regressions!H21),ROUND(Regressions!H21, 1), NA())</f>
        <v>#N/A</v>
      </c>
      <c r="I11" s="553" t="e">
        <f>IF(ISNUMBER(Regressions!I21),ROUND(Regressions!I21, 1), NA())</f>
        <v>#N/A</v>
      </c>
      <c r="J11" s="554">
        <f>IF(ISNUMBER(Regressions!K21),ROUND(Regressions!K21, 1), NA())</f>
        <v>100</v>
      </c>
      <c r="K11" s="550" t="e">
        <f>IF(ISNUMBER(Regressions!L21),ROUND(Regressions!L21, 1), NA())</f>
        <v>#N/A</v>
      </c>
      <c r="L11" s="555" t="e">
        <f>IF(ISNUMBER(Regressions!M21),ROUND(Regressions!M21, 1), NA())</f>
        <v>#N/A</v>
      </c>
      <c r="M11" s="552" t="e">
        <f>IF(ISNUMBER(Regressions!N21),ROUND(Regressions!N21, 1), NA())</f>
        <v>#N/A</v>
      </c>
      <c r="N11" s="553" t="e">
        <f>IF(ISNUMBER(Regressions!O21),ROUND(Regressions!O21, 1), NA())</f>
        <v>#N/A</v>
      </c>
      <c r="O11" s="554" t="e">
        <f>IF(ISNUMBER(Regressions!Q21),ROUND(Regressions!Q21, 1), NA())</f>
        <v>#N/A</v>
      </c>
      <c r="P11" s="550" t="e">
        <f>IF(ISNUMBER(Regressions!R21),ROUND(Regressions!R21, 1), NA())</f>
        <v>#N/A</v>
      </c>
      <c r="Q11" s="556" t="e">
        <f>IF(ISNUMBER(Regressions!S21),ROUND(Regressions!S21, 1), NA())</f>
        <v>#N/A</v>
      </c>
      <c r="R11" s="552" t="e">
        <f>IF(ISNUMBER(Regressions!T21),ROUND(Regressions!T21, 1), NA())</f>
        <v>#N/A</v>
      </c>
      <c r="S11" s="553" t="e">
        <f>IF(ISNUMBER(Regressions!U21),ROUND(Regressions!U21, 1), NA())</f>
        <v>#N/A</v>
      </c>
    </row>
    <row r="12" spans="1:19" x14ac:dyDescent="0.25">
      <c r="A12" s="545" t="str">
        <f>+Introduction!$C$7</f>
        <v>Serbia</v>
      </c>
      <c r="B12" s="546">
        <f>IF(ISBLANK(Regressions!B22), " ", Regressions!B22)</f>
        <v>2008</v>
      </c>
      <c r="C12" s="545" t="str">
        <f>HLOOKUP(Introduction!$G$4,nametranslations,24,FALSE)</f>
        <v>Total</v>
      </c>
      <c r="D12" s="548">
        <f>IF(ISBLANK(Regressions!D22), " ", Regressions!D22)</f>
        <v>1271438</v>
      </c>
      <c r="E12" s="549" t="e">
        <f>IF(ISNUMBER(Regressions!E22),ROUND(Regressions!E22, 1), NA())</f>
        <v>#N/A</v>
      </c>
      <c r="F12" s="550" t="e">
        <f>IF(ISNUMBER(Regressions!F22),ROUND(Regressions!F22, 1), NA())</f>
        <v>#N/A</v>
      </c>
      <c r="G12" s="551" t="e">
        <f>IF(ISNUMBER(Regressions!G22),ROUND(Regressions!G22, 1), NA())</f>
        <v>#N/A</v>
      </c>
      <c r="H12" s="552" t="e">
        <f>IF(ISNUMBER(Regressions!H22),ROUND(Regressions!H22, 1), NA())</f>
        <v>#N/A</v>
      </c>
      <c r="I12" s="553" t="e">
        <f>IF(ISNUMBER(Regressions!I22),ROUND(Regressions!I22, 1), NA())</f>
        <v>#N/A</v>
      </c>
      <c r="J12" s="554">
        <f>IF(ISNUMBER(Regressions!K22),ROUND(Regressions!K22, 1), NA())</f>
        <v>100</v>
      </c>
      <c r="K12" s="550" t="e">
        <f>IF(ISNUMBER(Regressions!L22),ROUND(Regressions!L22, 1), NA())</f>
        <v>#N/A</v>
      </c>
      <c r="L12" s="555" t="e">
        <f>IF(ISNUMBER(Regressions!M22),ROUND(Regressions!M22, 1), NA())</f>
        <v>#N/A</v>
      </c>
      <c r="M12" s="552" t="e">
        <f>IF(ISNUMBER(Regressions!N22),ROUND(Regressions!N22, 1), NA())</f>
        <v>#N/A</v>
      </c>
      <c r="N12" s="553" t="e">
        <f>IF(ISNUMBER(Regressions!O22),ROUND(Regressions!O22, 1), NA())</f>
        <v>#N/A</v>
      </c>
      <c r="O12" s="554" t="e">
        <f>IF(ISNUMBER(Regressions!Q22),ROUND(Regressions!Q22, 1), NA())</f>
        <v>#N/A</v>
      </c>
      <c r="P12" s="550" t="e">
        <f>IF(ISNUMBER(Regressions!R22),ROUND(Regressions!R22, 1), NA())</f>
        <v>#N/A</v>
      </c>
      <c r="Q12" s="556" t="e">
        <f>IF(ISNUMBER(Regressions!S22),ROUND(Regressions!S22, 1), NA())</f>
        <v>#N/A</v>
      </c>
      <c r="R12" s="552" t="e">
        <f>IF(ISNUMBER(Regressions!T22),ROUND(Regressions!T22, 1), NA())</f>
        <v>#N/A</v>
      </c>
      <c r="S12" s="553" t="e">
        <f>IF(ISNUMBER(Regressions!U22),ROUND(Regressions!U22, 1), NA())</f>
        <v>#N/A</v>
      </c>
    </row>
    <row r="13" spans="1:19" x14ac:dyDescent="0.25">
      <c r="A13" s="545" t="str">
        <f>+Introduction!$C$7</f>
        <v>Serbia</v>
      </c>
      <c r="B13" s="546">
        <f>IF(ISBLANK(Regressions!B23), " ", Regressions!B23)</f>
        <v>2009</v>
      </c>
      <c r="C13" s="545" t="str">
        <f>HLOOKUP(Introduction!$G$4,nametranslations,24,FALSE)</f>
        <v>Total</v>
      </c>
      <c r="D13" s="548">
        <f>IF(ISBLANK(Regressions!D23), " ", Regressions!D23)</f>
        <v>1256041</v>
      </c>
      <c r="E13" s="549" t="e">
        <f>IF(ISNUMBER(Regressions!E23),ROUND(Regressions!E23, 1), NA())</f>
        <v>#N/A</v>
      </c>
      <c r="F13" s="550" t="e">
        <f>IF(ISNUMBER(Regressions!F23),ROUND(Regressions!F23, 1), NA())</f>
        <v>#N/A</v>
      </c>
      <c r="G13" s="551" t="e">
        <f>IF(ISNUMBER(Regressions!G23),ROUND(Regressions!G23, 1), NA())</f>
        <v>#N/A</v>
      </c>
      <c r="H13" s="552" t="e">
        <f>IF(ISNUMBER(Regressions!H23),ROUND(Regressions!H23, 1), NA())</f>
        <v>#N/A</v>
      </c>
      <c r="I13" s="553" t="e">
        <f>IF(ISNUMBER(Regressions!I23),ROUND(Regressions!I23, 1), NA())</f>
        <v>#N/A</v>
      </c>
      <c r="J13" s="554">
        <f>IF(ISNUMBER(Regressions!K23),ROUND(Regressions!K23, 1), NA())</f>
        <v>100</v>
      </c>
      <c r="K13" s="550" t="e">
        <f>IF(ISNUMBER(Regressions!L23),ROUND(Regressions!L23, 1), NA())</f>
        <v>#N/A</v>
      </c>
      <c r="L13" s="555" t="e">
        <f>IF(ISNUMBER(Regressions!M23),ROUND(Regressions!M23, 1), NA())</f>
        <v>#N/A</v>
      </c>
      <c r="M13" s="552" t="e">
        <f>IF(ISNUMBER(Regressions!N23),ROUND(Regressions!N23, 1), NA())</f>
        <v>#N/A</v>
      </c>
      <c r="N13" s="553" t="e">
        <f>IF(ISNUMBER(Regressions!O23),ROUND(Regressions!O23, 1), NA())</f>
        <v>#N/A</v>
      </c>
      <c r="O13" s="554" t="e">
        <f>IF(ISNUMBER(Regressions!Q23),ROUND(Regressions!Q23, 1), NA())</f>
        <v>#N/A</v>
      </c>
      <c r="P13" s="550" t="e">
        <f>IF(ISNUMBER(Regressions!R23),ROUND(Regressions!R23, 1), NA())</f>
        <v>#N/A</v>
      </c>
      <c r="Q13" s="556" t="e">
        <f>IF(ISNUMBER(Regressions!S23),ROUND(Regressions!S23, 1), NA())</f>
        <v>#N/A</v>
      </c>
      <c r="R13" s="552" t="e">
        <f>IF(ISNUMBER(Regressions!T23),ROUND(Regressions!T23, 1), NA())</f>
        <v>#N/A</v>
      </c>
      <c r="S13" s="553" t="e">
        <f>IF(ISNUMBER(Regressions!U23),ROUND(Regressions!U23, 1), NA())</f>
        <v>#N/A</v>
      </c>
    </row>
    <row r="14" spans="1:19" x14ac:dyDescent="0.25">
      <c r="A14" s="545" t="str">
        <f>+Introduction!$C$7</f>
        <v>Serbia</v>
      </c>
      <c r="B14" s="546">
        <f>IF(ISBLANK(Regressions!B24), " ", Regressions!B24)</f>
        <v>2010</v>
      </c>
      <c r="C14" s="545" t="str">
        <f>HLOOKUP(Introduction!$G$4,nametranslations,24,FALSE)</f>
        <v>Total</v>
      </c>
      <c r="D14" s="548">
        <f>IF(ISBLANK(Regressions!D24), " ", Regressions!D24)</f>
        <v>1240726</v>
      </c>
      <c r="E14" s="549" t="e">
        <f>IF(ISNUMBER(Regressions!E24),ROUND(Regressions!E24, 1), NA())</f>
        <v>#N/A</v>
      </c>
      <c r="F14" s="550" t="e">
        <f>IF(ISNUMBER(Regressions!F24),ROUND(Regressions!F24, 1), NA())</f>
        <v>#N/A</v>
      </c>
      <c r="G14" s="551">
        <f>IF(ISNUMBER(Regressions!G24),ROUND(Regressions!G24, 1), NA())</f>
        <v>53.7</v>
      </c>
      <c r="H14" s="552" t="e">
        <f>IF(ISNUMBER(Regressions!H24),ROUND(Regressions!H24, 1), NA())</f>
        <v>#N/A</v>
      </c>
      <c r="I14" s="553" t="e">
        <f>IF(ISNUMBER(Regressions!I24),ROUND(Regressions!I24, 1), NA())</f>
        <v>#N/A</v>
      </c>
      <c r="J14" s="554">
        <f>IF(ISNUMBER(Regressions!K24),ROUND(Regressions!K24, 1), NA())</f>
        <v>100</v>
      </c>
      <c r="K14" s="550" t="e">
        <f>IF(ISNUMBER(Regressions!L24),ROUND(Regressions!L24, 1), NA())</f>
        <v>#N/A</v>
      </c>
      <c r="L14" s="555">
        <f>IF(ISNUMBER(Regressions!M24),ROUND(Regressions!M24, 1), NA())</f>
        <v>67.400000000000006</v>
      </c>
      <c r="M14" s="552" t="e">
        <f>IF(ISNUMBER(Regressions!N24),ROUND(Regressions!N24, 1), NA())</f>
        <v>#N/A</v>
      </c>
      <c r="N14" s="553" t="e">
        <f>IF(ISNUMBER(Regressions!O24),ROUND(Regressions!O24, 1), NA())</f>
        <v>#N/A</v>
      </c>
      <c r="O14" s="554" t="e">
        <f>IF(ISNUMBER(Regressions!Q24),ROUND(Regressions!Q24, 1), NA())</f>
        <v>#N/A</v>
      </c>
      <c r="P14" s="550" t="e">
        <f>IF(ISNUMBER(Regressions!R24),ROUND(Regressions!R24, 1), NA())</f>
        <v>#N/A</v>
      </c>
      <c r="Q14" s="556">
        <f>IF(ISNUMBER(Regressions!S24),ROUND(Regressions!S24, 1), NA())</f>
        <v>58.7</v>
      </c>
      <c r="R14" s="552" t="e">
        <f>IF(ISNUMBER(Regressions!T24),ROUND(Regressions!T24, 1), NA())</f>
        <v>#N/A</v>
      </c>
      <c r="S14" s="553" t="e">
        <f>IF(ISNUMBER(Regressions!U24),ROUND(Regressions!U24, 1), NA())</f>
        <v>#N/A</v>
      </c>
    </row>
    <row r="15" spans="1:19" x14ac:dyDescent="0.25">
      <c r="A15" s="545" t="str">
        <f>+Introduction!$C$7</f>
        <v>Serbia</v>
      </c>
      <c r="B15" s="546">
        <f>IF(ISBLANK(Regressions!B25), " ", Regressions!B25)</f>
        <v>2011</v>
      </c>
      <c r="C15" s="545" t="str">
        <f>HLOOKUP(Introduction!$G$4,nametranslations,24,FALSE)</f>
        <v>Total</v>
      </c>
      <c r="D15" s="548">
        <f>IF(ISBLANK(Regressions!D25), " ", Regressions!D25)</f>
        <v>1175031</v>
      </c>
      <c r="E15" s="549" t="e">
        <f>IF(ISNUMBER(Regressions!E25),ROUND(Regressions!E25, 1), NA())</f>
        <v>#N/A</v>
      </c>
      <c r="F15" s="550" t="e">
        <f>IF(ISNUMBER(Regressions!F25),ROUND(Regressions!F25, 1), NA())</f>
        <v>#N/A</v>
      </c>
      <c r="G15" s="551">
        <f>IF(ISNUMBER(Regressions!G25),ROUND(Regressions!G25, 1), NA())</f>
        <v>53.7</v>
      </c>
      <c r="H15" s="552" t="e">
        <f>IF(ISNUMBER(Regressions!H25),ROUND(Regressions!H25, 1), NA())</f>
        <v>#N/A</v>
      </c>
      <c r="I15" s="553" t="e">
        <f>IF(ISNUMBER(Regressions!I25),ROUND(Regressions!I25, 1), NA())</f>
        <v>#N/A</v>
      </c>
      <c r="J15" s="554">
        <f>IF(ISNUMBER(Regressions!K25),ROUND(Regressions!K25, 1), NA())</f>
        <v>100</v>
      </c>
      <c r="K15" s="550" t="e">
        <f>IF(ISNUMBER(Regressions!L25),ROUND(Regressions!L25, 1), NA())</f>
        <v>#N/A</v>
      </c>
      <c r="L15" s="555">
        <f>IF(ISNUMBER(Regressions!M25),ROUND(Regressions!M25, 1), NA())</f>
        <v>67.400000000000006</v>
      </c>
      <c r="M15" s="552" t="e">
        <f>IF(ISNUMBER(Regressions!N25),ROUND(Regressions!N25, 1), NA())</f>
        <v>#N/A</v>
      </c>
      <c r="N15" s="553" t="e">
        <f>IF(ISNUMBER(Regressions!O25),ROUND(Regressions!O25, 1), NA())</f>
        <v>#N/A</v>
      </c>
      <c r="O15" s="554" t="e">
        <f>IF(ISNUMBER(Regressions!Q25),ROUND(Regressions!Q25, 1), NA())</f>
        <v>#N/A</v>
      </c>
      <c r="P15" s="550" t="e">
        <f>IF(ISNUMBER(Regressions!R25),ROUND(Regressions!R25, 1), NA())</f>
        <v>#N/A</v>
      </c>
      <c r="Q15" s="556">
        <f>IF(ISNUMBER(Regressions!S25),ROUND(Regressions!S25, 1), NA())</f>
        <v>58.7</v>
      </c>
      <c r="R15" s="552" t="e">
        <f>IF(ISNUMBER(Regressions!T25),ROUND(Regressions!T25, 1), NA())</f>
        <v>#N/A</v>
      </c>
      <c r="S15" s="553" t="e">
        <f>IF(ISNUMBER(Regressions!U25),ROUND(Regressions!U25, 1), NA())</f>
        <v>#N/A</v>
      </c>
    </row>
    <row r="16" spans="1:19" x14ac:dyDescent="0.25">
      <c r="A16" s="545" t="str">
        <f>+Introduction!$C$7</f>
        <v>Serbia</v>
      </c>
      <c r="B16" s="546">
        <f>IF(ISBLANK(Regressions!B26), " ", Regressions!B26)</f>
        <v>2012</v>
      </c>
      <c r="C16" s="545" t="str">
        <f>HLOOKUP(Introduction!$G$4,nametranslations,24,FALSE)</f>
        <v>Total</v>
      </c>
      <c r="D16" s="548">
        <f>IF(ISBLANK(Regressions!D26), " ", Regressions!D26)</f>
        <v>1160027</v>
      </c>
      <c r="E16" s="549" t="e">
        <f>IF(ISNUMBER(Regressions!E26),ROUND(Regressions!E26, 1), NA())</f>
        <v>#N/A</v>
      </c>
      <c r="F16" s="550" t="e">
        <f>IF(ISNUMBER(Regressions!F26),ROUND(Regressions!F26, 1), NA())</f>
        <v>#N/A</v>
      </c>
      <c r="G16" s="551">
        <f>IF(ISNUMBER(Regressions!G26),ROUND(Regressions!G26, 1), NA())</f>
        <v>53.7</v>
      </c>
      <c r="H16" s="552" t="e">
        <f>IF(ISNUMBER(Regressions!H26),ROUND(Regressions!H26, 1), NA())</f>
        <v>#N/A</v>
      </c>
      <c r="I16" s="553" t="e">
        <f>IF(ISNUMBER(Regressions!I26),ROUND(Regressions!I26, 1), NA())</f>
        <v>#N/A</v>
      </c>
      <c r="J16" s="554">
        <f>IF(ISNUMBER(Regressions!K26),ROUND(Regressions!K26, 1), NA())</f>
        <v>100</v>
      </c>
      <c r="K16" s="550" t="e">
        <f>IF(ISNUMBER(Regressions!L26),ROUND(Regressions!L26, 1), NA())</f>
        <v>#N/A</v>
      </c>
      <c r="L16" s="555">
        <f>IF(ISNUMBER(Regressions!M26),ROUND(Regressions!M26, 1), NA())</f>
        <v>67.400000000000006</v>
      </c>
      <c r="M16" s="552" t="e">
        <f>IF(ISNUMBER(Regressions!N26),ROUND(Regressions!N26, 1), NA())</f>
        <v>#N/A</v>
      </c>
      <c r="N16" s="553" t="e">
        <f>IF(ISNUMBER(Regressions!O26),ROUND(Regressions!O26, 1), NA())</f>
        <v>#N/A</v>
      </c>
      <c r="O16" s="554" t="e">
        <f>IF(ISNUMBER(Regressions!Q26),ROUND(Regressions!Q26, 1), NA())</f>
        <v>#N/A</v>
      </c>
      <c r="P16" s="550" t="e">
        <f>IF(ISNUMBER(Regressions!R26),ROUND(Regressions!R26, 1), NA())</f>
        <v>#N/A</v>
      </c>
      <c r="Q16" s="556">
        <f>IF(ISNUMBER(Regressions!S26),ROUND(Regressions!S26, 1), NA())</f>
        <v>58.7</v>
      </c>
      <c r="R16" s="552" t="e">
        <f>IF(ISNUMBER(Regressions!T26),ROUND(Regressions!T26, 1), NA())</f>
        <v>#N/A</v>
      </c>
      <c r="S16" s="553" t="e">
        <f>IF(ISNUMBER(Regressions!U26),ROUND(Regressions!U26, 1), NA())</f>
        <v>#N/A</v>
      </c>
    </row>
    <row r="17" spans="1:19" x14ac:dyDescent="0.25">
      <c r="A17" s="545" t="str">
        <f>+Introduction!$C$7</f>
        <v>Serbia</v>
      </c>
      <c r="B17" s="546">
        <f>IF(ISBLANK(Regressions!B27), " ", Regressions!B27)</f>
        <v>2013</v>
      </c>
      <c r="C17" s="545" t="str">
        <f>HLOOKUP(Introduction!$G$4,nametranslations,24,FALSE)</f>
        <v>Total</v>
      </c>
      <c r="D17" s="548">
        <f>IF(ISBLANK(Regressions!D27), " ", Regressions!D27)</f>
        <v>1144884</v>
      </c>
      <c r="E17" s="549" t="e">
        <f>IF(ISNUMBER(Regressions!E27),ROUND(Regressions!E27, 1), NA())</f>
        <v>#N/A</v>
      </c>
      <c r="F17" s="550" t="e">
        <f>IF(ISNUMBER(Regressions!F27),ROUND(Regressions!F27, 1), NA())</f>
        <v>#N/A</v>
      </c>
      <c r="G17" s="551">
        <f>IF(ISNUMBER(Regressions!G27),ROUND(Regressions!G27, 1), NA())</f>
        <v>53.7</v>
      </c>
      <c r="H17" s="552" t="e">
        <f>IF(ISNUMBER(Regressions!H27),ROUND(Regressions!H27, 1), NA())</f>
        <v>#N/A</v>
      </c>
      <c r="I17" s="553" t="e">
        <f>IF(ISNUMBER(Regressions!I27),ROUND(Regressions!I27, 1), NA())</f>
        <v>#N/A</v>
      </c>
      <c r="J17" s="554">
        <f>IF(ISNUMBER(Regressions!K27),ROUND(Regressions!K27, 1), NA())</f>
        <v>100</v>
      </c>
      <c r="K17" s="550" t="e">
        <f>IF(ISNUMBER(Regressions!L27),ROUND(Regressions!L27, 1), NA())</f>
        <v>#N/A</v>
      </c>
      <c r="L17" s="555">
        <f>IF(ISNUMBER(Regressions!M27),ROUND(Regressions!M27, 1), NA())</f>
        <v>67.400000000000006</v>
      </c>
      <c r="M17" s="552" t="e">
        <f>IF(ISNUMBER(Regressions!N27),ROUND(Regressions!N27, 1), NA())</f>
        <v>#N/A</v>
      </c>
      <c r="N17" s="553" t="e">
        <f>IF(ISNUMBER(Regressions!O27),ROUND(Regressions!O27, 1), NA())</f>
        <v>#N/A</v>
      </c>
      <c r="O17" s="554" t="e">
        <f>IF(ISNUMBER(Regressions!Q27),ROUND(Regressions!Q27, 1), NA())</f>
        <v>#N/A</v>
      </c>
      <c r="P17" s="550" t="e">
        <f>IF(ISNUMBER(Regressions!R27),ROUND(Regressions!R27, 1), NA())</f>
        <v>#N/A</v>
      </c>
      <c r="Q17" s="556">
        <f>IF(ISNUMBER(Regressions!S27),ROUND(Regressions!S27, 1), NA())</f>
        <v>58.7</v>
      </c>
      <c r="R17" s="552" t="e">
        <f>IF(ISNUMBER(Regressions!T27),ROUND(Regressions!T27, 1), NA())</f>
        <v>#N/A</v>
      </c>
      <c r="S17" s="553" t="e">
        <f>IF(ISNUMBER(Regressions!U27),ROUND(Regressions!U27, 1), NA())</f>
        <v>#N/A</v>
      </c>
    </row>
    <row r="18" spans="1:19" x14ac:dyDescent="0.25">
      <c r="A18" s="545" t="str">
        <f>+Introduction!$C$7</f>
        <v>Serbia</v>
      </c>
      <c r="B18" s="546">
        <f>IF(ISBLANK(Regressions!B28), " ", Regressions!B28)</f>
        <v>2014</v>
      </c>
      <c r="C18" s="545" t="str">
        <f>HLOOKUP(Introduction!$G$4,nametranslations,24,FALSE)</f>
        <v>Total</v>
      </c>
      <c r="D18" s="548">
        <f>IF(ISBLANK(Regressions!D28), " ", Regressions!D28)</f>
        <v>1128548</v>
      </c>
      <c r="E18" s="549" t="e">
        <f>IF(ISNUMBER(Regressions!E28),ROUND(Regressions!E28, 1), NA())</f>
        <v>#N/A</v>
      </c>
      <c r="F18" s="550">
        <f>IF(ISNUMBER(Regressions!F28),ROUND(Regressions!F28, 1), NA())</f>
        <v>98.5</v>
      </c>
      <c r="G18" s="551">
        <f>IF(ISNUMBER(Regressions!G28),ROUND(Regressions!G28, 1), NA())</f>
        <v>53.7</v>
      </c>
      <c r="H18" s="552">
        <f>IF(ISNUMBER(Regressions!H28),ROUND(Regressions!H28, 1), NA())</f>
        <v>44.7</v>
      </c>
      <c r="I18" s="553">
        <f>IF(ISNUMBER(Regressions!I28),ROUND(Regressions!I28, 1), NA())</f>
        <v>1.6</v>
      </c>
      <c r="J18" s="554">
        <f>IF(ISNUMBER(Regressions!K28),ROUND(Regressions!K28, 1), NA())</f>
        <v>100</v>
      </c>
      <c r="K18" s="550">
        <f>IF(ISNUMBER(Regressions!L28),ROUND(Regressions!L28, 1), NA())</f>
        <v>98.8</v>
      </c>
      <c r="L18" s="555">
        <f>IF(ISNUMBER(Regressions!M28),ROUND(Regressions!M28, 1), NA())</f>
        <v>67.400000000000006</v>
      </c>
      <c r="M18" s="552">
        <f>IF(ISNUMBER(Regressions!N28),ROUND(Regressions!N28, 1), NA())</f>
        <v>31.4</v>
      </c>
      <c r="N18" s="553">
        <f>IF(ISNUMBER(Regressions!O28),ROUND(Regressions!O28, 1), NA())</f>
        <v>1.2</v>
      </c>
      <c r="O18" s="554" t="e">
        <f>IF(ISNUMBER(Regressions!Q28),ROUND(Regressions!Q28, 1), NA())</f>
        <v>#N/A</v>
      </c>
      <c r="P18" s="550">
        <f>IF(ISNUMBER(Regressions!R28),ROUND(Regressions!R28, 1), NA())</f>
        <v>99</v>
      </c>
      <c r="Q18" s="556">
        <f>IF(ISNUMBER(Regressions!S28),ROUND(Regressions!S28, 1), NA())</f>
        <v>58.7</v>
      </c>
      <c r="R18" s="552">
        <f>IF(ISNUMBER(Regressions!T28),ROUND(Regressions!T28, 1), NA())</f>
        <v>40.299999999999997</v>
      </c>
      <c r="S18" s="553">
        <f>IF(ISNUMBER(Regressions!U28),ROUND(Regressions!U28, 1), NA())</f>
        <v>1.1000000000000001</v>
      </c>
    </row>
    <row r="19" spans="1:19" x14ac:dyDescent="0.25">
      <c r="A19" s="545" t="str">
        <f>+Introduction!$C$7</f>
        <v>Serbia</v>
      </c>
      <c r="B19" s="546">
        <f>IF(ISBLANK(Regressions!B29), " ", Regressions!B29)</f>
        <v>2015</v>
      </c>
      <c r="C19" s="545" t="str">
        <f>HLOOKUP(Introduction!$G$4,nametranslations,24,FALSE)</f>
        <v>Total</v>
      </c>
      <c r="D19" s="548">
        <f>IF(ISBLANK(Regressions!D29), " ", Regressions!D29)</f>
        <v>1113292</v>
      </c>
      <c r="E19" s="549" t="e">
        <f>IF(ISNUMBER(Regressions!E29),ROUND(Regressions!E29, 1), NA())</f>
        <v>#N/A</v>
      </c>
      <c r="F19" s="550">
        <f>IF(ISNUMBER(Regressions!F29),ROUND(Regressions!F29, 1), NA())</f>
        <v>98.5</v>
      </c>
      <c r="G19" s="551">
        <f>IF(ISNUMBER(Regressions!G29),ROUND(Regressions!G29, 1), NA())</f>
        <v>59</v>
      </c>
      <c r="H19" s="552">
        <f>IF(ISNUMBER(Regressions!H29),ROUND(Regressions!H29, 1), NA())</f>
        <v>39.4</v>
      </c>
      <c r="I19" s="553">
        <f>IF(ISNUMBER(Regressions!I29),ROUND(Regressions!I29, 1), NA())</f>
        <v>1.6</v>
      </c>
      <c r="J19" s="554">
        <f>IF(ISNUMBER(Regressions!K29),ROUND(Regressions!K29, 1), NA())</f>
        <v>100</v>
      </c>
      <c r="K19" s="550">
        <f>IF(ISNUMBER(Regressions!L29),ROUND(Regressions!L29, 1), NA())</f>
        <v>98.8</v>
      </c>
      <c r="L19" s="555">
        <f>IF(ISNUMBER(Regressions!M29),ROUND(Regressions!M29, 1), NA())</f>
        <v>70.7</v>
      </c>
      <c r="M19" s="552">
        <f>IF(ISNUMBER(Regressions!N29),ROUND(Regressions!N29, 1), NA())</f>
        <v>28.1</v>
      </c>
      <c r="N19" s="553">
        <f>IF(ISNUMBER(Regressions!O29),ROUND(Regressions!O29, 1), NA())</f>
        <v>1.2</v>
      </c>
      <c r="O19" s="554" t="e">
        <f>IF(ISNUMBER(Regressions!Q29),ROUND(Regressions!Q29, 1), NA())</f>
        <v>#N/A</v>
      </c>
      <c r="P19" s="550">
        <f>IF(ISNUMBER(Regressions!R29),ROUND(Regressions!R29, 1), NA())</f>
        <v>99</v>
      </c>
      <c r="Q19" s="556">
        <f>IF(ISNUMBER(Regressions!S29),ROUND(Regressions!S29, 1), NA())</f>
        <v>62.1</v>
      </c>
      <c r="R19" s="552">
        <f>IF(ISNUMBER(Regressions!T29),ROUND(Regressions!T29, 1), NA())</f>
        <v>36.799999999999997</v>
      </c>
      <c r="S19" s="553">
        <f>IF(ISNUMBER(Regressions!U29),ROUND(Regressions!U29, 1), NA())</f>
        <v>1.1000000000000001</v>
      </c>
    </row>
    <row r="20" spans="1:19" x14ac:dyDescent="0.25">
      <c r="A20" s="545" t="str">
        <f>+Introduction!$C$7</f>
        <v>Serbia</v>
      </c>
      <c r="B20" s="546">
        <f>IF(ISBLANK(Regressions!B30), " ", Regressions!B30)</f>
        <v>2016</v>
      </c>
      <c r="C20" s="545" t="str">
        <f>HLOOKUP(Introduction!$G$4,nametranslations,24,FALSE)</f>
        <v>Total</v>
      </c>
      <c r="D20" s="548">
        <f>IF(ISBLANK(Regressions!D30), " ", Regressions!D30)</f>
        <v>1103042</v>
      </c>
      <c r="E20" s="549" t="e">
        <f>IF(ISNUMBER(Regressions!E30),ROUND(Regressions!E30, 1), NA())</f>
        <v>#N/A</v>
      </c>
      <c r="F20" s="550">
        <f>IF(ISNUMBER(Regressions!F30),ROUND(Regressions!F30, 1), NA())</f>
        <v>98.5</v>
      </c>
      <c r="G20" s="551">
        <f>IF(ISNUMBER(Regressions!G30),ROUND(Regressions!G30, 1), NA())</f>
        <v>64.400000000000006</v>
      </c>
      <c r="H20" s="552">
        <f>IF(ISNUMBER(Regressions!H30),ROUND(Regressions!H30, 1), NA())</f>
        <v>34.1</v>
      </c>
      <c r="I20" s="553">
        <f>IF(ISNUMBER(Regressions!I30),ROUND(Regressions!I30, 1), NA())</f>
        <v>1.6</v>
      </c>
      <c r="J20" s="554">
        <f>IF(ISNUMBER(Regressions!K30),ROUND(Regressions!K30, 1), NA())</f>
        <v>100</v>
      </c>
      <c r="K20" s="550">
        <f>IF(ISNUMBER(Regressions!L30),ROUND(Regressions!L30, 1), NA())</f>
        <v>98.8</v>
      </c>
      <c r="L20" s="555">
        <f>IF(ISNUMBER(Regressions!M30),ROUND(Regressions!M30, 1), NA())</f>
        <v>74</v>
      </c>
      <c r="M20" s="552">
        <f>IF(ISNUMBER(Regressions!N30),ROUND(Regressions!N30, 1), NA())</f>
        <v>24.8</v>
      </c>
      <c r="N20" s="553">
        <f>IF(ISNUMBER(Regressions!O30),ROUND(Regressions!O30, 1), NA())</f>
        <v>1.2</v>
      </c>
      <c r="O20" s="554" t="e">
        <f>IF(ISNUMBER(Regressions!Q30),ROUND(Regressions!Q30, 1), NA())</f>
        <v>#N/A</v>
      </c>
      <c r="P20" s="550">
        <f>IF(ISNUMBER(Regressions!R30),ROUND(Regressions!R30, 1), NA())</f>
        <v>99</v>
      </c>
      <c r="Q20" s="556">
        <f>IF(ISNUMBER(Regressions!S30),ROUND(Regressions!S30, 1), NA())</f>
        <v>65.599999999999994</v>
      </c>
      <c r="R20" s="552">
        <f>IF(ISNUMBER(Regressions!T30),ROUND(Regressions!T30, 1), NA())</f>
        <v>33.4</v>
      </c>
      <c r="S20" s="553">
        <f>IF(ISNUMBER(Regressions!U30),ROUND(Regressions!U30, 1), NA())</f>
        <v>1.1000000000000001</v>
      </c>
    </row>
    <row r="21" spans="1:19" x14ac:dyDescent="0.25">
      <c r="A21" s="545" t="str">
        <f>+Introduction!$C$7</f>
        <v>Serbia</v>
      </c>
      <c r="B21" s="546">
        <f>IF(ISBLANK(Regressions!B31), " ", Regressions!B31)</f>
        <v>2017</v>
      </c>
      <c r="C21" s="545" t="str">
        <f>HLOOKUP(Introduction!$G$4,nametranslations,24,FALSE)</f>
        <v>Total</v>
      </c>
      <c r="D21" s="548">
        <f>IF(ISBLANK(Regressions!D31), " ", Regressions!D31)</f>
        <v>1095005</v>
      </c>
      <c r="E21" s="549" t="e">
        <f>IF(ISNUMBER(Regressions!E31),ROUND(Regressions!E31, 1), NA())</f>
        <v>#N/A</v>
      </c>
      <c r="F21" s="550">
        <f>IF(ISNUMBER(Regressions!F31),ROUND(Regressions!F31, 1), NA())</f>
        <v>98.5</v>
      </c>
      <c r="G21" s="551">
        <f>IF(ISNUMBER(Regressions!G31),ROUND(Regressions!G31, 1), NA())</f>
        <v>69.7</v>
      </c>
      <c r="H21" s="552">
        <f>IF(ISNUMBER(Regressions!H31),ROUND(Regressions!H31, 1), NA())</f>
        <v>28.8</v>
      </c>
      <c r="I21" s="553">
        <f>IF(ISNUMBER(Regressions!I31),ROUND(Regressions!I31, 1), NA())</f>
        <v>1.6</v>
      </c>
      <c r="J21" s="554">
        <f>IF(ISNUMBER(Regressions!K31),ROUND(Regressions!K31, 1), NA())</f>
        <v>100</v>
      </c>
      <c r="K21" s="550">
        <f>IF(ISNUMBER(Regressions!L31),ROUND(Regressions!L31, 1), NA())</f>
        <v>98.8</v>
      </c>
      <c r="L21" s="555">
        <f>IF(ISNUMBER(Regressions!M31),ROUND(Regressions!M31, 1), NA())</f>
        <v>77.400000000000006</v>
      </c>
      <c r="M21" s="552">
        <f>IF(ISNUMBER(Regressions!N31),ROUND(Regressions!N31, 1), NA())</f>
        <v>21.5</v>
      </c>
      <c r="N21" s="553">
        <f>IF(ISNUMBER(Regressions!O31),ROUND(Regressions!O31, 1), NA())</f>
        <v>1.2</v>
      </c>
      <c r="O21" s="554" t="e">
        <f>IF(ISNUMBER(Regressions!Q31),ROUND(Regressions!Q31, 1), NA())</f>
        <v>#N/A</v>
      </c>
      <c r="P21" s="550">
        <f>IF(ISNUMBER(Regressions!R31),ROUND(Regressions!R31, 1), NA())</f>
        <v>99</v>
      </c>
      <c r="Q21" s="556">
        <f>IF(ISNUMBER(Regressions!S31),ROUND(Regressions!S31, 1), NA())</f>
        <v>69</v>
      </c>
      <c r="R21" s="552">
        <f>IF(ISNUMBER(Regressions!T31),ROUND(Regressions!T31, 1), NA())</f>
        <v>30</v>
      </c>
      <c r="S21" s="553">
        <f>IF(ISNUMBER(Regressions!U31),ROUND(Regressions!U31, 1), NA())</f>
        <v>1.1000000000000001</v>
      </c>
    </row>
    <row r="22" spans="1:19" x14ac:dyDescent="0.25">
      <c r="A22" s="545" t="str">
        <f>+Introduction!$C$7</f>
        <v>Serbia</v>
      </c>
      <c r="B22" s="546">
        <f>IF(ISBLANK(Regressions!B32), " ", Regressions!B32)</f>
        <v>2018</v>
      </c>
      <c r="C22" s="545" t="str">
        <f>HLOOKUP(Introduction!$G$4,nametranslations,24,FALSE)</f>
        <v>Total</v>
      </c>
      <c r="D22" s="548">
        <f>IF(ISBLANK(Regressions!D32), " ", Regressions!D32)</f>
        <v>1090843</v>
      </c>
      <c r="E22" s="549" t="e">
        <f>IF(ISNUMBER(Regressions!E32),ROUND(Regressions!E32, 1), NA())</f>
        <v>#N/A</v>
      </c>
      <c r="F22" s="550">
        <f>IF(ISNUMBER(Regressions!F32),ROUND(Regressions!F32, 1), NA())</f>
        <v>98.5</v>
      </c>
      <c r="G22" s="551">
        <f>IF(ISNUMBER(Regressions!G32),ROUND(Regressions!G32, 1), NA())</f>
        <v>75</v>
      </c>
      <c r="H22" s="552">
        <f>IF(ISNUMBER(Regressions!H32),ROUND(Regressions!H32, 1), NA())</f>
        <v>23.4</v>
      </c>
      <c r="I22" s="553">
        <f>IF(ISNUMBER(Regressions!I32),ROUND(Regressions!I32, 1), NA())</f>
        <v>1.6</v>
      </c>
      <c r="J22" s="554">
        <f>IF(ISNUMBER(Regressions!K32),ROUND(Regressions!K32, 1), NA())</f>
        <v>100</v>
      </c>
      <c r="K22" s="550">
        <f>IF(ISNUMBER(Regressions!L32),ROUND(Regressions!L32, 1), NA())</f>
        <v>98.8</v>
      </c>
      <c r="L22" s="555">
        <f>IF(ISNUMBER(Regressions!M32),ROUND(Regressions!M32, 1), NA())</f>
        <v>80.7</v>
      </c>
      <c r="M22" s="552">
        <f>IF(ISNUMBER(Regressions!N32),ROUND(Regressions!N32, 1), NA())</f>
        <v>18.2</v>
      </c>
      <c r="N22" s="553">
        <f>IF(ISNUMBER(Regressions!O32),ROUND(Regressions!O32, 1), NA())</f>
        <v>1.2</v>
      </c>
      <c r="O22" s="554" t="e">
        <f>IF(ISNUMBER(Regressions!Q32),ROUND(Regressions!Q32, 1), NA())</f>
        <v>#N/A</v>
      </c>
      <c r="P22" s="550">
        <f>IF(ISNUMBER(Regressions!R32),ROUND(Regressions!R32, 1), NA())</f>
        <v>99</v>
      </c>
      <c r="Q22" s="556">
        <f>IF(ISNUMBER(Regressions!S32),ROUND(Regressions!S32, 1), NA())</f>
        <v>72.400000000000006</v>
      </c>
      <c r="R22" s="552">
        <f>IF(ISNUMBER(Regressions!T32),ROUND(Regressions!T32, 1), NA())</f>
        <v>26.5</v>
      </c>
      <c r="S22" s="553">
        <f>IF(ISNUMBER(Regressions!U32),ROUND(Regressions!U32, 1), NA())</f>
        <v>1.1000000000000001</v>
      </c>
    </row>
    <row r="23" spans="1:19" x14ac:dyDescent="0.25">
      <c r="A23" s="545" t="str">
        <f>+Introduction!$C$7</f>
        <v>Serbia</v>
      </c>
      <c r="B23" s="546">
        <f>IF(ISBLANK(Regressions!B33), " ", Regressions!B33)</f>
        <v>2019</v>
      </c>
      <c r="C23" s="545" t="str">
        <f>HLOOKUP(Introduction!$G$4,nametranslations,24,FALSE)</f>
        <v>Total</v>
      </c>
      <c r="D23" s="548">
        <f>IF(ISBLANK(Regressions!D33), " ", Regressions!D33)</f>
        <v>1087972</v>
      </c>
      <c r="E23" s="549" t="e">
        <f>IF(ISNUMBER(Regressions!E33),ROUND(Regressions!E33, 1), NA())</f>
        <v>#N/A</v>
      </c>
      <c r="F23" s="550">
        <f>IF(ISNUMBER(Regressions!F33),ROUND(Regressions!F33, 1), NA())</f>
        <v>98.5</v>
      </c>
      <c r="G23" s="551">
        <f>IF(ISNUMBER(Regressions!G33),ROUND(Regressions!G33, 1), NA())</f>
        <v>80.3</v>
      </c>
      <c r="H23" s="552">
        <f>IF(ISNUMBER(Regressions!H33),ROUND(Regressions!H33, 1), NA())</f>
        <v>18.100000000000001</v>
      </c>
      <c r="I23" s="553">
        <f>IF(ISNUMBER(Regressions!I33),ROUND(Regressions!I33, 1), NA())</f>
        <v>1.6</v>
      </c>
      <c r="J23" s="554">
        <f>IF(ISNUMBER(Regressions!K33),ROUND(Regressions!K33, 1), NA())</f>
        <v>100</v>
      </c>
      <c r="K23" s="550">
        <f>IF(ISNUMBER(Regressions!L33),ROUND(Regressions!L33, 1), NA())</f>
        <v>98.8</v>
      </c>
      <c r="L23" s="555">
        <f>IF(ISNUMBER(Regressions!M33),ROUND(Regressions!M33, 1), NA())</f>
        <v>84</v>
      </c>
      <c r="M23" s="552">
        <f>IF(ISNUMBER(Regressions!N33),ROUND(Regressions!N33, 1), NA())</f>
        <v>14.8</v>
      </c>
      <c r="N23" s="553">
        <f>IF(ISNUMBER(Regressions!O33),ROUND(Regressions!O33, 1), NA())</f>
        <v>1.2</v>
      </c>
      <c r="O23" s="554" t="e">
        <f>IF(ISNUMBER(Regressions!Q33),ROUND(Regressions!Q33, 1), NA())</f>
        <v>#N/A</v>
      </c>
      <c r="P23" s="550">
        <f>IF(ISNUMBER(Regressions!R33),ROUND(Regressions!R33, 1), NA())</f>
        <v>99</v>
      </c>
      <c r="Q23" s="556">
        <f>IF(ISNUMBER(Regressions!S33),ROUND(Regressions!S33, 1), NA())</f>
        <v>75.900000000000006</v>
      </c>
      <c r="R23" s="552">
        <f>IF(ISNUMBER(Regressions!T33),ROUND(Regressions!T33, 1), NA())</f>
        <v>23.1</v>
      </c>
      <c r="S23" s="553">
        <f>IF(ISNUMBER(Regressions!U33),ROUND(Regressions!U33, 1), NA())</f>
        <v>1.1000000000000001</v>
      </c>
    </row>
    <row r="24" spans="1:19" x14ac:dyDescent="0.25">
      <c r="A24" s="545" t="str">
        <f>+Introduction!$C$7</f>
        <v>Serbia</v>
      </c>
      <c r="B24" s="546">
        <f>IF(ISBLANK(Regressions!B34), " ", Regressions!B34)</f>
        <v>2020</v>
      </c>
      <c r="C24" s="545" t="str">
        <f>HLOOKUP(Introduction!$G$4,nametranslations,24,FALSE)</f>
        <v>Total</v>
      </c>
      <c r="D24" s="548">
        <f>IF(ISBLANK(Regressions!D34), " ", Regressions!D34)</f>
        <v>1084385</v>
      </c>
      <c r="E24" s="549" t="e">
        <f>IF(ISNUMBER(Regressions!E34),ROUND(Regressions!E34, 1), NA())</f>
        <v>#N/A</v>
      </c>
      <c r="F24" s="550">
        <f>IF(ISNUMBER(Regressions!F34),ROUND(Regressions!F34, 1), NA())</f>
        <v>98.5</v>
      </c>
      <c r="G24" s="551">
        <f>IF(ISNUMBER(Regressions!G34),ROUND(Regressions!G34, 1), NA())</f>
        <v>85.7</v>
      </c>
      <c r="H24" s="552">
        <f>IF(ISNUMBER(Regressions!H34),ROUND(Regressions!H34, 1), NA())</f>
        <v>12.8</v>
      </c>
      <c r="I24" s="553">
        <f>IF(ISNUMBER(Regressions!I34),ROUND(Regressions!I34, 1), NA())</f>
        <v>1.6</v>
      </c>
      <c r="J24" s="554">
        <f>IF(ISNUMBER(Regressions!K34),ROUND(Regressions!K34, 1), NA())</f>
        <v>100</v>
      </c>
      <c r="K24" s="550">
        <f>IF(ISNUMBER(Regressions!L34),ROUND(Regressions!L34, 1), NA())</f>
        <v>98.8</v>
      </c>
      <c r="L24" s="555">
        <f>IF(ISNUMBER(Regressions!M34),ROUND(Regressions!M34, 1), NA())</f>
        <v>87.3</v>
      </c>
      <c r="M24" s="552">
        <f>IF(ISNUMBER(Regressions!N34),ROUND(Regressions!N34, 1), NA())</f>
        <v>11.5</v>
      </c>
      <c r="N24" s="553">
        <f>IF(ISNUMBER(Regressions!O34),ROUND(Regressions!O34, 1), NA())</f>
        <v>1.2</v>
      </c>
      <c r="O24" s="554" t="e">
        <f>IF(ISNUMBER(Regressions!Q34),ROUND(Regressions!Q34, 1), NA())</f>
        <v>#N/A</v>
      </c>
      <c r="P24" s="550">
        <f>IF(ISNUMBER(Regressions!R34),ROUND(Regressions!R34, 1), NA())</f>
        <v>99</v>
      </c>
      <c r="Q24" s="556">
        <f>IF(ISNUMBER(Regressions!S34),ROUND(Regressions!S34, 1), NA())</f>
        <v>79.3</v>
      </c>
      <c r="R24" s="552">
        <f>IF(ISNUMBER(Regressions!T34),ROUND(Regressions!T34, 1), NA())</f>
        <v>19.600000000000001</v>
      </c>
      <c r="S24" s="553">
        <f>IF(ISNUMBER(Regressions!U34),ROUND(Regressions!U34, 1), NA())</f>
        <v>1.1000000000000001</v>
      </c>
    </row>
    <row r="25" spans="1:19" x14ac:dyDescent="0.25">
      <c r="A25" s="545" t="str">
        <f>+Introduction!$C$7</f>
        <v>Serbia</v>
      </c>
      <c r="B25" s="546">
        <f>IF(ISBLANK(Regressions!B35), " ", Regressions!B35)</f>
        <v>2021</v>
      </c>
      <c r="C25" s="545" t="str">
        <f>HLOOKUP(Introduction!$G$4,nametranslations,24,FALSE)</f>
        <v>Total</v>
      </c>
      <c r="D25" s="548">
        <f>IF(ISBLANK(Regressions!D35), " ", Regressions!D35)</f>
        <v>1076361</v>
      </c>
      <c r="E25" s="554" t="e">
        <f>IF(ISNUMBER(Regressions!E35),ROUND(Regressions!E35, 1), NA())</f>
        <v>#N/A</v>
      </c>
      <c r="F25" s="557">
        <f>IF(ISNUMBER(Regressions!F35),ROUND(Regressions!F35, 1), NA())</f>
        <v>98.5</v>
      </c>
      <c r="G25" s="558">
        <f>IF(ISNUMBER(Regressions!G35),ROUND(Regressions!G35, 1), NA())</f>
        <v>91</v>
      </c>
      <c r="H25" s="552">
        <f>IF(ISNUMBER(Regressions!H35),ROUND(Regressions!H35, 1), NA())</f>
        <v>7.5</v>
      </c>
      <c r="I25" s="553">
        <f>IF(ISNUMBER(Regressions!I35),ROUND(Regressions!I35, 1), NA())</f>
        <v>1.6</v>
      </c>
      <c r="J25" s="554">
        <f>IF(ISNUMBER(Regressions!K35),ROUND(Regressions!K35, 1), NA())</f>
        <v>100</v>
      </c>
      <c r="K25" s="557">
        <f>IF(ISNUMBER(Regressions!L35),ROUND(Regressions!L35, 1), NA())</f>
        <v>98.8</v>
      </c>
      <c r="L25" s="559">
        <f>IF(ISNUMBER(Regressions!M35),ROUND(Regressions!M35, 1), NA())</f>
        <v>90.6</v>
      </c>
      <c r="M25" s="552">
        <f>IF(ISNUMBER(Regressions!N35),ROUND(Regressions!N35, 1), NA())</f>
        <v>8.1999999999999993</v>
      </c>
      <c r="N25" s="553">
        <f>IF(ISNUMBER(Regressions!O35),ROUND(Regressions!O35, 1), NA())</f>
        <v>1.2</v>
      </c>
      <c r="O25" s="554" t="e">
        <f>IF(ISNUMBER(Regressions!Q35),ROUND(Regressions!Q35, 1), NA())</f>
        <v>#N/A</v>
      </c>
      <c r="P25" s="557">
        <f>IF(ISNUMBER(Regressions!R35),ROUND(Regressions!R35, 1), NA())</f>
        <v>99</v>
      </c>
      <c r="Q25" s="560">
        <f>IF(ISNUMBER(Regressions!S35),ROUND(Regressions!S35, 1), NA())</f>
        <v>82.7</v>
      </c>
      <c r="R25" s="552">
        <f>IF(ISNUMBER(Regressions!T35),ROUND(Regressions!T35, 1), NA())</f>
        <v>16.2</v>
      </c>
      <c r="S25" s="553">
        <f>IF(ISNUMBER(Regressions!U35),ROUND(Regressions!U35, 1), NA())</f>
        <v>1.1000000000000001</v>
      </c>
    </row>
    <row r="26" spans="1:19" x14ac:dyDescent="0.25">
      <c r="A26" s="545" t="str">
        <f>+Introduction!$C$7</f>
        <v>Serbia</v>
      </c>
      <c r="B26" s="546">
        <f>IF(ISBLANK(Regressions!B36), " ", Regressions!B36)</f>
        <v>2022</v>
      </c>
      <c r="C26" s="545" t="str">
        <f>HLOOKUP(Introduction!$G$4,nametranslations,24,FALSE)</f>
        <v>Total</v>
      </c>
      <c r="D26" s="548">
        <f>IF(ISBLANK(Regressions!D36), " ", Regressions!D36)</f>
        <v>1067967</v>
      </c>
      <c r="E26" s="549" t="e">
        <f>IF(ISNUMBER(Regressions!E36),ROUND(Regressions!E36, 1), NA())</f>
        <v>#N/A</v>
      </c>
      <c r="F26" s="550">
        <f>IF(ISNUMBER(Regressions!F36),ROUND(Regressions!F36, 1), NA())</f>
        <v>98.5</v>
      </c>
      <c r="G26" s="551">
        <f>IF(ISNUMBER(Regressions!G36),ROUND(Regressions!G36, 1), NA())</f>
        <v>96.3</v>
      </c>
      <c r="H26" s="552">
        <f>IF(ISNUMBER(Regressions!H36),ROUND(Regressions!H36, 1), NA())</f>
        <v>2.1</v>
      </c>
      <c r="I26" s="553">
        <f>IF(ISNUMBER(Regressions!I36),ROUND(Regressions!I36, 1), NA())</f>
        <v>1.6</v>
      </c>
      <c r="J26" s="554">
        <f>IF(ISNUMBER(Regressions!K36),ROUND(Regressions!K36, 1), NA())</f>
        <v>100</v>
      </c>
      <c r="K26" s="550">
        <f>IF(ISNUMBER(Regressions!L36),ROUND(Regressions!L36, 1), NA())</f>
        <v>98.8</v>
      </c>
      <c r="L26" s="555">
        <f>IF(ISNUMBER(Regressions!M36),ROUND(Regressions!M36, 1), NA())</f>
        <v>93.9</v>
      </c>
      <c r="M26" s="552">
        <f>IF(ISNUMBER(Regressions!N36),ROUND(Regressions!N36, 1), NA())</f>
        <v>4.9000000000000004</v>
      </c>
      <c r="N26" s="553">
        <f>IF(ISNUMBER(Regressions!O36),ROUND(Regressions!O36, 1), NA())</f>
        <v>1.2</v>
      </c>
      <c r="O26" s="554" t="e">
        <f>IF(ISNUMBER(Regressions!Q36),ROUND(Regressions!Q36, 1), NA())</f>
        <v>#N/A</v>
      </c>
      <c r="P26" s="550">
        <f>IF(ISNUMBER(Regressions!R36),ROUND(Regressions!R36, 1), NA())</f>
        <v>99</v>
      </c>
      <c r="Q26" s="556">
        <f>IF(ISNUMBER(Regressions!S36),ROUND(Regressions!S36, 1), NA())</f>
        <v>86.2</v>
      </c>
      <c r="R26" s="552">
        <f>IF(ISNUMBER(Regressions!T36),ROUND(Regressions!T36, 1), NA())</f>
        <v>12.8</v>
      </c>
      <c r="S26" s="553">
        <f>IF(ISNUMBER(Regressions!U36),ROUND(Regressions!U36, 1), NA())</f>
        <v>1.1000000000000001</v>
      </c>
    </row>
    <row r="27" spans="1:19" x14ac:dyDescent="0.25">
      <c r="A27" s="545" t="str">
        <f>+Introduction!$C$7</f>
        <v>Serbia</v>
      </c>
      <c r="B27" s="546">
        <f>IF(ISBLANK(Regressions!B37), " ", Regressions!B37)</f>
        <v>2023</v>
      </c>
      <c r="C27" s="545" t="str">
        <f>HLOOKUP(Introduction!$G$4,nametranslations,24,FALSE)</f>
        <v>Total</v>
      </c>
      <c r="D27" s="548">
        <f>IF(ISBLANK(Regressions!D37), " ", Regressions!D37)</f>
        <v>1039277</v>
      </c>
      <c r="E27" s="554" t="e">
        <f>IF(ISNUMBER(Regressions!E37),ROUND(Regressions!E37, 1), NA())</f>
        <v>#N/A</v>
      </c>
      <c r="F27" s="557">
        <f>IF(ISNUMBER(Regressions!F37),ROUND(Regressions!F37, 1), NA())</f>
        <v>98.5</v>
      </c>
      <c r="G27" s="558">
        <f>IF(ISNUMBER(Regressions!G37),ROUND(Regressions!G37, 1), NA())</f>
        <v>98.5</v>
      </c>
      <c r="H27" s="552">
        <f>IF(ISNUMBER(Regressions!H37),ROUND(Regressions!H37, 1), NA())</f>
        <v>0</v>
      </c>
      <c r="I27" s="553">
        <f>IF(ISNUMBER(Regressions!I37),ROUND(Regressions!I37, 1), NA())</f>
        <v>1.6</v>
      </c>
      <c r="J27" s="554">
        <f>IF(ISNUMBER(Regressions!K37),ROUND(Regressions!K37, 1), NA())</f>
        <v>100</v>
      </c>
      <c r="K27" s="557">
        <f>IF(ISNUMBER(Regressions!L37),ROUND(Regressions!L37, 1), NA())</f>
        <v>98.8</v>
      </c>
      <c r="L27" s="559">
        <f>IF(ISNUMBER(Regressions!M37),ROUND(Regressions!M37, 1), NA())</f>
        <v>97.2</v>
      </c>
      <c r="M27" s="552">
        <f>IF(ISNUMBER(Regressions!N37),ROUND(Regressions!N37, 1), NA())</f>
        <v>1.6</v>
      </c>
      <c r="N27" s="553">
        <f>IF(ISNUMBER(Regressions!O37),ROUND(Regressions!O37, 1), NA())</f>
        <v>1.2</v>
      </c>
      <c r="O27" s="554" t="e">
        <f>IF(ISNUMBER(Regressions!Q37),ROUND(Regressions!Q37, 1), NA())</f>
        <v>#N/A</v>
      </c>
      <c r="P27" s="557">
        <f>IF(ISNUMBER(Regressions!R37),ROUND(Regressions!R37, 1), NA())</f>
        <v>99</v>
      </c>
      <c r="Q27" s="560">
        <f>IF(ISNUMBER(Regressions!S37),ROUND(Regressions!S37, 1), NA())</f>
        <v>89.6</v>
      </c>
      <c r="R27" s="552">
        <f>IF(ISNUMBER(Regressions!T37),ROUND(Regressions!T37, 1), NA())</f>
        <v>9.3000000000000007</v>
      </c>
      <c r="S27" s="553">
        <f>IF(ISNUMBER(Regressions!U37),ROUND(Regressions!U37, 1), NA())</f>
        <v>1.1000000000000001</v>
      </c>
    </row>
    <row r="28" spans="1:19" x14ac:dyDescent="0.25">
      <c r="A28" s="545" t="str">
        <f>+Introduction!$C$7</f>
        <v>Serbia</v>
      </c>
      <c r="B28" s="546">
        <f>IF(ISBLANK(Regressions!B38), " ", Regressions!B38)</f>
        <v>2024</v>
      </c>
      <c r="C28" s="545" t="str">
        <f>HLOOKUP(Introduction!$G$4,nametranslations,24,FALSE)</f>
        <v>Total</v>
      </c>
      <c r="D28" s="548">
        <f>IF(ISBLANK(Regressions!D38), " ", Regressions!D38)</f>
        <v>990433</v>
      </c>
      <c r="E28" s="549" t="e">
        <f>IF(ISNUMBER(Regressions!E38),ROUND(Regressions!E38, 1), NA())</f>
        <v>#N/A</v>
      </c>
      <c r="F28" s="550">
        <f>IF(ISNUMBER(Regressions!F38),ROUND(Regressions!F38, 1), NA())</f>
        <v>98.5</v>
      </c>
      <c r="G28" s="551">
        <f>IF(ISNUMBER(Regressions!G38),ROUND(Regressions!G38, 1), NA())</f>
        <v>98.5</v>
      </c>
      <c r="H28" s="552">
        <f>IF(ISNUMBER(Regressions!H38),ROUND(Regressions!H38, 1), NA())</f>
        <v>0</v>
      </c>
      <c r="I28" s="553">
        <f>IF(ISNUMBER(Regressions!I38),ROUND(Regressions!I38, 1), NA())</f>
        <v>1.6</v>
      </c>
      <c r="J28" s="554">
        <f>IF(ISNUMBER(Regressions!K38),ROUND(Regressions!K38, 1), NA())</f>
        <v>100</v>
      </c>
      <c r="K28" s="550">
        <f>IF(ISNUMBER(Regressions!L38),ROUND(Regressions!L38, 1), NA())</f>
        <v>98.8</v>
      </c>
      <c r="L28" s="555">
        <f>IF(ISNUMBER(Regressions!M38),ROUND(Regressions!M38, 1), NA())</f>
        <v>98.8</v>
      </c>
      <c r="M28" s="552">
        <f>IF(ISNUMBER(Regressions!N38),ROUND(Regressions!N38, 1), NA())</f>
        <v>0</v>
      </c>
      <c r="N28" s="553">
        <f>IF(ISNUMBER(Regressions!O38),ROUND(Regressions!O38, 1), NA())</f>
        <v>1.2</v>
      </c>
      <c r="O28" s="554" t="e">
        <f>IF(ISNUMBER(Regressions!Q38),ROUND(Regressions!Q38, 1), NA())</f>
        <v>#N/A</v>
      </c>
      <c r="P28" s="550">
        <f>IF(ISNUMBER(Regressions!R38),ROUND(Regressions!R38, 1), NA())</f>
        <v>99</v>
      </c>
      <c r="Q28" s="556">
        <f>IF(ISNUMBER(Regressions!S38),ROUND(Regressions!S38, 1), NA())</f>
        <v>93.1</v>
      </c>
      <c r="R28" s="552">
        <f>IF(ISNUMBER(Regressions!T38),ROUND(Regressions!T38, 1), NA())</f>
        <v>5.9</v>
      </c>
      <c r="S28" s="553">
        <f>IF(ISNUMBER(Regressions!U38),ROUND(Regressions!U38, 1), NA())</f>
        <v>1.1000000000000001</v>
      </c>
    </row>
    <row r="29" spans="1:19" x14ac:dyDescent="0.25">
      <c r="A29" s="561" t="str">
        <f>+Introduction!$C$7</f>
        <v>Serbia</v>
      </c>
      <c r="B29" s="562">
        <f>IF(ISBLANK(Regressions!B39), " ", Regressions!B39)</f>
        <v>2025</v>
      </c>
      <c r="C29" s="561" t="str">
        <f>HLOOKUP(Introduction!$G$4,nametranslations,24,FALSE)</f>
        <v>Total</v>
      </c>
      <c r="D29" s="563">
        <f>IF(ISBLANK(Regressions!D39), " ", Regressions!D39)</f>
        <v>973011</v>
      </c>
      <c r="E29" s="564" t="e">
        <f>IF(ISNUMBER(Regressions!E39),ROUND(Regressions!E39, 1), NA())</f>
        <v>#N/A</v>
      </c>
      <c r="F29" s="565">
        <f>IF(ISNUMBER(Regressions!F39),ROUND(Regressions!F39, 1), NA())</f>
        <v>98.5</v>
      </c>
      <c r="G29" s="566">
        <f>IF(ISNUMBER(Regressions!G39),ROUND(Regressions!G39, 1), NA())</f>
        <v>98.5</v>
      </c>
      <c r="H29" s="567">
        <f>IF(ISNUMBER(Regressions!H39),ROUND(Regressions!H39, 1), NA())</f>
        <v>0</v>
      </c>
      <c r="I29" s="568">
        <f>IF(ISNUMBER(Regressions!I39),ROUND(Regressions!I39, 1), NA())</f>
        <v>1.6</v>
      </c>
      <c r="J29" s="569">
        <f>IF(ISNUMBER(Regressions!K39),ROUND(Regressions!K39, 1), NA())</f>
        <v>100</v>
      </c>
      <c r="K29" s="565">
        <f>IF(ISNUMBER(Regressions!L39),ROUND(Regressions!L39, 1), NA())</f>
        <v>98.8</v>
      </c>
      <c r="L29" s="570">
        <f>IF(ISNUMBER(Regressions!M39),ROUND(Regressions!M39, 1), NA())</f>
        <v>98.8</v>
      </c>
      <c r="M29" s="567">
        <f>IF(ISNUMBER(Regressions!N39),ROUND(Regressions!N39, 1), NA())</f>
        <v>0</v>
      </c>
      <c r="N29" s="568">
        <f>IF(ISNUMBER(Regressions!O39),ROUND(Regressions!O39, 1), NA())</f>
        <v>1.2</v>
      </c>
      <c r="O29" s="569" t="e">
        <f>IF(ISNUMBER(Regressions!Q39),ROUND(Regressions!Q39, 1), NA())</f>
        <v>#N/A</v>
      </c>
      <c r="P29" s="565">
        <f>IF(ISNUMBER(Regressions!R39),ROUND(Regressions!R39, 1), NA())</f>
        <v>99</v>
      </c>
      <c r="Q29" s="571">
        <f>IF(ISNUMBER(Regressions!S39),ROUND(Regressions!S39, 1), NA())</f>
        <v>96.5</v>
      </c>
      <c r="R29" s="567">
        <f>IF(ISNUMBER(Regressions!T39),ROUND(Regressions!T39, 1), NA())</f>
        <v>2.5</v>
      </c>
      <c r="S29" s="568">
        <f>IF(ISNUMBER(Regressions!U39),ROUND(Regressions!U39, 1), NA())</f>
        <v>1.1000000000000001</v>
      </c>
    </row>
    <row r="30" spans="1:19" hidden="1" x14ac:dyDescent="0.25">
      <c r="A30" s="545" t="str">
        <f>+Introduction!$C$7</f>
        <v>Serbia</v>
      </c>
      <c r="B30" s="546">
        <f>IF(ISBLANK(Regressions!B40), " ", Regressions!B40)</f>
        <v>2026</v>
      </c>
      <c r="C30" s="545" t="str">
        <f>HLOOKUP(Introduction!$G$4,nametranslations,24,FALSE)</f>
        <v>Total</v>
      </c>
      <c r="D30" s="548" t="str">
        <f>IF(ISBLANK(Regressions!D40), " ", Regressions!D40)</f>
        <v xml:space="preserve"> </v>
      </c>
      <c r="E30" s="549" t="e">
        <f>IF(ISNUMBER(Regressions!E40),ROUND(Regressions!E40, 1), NA())</f>
        <v>#N/A</v>
      </c>
      <c r="F30" s="550">
        <f>IF(ISNUMBER(Regressions!F40),ROUND(Regressions!F40, 1), NA())</f>
        <v>98.5</v>
      </c>
      <c r="G30" s="551">
        <f>IF(ISNUMBER(Regressions!G40),ROUND(Regressions!G40, 1), NA())</f>
        <v>98.5</v>
      </c>
      <c r="H30" s="552">
        <f>IF(ISNUMBER(Regressions!H40),ROUND(Regressions!H40, 1), NA())</f>
        <v>0</v>
      </c>
      <c r="I30" s="553">
        <f>IF(ISNUMBER(Regressions!I40),ROUND(Regressions!I40, 1), NA())</f>
        <v>1.6</v>
      </c>
      <c r="J30" s="554">
        <f>IF(ISNUMBER(Regressions!K40),ROUND(Regressions!K40, 1), NA())</f>
        <v>100</v>
      </c>
      <c r="K30" s="550">
        <f>IF(ISNUMBER(Regressions!L40),ROUND(Regressions!L40, 1), NA())</f>
        <v>98.8</v>
      </c>
      <c r="L30" s="555">
        <f>IF(ISNUMBER(Regressions!M40),ROUND(Regressions!M40, 1), NA())</f>
        <v>98.8</v>
      </c>
      <c r="M30" s="552">
        <f>IF(ISNUMBER(Regressions!N40),ROUND(Regressions!N40, 1), NA())</f>
        <v>0</v>
      </c>
      <c r="N30" s="553">
        <f>IF(ISNUMBER(Regressions!O40),ROUND(Regressions!O40, 1), NA())</f>
        <v>1.2</v>
      </c>
      <c r="O30" s="554" t="e">
        <f>IF(ISNUMBER(Regressions!Q40),ROUND(Regressions!Q40, 1), NA())</f>
        <v>#N/A</v>
      </c>
      <c r="P30" s="550">
        <f>IF(ISNUMBER(Regressions!R40),ROUND(Regressions!R40, 1), NA())</f>
        <v>99</v>
      </c>
      <c r="Q30" s="556">
        <f>IF(ISNUMBER(Regressions!S40),ROUND(Regressions!S40, 1), NA())</f>
        <v>99</v>
      </c>
      <c r="R30" s="552">
        <f>IF(ISNUMBER(Regressions!T40),ROUND(Regressions!T40, 1), NA())</f>
        <v>0</v>
      </c>
      <c r="S30" s="553">
        <f>IF(ISNUMBER(Regressions!U40),ROUND(Regressions!U40, 1), NA())</f>
        <v>1.1000000000000001</v>
      </c>
    </row>
    <row r="31" spans="1:19" hidden="1" x14ac:dyDescent="0.25">
      <c r="A31" s="545" t="str">
        <f>+Introduction!$C$7</f>
        <v>Serbia</v>
      </c>
      <c r="B31" s="546">
        <f>IF(ISBLANK(Regressions!B41), " ", Regressions!B41)</f>
        <v>2027</v>
      </c>
      <c r="C31" s="545" t="str">
        <f>HLOOKUP(Introduction!$G$4,nametranslations,24,FALSE)</f>
        <v>Total</v>
      </c>
      <c r="D31" s="548" t="str">
        <f>IF(ISBLANK(Regressions!D41), " ", Regressions!D41)</f>
        <v xml:space="preserve"> </v>
      </c>
      <c r="E31" s="549" t="e">
        <f>IF(ISNUMBER(Regressions!E41),ROUND(Regressions!E41, 1), NA())</f>
        <v>#N/A</v>
      </c>
      <c r="F31" s="550">
        <f>IF(ISNUMBER(Regressions!F41),ROUND(Regressions!F41, 1), NA())</f>
        <v>98.5</v>
      </c>
      <c r="G31" s="551">
        <f>IF(ISNUMBER(Regressions!G41),ROUND(Regressions!G41, 1), NA())</f>
        <v>98.5</v>
      </c>
      <c r="H31" s="552">
        <f>IF(ISNUMBER(Regressions!H41),ROUND(Regressions!H41, 1), NA())</f>
        <v>0</v>
      </c>
      <c r="I31" s="553">
        <f>IF(ISNUMBER(Regressions!I41),ROUND(Regressions!I41, 1), NA())</f>
        <v>1.6</v>
      </c>
      <c r="J31" s="554">
        <f>IF(ISNUMBER(Regressions!K41),ROUND(Regressions!K41, 1), NA())</f>
        <v>100</v>
      </c>
      <c r="K31" s="550">
        <f>IF(ISNUMBER(Regressions!L41),ROUND(Regressions!L41, 1), NA())</f>
        <v>98.8</v>
      </c>
      <c r="L31" s="555">
        <f>IF(ISNUMBER(Regressions!M41),ROUND(Regressions!M41, 1), NA())</f>
        <v>98.8</v>
      </c>
      <c r="M31" s="552">
        <f>IF(ISNUMBER(Regressions!N41),ROUND(Regressions!N41, 1), NA())</f>
        <v>0</v>
      </c>
      <c r="N31" s="553">
        <f>IF(ISNUMBER(Regressions!O41),ROUND(Regressions!O41, 1), NA())</f>
        <v>1.2</v>
      </c>
      <c r="O31" s="554" t="e">
        <f>IF(ISNUMBER(Regressions!Q41),ROUND(Regressions!Q41, 1), NA())</f>
        <v>#N/A</v>
      </c>
      <c r="P31" s="550">
        <f>IF(ISNUMBER(Regressions!R41),ROUND(Regressions!R41, 1), NA())</f>
        <v>99</v>
      </c>
      <c r="Q31" s="556">
        <f>IF(ISNUMBER(Regressions!S41),ROUND(Regressions!S41, 1), NA())</f>
        <v>99</v>
      </c>
      <c r="R31" s="552">
        <f>IF(ISNUMBER(Regressions!T41),ROUND(Regressions!T41, 1), NA())</f>
        <v>0</v>
      </c>
      <c r="S31" s="553">
        <f>IF(ISNUMBER(Regressions!U41),ROUND(Regressions!U41, 1), NA())</f>
        <v>1.1000000000000001</v>
      </c>
    </row>
    <row r="32" spans="1:19" hidden="1" x14ac:dyDescent="0.25">
      <c r="A32" s="545" t="str">
        <f>+Introduction!$C$7</f>
        <v>Serbia</v>
      </c>
      <c r="B32" s="546">
        <f>IF(ISBLANK(Regressions!B42), " ", Regressions!B42)</f>
        <v>2028</v>
      </c>
      <c r="C32" s="545" t="str">
        <f>HLOOKUP(Introduction!$G$4,nametranslations,24,FALSE)</f>
        <v>Total</v>
      </c>
      <c r="D32" s="548" t="str">
        <f>IF(ISBLANK(Regressions!D42), " ", Regressions!D42)</f>
        <v xml:space="preserve"> </v>
      </c>
      <c r="E32" s="549" t="e">
        <f>IF(ISNUMBER(Regressions!E42),ROUND(Regressions!E42, 1), NA())</f>
        <v>#N/A</v>
      </c>
      <c r="F32" s="550">
        <f>IF(ISNUMBER(Regressions!F42),ROUND(Regressions!F42, 1), NA())</f>
        <v>98.5</v>
      </c>
      <c r="G32" s="551">
        <f>IF(ISNUMBER(Regressions!G42),ROUND(Regressions!G42, 1), NA())</f>
        <v>98.5</v>
      </c>
      <c r="H32" s="552">
        <f>IF(ISNUMBER(Regressions!H42),ROUND(Regressions!H42, 1), NA())</f>
        <v>0</v>
      </c>
      <c r="I32" s="553">
        <f>IF(ISNUMBER(Regressions!I42),ROUND(Regressions!I42, 1), NA())</f>
        <v>1.6</v>
      </c>
      <c r="J32" s="554">
        <f>IF(ISNUMBER(Regressions!K42),ROUND(Regressions!K42, 1), NA())</f>
        <v>100</v>
      </c>
      <c r="K32" s="550">
        <f>IF(ISNUMBER(Regressions!L42),ROUND(Regressions!L42, 1), NA())</f>
        <v>98.8</v>
      </c>
      <c r="L32" s="555">
        <f>IF(ISNUMBER(Regressions!M42),ROUND(Regressions!M42, 1), NA())</f>
        <v>98.8</v>
      </c>
      <c r="M32" s="552">
        <f>IF(ISNUMBER(Regressions!N42),ROUND(Regressions!N42, 1), NA())</f>
        <v>0</v>
      </c>
      <c r="N32" s="553">
        <f>IF(ISNUMBER(Regressions!O42),ROUND(Regressions!O42, 1), NA())</f>
        <v>1.2</v>
      </c>
      <c r="O32" s="554" t="e">
        <f>IF(ISNUMBER(Regressions!Q42),ROUND(Regressions!Q42, 1), NA())</f>
        <v>#N/A</v>
      </c>
      <c r="P32" s="550">
        <f>IF(ISNUMBER(Regressions!R42),ROUND(Regressions!R42, 1), NA())</f>
        <v>99</v>
      </c>
      <c r="Q32" s="556">
        <f>IF(ISNUMBER(Regressions!S42),ROUND(Regressions!S42, 1), NA())</f>
        <v>99</v>
      </c>
      <c r="R32" s="552">
        <f>IF(ISNUMBER(Regressions!T42),ROUND(Regressions!T42, 1), NA())</f>
        <v>0</v>
      </c>
      <c r="S32" s="553">
        <f>IF(ISNUMBER(Regressions!U42),ROUND(Regressions!U42, 1), NA())</f>
        <v>1.1000000000000001</v>
      </c>
    </row>
    <row r="33" spans="1:19" hidden="1" x14ac:dyDescent="0.25">
      <c r="A33" s="545" t="str">
        <f>+Introduction!$C$7</f>
        <v>Serbia</v>
      </c>
      <c r="B33" s="546">
        <f>IF(ISBLANK(Regressions!B43), " ", Regressions!B43)</f>
        <v>2029</v>
      </c>
      <c r="C33" s="545" t="str">
        <f>HLOOKUP(Introduction!$G$4,nametranslations,24,FALSE)</f>
        <v>Total</v>
      </c>
      <c r="D33" s="548" t="str">
        <f>IF(ISBLANK(Regressions!D43), " ", Regressions!D43)</f>
        <v xml:space="preserve"> </v>
      </c>
      <c r="E33" s="549" t="e">
        <f>IF(ISNUMBER(Regressions!E43),ROUND(Regressions!E43, 1), NA())</f>
        <v>#N/A</v>
      </c>
      <c r="F33" s="550" t="e">
        <f>IF(ISNUMBER(Regressions!F43),ROUND(Regressions!F43, 1), NA())</f>
        <v>#N/A</v>
      </c>
      <c r="G33" s="551">
        <f>IF(ISNUMBER(Regressions!G43),ROUND(Regressions!G43, 1), NA())</f>
        <v>100</v>
      </c>
      <c r="H33" s="552" t="e">
        <f>IF(ISNUMBER(Regressions!H43),ROUND(Regressions!H43, 1), NA())</f>
        <v>#N/A</v>
      </c>
      <c r="I33" s="553" t="e">
        <f>IF(ISNUMBER(Regressions!I43),ROUND(Regressions!I43, 1), NA())</f>
        <v>#N/A</v>
      </c>
      <c r="J33" s="554">
        <f>IF(ISNUMBER(Regressions!K43),ROUND(Regressions!K43, 1), NA())</f>
        <v>100</v>
      </c>
      <c r="K33" s="550" t="e">
        <f>IF(ISNUMBER(Regressions!L43),ROUND(Regressions!L43, 1), NA())</f>
        <v>#N/A</v>
      </c>
      <c r="L33" s="555">
        <f>IF(ISNUMBER(Regressions!M43),ROUND(Regressions!M43, 1), NA())</f>
        <v>100</v>
      </c>
      <c r="M33" s="552" t="e">
        <f>IF(ISNUMBER(Regressions!N43),ROUND(Regressions!N43, 1), NA())</f>
        <v>#N/A</v>
      </c>
      <c r="N33" s="553" t="e">
        <f>IF(ISNUMBER(Regressions!O43),ROUND(Regressions!O43, 1), NA())</f>
        <v>#N/A</v>
      </c>
      <c r="O33" s="554" t="e">
        <f>IF(ISNUMBER(Regressions!Q43),ROUND(Regressions!Q43, 1), NA())</f>
        <v>#N/A</v>
      </c>
      <c r="P33" s="550" t="e">
        <f>IF(ISNUMBER(Regressions!R43),ROUND(Regressions!R43, 1), NA())</f>
        <v>#N/A</v>
      </c>
      <c r="Q33" s="556">
        <f>IF(ISNUMBER(Regressions!S43),ROUND(Regressions!S43, 1), NA())</f>
        <v>99.9</v>
      </c>
      <c r="R33" s="552" t="e">
        <f>IF(ISNUMBER(Regressions!T43),ROUND(Regressions!T43, 1), NA())</f>
        <v>#N/A</v>
      </c>
      <c r="S33" s="553" t="e">
        <f>IF(ISNUMBER(Regressions!U43),ROUND(Regressions!U43, 1), NA())</f>
        <v>#N/A</v>
      </c>
    </row>
    <row r="34" spans="1:19" hidden="1" x14ac:dyDescent="0.25">
      <c r="A34" s="545" t="str">
        <f>+Introduction!$C$7</f>
        <v>Serbia</v>
      </c>
      <c r="B34" s="546">
        <f>IF(ISBLANK(Regressions!B44), " ", Regressions!B44)</f>
        <v>2030</v>
      </c>
      <c r="C34" s="545" t="str">
        <f>HLOOKUP(Introduction!$G$4,nametranslations,24,FALSE)</f>
        <v>Total</v>
      </c>
      <c r="D34" s="548" t="str">
        <f>IF(ISBLANK(Regressions!D44), " ", Regressions!D44)</f>
        <v xml:space="preserve"> </v>
      </c>
      <c r="E34" s="549" t="e">
        <f>IF(ISNUMBER(Regressions!E44),ROUND(Regressions!E44, 1), NA())</f>
        <v>#N/A</v>
      </c>
      <c r="F34" s="550" t="e">
        <f>IF(ISNUMBER(Regressions!F44),ROUND(Regressions!F44, 1), NA())</f>
        <v>#N/A</v>
      </c>
      <c r="G34" s="551">
        <f>IF(ISNUMBER(Regressions!G44),ROUND(Regressions!G44, 1), NA())</f>
        <v>100</v>
      </c>
      <c r="H34" s="552" t="e">
        <f>IF(ISNUMBER(Regressions!H44),ROUND(Regressions!H44, 1), NA())</f>
        <v>#N/A</v>
      </c>
      <c r="I34" s="553" t="e">
        <f>IF(ISNUMBER(Regressions!I44),ROUND(Regressions!I44, 1), NA())</f>
        <v>#N/A</v>
      </c>
      <c r="J34" s="554">
        <f>IF(ISNUMBER(Regressions!K44),ROUND(Regressions!K44, 1), NA())</f>
        <v>100</v>
      </c>
      <c r="K34" s="550" t="e">
        <f>IF(ISNUMBER(Regressions!L44),ROUND(Regressions!L44, 1), NA())</f>
        <v>#N/A</v>
      </c>
      <c r="L34" s="555">
        <f>IF(ISNUMBER(Regressions!M44),ROUND(Regressions!M44, 1), NA())</f>
        <v>100</v>
      </c>
      <c r="M34" s="552" t="e">
        <f>IF(ISNUMBER(Regressions!N44),ROUND(Regressions!N44, 1), NA())</f>
        <v>#N/A</v>
      </c>
      <c r="N34" s="553" t="e">
        <f>IF(ISNUMBER(Regressions!O44),ROUND(Regressions!O44, 1), NA())</f>
        <v>#N/A</v>
      </c>
      <c r="O34" s="554" t="e">
        <f>IF(ISNUMBER(Regressions!Q44),ROUND(Regressions!Q44, 1), NA())</f>
        <v>#N/A</v>
      </c>
      <c r="P34" s="550" t="e">
        <f>IF(ISNUMBER(Regressions!R44),ROUND(Regressions!R44, 1), NA())</f>
        <v>#N/A</v>
      </c>
      <c r="Q34" s="556">
        <f>IF(ISNUMBER(Regressions!S44),ROUND(Regressions!S44, 1), NA())</f>
        <v>99.9</v>
      </c>
      <c r="R34" s="552" t="e">
        <f>IF(ISNUMBER(Regressions!T44),ROUND(Regressions!T44, 1), NA())</f>
        <v>#N/A</v>
      </c>
      <c r="S34" s="553" t="e">
        <f>IF(ISNUMBER(Regressions!U44),ROUND(Regressions!U44, 1), NA())</f>
        <v>#N/A</v>
      </c>
    </row>
    <row r="35" spans="1:19" x14ac:dyDescent="0.25">
      <c r="A35" s="545" t="str">
        <f>+Introduction!$C$7</f>
        <v>Serbia</v>
      </c>
      <c r="B35" s="546">
        <f>IF(ISBLANK(Regressions!B45), " ", Regressions!B45)</f>
        <v>2000</v>
      </c>
      <c r="C35" s="545" t="str">
        <f>HLOOKUP(Introduction!$G$4,nametranslations,26,FALSE)</f>
        <v>Urban</v>
      </c>
      <c r="D35" s="548">
        <f>IF(ISBLANK(Regressions!D45), " ", Regressions!D45)</f>
        <v>760481.5133935546</v>
      </c>
      <c r="E35" s="549" t="e">
        <f>IF(ISNUMBER(Regressions!E45),ROUND(Regressions!E45, 1), NA())</f>
        <v>#N/A</v>
      </c>
      <c r="F35" s="550" t="e">
        <f>IF(ISNUMBER(Regressions!F45),ROUND(Regressions!F45, 1), NA())</f>
        <v>#N/A</v>
      </c>
      <c r="G35" s="551" t="e">
        <f>IF(ISNUMBER(Regressions!G45),ROUND(Regressions!G45, 1), NA())</f>
        <v>#N/A</v>
      </c>
      <c r="H35" s="552" t="e">
        <f>IF(ISNUMBER(Regressions!H45),ROUND(Regressions!H45, 1), NA())</f>
        <v>#N/A</v>
      </c>
      <c r="I35" s="553" t="e">
        <f>IF(ISNUMBER(Regressions!I45),ROUND(Regressions!I45, 1), NA())</f>
        <v>#N/A</v>
      </c>
      <c r="J35" s="554" t="e">
        <f>IF(ISNUMBER(Regressions!K45),ROUND(Regressions!K45, 1), NA())</f>
        <v>#N/A</v>
      </c>
      <c r="K35" s="550" t="e">
        <f>IF(ISNUMBER(Regressions!L45),ROUND(Regressions!L45, 1), NA())</f>
        <v>#N/A</v>
      </c>
      <c r="L35" s="555" t="e">
        <f>IF(ISNUMBER(Regressions!M45),ROUND(Regressions!M45, 1), NA())</f>
        <v>#N/A</v>
      </c>
      <c r="M35" s="552" t="e">
        <f>IF(ISNUMBER(Regressions!N45),ROUND(Regressions!N45, 1), NA())</f>
        <v>#N/A</v>
      </c>
      <c r="N35" s="553" t="e">
        <f>IF(ISNUMBER(Regressions!O45),ROUND(Regressions!O45, 1), NA())</f>
        <v>#N/A</v>
      </c>
      <c r="O35" s="554" t="e">
        <f>IF(ISNUMBER(Regressions!Q45),ROUND(Regressions!Q45, 1), NA())</f>
        <v>#N/A</v>
      </c>
      <c r="P35" s="550" t="e">
        <f>IF(ISNUMBER(Regressions!R45),ROUND(Regressions!R45, 1), NA())</f>
        <v>#N/A</v>
      </c>
      <c r="Q35" s="556" t="e">
        <f>IF(ISNUMBER(Regressions!S45),ROUND(Regressions!S45, 1), NA())</f>
        <v>#N/A</v>
      </c>
      <c r="R35" s="552" t="e">
        <f>IF(ISNUMBER(Regressions!T45),ROUND(Regressions!T45, 1), NA())</f>
        <v>#N/A</v>
      </c>
      <c r="S35" s="553" t="e">
        <f>IF(ISNUMBER(Regressions!U45),ROUND(Regressions!U45, 1), NA())</f>
        <v>#N/A</v>
      </c>
    </row>
    <row r="36" spans="1:19" x14ac:dyDescent="0.25">
      <c r="A36" s="545" t="str">
        <f>+Introduction!$C$7</f>
        <v>Serbia</v>
      </c>
      <c r="B36" s="546">
        <f>IF(ISBLANK(Regressions!B46), " ", Regressions!B46)</f>
        <v>2001</v>
      </c>
      <c r="C36" s="545" t="str">
        <f>HLOOKUP(Introduction!$G$4,nametranslations,26,FALSE)</f>
        <v>Urban</v>
      </c>
      <c r="D36" s="548">
        <f>IF(ISBLANK(Regressions!D46), " ", Regressions!D46)</f>
        <v>751477.38644653314</v>
      </c>
      <c r="E36" s="549" t="e">
        <f>IF(ISNUMBER(Regressions!E46),ROUND(Regressions!E46, 1), NA())</f>
        <v>#N/A</v>
      </c>
      <c r="F36" s="550" t="e">
        <f>IF(ISNUMBER(Regressions!F46),ROUND(Regressions!F46, 1), NA())</f>
        <v>#N/A</v>
      </c>
      <c r="G36" s="551" t="e">
        <f>IF(ISNUMBER(Regressions!G46),ROUND(Regressions!G46, 1), NA())</f>
        <v>#N/A</v>
      </c>
      <c r="H36" s="552" t="e">
        <f>IF(ISNUMBER(Regressions!H46),ROUND(Regressions!H46, 1), NA())</f>
        <v>#N/A</v>
      </c>
      <c r="I36" s="553" t="e">
        <f>IF(ISNUMBER(Regressions!I46),ROUND(Regressions!I46, 1), NA())</f>
        <v>#N/A</v>
      </c>
      <c r="J36" s="554" t="e">
        <f>IF(ISNUMBER(Regressions!K46),ROUND(Regressions!K46, 1), NA())</f>
        <v>#N/A</v>
      </c>
      <c r="K36" s="550" t="e">
        <f>IF(ISNUMBER(Regressions!L46),ROUND(Regressions!L46, 1), NA())</f>
        <v>#N/A</v>
      </c>
      <c r="L36" s="555" t="e">
        <f>IF(ISNUMBER(Regressions!M46),ROUND(Regressions!M46, 1), NA())</f>
        <v>#N/A</v>
      </c>
      <c r="M36" s="552" t="e">
        <f>IF(ISNUMBER(Regressions!N46),ROUND(Regressions!N46, 1), NA())</f>
        <v>#N/A</v>
      </c>
      <c r="N36" s="553" t="e">
        <f>IF(ISNUMBER(Regressions!O46),ROUND(Regressions!O46, 1), NA())</f>
        <v>#N/A</v>
      </c>
      <c r="O36" s="554" t="e">
        <f>IF(ISNUMBER(Regressions!Q46),ROUND(Regressions!Q46, 1), NA())</f>
        <v>#N/A</v>
      </c>
      <c r="P36" s="550" t="e">
        <f>IF(ISNUMBER(Regressions!R46),ROUND(Regressions!R46, 1), NA())</f>
        <v>#N/A</v>
      </c>
      <c r="Q36" s="556" t="e">
        <f>IF(ISNUMBER(Regressions!S46),ROUND(Regressions!S46, 1), NA())</f>
        <v>#N/A</v>
      </c>
      <c r="R36" s="552" t="e">
        <f>IF(ISNUMBER(Regressions!T46),ROUND(Regressions!T46, 1), NA())</f>
        <v>#N/A</v>
      </c>
      <c r="S36" s="553" t="e">
        <f>IF(ISNUMBER(Regressions!U46),ROUND(Regressions!U46, 1), NA())</f>
        <v>#N/A</v>
      </c>
    </row>
    <row r="37" spans="1:19" x14ac:dyDescent="0.25">
      <c r="A37" s="545" t="str">
        <f>+Introduction!$C$7</f>
        <v>Serbia</v>
      </c>
      <c r="B37" s="546">
        <f>IF(ISBLANK(Regressions!B47), " ", Regressions!B47)</f>
        <v>2002</v>
      </c>
      <c r="C37" s="545" t="str">
        <f>HLOOKUP(Introduction!$G$4,nametranslations,26,FALSE)</f>
        <v>Urban</v>
      </c>
      <c r="D37" s="548">
        <f>IF(ISBLANK(Regressions!D47), " ", Regressions!D47)</f>
        <v>740937.93721069337</v>
      </c>
      <c r="E37" s="549" t="e">
        <f>IF(ISNUMBER(Regressions!E47),ROUND(Regressions!E47, 1), NA())</f>
        <v>#N/A</v>
      </c>
      <c r="F37" s="550" t="e">
        <f>IF(ISNUMBER(Regressions!F47),ROUND(Regressions!F47, 1), NA())</f>
        <v>#N/A</v>
      </c>
      <c r="G37" s="551" t="e">
        <f>IF(ISNUMBER(Regressions!G47),ROUND(Regressions!G47, 1), NA())</f>
        <v>#N/A</v>
      </c>
      <c r="H37" s="552" t="e">
        <f>IF(ISNUMBER(Regressions!H47),ROUND(Regressions!H47, 1), NA())</f>
        <v>#N/A</v>
      </c>
      <c r="I37" s="553" t="e">
        <f>IF(ISNUMBER(Regressions!I47),ROUND(Regressions!I47, 1), NA())</f>
        <v>#N/A</v>
      </c>
      <c r="J37" s="554" t="e">
        <f>IF(ISNUMBER(Regressions!K47),ROUND(Regressions!K47, 1), NA())</f>
        <v>#N/A</v>
      </c>
      <c r="K37" s="550" t="e">
        <f>IF(ISNUMBER(Regressions!L47),ROUND(Regressions!L47, 1), NA())</f>
        <v>#N/A</v>
      </c>
      <c r="L37" s="555" t="e">
        <f>IF(ISNUMBER(Regressions!M47),ROUND(Regressions!M47, 1), NA())</f>
        <v>#N/A</v>
      </c>
      <c r="M37" s="552" t="e">
        <f>IF(ISNUMBER(Regressions!N47),ROUND(Regressions!N47, 1), NA())</f>
        <v>#N/A</v>
      </c>
      <c r="N37" s="553" t="e">
        <f>IF(ISNUMBER(Regressions!O47),ROUND(Regressions!O47, 1), NA())</f>
        <v>#N/A</v>
      </c>
      <c r="O37" s="554" t="e">
        <f>IF(ISNUMBER(Regressions!Q47),ROUND(Regressions!Q47, 1), NA())</f>
        <v>#N/A</v>
      </c>
      <c r="P37" s="550" t="e">
        <f>IF(ISNUMBER(Regressions!R47),ROUND(Regressions!R47, 1), NA())</f>
        <v>#N/A</v>
      </c>
      <c r="Q37" s="556" t="e">
        <f>IF(ISNUMBER(Regressions!S47),ROUND(Regressions!S47, 1), NA())</f>
        <v>#N/A</v>
      </c>
      <c r="R37" s="552" t="e">
        <f>IF(ISNUMBER(Regressions!T47),ROUND(Regressions!T47, 1), NA())</f>
        <v>#N/A</v>
      </c>
      <c r="S37" s="553" t="e">
        <f>IF(ISNUMBER(Regressions!U47),ROUND(Regressions!U47, 1), NA())</f>
        <v>#N/A</v>
      </c>
    </row>
    <row r="38" spans="1:19" x14ac:dyDescent="0.25">
      <c r="A38" s="545" t="str">
        <f>+Introduction!$C$7</f>
        <v>Serbia</v>
      </c>
      <c r="B38" s="546">
        <f>IF(ISBLANK(Regressions!B48), " ", Regressions!B48)</f>
        <v>2003</v>
      </c>
      <c r="C38" s="545" t="str">
        <f>HLOOKUP(Introduction!$G$4,nametranslations,26,FALSE)</f>
        <v>Urban</v>
      </c>
      <c r="D38" s="548">
        <f>IF(ISBLANK(Regressions!D48), " ", Regressions!D48)</f>
        <v>730524.94024478924</v>
      </c>
      <c r="E38" s="549" t="e">
        <f>IF(ISNUMBER(Regressions!E48),ROUND(Regressions!E48, 1), NA())</f>
        <v>#N/A</v>
      </c>
      <c r="F38" s="550" t="e">
        <f>IF(ISNUMBER(Regressions!F48),ROUND(Regressions!F48, 1), NA())</f>
        <v>#N/A</v>
      </c>
      <c r="G38" s="551" t="e">
        <f>IF(ISNUMBER(Regressions!G48),ROUND(Regressions!G48, 1), NA())</f>
        <v>#N/A</v>
      </c>
      <c r="H38" s="552" t="e">
        <f>IF(ISNUMBER(Regressions!H48),ROUND(Regressions!H48, 1), NA())</f>
        <v>#N/A</v>
      </c>
      <c r="I38" s="553" t="e">
        <f>IF(ISNUMBER(Regressions!I48),ROUND(Regressions!I48, 1), NA())</f>
        <v>#N/A</v>
      </c>
      <c r="J38" s="554" t="e">
        <f>IF(ISNUMBER(Regressions!K48),ROUND(Regressions!K48, 1), NA())</f>
        <v>#N/A</v>
      </c>
      <c r="K38" s="550" t="e">
        <f>IF(ISNUMBER(Regressions!L48),ROUND(Regressions!L48, 1), NA())</f>
        <v>#N/A</v>
      </c>
      <c r="L38" s="555" t="e">
        <f>IF(ISNUMBER(Regressions!M48),ROUND(Regressions!M48, 1), NA())</f>
        <v>#N/A</v>
      </c>
      <c r="M38" s="552" t="e">
        <f>IF(ISNUMBER(Regressions!N48),ROUND(Regressions!N48, 1), NA())</f>
        <v>#N/A</v>
      </c>
      <c r="N38" s="553" t="e">
        <f>IF(ISNUMBER(Regressions!O48),ROUND(Regressions!O48, 1), NA())</f>
        <v>#N/A</v>
      </c>
      <c r="O38" s="554" t="e">
        <f>IF(ISNUMBER(Regressions!Q48),ROUND(Regressions!Q48, 1), NA())</f>
        <v>#N/A</v>
      </c>
      <c r="P38" s="550" t="e">
        <f>IF(ISNUMBER(Regressions!R48),ROUND(Regressions!R48, 1), NA())</f>
        <v>#N/A</v>
      </c>
      <c r="Q38" s="556" t="e">
        <f>IF(ISNUMBER(Regressions!S48),ROUND(Regressions!S48, 1), NA())</f>
        <v>#N/A</v>
      </c>
      <c r="R38" s="552" t="e">
        <f>IF(ISNUMBER(Regressions!T48),ROUND(Regressions!T48, 1), NA())</f>
        <v>#N/A</v>
      </c>
      <c r="S38" s="553" t="e">
        <f>IF(ISNUMBER(Regressions!U48),ROUND(Regressions!U48, 1), NA())</f>
        <v>#N/A</v>
      </c>
    </row>
    <row r="39" spans="1:19" x14ac:dyDescent="0.25">
      <c r="A39" s="545" t="str">
        <f>+Introduction!$C$7</f>
        <v>Serbia</v>
      </c>
      <c r="B39" s="546">
        <f>IF(ISBLANK(Regressions!B49), " ", Regressions!B49)</f>
        <v>2004</v>
      </c>
      <c r="C39" s="545" t="str">
        <f>HLOOKUP(Introduction!$G$4,nametranslations,26,FALSE)</f>
        <v>Urban</v>
      </c>
      <c r="D39" s="548">
        <f>IF(ISBLANK(Regressions!D49), " ", Regressions!D49)</f>
        <v>717660.05817275995</v>
      </c>
      <c r="E39" s="549" t="e">
        <f>IF(ISNUMBER(Regressions!E49),ROUND(Regressions!E49, 1), NA())</f>
        <v>#N/A</v>
      </c>
      <c r="F39" s="550" t="e">
        <f>IF(ISNUMBER(Regressions!F49),ROUND(Regressions!F49, 1), NA())</f>
        <v>#N/A</v>
      </c>
      <c r="G39" s="551" t="e">
        <f>IF(ISNUMBER(Regressions!G49),ROUND(Regressions!G49, 1), NA())</f>
        <v>#N/A</v>
      </c>
      <c r="H39" s="552" t="e">
        <f>IF(ISNUMBER(Regressions!H49),ROUND(Regressions!H49, 1), NA())</f>
        <v>#N/A</v>
      </c>
      <c r="I39" s="553" t="e">
        <f>IF(ISNUMBER(Regressions!I49),ROUND(Regressions!I49, 1), NA())</f>
        <v>#N/A</v>
      </c>
      <c r="J39" s="554" t="e">
        <f>IF(ISNUMBER(Regressions!K49),ROUND(Regressions!K49, 1), NA())</f>
        <v>#N/A</v>
      </c>
      <c r="K39" s="550" t="e">
        <f>IF(ISNUMBER(Regressions!L49),ROUND(Regressions!L49, 1), NA())</f>
        <v>#N/A</v>
      </c>
      <c r="L39" s="555" t="e">
        <f>IF(ISNUMBER(Regressions!M49),ROUND(Regressions!M49, 1), NA())</f>
        <v>#N/A</v>
      </c>
      <c r="M39" s="552" t="e">
        <f>IF(ISNUMBER(Regressions!N49),ROUND(Regressions!N49, 1), NA())</f>
        <v>#N/A</v>
      </c>
      <c r="N39" s="553" t="e">
        <f>IF(ISNUMBER(Regressions!O49),ROUND(Regressions!O49, 1), NA())</f>
        <v>#N/A</v>
      </c>
      <c r="O39" s="554" t="e">
        <f>IF(ISNUMBER(Regressions!Q49),ROUND(Regressions!Q49, 1), NA())</f>
        <v>#N/A</v>
      </c>
      <c r="P39" s="550" t="e">
        <f>IF(ISNUMBER(Regressions!R49),ROUND(Regressions!R49, 1), NA())</f>
        <v>#N/A</v>
      </c>
      <c r="Q39" s="556" t="e">
        <f>IF(ISNUMBER(Regressions!S49),ROUND(Regressions!S49, 1), NA())</f>
        <v>#N/A</v>
      </c>
      <c r="R39" s="552" t="e">
        <f>IF(ISNUMBER(Regressions!T49),ROUND(Regressions!T49, 1), NA())</f>
        <v>#N/A</v>
      </c>
      <c r="S39" s="553" t="e">
        <f>IF(ISNUMBER(Regressions!U49),ROUND(Regressions!U49, 1), NA())</f>
        <v>#N/A</v>
      </c>
    </row>
    <row r="40" spans="1:19" x14ac:dyDescent="0.25">
      <c r="A40" s="545" t="str">
        <f>+Introduction!$C$7</f>
        <v>Serbia</v>
      </c>
      <c r="B40" s="546">
        <f>IF(ISBLANK(Regressions!B50), " ", Regressions!B50)</f>
        <v>2005</v>
      </c>
      <c r="C40" s="545" t="str">
        <f>HLOOKUP(Introduction!$G$4,nametranslations,26,FALSE)</f>
        <v>Urban</v>
      </c>
      <c r="D40" s="548">
        <f>IF(ISBLANK(Regressions!D50), " ", Regressions!D50)</f>
        <v>710210.80098743434</v>
      </c>
      <c r="E40" s="549" t="e">
        <f>IF(ISNUMBER(Regressions!E50),ROUND(Regressions!E50, 1), NA())</f>
        <v>#N/A</v>
      </c>
      <c r="F40" s="550" t="e">
        <f>IF(ISNUMBER(Regressions!F50),ROUND(Regressions!F50, 1), NA())</f>
        <v>#N/A</v>
      </c>
      <c r="G40" s="551" t="e">
        <f>IF(ISNUMBER(Regressions!G50),ROUND(Regressions!G50, 1), NA())</f>
        <v>#N/A</v>
      </c>
      <c r="H40" s="552" t="e">
        <f>IF(ISNUMBER(Regressions!H50),ROUND(Regressions!H50, 1), NA())</f>
        <v>#N/A</v>
      </c>
      <c r="I40" s="553" t="e">
        <f>IF(ISNUMBER(Regressions!I50),ROUND(Regressions!I50, 1), NA())</f>
        <v>#N/A</v>
      </c>
      <c r="J40" s="554" t="e">
        <f>IF(ISNUMBER(Regressions!K50),ROUND(Regressions!K50, 1), NA())</f>
        <v>#N/A</v>
      </c>
      <c r="K40" s="550" t="e">
        <f>IF(ISNUMBER(Regressions!L50),ROUND(Regressions!L50, 1), NA())</f>
        <v>#N/A</v>
      </c>
      <c r="L40" s="555" t="e">
        <f>IF(ISNUMBER(Regressions!M50),ROUND(Regressions!M50, 1), NA())</f>
        <v>#N/A</v>
      </c>
      <c r="M40" s="552" t="e">
        <f>IF(ISNUMBER(Regressions!N50),ROUND(Regressions!N50, 1), NA())</f>
        <v>#N/A</v>
      </c>
      <c r="N40" s="553" t="e">
        <f>IF(ISNUMBER(Regressions!O50),ROUND(Regressions!O50, 1), NA())</f>
        <v>#N/A</v>
      </c>
      <c r="O40" s="554" t="e">
        <f>IF(ISNUMBER(Regressions!Q50),ROUND(Regressions!Q50, 1), NA())</f>
        <v>#N/A</v>
      </c>
      <c r="P40" s="550" t="e">
        <f>IF(ISNUMBER(Regressions!R50),ROUND(Regressions!R50, 1), NA())</f>
        <v>#N/A</v>
      </c>
      <c r="Q40" s="556" t="e">
        <f>IF(ISNUMBER(Regressions!S50),ROUND(Regressions!S50, 1), NA())</f>
        <v>#N/A</v>
      </c>
      <c r="R40" s="552" t="e">
        <f>IF(ISNUMBER(Regressions!T50),ROUND(Regressions!T50, 1), NA())</f>
        <v>#N/A</v>
      </c>
      <c r="S40" s="553" t="e">
        <f>IF(ISNUMBER(Regressions!U50),ROUND(Regressions!U50, 1), NA())</f>
        <v>#N/A</v>
      </c>
    </row>
    <row r="41" spans="1:19" x14ac:dyDescent="0.25">
      <c r="A41" s="545" t="str">
        <f>+Introduction!$C$7</f>
        <v>Serbia</v>
      </c>
      <c r="B41" s="546">
        <f>IF(ISBLANK(Regressions!B51), " ", Regressions!B51)</f>
        <v>2006</v>
      </c>
      <c r="C41" s="545" t="str">
        <f>HLOOKUP(Introduction!$G$4,nametranslations,26,FALSE)</f>
        <v>Urban</v>
      </c>
      <c r="D41" s="548">
        <f>IF(ISBLANK(Regressions!D51), " ", Regressions!D51)</f>
        <v>704218.27954307548</v>
      </c>
      <c r="E41" s="549" t="e">
        <f>IF(ISNUMBER(Regressions!E51),ROUND(Regressions!E51, 1), NA())</f>
        <v>#N/A</v>
      </c>
      <c r="F41" s="550" t="e">
        <f>IF(ISNUMBER(Regressions!F51),ROUND(Regressions!F51, 1), NA())</f>
        <v>#N/A</v>
      </c>
      <c r="G41" s="551" t="e">
        <f>IF(ISNUMBER(Regressions!G51),ROUND(Regressions!G51, 1), NA())</f>
        <v>#N/A</v>
      </c>
      <c r="H41" s="552" t="e">
        <f>IF(ISNUMBER(Regressions!H51),ROUND(Regressions!H51, 1), NA())</f>
        <v>#N/A</v>
      </c>
      <c r="I41" s="553" t="e">
        <f>IF(ISNUMBER(Regressions!I51),ROUND(Regressions!I51, 1), NA())</f>
        <v>#N/A</v>
      </c>
      <c r="J41" s="554" t="e">
        <f>IF(ISNUMBER(Regressions!K51),ROUND(Regressions!K51, 1), NA())</f>
        <v>#N/A</v>
      </c>
      <c r="K41" s="550" t="e">
        <f>IF(ISNUMBER(Regressions!L51),ROUND(Regressions!L51, 1), NA())</f>
        <v>#N/A</v>
      </c>
      <c r="L41" s="555" t="e">
        <f>IF(ISNUMBER(Regressions!M51),ROUND(Regressions!M51, 1), NA())</f>
        <v>#N/A</v>
      </c>
      <c r="M41" s="552" t="e">
        <f>IF(ISNUMBER(Regressions!N51),ROUND(Regressions!N51, 1), NA())</f>
        <v>#N/A</v>
      </c>
      <c r="N41" s="553" t="e">
        <f>IF(ISNUMBER(Regressions!O51),ROUND(Regressions!O51, 1), NA())</f>
        <v>#N/A</v>
      </c>
      <c r="O41" s="554" t="e">
        <f>IF(ISNUMBER(Regressions!Q51),ROUND(Regressions!Q51, 1), NA())</f>
        <v>#N/A</v>
      </c>
      <c r="P41" s="550" t="e">
        <f>IF(ISNUMBER(Regressions!R51),ROUND(Regressions!R51, 1), NA())</f>
        <v>#N/A</v>
      </c>
      <c r="Q41" s="556" t="e">
        <f>IF(ISNUMBER(Regressions!S51),ROUND(Regressions!S51, 1), NA())</f>
        <v>#N/A</v>
      </c>
      <c r="R41" s="552" t="e">
        <f>IF(ISNUMBER(Regressions!T51),ROUND(Regressions!T51, 1), NA())</f>
        <v>#N/A</v>
      </c>
      <c r="S41" s="553" t="e">
        <f>IF(ISNUMBER(Regressions!U51),ROUND(Regressions!U51, 1), NA())</f>
        <v>#N/A</v>
      </c>
    </row>
    <row r="42" spans="1:19" x14ac:dyDescent="0.25">
      <c r="A42" s="545" t="str">
        <f>+Introduction!$C$7</f>
        <v>Serbia</v>
      </c>
      <c r="B42" s="546">
        <f>IF(ISBLANK(Regressions!B52), " ", Regressions!B52)</f>
        <v>2007</v>
      </c>
      <c r="C42" s="545" t="str">
        <f>HLOOKUP(Introduction!$G$4,nametranslations,26,FALSE)</f>
        <v>Urban</v>
      </c>
      <c r="D42" s="548">
        <f>IF(ISBLANK(Regressions!D52), " ", Regressions!D52)</f>
        <v>698918.29973453516</v>
      </c>
      <c r="E42" s="549" t="e">
        <f>IF(ISNUMBER(Regressions!E52),ROUND(Regressions!E52, 1), NA())</f>
        <v>#N/A</v>
      </c>
      <c r="F42" s="550" t="e">
        <f>IF(ISNUMBER(Regressions!F52),ROUND(Regressions!F52, 1), NA())</f>
        <v>#N/A</v>
      </c>
      <c r="G42" s="551" t="e">
        <f>IF(ISNUMBER(Regressions!G52),ROUND(Regressions!G52, 1), NA())</f>
        <v>#N/A</v>
      </c>
      <c r="H42" s="552" t="e">
        <f>IF(ISNUMBER(Regressions!H52),ROUND(Regressions!H52, 1), NA())</f>
        <v>#N/A</v>
      </c>
      <c r="I42" s="553" t="e">
        <f>IF(ISNUMBER(Regressions!I52),ROUND(Regressions!I52, 1), NA())</f>
        <v>#N/A</v>
      </c>
      <c r="J42" s="554" t="e">
        <f>IF(ISNUMBER(Regressions!K52),ROUND(Regressions!K52, 1), NA())</f>
        <v>#N/A</v>
      </c>
      <c r="K42" s="550" t="e">
        <f>IF(ISNUMBER(Regressions!L52),ROUND(Regressions!L52, 1), NA())</f>
        <v>#N/A</v>
      </c>
      <c r="L42" s="555" t="e">
        <f>IF(ISNUMBER(Regressions!M52),ROUND(Regressions!M52, 1), NA())</f>
        <v>#N/A</v>
      </c>
      <c r="M42" s="552" t="e">
        <f>IF(ISNUMBER(Regressions!N52),ROUND(Regressions!N52, 1), NA())</f>
        <v>#N/A</v>
      </c>
      <c r="N42" s="553" t="e">
        <f>IF(ISNUMBER(Regressions!O52),ROUND(Regressions!O52, 1), NA())</f>
        <v>#N/A</v>
      </c>
      <c r="O42" s="554" t="e">
        <f>IF(ISNUMBER(Regressions!Q52),ROUND(Regressions!Q52, 1), NA())</f>
        <v>#N/A</v>
      </c>
      <c r="P42" s="550" t="e">
        <f>IF(ISNUMBER(Regressions!R52),ROUND(Regressions!R52, 1), NA())</f>
        <v>#N/A</v>
      </c>
      <c r="Q42" s="556" t="e">
        <f>IF(ISNUMBER(Regressions!S52),ROUND(Regressions!S52, 1), NA())</f>
        <v>#N/A</v>
      </c>
      <c r="R42" s="552" t="e">
        <f>IF(ISNUMBER(Regressions!T52),ROUND(Regressions!T52, 1), NA())</f>
        <v>#N/A</v>
      </c>
      <c r="S42" s="553" t="e">
        <f>IF(ISNUMBER(Regressions!U52),ROUND(Regressions!U52, 1), NA())</f>
        <v>#N/A</v>
      </c>
    </row>
    <row r="43" spans="1:19" x14ac:dyDescent="0.25">
      <c r="A43" s="545" t="str">
        <f>+Introduction!$C$7</f>
        <v>Serbia</v>
      </c>
      <c r="B43" s="546">
        <f>IF(ISBLANK(Regressions!B53), " ", Regressions!B53)</f>
        <v>2008</v>
      </c>
      <c r="C43" s="545" t="str">
        <f>HLOOKUP(Introduction!$G$4,nametranslations,26,FALSE)</f>
        <v>Urban</v>
      </c>
      <c r="D43" s="548">
        <f>IF(ISBLANK(Regressions!D53), " ", Regressions!D53)</f>
        <v>693569.41929969785</v>
      </c>
      <c r="E43" s="549" t="e">
        <f>IF(ISNUMBER(Regressions!E53),ROUND(Regressions!E53, 1), NA())</f>
        <v>#N/A</v>
      </c>
      <c r="F43" s="550" t="e">
        <f>IF(ISNUMBER(Regressions!F53),ROUND(Regressions!F53, 1), NA())</f>
        <v>#N/A</v>
      </c>
      <c r="G43" s="551" t="e">
        <f>IF(ISNUMBER(Regressions!G53),ROUND(Regressions!G53, 1), NA())</f>
        <v>#N/A</v>
      </c>
      <c r="H43" s="552" t="e">
        <f>IF(ISNUMBER(Regressions!H53),ROUND(Regressions!H53, 1), NA())</f>
        <v>#N/A</v>
      </c>
      <c r="I43" s="553" t="e">
        <f>IF(ISNUMBER(Regressions!I53),ROUND(Regressions!I53, 1), NA())</f>
        <v>#N/A</v>
      </c>
      <c r="J43" s="554" t="e">
        <f>IF(ISNUMBER(Regressions!K53),ROUND(Regressions!K53, 1), NA())</f>
        <v>#N/A</v>
      </c>
      <c r="K43" s="550" t="e">
        <f>IF(ISNUMBER(Regressions!L53),ROUND(Regressions!L53, 1), NA())</f>
        <v>#N/A</v>
      </c>
      <c r="L43" s="555" t="e">
        <f>IF(ISNUMBER(Regressions!M53),ROUND(Regressions!M53, 1), NA())</f>
        <v>#N/A</v>
      </c>
      <c r="M43" s="552" t="e">
        <f>IF(ISNUMBER(Regressions!N53),ROUND(Regressions!N53, 1), NA())</f>
        <v>#N/A</v>
      </c>
      <c r="N43" s="553" t="e">
        <f>IF(ISNUMBER(Regressions!O53),ROUND(Regressions!O53, 1), NA())</f>
        <v>#N/A</v>
      </c>
      <c r="O43" s="554" t="e">
        <f>IF(ISNUMBER(Regressions!Q53),ROUND(Regressions!Q53, 1), NA())</f>
        <v>#N/A</v>
      </c>
      <c r="P43" s="550" t="e">
        <f>IF(ISNUMBER(Regressions!R53),ROUND(Regressions!R53, 1), NA())</f>
        <v>#N/A</v>
      </c>
      <c r="Q43" s="556" t="e">
        <f>IF(ISNUMBER(Regressions!S53),ROUND(Regressions!S53, 1), NA())</f>
        <v>#N/A</v>
      </c>
      <c r="R43" s="552" t="e">
        <f>IF(ISNUMBER(Regressions!T53),ROUND(Regressions!T53, 1), NA())</f>
        <v>#N/A</v>
      </c>
      <c r="S43" s="553" t="e">
        <f>IF(ISNUMBER(Regressions!U53),ROUND(Regressions!U53, 1), NA())</f>
        <v>#N/A</v>
      </c>
    </row>
    <row r="44" spans="1:19" x14ac:dyDescent="0.25">
      <c r="A44" s="545" t="str">
        <f>+Introduction!$C$7</f>
        <v>Serbia</v>
      </c>
      <c r="B44" s="546">
        <f>IF(ISBLANK(Regressions!B54), " ", Regressions!B54)</f>
        <v>2009</v>
      </c>
      <c r="C44" s="545" t="str">
        <f>HLOOKUP(Introduction!$G$4,nametranslations,26,FALSE)</f>
        <v>Urban</v>
      </c>
      <c r="D44" s="548">
        <f>IF(ISBLANK(Regressions!D54), " ", Regressions!D54)</f>
        <v>687958.81638458243</v>
      </c>
      <c r="E44" s="549" t="e">
        <f>IF(ISNUMBER(Regressions!E54),ROUND(Regressions!E54, 1), NA())</f>
        <v>#N/A</v>
      </c>
      <c r="F44" s="550" t="e">
        <f>IF(ISNUMBER(Regressions!F54),ROUND(Regressions!F54, 1), NA())</f>
        <v>#N/A</v>
      </c>
      <c r="G44" s="551" t="e">
        <f>IF(ISNUMBER(Regressions!G54),ROUND(Regressions!G54, 1), NA())</f>
        <v>#N/A</v>
      </c>
      <c r="H44" s="552" t="e">
        <f>IF(ISNUMBER(Regressions!H54),ROUND(Regressions!H54, 1), NA())</f>
        <v>#N/A</v>
      </c>
      <c r="I44" s="553" t="e">
        <f>IF(ISNUMBER(Regressions!I54),ROUND(Regressions!I54, 1), NA())</f>
        <v>#N/A</v>
      </c>
      <c r="J44" s="554" t="e">
        <f>IF(ISNUMBER(Regressions!K54),ROUND(Regressions!K54, 1), NA())</f>
        <v>#N/A</v>
      </c>
      <c r="K44" s="550" t="e">
        <f>IF(ISNUMBER(Regressions!L54),ROUND(Regressions!L54, 1), NA())</f>
        <v>#N/A</v>
      </c>
      <c r="L44" s="555" t="e">
        <f>IF(ISNUMBER(Regressions!M54),ROUND(Regressions!M54, 1), NA())</f>
        <v>#N/A</v>
      </c>
      <c r="M44" s="552" t="e">
        <f>IF(ISNUMBER(Regressions!N54),ROUND(Regressions!N54, 1), NA())</f>
        <v>#N/A</v>
      </c>
      <c r="N44" s="553" t="e">
        <f>IF(ISNUMBER(Regressions!O54),ROUND(Regressions!O54, 1), NA())</f>
        <v>#N/A</v>
      </c>
      <c r="O44" s="554" t="e">
        <f>IF(ISNUMBER(Regressions!Q54),ROUND(Regressions!Q54, 1), NA())</f>
        <v>#N/A</v>
      </c>
      <c r="P44" s="550" t="e">
        <f>IF(ISNUMBER(Regressions!R54),ROUND(Regressions!R54, 1), NA())</f>
        <v>#N/A</v>
      </c>
      <c r="Q44" s="556" t="e">
        <f>IF(ISNUMBER(Regressions!S54),ROUND(Regressions!S54, 1), NA())</f>
        <v>#N/A</v>
      </c>
      <c r="R44" s="552" t="e">
        <f>IF(ISNUMBER(Regressions!T54),ROUND(Regressions!T54, 1), NA())</f>
        <v>#N/A</v>
      </c>
      <c r="S44" s="553" t="e">
        <f>IF(ISNUMBER(Regressions!U54),ROUND(Regressions!U54, 1), NA())</f>
        <v>#N/A</v>
      </c>
    </row>
    <row r="45" spans="1:19" x14ac:dyDescent="0.25">
      <c r="A45" s="545" t="str">
        <f>+Introduction!$C$7</f>
        <v>Serbia</v>
      </c>
      <c r="B45" s="546">
        <f>IF(ISBLANK(Regressions!B55), " ", Regressions!B55)</f>
        <v>2010</v>
      </c>
      <c r="C45" s="545" t="str">
        <f>HLOOKUP(Introduction!$G$4,nametranslations,26,FALSE)</f>
        <v>Urban</v>
      </c>
      <c r="D45" s="548">
        <f>IF(ISBLANK(Regressions!D55), " ", Regressions!D55)</f>
        <v>682312.40222869872</v>
      </c>
      <c r="E45" s="549" t="e">
        <f>IF(ISNUMBER(Regressions!E55),ROUND(Regressions!E55, 1), NA())</f>
        <v>#N/A</v>
      </c>
      <c r="F45" s="550" t="e">
        <f>IF(ISNUMBER(Regressions!F55),ROUND(Regressions!F55, 1), NA())</f>
        <v>#N/A</v>
      </c>
      <c r="G45" s="551" t="e">
        <f>IF(ISNUMBER(Regressions!G55),ROUND(Regressions!G55, 1), NA())</f>
        <v>#N/A</v>
      </c>
      <c r="H45" s="552" t="e">
        <f>IF(ISNUMBER(Regressions!H55),ROUND(Regressions!H55, 1), NA())</f>
        <v>#N/A</v>
      </c>
      <c r="I45" s="553" t="e">
        <f>IF(ISNUMBER(Regressions!I55),ROUND(Regressions!I55, 1), NA())</f>
        <v>#N/A</v>
      </c>
      <c r="J45" s="554" t="e">
        <f>IF(ISNUMBER(Regressions!K55),ROUND(Regressions!K55, 1), NA())</f>
        <v>#N/A</v>
      </c>
      <c r="K45" s="550" t="e">
        <f>IF(ISNUMBER(Regressions!L55),ROUND(Regressions!L55, 1), NA())</f>
        <v>#N/A</v>
      </c>
      <c r="L45" s="555" t="e">
        <f>IF(ISNUMBER(Regressions!M55),ROUND(Regressions!M55, 1), NA())</f>
        <v>#N/A</v>
      </c>
      <c r="M45" s="552" t="e">
        <f>IF(ISNUMBER(Regressions!N55),ROUND(Regressions!N55, 1), NA())</f>
        <v>#N/A</v>
      </c>
      <c r="N45" s="553" t="e">
        <f>IF(ISNUMBER(Regressions!O55),ROUND(Regressions!O55, 1), NA())</f>
        <v>#N/A</v>
      </c>
      <c r="O45" s="554" t="e">
        <f>IF(ISNUMBER(Regressions!Q55),ROUND(Regressions!Q55, 1), NA())</f>
        <v>#N/A</v>
      </c>
      <c r="P45" s="550" t="e">
        <f>IF(ISNUMBER(Regressions!R55),ROUND(Regressions!R55, 1), NA())</f>
        <v>#N/A</v>
      </c>
      <c r="Q45" s="556" t="e">
        <f>IF(ISNUMBER(Regressions!S55),ROUND(Regressions!S55, 1), NA())</f>
        <v>#N/A</v>
      </c>
      <c r="R45" s="552" t="e">
        <f>IF(ISNUMBER(Regressions!T55),ROUND(Regressions!T55, 1), NA())</f>
        <v>#N/A</v>
      </c>
      <c r="S45" s="553" t="e">
        <f>IF(ISNUMBER(Regressions!U55),ROUND(Regressions!U55, 1), NA())</f>
        <v>#N/A</v>
      </c>
    </row>
    <row r="46" spans="1:19" x14ac:dyDescent="0.25">
      <c r="A46" s="545" t="str">
        <f>+Introduction!$C$7</f>
        <v>Serbia</v>
      </c>
      <c r="B46" s="546">
        <f>IF(ISBLANK(Regressions!B56), " ", Regressions!B56)</f>
        <v>2011</v>
      </c>
      <c r="C46" s="545" t="str">
        <f>HLOOKUP(Introduction!$G$4,nametranslations,26,FALSE)</f>
        <v>Urban</v>
      </c>
      <c r="D46" s="548">
        <f>IF(ISBLANK(Regressions!D56), " ", Regressions!D56)</f>
        <v>648793.36844295496</v>
      </c>
      <c r="E46" s="549" t="e">
        <f>IF(ISNUMBER(Regressions!E56),ROUND(Regressions!E56, 1), NA())</f>
        <v>#N/A</v>
      </c>
      <c r="F46" s="550" t="e">
        <f>IF(ISNUMBER(Regressions!F56),ROUND(Regressions!F56, 1), NA())</f>
        <v>#N/A</v>
      </c>
      <c r="G46" s="551" t="e">
        <f>IF(ISNUMBER(Regressions!G56),ROUND(Regressions!G56, 1), NA())</f>
        <v>#N/A</v>
      </c>
      <c r="H46" s="552" t="e">
        <f>IF(ISNUMBER(Regressions!H56),ROUND(Regressions!H56, 1), NA())</f>
        <v>#N/A</v>
      </c>
      <c r="I46" s="553" t="e">
        <f>IF(ISNUMBER(Regressions!I56),ROUND(Regressions!I56, 1), NA())</f>
        <v>#N/A</v>
      </c>
      <c r="J46" s="554" t="e">
        <f>IF(ISNUMBER(Regressions!K56),ROUND(Regressions!K56, 1), NA())</f>
        <v>#N/A</v>
      </c>
      <c r="K46" s="550" t="e">
        <f>IF(ISNUMBER(Regressions!L56),ROUND(Regressions!L56, 1), NA())</f>
        <v>#N/A</v>
      </c>
      <c r="L46" s="555" t="e">
        <f>IF(ISNUMBER(Regressions!M56),ROUND(Regressions!M56, 1), NA())</f>
        <v>#N/A</v>
      </c>
      <c r="M46" s="552" t="e">
        <f>IF(ISNUMBER(Regressions!N56),ROUND(Regressions!N56, 1), NA())</f>
        <v>#N/A</v>
      </c>
      <c r="N46" s="553" t="e">
        <f>IF(ISNUMBER(Regressions!O56),ROUND(Regressions!O56, 1), NA())</f>
        <v>#N/A</v>
      </c>
      <c r="O46" s="554" t="e">
        <f>IF(ISNUMBER(Regressions!Q56),ROUND(Regressions!Q56, 1), NA())</f>
        <v>#N/A</v>
      </c>
      <c r="P46" s="550" t="e">
        <f>IF(ISNUMBER(Regressions!R56),ROUND(Regressions!R56, 1), NA())</f>
        <v>#N/A</v>
      </c>
      <c r="Q46" s="556" t="e">
        <f>IF(ISNUMBER(Regressions!S56),ROUND(Regressions!S56, 1), NA())</f>
        <v>#N/A</v>
      </c>
      <c r="R46" s="552" t="e">
        <f>IF(ISNUMBER(Regressions!T56),ROUND(Regressions!T56, 1), NA())</f>
        <v>#N/A</v>
      </c>
      <c r="S46" s="553" t="e">
        <f>IF(ISNUMBER(Regressions!U56),ROUND(Regressions!U56, 1), NA())</f>
        <v>#N/A</v>
      </c>
    </row>
    <row r="47" spans="1:19" x14ac:dyDescent="0.25">
      <c r="A47" s="545" t="str">
        <f>+Introduction!$C$7</f>
        <v>Serbia</v>
      </c>
      <c r="B47" s="546">
        <f>IF(ISBLANK(Regressions!B57), " ", Regressions!B57)</f>
        <v>2012</v>
      </c>
      <c r="C47" s="545" t="str">
        <f>HLOOKUP(Introduction!$G$4,nametranslations,26,FALSE)</f>
        <v>Urban</v>
      </c>
      <c r="D47" s="548">
        <f>IF(ISBLANK(Regressions!D57), " ", Regressions!D57)</f>
        <v>642144.57868911745</v>
      </c>
      <c r="E47" s="549" t="e">
        <f>IF(ISNUMBER(Regressions!E57),ROUND(Regressions!E57, 1), NA())</f>
        <v>#N/A</v>
      </c>
      <c r="F47" s="550" t="e">
        <f>IF(ISNUMBER(Regressions!F57),ROUND(Regressions!F57, 1), NA())</f>
        <v>#N/A</v>
      </c>
      <c r="G47" s="551" t="e">
        <f>IF(ISNUMBER(Regressions!G57),ROUND(Regressions!G57, 1), NA())</f>
        <v>#N/A</v>
      </c>
      <c r="H47" s="552" t="e">
        <f>IF(ISNUMBER(Regressions!H57),ROUND(Regressions!H57, 1), NA())</f>
        <v>#N/A</v>
      </c>
      <c r="I47" s="553" t="e">
        <f>IF(ISNUMBER(Regressions!I57),ROUND(Regressions!I57, 1), NA())</f>
        <v>#N/A</v>
      </c>
      <c r="J47" s="554" t="e">
        <f>IF(ISNUMBER(Regressions!K57),ROUND(Regressions!K57, 1), NA())</f>
        <v>#N/A</v>
      </c>
      <c r="K47" s="550" t="e">
        <f>IF(ISNUMBER(Regressions!L57),ROUND(Regressions!L57, 1), NA())</f>
        <v>#N/A</v>
      </c>
      <c r="L47" s="555" t="e">
        <f>IF(ISNUMBER(Regressions!M57),ROUND(Regressions!M57, 1), NA())</f>
        <v>#N/A</v>
      </c>
      <c r="M47" s="552" t="e">
        <f>IF(ISNUMBER(Regressions!N57),ROUND(Regressions!N57, 1), NA())</f>
        <v>#N/A</v>
      </c>
      <c r="N47" s="553" t="e">
        <f>IF(ISNUMBER(Regressions!O57),ROUND(Regressions!O57, 1), NA())</f>
        <v>#N/A</v>
      </c>
      <c r="O47" s="554" t="e">
        <f>IF(ISNUMBER(Regressions!Q57),ROUND(Regressions!Q57, 1), NA())</f>
        <v>#N/A</v>
      </c>
      <c r="P47" s="550" t="e">
        <f>IF(ISNUMBER(Regressions!R57),ROUND(Regressions!R57, 1), NA())</f>
        <v>#N/A</v>
      </c>
      <c r="Q47" s="556" t="e">
        <f>IF(ISNUMBER(Regressions!S57),ROUND(Regressions!S57, 1), NA())</f>
        <v>#N/A</v>
      </c>
      <c r="R47" s="552" t="e">
        <f>IF(ISNUMBER(Regressions!T57),ROUND(Regressions!T57, 1), NA())</f>
        <v>#N/A</v>
      </c>
      <c r="S47" s="553" t="e">
        <f>IF(ISNUMBER(Regressions!U57),ROUND(Regressions!U57, 1), NA())</f>
        <v>#N/A</v>
      </c>
    </row>
    <row r="48" spans="1:19" x14ac:dyDescent="0.25">
      <c r="A48" s="545" t="str">
        <f>+Introduction!$C$7</f>
        <v>Serbia</v>
      </c>
      <c r="B48" s="546">
        <f>IF(ISBLANK(Regressions!B58), " ", Regressions!B58)</f>
        <v>2013</v>
      </c>
      <c r="C48" s="545" t="str">
        <f>HLOOKUP(Introduction!$G$4,nametranslations,26,FALSE)</f>
        <v>Urban</v>
      </c>
      <c r="D48" s="548">
        <f>IF(ISBLANK(Regressions!D58), " ", Regressions!D58)</f>
        <v>635055.72622467042</v>
      </c>
      <c r="E48" s="549" t="e">
        <f>IF(ISNUMBER(Regressions!E58),ROUND(Regressions!E58, 1), NA())</f>
        <v>#N/A</v>
      </c>
      <c r="F48" s="550" t="e">
        <f>IF(ISNUMBER(Regressions!F58),ROUND(Regressions!F58, 1), NA())</f>
        <v>#N/A</v>
      </c>
      <c r="G48" s="551" t="e">
        <f>IF(ISNUMBER(Regressions!G58),ROUND(Regressions!G58, 1), NA())</f>
        <v>#N/A</v>
      </c>
      <c r="H48" s="552" t="e">
        <f>IF(ISNUMBER(Regressions!H58),ROUND(Regressions!H58, 1), NA())</f>
        <v>#N/A</v>
      </c>
      <c r="I48" s="553" t="e">
        <f>IF(ISNUMBER(Regressions!I58),ROUND(Regressions!I58, 1), NA())</f>
        <v>#N/A</v>
      </c>
      <c r="J48" s="554" t="e">
        <f>IF(ISNUMBER(Regressions!K58),ROUND(Regressions!K58, 1), NA())</f>
        <v>#N/A</v>
      </c>
      <c r="K48" s="550" t="e">
        <f>IF(ISNUMBER(Regressions!L58),ROUND(Regressions!L58, 1), NA())</f>
        <v>#N/A</v>
      </c>
      <c r="L48" s="555" t="e">
        <f>IF(ISNUMBER(Regressions!M58),ROUND(Regressions!M58, 1), NA())</f>
        <v>#N/A</v>
      </c>
      <c r="M48" s="552" t="e">
        <f>IF(ISNUMBER(Regressions!N58),ROUND(Regressions!N58, 1), NA())</f>
        <v>#N/A</v>
      </c>
      <c r="N48" s="553" t="e">
        <f>IF(ISNUMBER(Regressions!O58),ROUND(Regressions!O58, 1), NA())</f>
        <v>#N/A</v>
      </c>
      <c r="O48" s="554" t="e">
        <f>IF(ISNUMBER(Regressions!Q58),ROUND(Regressions!Q58, 1), NA())</f>
        <v>#N/A</v>
      </c>
      <c r="P48" s="550" t="e">
        <f>IF(ISNUMBER(Regressions!R58),ROUND(Regressions!R58, 1), NA())</f>
        <v>#N/A</v>
      </c>
      <c r="Q48" s="556" t="e">
        <f>IF(ISNUMBER(Regressions!S58),ROUND(Regressions!S58, 1), NA())</f>
        <v>#N/A</v>
      </c>
      <c r="R48" s="552" t="e">
        <f>IF(ISNUMBER(Regressions!T58),ROUND(Regressions!T58, 1), NA())</f>
        <v>#N/A</v>
      </c>
      <c r="S48" s="553" t="e">
        <f>IF(ISNUMBER(Regressions!U58),ROUND(Regressions!U58, 1), NA())</f>
        <v>#N/A</v>
      </c>
    </row>
    <row r="49" spans="1:19" x14ac:dyDescent="0.25">
      <c r="A49" s="545" t="str">
        <f>+Introduction!$C$7</f>
        <v>Serbia</v>
      </c>
      <c r="B49" s="546">
        <f>IF(ISBLANK(Regressions!B59), " ", Regressions!B59)</f>
        <v>2014</v>
      </c>
      <c r="C49" s="545" t="str">
        <f>HLOOKUP(Introduction!$G$4,nametranslations,26,FALSE)</f>
        <v>Urban</v>
      </c>
      <c r="D49" s="548">
        <f>IF(ISBLANK(Regressions!D59), " ", Regressions!D59)</f>
        <v>627280.83690643311</v>
      </c>
      <c r="E49" s="549" t="e">
        <f>IF(ISNUMBER(Regressions!E59),ROUND(Regressions!E59, 1), NA())</f>
        <v>#N/A</v>
      </c>
      <c r="F49" s="550" t="e">
        <f>IF(ISNUMBER(Regressions!F59),ROUND(Regressions!F59, 1), NA())</f>
        <v>#N/A</v>
      </c>
      <c r="G49" s="551" t="e">
        <f>IF(ISNUMBER(Regressions!G59),ROUND(Regressions!G59, 1), NA())</f>
        <v>#N/A</v>
      </c>
      <c r="H49" s="552" t="e">
        <f>IF(ISNUMBER(Regressions!H59),ROUND(Regressions!H59, 1), NA())</f>
        <v>#N/A</v>
      </c>
      <c r="I49" s="553" t="e">
        <f>IF(ISNUMBER(Regressions!I59),ROUND(Regressions!I59, 1), NA())</f>
        <v>#N/A</v>
      </c>
      <c r="J49" s="554" t="e">
        <f>IF(ISNUMBER(Regressions!K59),ROUND(Regressions!K59, 1), NA())</f>
        <v>#N/A</v>
      </c>
      <c r="K49" s="550" t="e">
        <f>IF(ISNUMBER(Regressions!L59),ROUND(Regressions!L59, 1), NA())</f>
        <v>#N/A</v>
      </c>
      <c r="L49" s="555" t="e">
        <f>IF(ISNUMBER(Regressions!M59),ROUND(Regressions!M59, 1), NA())</f>
        <v>#N/A</v>
      </c>
      <c r="M49" s="552" t="e">
        <f>IF(ISNUMBER(Regressions!N59),ROUND(Regressions!N59, 1), NA())</f>
        <v>#N/A</v>
      </c>
      <c r="N49" s="553" t="e">
        <f>IF(ISNUMBER(Regressions!O59),ROUND(Regressions!O59, 1), NA())</f>
        <v>#N/A</v>
      </c>
      <c r="O49" s="554" t="e">
        <f>IF(ISNUMBER(Regressions!Q59),ROUND(Regressions!Q59, 1), NA())</f>
        <v>#N/A</v>
      </c>
      <c r="P49" s="550" t="e">
        <f>IF(ISNUMBER(Regressions!R59),ROUND(Regressions!R59, 1), NA())</f>
        <v>#N/A</v>
      </c>
      <c r="Q49" s="556" t="e">
        <f>IF(ISNUMBER(Regressions!S59),ROUND(Regressions!S59, 1), NA())</f>
        <v>#N/A</v>
      </c>
      <c r="R49" s="552" t="e">
        <f>IF(ISNUMBER(Regressions!T59),ROUND(Regressions!T59, 1), NA())</f>
        <v>#N/A</v>
      </c>
      <c r="S49" s="553" t="e">
        <f>IF(ISNUMBER(Regressions!U59),ROUND(Regressions!U59, 1), NA())</f>
        <v>#N/A</v>
      </c>
    </row>
    <row r="50" spans="1:19" x14ac:dyDescent="0.25">
      <c r="A50" s="545" t="str">
        <f>+Introduction!$C$7</f>
        <v>Serbia</v>
      </c>
      <c r="B50" s="546">
        <f>IF(ISBLANK(Regressions!B60), " ", Regressions!B60)</f>
        <v>2015</v>
      </c>
      <c r="C50" s="545" t="str">
        <f>HLOOKUP(Introduction!$G$4,nametranslations,26,FALSE)</f>
        <v>Urban</v>
      </c>
      <c r="D50" s="548">
        <f>IF(ISBLANK(Regressions!D60), " ", Regressions!D60)</f>
        <v>620059.1028070068</v>
      </c>
      <c r="E50" s="549" t="e">
        <f>IF(ISNUMBER(Regressions!E60),ROUND(Regressions!E60, 1), NA())</f>
        <v>#N/A</v>
      </c>
      <c r="F50" s="550" t="e">
        <f>IF(ISNUMBER(Regressions!F60),ROUND(Regressions!F60, 1), NA())</f>
        <v>#N/A</v>
      </c>
      <c r="G50" s="551" t="e">
        <f>IF(ISNUMBER(Regressions!G60),ROUND(Regressions!G60, 1), NA())</f>
        <v>#N/A</v>
      </c>
      <c r="H50" s="552" t="e">
        <f>IF(ISNUMBER(Regressions!H60),ROUND(Regressions!H60, 1), NA())</f>
        <v>#N/A</v>
      </c>
      <c r="I50" s="553" t="e">
        <f>IF(ISNUMBER(Regressions!I60),ROUND(Regressions!I60, 1), NA())</f>
        <v>#N/A</v>
      </c>
      <c r="J50" s="554" t="e">
        <f>IF(ISNUMBER(Regressions!K60),ROUND(Regressions!K60, 1), NA())</f>
        <v>#N/A</v>
      </c>
      <c r="K50" s="550" t="e">
        <f>IF(ISNUMBER(Regressions!L60),ROUND(Regressions!L60, 1), NA())</f>
        <v>#N/A</v>
      </c>
      <c r="L50" s="555" t="e">
        <f>IF(ISNUMBER(Regressions!M60),ROUND(Regressions!M60, 1), NA())</f>
        <v>#N/A</v>
      </c>
      <c r="M50" s="552" t="e">
        <f>IF(ISNUMBER(Regressions!N60),ROUND(Regressions!N60, 1), NA())</f>
        <v>#N/A</v>
      </c>
      <c r="N50" s="553" t="e">
        <f>IF(ISNUMBER(Regressions!O60),ROUND(Regressions!O60, 1), NA())</f>
        <v>#N/A</v>
      </c>
      <c r="O50" s="554" t="e">
        <f>IF(ISNUMBER(Regressions!Q60),ROUND(Regressions!Q60, 1), NA())</f>
        <v>#N/A</v>
      </c>
      <c r="P50" s="550" t="e">
        <f>IF(ISNUMBER(Regressions!R60),ROUND(Regressions!R60, 1), NA())</f>
        <v>#N/A</v>
      </c>
      <c r="Q50" s="556" t="e">
        <f>IF(ISNUMBER(Regressions!S60),ROUND(Regressions!S60, 1), NA())</f>
        <v>#N/A</v>
      </c>
      <c r="R50" s="552" t="e">
        <f>IF(ISNUMBER(Regressions!T60),ROUND(Regressions!T60, 1), NA())</f>
        <v>#N/A</v>
      </c>
      <c r="S50" s="553" t="e">
        <f>IF(ISNUMBER(Regressions!U60),ROUND(Regressions!U60, 1), NA())</f>
        <v>#N/A</v>
      </c>
    </row>
    <row r="51" spans="1:19" x14ac:dyDescent="0.25">
      <c r="A51" s="545" t="str">
        <f>+Introduction!$C$7</f>
        <v>Serbia</v>
      </c>
      <c r="B51" s="546">
        <f>IF(ISBLANK(Regressions!B61), " ", Regressions!B61)</f>
        <v>2016</v>
      </c>
      <c r="C51" s="545" t="str">
        <f>HLOOKUP(Introduction!$G$4,nametranslations,26,FALSE)</f>
        <v>Urban</v>
      </c>
      <c r="D51" s="548">
        <f>IF(ISBLANK(Regressions!D61), " ", Regressions!D61)</f>
        <v>615607.71327026363</v>
      </c>
      <c r="E51" s="549" t="e">
        <f>IF(ISNUMBER(Regressions!E61),ROUND(Regressions!E61, 1), NA())</f>
        <v>#N/A</v>
      </c>
      <c r="F51" s="550" t="e">
        <f>IF(ISNUMBER(Regressions!F61),ROUND(Regressions!F61, 1), NA())</f>
        <v>#N/A</v>
      </c>
      <c r="G51" s="551" t="e">
        <f>IF(ISNUMBER(Regressions!G61),ROUND(Regressions!G61, 1), NA())</f>
        <v>#N/A</v>
      </c>
      <c r="H51" s="552" t="e">
        <f>IF(ISNUMBER(Regressions!H61),ROUND(Regressions!H61, 1), NA())</f>
        <v>#N/A</v>
      </c>
      <c r="I51" s="553" t="e">
        <f>IF(ISNUMBER(Regressions!I61),ROUND(Regressions!I61, 1), NA())</f>
        <v>#N/A</v>
      </c>
      <c r="J51" s="554" t="e">
        <f>IF(ISNUMBER(Regressions!K61),ROUND(Regressions!K61, 1), NA())</f>
        <v>#N/A</v>
      </c>
      <c r="K51" s="550" t="e">
        <f>IF(ISNUMBER(Regressions!L61),ROUND(Regressions!L61, 1), NA())</f>
        <v>#N/A</v>
      </c>
      <c r="L51" s="555" t="e">
        <f>IF(ISNUMBER(Regressions!M61),ROUND(Regressions!M61, 1), NA())</f>
        <v>#N/A</v>
      </c>
      <c r="M51" s="552" t="e">
        <f>IF(ISNUMBER(Regressions!N61),ROUND(Regressions!N61, 1), NA())</f>
        <v>#N/A</v>
      </c>
      <c r="N51" s="553" t="e">
        <f>IF(ISNUMBER(Regressions!O61),ROUND(Regressions!O61, 1), NA())</f>
        <v>#N/A</v>
      </c>
      <c r="O51" s="554" t="e">
        <f>IF(ISNUMBER(Regressions!Q61),ROUND(Regressions!Q61, 1), NA())</f>
        <v>#N/A</v>
      </c>
      <c r="P51" s="550" t="e">
        <f>IF(ISNUMBER(Regressions!R61),ROUND(Regressions!R61, 1), NA())</f>
        <v>#N/A</v>
      </c>
      <c r="Q51" s="556" t="e">
        <f>IF(ISNUMBER(Regressions!S61),ROUND(Regressions!S61, 1), NA())</f>
        <v>#N/A</v>
      </c>
      <c r="R51" s="552" t="e">
        <f>IF(ISNUMBER(Regressions!T61),ROUND(Regressions!T61, 1), NA())</f>
        <v>#N/A</v>
      </c>
      <c r="S51" s="553" t="e">
        <f>IF(ISNUMBER(Regressions!U61),ROUND(Regressions!U61, 1), NA())</f>
        <v>#N/A</v>
      </c>
    </row>
    <row r="52" spans="1:19" x14ac:dyDescent="0.25">
      <c r="A52" s="545" t="str">
        <f>+Introduction!$C$7</f>
        <v>Serbia</v>
      </c>
      <c r="B52" s="546">
        <f>IF(ISBLANK(Regressions!B62), " ", Regressions!B62)</f>
        <v>2017</v>
      </c>
      <c r="C52" s="545" t="str">
        <f>HLOOKUP(Introduction!$G$4,nametranslations,26,FALSE)</f>
        <v>Urban</v>
      </c>
      <c r="D52" s="548">
        <f>IF(ISBLANK(Regressions!D62), " ", Regressions!D62)</f>
        <v>612567.67003231042</v>
      </c>
      <c r="E52" s="549" t="e">
        <f>IF(ISNUMBER(Regressions!E62),ROUND(Regressions!E62, 1), NA())</f>
        <v>#N/A</v>
      </c>
      <c r="F52" s="550" t="e">
        <f>IF(ISNUMBER(Regressions!F62),ROUND(Regressions!F62, 1), NA())</f>
        <v>#N/A</v>
      </c>
      <c r="G52" s="551" t="e">
        <f>IF(ISNUMBER(Regressions!G62),ROUND(Regressions!G62, 1), NA())</f>
        <v>#N/A</v>
      </c>
      <c r="H52" s="552" t="e">
        <f>IF(ISNUMBER(Regressions!H62),ROUND(Regressions!H62, 1), NA())</f>
        <v>#N/A</v>
      </c>
      <c r="I52" s="553" t="e">
        <f>IF(ISNUMBER(Regressions!I62),ROUND(Regressions!I62, 1), NA())</f>
        <v>#N/A</v>
      </c>
      <c r="J52" s="554" t="e">
        <f>IF(ISNUMBER(Regressions!K62),ROUND(Regressions!K62, 1), NA())</f>
        <v>#N/A</v>
      </c>
      <c r="K52" s="550" t="e">
        <f>IF(ISNUMBER(Regressions!L62),ROUND(Regressions!L62, 1), NA())</f>
        <v>#N/A</v>
      </c>
      <c r="L52" s="555" t="e">
        <f>IF(ISNUMBER(Regressions!M62),ROUND(Regressions!M62, 1), NA())</f>
        <v>#N/A</v>
      </c>
      <c r="M52" s="552" t="e">
        <f>IF(ISNUMBER(Regressions!N62),ROUND(Regressions!N62, 1), NA())</f>
        <v>#N/A</v>
      </c>
      <c r="N52" s="553" t="e">
        <f>IF(ISNUMBER(Regressions!O62),ROUND(Regressions!O62, 1), NA())</f>
        <v>#N/A</v>
      </c>
      <c r="O52" s="554" t="e">
        <f>IF(ISNUMBER(Regressions!Q62),ROUND(Regressions!Q62, 1), NA())</f>
        <v>#N/A</v>
      </c>
      <c r="P52" s="550" t="e">
        <f>IF(ISNUMBER(Regressions!R62),ROUND(Regressions!R62, 1), NA())</f>
        <v>#N/A</v>
      </c>
      <c r="Q52" s="556" t="e">
        <f>IF(ISNUMBER(Regressions!S62),ROUND(Regressions!S62, 1), NA())</f>
        <v>#N/A</v>
      </c>
      <c r="R52" s="552" t="e">
        <f>IF(ISNUMBER(Regressions!T62),ROUND(Regressions!T62, 1), NA())</f>
        <v>#N/A</v>
      </c>
      <c r="S52" s="553" t="e">
        <f>IF(ISNUMBER(Regressions!U62),ROUND(Regressions!U62, 1), NA())</f>
        <v>#N/A</v>
      </c>
    </row>
    <row r="53" spans="1:19" x14ac:dyDescent="0.25">
      <c r="A53" s="545" t="str">
        <f>+Introduction!$C$7</f>
        <v>Serbia</v>
      </c>
      <c r="B53" s="546">
        <f>IF(ISBLANK(Regressions!B63), " ", Regressions!B63)</f>
        <v>2018</v>
      </c>
      <c r="C53" s="545" t="str">
        <f>HLOOKUP(Introduction!$G$4,nametranslations,26,FALSE)</f>
        <v>Urban</v>
      </c>
      <c r="D53" s="548">
        <f>IF(ISBLANK(Regressions!D63), " ", Regressions!D63)</f>
        <v>611875.64524013514</v>
      </c>
      <c r="E53" s="549" t="e">
        <f>IF(ISNUMBER(Regressions!E63),ROUND(Regressions!E63, 1), NA())</f>
        <v>#N/A</v>
      </c>
      <c r="F53" s="550" t="e">
        <f>IF(ISNUMBER(Regressions!F63),ROUND(Regressions!F63, 1), NA())</f>
        <v>#N/A</v>
      </c>
      <c r="G53" s="551" t="e">
        <f>IF(ISNUMBER(Regressions!G63),ROUND(Regressions!G63, 1), NA())</f>
        <v>#N/A</v>
      </c>
      <c r="H53" s="552" t="e">
        <f>IF(ISNUMBER(Regressions!H63),ROUND(Regressions!H63, 1), NA())</f>
        <v>#N/A</v>
      </c>
      <c r="I53" s="553" t="e">
        <f>IF(ISNUMBER(Regressions!I63),ROUND(Regressions!I63, 1), NA())</f>
        <v>#N/A</v>
      </c>
      <c r="J53" s="554" t="e">
        <f>IF(ISNUMBER(Regressions!K63),ROUND(Regressions!K63, 1), NA())</f>
        <v>#N/A</v>
      </c>
      <c r="K53" s="550" t="e">
        <f>IF(ISNUMBER(Regressions!L63),ROUND(Regressions!L63, 1), NA())</f>
        <v>#N/A</v>
      </c>
      <c r="L53" s="555" t="e">
        <f>IF(ISNUMBER(Regressions!M63),ROUND(Regressions!M63, 1), NA())</f>
        <v>#N/A</v>
      </c>
      <c r="M53" s="552" t="e">
        <f>IF(ISNUMBER(Regressions!N63),ROUND(Regressions!N63, 1), NA())</f>
        <v>#N/A</v>
      </c>
      <c r="N53" s="553" t="e">
        <f>IF(ISNUMBER(Regressions!O63),ROUND(Regressions!O63, 1), NA())</f>
        <v>#N/A</v>
      </c>
      <c r="O53" s="554" t="e">
        <f>IF(ISNUMBER(Regressions!Q63),ROUND(Regressions!Q63, 1), NA())</f>
        <v>#N/A</v>
      </c>
      <c r="P53" s="550" t="e">
        <f>IF(ISNUMBER(Regressions!R63),ROUND(Regressions!R63, 1), NA())</f>
        <v>#N/A</v>
      </c>
      <c r="Q53" s="556" t="e">
        <f>IF(ISNUMBER(Regressions!S63),ROUND(Regressions!S63, 1), NA())</f>
        <v>#N/A</v>
      </c>
      <c r="R53" s="552" t="e">
        <f>IF(ISNUMBER(Regressions!T63),ROUND(Regressions!T63, 1), NA())</f>
        <v>#N/A</v>
      </c>
      <c r="S53" s="553" t="e">
        <f>IF(ISNUMBER(Regressions!U63),ROUND(Regressions!U63, 1), NA())</f>
        <v>#N/A</v>
      </c>
    </row>
    <row r="54" spans="1:19" x14ac:dyDescent="0.25">
      <c r="A54" s="545" t="str">
        <f>+Introduction!$C$7</f>
        <v>Serbia</v>
      </c>
      <c r="B54" s="546">
        <f>IF(ISBLANK(Regressions!B64), " ", Regressions!B64)</f>
        <v>2019</v>
      </c>
      <c r="C54" s="545" t="str">
        <f>HLOOKUP(Introduction!$G$4,nametranslations,26,FALSE)</f>
        <v>Urban</v>
      </c>
      <c r="D54" s="548">
        <f>IF(ISBLANK(Regressions!D64), " ", Regressions!D64)</f>
        <v>612093.07044158934</v>
      </c>
      <c r="E54" s="549" t="e">
        <f>IF(ISNUMBER(Regressions!E64),ROUND(Regressions!E64, 1), NA())</f>
        <v>#N/A</v>
      </c>
      <c r="F54" s="550" t="e">
        <f>IF(ISNUMBER(Regressions!F64),ROUND(Regressions!F64, 1), NA())</f>
        <v>#N/A</v>
      </c>
      <c r="G54" s="551" t="e">
        <f>IF(ISNUMBER(Regressions!G64),ROUND(Regressions!G64, 1), NA())</f>
        <v>#N/A</v>
      </c>
      <c r="H54" s="552" t="e">
        <f>IF(ISNUMBER(Regressions!H64),ROUND(Regressions!H64, 1), NA())</f>
        <v>#N/A</v>
      </c>
      <c r="I54" s="553" t="e">
        <f>IF(ISNUMBER(Regressions!I64),ROUND(Regressions!I64, 1), NA())</f>
        <v>#N/A</v>
      </c>
      <c r="J54" s="554" t="e">
        <f>IF(ISNUMBER(Regressions!K64),ROUND(Regressions!K64, 1), NA())</f>
        <v>#N/A</v>
      </c>
      <c r="K54" s="550" t="e">
        <f>IF(ISNUMBER(Regressions!L64),ROUND(Regressions!L64, 1), NA())</f>
        <v>#N/A</v>
      </c>
      <c r="L54" s="555" t="e">
        <f>IF(ISNUMBER(Regressions!M64),ROUND(Regressions!M64, 1), NA())</f>
        <v>#N/A</v>
      </c>
      <c r="M54" s="552" t="e">
        <f>IF(ISNUMBER(Regressions!N64),ROUND(Regressions!N64, 1), NA())</f>
        <v>#N/A</v>
      </c>
      <c r="N54" s="553" t="e">
        <f>IF(ISNUMBER(Regressions!O64),ROUND(Regressions!O64, 1), NA())</f>
        <v>#N/A</v>
      </c>
      <c r="O54" s="554" t="e">
        <f>IF(ISNUMBER(Regressions!Q64),ROUND(Regressions!Q64, 1), NA())</f>
        <v>#N/A</v>
      </c>
      <c r="P54" s="550" t="e">
        <f>IF(ISNUMBER(Regressions!R64),ROUND(Regressions!R64, 1), NA())</f>
        <v>#N/A</v>
      </c>
      <c r="Q54" s="556" t="e">
        <f>IF(ISNUMBER(Regressions!S64),ROUND(Regressions!S64, 1), NA())</f>
        <v>#N/A</v>
      </c>
      <c r="R54" s="552" t="e">
        <f>IF(ISNUMBER(Regressions!T64),ROUND(Regressions!T64, 1), NA())</f>
        <v>#N/A</v>
      </c>
      <c r="S54" s="553" t="e">
        <f>IF(ISNUMBER(Regressions!U64),ROUND(Regressions!U64, 1), NA())</f>
        <v>#N/A</v>
      </c>
    </row>
    <row r="55" spans="1:19" ht="13.5" customHeight="1" x14ac:dyDescent="0.25">
      <c r="A55" s="545" t="str">
        <f>+Introduction!$C$7</f>
        <v>Serbia</v>
      </c>
      <c r="B55" s="546">
        <f>IF(ISBLANK(Regressions!B65), " ", Regressions!B65)</f>
        <v>2020</v>
      </c>
      <c r="C55" s="545" t="str">
        <f>HLOOKUP(Introduction!$G$4,nametranslations,26,FALSE)</f>
        <v>Urban</v>
      </c>
      <c r="D55" s="548">
        <f>IF(ISBLANK(Regressions!D65), " ", Regressions!D65)</f>
        <v>612091.94783401489</v>
      </c>
      <c r="E55" s="549" t="e">
        <f>IF(ISNUMBER(Regressions!E65),ROUND(Regressions!E65, 1), NA())</f>
        <v>#N/A</v>
      </c>
      <c r="F55" s="550" t="e">
        <f>IF(ISNUMBER(Regressions!F65),ROUND(Regressions!F65, 1), NA())</f>
        <v>#N/A</v>
      </c>
      <c r="G55" s="551" t="e">
        <f>IF(ISNUMBER(Regressions!G65),ROUND(Regressions!G65, 1), NA())</f>
        <v>#N/A</v>
      </c>
      <c r="H55" s="552" t="e">
        <f>IF(ISNUMBER(Regressions!H65),ROUND(Regressions!H65, 1), NA())</f>
        <v>#N/A</v>
      </c>
      <c r="I55" s="553" t="e">
        <f>IF(ISNUMBER(Regressions!I65),ROUND(Regressions!I65, 1), NA())</f>
        <v>#N/A</v>
      </c>
      <c r="J55" s="554" t="e">
        <f>IF(ISNUMBER(Regressions!K65),ROUND(Regressions!K65, 1), NA())</f>
        <v>#N/A</v>
      </c>
      <c r="K55" s="550" t="e">
        <f>IF(ISNUMBER(Regressions!L65),ROUND(Regressions!L65, 1), NA())</f>
        <v>#N/A</v>
      </c>
      <c r="L55" s="555" t="e">
        <f>IF(ISNUMBER(Regressions!M65),ROUND(Regressions!M65, 1), NA())</f>
        <v>#N/A</v>
      </c>
      <c r="M55" s="552" t="e">
        <f>IF(ISNUMBER(Regressions!N65),ROUND(Regressions!N65, 1), NA())</f>
        <v>#N/A</v>
      </c>
      <c r="N55" s="553" t="e">
        <f>IF(ISNUMBER(Regressions!O65),ROUND(Regressions!O65, 1), NA())</f>
        <v>#N/A</v>
      </c>
      <c r="O55" s="554" t="e">
        <f>IF(ISNUMBER(Regressions!Q65),ROUND(Regressions!Q65, 1), NA())</f>
        <v>#N/A</v>
      </c>
      <c r="P55" s="550" t="e">
        <f>IF(ISNUMBER(Regressions!R65),ROUND(Regressions!R65, 1), NA())</f>
        <v>#N/A</v>
      </c>
      <c r="Q55" s="556" t="e">
        <f>IF(ISNUMBER(Regressions!S65),ROUND(Regressions!S65, 1), NA())</f>
        <v>#N/A</v>
      </c>
      <c r="R55" s="552" t="e">
        <f>IF(ISNUMBER(Regressions!T65),ROUND(Regressions!T65, 1), NA())</f>
        <v>#N/A</v>
      </c>
      <c r="S55" s="553" t="e">
        <f>IF(ISNUMBER(Regressions!U65),ROUND(Regressions!U65, 1), NA())</f>
        <v>#N/A</v>
      </c>
    </row>
    <row r="56" spans="1:19" x14ac:dyDescent="0.25">
      <c r="A56" s="545" t="str">
        <f>+Introduction!$C$7</f>
        <v>Serbia</v>
      </c>
      <c r="B56" s="546">
        <f>IF(ISBLANK(Regressions!B66), " ", Regressions!B66)</f>
        <v>2021</v>
      </c>
      <c r="C56" s="545" t="str">
        <f>HLOOKUP(Introduction!$G$4,nametranslations,26,FALSE)</f>
        <v>Urban</v>
      </c>
      <c r="D56" s="548">
        <f>IF(ISBLANK(Regressions!D66), " ", Regressions!D66)</f>
        <v>609769.28062133794</v>
      </c>
      <c r="E56" s="554" t="e">
        <f>IF(ISNUMBER(Regressions!E66),ROUND(Regressions!E66, 1), NA())</f>
        <v>#N/A</v>
      </c>
      <c r="F56" s="557" t="e">
        <f>IF(ISNUMBER(Regressions!F66),ROUND(Regressions!F66, 1), NA())</f>
        <v>#N/A</v>
      </c>
      <c r="G56" s="558" t="e">
        <f>IF(ISNUMBER(Regressions!G66),ROUND(Regressions!G66, 1), NA())</f>
        <v>#N/A</v>
      </c>
      <c r="H56" s="552" t="e">
        <f>IF(ISNUMBER(Regressions!H66),ROUND(Regressions!H66, 1), NA())</f>
        <v>#N/A</v>
      </c>
      <c r="I56" s="553" t="e">
        <f>IF(ISNUMBER(Regressions!I66),ROUND(Regressions!I66, 1), NA())</f>
        <v>#N/A</v>
      </c>
      <c r="J56" s="554" t="e">
        <f>IF(ISNUMBER(Regressions!K66),ROUND(Regressions!K66, 1), NA())</f>
        <v>#N/A</v>
      </c>
      <c r="K56" s="557" t="e">
        <f>IF(ISNUMBER(Regressions!L66),ROUND(Regressions!L66, 1), NA())</f>
        <v>#N/A</v>
      </c>
      <c r="L56" s="559" t="e">
        <f>IF(ISNUMBER(Regressions!M66),ROUND(Regressions!M66, 1), NA())</f>
        <v>#N/A</v>
      </c>
      <c r="M56" s="552" t="e">
        <f>IF(ISNUMBER(Regressions!N66),ROUND(Regressions!N66, 1), NA())</f>
        <v>#N/A</v>
      </c>
      <c r="N56" s="553" t="e">
        <f>IF(ISNUMBER(Regressions!O66),ROUND(Regressions!O66, 1), NA())</f>
        <v>#N/A</v>
      </c>
      <c r="O56" s="554" t="e">
        <f>IF(ISNUMBER(Regressions!Q66),ROUND(Regressions!Q66, 1), NA())</f>
        <v>#N/A</v>
      </c>
      <c r="P56" s="557" t="e">
        <f>IF(ISNUMBER(Regressions!R66),ROUND(Regressions!R66, 1), NA())</f>
        <v>#N/A</v>
      </c>
      <c r="Q56" s="560" t="e">
        <f>IF(ISNUMBER(Regressions!S66),ROUND(Regressions!S66, 1), NA())</f>
        <v>#N/A</v>
      </c>
      <c r="R56" s="552" t="e">
        <f>IF(ISNUMBER(Regressions!T66),ROUND(Regressions!T66, 1), NA())</f>
        <v>#N/A</v>
      </c>
      <c r="S56" s="553" t="e">
        <f>IF(ISNUMBER(Regressions!U66),ROUND(Regressions!U66, 1), NA())</f>
        <v>#N/A</v>
      </c>
    </row>
    <row r="57" spans="1:19" x14ac:dyDescent="0.25">
      <c r="A57" s="545" t="str">
        <f>+Introduction!$C$7</f>
        <v>Serbia</v>
      </c>
      <c r="B57" s="546">
        <f>IF(ISBLANK(Regressions!B67), " ", Regressions!B67)</f>
        <v>2022</v>
      </c>
      <c r="C57" s="545" t="str">
        <f>HLOOKUP(Introduction!$G$4,nametranslations,26,FALSE)</f>
        <v>Urban</v>
      </c>
      <c r="D57" s="548">
        <f>IF(ISBLANK(Regressions!D67), " ", Regressions!D67)</f>
        <v>607384.88364303589</v>
      </c>
      <c r="E57" s="549" t="e">
        <f>IF(ISNUMBER(Regressions!E67),ROUND(Regressions!E67, 1), NA())</f>
        <v>#N/A</v>
      </c>
      <c r="F57" s="550" t="e">
        <f>IF(ISNUMBER(Regressions!F67),ROUND(Regressions!F67, 1), NA())</f>
        <v>#N/A</v>
      </c>
      <c r="G57" s="551" t="e">
        <f>IF(ISNUMBER(Regressions!G67),ROUND(Regressions!G67, 1), NA())</f>
        <v>#N/A</v>
      </c>
      <c r="H57" s="552" t="e">
        <f>IF(ISNUMBER(Regressions!H67),ROUND(Regressions!H67, 1), NA())</f>
        <v>#N/A</v>
      </c>
      <c r="I57" s="553" t="e">
        <f>IF(ISNUMBER(Regressions!I67),ROUND(Regressions!I67, 1), NA())</f>
        <v>#N/A</v>
      </c>
      <c r="J57" s="554" t="e">
        <f>IF(ISNUMBER(Regressions!K67),ROUND(Regressions!K67, 1), NA())</f>
        <v>#N/A</v>
      </c>
      <c r="K57" s="550" t="e">
        <f>IF(ISNUMBER(Regressions!L67),ROUND(Regressions!L67, 1), NA())</f>
        <v>#N/A</v>
      </c>
      <c r="L57" s="555" t="e">
        <f>IF(ISNUMBER(Regressions!M67),ROUND(Regressions!M67, 1), NA())</f>
        <v>#N/A</v>
      </c>
      <c r="M57" s="552" t="e">
        <f>IF(ISNUMBER(Regressions!N67),ROUND(Regressions!N67, 1), NA())</f>
        <v>#N/A</v>
      </c>
      <c r="N57" s="553" t="e">
        <f>IF(ISNUMBER(Regressions!O67),ROUND(Regressions!O67, 1), NA())</f>
        <v>#N/A</v>
      </c>
      <c r="O57" s="554" t="e">
        <f>IF(ISNUMBER(Regressions!Q67),ROUND(Regressions!Q67, 1), NA())</f>
        <v>#N/A</v>
      </c>
      <c r="P57" s="550" t="e">
        <f>IF(ISNUMBER(Regressions!R67),ROUND(Regressions!R67, 1), NA())</f>
        <v>#N/A</v>
      </c>
      <c r="Q57" s="556" t="e">
        <f>IF(ISNUMBER(Regressions!S67),ROUND(Regressions!S67, 1), NA())</f>
        <v>#N/A</v>
      </c>
      <c r="R57" s="552" t="e">
        <f>IF(ISNUMBER(Regressions!T67),ROUND(Regressions!T67, 1), NA())</f>
        <v>#N/A</v>
      </c>
      <c r="S57" s="553" t="e">
        <f>IF(ISNUMBER(Regressions!U67),ROUND(Regressions!U67, 1), NA())</f>
        <v>#N/A</v>
      </c>
    </row>
    <row r="58" spans="1:19" x14ac:dyDescent="0.25">
      <c r="A58" s="545" t="str">
        <f>+Introduction!$C$7</f>
        <v>Serbia</v>
      </c>
      <c r="B58" s="546">
        <f>IF(ISBLANK(Regressions!B68), " ", Regressions!B68)</f>
        <v>2023</v>
      </c>
      <c r="C58" s="545" t="str">
        <f>HLOOKUP(Introduction!$G$4,nametranslations,26,FALSE)</f>
        <v>Urban</v>
      </c>
      <c r="D58" s="548">
        <f>IF(ISBLANK(Regressions!D68), " ", Regressions!D68)</f>
        <v>593562.26222648611</v>
      </c>
      <c r="E58" s="549" t="e">
        <f>IF(ISNUMBER(Regressions!E68),ROUND(Regressions!E68, 1), NA())</f>
        <v>#N/A</v>
      </c>
      <c r="F58" s="550" t="e">
        <f>IF(ISNUMBER(Regressions!F68),ROUND(Regressions!F68, 1), NA())</f>
        <v>#N/A</v>
      </c>
      <c r="G58" s="551" t="e">
        <f>IF(ISNUMBER(Regressions!G68),ROUND(Regressions!G68, 1), NA())</f>
        <v>#N/A</v>
      </c>
      <c r="H58" s="552" t="e">
        <f>IF(ISNUMBER(Regressions!H68),ROUND(Regressions!H68, 1), NA())</f>
        <v>#N/A</v>
      </c>
      <c r="I58" s="553" t="e">
        <f>IF(ISNUMBER(Regressions!I68),ROUND(Regressions!I68, 1), NA())</f>
        <v>#N/A</v>
      </c>
      <c r="J58" s="554" t="e">
        <f>IF(ISNUMBER(Regressions!K68),ROUND(Regressions!K68, 1), NA())</f>
        <v>#N/A</v>
      </c>
      <c r="K58" s="550" t="e">
        <f>IF(ISNUMBER(Regressions!L68),ROUND(Regressions!L68, 1), NA())</f>
        <v>#N/A</v>
      </c>
      <c r="L58" s="555" t="e">
        <f>IF(ISNUMBER(Regressions!M68),ROUND(Regressions!M68, 1), NA())</f>
        <v>#N/A</v>
      </c>
      <c r="M58" s="552" t="e">
        <f>IF(ISNUMBER(Regressions!N68),ROUND(Regressions!N68, 1), NA())</f>
        <v>#N/A</v>
      </c>
      <c r="N58" s="553" t="e">
        <f>IF(ISNUMBER(Regressions!O68),ROUND(Regressions!O68, 1), NA())</f>
        <v>#N/A</v>
      </c>
      <c r="O58" s="554" t="e">
        <f>IF(ISNUMBER(Regressions!Q68),ROUND(Regressions!Q68, 1), NA())</f>
        <v>#N/A</v>
      </c>
      <c r="P58" s="550" t="e">
        <f>IF(ISNUMBER(Regressions!R68),ROUND(Regressions!R68, 1), NA())</f>
        <v>#N/A</v>
      </c>
      <c r="Q58" s="556" t="e">
        <f>IF(ISNUMBER(Regressions!S68),ROUND(Regressions!S68, 1), NA())</f>
        <v>#N/A</v>
      </c>
      <c r="R58" s="552" t="e">
        <f>IF(ISNUMBER(Regressions!T68),ROUND(Regressions!T68, 1), NA())</f>
        <v>#N/A</v>
      </c>
      <c r="S58" s="553" t="e">
        <f>IF(ISNUMBER(Regressions!U68),ROUND(Regressions!U68, 1), NA())</f>
        <v>#N/A</v>
      </c>
    </row>
    <row r="59" spans="1:19" x14ac:dyDescent="0.25">
      <c r="A59" s="545" t="str">
        <f>+Introduction!$C$7</f>
        <v>Serbia</v>
      </c>
      <c r="B59" s="546">
        <f>IF(ISBLANK(Regressions!B69), " ", Regressions!B69)</f>
        <v>2024</v>
      </c>
      <c r="C59" s="545" t="str">
        <f>HLOOKUP(Introduction!$G$4,nametranslations,26,FALSE)</f>
        <v>Urban</v>
      </c>
      <c r="D59" s="548">
        <f>IF(ISBLANK(Regressions!D69), " ", Regressions!D69)</f>
        <v>568221.33819244395</v>
      </c>
      <c r="E59" s="549" t="e">
        <f>IF(ISNUMBER(Regressions!E69),ROUND(Regressions!E69, 1), NA())</f>
        <v>#N/A</v>
      </c>
      <c r="F59" s="550" t="e">
        <f>IF(ISNUMBER(Regressions!F69),ROUND(Regressions!F69, 1), NA())</f>
        <v>#N/A</v>
      </c>
      <c r="G59" s="551" t="e">
        <f>IF(ISNUMBER(Regressions!G69),ROUND(Regressions!G69, 1), NA())</f>
        <v>#N/A</v>
      </c>
      <c r="H59" s="552" t="e">
        <f>IF(ISNUMBER(Regressions!H69),ROUND(Regressions!H69, 1), NA())</f>
        <v>#N/A</v>
      </c>
      <c r="I59" s="553" t="e">
        <f>IF(ISNUMBER(Regressions!I69),ROUND(Regressions!I69, 1), NA())</f>
        <v>#N/A</v>
      </c>
      <c r="J59" s="554" t="e">
        <f>IF(ISNUMBER(Regressions!K69),ROUND(Regressions!K69, 1), NA())</f>
        <v>#N/A</v>
      </c>
      <c r="K59" s="550" t="e">
        <f>IF(ISNUMBER(Regressions!L69),ROUND(Regressions!L69, 1), NA())</f>
        <v>#N/A</v>
      </c>
      <c r="L59" s="555" t="e">
        <f>IF(ISNUMBER(Regressions!M69),ROUND(Regressions!M69, 1), NA())</f>
        <v>#N/A</v>
      </c>
      <c r="M59" s="552" t="e">
        <f>IF(ISNUMBER(Regressions!N69),ROUND(Regressions!N69, 1), NA())</f>
        <v>#N/A</v>
      </c>
      <c r="N59" s="553" t="e">
        <f>IF(ISNUMBER(Regressions!O69),ROUND(Regressions!O69, 1), NA())</f>
        <v>#N/A</v>
      </c>
      <c r="O59" s="554" t="e">
        <f>IF(ISNUMBER(Regressions!Q69),ROUND(Regressions!Q69, 1), NA())</f>
        <v>#N/A</v>
      </c>
      <c r="P59" s="550" t="e">
        <f>IF(ISNUMBER(Regressions!R69),ROUND(Regressions!R69, 1), NA())</f>
        <v>#N/A</v>
      </c>
      <c r="Q59" s="556" t="e">
        <f>IF(ISNUMBER(Regressions!S69),ROUND(Regressions!S69, 1), NA())</f>
        <v>#N/A</v>
      </c>
      <c r="R59" s="552" t="e">
        <f>IF(ISNUMBER(Regressions!T69),ROUND(Regressions!T69, 1), NA())</f>
        <v>#N/A</v>
      </c>
      <c r="S59" s="553" t="e">
        <f>IF(ISNUMBER(Regressions!U69),ROUND(Regressions!U69, 1), NA())</f>
        <v>#N/A</v>
      </c>
    </row>
    <row r="60" spans="1:19" x14ac:dyDescent="0.25">
      <c r="A60" s="561" t="str">
        <f>+Introduction!$C$7</f>
        <v>Serbia</v>
      </c>
      <c r="B60" s="562">
        <f>IF(ISBLANK(Regressions!B70), " ", Regressions!B70)</f>
        <v>2025</v>
      </c>
      <c r="C60" s="561" t="str">
        <f>HLOOKUP(Introduction!$G$4,nametranslations,26,FALSE)</f>
        <v>Urban</v>
      </c>
      <c r="D60" s="563">
        <f>IF(ISBLANK(Regressions!D70), " ", Regressions!D70)</f>
        <v>560901.92016918177</v>
      </c>
      <c r="E60" s="564" t="e">
        <f>IF(ISNUMBER(Regressions!E70),ROUND(Regressions!E70, 1), NA())</f>
        <v>#N/A</v>
      </c>
      <c r="F60" s="565" t="e">
        <f>IF(ISNUMBER(Regressions!F70),ROUND(Regressions!F70, 1), NA())</f>
        <v>#N/A</v>
      </c>
      <c r="G60" s="566" t="e">
        <f>IF(ISNUMBER(Regressions!G70),ROUND(Regressions!G70, 1), NA())</f>
        <v>#N/A</v>
      </c>
      <c r="H60" s="567" t="e">
        <f>IF(ISNUMBER(Regressions!H70),ROUND(Regressions!H70, 1), NA())</f>
        <v>#N/A</v>
      </c>
      <c r="I60" s="568" t="e">
        <f>IF(ISNUMBER(Regressions!I70),ROUND(Regressions!I70, 1), NA())</f>
        <v>#N/A</v>
      </c>
      <c r="J60" s="569" t="e">
        <f>IF(ISNUMBER(Regressions!K70),ROUND(Regressions!K70, 1), NA())</f>
        <v>#N/A</v>
      </c>
      <c r="K60" s="565" t="e">
        <f>IF(ISNUMBER(Regressions!L70),ROUND(Regressions!L70, 1), NA())</f>
        <v>#N/A</v>
      </c>
      <c r="L60" s="570" t="e">
        <f>IF(ISNUMBER(Regressions!M70),ROUND(Regressions!M70, 1), NA())</f>
        <v>#N/A</v>
      </c>
      <c r="M60" s="567" t="e">
        <f>IF(ISNUMBER(Regressions!N70),ROUND(Regressions!N70, 1), NA())</f>
        <v>#N/A</v>
      </c>
      <c r="N60" s="568" t="e">
        <f>IF(ISNUMBER(Regressions!O70),ROUND(Regressions!O70, 1), NA())</f>
        <v>#N/A</v>
      </c>
      <c r="O60" s="569" t="e">
        <f>IF(ISNUMBER(Regressions!Q70),ROUND(Regressions!Q70, 1), NA())</f>
        <v>#N/A</v>
      </c>
      <c r="P60" s="565" t="e">
        <f>IF(ISNUMBER(Regressions!R70),ROUND(Regressions!R70, 1), NA())</f>
        <v>#N/A</v>
      </c>
      <c r="Q60" s="571" t="e">
        <f>IF(ISNUMBER(Regressions!S70),ROUND(Regressions!S70, 1), NA())</f>
        <v>#N/A</v>
      </c>
      <c r="R60" s="567" t="e">
        <f>IF(ISNUMBER(Regressions!T70),ROUND(Regressions!T70, 1), NA())</f>
        <v>#N/A</v>
      </c>
      <c r="S60" s="568" t="e">
        <f>IF(ISNUMBER(Regressions!U70),ROUND(Regressions!U70, 1), NA())</f>
        <v>#N/A</v>
      </c>
    </row>
    <row r="61" spans="1:19" hidden="1" x14ac:dyDescent="0.25">
      <c r="A61" s="545" t="str">
        <f>+Introduction!$C$7</f>
        <v>Serbia</v>
      </c>
      <c r="B61" s="546">
        <f>IF(ISBLANK(Regressions!B71), " ", Regressions!B71)</f>
        <v>2026</v>
      </c>
      <c r="C61" s="545" t="str">
        <f>HLOOKUP(Introduction!$G$4,nametranslations,26,FALSE)</f>
        <v>Urban</v>
      </c>
      <c r="D61" s="548" t="str">
        <f>IF(ISBLANK(Regressions!D71), " ", Regressions!D71)</f>
        <v xml:space="preserve"> </v>
      </c>
      <c r="E61" s="549" t="e">
        <f>IF(ISNUMBER(Regressions!E71),ROUND(Regressions!E71, 1), NA())</f>
        <v>#N/A</v>
      </c>
      <c r="F61" s="550" t="e">
        <f>IF(ISNUMBER(Regressions!F71),ROUND(Regressions!F71, 1), NA())</f>
        <v>#N/A</v>
      </c>
      <c r="G61" s="551" t="e">
        <f>IF(ISNUMBER(Regressions!G71),ROUND(Regressions!G71, 1), NA())</f>
        <v>#N/A</v>
      </c>
      <c r="H61" s="552" t="e">
        <f>IF(ISNUMBER(Regressions!H71),ROUND(Regressions!H71, 1), NA())</f>
        <v>#N/A</v>
      </c>
      <c r="I61" s="553" t="e">
        <f>IF(ISNUMBER(Regressions!I71),ROUND(Regressions!I71, 1), NA())</f>
        <v>#N/A</v>
      </c>
      <c r="J61" s="554" t="e">
        <f>IF(ISNUMBER(Regressions!K71),ROUND(Regressions!K71, 1), NA())</f>
        <v>#N/A</v>
      </c>
      <c r="K61" s="550" t="e">
        <f>IF(ISNUMBER(Regressions!L71),ROUND(Regressions!L71, 1), NA())</f>
        <v>#N/A</v>
      </c>
      <c r="L61" s="555" t="e">
        <f>IF(ISNUMBER(Regressions!M71),ROUND(Regressions!M71, 1), NA())</f>
        <v>#N/A</v>
      </c>
      <c r="M61" s="552" t="e">
        <f>IF(ISNUMBER(Regressions!N71),ROUND(Regressions!N71, 1), NA())</f>
        <v>#N/A</v>
      </c>
      <c r="N61" s="553" t="e">
        <f>IF(ISNUMBER(Regressions!O71),ROUND(Regressions!O71, 1), NA())</f>
        <v>#N/A</v>
      </c>
      <c r="O61" s="554" t="e">
        <f>IF(ISNUMBER(Regressions!Q71),ROUND(Regressions!Q71, 1), NA())</f>
        <v>#N/A</v>
      </c>
      <c r="P61" s="550" t="e">
        <f>IF(ISNUMBER(Regressions!R71),ROUND(Regressions!R71, 1), NA())</f>
        <v>#N/A</v>
      </c>
      <c r="Q61" s="556" t="e">
        <f>IF(ISNUMBER(Regressions!S71),ROUND(Regressions!S71, 1), NA())</f>
        <v>#N/A</v>
      </c>
      <c r="R61" s="552" t="e">
        <f>IF(ISNUMBER(Regressions!T71),ROUND(Regressions!T71, 1), NA())</f>
        <v>#N/A</v>
      </c>
      <c r="S61" s="553" t="e">
        <f>IF(ISNUMBER(Regressions!U71),ROUND(Regressions!U71, 1), NA())</f>
        <v>#N/A</v>
      </c>
    </row>
    <row r="62" spans="1:19" hidden="1" x14ac:dyDescent="0.25">
      <c r="A62" s="545" t="str">
        <f>+Introduction!$C$7</f>
        <v>Serbia</v>
      </c>
      <c r="B62" s="546">
        <f>IF(ISBLANK(Regressions!B72), " ", Regressions!B72)</f>
        <v>2027</v>
      </c>
      <c r="C62" s="545" t="str">
        <f>HLOOKUP(Introduction!$G$4,nametranslations,26,FALSE)</f>
        <v>Urban</v>
      </c>
      <c r="D62" s="548" t="str">
        <f>IF(ISBLANK(Regressions!D72), " ", Regressions!D72)</f>
        <v xml:space="preserve"> </v>
      </c>
      <c r="E62" s="549" t="e">
        <f>IF(ISNUMBER(Regressions!E72),ROUND(Regressions!E72, 1), NA())</f>
        <v>#N/A</v>
      </c>
      <c r="F62" s="550" t="e">
        <f>IF(ISNUMBER(Regressions!F72),ROUND(Regressions!F72, 1), NA())</f>
        <v>#N/A</v>
      </c>
      <c r="G62" s="551" t="e">
        <f>IF(ISNUMBER(Regressions!G72),ROUND(Regressions!G72, 1), NA())</f>
        <v>#N/A</v>
      </c>
      <c r="H62" s="552" t="e">
        <f>IF(ISNUMBER(Regressions!H72),ROUND(Regressions!H72, 1), NA())</f>
        <v>#N/A</v>
      </c>
      <c r="I62" s="553" t="e">
        <f>IF(ISNUMBER(Regressions!I72),ROUND(Regressions!I72, 1), NA())</f>
        <v>#N/A</v>
      </c>
      <c r="J62" s="554" t="e">
        <f>IF(ISNUMBER(Regressions!K72),ROUND(Regressions!K72, 1), NA())</f>
        <v>#N/A</v>
      </c>
      <c r="K62" s="550" t="e">
        <f>IF(ISNUMBER(Regressions!L72),ROUND(Regressions!L72, 1), NA())</f>
        <v>#N/A</v>
      </c>
      <c r="L62" s="555" t="e">
        <f>IF(ISNUMBER(Regressions!M72),ROUND(Regressions!M72, 1), NA())</f>
        <v>#N/A</v>
      </c>
      <c r="M62" s="552" t="e">
        <f>IF(ISNUMBER(Regressions!N72),ROUND(Regressions!N72, 1), NA())</f>
        <v>#N/A</v>
      </c>
      <c r="N62" s="553" t="e">
        <f>IF(ISNUMBER(Regressions!O72),ROUND(Regressions!O72, 1), NA())</f>
        <v>#N/A</v>
      </c>
      <c r="O62" s="554" t="e">
        <f>IF(ISNUMBER(Regressions!Q72),ROUND(Regressions!Q72, 1), NA())</f>
        <v>#N/A</v>
      </c>
      <c r="P62" s="550" t="e">
        <f>IF(ISNUMBER(Regressions!R72),ROUND(Regressions!R72, 1), NA())</f>
        <v>#N/A</v>
      </c>
      <c r="Q62" s="556" t="e">
        <f>IF(ISNUMBER(Regressions!S72),ROUND(Regressions!S72, 1), NA())</f>
        <v>#N/A</v>
      </c>
      <c r="R62" s="552" t="e">
        <f>IF(ISNUMBER(Regressions!T72),ROUND(Regressions!T72, 1), NA())</f>
        <v>#N/A</v>
      </c>
      <c r="S62" s="553" t="e">
        <f>IF(ISNUMBER(Regressions!U72),ROUND(Regressions!U72, 1), NA())</f>
        <v>#N/A</v>
      </c>
    </row>
    <row r="63" spans="1:19" hidden="1" x14ac:dyDescent="0.25">
      <c r="A63" s="545" t="str">
        <f>+Introduction!$C$7</f>
        <v>Serbia</v>
      </c>
      <c r="B63" s="546">
        <f>IF(ISBLANK(Regressions!B73), " ", Regressions!B73)</f>
        <v>2028</v>
      </c>
      <c r="C63" s="545" t="str">
        <f>HLOOKUP(Introduction!$G$4,nametranslations,26,FALSE)</f>
        <v>Urban</v>
      </c>
      <c r="D63" s="548" t="str">
        <f>IF(ISBLANK(Regressions!D73), " ", Regressions!D73)</f>
        <v xml:space="preserve"> </v>
      </c>
      <c r="E63" s="549" t="e">
        <f>IF(ISNUMBER(Regressions!E73),ROUND(Regressions!E73, 1), NA())</f>
        <v>#N/A</v>
      </c>
      <c r="F63" s="550" t="e">
        <f>IF(ISNUMBER(Regressions!F73),ROUND(Regressions!F73, 1), NA())</f>
        <v>#N/A</v>
      </c>
      <c r="G63" s="551" t="e">
        <f>IF(ISNUMBER(Regressions!G73),ROUND(Regressions!G73, 1), NA())</f>
        <v>#N/A</v>
      </c>
      <c r="H63" s="552" t="e">
        <f>IF(ISNUMBER(Regressions!H73),ROUND(Regressions!H73, 1), NA())</f>
        <v>#N/A</v>
      </c>
      <c r="I63" s="553" t="e">
        <f>IF(ISNUMBER(Regressions!I73),ROUND(Regressions!I73, 1), NA())</f>
        <v>#N/A</v>
      </c>
      <c r="J63" s="554" t="e">
        <f>IF(ISNUMBER(Regressions!K73),ROUND(Regressions!K73, 1), NA())</f>
        <v>#N/A</v>
      </c>
      <c r="K63" s="550" t="e">
        <f>IF(ISNUMBER(Regressions!L73),ROUND(Regressions!L73, 1), NA())</f>
        <v>#N/A</v>
      </c>
      <c r="L63" s="555" t="e">
        <f>IF(ISNUMBER(Regressions!M73),ROUND(Regressions!M73, 1), NA())</f>
        <v>#N/A</v>
      </c>
      <c r="M63" s="552" t="e">
        <f>IF(ISNUMBER(Regressions!N73),ROUND(Regressions!N73, 1), NA())</f>
        <v>#N/A</v>
      </c>
      <c r="N63" s="553" t="e">
        <f>IF(ISNUMBER(Regressions!O73),ROUND(Regressions!O73, 1), NA())</f>
        <v>#N/A</v>
      </c>
      <c r="O63" s="554" t="e">
        <f>IF(ISNUMBER(Regressions!Q73),ROUND(Regressions!Q73, 1), NA())</f>
        <v>#N/A</v>
      </c>
      <c r="P63" s="550" t="e">
        <f>IF(ISNUMBER(Regressions!R73),ROUND(Regressions!R73, 1), NA())</f>
        <v>#N/A</v>
      </c>
      <c r="Q63" s="556" t="e">
        <f>IF(ISNUMBER(Regressions!S73),ROUND(Regressions!S73, 1), NA())</f>
        <v>#N/A</v>
      </c>
      <c r="R63" s="552" t="e">
        <f>IF(ISNUMBER(Regressions!T73),ROUND(Regressions!T73, 1), NA())</f>
        <v>#N/A</v>
      </c>
      <c r="S63" s="553" t="e">
        <f>IF(ISNUMBER(Regressions!U73),ROUND(Regressions!U73, 1), NA())</f>
        <v>#N/A</v>
      </c>
    </row>
    <row r="64" spans="1:19" hidden="1" x14ac:dyDescent="0.25">
      <c r="A64" s="545" t="str">
        <f>+Introduction!$C$7</f>
        <v>Serbia</v>
      </c>
      <c r="B64" s="546">
        <f>IF(ISBLANK(Regressions!B74), " ", Regressions!B74)</f>
        <v>2029</v>
      </c>
      <c r="C64" s="545" t="str">
        <f>HLOOKUP(Introduction!$G$4,nametranslations,26,FALSE)</f>
        <v>Urban</v>
      </c>
      <c r="D64" s="548" t="str">
        <f>IF(ISBLANK(Regressions!D74), " ", Regressions!D74)</f>
        <v xml:space="preserve"> </v>
      </c>
      <c r="E64" s="549" t="e">
        <f>IF(ISNUMBER(Regressions!E74),ROUND(Regressions!E74, 1), NA())</f>
        <v>#N/A</v>
      </c>
      <c r="F64" s="550" t="e">
        <f>IF(ISNUMBER(Regressions!F74),ROUND(Regressions!F74, 1), NA())</f>
        <v>#N/A</v>
      </c>
      <c r="G64" s="551" t="e">
        <f>IF(ISNUMBER(Regressions!G74),ROUND(Regressions!G74, 1), NA())</f>
        <v>#N/A</v>
      </c>
      <c r="H64" s="552" t="e">
        <f>IF(ISNUMBER(Regressions!H74),ROUND(Regressions!H74, 1), NA())</f>
        <v>#N/A</v>
      </c>
      <c r="I64" s="553" t="e">
        <f>IF(ISNUMBER(Regressions!I74),ROUND(Regressions!I74, 1), NA())</f>
        <v>#N/A</v>
      </c>
      <c r="J64" s="554" t="e">
        <f>IF(ISNUMBER(Regressions!K74),ROUND(Regressions!K74, 1), NA())</f>
        <v>#N/A</v>
      </c>
      <c r="K64" s="550" t="e">
        <f>IF(ISNUMBER(Regressions!L74),ROUND(Regressions!L74, 1), NA())</f>
        <v>#N/A</v>
      </c>
      <c r="L64" s="555" t="e">
        <f>IF(ISNUMBER(Regressions!M74),ROUND(Regressions!M74, 1), NA())</f>
        <v>#N/A</v>
      </c>
      <c r="M64" s="552" t="e">
        <f>IF(ISNUMBER(Regressions!N74),ROUND(Regressions!N74, 1), NA())</f>
        <v>#N/A</v>
      </c>
      <c r="N64" s="553" t="e">
        <f>IF(ISNUMBER(Regressions!O74),ROUND(Regressions!O74, 1), NA())</f>
        <v>#N/A</v>
      </c>
      <c r="O64" s="554" t="e">
        <f>IF(ISNUMBER(Regressions!Q74),ROUND(Regressions!Q74, 1), NA())</f>
        <v>#N/A</v>
      </c>
      <c r="P64" s="550" t="e">
        <f>IF(ISNUMBER(Regressions!R74),ROUND(Regressions!R74, 1), NA())</f>
        <v>#N/A</v>
      </c>
      <c r="Q64" s="556" t="e">
        <f>IF(ISNUMBER(Regressions!S74),ROUND(Regressions!S74, 1), NA())</f>
        <v>#N/A</v>
      </c>
      <c r="R64" s="552" t="e">
        <f>IF(ISNUMBER(Regressions!T74),ROUND(Regressions!T74, 1), NA())</f>
        <v>#N/A</v>
      </c>
      <c r="S64" s="553" t="e">
        <f>IF(ISNUMBER(Regressions!U74),ROUND(Regressions!U74, 1), NA())</f>
        <v>#N/A</v>
      </c>
    </row>
    <row r="65" spans="1:19" hidden="1" x14ac:dyDescent="0.25">
      <c r="A65" s="545" t="str">
        <f>+Introduction!$C$7</f>
        <v>Serbia</v>
      </c>
      <c r="B65" s="546">
        <f>IF(ISBLANK(Regressions!B75), " ", Regressions!B75)</f>
        <v>2030</v>
      </c>
      <c r="C65" s="545" t="str">
        <f>HLOOKUP(Introduction!$G$4,nametranslations,26,FALSE)</f>
        <v>Urban</v>
      </c>
      <c r="D65" s="548" t="str">
        <f>IF(ISBLANK(Regressions!D75), " ", Regressions!D75)</f>
        <v xml:space="preserve"> </v>
      </c>
      <c r="E65" s="549" t="e">
        <f>IF(ISNUMBER(Regressions!E75),ROUND(Regressions!E75, 1), NA())</f>
        <v>#N/A</v>
      </c>
      <c r="F65" s="550" t="e">
        <f>IF(ISNUMBER(Regressions!F75),ROUND(Regressions!F75, 1), NA())</f>
        <v>#N/A</v>
      </c>
      <c r="G65" s="551" t="e">
        <f>IF(ISNUMBER(Regressions!G75),ROUND(Regressions!G75, 1), NA())</f>
        <v>#N/A</v>
      </c>
      <c r="H65" s="552" t="e">
        <f>IF(ISNUMBER(Regressions!H75),ROUND(Regressions!H75, 1), NA())</f>
        <v>#N/A</v>
      </c>
      <c r="I65" s="553" t="e">
        <f>IF(ISNUMBER(Regressions!I75),ROUND(Regressions!I75, 1), NA())</f>
        <v>#N/A</v>
      </c>
      <c r="J65" s="554" t="e">
        <f>IF(ISNUMBER(Regressions!K75),ROUND(Regressions!K75, 1), NA())</f>
        <v>#N/A</v>
      </c>
      <c r="K65" s="550" t="e">
        <f>IF(ISNUMBER(Regressions!L75),ROUND(Regressions!L75, 1), NA())</f>
        <v>#N/A</v>
      </c>
      <c r="L65" s="555" t="e">
        <f>IF(ISNUMBER(Regressions!M75),ROUND(Regressions!M75, 1), NA())</f>
        <v>#N/A</v>
      </c>
      <c r="M65" s="552" t="e">
        <f>IF(ISNUMBER(Regressions!N75),ROUND(Regressions!N75, 1), NA())</f>
        <v>#N/A</v>
      </c>
      <c r="N65" s="553" t="e">
        <f>IF(ISNUMBER(Regressions!O75),ROUND(Regressions!O75, 1), NA())</f>
        <v>#N/A</v>
      </c>
      <c r="O65" s="554" t="e">
        <f>IF(ISNUMBER(Regressions!Q75),ROUND(Regressions!Q75, 1), NA())</f>
        <v>#N/A</v>
      </c>
      <c r="P65" s="550" t="e">
        <f>IF(ISNUMBER(Regressions!R75),ROUND(Regressions!R75, 1), NA())</f>
        <v>#N/A</v>
      </c>
      <c r="Q65" s="556" t="e">
        <f>IF(ISNUMBER(Regressions!S75),ROUND(Regressions!S75, 1), NA())</f>
        <v>#N/A</v>
      </c>
      <c r="R65" s="552" t="e">
        <f>IF(ISNUMBER(Regressions!T75),ROUND(Regressions!T75, 1), NA())</f>
        <v>#N/A</v>
      </c>
      <c r="S65" s="553" t="e">
        <f>IF(ISNUMBER(Regressions!U75),ROUND(Regressions!U75, 1), NA())</f>
        <v>#N/A</v>
      </c>
    </row>
    <row r="66" spans="1:19" x14ac:dyDescent="0.25">
      <c r="A66" s="545" t="str">
        <f>+Introduction!$C$7</f>
        <v>Serbia</v>
      </c>
      <c r="B66" s="546">
        <f>IF(ISBLANK(Regressions!B76), " ", Regressions!B76)</f>
        <v>2000</v>
      </c>
      <c r="C66" s="545" t="str">
        <f>HLOOKUP(Introduction!$G$4,nametranslations,25,FALSE)</f>
        <v>Rural</v>
      </c>
      <c r="D66" s="548">
        <f>IF(ISBLANK(Regressions!D76), " ", Regressions!D76)</f>
        <v>680670.48660644528</v>
      </c>
      <c r="E66" s="549" t="e">
        <f>IF(ISNUMBER(Regressions!E76),ROUND(Regressions!E76, 1), NA())</f>
        <v>#N/A</v>
      </c>
      <c r="F66" s="550" t="e">
        <f>IF(ISNUMBER(Regressions!F76),ROUND(Regressions!F76, 1), NA())</f>
        <v>#N/A</v>
      </c>
      <c r="G66" s="551" t="e">
        <f>IF(ISNUMBER(Regressions!G76),ROUND(Regressions!G76, 1), NA())</f>
        <v>#N/A</v>
      </c>
      <c r="H66" s="552" t="e">
        <f>IF(ISNUMBER(Regressions!H76),ROUND(Regressions!H76, 1), NA())</f>
        <v>#N/A</v>
      </c>
      <c r="I66" s="553" t="e">
        <f>IF(ISNUMBER(Regressions!I76),ROUND(Regressions!I76, 1), NA())</f>
        <v>#N/A</v>
      </c>
      <c r="J66" s="554" t="e">
        <f>IF(ISNUMBER(Regressions!K76),ROUND(Regressions!K76, 1), NA())</f>
        <v>#N/A</v>
      </c>
      <c r="K66" s="550" t="e">
        <f>IF(ISNUMBER(Regressions!L76),ROUND(Regressions!L76, 1), NA())</f>
        <v>#N/A</v>
      </c>
      <c r="L66" s="555" t="e">
        <f>IF(ISNUMBER(Regressions!M76),ROUND(Regressions!M76, 1), NA())</f>
        <v>#N/A</v>
      </c>
      <c r="M66" s="552" t="e">
        <f>IF(ISNUMBER(Regressions!N76),ROUND(Regressions!N76, 1), NA())</f>
        <v>#N/A</v>
      </c>
      <c r="N66" s="553" t="e">
        <f>IF(ISNUMBER(Regressions!O76),ROUND(Regressions!O76, 1), NA())</f>
        <v>#N/A</v>
      </c>
      <c r="O66" s="554" t="e">
        <f>IF(ISNUMBER(Regressions!Q76),ROUND(Regressions!Q76, 1), NA())</f>
        <v>#N/A</v>
      </c>
      <c r="P66" s="550" t="e">
        <f>IF(ISNUMBER(Regressions!R76),ROUND(Regressions!R76, 1), NA())</f>
        <v>#N/A</v>
      </c>
      <c r="Q66" s="556" t="e">
        <f>IF(ISNUMBER(Regressions!S76),ROUND(Regressions!S76, 1), NA())</f>
        <v>#N/A</v>
      </c>
      <c r="R66" s="552" t="e">
        <f>IF(ISNUMBER(Regressions!T76),ROUND(Regressions!T76, 1), NA())</f>
        <v>#N/A</v>
      </c>
      <c r="S66" s="553" t="e">
        <f>IF(ISNUMBER(Regressions!U76),ROUND(Regressions!U76, 1), NA())</f>
        <v>#N/A</v>
      </c>
    </row>
    <row r="67" spans="1:19" x14ac:dyDescent="0.25">
      <c r="A67" s="545" t="str">
        <f>+Introduction!$C$7</f>
        <v>Serbia</v>
      </c>
      <c r="B67" s="546">
        <f>IF(ISBLANK(Regressions!B77), " ", Regressions!B77)</f>
        <v>2001</v>
      </c>
      <c r="C67" s="545" t="str">
        <f>HLOOKUP(Introduction!$G$4,nametranslations,25,FALSE)</f>
        <v>Rural</v>
      </c>
      <c r="D67" s="548">
        <f>IF(ISBLANK(Regressions!D77), " ", Regressions!D77)</f>
        <v>666618.61355346686</v>
      </c>
      <c r="E67" s="549" t="e">
        <f>IF(ISNUMBER(Regressions!E77),ROUND(Regressions!E77, 1), NA())</f>
        <v>#N/A</v>
      </c>
      <c r="F67" s="550" t="e">
        <f>IF(ISNUMBER(Regressions!F77),ROUND(Regressions!F77, 1), NA())</f>
        <v>#N/A</v>
      </c>
      <c r="G67" s="551" t="e">
        <f>IF(ISNUMBER(Regressions!G77),ROUND(Regressions!G77, 1), NA())</f>
        <v>#N/A</v>
      </c>
      <c r="H67" s="552" t="e">
        <f>IF(ISNUMBER(Regressions!H77),ROUND(Regressions!H77, 1), NA())</f>
        <v>#N/A</v>
      </c>
      <c r="I67" s="553" t="e">
        <f>IF(ISNUMBER(Regressions!I77),ROUND(Regressions!I77, 1), NA())</f>
        <v>#N/A</v>
      </c>
      <c r="J67" s="554" t="e">
        <f>IF(ISNUMBER(Regressions!K77),ROUND(Regressions!K77, 1), NA())</f>
        <v>#N/A</v>
      </c>
      <c r="K67" s="550" t="e">
        <f>IF(ISNUMBER(Regressions!L77),ROUND(Regressions!L77, 1), NA())</f>
        <v>#N/A</v>
      </c>
      <c r="L67" s="555" t="e">
        <f>IF(ISNUMBER(Regressions!M77),ROUND(Regressions!M77, 1), NA())</f>
        <v>#N/A</v>
      </c>
      <c r="M67" s="552" t="e">
        <f>IF(ISNUMBER(Regressions!N77),ROUND(Regressions!N77, 1), NA())</f>
        <v>#N/A</v>
      </c>
      <c r="N67" s="553" t="e">
        <f>IF(ISNUMBER(Regressions!O77),ROUND(Regressions!O77, 1), NA())</f>
        <v>#N/A</v>
      </c>
      <c r="O67" s="554" t="e">
        <f>IF(ISNUMBER(Regressions!Q77),ROUND(Regressions!Q77, 1), NA())</f>
        <v>#N/A</v>
      </c>
      <c r="P67" s="550" t="e">
        <f>IF(ISNUMBER(Regressions!R77),ROUND(Regressions!R77, 1), NA())</f>
        <v>#N/A</v>
      </c>
      <c r="Q67" s="556" t="e">
        <f>IF(ISNUMBER(Regressions!S77),ROUND(Regressions!S77, 1), NA())</f>
        <v>#N/A</v>
      </c>
      <c r="R67" s="552" t="e">
        <f>IF(ISNUMBER(Regressions!T77),ROUND(Regressions!T77, 1), NA())</f>
        <v>#N/A</v>
      </c>
      <c r="S67" s="553" t="e">
        <f>IF(ISNUMBER(Regressions!U77),ROUND(Regressions!U77, 1), NA())</f>
        <v>#N/A</v>
      </c>
    </row>
    <row r="68" spans="1:19" x14ac:dyDescent="0.25">
      <c r="A68" s="545" t="str">
        <f>+Introduction!$C$7</f>
        <v>Serbia</v>
      </c>
      <c r="B68" s="546">
        <f>IF(ISBLANK(Regressions!B78), " ", Regressions!B78)</f>
        <v>2002</v>
      </c>
      <c r="C68" s="545" t="str">
        <f>HLOOKUP(Introduction!$G$4,nametranslations,25,FALSE)</f>
        <v>Rural</v>
      </c>
      <c r="D68" s="548">
        <f>IF(ISBLANK(Regressions!D78), " ", Regressions!D78)</f>
        <v>651410.06278930663</v>
      </c>
      <c r="E68" s="549" t="e">
        <f>IF(ISNUMBER(Regressions!E78),ROUND(Regressions!E78, 1), NA())</f>
        <v>#N/A</v>
      </c>
      <c r="F68" s="550" t="e">
        <f>IF(ISNUMBER(Regressions!F78),ROUND(Regressions!F78, 1), NA())</f>
        <v>#N/A</v>
      </c>
      <c r="G68" s="551" t="e">
        <f>IF(ISNUMBER(Regressions!G78),ROUND(Regressions!G78, 1), NA())</f>
        <v>#N/A</v>
      </c>
      <c r="H68" s="552" t="e">
        <f>IF(ISNUMBER(Regressions!H78),ROUND(Regressions!H78, 1), NA())</f>
        <v>#N/A</v>
      </c>
      <c r="I68" s="553" t="e">
        <f>IF(ISNUMBER(Regressions!I78),ROUND(Regressions!I78, 1), NA())</f>
        <v>#N/A</v>
      </c>
      <c r="J68" s="554" t="e">
        <f>IF(ISNUMBER(Regressions!K78),ROUND(Regressions!K78, 1), NA())</f>
        <v>#N/A</v>
      </c>
      <c r="K68" s="550" t="e">
        <f>IF(ISNUMBER(Regressions!L78),ROUND(Regressions!L78, 1), NA())</f>
        <v>#N/A</v>
      </c>
      <c r="L68" s="555" t="e">
        <f>IF(ISNUMBER(Regressions!M78),ROUND(Regressions!M78, 1), NA())</f>
        <v>#N/A</v>
      </c>
      <c r="M68" s="552" t="e">
        <f>IF(ISNUMBER(Regressions!N78),ROUND(Regressions!N78, 1), NA())</f>
        <v>#N/A</v>
      </c>
      <c r="N68" s="553" t="e">
        <f>IF(ISNUMBER(Regressions!O78),ROUND(Regressions!O78, 1), NA())</f>
        <v>#N/A</v>
      </c>
      <c r="O68" s="554" t="e">
        <f>IF(ISNUMBER(Regressions!Q78),ROUND(Regressions!Q78, 1), NA())</f>
        <v>#N/A</v>
      </c>
      <c r="P68" s="550" t="e">
        <f>IF(ISNUMBER(Regressions!R78),ROUND(Regressions!R78, 1), NA())</f>
        <v>#N/A</v>
      </c>
      <c r="Q68" s="556" t="e">
        <f>IF(ISNUMBER(Regressions!S78),ROUND(Regressions!S78, 1), NA())</f>
        <v>#N/A</v>
      </c>
      <c r="R68" s="552" t="e">
        <f>IF(ISNUMBER(Regressions!T78),ROUND(Regressions!T78, 1), NA())</f>
        <v>#N/A</v>
      </c>
      <c r="S68" s="553" t="e">
        <f>IF(ISNUMBER(Regressions!U78),ROUND(Regressions!U78, 1), NA())</f>
        <v>#N/A</v>
      </c>
    </row>
    <row r="69" spans="1:19" x14ac:dyDescent="0.25">
      <c r="A69" s="545" t="str">
        <f>+Introduction!$C$7</f>
        <v>Serbia</v>
      </c>
      <c r="B69" s="546">
        <f>IF(ISBLANK(Regressions!B79), " ", Regressions!B79)</f>
        <v>2003</v>
      </c>
      <c r="C69" s="545" t="str">
        <f>HLOOKUP(Introduction!$G$4,nametranslations,25,FALSE)</f>
        <v>Rural</v>
      </c>
      <c r="D69" s="548">
        <f>IF(ISBLANK(Regressions!D79), " ", Regressions!D79)</f>
        <v>636552.05975521088</v>
      </c>
      <c r="E69" s="549" t="e">
        <f>IF(ISNUMBER(Regressions!E79),ROUND(Regressions!E79, 1), NA())</f>
        <v>#N/A</v>
      </c>
      <c r="F69" s="550" t="e">
        <f>IF(ISNUMBER(Regressions!F79),ROUND(Regressions!F79, 1), NA())</f>
        <v>#N/A</v>
      </c>
      <c r="G69" s="551" t="e">
        <f>IF(ISNUMBER(Regressions!G79),ROUND(Regressions!G79, 1), NA())</f>
        <v>#N/A</v>
      </c>
      <c r="H69" s="552" t="e">
        <f>IF(ISNUMBER(Regressions!H79),ROUND(Regressions!H79, 1), NA())</f>
        <v>#N/A</v>
      </c>
      <c r="I69" s="553" t="e">
        <f>IF(ISNUMBER(Regressions!I79),ROUND(Regressions!I79, 1), NA())</f>
        <v>#N/A</v>
      </c>
      <c r="J69" s="554" t="e">
        <f>IF(ISNUMBER(Regressions!K79),ROUND(Regressions!K79, 1), NA())</f>
        <v>#N/A</v>
      </c>
      <c r="K69" s="550" t="e">
        <f>IF(ISNUMBER(Regressions!L79),ROUND(Regressions!L79, 1), NA())</f>
        <v>#N/A</v>
      </c>
      <c r="L69" s="555" t="e">
        <f>IF(ISNUMBER(Regressions!M79),ROUND(Regressions!M79, 1), NA())</f>
        <v>#N/A</v>
      </c>
      <c r="M69" s="552" t="e">
        <f>IF(ISNUMBER(Regressions!N79),ROUND(Regressions!N79, 1), NA())</f>
        <v>#N/A</v>
      </c>
      <c r="N69" s="553" t="e">
        <f>IF(ISNUMBER(Regressions!O79),ROUND(Regressions!O79, 1), NA())</f>
        <v>#N/A</v>
      </c>
      <c r="O69" s="554" t="e">
        <f>IF(ISNUMBER(Regressions!Q79),ROUND(Regressions!Q79, 1), NA())</f>
        <v>#N/A</v>
      </c>
      <c r="P69" s="550" t="e">
        <f>IF(ISNUMBER(Regressions!R79),ROUND(Regressions!R79, 1), NA())</f>
        <v>#N/A</v>
      </c>
      <c r="Q69" s="556" t="e">
        <f>IF(ISNUMBER(Regressions!S79),ROUND(Regressions!S79, 1), NA())</f>
        <v>#N/A</v>
      </c>
      <c r="R69" s="552" t="e">
        <f>IF(ISNUMBER(Regressions!T79),ROUND(Regressions!T79, 1), NA())</f>
        <v>#N/A</v>
      </c>
      <c r="S69" s="553" t="e">
        <f>IF(ISNUMBER(Regressions!U79),ROUND(Regressions!U79, 1), NA())</f>
        <v>#N/A</v>
      </c>
    </row>
    <row r="70" spans="1:19" x14ac:dyDescent="0.25">
      <c r="A70" s="545" t="str">
        <f>+Introduction!$C$7</f>
        <v>Serbia</v>
      </c>
      <c r="B70" s="546">
        <f>IF(ISBLANK(Regressions!B80), " ", Regressions!B80)</f>
        <v>2004</v>
      </c>
      <c r="C70" s="545" t="str">
        <f>HLOOKUP(Introduction!$G$4,nametranslations,25,FALSE)</f>
        <v>Rural</v>
      </c>
      <c r="D70" s="548">
        <f>IF(ISBLANK(Regressions!D80), " ", Regressions!D80)</f>
        <v>619735.94182724005</v>
      </c>
      <c r="E70" s="549" t="e">
        <f>IF(ISNUMBER(Regressions!E80),ROUND(Regressions!E80, 1), NA())</f>
        <v>#N/A</v>
      </c>
      <c r="F70" s="550" t="e">
        <f>IF(ISNUMBER(Regressions!F80),ROUND(Regressions!F80, 1), NA())</f>
        <v>#N/A</v>
      </c>
      <c r="G70" s="551" t="e">
        <f>IF(ISNUMBER(Regressions!G80),ROUND(Regressions!G80, 1), NA())</f>
        <v>#N/A</v>
      </c>
      <c r="H70" s="552" t="e">
        <f>IF(ISNUMBER(Regressions!H80),ROUND(Regressions!H80, 1), NA())</f>
        <v>#N/A</v>
      </c>
      <c r="I70" s="553" t="e">
        <f>IF(ISNUMBER(Regressions!I80),ROUND(Regressions!I80, 1), NA())</f>
        <v>#N/A</v>
      </c>
      <c r="J70" s="554" t="e">
        <f>IF(ISNUMBER(Regressions!K80),ROUND(Regressions!K80, 1), NA())</f>
        <v>#N/A</v>
      </c>
      <c r="K70" s="550" t="e">
        <f>IF(ISNUMBER(Regressions!L80),ROUND(Regressions!L80, 1), NA())</f>
        <v>#N/A</v>
      </c>
      <c r="L70" s="555" t="e">
        <f>IF(ISNUMBER(Regressions!M80),ROUND(Regressions!M80, 1), NA())</f>
        <v>#N/A</v>
      </c>
      <c r="M70" s="552" t="e">
        <f>IF(ISNUMBER(Regressions!N80),ROUND(Regressions!N80, 1), NA())</f>
        <v>#N/A</v>
      </c>
      <c r="N70" s="553" t="e">
        <f>IF(ISNUMBER(Regressions!O80),ROUND(Regressions!O80, 1), NA())</f>
        <v>#N/A</v>
      </c>
      <c r="O70" s="554" t="e">
        <f>IF(ISNUMBER(Regressions!Q80),ROUND(Regressions!Q80, 1), NA())</f>
        <v>#N/A</v>
      </c>
      <c r="P70" s="550" t="e">
        <f>IF(ISNUMBER(Regressions!R80),ROUND(Regressions!R80, 1), NA())</f>
        <v>#N/A</v>
      </c>
      <c r="Q70" s="556" t="e">
        <f>IF(ISNUMBER(Regressions!S80),ROUND(Regressions!S80, 1), NA())</f>
        <v>#N/A</v>
      </c>
      <c r="R70" s="552" t="e">
        <f>IF(ISNUMBER(Regressions!T80),ROUND(Regressions!T80, 1), NA())</f>
        <v>#N/A</v>
      </c>
      <c r="S70" s="553" t="e">
        <f>IF(ISNUMBER(Regressions!U80),ROUND(Regressions!U80, 1), NA())</f>
        <v>#N/A</v>
      </c>
    </row>
    <row r="71" spans="1:19" x14ac:dyDescent="0.25">
      <c r="A71" s="545" t="str">
        <f>+Introduction!$C$7</f>
        <v>Serbia</v>
      </c>
      <c r="B71" s="546">
        <f>IF(ISBLANK(Regressions!B81), " ", Regressions!B81)</f>
        <v>2005</v>
      </c>
      <c r="C71" s="545" t="str">
        <f>HLOOKUP(Introduction!$G$4,nametranslations,25,FALSE)</f>
        <v>Rural</v>
      </c>
      <c r="D71" s="548">
        <f>IF(ISBLANK(Regressions!D81), " ", Regressions!D81)</f>
        <v>607850.19901256554</v>
      </c>
      <c r="E71" s="549" t="e">
        <f>IF(ISNUMBER(Regressions!E81),ROUND(Regressions!E81, 1), NA())</f>
        <v>#N/A</v>
      </c>
      <c r="F71" s="550" t="e">
        <f>IF(ISNUMBER(Regressions!F81),ROUND(Regressions!F81, 1), NA())</f>
        <v>#N/A</v>
      </c>
      <c r="G71" s="551" t="e">
        <f>IF(ISNUMBER(Regressions!G81),ROUND(Regressions!G81, 1), NA())</f>
        <v>#N/A</v>
      </c>
      <c r="H71" s="552" t="e">
        <f>IF(ISNUMBER(Regressions!H81),ROUND(Regressions!H81, 1), NA())</f>
        <v>#N/A</v>
      </c>
      <c r="I71" s="553" t="e">
        <f>IF(ISNUMBER(Regressions!I81),ROUND(Regressions!I81, 1), NA())</f>
        <v>#N/A</v>
      </c>
      <c r="J71" s="554" t="e">
        <f>IF(ISNUMBER(Regressions!K81),ROUND(Regressions!K81, 1), NA())</f>
        <v>#N/A</v>
      </c>
      <c r="K71" s="550" t="e">
        <f>IF(ISNUMBER(Regressions!L81),ROUND(Regressions!L81, 1), NA())</f>
        <v>#N/A</v>
      </c>
      <c r="L71" s="555" t="e">
        <f>IF(ISNUMBER(Regressions!M81),ROUND(Regressions!M81, 1), NA())</f>
        <v>#N/A</v>
      </c>
      <c r="M71" s="552" t="e">
        <f>IF(ISNUMBER(Regressions!N81),ROUND(Regressions!N81, 1), NA())</f>
        <v>#N/A</v>
      </c>
      <c r="N71" s="553" t="e">
        <f>IF(ISNUMBER(Regressions!O81),ROUND(Regressions!O81, 1), NA())</f>
        <v>#N/A</v>
      </c>
      <c r="O71" s="554" t="e">
        <f>IF(ISNUMBER(Regressions!Q81),ROUND(Regressions!Q81, 1), NA())</f>
        <v>#N/A</v>
      </c>
      <c r="P71" s="550" t="e">
        <f>IF(ISNUMBER(Regressions!R81),ROUND(Regressions!R81, 1), NA())</f>
        <v>#N/A</v>
      </c>
      <c r="Q71" s="556" t="e">
        <f>IF(ISNUMBER(Regressions!S81),ROUND(Regressions!S81, 1), NA())</f>
        <v>#N/A</v>
      </c>
      <c r="R71" s="552" t="e">
        <f>IF(ISNUMBER(Regressions!T81),ROUND(Regressions!T81, 1), NA())</f>
        <v>#N/A</v>
      </c>
      <c r="S71" s="553" t="e">
        <f>IF(ISNUMBER(Regressions!U81),ROUND(Regressions!U81, 1), NA())</f>
        <v>#N/A</v>
      </c>
    </row>
    <row r="72" spans="1:19" x14ac:dyDescent="0.25">
      <c r="A72" s="545" t="str">
        <f>+Introduction!$C$7</f>
        <v>Serbia</v>
      </c>
      <c r="B72" s="546">
        <f>IF(ISBLANK(Regressions!B82), " ", Regressions!B82)</f>
        <v>2006</v>
      </c>
      <c r="C72" s="545" t="str">
        <f>HLOOKUP(Introduction!$G$4,nametranslations,25,FALSE)</f>
        <v>Rural</v>
      </c>
      <c r="D72" s="548">
        <f>IF(ISBLANK(Regressions!D82), " ", Regressions!D82)</f>
        <v>597358.72045692441</v>
      </c>
      <c r="E72" s="549" t="e">
        <f>IF(ISNUMBER(Regressions!E82),ROUND(Regressions!E82, 1), NA())</f>
        <v>#N/A</v>
      </c>
      <c r="F72" s="550" t="e">
        <f>IF(ISNUMBER(Regressions!F82),ROUND(Regressions!F82, 1), NA())</f>
        <v>#N/A</v>
      </c>
      <c r="G72" s="551" t="e">
        <f>IF(ISNUMBER(Regressions!G82),ROUND(Regressions!G82, 1), NA())</f>
        <v>#N/A</v>
      </c>
      <c r="H72" s="552" t="e">
        <f>IF(ISNUMBER(Regressions!H82),ROUND(Regressions!H82, 1), NA())</f>
        <v>#N/A</v>
      </c>
      <c r="I72" s="553" t="e">
        <f>IF(ISNUMBER(Regressions!I82),ROUND(Regressions!I82, 1), NA())</f>
        <v>#N/A</v>
      </c>
      <c r="J72" s="554" t="e">
        <f>IF(ISNUMBER(Regressions!K82),ROUND(Regressions!K82, 1), NA())</f>
        <v>#N/A</v>
      </c>
      <c r="K72" s="550" t="e">
        <f>IF(ISNUMBER(Regressions!L82),ROUND(Regressions!L82, 1), NA())</f>
        <v>#N/A</v>
      </c>
      <c r="L72" s="555" t="e">
        <f>IF(ISNUMBER(Regressions!M82),ROUND(Regressions!M82, 1), NA())</f>
        <v>#N/A</v>
      </c>
      <c r="M72" s="552" t="e">
        <f>IF(ISNUMBER(Regressions!N82),ROUND(Regressions!N82, 1), NA())</f>
        <v>#N/A</v>
      </c>
      <c r="N72" s="553" t="e">
        <f>IF(ISNUMBER(Regressions!O82),ROUND(Regressions!O82, 1), NA())</f>
        <v>#N/A</v>
      </c>
      <c r="O72" s="554" t="e">
        <f>IF(ISNUMBER(Regressions!Q82),ROUND(Regressions!Q82, 1), NA())</f>
        <v>#N/A</v>
      </c>
      <c r="P72" s="550" t="e">
        <f>IF(ISNUMBER(Regressions!R82),ROUND(Regressions!R82, 1), NA())</f>
        <v>#N/A</v>
      </c>
      <c r="Q72" s="556" t="e">
        <f>IF(ISNUMBER(Regressions!S82),ROUND(Regressions!S82, 1), NA())</f>
        <v>#N/A</v>
      </c>
      <c r="R72" s="552" t="e">
        <f>IF(ISNUMBER(Regressions!T82),ROUND(Regressions!T82, 1), NA())</f>
        <v>#N/A</v>
      </c>
      <c r="S72" s="553" t="e">
        <f>IF(ISNUMBER(Regressions!U82),ROUND(Regressions!U82, 1), NA())</f>
        <v>#N/A</v>
      </c>
    </row>
    <row r="73" spans="1:19" x14ac:dyDescent="0.25">
      <c r="A73" s="545" t="str">
        <f>+Introduction!$C$7</f>
        <v>Serbia</v>
      </c>
      <c r="B73" s="546">
        <f>IF(ISBLANK(Regressions!B83), " ", Regressions!B83)</f>
        <v>2007</v>
      </c>
      <c r="C73" s="545" t="str">
        <f>HLOOKUP(Introduction!$G$4,nametranslations,25,FALSE)</f>
        <v>Rural</v>
      </c>
      <c r="D73" s="548">
        <f>IF(ISBLANK(Regressions!D83), " ", Regressions!D83)</f>
        <v>587560.70026546484</v>
      </c>
      <c r="E73" s="549" t="e">
        <f>IF(ISNUMBER(Regressions!E83),ROUND(Regressions!E83, 1), NA())</f>
        <v>#N/A</v>
      </c>
      <c r="F73" s="550" t="e">
        <f>IF(ISNUMBER(Regressions!F83),ROUND(Regressions!F83, 1), NA())</f>
        <v>#N/A</v>
      </c>
      <c r="G73" s="551" t="e">
        <f>IF(ISNUMBER(Regressions!G83),ROUND(Regressions!G83, 1), NA())</f>
        <v>#N/A</v>
      </c>
      <c r="H73" s="552" t="e">
        <f>IF(ISNUMBER(Regressions!H83),ROUND(Regressions!H83, 1), NA())</f>
        <v>#N/A</v>
      </c>
      <c r="I73" s="553" t="e">
        <f>IF(ISNUMBER(Regressions!I83),ROUND(Regressions!I83, 1), NA())</f>
        <v>#N/A</v>
      </c>
      <c r="J73" s="554" t="e">
        <f>IF(ISNUMBER(Regressions!K83),ROUND(Regressions!K83, 1), NA())</f>
        <v>#N/A</v>
      </c>
      <c r="K73" s="550" t="e">
        <f>IF(ISNUMBER(Regressions!L83),ROUND(Regressions!L83, 1), NA())</f>
        <v>#N/A</v>
      </c>
      <c r="L73" s="555" t="e">
        <f>IF(ISNUMBER(Regressions!M83),ROUND(Regressions!M83, 1), NA())</f>
        <v>#N/A</v>
      </c>
      <c r="M73" s="552" t="e">
        <f>IF(ISNUMBER(Regressions!N83),ROUND(Regressions!N83, 1), NA())</f>
        <v>#N/A</v>
      </c>
      <c r="N73" s="553" t="e">
        <f>IF(ISNUMBER(Regressions!O83),ROUND(Regressions!O83, 1), NA())</f>
        <v>#N/A</v>
      </c>
      <c r="O73" s="554" t="e">
        <f>IF(ISNUMBER(Regressions!Q83),ROUND(Regressions!Q83, 1), NA())</f>
        <v>#N/A</v>
      </c>
      <c r="P73" s="550" t="e">
        <f>IF(ISNUMBER(Regressions!R83),ROUND(Regressions!R83, 1), NA())</f>
        <v>#N/A</v>
      </c>
      <c r="Q73" s="556" t="e">
        <f>IF(ISNUMBER(Regressions!S83),ROUND(Regressions!S83, 1), NA())</f>
        <v>#N/A</v>
      </c>
      <c r="R73" s="552" t="e">
        <f>IF(ISNUMBER(Regressions!T83),ROUND(Regressions!T83, 1), NA())</f>
        <v>#N/A</v>
      </c>
      <c r="S73" s="553" t="e">
        <f>IF(ISNUMBER(Regressions!U83),ROUND(Regressions!U83, 1), NA())</f>
        <v>#N/A</v>
      </c>
    </row>
    <row r="74" spans="1:19" x14ac:dyDescent="0.25">
      <c r="A74" s="545" t="str">
        <f>+Introduction!$C$7</f>
        <v>Serbia</v>
      </c>
      <c r="B74" s="546">
        <f>IF(ISBLANK(Regressions!B84), " ", Regressions!B84)</f>
        <v>2008</v>
      </c>
      <c r="C74" s="545" t="str">
        <f>HLOOKUP(Introduction!$G$4,nametranslations,25,FALSE)</f>
        <v>Rural</v>
      </c>
      <c r="D74" s="548">
        <f>IF(ISBLANK(Regressions!D84), " ", Regressions!D84)</f>
        <v>577868.58070030215</v>
      </c>
      <c r="E74" s="549" t="e">
        <f>IF(ISNUMBER(Regressions!E84),ROUND(Regressions!E84, 1), NA())</f>
        <v>#N/A</v>
      </c>
      <c r="F74" s="550" t="e">
        <f>IF(ISNUMBER(Regressions!F84),ROUND(Regressions!F84, 1), NA())</f>
        <v>#N/A</v>
      </c>
      <c r="G74" s="551" t="e">
        <f>IF(ISNUMBER(Regressions!G84),ROUND(Regressions!G84, 1), NA())</f>
        <v>#N/A</v>
      </c>
      <c r="H74" s="552" t="e">
        <f>IF(ISNUMBER(Regressions!H84),ROUND(Regressions!H84, 1), NA())</f>
        <v>#N/A</v>
      </c>
      <c r="I74" s="553" t="e">
        <f>IF(ISNUMBER(Regressions!I84),ROUND(Regressions!I84, 1), NA())</f>
        <v>#N/A</v>
      </c>
      <c r="J74" s="554" t="e">
        <f>IF(ISNUMBER(Regressions!K84),ROUND(Regressions!K84, 1), NA())</f>
        <v>#N/A</v>
      </c>
      <c r="K74" s="550" t="e">
        <f>IF(ISNUMBER(Regressions!L84),ROUND(Regressions!L84, 1), NA())</f>
        <v>#N/A</v>
      </c>
      <c r="L74" s="555" t="e">
        <f>IF(ISNUMBER(Regressions!M84),ROUND(Regressions!M84, 1), NA())</f>
        <v>#N/A</v>
      </c>
      <c r="M74" s="552" t="e">
        <f>IF(ISNUMBER(Regressions!N84),ROUND(Regressions!N84, 1), NA())</f>
        <v>#N/A</v>
      </c>
      <c r="N74" s="553" t="e">
        <f>IF(ISNUMBER(Regressions!O84),ROUND(Regressions!O84, 1), NA())</f>
        <v>#N/A</v>
      </c>
      <c r="O74" s="554" t="e">
        <f>IF(ISNUMBER(Regressions!Q84),ROUND(Regressions!Q84, 1), NA())</f>
        <v>#N/A</v>
      </c>
      <c r="P74" s="550" t="e">
        <f>IF(ISNUMBER(Regressions!R84),ROUND(Regressions!R84, 1), NA())</f>
        <v>#N/A</v>
      </c>
      <c r="Q74" s="556" t="e">
        <f>IF(ISNUMBER(Regressions!S84),ROUND(Regressions!S84, 1), NA())</f>
        <v>#N/A</v>
      </c>
      <c r="R74" s="552" t="e">
        <f>IF(ISNUMBER(Regressions!T84),ROUND(Regressions!T84, 1), NA())</f>
        <v>#N/A</v>
      </c>
      <c r="S74" s="553" t="e">
        <f>IF(ISNUMBER(Regressions!U84),ROUND(Regressions!U84, 1), NA())</f>
        <v>#N/A</v>
      </c>
    </row>
    <row r="75" spans="1:19" x14ac:dyDescent="0.25">
      <c r="A75" s="545" t="str">
        <f>+Introduction!$C$7</f>
        <v>Serbia</v>
      </c>
      <c r="B75" s="546">
        <f>IF(ISBLANK(Regressions!B85), " ", Regressions!B85)</f>
        <v>2009</v>
      </c>
      <c r="C75" s="545" t="str">
        <f>HLOOKUP(Introduction!$G$4,nametranslations,25,FALSE)</f>
        <v>Rural</v>
      </c>
      <c r="D75" s="548">
        <f>IF(ISBLANK(Regressions!D85), " ", Regressions!D85)</f>
        <v>568082.18361541745</v>
      </c>
      <c r="E75" s="549" t="e">
        <f>IF(ISNUMBER(Regressions!E85),ROUND(Regressions!E85, 1), NA())</f>
        <v>#N/A</v>
      </c>
      <c r="F75" s="550" t="e">
        <f>IF(ISNUMBER(Regressions!F85),ROUND(Regressions!F85, 1), NA())</f>
        <v>#N/A</v>
      </c>
      <c r="G75" s="551" t="e">
        <f>IF(ISNUMBER(Regressions!G85),ROUND(Regressions!G85, 1), NA())</f>
        <v>#N/A</v>
      </c>
      <c r="H75" s="552" t="e">
        <f>IF(ISNUMBER(Regressions!H85),ROUND(Regressions!H85, 1), NA())</f>
        <v>#N/A</v>
      </c>
      <c r="I75" s="553" t="e">
        <f>IF(ISNUMBER(Regressions!I85),ROUND(Regressions!I85, 1), NA())</f>
        <v>#N/A</v>
      </c>
      <c r="J75" s="554" t="e">
        <f>IF(ISNUMBER(Regressions!K85),ROUND(Regressions!K85, 1), NA())</f>
        <v>#N/A</v>
      </c>
      <c r="K75" s="550" t="e">
        <f>IF(ISNUMBER(Regressions!L85),ROUND(Regressions!L85, 1), NA())</f>
        <v>#N/A</v>
      </c>
      <c r="L75" s="555" t="e">
        <f>IF(ISNUMBER(Regressions!M85),ROUND(Regressions!M85, 1), NA())</f>
        <v>#N/A</v>
      </c>
      <c r="M75" s="552" t="e">
        <f>IF(ISNUMBER(Regressions!N85),ROUND(Regressions!N85, 1), NA())</f>
        <v>#N/A</v>
      </c>
      <c r="N75" s="553" t="e">
        <f>IF(ISNUMBER(Regressions!O85),ROUND(Regressions!O85, 1), NA())</f>
        <v>#N/A</v>
      </c>
      <c r="O75" s="554" t="e">
        <f>IF(ISNUMBER(Regressions!Q85),ROUND(Regressions!Q85, 1), NA())</f>
        <v>#N/A</v>
      </c>
      <c r="P75" s="550" t="e">
        <f>IF(ISNUMBER(Regressions!R85),ROUND(Regressions!R85, 1), NA())</f>
        <v>#N/A</v>
      </c>
      <c r="Q75" s="556" t="e">
        <f>IF(ISNUMBER(Regressions!S85),ROUND(Regressions!S85, 1), NA())</f>
        <v>#N/A</v>
      </c>
      <c r="R75" s="552" t="e">
        <f>IF(ISNUMBER(Regressions!T85),ROUND(Regressions!T85, 1), NA())</f>
        <v>#N/A</v>
      </c>
      <c r="S75" s="553" t="e">
        <f>IF(ISNUMBER(Regressions!U85),ROUND(Regressions!U85, 1), NA())</f>
        <v>#N/A</v>
      </c>
    </row>
    <row r="76" spans="1:19" x14ac:dyDescent="0.25">
      <c r="A76" s="545" t="str">
        <f>+Introduction!$C$7</f>
        <v>Serbia</v>
      </c>
      <c r="B76" s="546">
        <f>IF(ISBLANK(Regressions!B86), " ", Regressions!B86)</f>
        <v>2010</v>
      </c>
      <c r="C76" s="545" t="str">
        <f>HLOOKUP(Introduction!$G$4,nametranslations,25,FALSE)</f>
        <v>Rural</v>
      </c>
      <c r="D76" s="548">
        <f>IF(ISBLANK(Regressions!D86), " ", Regressions!D86)</f>
        <v>558413.59777130128</v>
      </c>
      <c r="E76" s="549" t="e">
        <f>IF(ISNUMBER(Regressions!E86),ROUND(Regressions!E86, 1), NA())</f>
        <v>#N/A</v>
      </c>
      <c r="F76" s="550" t="e">
        <f>IF(ISNUMBER(Regressions!F86),ROUND(Regressions!F86, 1), NA())</f>
        <v>#N/A</v>
      </c>
      <c r="G76" s="551" t="e">
        <f>IF(ISNUMBER(Regressions!G86),ROUND(Regressions!G86, 1), NA())</f>
        <v>#N/A</v>
      </c>
      <c r="H76" s="552" t="e">
        <f>IF(ISNUMBER(Regressions!H86),ROUND(Regressions!H86, 1), NA())</f>
        <v>#N/A</v>
      </c>
      <c r="I76" s="553" t="e">
        <f>IF(ISNUMBER(Regressions!I86),ROUND(Regressions!I86, 1), NA())</f>
        <v>#N/A</v>
      </c>
      <c r="J76" s="554" t="e">
        <f>IF(ISNUMBER(Regressions!K86),ROUND(Regressions!K86, 1), NA())</f>
        <v>#N/A</v>
      </c>
      <c r="K76" s="550" t="e">
        <f>IF(ISNUMBER(Regressions!L86),ROUND(Regressions!L86, 1), NA())</f>
        <v>#N/A</v>
      </c>
      <c r="L76" s="555" t="e">
        <f>IF(ISNUMBER(Regressions!M86),ROUND(Regressions!M86, 1), NA())</f>
        <v>#N/A</v>
      </c>
      <c r="M76" s="552" t="e">
        <f>IF(ISNUMBER(Regressions!N86),ROUND(Regressions!N86, 1), NA())</f>
        <v>#N/A</v>
      </c>
      <c r="N76" s="553" t="e">
        <f>IF(ISNUMBER(Regressions!O86),ROUND(Regressions!O86, 1), NA())</f>
        <v>#N/A</v>
      </c>
      <c r="O76" s="554" t="e">
        <f>IF(ISNUMBER(Regressions!Q86),ROUND(Regressions!Q86, 1), NA())</f>
        <v>#N/A</v>
      </c>
      <c r="P76" s="550" t="e">
        <f>IF(ISNUMBER(Regressions!R86),ROUND(Regressions!R86, 1), NA())</f>
        <v>#N/A</v>
      </c>
      <c r="Q76" s="556" t="e">
        <f>IF(ISNUMBER(Regressions!S86),ROUND(Regressions!S86, 1), NA())</f>
        <v>#N/A</v>
      </c>
      <c r="R76" s="552" t="e">
        <f>IF(ISNUMBER(Regressions!T86),ROUND(Regressions!T86, 1), NA())</f>
        <v>#N/A</v>
      </c>
      <c r="S76" s="553" t="e">
        <f>IF(ISNUMBER(Regressions!U86),ROUND(Regressions!U86, 1), NA())</f>
        <v>#N/A</v>
      </c>
    </row>
    <row r="77" spans="1:19" x14ac:dyDescent="0.25">
      <c r="A77" s="545" t="str">
        <f>+Introduction!$C$7</f>
        <v>Serbia</v>
      </c>
      <c r="B77" s="546">
        <f>IF(ISBLANK(Regressions!B87), " ", Regressions!B87)</f>
        <v>2011</v>
      </c>
      <c r="C77" s="545" t="str">
        <f>HLOOKUP(Introduction!$G$4,nametranslations,25,FALSE)</f>
        <v>Rural</v>
      </c>
      <c r="D77" s="548">
        <f>IF(ISBLANK(Regressions!D87), " ", Regressions!D87)</f>
        <v>526237.63155704504</v>
      </c>
      <c r="E77" s="549" t="e">
        <f>IF(ISNUMBER(Regressions!E87),ROUND(Regressions!E87, 1), NA())</f>
        <v>#N/A</v>
      </c>
      <c r="F77" s="550" t="e">
        <f>IF(ISNUMBER(Regressions!F87),ROUND(Regressions!F87, 1), NA())</f>
        <v>#N/A</v>
      </c>
      <c r="G77" s="551" t="e">
        <f>IF(ISNUMBER(Regressions!G87),ROUND(Regressions!G87, 1), NA())</f>
        <v>#N/A</v>
      </c>
      <c r="H77" s="552" t="e">
        <f>IF(ISNUMBER(Regressions!H87),ROUND(Regressions!H87, 1), NA())</f>
        <v>#N/A</v>
      </c>
      <c r="I77" s="553" t="e">
        <f>IF(ISNUMBER(Regressions!I87),ROUND(Regressions!I87, 1), NA())</f>
        <v>#N/A</v>
      </c>
      <c r="J77" s="554" t="e">
        <f>IF(ISNUMBER(Regressions!K87),ROUND(Regressions!K87, 1), NA())</f>
        <v>#N/A</v>
      </c>
      <c r="K77" s="550" t="e">
        <f>IF(ISNUMBER(Regressions!L87),ROUND(Regressions!L87, 1), NA())</f>
        <v>#N/A</v>
      </c>
      <c r="L77" s="555" t="e">
        <f>IF(ISNUMBER(Regressions!M87),ROUND(Regressions!M87, 1), NA())</f>
        <v>#N/A</v>
      </c>
      <c r="M77" s="552" t="e">
        <f>IF(ISNUMBER(Regressions!N87),ROUND(Regressions!N87, 1), NA())</f>
        <v>#N/A</v>
      </c>
      <c r="N77" s="553" t="e">
        <f>IF(ISNUMBER(Regressions!O87),ROUND(Regressions!O87, 1), NA())</f>
        <v>#N/A</v>
      </c>
      <c r="O77" s="554" t="e">
        <f>IF(ISNUMBER(Regressions!Q87),ROUND(Regressions!Q87, 1), NA())</f>
        <v>#N/A</v>
      </c>
      <c r="P77" s="550" t="e">
        <f>IF(ISNUMBER(Regressions!R87),ROUND(Regressions!R87, 1), NA())</f>
        <v>#N/A</v>
      </c>
      <c r="Q77" s="556" t="e">
        <f>IF(ISNUMBER(Regressions!S87),ROUND(Regressions!S87, 1), NA())</f>
        <v>#N/A</v>
      </c>
      <c r="R77" s="552" t="e">
        <f>IF(ISNUMBER(Regressions!T87),ROUND(Regressions!T87, 1), NA())</f>
        <v>#N/A</v>
      </c>
      <c r="S77" s="553" t="e">
        <f>IF(ISNUMBER(Regressions!U87),ROUND(Regressions!U87, 1), NA())</f>
        <v>#N/A</v>
      </c>
    </row>
    <row r="78" spans="1:19" x14ac:dyDescent="0.25">
      <c r="A78" s="545" t="str">
        <f>+Introduction!$C$7</f>
        <v>Serbia</v>
      </c>
      <c r="B78" s="546">
        <f>IF(ISBLANK(Regressions!B88), " ", Regressions!B88)</f>
        <v>2012</v>
      </c>
      <c r="C78" s="545" t="str">
        <f>HLOOKUP(Introduction!$G$4,nametranslations,25,FALSE)</f>
        <v>Rural</v>
      </c>
      <c r="D78" s="548">
        <f>IF(ISBLANK(Regressions!D88), " ", Regressions!D88)</f>
        <v>517882.42131088255</v>
      </c>
      <c r="E78" s="549" t="e">
        <f>IF(ISNUMBER(Regressions!E88),ROUND(Regressions!E88, 1), NA())</f>
        <v>#N/A</v>
      </c>
      <c r="F78" s="550" t="e">
        <f>IF(ISNUMBER(Regressions!F88),ROUND(Regressions!F88, 1), NA())</f>
        <v>#N/A</v>
      </c>
      <c r="G78" s="551" t="e">
        <f>IF(ISNUMBER(Regressions!G88),ROUND(Regressions!G88, 1), NA())</f>
        <v>#N/A</v>
      </c>
      <c r="H78" s="552" t="e">
        <f>IF(ISNUMBER(Regressions!H88),ROUND(Regressions!H88, 1), NA())</f>
        <v>#N/A</v>
      </c>
      <c r="I78" s="553" t="e">
        <f>IF(ISNUMBER(Regressions!I88),ROUND(Regressions!I88, 1), NA())</f>
        <v>#N/A</v>
      </c>
      <c r="J78" s="554" t="e">
        <f>IF(ISNUMBER(Regressions!K88),ROUND(Regressions!K88, 1), NA())</f>
        <v>#N/A</v>
      </c>
      <c r="K78" s="550" t="e">
        <f>IF(ISNUMBER(Regressions!L88),ROUND(Regressions!L88, 1), NA())</f>
        <v>#N/A</v>
      </c>
      <c r="L78" s="555" t="e">
        <f>IF(ISNUMBER(Regressions!M88),ROUND(Regressions!M88, 1), NA())</f>
        <v>#N/A</v>
      </c>
      <c r="M78" s="552" t="e">
        <f>IF(ISNUMBER(Regressions!N88),ROUND(Regressions!N88, 1), NA())</f>
        <v>#N/A</v>
      </c>
      <c r="N78" s="553" t="e">
        <f>IF(ISNUMBER(Regressions!O88),ROUND(Regressions!O88, 1), NA())</f>
        <v>#N/A</v>
      </c>
      <c r="O78" s="554" t="e">
        <f>IF(ISNUMBER(Regressions!Q88),ROUND(Regressions!Q88, 1), NA())</f>
        <v>#N/A</v>
      </c>
      <c r="P78" s="550" t="e">
        <f>IF(ISNUMBER(Regressions!R88),ROUND(Regressions!R88, 1), NA())</f>
        <v>#N/A</v>
      </c>
      <c r="Q78" s="556" t="e">
        <f>IF(ISNUMBER(Regressions!S88),ROUND(Regressions!S88, 1), NA())</f>
        <v>#N/A</v>
      </c>
      <c r="R78" s="552" t="e">
        <f>IF(ISNUMBER(Regressions!T88),ROUND(Regressions!T88, 1), NA())</f>
        <v>#N/A</v>
      </c>
      <c r="S78" s="553" t="e">
        <f>IF(ISNUMBER(Regressions!U88),ROUND(Regressions!U88, 1), NA())</f>
        <v>#N/A</v>
      </c>
    </row>
    <row r="79" spans="1:19" x14ac:dyDescent="0.25">
      <c r="A79" s="545" t="str">
        <f>+Introduction!$C$7</f>
        <v>Serbia</v>
      </c>
      <c r="B79" s="546">
        <f>IF(ISBLANK(Regressions!B89), " ", Regressions!B89)</f>
        <v>2013</v>
      </c>
      <c r="C79" s="545" t="str">
        <f>HLOOKUP(Introduction!$G$4,nametranslations,25,FALSE)</f>
        <v>Rural</v>
      </c>
      <c r="D79" s="548">
        <f>IF(ISBLANK(Regressions!D89), " ", Regressions!D89)</f>
        <v>509828.27377532958</v>
      </c>
      <c r="E79" s="549" t="e">
        <f>IF(ISNUMBER(Regressions!E89),ROUND(Regressions!E89, 1), NA())</f>
        <v>#N/A</v>
      </c>
      <c r="F79" s="550" t="e">
        <f>IF(ISNUMBER(Regressions!F89),ROUND(Regressions!F89, 1), NA())</f>
        <v>#N/A</v>
      </c>
      <c r="G79" s="551" t="e">
        <f>IF(ISNUMBER(Regressions!G89),ROUND(Regressions!G89, 1), NA())</f>
        <v>#N/A</v>
      </c>
      <c r="H79" s="552" t="e">
        <f>IF(ISNUMBER(Regressions!H89),ROUND(Regressions!H89, 1), NA())</f>
        <v>#N/A</v>
      </c>
      <c r="I79" s="553" t="e">
        <f>IF(ISNUMBER(Regressions!I89),ROUND(Regressions!I89, 1), NA())</f>
        <v>#N/A</v>
      </c>
      <c r="J79" s="554" t="e">
        <f>IF(ISNUMBER(Regressions!K89),ROUND(Regressions!K89, 1), NA())</f>
        <v>#N/A</v>
      </c>
      <c r="K79" s="550" t="e">
        <f>IF(ISNUMBER(Regressions!L89),ROUND(Regressions!L89, 1), NA())</f>
        <v>#N/A</v>
      </c>
      <c r="L79" s="555" t="e">
        <f>IF(ISNUMBER(Regressions!M89),ROUND(Regressions!M89, 1), NA())</f>
        <v>#N/A</v>
      </c>
      <c r="M79" s="552" t="e">
        <f>IF(ISNUMBER(Regressions!N89),ROUND(Regressions!N89, 1), NA())</f>
        <v>#N/A</v>
      </c>
      <c r="N79" s="553" t="e">
        <f>IF(ISNUMBER(Regressions!O89),ROUND(Regressions!O89, 1), NA())</f>
        <v>#N/A</v>
      </c>
      <c r="O79" s="554" t="e">
        <f>IF(ISNUMBER(Regressions!Q89),ROUND(Regressions!Q89, 1), NA())</f>
        <v>#N/A</v>
      </c>
      <c r="P79" s="550" t="e">
        <f>IF(ISNUMBER(Regressions!R89),ROUND(Regressions!R89, 1), NA())</f>
        <v>#N/A</v>
      </c>
      <c r="Q79" s="556" t="e">
        <f>IF(ISNUMBER(Regressions!S89),ROUND(Regressions!S89, 1), NA())</f>
        <v>#N/A</v>
      </c>
      <c r="R79" s="552" t="e">
        <f>IF(ISNUMBER(Regressions!T89),ROUND(Regressions!T89, 1), NA())</f>
        <v>#N/A</v>
      </c>
      <c r="S79" s="553" t="e">
        <f>IF(ISNUMBER(Regressions!U89),ROUND(Regressions!U89, 1), NA())</f>
        <v>#N/A</v>
      </c>
    </row>
    <row r="80" spans="1:19" x14ac:dyDescent="0.25">
      <c r="A80" s="545" t="str">
        <f>+Introduction!$C$7</f>
        <v>Serbia</v>
      </c>
      <c r="B80" s="546">
        <f>IF(ISBLANK(Regressions!B90), " ", Regressions!B90)</f>
        <v>2014</v>
      </c>
      <c r="C80" s="545" t="str">
        <f>HLOOKUP(Introduction!$G$4,nametranslations,25,FALSE)</f>
        <v>Rural</v>
      </c>
      <c r="D80" s="548">
        <f>IF(ISBLANK(Regressions!D90), " ", Regressions!D90)</f>
        <v>501267.16309356689</v>
      </c>
      <c r="E80" s="549" t="e">
        <f>IF(ISNUMBER(Regressions!E90),ROUND(Regressions!E90, 1), NA())</f>
        <v>#N/A</v>
      </c>
      <c r="F80" s="550" t="e">
        <f>IF(ISNUMBER(Regressions!F90),ROUND(Regressions!F90, 1), NA())</f>
        <v>#N/A</v>
      </c>
      <c r="G80" s="551" t="e">
        <f>IF(ISNUMBER(Regressions!G90),ROUND(Regressions!G90, 1), NA())</f>
        <v>#N/A</v>
      </c>
      <c r="H80" s="552" t="e">
        <f>IF(ISNUMBER(Regressions!H90),ROUND(Regressions!H90, 1), NA())</f>
        <v>#N/A</v>
      </c>
      <c r="I80" s="553" t="e">
        <f>IF(ISNUMBER(Regressions!I90),ROUND(Regressions!I90, 1), NA())</f>
        <v>#N/A</v>
      </c>
      <c r="J80" s="554" t="e">
        <f>IF(ISNUMBER(Regressions!K90),ROUND(Regressions!K90, 1), NA())</f>
        <v>#N/A</v>
      </c>
      <c r="K80" s="550" t="e">
        <f>IF(ISNUMBER(Regressions!L90),ROUND(Regressions!L90, 1), NA())</f>
        <v>#N/A</v>
      </c>
      <c r="L80" s="555" t="e">
        <f>IF(ISNUMBER(Regressions!M90),ROUND(Regressions!M90, 1), NA())</f>
        <v>#N/A</v>
      </c>
      <c r="M80" s="552" t="e">
        <f>IF(ISNUMBER(Regressions!N90),ROUND(Regressions!N90, 1), NA())</f>
        <v>#N/A</v>
      </c>
      <c r="N80" s="553" t="e">
        <f>IF(ISNUMBER(Regressions!O90),ROUND(Regressions!O90, 1), NA())</f>
        <v>#N/A</v>
      </c>
      <c r="O80" s="554" t="e">
        <f>IF(ISNUMBER(Regressions!Q90),ROUND(Regressions!Q90, 1), NA())</f>
        <v>#N/A</v>
      </c>
      <c r="P80" s="550" t="e">
        <f>IF(ISNUMBER(Regressions!R90),ROUND(Regressions!R90, 1), NA())</f>
        <v>#N/A</v>
      </c>
      <c r="Q80" s="556" t="e">
        <f>IF(ISNUMBER(Regressions!S90),ROUND(Regressions!S90, 1), NA())</f>
        <v>#N/A</v>
      </c>
      <c r="R80" s="552" t="e">
        <f>IF(ISNUMBER(Regressions!T90),ROUND(Regressions!T90, 1), NA())</f>
        <v>#N/A</v>
      </c>
      <c r="S80" s="553" t="e">
        <f>IF(ISNUMBER(Regressions!U90),ROUND(Regressions!U90, 1), NA())</f>
        <v>#N/A</v>
      </c>
    </row>
    <row r="81" spans="1:19" x14ac:dyDescent="0.25">
      <c r="A81" s="545" t="str">
        <f>+Introduction!$C$7</f>
        <v>Serbia</v>
      </c>
      <c r="B81" s="546">
        <f>IF(ISBLANK(Regressions!B91), " ", Regressions!B91)</f>
        <v>2015</v>
      </c>
      <c r="C81" s="545" t="str">
        <f>HLOOKUP(Introduction!$G$4,nametranslations,25,FALSE)</f>
        <v>Rural</v>
      </c>
      <c r="D81" s="548">
        <f>IF(ISBLANK(Regressions!D91), " ", Regressions!D91)</f>
        <v>493232.89719299314</v>
      </c>
      <c r="E81" s="549" t="e">
        <f>IF(ISNUMBER(Regressions!E91),ROUND(Regressions!E91, 1), NA())</f>
        <v>#N/A</v>
      </c>
      <c r="F81" s="550" t="e">
        <f>IF(ISNUMBER(Regressions!F91),ROUND(Regressions!F91, 1), NA())</f>
        <v>#N/A</v>
      </c>
      <c r="G81" s="551" t="e">
        <f>IF(ISNUMBER(Regressions!G91),ROUND(Regressions!G91, 1), NA())</f>
        <v>#N/A</v>
      </c>
      <c r="H81" s="552" t="e">
        <f>IF(ISNUMBER(Regressions!H91),ROUND(Regressions!H91, 1), NA())</f>
        <v>#N/A</v>
      </c>
      <c r="I81" s="553" t="e">
        <f>IF(ISNUMBER(Regressions!I91),ROUND(Regressions!I91, 1), NA())</f>
        <v>#N/A</v>
      </c>
      <c r="J81" s="554" t="e">
        <f>IF(ISNUMBER(Regressions!K91),ROUND(Regressions!K91, 1), NA())</f>
        <v>#N/A</v>
      </c>
      <c r="K81" s="550" t="e">
        <f>IF(ISNUMBER(Regressions!L91),ROUND(Regressions!L91, 1), NA())</f>
        <v>#N/A</v>
      </c>
      <c r="L81" s="555" t="e">
        <f>IF(ISNUMBER(Regressions!M91),ROUND(Regressions!M91, 1), NA())</f>
        <v>#N/A</v>
      </c>
      <c r="M81" s="552" t="e">
        <f>IF(ISNUMBER(Regressions!N91),ROUND(Regressions!N91, 1), NA())</f>
        <v>#N/A</v>
      </c>
      <c r="N81" s="553" t="e">
        <f>IF(ISNUMBER(Regressions!O91),ROUND(Regressions!O91, 1), NA())</f>
        <v>#N/A</v>
      </c>
      <c r="O81" s="554" t="e">
        <f>IF(ISNUMBER(Regressions!Q91),ROUND(Regressions!Q91, 1), NA())</f>
        <v>#N/A</v>
      </c>
      <c r="P81" s="550" t="e">
        <f>IF(ISNUMBER(Regressions!R91),ROUND(Regressions!R91, 1), NA())</f>
        <v>#N/A</v>
      </c>
      <c r="Q81" s="556" t="e">
        <f>IF(ISNUMBER(Regressions!S91),ROUND(Regressions!S91, 1), NA())</f>
        <v>#N/A</v>
      </c>
      <c r="R81" s="552" t="e">
        <f>IF(ISNUMBER(Regressions!T91),ROUND(Regressions!T91, 1), NA())</f>
        <v>#N/A</v>
      </c>
      <c r="S81" s="553" t="e">
        <f>IF(ISNUMBER(Regressions!U91),ROUND(Regressions!U91, 1), NA())</f>
        <v>#N/A</v>
      </c>
    </row>
    <row r="82" spans="1:19" x14ac:dyDescent="0.25">
      <c r="A82" s="545" t="str">
        <f>+Introduction!$C$7</f>
        <v>Serbia</v>
      </c>
      <c r="B82" s="546">
        <f>IF(ISBLANK(Regressions!B92), " ", Regressions!B92)</f>
        <v>2016</v>
      </c>
      <c r="C82" s="545" t="str">
        <f>HLOOKUP(Introduction!$G$4,nametranslations,25,FALSE)</f>
        <v>Rural</v>
      </c>
      <c r="D82" s="548">
        <f>IF(ISBLANK(Regressions!D92), " ", Regressions!D92)</f>
        <v>487434.28672973631</v>
      </c>
      <c r="E82" s="549" t="e">
        <f>IF(ISNUMBER(Regressions!E92),ROUND(Regressions!E92, 1), NA())</f>
        <v>#N/A</v>
      </c>
      <c r="F82" s="550" t="e">
        <f>IF(ISNUMBER(Regressions!F92),ROUND(Regressions!F92, 1), NA())</f>
        <v>#N/A</v>
      </c>
      <c r="G82" s="551" t="e">
        <f>IF(ISNUMBER(Regressions!G92),ROUND(Regressions!G92, 1), NA())</f>
        <v>#N/A</v>
      </c>
      <c r="H82" s="552" t="e">
        <f>IF(ISNUMBER(Regressions!H92),ROUND(Regressions!H92, 1), NA())</f>
        <v>#N/A</v>
      </c>
      <c r="I82" s="553" t="e">
        <f>IF(ISNUMBER(Regressions!I92),ROUND(Regressions!I92, 1), NA())</f>
        <v>#N/A</v>
      </c>
      <c r="J82" s="554" t="e">
        <f>IF(ISNUMBER(Regressions!K92),ROUND(Regressions!K92, 1), NA())</f>
        <v>#N/A</v>
      </c>
      <c r="K82" s="550" t="e">
        <f>IF(ISNUMBER(Regressions!L92),ROUND(Regressions!L92, 1), NA())</f>
        <v>#N/A</v>
      </c>
      <c r="L82" s="555" t="e">
        <f>IF(ISNUMBER(Regressions!M92),ROUND(Regressions!M92, 1), NA())</f>
        <v>#N/A</v>
      </c>
      <c r="M82" s="552" t="e">
        <f>IF(ISNUMBER(Regressions!N92),ROUND(Regressions!N92, 1), NA())</f>
        <v>#N/A</v>
      </c>
      <c r="N82" s="553" t="e">
        <f>IF(ISNUMBER(Regressions!O92),ROUND(Regressions!O92, 1), NA())</f>
        <v>#N/A</v>
      </c>
      <c r="O82" s="554" t="e">
        <f>IF(ISNUMBER(Regressions!Q92),ROUND(Regressions!Q92, 1), NA())</f>
        <v>#N/A</v>
      </c>
      <c r="P82" s="550" t="e">
        <f>IF(ISNUMBER(Regressions!R92),ROUND(Regressions!R92, 1), NA())</f>
        <v>#N/A</v>
      </c>
      <c r="Q82" s="556" t="e">
        <f>IF(ISNUMBER(Regressions!S92),ROUND(Regressions!S92, 1), NA())</f>
        <v>#N/A</v>
      </c>
      <c r="R82" s="552" t="e">
        <f>IF(ISNUMBER(Regressions!T92),ROUND(Regressions!T92, 1), NA())</f>
        <v>#N/A</v>
      </c>
      <c r="S82" s="553" t="e">
        <f>IF(ISNUMBER(Regressions!U92),ROUND(Regressions!U92, 1), NA())</f>
        <v>#N/A</v>
      </c>
    </row>
    <row r="83" spans="1:19" x14ac:dyDescent="0.25">
      <c r="A83" s="545" t="str">
        <f>+Introduction!$C$7</f>
        <v>Serbia</v>
      </c>
      <c r="B83" s="546">
        <f>IF(ISBLANK(Regressions!B93), " ", Regressions!B93)</f>
        <v>2017</v>
      </c>
      <c r="C83" s="545" t="str">
        <f>HLOOKUP(Introduction!$G$4,nametranslations,25,FALSE)</f>
        <v>Rural</v>
      </c>
      <c r="D83" s="548">
        <f>IF(ISBLANK(Regressions!D93), " ", Regressions!D93)</f>
        <v>482437.32996768953</v>
      </c>
      <c r="E83" s="549" t="e">
        <f>IF(ISNUMBER(Regressions!E93),ROUND(Regressions!E93, 1), NA())</f>
        <v>#N/A</v>
      </c>
      <c r="F83" s="550" t="e">
        <f>IF(ISNUMBER(Regressions!F93),ROUND(Regressions!F93, 1), NA())</f>
        <v>#N/A</v>
      </c>
      <c r="G83" s="551" t="e">
        <f>IF(ISNUMBER(Regressions!G93),ROUND(Regressions!G93, 1), NA())</f>
        <v>#N/A</v>
      </c>
      <c r="H83" s="552" t="e">
        <f>IF(ISNUMBER(Regressions!H93),ROUND(Regressions!H93, 1), NA())</f>
        <v>#N/A</v>
      </c>
      <c r="I83" s="553" t="e">
        <f>IF(ISNUMBER(Regressions!I93),ROUND(Regressions!I93, 1), NA())</f>
        <v>#N/A</v>
      </c>
      <c r="J83" s="554" t="e">
        <f>IF(ISNUMBER(Regressions!K93),ROUND(Regressions!K93, 1), NA())</f>
        <v>#N/A</v>
      </c>
      <c r="K83" s="550" t="e">
        <f>IF(ISNUMBER(Regressions!L93),ROUND(Regressions!L93, 1), NA())</f>
        <v>#N/A</v>
      </c>
      <c r="L83" s="555" t="e">
        <f>IF(ISNUMBER(Regressions!M93),ROUND(Regressions!M93, 1), NA())</f>
        <v>#N/A</v>
      </c>
      <c r="M83" s="552" t="e">
        <f>IF(ISNUMBER(Regressions!N93),ROUND(Regressions!N93, 1), NA())</f>
        <v>#N/A</v>
      </c>
      <c r="N83" s="553" t="e">
        <f>IF(ISNUMBER(Regressions!O93),ROUND(Regressions!O93, 1), NA())</f>
        <v>#N/A</v>
      </c>
      <c r="O83" s="554" t="e">
        <f>IF(ISNUMBER(Regressions!Q93),ROUND(Regressions!Q93, 1), NA())</f>
        <v>#N/A</v>
      </c>
      <c r="P83" s="550" t="e">
        <f>IF(ISNUMBER(Regressions!R93),ROUND(Regressions!R93, 1), NA())</f>
        <v>#N/A</v>
      </c>
      <c r="Q83" s="556" t="e">
        <f>IF(ISNUMBER(Regressions!S93),ROUND(Regressions!S93, 1), NA())</f>
        <v>#N/A</v>
      </c>
      <c r="R83" s="552" t="e">
        <f>IF(ISNUMBER(Regressions!T93),ROUND(Regressions!T93, 1), NA())</f>
        <v>#N/A</v>
      </c>
      <c r="S83" s="553" t="e">
        <f>IF(ISNUMBER(Regressions!U93),ROUND(Regressions!U93, 1), NA())</f>
        <v>#N/A</v>
      </c>
    </row>
    <row r="84" spans="1:19" x14ac:dyDescent="0.25">
      <c r="A84" s="545" t="str">
        <f>+Introduction!$C$7</f>
        <v>Serbia</v>
      </c>
      <c r="B84" s="546">
        <f>IF(ISBLANK(Regressions!B94), " ", Regressions!B94)</f>
        <v>2018</v>
      </c>
      <c r="C84" s="545" t="str">
        <f>HLOOKUP(Introduction!$G$4,nametranslations,25,FALSE)</f>
        <v>Rural</v>
      </c>
      <c r="D84" s="548">
        <f>IF(ISBLANK(Regressions!D94), " ", Regressions!D94)</f>
        <v>478967.3547598648</v>
      </c>
      <c r="E84" s="549" t="e">
        <f>IF(ISNUMBER(Regressions!E94),ROUND(Regressions!E94, 1), NA())</f>
        <v>#N/A</v>
      </c>
      <c r="F84" s="550" t="e">
        <f>IF(ISNUMBER(Regressions!F94),ROUND(Regressions!F94, 1), NA())</f>
        <v>#N/A</v>
      </c>
      <c r="G84" s="551" t="e">
        <f>IF(ISNUMBER(Regressions!G94),ROUND(Regressions!G94, 1), NA())</f>
        <v>#N/A</v>
      </c>
      <c r="H84" s="552" t="e">
        <f>IF(ISNUMBER(Regressions!H94),ROUND(Regressions!H94, 1), NA())</f>
        <v>#N/A</v>
      </c>
      <c r="I84" s="553" t="e">
        <f>IF(ISNUMBER(Regressions!I94),ROUND(Regressions!I94, 1), NA())</f>
        <v>#N/A</v>
      </c>
      <c r="J84" s="554" t="e">
        <f>IF(ISNUMBER(Regressions!K94),ROUND(Regressions!K94, 1), NA())</f>
        <v>#N/A</v>
      </c>
      <c r="K84" s="550" t="e">
        <f>IF(ISNUMBER(Regressions!L94),ROUND(Regressions!L94, 1), NA())</f>
        <v>#N/A</v>
      </c>
      <c r="L84" s="555" t="e">
        <f>IF(ISNUMBER(Regressions!M94),ROUND(Regressions!M94, 1), NA())</f>
        <v>#N/A</v>
      </c>
      <c r="M84" s="552" t="e">
        <f>IF(ISNUMBER(Regressions!N94),ROUND(Regressions!N94, 1), NA())</f>
        <v>#N/A</v>
      </c>
      <c r="N84" s="553" t="e">
        <f>IF(ISNUMBER(Regressions!O94),ROUND(Regressions!O94, 1), NA())</f>
        <v>#N/A</v>
      </c>
      <c r="O84" s="554" t="e">
        <f>IF(ISNUMBER(Regressions!Q94),ROUND(Regressions!Q94, 1), NA())</f>
        <v>#N/A</v>
      </c>
      <c r="P84" s="550" t="e">
        <f>IF(ISNUMBER(Regressions!R94),ROUND(Regressions!R94, 1), NA())</f>
        <v>#N/A</v>
      </c>
      <c r="Q84" s="556" t="e">
        <f>IF(ISNUMBER(Regressions!S94),ROUND(Regressions!S94, 1), NA())</f>
        <v>#N/A</v>
      </c>
      <c r="R84" s="552" t="e">
        <f>IF(ISNUMBER(Regressions!T94),ROUND(Regressions!T94, 1), NA())</f>
        <v>#N/A</v>
      </c>
      <c r="S84" s="553" t="e">
        <f>IF(ISNUMBER(Regressions!U94),ROUND(Regressions!U94, 1), NA())</f>
        <v>#N/A</v>
      </c>
    </row>
    <row r="85" spans="1:19" x14ac:dyDescent="0.25">
      <c r="A85" s="545" t="str">
        <f>+Introduction!$C$7</f>
        <v>Serbia</v>
      </c>
      <c r="B85" s="546">
        <f>IF(ISBLANK(Regressions!B95), " ", Regressions!B95)</f>
        <v>2019</v>
      </c>
      <c r="C85" s="545" t="str">
        <f>HLOOKUP(Introduction!$G$4,nametranslations,25,FALSE)</f>
        <v>Rural</v>
      </c>
      <c r="D85" s="548">
        <f>IF(ISBLANK(Regressions!D95), " ", Regressions!D95)</f>
        <v>475878.92955841066</v>
      </c>
      <c r="E85" s="549" t="e">
        <f>IF(ISNUMBER(Regressions!E95),ROUND(Regressions!E95, 1), NA())</f>
        <v>#N/A</v>
      </c>
      <c r="F85" s="550" t="e">
        <f>IF(ISNUMBER(Regressions!F95),ROUND(Regressions!F95, 1), NA())</f>
        <v>#N/A</v>
      </c>
      <c r="G85" s="551" t="e">
        <f>IF(ISNUMBER(Regressions!G95),ROUND(Regressions!G95, 1), NA())</f>
        <v>#N/A</v>
      </c>
      <c r="H85" s="552" t="e">
        <f>IF(ISNUMBER(Regressions!H95),ROUND(Regressions!H95, 1), NA())</f>
        <v>#N/A</v>
      </c>
      <c r="I85" s="553" t="e">
        <f>IF(ISNUMBER(Regressions!I95),ROUND(Regressions!I95, 1), NA())</f>
        <v>#N/A</v>
      </c>
      <c r="J85" s="554" t="e">
        <f>IF(ISNUMBER(Regressions!K95),ROUND(Regressions!K95, 1), NA())</f>
        <v>#N/A</v>
      </c>
      <c r="K85" s="550" t="e">
        <f>IF(ISNUMBER(Regressions!L95),ROUND(Regressions!L95, 1), NA())</f>
        <v>#N/A</v>
      </c>
      <c r="L85" s="555" t="e">
        <f>IF(ISNUMBER(Regressions!M95),ROUND(Regressions!M95, 1), NA())</f>
        <v>#N/A</v>
      </c>
      <c r="M85" s="552" t="e">
        <f>IF(ISNUMBER(Regressions!N95),ROUND(Regressions!N95, 1), NA())</f>
        <v>#N/A</v>
      </c>
      <c r="N85" s="553" t="e">
        <f>IF(ISNUMBER(Regressions!O95),ROUND(Regressions!O95, 1), NA())</f>
        <v>#N/A</v>
      </c>
      <c r="O85" s="554" t="e">
        <f>IF(ISNUMBER(Regressions!Q95),ROUND(Regressions!Q95, 1), NA())</f>
        <v>#N/A</v>
      </c>
      <c r="P85" s="550" t="e">
        <f>IF(ISNUMBER(Regressions!R95),ROUND(Regressions!R95, 1), NA())</f>
        <v>#N/A</v>
      </c>
      <c r="Q85" s="556" t="e">
        <f>IF(ISNUMBER(Regressions!S95),ROUND(Regressions!S95, 1), NA())</f>
        <v>#N/A</v>
      </c>
      <c r="R85" s="552" t="e">
        <f>IF(ISNUMBER(Regressions!T95),ROUND(Regressions!T95, 1), NA())</f>
        <v>#N/A</v>
      </c>
      <c r="S85" s="553" t="e">
        <f>IF(ISNUMBER(Regressions!U95),ROUND(Regressions!U95, 1), NA())</f>
        <v>#N/A</v>
      </c>
    </row>
    <row r="86" spans="1:19" x14ac:dyDescent="0.25">
      <c r="A86" s="545" t="str">
        <f>+Introduction!$C$7</f>
        <v>Serbia</v>
      </c>
      <c r="B86" s="546">
        <f>IF(ISBLANK(Regressions!B96), " ", Regressions!B96)</f>
        <v>2020</v>
      </c>
      <c r="C86" s="545" t="str">
        <f>HLOOKUP(Introduction!$G$4,nametranslations,25,FALSE)</f>
        <v>Rural</v>
      </c>
      <c r="D86" s="548">
        <f>IF(ISBLANK(Regressions!D96), " ", Regressions!D96)</f>
        <v>472293.05216598511</v>
      </c>
      <c r="E86" s="549" t="e">
        <f>IF(ISNUMBER(Regressions!E96),ROUND(Regressions!E96, 1), NA())</f>
        <v>#N/A</v>
      </c>
      <c r="F86" s="550" t="e">
        <f>IF(ISNUMBER(Regressions!F96),ROUND(Regressions!F96, 1), NA())</f>
        <v>#N/A</v>
      </c>
      <c r="G86" s="551" t="e">
        <f>IF(ISNUMBER(Regressions!G96),ROUND(Regressions!G96, 1), NA())</f>
        <v>#N/A</v>
      </c>
      <c r="H86" s="552" t="e">
        <f>IF(ISNUMBER(Regressions!H96),ROUND(Regressions!H96, 1), NA())</f>
        <v>#N/A</v>
      </c>
      <c r="I86" s="553" t="e">
        <f>IF(ISNUMBER(Regressions!I96),ROUND(Regressions!I96, 1), NA())</f>
        <v>#N/A</v>
      </c>
      <c r="J86" s="554" t="e">
        <f>IF(ISNUMBER(Regressions!K96),ROUND(Regressions!K96, 1), NA())</f>
        <v>#N/A</v>
      </c>
      <c r="K86" s="550" t="e">
        <f>IF(ISNUMBER(Regressions!L96),ROUND(Regressions!L96, 1), NA())</f>
        <v>#N/A</v>
      </c>
      <c r="L86" s="555" t="e">
        <f>IF(ISNUMBER(Regressions!M96),ROUND(Regressions!M96, 1), NA())</f>
        <v>#N/A</v>
      </c>
      <c r="M86" s="552" t="e">
        <f>IF(ISNUMBER(Regressions!N96),ROUND(Regressions!N96, 1), NA())</f>
        <v>#N/A</v>
      </c>
      <c r="N86" s="553" t="e">
        <f>IF(ISNUMBER(Regressions!O96),ROUND(Regressions!O96, 1), NA())</f>
        <v>#N/A</v>
      </c>
      <c r="O86" s="554" t="e">
        <f>IF(ISNUMBER(Regressions!Q96),ROUND(Regressions!Q96, 1), NA())</f>
        <v>#N/A</v>
      </c>
      <c r="P86" s="550" t="e">
        <f>IF(ISNUMBER(Regressions!R96),ROUND(Regressions!R96, 1), NA())</f>
        <v>#N/A</v>
      </c>
      <c r="Q86" s="556" t="e">
        <f>IF(ISNUMBER(Regressions!S96),ROUND(Regressions!S96, 1), NA())</f>
        <v>#N/A</v>
      </c>
      <c r="R86" s="552" t="e">
        <f>IF(ISNUMBER(Regressions!T96),ROUND(Regressions!T96, 1), NA())</f>
        <v>#N/A</v>
      </c>
      <c r="S86" s="553" t="e">
        <f>IF(ISNUMBER(Regressions!U96),ROUND(Regressions!U96, 1), NA())</f>
        <v>#N/A</v>
      </c>
    </row>
    <row r="87" spans="1:19" x14ac:dyDescent="0.25">
      <c r="A87" s="545" t="str">
        <f>+Introduction!$C$7</f>
        <v>Serbia</v>
      </c>
      <c r="B87" s="546">
        <f>IF(ISBLANK(Regressions!B97), " ", Regressions!B97)</f>
        <v>2021</v>
      </c>
      <c r="C87" s="545" t="str">
        <f>HLOOKUP(Introduction!$G$4,nametranslations,25,FALSE)</f>
        <v>Rural</v>
      </c>
      <c r="D87" s="548">
        <f>IF(ISBLANK(Regressions!D97), " ", Regressions!D97)</f>
        <v>466591.71937866212</v>
      </c>
      <c r="E87" s="554" t="e">
        <f>IF(ISNUMBER(Regressions!E97),ROUND(Regressions!E97, 1), NA())</f>
        <v>#N/A</v>
      </c>
      <c r="F87" s="557" t="e">
        <f>IF(ISNUMBER(Regressions!F97),ROUND(Regressions!F97, 1), NA())</f>
        <v>#N/A</v>
      </c>
      <c r="G87" s="558" t="e">
        <f>IF(ISNUMBER(Regressions!G97),ROUND(Regressions!G97, 1), NA())</f>
        <v>#N/A</v>
      </c>
      <c r="H87" s="552" t="e">
        <f>IF(ISNUMBER(Regressions!H97),ROUND(Regressions!H97, 1), NA())</f>
        <v>#N/A</v>
      </c>
      <c r="I87" s="553" t="e">
        <f>IF(ISNUMBER(Regressions!I97),ROUND(Regressions!I97, 1), NA())</f>
        <v>#N/A</v>
      </c>
      <c r="J87" s="554" t="e">
        <f>IF(ISNUMBER(Regressions!K97),ROUND(Regressions!K97, 1), NA())</f>
        <v>#N/A</v>
      </c>
      <c r="K87" s="557" t="e">
        <f>IF(ISNUMBER(Regressions!L97),ROUND(Regressions!L97, 1), NA())</f>
        <v>#N/A</v>
      </c>
      <c r="L87" s="559" t="e">
        <f>IF(ISNUMBER(Regressions!M97),ROUND(Regressions!M97, 1), NA())</f>
        <v>#N/A</v>
      </c>
      <c r="M87" s="552" t="e">
        <f>IF(ISNUMBER(Regressions!N97),ROUND(Regressions!N97, 1), NA())</f>
        <v>#N/A</v>
      </c>
      <c r="N87" s="553" t="e">
        <f>IF(ISNUMBER(Regressions!O97),ROUND(Regressions!O97, 1), NA())</f>
        <v>#N/A</v>
      </c>
      <c r="O87" s="554" t="e">
        <f>IF(ISNUMBER(Regressions!Q97),ROUND(Regressions!Q97, 1), NA())</f>
        <v>#N/A</v>
      </c>
      <c r="P87" s="557" t="e">
        <f>IF(ISNUMBER(Regressions!R97),ROUND(Regressions!R97, 1), NA())</f>
        <v>#N/A</v>
      </c>
      <c r="Q87" s="560" t="e">
        <f>IF(ISNUMBER(Regressions!S97),ROUND(Regressions!S97, 1), NA())</f>
        <v>#N/A</v>
      </c>
      <c r="R87" s="552" t="e">
        <f>IF(ISNUMBER(Regressions!T97),ROUND(Regressions!T97, 1), NA())</f>
        <v>#N/A</v>
      </c>
      <c r="S87" s="553" t="e">
        <f>IF(ISNUMBER(Regressions!U97),ROUND(Regressions!U97, 1), NA())</f>
        <v>#N/A</v>
      </c>
    </row>
    <row r="88" spans="1:19" x14ac:dyDescent="0.25">
      <c r="A88" s="545" t="str">
        <f>+Introduction!$C$7</f>
        <v>Serbia</v>
      </c>
      <c r="B88" s="546">
        <f>IF(ISBLANK(Regressions!B98), " ", Regressions!B98)</f>
        <v>2022</v>
      </c>
      <c r="C88" s="545" t="str">
        <f>HLOOKUP(Introduction!$G$4,nametranslations,25,FALSE)</f>
        <v>Rural</v>
      </c>
      <c r="D88" s="548">
        <f>IF(ISBLANK(Regressions!D98), " ", Regressions!D98)</f>
        <v>460582.11635696411</v>
      </c>
      <c r="E88" s="549" t="e">
        <f>IF(ISNUMBER(Regressions!E98),ROUND(Regressions!E98, 1), NA())</f>
        <v>#N/A</v>
      </c>
      <c r="F88" s="550" t="e">
        <f>IF(ISNUMBER(Regressions!F98),ROUND(Regressions!F98, 1), NA())</f>
        <v>#N/A</v>
      </c>
      <c r="G88" s="551" t="e">
        <f>IF(ISNUMBER(Regressions!G98),ROUND(Regressions!G98, 1), NA())</f>
        <v>#N/A</v>
      </c>
      <c r="H88" s="552" t="e">
        <f>IF(ISNUMBER(Regressions!H98),ROUND(Regressions!H98, 1), NA())</f>
        <v>#N/A</v>
      </c>
      <c r="I88" s="553" t="e">
        <f>IF(ISNUMBER(Regressions!I98),ROUND(Regressions!I98, 1), NA())</f>
        <v>#N/A</v>
      </c>
      <c r="J88" s="554" t="e">
        <f>IF(ISNUMBER(Regressions!K98),ROUND(Regressions!K98, 1), NA())</f>
        <v>#N/A</v>
      </c>
      <c r="K88" s="550" t="e">
        <f>IF(ISNUMBER(Regressions!L98),ROUND(Regressions!L98, 1), NA())</f>
        <v>#N/A</v>
      </c>
      <c r="L88" s="555" t="e">
        <f>IF(ISNUMBER(Regressions!M98),ROUND(Regressions!M98, 1), NA())</f>
        <v>#N/A</v>
      </c>
      <c r="M88" s="552" t="e">
        <f>IF(ISNUMBER(Regressions!N98),ROUND(Regressions!N98, 1), NA())</f>
        <v>#N/A</v>
      </c>
      <c r="N88" s="553" t="e">
        <f>IF(ISNUMBER(Regressions!O98),ROUND(Regressions!O98, 1), NA())</f>
        <v>#N/A</v>
      </c>
      <c r="O88" s="554" t="e">
        <f>IF(ISNUMBER(Regressions!Q98),ROUND(Regressions!Q98, 1), NA())</f>
        <v>#N/A</v>
      </c>
      <c r="P88" s="550" t="e">
        <f>IF(ISNUMBER(Regressions!R98),ROUND(Regressions!R98, 1), NA())</f>
        <v>#N/A</v>
      </c>
      <c r="Q88" s="556" t="e">
        <f>IF(ISNUMBER(Regressions!S98),ROUND(Regressions!S98, 1), NA())</f>
        <v>#N/A</v>
      </c>
      <c r="R88" s="552" t="e">
        <f>IF(ISNUMBER(Regressions!T98),ROUND(Regressions!T98, 1), NA())</f>
        <v>#N/A</v>
      </c>
      <c r="S88" s="553" t="e">
        <f>IF(ISNUMBER(Regressions!U98),ROUND(Regressions!U98, 1), NA())</f>
        <v>#N/A</v>
      </c>
    </row>
    <row r="89" spans="1:19" x14ac:dyDescent="0.25">
      <c r="A89" s="545" t="str">
        <f>+Introduction!$C$7</f>
        <v>Serbia</v>
      </c>
      <c r="B89" s="546">
        <f>IF(ISBLANK(Regressions!B99), " ", Regressions!B99)</f>
        <v>2023</v>
      </c>
      <c r="C89" s="545" t="str">
        <f>HLOOKUP(Introduction!$G$4,nametranslations,25,FALSE)</f>
        <v>Rural</v>
      </c>
      <c r="D89" s="548">
        <f>IF(ISBLANK(Regressions!D99), " ", Regressions!D99)</f>
        <v>445714.73777351377</v>
      </c>
      <c r="E89" s="549" t="e">
        <f>IF(ISNUMBER(Regressions!E99),ROUND(Regressions!E99, 1), NA())</f>
        <v>#N/A</v>
      </c>
      <c r="F89" s="550" t="e">
        <f>IF(ISNUMBER(Regressions!F99),ROUND(Regressions!F99, 1), NA())</f>
        <v>#N/A</v>
      </c>
      <c r="G89" s="551" t="e">
        <f>IF(ISNUMBER(Regressions!G99),ROUND(Regressions!G99, 1), NA())</f>
        <v>#N/A</v>
      </c>
      <c r="H89" s="552" t="e">
        <f>IF(ISNUMBER(Regressions!H99),ROUND(Regressions!H99, 1), NA())</f>
        <v>#N/A</v>
      </c>
      <c r="I89" s="553" t="e">
        <f>IF(ISNUMBER(Regressions!I99),ROUND(Regressions!I99, 1), NA())</f>
        <v>#N/A</v>
      </c>
      <c r="J89" s="554" t="e">
        <f>IF(ISNUMBER(Regressions!K99),ROUND(Regressions!K99, 1), NA())</f>
        <v>#N/A</v>
      </c>
      <c r="K89" s="550" t="e">
        <f>IF(ISNUMBER(Regressions!L99),ROUND(Regressions!L99, 1), NA())</f>
        <v>#N/A</v>
      </c>
      <c r="L89" s="555" t="e">
        <f>IF(ISNUMBER(Regressions!M99),ROUND(Regressions!M99, 1), NA())</f>
        <v>#N/A</v>
      </c>
      <c r="M89" s="552" t="e">
        <f>IF(ISNUMBER(Regressions!N99),ROUND(Regressions!N99, 1), NA())</f>
        <v>#N/A</v>
      </c>
      <c r="N89" s="553" t="e">
        <f>IF(ISNUMBER(Regressions!O99),ROUND(Regressions!O99, 1), NA())</f>
        <v>#N/A</v>
      </c>
      <c r="O89" s="554" t="e">
        <f>IF(ISNUMBER(Regressions!Q99),ROUND(Regressions!Q99, 1), NA())</f>
        <v>#N/A</v>
      </c>
      <c r="P89" s="550" t="e">
        <f>IF(ISNUMBER(Regressions!R99),ROUND(Regressions!R99, 1), NA())</f>
        <v>#N/A</v>
      </c>
      <c r="Q89" s="556" t="e">
        <f>IF(ISNUMBER(Regressions!S99),ROUND(Regressions!S99, 1), NA())</f>
        <v>#N/A</v>
      </c>
      <c r="R89" s="552" t="e">
        <f>IF(ISNUMBER(Regressions!T99),ROUND(Regressions!T99, 1), NA())</f>
        <v>#N/A</v>
      </c>
      <c r="S89" s="553" t="e">
        <f>IF(ISNUMBER(Regressions!U99),ROUND(Regressions!U99, 1), NA())</f>
        <v>#N/A</v>
      </c>
    </row>
    <row r="90" spans="1:19" x14ac:dyDescent="0.25">
      <c r="A90" s="545" t="str">
        <f>+Introduction!$C$7</f>
        <v>Serbia</v>
      </c>
      <c r="B90" s="546">
        <f>IF(ISBLANK(Regressions!B100), " ", Regressions!B100)</f>
        <v>2024</v>
      </c>
      <c r="C90" s="545" t="str">
        <f>HLOOKUP(Introduction!$G$4,nametranslations,25,FALSE)</f>
        <v>Rural</v>
      </c>
      <c r="D90" s="548">
        <f>IF(ISBLANK(Regressions!D100), " ", Regressions!D100)</f>
        <v>422211.66180755617</v>
      </c>
      <c r="E90" s="549" t="e">
        <f>IF(ISNUMBER(Regressions!E100),ROUND(Regressions!E100, 1), NA())</f>
        <v>#N/A</v>
      </c>
      <c r="F90" s="550" t="e">
        <f>IF(ISNUMBER(Regressions!F100),ROUND(Regressions!F100, 1), NA())</f>
        <v>#N/A</v>
      </c>
      <c r="G90" s="551" t="e">
        <f>IF(ISNUMBER(Regressions!G100),ROUND(Regressions!G100, 1), NA())</f>
        <v>#N/A</v>
      </c>
      <c r="H90" s="552" t="e">
        <f>IF(ISNUMBER(Regressions!H100),ROUND(Regressions!H100, 1), NA())</f>
        <v>#N/A</v>
      </c>
      <c r="I90" s="553" t="e">
        <f>IF(ISNUMBER(Regressions!I100),ROUND(Regressions!I100, 1), NA())</f>
        <v>#N/A</v>
      </c>
      <c r="J90" s="554" t="e">
        <f>IF(ISNUMBER(Regressions!K100),ROUND(Regressions!K100, 1), NA())</f>
        <v>#N/A</v>
      </c>
      <c r="K90" s="550" t="e">
        <f>IF(ISNUMBER(Regressions!L100),ROUND(Regressions!L100, 1), NA())</f>
        <v>#N/A</v>
      </c>
      <c r="L90" s="555" t="e">
        <f>IF(ISNUMBER(Regressions!M100),ROUND(Regressions!M100, 1), NA())</f>
        <v>#N/A</v>
      </c>
      <c r="M90" s="552" t="e">
        <f>IF(ISNUMBER(Regressions!N100),ROUND(Regressions!N100, 1), NA())</f>
        <v>#N/A</v>
      </c>
      <c r="N90" s="553" t="e">
        <f>IF(ISNUMBER(Regressions!O100),ROUND(Regressions!O100, 1), NA())</f>
        <v>#N/A</v>
      </c>
      <c r="O90" s="554" t="e">
        <f>IF(ISNUMBER(Regressions!Q100),ROUND(Regressions!Q100, 1), NA())</f>
        <v>#N/A</v>
      </c>
      <c r="P90" s="550" t="e">
        <f>IF(ISNUMBER(Regressions!R100),ROUND(Regressions!R100, 1), NA())</f>
        <v>#N/A</v>
      </c>
      <c r="Q90" s="556" t="e">
        <f>IF(ISNUMBER(Regressions!S100),ROUND(Regressions!S100, 1), NA())</f>
        <v>#N/A</v>
      </c>
      <c r="R90" s="552" t="e">
        <f>IF(ISNUMBER(Regressions!T100),ROUND(Regressions!T100, 1), NA())</f>
        <v>#N/A</v>
      </c>
      <c r="S90" s="553" t="e">
        <f>IF(ISNUMBER(Regressions!U100),ROUND(Regressions!U100, 1), NA())</f>
        <v>#N/A</v>
      </c>
    </row>
    <row r="91" spans="1:19" x14ac:dyDescent="0.25">
      <c r="A91" s="561" t="str">
        <f>+Introduction!$C$7</f>
        <v>Serbia</v>
      </c>
      <c r="B91" s="562">
        <f>IF(ISBLANK(Regressions!B101), " ", Regressions!B101)</f>
        <v>2025</v>
      </c>
      <c r="C91" s="561" t="str">
        <f>HLOOKUP(Introduction!$G$4,nametranslations,25,FALSE)</f>
        <v>Rural</v>
      </c>
      <c r="D91" s="563">
        <f>IF(ISBLANK(Regressions!D101), " ", Regressions!D101)</f>
        <v>412109.07983081817</v>
      </c>
      <c r="E91" s="564" t="e">
        <f>IF(ISNUMBER(Regressions!E101),ROUND(Regressions!E101, 1), NA())</f>
        <v>#N/A</v>
      </c>
      <c r="F91" s="565" t="e">
        <f>IF(ISNUMBER(Regressions!F101),ROUND(Regressions!F101, 1), NA())</f>
        <v>#N/A</v>
      </c>
      <c r="G91" s="566" t="e">
        <f>IF(ISNUMBER(Regressions!G101),ROUND(Regressions!G101, 1), NA())</f>
        <v>#N/A</v>
      </c>
      <c r="H91" s="567" t="e">
        <f>IF(ISNUMBER(Regressions!H101),ROUND(Regressions!H101, 1), NA())</f>
        <v>#N/A</v>
      </c>
      <c r="I91" s="568" t="e">
        <f>IF(ISNUMBER(Regressions!I101),ROUND(Regressions!I101, 1), NA())</f>
        <v>#N/A</v>
      </c>
      <c r="J91" s="569" t="e">
        <f>IF(ISNUMBER(Regressions!K101),ROUND(Regressions!K101, 1), NA())</f>
        <v>#N/A</v>
      </c>
      <c r="K91" s="565" t="e">
        <f>IF(ISNUMBER(Regressions!L101),ROUND(Regressions!L101, 1), NA())</f>
        <v>#N/A</v>
      </c>
      <c r="L91" s="570" t="e">
        <f>IF(ISNUMBER(Regressions!M101),ROUND(Regressions!M101, 1), NA())</f>
        <v>#N/A</v>
      </c>
      <c r="M91" s="567" t="e">
        <f>IF(ISNUMBER(Regressions!N101),ROUND(Regressions!N101, 1), NA())</f>
        <v>#N/A</v>
      </c>
      <c r="N91" s="568" t="e">
        <f>IF(ISNUMBER(Regressions!O101),ROUND(Regressions!O101, 1), NA())</f>
        <v>#N/A</v>
      </c>
      <c r="O91" s="569" t="e">
        <f>IF(ISNUMBER(Regressions!Q101),ROUND(Regressions!Q101, 1), NA())</f>
        <v>#N/A</v>
      </c>
      <c r="P91" s="565" t="e">
        <f>IF(ISNUMBER(Regressions!R101),ROUND(Regressions!R101, 1), NA())</f>
        <v>#N/A</v>
      </c>
      <c r="Q91" s="571" t="e">
        <f>IF(ISNUMBER(Regressions!S101),ROUND(Regressions!S101, 1), NA())</f>
        <v>#N/A</v>
      </c>
      <c r="R91" s="567" t="e">
        <f>IF(ISNUMBER(Regressions!T101),ROUND(Regressions!T101, 1), NA())</f>
        <v>#N/A</v>
      </c>
      <c r="S91" s="568" t="e">
        <f>IF(ISNUMBER(Regressions!U101),ROUND(Regressions!U101, 1), NA())</f>
        <v>#N/A</v>
      </c>
    </row>
    <row r="92" spans="1:19" hidden="1" x14ac:dyDescent="0.25">
      <c r="A92" s="545" t="str">
        <f>+Introduction!$C$7</f>
        <v>Serbia</v>
      </c>
      <c r="B92" s="546">
        <f>IF(ISBLANK(Regressions!B102), " ", Regressions!B102)</f>
        <v>2026</v>
      </c>
      <c r="C92" s="545" t="str">
        <f>HLOOKUP(Introduction!$G$4,nametranslations,25,FALSE)</f>
        <v>Rural</v>
      </c>
      <c r="D92" s="548" t="str">
        <f>IF(ISBLANK(Regressions!D102), " ", Regressions!D102)</f>
        <v xml:space="preserve"> </v>
      </c>
      <c r="E92" s="549" t="e">
        <f>IF(ISNUMBER(Regressions!E102),ROUND(Regressions!E102, 1), NA())</f>
        <v>#N/A</v>
      </c>
      <c r="F92" s="550" t="e">
        <f>IF(ISNUMBER(Regressions!F102),ROUND(Regressions!F102, 1), NA())</f>
        <v>#N/A</v>
      </c>
      <c r="G92" s="551" t="e">
        <f>IF(ISNUMBER(Regressions!G102),ROUND(Regressions!G102, 1), NA())</f>
        <v>#N/A</v>
      </c>
      <c r="H92" s="552" t="e">
        <f>IF(ISNUMBER(Regressions!H102),ROUND(Regressions!H102, 1), NA())</f>
        <v>#N/A</v>
      </c>
      <c r="I92" s="553" t="e">
        <f>IF(ISNUMBER(Regressions!I102),ROUND(Regressions!I102, 1), NA())</f>
        <v>#N/A</v>
      </c>
      <c r="J92" s="554" t="e">
        <f>IF(ISNUMBER(Regressions!K102),ROUND(Regressions!K102, 1), NA())</f>
        <v>#N/A</v>
      </c>
      <c r="K92" s="550" t="e">
        <f>IF(ISNUMBER(Regressions!L102),ROUND(Regressions!L102, 1), NA())</f>
        <v>#N/A</v>
      </c>
      <c r="L92" s="555" t="e">
        <f>IF(ISNUMBER(Regressions!M102),ROUND(Regressions!M102, 1), NA())</f>
        <v>#N/A</v>
      </c>
      <c r="M92" s="552" t="e">
        <f>IF(ISNUMBER(Regressions!N102),ROUND(Regressions!N102, 1), NA())</f>
        <v>#N/A</v>
      </c>
      <c r="N92" s="553" t="e">
        <f>IF(ISNUMBER(Regressions!O102),ROUND(Regressions!O102, 1), NA())</f>
        <v>#N/A</v>
      </c>
      <c r="O92" s="554" t="e">
        <f>IF(ISNUMBER(Regressions!Q102),ROUND(Regressions!Q102, 1), NA())</f>
        <v>#N/A</v>
      </c>
      <c r="P92" s="550" t="e">
        <f>IF(ISNUMBER(Regressions!R102),ROUND(Regressions!R102, 1), NA())</f>
        <v>#N/A</v>
      </c>
      <c r="Q92" s="556" t="e">
        <f>IF(ISNUMBER(Regressions!S102),ROUND(Regressions!S102, 1), NA())</f>
        <v>#N/A</v>
      </c>
      <c r="R92" s="552" t="e">
        <f>IF(ISNUMBER(Regressions!T102),ROUND(Regressions!T102, 1), NA())</f>
        <v>#N/A</v>
      </c>
      <c r="S92" s="553" t="e">
        <f>IF(ISNUMBER(Regressions!U102),ROUND(Regressions!U102, 1), NA())</f>
        <v>#N/A</v>
      </c>
    </row>
    <row r="93" spans="1:19" hidden="1" x14ac:dyDescent="0.25">
      <c r="A93" s="545" t="str">
        <f>+Introduction!$C$7</f>
        <v>Serbia</v>
      </c>
      <c r="B93" s="546">
        <f>IF(ISBLANK(Regressions!B103), " ", Regressions!B103)</f>
        <v>2027</v>
      </c>
      <c r="C93" s="545" t="str">
        <f>HLOOKUP(Introduction!$G$4,nametranslations,25,FALSE)</f>
        <v>Rural</v>
      </c>
      <c r="D93" s="548" t="str">
        <f>IF(ISBLANK(Regressions!D103), " ", Regressions!D103)</f>
        <v xml:space="preserve"> </v>
      </c>
      <c r="E93" s="549" t="e">
        <f>IF(ISNUMBER(Regressions!E103),ROUND(Regressions!E103, 1), NA())</f>
        <v>#N/A</v>
      </c>
      <c r="F93" s="550" t="e">
        <f>IF(ISNUMBER(Regressions!F103),ROUND(Regressions!F103, 1), NA())</f>
        <v>#N/A</v>
      </c>
      <c r="G93" s="551" t="e">
        <f>IF(ISNUMBER(Regressions!G103),ROUND(Regressions!G103, 1), NA())</f>
        <v>#N/A</v>
      </c>
      <c r="H93" s="552" t="e">
        <f>IF(ISNUMBER(Regressions!H103),ROUND(Regressions!H103, 1), NA())</f>
        <v>#N/A</v>
      </c>
      <c r="I93" s="553" t="e">
        <f>IF(ISNUMBER(Regressions!I103),ROUND(Regressions!I103, 1), NA())</f>
        <v>#N/A</v>
      </c>
      <c r="J93" s="554" t="e">
        <f>IF(ISNUMBER(Regressions!K103),ROUND(Regressions!K103, 1), NA())</f>
        <v>#N/A</v>
      </c>
      <c r="K93" s="550" t="e">
        <f>IF(ISNUMBER(Regressions!L103),ROUND(Regressions!L103, 1), NA())</f>
        <v>#N/A</v>
      </c>
      <c r="L93" s="555" t="e">
        <f>IF(ISNUMBER(Regressions!M103),ROUND(Regressions!M103, 1), NA())</f>
        <v>#N/A</v>
      </c>
      <c r="M93" s="552" t="e">
        <f>IF(ISNUMBER(Regressions!N103),ROUND(Regressions!N103, 1), NA())</f>
        <v>#N/A</v>
      </c>
      <c r="N93" s="553" t="e">
        <f>IF(ISNUMBER(Regressions!O103),ROUND(Regressions!O103, 1), NA())</f>
        <v>#N/A</v>
      </c>
      <c r="O93" s="554" t="e">
        <f>IF(ISNUMBER(Regressions!Q103),ROUND(Regressions!Q103, 1), NA())</f>
        <v>#N/A</v>
      </c>
      <c r="P93" s="550" t="e">
        <f>IF(ISNUMBER(Regressions!R103),ROUND(Regressions!R103, 1), NA())</f>
        <v>#N/A</v>
      </c>
      <c r="Q93" s="556" t="e">
        <f>IF(ISNUMBER(Regressions!S103),ROUND(Regressions!S103, 1), NA())</f>
        <v>#N/A</v>
      </c>
      <c r="R93" s="552" t="e">
        <f>IF(ISNUMBER(Regressions!T103),ROUND(Regressions!T103, 1), NA())</f>
        <v>#N/A</v>
      </c>
      <c r="S93" s="553" t="e">
        <f>IF(ISNUMBER(Regressions!U103),ROUND(Regressions!U103, 1), NA())</f>
        <v>#N/A</v>
      </c>
    </row>
    <row r="94" spans="1:19" hidden="1" x14ac:dyDescent="0.25">
      <c r="A94" s="545" t="str">
        <f>+Introduction!$C$7</f>
        <v>Serbia</v>
      </c>
      <c r="B94" s="546">
        <f>IF(ISBLANK(Regressions!B104), " ", Regressions!B104)</f>
        <v>2028</v>
      </c>
      <c r="C94" s="545" t="str">
        <f>HLOOKUP(Introduction!$G$4,nametranslations,25,FALSE)</f>
        <v>Rural</v>
      </c>
      <c r="D94" s="548" t="str">
        <f>IF(ISBLANK(Regressions!D104), " ", Regressions!D104)</f>
        <v xml:space="preserve"> </v>
      </c>
      <c r="E94" s="549" t="e">
        <f>IF(ISNUMBER(Regressions!E104),ROUND(Regressions!E104, 1), NA())</f>
        <v>#N/A</v>
      </c>
      <c r="F94" s="550" t="e">
        <f>IF(ISNUMBER(Regressions!F104),ROUND(Regressions!F104, 1), NA())</f>
        <v>#N/A</v>
      </c>
      <c r="G94" s="551" t="e">
        <f>IF(ISNUMBER(Regressions!G104),ROUND(Regressions!G104, 1), NA())</f>
        <v>#N/A</v>
      </c>
      <c r="H94" s="552" t="e">
        <f>IF(ISNUMBER(Regressions!H104),ROUND(Regressions!H104, 1), NA())</f>
        <v>#N/A</v>
      </c>
      <c r="I94" s="553" t="e">
        <f>IF(ISNUMBER(Regressions!I104),ROUND(Regressions!I104, 1), NA())</f>
        <v>#N/A</v>
      </c>
      <c r="J94" s="554" t="e">
        <f>IF(ISNUMBER(Regressions!K104),ROUND(Regressions!K104, 1), NA())</f>
        <v>#N/A</v>
      </c>
      <c r="K94" s="550" t="e">
        <f>IF(ISNUMBER(Regressions!L104),ROUND(Regressions!L104, 1), NA())</f>
        <v>#N/A</v>
      </c>
      <c r="L94" s="555" t="e">
        <f>IF(ISNUMBER(Regressions!M104),ROUND(Regressions!M104, 1), NA())</f>
        <v>#N/A</v>
      </c>
      <c r="M94" s="552" t="e">
        <f>IF(ISNUMBER(Regressions!N104),ROUND(Regressions!N104, 1), NA())</f>
        <v>#N/A</v>
      </c>
      <c r="N94" s="553" t="e">
        <f>IF(ISNUMBER(Regressions!O104),ROUND(Regressions!O104, 1), NA())</f>
        <v>#N/A</v>
      </c>
      <c r="O94" s="554" t="e">
        <f>IF(ISNUMBER(Regressions!Q104),ROUND(Regressions!Q104, 1), NA())</f>
        <v>#N/A</v>
      </c>
      <c r="P94" s="550" t="e">
        <f>IF(ISNUMBER(Regressions!R104),ROUND(Regressions!R104, 1), NA())</f>
        <v>#N/A</v>
      </c>
      <c r="Q94" s="556" t="e">
        <f>IF(ISNUMBER(Regressions!S104),ROUND(Regressions!S104, 1), NA())</f>
        <v>#N/A</v>
      </c>
      <c r="R94" s="552" t="e">
        <f>IF(ISNUMBER(Regressions!T104),ROUND(Regressions!T104, 1), NA())</f>
        <v>#N/A</v>
      </c>
      <c r="S94" s="553" t="e">
        <f>IF(ISNUMBER(Regressions!U104),ROUND(Regressions!U104, 1), NA())</f>
        <v>#N/A</v>
      </c>
    </row>
    <row r="95" spans="1:19" hidden="1" x14ac:dyDescent="0.25">
      <c r="A95" s="545" t="str">
        <f>+Introduction!$C$7</f>
        <v>Serbia</v>
      </c>
      <c r="B95" s="546">
        <f>IF(ISBLANK(Regressions!B105), " ", Regressions!B105)</f>
        <v>2029</v>
      </c>
      <c r="C95" s="545" t="str">
        <f>HLOOKUP(Introduction!$G$4,nametranslations,25,FALSE)</f>
        <v>Rural</v>
      </c>
      <c r="D95" s="548" t="str">
        <f>IF(ISBLANK(Regressions!D105), " ", Regressions!D105)</f>
        <v xml:space="preserve"> </v>
      </c>
      <c r="E95" s="549" t="e">
        <f>IF(ISNUMBER(Regressions!E105),ROUND(Regressions!E105, 1), NA())</f>
        <v>#N/A</v>
      </c>
      <c r="F95" s="550" t="e">
        <f>IF(ISNUMBER(Regressions!F105),ROUND(Regressions!F105, 1), NA())</f>
        <v>#N/A</v>
      </c>
      <c r="G95" s="551" t="e">
        <f>IF(ISNUMBER(Regressions!G105),ROUND(Regressions!G105, 1), NA())</f>
        <v>#N/A</v>
      </c>
      <c r="H95" s="552" t="e">
        <f>IF(ISNUMBER(Regressions!H105),ROUND(Regressions!H105, 1), NA())</f>
        <v>#N/A</v>
      </c>
      <c r="I95" s="553" t="e">
        <f>IF(ISNUMBER(Regressions!I105),ROUND(Regressions!I105, 1), NA())</f>
        <v>#N/A</v>
      </c>
      <c r="J95" s="554" t="e">
        <f>IF(ISNUMBER(Regressions!K105),ROUND(Regressions!K105, 1), NA())</f>
        <v>#N/A</v>
      </c>
      <c r="K95" s="550" t="e">
        <f>IF(ISNUMBER(Regressions!L105),ROUND(Regressions!L105, 1), NA())</f>
        <v>#N/A</v>
      </c>
      <c r="L95" s="555" t="e">
        <f>IF(ISNUMBER(Regressions!M105),ROUND(Regressions!M105, 1), NA())</f>
        <v>#N/A</v>
      </c>
      <c r="M95" s="552" t="e">
        <f>IF(ISNUMBER(Regressions!N105),ROUND(Regressions!N105, 1), NA())</f>
        <v>#N/A</v>
      </c>
      <c r="N95" s="553" t="e">
        <f>IF(ISNUMBER(Regressions!O105),ROUND(Regressions!O105, 1), NA())</f>
        <v>#N/A</v>
      </c>
      <c r="O95" s="554" t="e">
        <f>IF(ISNUMBER(Regressions!Q105),ROUND(Regressions!Q105, 1), NA())</f>
        <v>#N/A</v>
      </c>
      <c r="P95" s="550" t="e">
        <f>IF(ISNUMBER(Regressions!R105),ROUND(Regressions!R105, 1), NA())</f>
        <v>#N/A</v>
      </c>
      <c r="Q95" s="556" t="e">
        <f>IF(ISNUMBER(Regressions!S105),ROUND(Regressions!S105, 1), NA())</f>
        <v>#N/A</v>
      </c>
      <c r="R95" s="552" t="e">
        <f>IF(ISNUMBER(Regressions!T105),ROUND(Regressions!T105, 1), NA())</f>
        <v>#N/A</v>
      </c>
      <c r="S95" s="553" t="e">
        <f>IF(ISNUMBER(Regressions!U105),ROUND(Regressions!U105, 1), NA())</f>
        <v>#N/A</v>
      </c>
    </row>
    <row r="96" spans="1:19" hidden="1" x14ac:dyDescent="0.25">
      <c r="A96" s="545" t="str">
        <f>+Introduction!$C$7</f>
        <v>Serbia</v>
      </c>
      <c r="B96" s="546">
        <f>IF(ISBLANK(Regressions!B106), " ", Regressions!B106)</f>
        <v>2030</v>
      </c>
      <c r="C96" s="545" t="str">
        <f>HLOOKUP(Introduction!$G$4,nametranslations,25,FALSE)</f>
        <v>Rural</v>
      </c>
      <c r="D96" s="548" t="str">
        <f>IF(ISBLANK(Regressions!D106), " ", Regressions!D106)</f>
        <v xml:space="preserve"> </v>
      </c>
      <c r="E96" s="549" t="e">
        <f>IF(ISNUMBER(Regressions!E106),ROUND(Regressions!E106, 1), NA())</f>
        <v>#N/A</v>
      </c>
      <c r="F96" s="550" t="e">
        <f>IF(ISNUMBER(Regressions!F106),ROUND(Regressions!F106, 1), NA())</f>
        <v>#N/A</v>
      </c>
      <c r="G96" s="551" t="e">
        <f>IF(ISNUMBER(Regressions!G106),ROUND(Regressions!G106, 1), NA())</f>
        <v>#N/A</v>
      </c>
      <c r="H96" s="552" t="e">
        <f>IF(ISNUMBER(Regressions!H106),ROUND(Regressions!H106, 1), NA())</f>
        <v>#N/A</v>
      </c>
      <c r="I96" s="553" t="e">
        <f>IF(ISNUMBER(Regressions!I106),ROUND(Regressions!I106, 1), NA())</f>
        <v>#N/A</v>
      </c>
      <c r="J96" s="554" t="e">
        <f>IF(ISNUMBER(Regressions!K106),ROUND(Regressions!K106, 1), NA())</f>
        <v>#N/A</v>
      </c>
      <c r="K96" s="550" t="e">
        <f>IF(ISNUMBER(Regressions!L106),ROUND(Regressions!L106, 1), NA())</f>
        <v>#N/A</v>
      </c>
      <c r="L96" s="555" t="e">
        <f>IF(ISNUMBER(Regressions!M106),ROUND(Regressions!M106, 1), NA())</f>
        <v>#N/A</v>
      </c>
      <c r="M96" s="552" t="e">
        <f>IF(ISNUMBER(Regressions!N106),ROUND(Regressions!N106, 1), NA())</f>
        <v>#N/A</v>
      </c>
      <c r="N96" s="553" t="e">
        <f>IF(ISNUMBER(Regressions!O106),ROUND(Regressions!O106, 1), NA())</f>
        <v>#N/A</v>
      </c>
      <c r="O96" s="554" t="e">
        <f>IF(ISNUMBER(Regressions!Q106),ROUND(Regressions!Q106, 1), NA())</f>
        <v>#N/A</v>
      </c>
      <c r="P96" s="550" t="e">
        <f>IF(ISNUMBER(Regressions!R106),ROUND(Regressions!R106, 1), NA())</f>
        <v>#N/A</v>
      </c>
      <c r="Q96" s="556" t="e">
        <f>IF(ISNUMBER(Regressions!S106),ROUND(Regressions!S106, 1), NA())</f>
        <v>#N/A</v>
      </c>
      <c r="R96" s="552" t="e">
        <f>IF(ISNUMBER(Regressions!T106),ROUND(Regressions!T106, 1), NA())</f>
        <v>#N/A</v>
      </c>
      <c r="S96" s="553" t="e">
        <f>IF(ISNUMBER(Regressions!U106),ROUND(Regressions!U106, 1), NA())</f>
        <v>#N/A</v>
      </c>
    </row>
    <row r="97" spans="1:19" x14ac:dyDescent="0.25">
      <c r="A97" s="545" t="str">
        <f>+Introduction!$C$7</f>
        <v>Serbia</v>
      </c>
      <c r="B97" s="546">
        <f>IF(ISBLANK(Regressions!B107), " ", Regressions!B107)</f>
        <v>2000</v>
      </c>
      <c r="C97" s="545" t="str">
        <f>HLOOKUP(Introduction!$G$4,nametranslations,27,FALSE)</f>
        <v>Pre-primary</v>
      </c>
      <c r="D97" s="548">
        <f>IF(ISBLANK(Regressions!D107), " ", Regressions!D107)</f>
        <v>320398</v>
      </c>
      <c r="E97" s="549" t="e">
        <f>IF(ISNUMBER(Regressions!E107),ROUND(Regressions!E107, 1), NA())</f>
        <v>#N/A</v>
      </c>
      <c r="F97" s="550" t="e">
        <f>IF(ISNUMBER(Regressions!F107),ROUND(Regressions!F107, 1), NA())</f>
        <v>#N/A</v>
      </c>
      <c r="G97" s="551" t="e">
        <f>IF(ISNUMBER(Regressions!G107),ROUND(Regressions!G107, 1), NA())</f>
        <v>#N/A</v>
      </c>
      <c r="H97" s="552" t="e">
        <f>IF(ISNUMBER(Regressions!H107),ROUND(Regressions!H107, 1), NA())</f>
        <v>#N/A</v>
      </c>
      <c r="I97" s="553" t="e">
        <f>IF(ISNUMBER(Regressions!I107),ROUND(Regressions!I107, 1), NA())</f>
        <v>#N/A</v>
      </c>
      <c r="J97" s="554" t="e">
        <f>IF(ISNUMBER(Regressions!K107),ROUND(Regressions!K107, 1), NA())</f>
        <v>#N/A</v>
      </c>
      <c r="K97" s="550" t="e">
        <f>IF(ISNUMBER(Regressions!L107),ROUND(Regressions!L107, 1), NA())</f>
        <v>#N/A</v>
      </c>
      <c r="L97" s="555" t="e">
        <f>IF(ISNUMBER(Regressions!M107),ROUND(Regressions!M107, 1), NA())</f>
        <v>#N/A</v>
      </c>
      <c r="M97" s="552" t="e">
        <f>IF(ISNUMBER(Regressions!N107),ROUND(Regressions!N107, 1), NA())</f>
        <v>#N/A</v>
      </c>
      <c r="N97" s="553" t="e">
        <f>IF(ISNUMBER(Regressions!O107),ROUND(Regressions!O107, 1), NA())</f>
        <v>#N/A</v>
      </c>
      <c r="O97" s="554" t="e">
        <f>IF(ISNUMBER(Regressions!Q107),ROUND(Regressions!Q107, 1), NA())</f>
        <v>#N/A</v>
      </c>
      <c r="P97" s="550" t="e">
        <f>IF(ISNUMBER(Regressions!R107),ROUND(Regressions!R107, 1), NA())</f>
        <v>#N/A</v>
      </c>
      <c r="Q97" s="556" t="e">
        <f>IF(ISNUMBER(Regressions!S107),ROUND(Regressions!S107, 1), NA())</f>
        <v>#N/A</v>
      </c>
      <c r="R97" s="552" t="e">
        <f>IF(ISNUMBER(Regressions!T107),ROUND(Regressions!T107, 1), NA())</f>
        <v>#N/A</v>
      </c>
      <c r="S97" s="553" t="e">
        <f>IF(ISNUMBER(Regressions!U107),ROUND(Regressions!U107, 1), NA())</f>
        <v>#N/A</v>
      </c>
    </row>
    <row r="98" spans="1:19" x14ac:dyDescent="0.25">
      <c r="A98" s="545" t="str">
        <f>+Introduction!$C$7</f>
        <v>Serbia</v>
      </c>
      <c r="B98" s="546">
        <f>IF(ISBLANK(Regressions!B108), " ", Regressions!B108)</f>
        <v>2001</v>
      </c>
      <c r="C98" s="545" t="str">
        <f>HLOOKUP(Introduction!$G$4,nametranslations,27,FALSE)</f>
        <v>Pre-primary</v>
      </c>
      <c r="D98" s="548">
        <f>IF(ISBLANK(Regressions!D108), " ", Regressions!D108)</f>
        <v>312194</v>
      </c>
      <c r="E98" s="549" t="e">
        <f>IF(ISNUMBER(Regressions!E108),ROUND(Regressions!E108, 1), NA())</f>
        <v>#N/A</v>
      </c>
      <c r="F98" s="550" t="e">
        <f>IF(ISNUMBER(Regressions!F108),ROUND(Regressions!F108, 1), NA())</f>
        <v>#N/A</v>
      </c>
      <c r="G98" s="551" t="e">
        <f>IF(ISNUMBER(Regressions!G108),ROUND(Regressions!G108, 1), NA())</f>
        <v>#N/A</v>
      </c>
      <c r="H98" s="552" t="e">
        <f>IF(ISNUMBER(Regressions!H108),ROUND(Regressions!H108, 1), NA())</f>
        <v>#N/A</v>
      </c>
      <c r="I98" s="553" t="e">
        <f>IF(ISNUMBER(Regressions!I108),ROUND(Regressions!I108, 1), NA())</f>
        <v>#N/A</v>
      </c>
      <c r="J98" s="554" t="e">
        <f>IF(ISNUMBER(Regressions!K108),ROUND(Regressions!K108, 1), NA())</f>
        <v>#N/A</v>
      </c>
      <c r="K98" s="550" t="e">
        <f>IF(ISNUMBER(Regressions!L108),ROUND(Regressions!L108, 1), NA())</f>
        <v>#N/A</v>
      </c>
      <c r="L98" s="555" t="e">
        <f>IF(ISNUMBER(Regressions!M108),ROUND(Regressions!M108, 1), NA())</f>
        <v>#N/A</v>
      </c>
      <c r="M98" s="552" t="e">
        <f>IF(ISNUMBER(Regressions!N108),ROUND(Regressions!N108, 1), NA())</f>
        <v>#N/A</v>
      </c>
      <c r="N98" s="553" t="e">
        <f>IF(ISNUMBER(Regressions!O108),ROUND(Regressions!O108, 1), NA())</f>
        <v>#N/A</v>
      </c>
      <c r="O98" s="554" t="e">
        <f>IF(ISNUMBER(Regressions!Q108),ROUND(Regressions!Q108, 1), NA())</f>
        <v>#N/A</v>
      </c>
      <c r="P98" s="550" t="e">
        <f>IF(ISNUMBER(Regressions!R108),ROUND(Regressions!R108, 1), NA())</f>
        <v>#N/A</v>
      </c>
      <c r="Q98" s="556" t="e">
        <f>IF(ISNUMBER(Regressions!S108),ROUND(Regressions!S108, 1), NA())</f>
        <v>#N/A</v>
      </c>
      <c r="R98" s="552" t="e">
        <f>IF(ISNUMBER(Regressions!T108),ROUND(Regressions!T108, 1), NA())</f>
        <v>#N/A</v>
      </c>
      <c r="S98" s="553" t="e">
        <f>IF(ISNUMBER(Regressions!U108),ROUND(Regressions!U108, 1), NA())</f>
        <v>#N/A</v>
      </c>
    </row>
    <row r="99" spans="1:19" x14ac:dyDescent="0.25">
      <c r="A99" s="545" t="str">
        <f>+Introduction!$C$7</f>
        <v>Serbia</v>
      </c>
      <c r="B99" s="546">
        <f>IF(ISBLANK(Regressions!B109), " ", Regressions!B109)</f>
        <v>2002</v>
      </c>
      <c r="C99" s="545" t="str">
        <f>HLOOKUP(Introduction!$G$4,nametranslations,27,FALSE)</f>
        <v>Pre-primary</v>
      </c>
      <c r="D99" s="548">
        <f>IF(ISBLANK(Regressions!D109), " ", Regressions!D109)</f>
        <v>302930</v>
      </c>
      <c r="E99" s="549" t="e">
        <f>IF(ISNUMBER(Regressions!E109),ROUND(Regressions!E109, 1), NA())</f>
        <v>#N/A</v>
      </c>
      <c r="F99" s="550" t="e">
        <f>IF(ISNUMBER(Regressions!F109),ROUND(Regressions!F109, 1), NA())</f>
        <v>#N/A</v>
      </c>
      <c r="G99" s="551" t="e">
        <f>IF(ISNUMBER(Regressions!G109),ROUND(Regressions!G109, 1), NA())</f>
        <v>#N/A</v>
      </c>
      <c r="H99" s="552" t="e">
        <f>IF(ISNUMBER(Regressions!H109),ROUND(Regressions!H109, 1), NA())</f>
        <v>#N/A</v>
      </c>
      <c r="I99" s="553" t="e">
        <f>IF(ISNUMBER(Regressions!I109),ROUND(Regressions!I109, 1), NA())</f>
        <v>#N/A</v>
      </c>
      <c r="J99" s="554" t="e">
        <f>IF(ISNUMBER(Regressions!K109),ROUND(Regressions!K109, 1), NA())</f>
        <v>#N/A</v>
      </c>
      <c r="K99" s="550" t="e">
        <f>IF(ISNUMBER(Regressions!L109),ROUND(Regressions!L109, 1), NA())</f>
        <v>#N/A</v>
      </c>
      <c r="L99" s="555" t="e">
        <f>IF(ISNUMBER(Regressions!M109),ROUND(Regressions!M109, 1), NA())</f>
        <v>#N/A</v>
      </c>
      <c r="M99" s="552" t="e">
        <f>IF(ISNUMBER(Regressions!N109),ROUND(Regressions!N109, 1), NA())</f>
        <v>#N/A</v>
      </c>
      <c r="N99" s="553" t="e">
        <f>IF(ISNUMBER(Regressions!O109),ROUND(Regressions!O109, 1), NA())</f>
        <v>#N/A</v>
      </c>
      <c r="O99" s="554" t="e">
        <f>IF(ISNUMBER(Regressions!Q109),ROUND(Regressions!Q109, 1), NA())</f>
        <v>#N/A</v>
      </c>
      <c r="P99" s="550" t="e">
        <f>IF(ISNUMBER(Regressions!R109),ROUND(Regressions!R109, 1), NA())</f>
        <v>#N/A</v>
      </c>
      <c r="Q99" s="556" t="e">
        <f>IF(ISNUMBER(Regressions!S109),ROUND(Regressions!S109, 1), NA())</f>
        <v>#N/A</v>
      </c>
      <c r="R99" s="552" t="e">
        <f>IF(ISNUMBER(Regressions!T109),ROUND(Regressions!T109, 1), NA())</f>
        <v>#N/A</v>
      </c>
      <c r="S99" s="553" t="e">
        <f>IF(ISNUMBER(Regressions!U109),ROUND(Regressions!U109, 1), NA())</f>
        <v>#N/A</v>
      </c>
    </row>
    <row r="100" spans="1:19" x14ac:dyDescent="0.25">
      <c r="A100" s="545" t="str">
        <f>+Introduction!$C$7</f>
        <v>Serbia</v>
      </c>
      <c r="B100" s="546">
        <f>IF(ISBLANK(Regressions!B110), " ", Regressions!B110)</f>
        <v>2003</v>
      </c>
      <c r="C100" s="545" t="str">
        <f>HLOOKUP(Introduction!$G$4,nametranslations,27,FALSE)</f>
        <v>Pre-primary</v>
      </c>
      <c r="D100" s="548">
        <f>IF(ISBLANK(Regressions!D110), " ", Regressions!D110)</f>
        <v>292682</v>
      </c>
      <c r="E100" s="549" t="e">
        <f>IF(ISNUMBER(Regressions!E110),ROUND(Regressions!E110, 1), NA())</f>
        <v>#N/A</v>
      </c>
      <c r="F100" s="550" t="e">
        <f>IF(ISNUMBER(Regressions!F110),ROUND(Regressions!F110, 1), NA())</f>
        <v>#N/A</v>
      </c>
      <c r="G100" s="551" t="e">
        <f>IF(ISNUMBER(Regressions!G110),ROUND(Regressions!G110, 1), NA())</f>
        <v>#N/A</v>
      </c>
      <c r="H100" s="552" t="e">
        <f>IF(ISNUMBER(Regressions!H110),ROUND(Regressions!H110, 1), NA())</f>
        <v>#N/A</v>
      </c>
      <c r="I100" s="553" t="e">
        <f>IF(ISNUMBER(Regressions!I110),ROUND(Regressions!I110, 1), NA())</f>
        <v>#N/A</v>
      </c>
      <c r="J100" s="554" t="e">
        <f>IF(ISNUMBER(Regressions!K110),ROUND(Regressions!K110, 1), NA())</f>
        <v>#N/A</v>
      </c>
      <c r="K100" s="550" t="e">
        <f>IF(ISNUMBER(Regressions!L110),ROUND(Regressions!L110, 1), NA())</f>
        <v>#N/A</v>
      </c>
      <c r="L100" s="555" t="e">
        <f>IF(ISNUMBER(Regressions!M110),ROUND(Regressions!M110, 1), NA())</f>
        <v>#N/A</v>
      </c>
      <c r="M100" s="552" t="e">
        <f>IF(ISNUMBER(Regressions!N110),ROUND(Regressions!N110, 1), NA())</f>
        <v>#N/A</v>
      </c>
      <c r="N100" s="553" t="e">
        <f>IF(ISNUMBER(Regressions!O110),ROUND(Regressions!O110, 1), NA())</f>
        <v>#N/A</v>
      </c>
      <c r="O100" s="554" t="e">
        <f>IF(ISNUMBER(Regressions!Q110),ROUND(Regressions!Q110, 1), NA())</f>
        <v>#N/A</v>
      </c>
      <c r="P100" s="550" t="e">
        <f>IF(ISNUMBER(Regressions!R110),ROUND(Regressions!R110, 1), NA())</f>
        <v>#N/A</v>
      </c>
      <c r="Q100" s="556" t="e">
        <f>IF(ISNUMBER(Regressions!S110),ROUND(Regressions!S110, 1), NA())</f>
        <v>#N/A</v>
      </c>
      <c r="R100" s="552" t="e">
        <f>IF(ISNUMBER(Regressions!T110),ROUND(Regressions!T110, 1), NA())</f>
        <v>#N/A</v>
      </c>
      <c r="S100" s="553" t="e">
        <f>IF(ISNUMBER(Regressions!U110),ROUND(Regressions!U110, 1), NA())</f>
        <v>#N/A</v>
      </c>
    </row>
    <row r="101" spans="1:19" x14ac:dyDescent="0.25">
      <c r="A101" s="545" t="str">
        <f>+Introduction!$C$7</f>
        <v>Serbia</v>
      </c>
      <c r="B101" s="546">
        <f>IF(ISBLANK(Regressions!B111), " ", Regressions!B111)</f>
        <v>2004</v>
      </c>
      <c r="C101" s="545" t="str">
        <f>HLOOKUP(Introduction!$G$4,nametranslations,27,FALSE)</f>
        <v>Pre-primary</v>
      </c>
      <c r="D101" s="548">
        <f>IF(ISBLANK(Regressions!D111), " ", Regressions!D111)</f>
        <v>286242</v>
      </c>
      <c r="E101" s="549" t="e">
        <f>IF(ISNUMBER(Regressions!E111),ROUND(Regressions!E111, 1), NA())</f>
        <v>#N/A</v>
      </c>
      <c r="F101" s="550" t="e">
        <f>IF(ISNUMBER(Regressions!F111),ROUND(Regressions!F111, 1), NA())</f>
        <v>#N/A</v>
      </c>
      <c r="G101" s="551" t="e">
        <f>IF(ISNUMBER(Regressions!G111),ROUND(Regressions!G111, 1), NA())</f>
        <v>#N/A</v>
      </c>
      <c r="H101" s="552" t="e">
        <f>IF(ISNUMBER(Regressions!H111),ROUND(Regressions!H111, 1), NA())</f>
        <v>#N/A</v>
      </c>
      <c r="I101" s="553" t="e">
        <f>IF(ISNUMBER(Regressions!I111),ROUND(Regressions!I111, 1), NA())</f>
        <v>#N/A</v>
      </c>
      <c r="J101" s="554" t="e">
        <f>IF(ISNUMBER(Regressions!K111),ROUND(Regressions!K111, 1), NA())</f>
        <v>#N/A</v>
      </c>
      <c r="K101" s="550" t="e">
        <f>IF(ISNUMBER(Regressions!L111),ROUND(Regressions!L111, 1), NA())</f>
        <v>#N/A</v>
      </c>
      <c r="L101" s="555" t="e">
        <f>IF(ISNUMBER(Regressions!M111),ROUND(Regressions!M111, 1), NA())</f>
        <v>#N/A</v>
      </c>
      <c r="M101" s="552" t="e">
        <f>IF(ISNUMBER(Regressions!N111),ROUND(Regressions!N111, 1), NA())</f>
        <v>#N/A</v>
      </c>
      <c r="N101" s="553" t="e">
        <f>IF(ISNUMBER(Regressions!O111),ROUND(Regressions!O111, 1), NA())</f>
        <v>#N/A</v>
      </c>
      <c r="O101" s="554" t="e">
        <f>IF(ISNUMBER(Regressions!Q111),ROUND(Regressions!Q111, 1), NA())</f>
        <v>#N/A</v>
      </c>
      <c r="P101" s="550" t="e">
        <f>IF(ISNUMBER(Regressions!R111),ROUND(Regressions!R111, 1), NA())</f>
        <v>#N/A</v>
      </c>
      <c r="Q101" s="556" t="e">
        <f>IF(ISNUMBER(Regressions!S111),ROUND(Regressions!S111, 1), NA())</f>
        <v>#N/A</v>
      </c>
      <c r="R101" s="552" t="e">
        <f>IF(ISNUMBER(Regressions!T111),ROUND(Regressions!T111, 1), NA())</f>
        <v>#N/A</v>
      </c>
      <c r="S101" s="553" t="e">
        <f>IF(ISNUMBER(Regressions!U111),ROUND(Regressions!U111, 1), NA())</f>
        <v>#N/A</v>
      </c>
    </row>
    <row r="102" spans="1:19" x14ac:dyDescent="0.25">
      <c r="A102" s="545" t="str">
        <f>+Introduction!$C$7</f>
        <v>Serbia</v>
      </c>
      <c r="B102" s="546">
        <f>IF(ISBLANK(Regressions!B112), " ", Regressions!B112)</f>
        <v>2005</v>
      </c>
      <c r="C102" s="545" t="str">
        <f>HLOOKUP(Introduction!$G$4,nametranslations,27,FALSE)</f>
        <v>Pre-primary</v>
      </c>
      <c r="D102" s="548">
        <f>IF(ISBLANK(Regressions!D112), " ", Regressions!D112)</f>
        <v>288058</v>
      </c>
      <c r="E102" s="549" t="e">
        <f>IF(ISNUMBER(Regressions!E112),ROUND(Regressions!E112, 1), NA())</f>
        <v>#N/A</v>
      </c>
      <c r="F102" s="550" t="e">
        <f>IF(ISNUMBER(Regressions!F112),ROUND(Regressions!F112, 1), NA())</f>
        <v>#N/A</v>
      </c>
      <c r="G102" s="551" t="e">
        <f>IF(ISNUMBER(Regressions!G112),ROUND(Regressions!G112, 1), NA())</f>
        <v>#N/A</v>
      </c>
      <c r="H102" s="552" t="e">
        <f>IF(ISNUMBER(Regressions!H112),ROUND(Regressions!H112, 1), NA())</f>
        <v>#N/A</v>
      </c>
      <c r="I102" s="553" t="e">
        <f>IF(ISNUMBER(Regressions!I112),ROUND(Regressions!I112, 1), NA())</f>
        <v>#N/A</v>
      </c>
      <c r="J102" s="554" t="e">
        <f>IF(ISNUMBER(Regressions!K112),ROUND(Regressions!K112, 1), NA())</f>
        <v>#N/A</v>
      </c>
      <c r="K102" s="550" t="e">
        <f>IF(ISNUMBER(Regressions!L112),ROUND(Regressions!L112, 1), NA())</f>
        <v>#N/A</v>
      </c>
      <c r="L102" s="555" t="e">
        <f>IF(ISNUMBER(Regressions!M112),ROUND(Regressions!M112, 1), NA())</f>
        <v>#N/A</v>
      </c>
      <c r="M102" s="552" t="e">
        <f>IF(ISNUMBER(Regressions!N112),ROUND(Regressions!N112, 1), NA())</f>
        <v>#N/A</v>
      </c>
      <c r="N102" s="553" t="e">
        <f>IF(ISNUMBER(Regressions!O112),ROUND(Regressions!O112, 1), NA())</f>
        <v>#N/A</v>
      </c>
      <c r="O102" s="554" t="e">
        <f>IF(ISNUMBER(Regressions!Q112),ROUND(Regressions!Q112, 1), NA())</f>
        <v>#N/A</v>
      </c>
      <c r="P102" s="550" t="e">
        <f>IF(ISNUMBER(Regressions!R112),ROUND(Regressions!R112, 1), NA())</f>
        <v>#N/A</v>
      </c>
      <c r="Q102" s="556" t="e">
        <f>IF(ISNUMBER(Regressions!S112),ROUND(Regressions!S112, 1), NA())</f>
        <v>#N/A</v>
      </c>
      <c r="R102" s="552" t="e">
        <f>IF(ISNUMBER(Regressions!T112),ROUND(Regressions!T112, 1), NA())</f>
        <v>#N/A</v>
      </c>
      <c r="S102" s="553" t="e">
        <f>IF(ISNUMBER(Regressions!U112),ROUND(Regressions!U112, 1), NA())</f>
        <v>#N/A</v>
      </c>
    </row>
    <row r="103" spans="1:19" x14ac:dyDescent="0.25">
      <c r="A103" s="545" t="str">
        <f>+Introduction!$C$7</f>
        <v>Serbia</v>
      </c>
      <c r="B103" s="546">
        <f>IF(ISBLANK(Regressions!B113), " ", Regressions!B113)</f>
        <v>2006</v>
      </c>
      <c r="C103" s="545" t="str">
        <f>HLOOKUP(Introduction!$G$4,nametranslations,27,FALSE)</f>
        <v>Pre-primary</v>
      </c>
      <c r="D103" s="548">
        <f>IF(ISBLANK(Regressions!D113), " ", Regressions!D113)</f>
        <v>294581</v>
      </c>
      <c r="E103" s="549" t="e">
        <f>IF(ISNUMBER(Regressions!E113),ROUND(Regressions!E113, 1), NA())</f>
        <v>#N/A</v>
      </c>
      <c r="F103" s="550" t="e">
        <f>IF(ISNUMBER(Regressions!F113),ROUND(Regressions!F113, 1), NA())</f>
        <v>#N/A</v>
      </c>
      <c r="G103" s="551" t="e">
        <f>IF(ISNUMBER(Regressions!G113),ROUND(Regressions!G113, 1), NA())</f>
        <v>#N/A</v>
      </c>
      <c r="H103" s="552" t="e">
        <f>IF(ISNUMBER(Regressions!H113),ROUND(Regressions!H113, 1), NA())</f>
        <v>#N/A</v>
      </c>
      <c r="I103" s="553" t="e">
        <f>IF(ISNUMBER(Regressions!I113),ROUND(Regressions!I113, 1), NA())</f>
        <v>#N/A</v>
      </c>
      <c r="J103" s="554" t="e">
        <f>IF(ISNUMBER(Regressions!K113),ROUND(Regressions!K113, 1), NA())</f>
        <v>#N/A</v>
      </c>
      <c r="K103" s="550" t="e">
        <f>IF(ISNUMBER(Regressions!L113),ROUND(Regressions!L113, 1), NA())</f>
        <v>#N/A</v>
      </c>
      <c r="L103" s="555" t="e">
        <f>IF(ISNUMBER(Regressions!M113),ROUND(Regressions!M113, 1), NA())</f>
        <v>#N/A</v>
      </c>
      <c r="M103" s="552" t="e">
        <f>IF(ISNUMBER(Regressions!N113),ROUND(Regressions!N113, 1), NA())</f>
        <v>#N/A</v>
      </c>
      <c r="N103" s="553" t="e">
        <f>IF(ISNUMBER(Regressions!O113),ROUND(Regressions!O113, 1), NA())</f>
        <v>#N/A</v>
      </c>
      <c r="O103" s="554" t="e">
        <f>IF(ISNUMBER(Regressions!Q113),ROUND(Regressions!Q113, 1), NA())</f>
        <v>#N/A</v>
      </c>
      <c r="P103" s="550" t="e">
        <f>IF(ISNUMBER(Regressions!R113),ROUND(Regressions!R113, 1), NA())</f>
        <v>#N/A</v>
      </c>
      <c r="Q103" s="556" t="e">
        <f>IF(ISNUMBER(Regressions!S113),ROUND(Regressions!S113, 1), NA())</f>
        <v>#N/A</v>
      </c>
      <c r="R103" s="552" t="e">
        <f>IF(ISNUMBER(Regressions!T113),ROUND(Regressions!T113, 1), NA())</f>
        <v>#N/A</v>
      </c>
      <c r="S103" s="553" t="e">
        <f>IF(ISNUMBER(Regressions!U113),ROUND(Regressions!U113, 1), NA())</f>
        <v>#N/A</v>
      </c>
    </row>
    <row r="104" spans="1:19" x14ac:dyDescent="0.25">
      <c r="A104" s="545" t="str">
        <f>+Introduction!$C$7</f>
        <v>Serbia</v>
      </c>
      <c r="B104" s="546">
        <f>IF(ISBLANK(Regressions!B114), " ", Regressions!B114)</f>
        <v>2007</v>
      </c>
      <c r="C104" s="545" t="str">
        <f>HLOOKUP(Introduction!$G$4,nametranslations,27,FALSE)</f>
        <v>Pre-primary</v>
      </c>
      <c r="D104" s="548">
        <f>IF(ISBLANK(Regressions!D114), " ", Regressions!D114)</f>
        <v>303746</v>
      </c>
      <c r="E104" s="549" t="e">
        <f>IF(ISNUMBER(Regressions!E114),ROUND(Regressions!E114, 1), NA())</f>
        <v>#N/A</v>
      </c>
      <c r="F104" s="550" t="e">
        <f>IF(ISNUMBER(Regressions!F114),ROUND(Regressions!F114, 1), NA())</f>
        <v>#N/A</v>
      </c>
      <c r="G104" s="551" t="e">
        <f>IF(ISNUMBER(Regressions!G114),ROUND(Regressions!G114, 1), NA())</f>
        <v>#N/A</v>
      </c>
      <c r="H104" s="552" t="e">
        <f>IF(ISNUMBER(Regressions!H114),ROUND(Regressions!H114, 1), NA())</f>
        <v>#N/A</v>
      </c>
      <c r="I104" s="553" t="e">
        <f>IF(ISNUMBER(Regressions!I114),ROUND(Regressions!I114, 1), NA())</f>
        <v>#N/A</v>
      </c>
      <c r="J104" s="554" t="e">
        <f>IF(ISNUMBER(Regressions!K114),ROUND(Regressions!K114, 1), NA())</f>
        <v>#N/A</v>
      </c>
      <c r="K104" s="550" t="e">
        <f>IF(ISNUMBER(Regressions!L114),ROUND(Regressions!L114, 1), NA())</f>
        <v>#N/A</v>
      </c>
      <c r="L104" s="555" t="e">
        <f>IF(ISNUMBER(Regressions!M114),ROUND(Regressions!M114, 1), NA())</f>
        <v>#N/A</v>
      </c>
      <c r="M104" s="552" t="e">
        <f>IF(ISNUMBER(Regressions!N114),ROUND(Regressions!N114, 1), NA())</f>
        <v>#N/A</v>
      </c>
      <c r="N104" s="553" t="e">
        <f>IF(ISNUMBER(Regressions!O114),ROUND(Regressions!O114, 1), NA())</f>
        <v>#N/A</v>
      </c>
      <c r="O104" s="554" t="e">
        <f>IF(ISNUMBER(Regressions!Q114),ROUND(Regressions!Q114, 1), NA())</f>
        <v>#N/A</v>
      </c>
      <c r="P104" s="550" t="e">
        <f>IF(ISNUMBER(Regressions!R114),ROUND(Regressions!R114, 1), NA())</f>
        <v>#N/A</v>
      </c>
      <c r="Q104" s="556" t="e">
        <f>IF(ISNUMBER(Regressions!S114),ROUND(Regressions!S114, 1), NA())</f>
        <v>#N/A</v>
      </c>
      <c r="R104" s="552" t="e">
        <f>IF(ISNUMBER(Regressions!T114),ROUND(Regressions!T114, 1), NA())</f>
        <v>#N/A</v>
      </c>
      <c r="S104" s="553" t="e">
        <f>IF(ISNUMBER(Regressions!U114),ROUND(Regressions!U114, 1), NA())</f>
        <v>#N/A</v>
      </c>
    </row>
    <row r="105" spans="1:19" x14ac:dyDescent="0.25">
      <c r="A105" s="545" t="str">
        <f>+Introduction!$C$7</f>
        <v>Serbia</v>
      </c>
      <c r="B105" s="546">
        <f>IF(ISBLANK(Regressions!B115), " ", Regressions!B115)</f>
        <v>2008</v>
      </c>
      <c r="C105" s="545" t="str">
        <f>HLOOKUP(Introduction!$G$4,nametranslations,27,FALSE)</f>
        <v>Pre-primary</v>
      </c>
      <c r="D105" s="548">
        <f>IF(ISBLANK(Regressions!D115), " ", Regressions!D115)</f>
        <v>310870</v>
      </c>
      <c r="E105" s="549" t="e">
        <f>IF(ISNUMBER(Regressions!E115),ROUND(Regressions!E115, 1), NA())</f>
        <v>#N/A</v>
      </c>
      <c r="F105" s="550" t="e">
        <f>IF(ISNUMBER(Regressions!F115),ROUND(Regressions!F115, 1), NA())</f>
        <v>#N/A</v>
      </c>
      <c r="G105" s="551" t="e">
        <f>IF(ISNUMBER(Regressions!G115),ROUND(Regressions!G115, 1), NA())</f>
        <v>#N/A</v>
      </c>
      <c r="H105" s="552" t="e">
        <f>IF(ISNUMBER(Regressions!H115),ROUND(Regressions!H115, 1), NA())</f>
        <v>#N/A</v>
      </c>
      <c r="I105" s="553" t="e">
        <f>IF(ISNUMBER(Regressions!I115),ROUND(Regressions!I115, 1), NA())</f>
        <v>#N/A</v>
      </c>
      <c r="J105" s="554" t="e">
        <f>IF(ISNUMBER(Regressions!K115),ROUND(Regressions!K115, 1), NA())</f>
        <v>#N/A</v>
      </c>
      <c r="K105" s="550" t="e">
        <f>IF(ISNUMBER(Regressions!L115),ROUND(Regressions!L115, 1), NA())</f>
        <v>#N/A</v>
      </c>
      <c r="L105" s="555" t="e">
        <f>IF(ISNUMBER(Regressions!M115),ROUND(Regressions!M115, 1), NA())</f>
        <v>#N/A</v>
      </c>
      <c r="M105" s="552" t="e">
        <f>IF(ISNUMBER(Regressions!N115),ROUND(Regressions!N115, 1), NA())</f>
        <v>#N/A</v>
      </c>
      <c r="N105" s="553" t="e">
        <f>IF(ISNUMBER(Regressions!O115),ROUND(Regressions!O115, 1), NA())</f>
        <v>#N/A</v>
      </c>
      <c r="O105" s="554" t="e">
        <f>IF(ISNUMBER(Regressions!Q115),ROUND(Regressions!Q115, 1), NA())</f>
        <v>#N/A</v>
      </c>
      <c r="P105" s="550" t="e">
        <f>IF(ISNUMBER(Regressions!R115),ROUND(Regressions!R115, 1), NA())</f>
        <v>#N/A</v>
      </c>
      <c r="Q105" s="556" t="e">
        <f>IF(ISNUMBER(Regressions!S115),ROUND(Regressions!S115, 1), NA())</f>
        <v>#N/A</v>
      </c>
      <c r="R105" s="552" t="e">
        <f>IF(ISNUMBER(Regressions!T115),ROUND(Regressions!T115, 1), NA())</f>
        <v>#N/A</v>
      </c>
      <c r="S105" s="553" t="e">
        <f>IF(ISNUMBER(Regressions!U115),ROUND(Regressions!U115, 1), NA())</f>
        <v>#N/A</v>
      </c>
    </row>
    <row r="106" spans="1:19" x14ac:dyDescent="0.25">
      <c r="A106" s="545" t="str">
        <f>+Introduction!$C$7</f>
        <v>Serbia</v>
      </c>
      <c r="B106" s="546">
        <f>IF(ISBLANK(Regressions!B116), " ", Regressions!B116)</f>
        <v>2009</v>
      </c>
      <c r="C106" s="545" t="str">
        <f>HLOOKUP(Introduction!$G$4,nametranslations,27,FALSE)</f>
        <v>Pre-primary</v>
      </c>
      <c r="D106" s="548">
        <f>IF(ISBLANK(Regressions!D116), " ", Regressions!D116)</f>
        <v>306916</v>
      </c>
      <c r="E106" s="549" t="e">
        <f>IF(ISNUMBER(Regressions!E116),ROUND(Regressions!E116, 1), NA())</f>
        <v>#N/A</v>
      </c>
      <c r="F106" s="550" t="e">
        <f>IF(ISNUMBER(Regressions!F116),ROUND(Regressions!F116, 1), NA())</f>
        <v>#N/A</v>
      </c>
      <c r="G106" s="551" t="e">
        <f>IF(ISNUMBER(Regressions!G116),ROUND(Regressions!G116, 1), NA())</f>
        <v>#N/A</v>
      </c>
      <c r="H106" s="552" t="e">
        <f>IF(ISNUMBER(Regressions!H116),ROUND(Regressions!H116, 1), NA())</f>
        <v>#N/A</v>
      </c>
      <c r="I106" s="553" t="e">
        <f>IF(ISNUMBER(Regressions!I116),ROUND(Regressions!I116, 1), NA())</f>
        <v>#N/A</v>
      </c>
      <c r="J106" s="554" t="e">
        <f>IF(ISNUMBER(Regressions!K116),ROUND(Regressions!K116, 1), NA())</f>
        <v>#N/A</v>
      </c>
      <c r="K106" s="550" t="e">
        <f>IF(ISNUMBER(Regressions!L116),ROUND(Regressions!L116, 1), NA())</f>
        <v>#N/A</v>
      </c>
      <c r="L106" s="555" t="e">
        <f>IF(ISNUMBER(Regressions!M116),ROUND(Regressions!M116, 1), NA())</f>
        <v>#N/A</v>
      </c>
      <c r="M106" s="552" t="e">
        <f>IF(ISNUMBER(Regressions!N116),ROUND(Regressions!N116, 1), NA())</f>
        <v>#N/A</v>
      </c>
      <c r="N106" s="553" t="e">
        <f>IF(ISNUMBER(Regressions!O116),ROUND(Regressions!O116, 1), NA())</f>
        <v>#N/A</v>
      </c>
      <c r="O106" s="554" t="e">
        <f>IF(ISNUMBER(Regressions!Q116),ROUND(Regressions!Q116, 1), NA())</f>
        <v>#N/A</v>
      </c>
      <c r="P106" s="550" t="e">
        <f>IF(ISNUMBER(Regressions!R116),ROUND(Regressions!R116, 1), NA())</f>
        <v>#N/A</v>
      </c>
      <c r="Q106" s="556" t="e">
        <f>IF(ISNUMBER(Regressions!S116),ROUND(Regressions!S116, 1), NA())</f>
        <v>#N/A</v>
      </c>
      <c r="R106" s="552" t="e">
        <f>IF(ISNUMBER(Regressions!T116),ROUND(Regressions!T116, 1), NA())</f>
        <v>#N/A</v>
      </c>
      <c r="S106" s="553" t="e">
        <f>IF(ISNUMBER(Regressions!U116),ROUND(Regressions!U116, 1), NA())</f>
        <v>#N/A</v>
      </c>
    </row>
    <row r="107" spans="1:19" x14ac:dyDescent="0.25">
      <c r="A107" s="545" t="str">
        <f>+Introduction!$C$7</f>
        <v>Serbia</v>
      </c>
      <c r="B107" s="546">
        <f>IF(ISBLANK(Regressions!B117), " ", Regressions!B117)</f>
        <v>2010</v>
      </c>
      <c r="C107" s="545" t="str">
        <f>HLOOKUP(Introduction!$G$4,nametranslations,27,FALSE)</f>
        <v>Pre-primary</v>
      </c>
      <c r="D107" s="548">
        <f>IF(ISBLANK(Regressions!D117), " ", Regressions!D117)</f>
        <v>299219</v>
      </c>
      <c r="E107" s="549" t="e">
        <f>IF(ISNUMBER(Regressions!E117),ROUND(Regressions!E117, 1), NA())</f>
        <v>#N/A</v>
      </c>
      <c r="F107" s="550" t="e">
        <f>IF(ISNUMBER(Regressions!F117),ROUND(Regressions!F117, 1), NA())</f>
        <v>#N/A</v>
      </c>
      <c r="G107" s="551" t="e">
        <f>IF(ISNUMBER(Regressions!G117),ROUND(Regressions!G117, 1), NA())</f>
        <v>#N/A</v>
      </c>
      <c r="H107" s="552" t="e">
        <f>IF(ISNUMBER(Regressions!H117),ROUND(Regressions!H117, 1), NA())</f>
        <v>#N/A</v>
      </c>
      <c r="I107" s="553" t="e">
        <f>IF(ISNUMBER(Regressions!I117),ROUND(Regressions!I117, 1), NA())</f>
        <v>#N/A</v>
      </c>
      <c r="J107" s="554" t="e">
        <f>IF(ISNUMBER(Regressions!K117),ROUND(Regressions!K117, 1), NA())</f>
        <v>#N/A</v>
      </c>
      <c r="K107" s="550" t="e">
        <f>IF(ISNUMBER(Regressions!L117),ROUND(Regressions!L117, 1), NA())</f>
        <v>#N/A</v>
      </c>
      <c r="L107" s="555" t="e">
        <f>IF(ISNUMBER(Regressions!M117),ROUND(Regressions!M117, 1), NA())</f>
        <v>#N/A</v>
      </c>
      <c r="M107" s="552" t="e">
        <f>IF(ISNUMBER(Regressions!N117),ROUND(Regressions!N117, 1), NA())</f>
        <v>#N/A</v>
      </c>
      <c r="N107" s="553" t="e">
        <f>IF(ISNUMBER(Regressions!O117),ROUND(Regressions!O117, 1), NA())</f>
        <v>#N/A</v>
      </c>
      <c r="O107" s="554" t="e">
        <f>IF(ISNUMBER(Regressions!Q117),ROUND(Regressions!Q117, 1), NA())</f>
        <v>#N/A</v>
      </c>
      <c r="P107" s="550" t="e">
        <f>IF(ISNUMBER(Regressions!R117),ROUND(Regressions!R117, 1), NA())</f>
        <v>#N/A</v>
      </c>
      <c r="Q107" s="556" t="e">
        <f>IF(ISNUMBER(Regressions!S117),ROUND(Regressions!S117, 1), NA())</f>
        <v>#N/A</v>
      </c>
      <c r="R107" s="552" t="e">
        <f>IF(ISNUMBER(Regressions!T117),ROUND(Regressions!T117, 1), NA())</f>
        <v>#N/A</v>
      </c>
      <c r="S107" s="553" t="e">
        <f>IF(ISNUMBER(Regressions!U117),ROUND(Regressions!U117, 1), NA())</f>
        <v>#N/A</v>
      </c>
    </row>
    <row r="108" spans="1:19" x14ac:dyDescent="0.25">
      <c r="A108" s="545" t="str">
        <f>+Introduction!$C$7</f>
        <v>Serbia</v>
      </c>
      <c r="B108" s="546">
        <f>IF(ISBLANK(Regressions!B118), " ", Regressions!B118)</f>
        <v>2011</v>
      </c>
      <c r="C108" s="545" t="str">
        <f>HLOOKUP(Introduction!$G$4,nametranslations,27,FALSE)</f>
        <v>Pre-primary</v>
      </c>
      <c r="D108" s="548">
        <f>IF(ISBLANK(Regressions!D118), " ", Regressions!D118)</f>
        <v>275464</v>
      </c>
      <c r="E108" s="549" t="e">
        <f>IF(ISNUMBER(Regressions!E118),ROUND(Regressions!E118, 1), NA())</f>
        <v>#N/A</v>
      </c>
      <c r="F108" s="550" t="e">
        <f>IF(ISNUMBER(Regressions!F118),ROUND(Regressions!F118, 1), NA())</f>
        <v>#N/A</v>
      </c>
      <c r="G108" s="551" t="e">
        <f>IF(ISNUMBER(Regressions!G118),ROUND(Regressions!G118, 1), NA())</f>
        <v>#N/A</v>
      </c>
      <c r="H108" s="552" t="e">
        <f>IF(ISNUMBER(Regressions!H118),ROUND(Regressions!H118, 1), NA())</f>
        <v>#N/A</v>
      </c>
      <c r="I108" s="553" t="e">
        <f>IF(ISNUMBER(Regressions!I118),ROUND(Regressions!I118, 1), NA())</f>
        <v>#N/A</v>
      </c>
      <c r="J108" s="554" t="e">
        <f>IF(ISNUMBER(Regressions!K118),ROUND(Regressions!K118, 1), NA())</f>
        <v>#N/A</v>
      </c>
      <c r="K108" s="550" t="e">
        <f>IF(ISNUMBER(Regressions!L118),ROUND(Regressions!L118, 1), NA())</f>
        <v>#N/A</v>
      </c>
      <c r="L108" s="555" t="e">
        <f>IF(ISNUMBER(Regressions!M118),ROUND(Regressions!M118, 1), NA())</f>
        <v>#N/A</v>
      </c>
      <c r="M108" s="552" t="e">
        <f>IF(ISNUMBER(Regressions!N118),ROUND(Regressions!N118, 1), NA())</f>
        <v>#N/A</v>
      </c>
      <c r="N108" s="553" t="e">
        <f>IF(ISNUMBER(Regressions!O118),ROUND(Regressions!O118, 1), NA())</f>
        <v>#N/A</v>
      </c>
      <c r="O108" s="554" t="e">
        <f>IF(ISNUMBER(Regressions!Q118),ROUND(Regressions!Q118, 1), NA())</f>
        <v>#N/A</v>
      </c>
      <c r="P108" s="550" t="e">
        <f>IF(ISNUMBER(Regressions!R118),ROUND(Regressions!R118, 1), NA())</f>
        <v>#N/A</v>
      </c>
      <c r="Q108" s="556" t="e">
        <f>IF(ISNUMBER(Regressions!S118),ROUND(Regressions!S118, 1), NA())</f>
        <v>#N/A</v>
      </c>
      <c r="R108" s="552" t="e">
        <f>IF(ISNUMBER(Regressions!T118),ROUND(Regressions!T118, 1), NA())</f>
        <v>#N/A</v>
      </c>
      <c r="S108" s="553" t="e">
        <f>IF(ISNUMBER(Regressions!U118),ROUND(Regressions!U118, 1), NA())</f>
        <v>#N/A</v>
      </c>
    </row>
    <row r="109" spans="1:19" x14ac:dyDescent="0.25">
      <c r="A109" s="545" t="str">
        <f>+Introduction!$C$7</f>
        <v>Serbia</v>
      </c>
      <c r="B109" s="546">
        <f>IF(ISBLANK(Regressions!B119), " ", Regressions!B119)</f>
        <v>2012</v>
      </c>
      <c r="C109" s="545" t="str">
        <f>HLOOKUP(Introduction!$G$4,nametranslations,27,FALSE)</f>
        <v>Pre-primary</v>
      </c>
      <c r="D109" s="548">
        <f>IF(ISBLANK(Regressions!D119), " ", Regressions!D119)</f>
        <v>271364</v>
      </c>
      <c r="E109" s="549" t="e">
        <f>IF(ISNUMBER(Regressions!E119),ROUND(Regressions!E119, 1), NA())</f>
        <v>#N/A</v>
      </c>
      <c r="F109" s="550" t="e">
        <f>IF(ISNUMBER(Regressions!F119),ROUND(Regressions!F119, 1), NA())</f>
        <v>#N/A</v>
      </c>
      <c r="G109" s="551" t="e">
        <f>IF(ISNUMBER(Regressions!G119),ROUND(Regressions!G119, 1), NA())</f>
        <v>#N/A</v>
      </c>
      <c r="H109" s="552" t="e">
        <f>IF(ISNUMBER(Regressions!H119),ROUND(Regressions!H119, 1), NA())</f>
        <v>#N/A</v>
      </c>
      <c r="I109" s="553" t="e">
        <f>IF(ISNUMBER(Regressions!I119),ROUND(Regressions!I119, 1), NA())</f>
        <v>#N/A</v>
      </c>
      <c r="J109" s="554" t="e">
        <f>IF(ISNUMBER(Regressions!K119),ROUND(Regressions!K119, 1), NA())</f>
        <v>#N/A</v>
      </c>
      <c r="K109" s="550" t="e">
        <f>IF(ISNUMBER(Regressions!L119),ROUND(Regressions!L119, 1), NA())</f>
        <v>#N/A</v>
      </c>
      <c r="L109" s="555" t="e">
        <f>IF(ISNUMBER(Regressions!M119),ROUND(Regressions!M119, 1), NA())</f>
        <v>#N/A</v>
      </c>
      <c r="M109" s="552" t="e">
        <f>IF(ISNUMBER(Regressions!N119),ROUND(Regressions!N119, 1), NA())</f>
        <v>#N/A</v>
      </c>
      <c r="N109" s="553" t="e">
        <f>IF(ISNUMBER(Regressions!O119),ROUND(Regressions!O119, 1), NA())</f>
        <v>#N/A</v>
      </c>
      <c r="O109" s="554" t="e">
        <f>IF(ISNUMBER(Regressions!Q119),ROUND(Regressions!Q119, 1), NA())</f>
        <v>#N/A</v>
      </c>
      <c r="P109" s="550" t="e">
        <f>IF(ISNUMBER(Regressions!R119),ROUND(Regressions!R119, 1), NA())</f>
        <v>#N/A</v>
      </c>
      <c r="Q109" s="556" t="e">
        <f>IF(ISNUMBER(Regressions!S119),ROUND(Regressions!S119, 1), NA())</f>
        <v>#N/A</v>
      </c>
      <c r="R109" s="552" t="e">
        <f>IF(ISNUMBER(Regressions!T119),ROUND(Regressions!T119, 1), NA())</f>
        <v>#N/A</v>
      </c>
      <c r="S109" s="553" t="e">
        <f>IF(ISNUMBER(Regressions!U119),ROUND(Regressions!U119, 1), NA())</f>
        <v>#N/A</v>
      </c>
    </row>
    <row r="110" spans="1:19" x14ac:dyDescent="0.25">
      <c r="A110" s="545" t="str">
        <f>+Introduction!$C$7</f>
        <v>Serbia</v>
      </c>
      <c r="B110" s="546">
        <f>IF(ISBLANK(Regressions!B120), " ", Regressions!B120)</f>
        <v>2013</v>
      </c>
      <c r="C110" s="545" t="str">
        <f>HLOOKUP(Introduction!$G$4,nametranslations,27,FALSE)</f>
        <v>Pre-primary</v>
      </c>
      <c r="D110" s="548">
        <f>IF(ISBLANK(Regressions!D120), " ", Regressions!D120)</f>
        <v>268811</v>
      </c>
      <c r="E110" s="549" t="e">
        <f>IF(ISNUMBER(Regressions!E120),ROUND(Regressions!E120, 1), NA())</f>
        <v>#N/A</v>
      </c>
      <c r="F110" s="550" t="e">
        <f>IF(ISNUMBER(Regressions!F120),ROUND(Regressions!F120, 1), NA())</f>
        <v>#N/A</v>
      </c>
      <c r="G110" s="551" t="e">
        <f>IF(ISNUMBER(Regressions!G120),ROUND(Regressions!G120, 1), NA())</f>
        <v>#N/A</v>
      </c>
      <c r="H110" s="552" t="e">
        <f>IF(ISNUMBER(Regressions!H120),ROUND(Regressions!H120, 1), NA())</f>
        <v>#N/A</v>
      </c>
      <c r="I110" s="553" t="e">
        <f>IF(ISNUMBER(Regressions!I120),ROUND(Regressions!I120, 1), NA())</f>
        <v>#N/A</v>
      </c>
      <c r="J110" s="554" t="e">
        <f>IF(ISNUMBER(Regressions!K120),ROUND(Regressions!K120, 1), NA())</f>
        <v>#N/A</v>
      </c>
      <c r="K110" s="550" t="e">
        <f>IF(ISNUMBER(Regressions!L120),ROUND(Regressions!L120, 1), NA())</f>
        <v>#N/A</v>
      </c>
      <c r="L110" s="555" t="e">
        <f>IF(ISNUMBER(Regressions!M120),ROUND(Regressions!M120, 1), NA())</f>
        <v>#N/A</v>
      </c>
      <c r="M110" s="552" t="e">
        <f>IF(ISNUMBER(Regressions!N120),ROUND(Regressions!N120, 1), NA())</f>
        <v>#N/A</v>
      </c>
      <c r="N110" s="553" t="e">
        <f>IF(ISNUMBER(Regressions!O120),ROUND(Regressions!O120, 1), NA())</f>
        <v>#N/A</v>
      </c>
      <c r="O110" s="554" t="e">
        <f>IF(ISNUMBER(Regressions!Q120),ROUND(Regressions!Q120, 1), NA())</f>
        <v>#N/A</v>
      </c>
      <c r="P110" s="550" t="e">
        <f>IF(ISNUMBER(Regressions!R120),ROUND(Regressions!R120, 1), NA())</f>
        <v>#N/A</v>
      </c>
      <c r="Q110" s="556" t="e">
        <f>IF(ISNUMBER(Regressions!S120),ROUND(Regressions!S120, 1), NA())</f>
        <v>#N/A</v>
      </c>
      <c r="R110" s="552" t="e">
        <f>IF(ISNUMBER(Regressions!T120),ROUND(Regressions!T120, 1), NA())</f>
        <v>#N/A</v>
      </c>
      <c r="S110" s="553" t="e">
        <f>IF(ISNUMBER(Regressions!U120),ROUND(Regressions!U120, 1), NA())</f>
        <v>#N/A</v>
      </c>
    </row>
    <row r="111" spans="1:19" x14ac:dyDescent="0.25">
      <c r="A111" s="545" t="str">
        <f>+Introduction!$C$7</f>
        <v>Serbia</v>
      </c>
      <c r="B111" s="546">
        <f>IF(ISBLANK(Regressions!B121), " ", Regressions!B121)</f>
        <v>2014</v>
      </c>
      <c r="C111" s="545" t="str">
        <f>HLOOKUP(Introduction!$G$4,nametranslations,27,FALSE)</f>
        <v>Pre-primary</v>
      </c>
      <c r="D111" s="548">
        <f>IF(ISBLANK(Regressions!D121), " ", Regressions!D121)</f>
        <v>265961</v>
      </c>
      <c r="E111" s="549" t="e">
        <f>IF(ISNUMBER(Regressions!E121),ROUND(Regressions!E121, 1), NA())</f>
        <v>#N/A</v>
      </c>
      <c r="F111" s="550" t="e">
        <f>IF(ISNUMBER(Regressions!F121),ROUND(Regressions!F121, 1), NA())</f>
        <v>#N/A</v>
      </c>
      <c r="G111" s="551" t="e">
        <f>IF(ISNUMBER(Regressions!G121),ROUND(Regressions!G121, 1), NA())</f>
        <v>#N/A</v>
      </c>
      <c r="H111" s="552" t="e">
        <f>IF(ISNUMBER(Regressions!H121),ROUND(Regressions!H121, 1), NA())</f>
        <v>#N/A</v>
      </c>
      <c r="I111" s="553" t="e">
        <f>IF(ISNUMBER(Regressions!I121),ROUND(Regressions!I121, 1), NA())</f>
        <v>#N/A</v>
      </c>
      <c r="J111" s="554" t="e">
        <f>IF(ISNUMBER(Regressions!K121),ROUND(Regressions!K121, 1), NA())</f>
        <v>#N/A</v>
      </c>
      <c r="K111" s="550" t="e">
        <f>IF(ISNUMBER(Regressions!L121),ROUND(Regressions!L121, 1), NA())</f>
        <v>#N/A</v>
      </c>
      <c r="L111" s="555" t="e">
        <f>IF(ISNUMBER(Regressions!M121),ROUND(Regressions!M121, 1), NA())</f>
        <v>#N/A</v>
      </c>
      <c r="M111" s="552" t="e">
        <f>IF(ISNUMBER(Regressions!N121),ROUND(Regressions!N121, 1), NA())</f>
        <v>#N/A</v>
      </c>
      <c r="N111" s="553" t="e">
        <f>IF(ISNUMBER(Regressions!O121),ROUND(Regressions!O121, 1), NA())</f>
        <v>#N/A</v>
      </c>
      <c r="O111" s="554" t="e">
        <f>IF(ISNUMBER(Regressions!Q121),ROUND(Regressions!Q121, 1), NA())</f>
        <v>#N/A</v>
      </c>
      <c r="P111" s="550" t="e">
        <f>IF(ISNUMBER(Regressions!R121),ROUND(Regressions!R121, 1), NA())</f>
        <v>#N/A</v>
      </c>
      <c r="Q111" s="556" t="e">
        <f>IF(ISNUMBER(Regressions!S121),ROUND(Regressions!S121, 1), NA())</f>
        <v>#N/A</v>
      </c>
      <c r="R111" s="552" t="e">
        <f>IF(ISNUMBER(Regressions!T121),ROUND(Regressions!T121, 1), NA())</f>
        <v>#N/A</v>
      </c>
      <c r="S111" s="553" t="e">
        <f>IF(ISNUMBER(Regressions!U121),ROUND(Regressions!U121, 1), NA())</f>
        <v>#N/A</v>
      </c>
    </row>
    <row r="112" spans="1:19" x14ac:dyDescent="0.25">
      <c r="A112" s="545" t="str">
        <f>+Introduction!$C$7</f>
        <v>Serbia</v>
      </c>
      <c r="B112" s="546">
        <f>IF(ISBLANK(Regressions!B122), " ", Regressions!B122)</f>
        <v>2015</v>
      </c>
      <c r="C112" s="545" t="str">
        <f>HLOOKUP(Introduction!$G$4,nametranslations,27,FALSE)</f>
        <v>Pre-primary</v>
      </c>
      <c r="D112" s="548">
        <f>IF(ISBLANK(Regressions!D122), " ", Regressions!D122)</f>
        <v>265257</v>
      </c>
      <c r="E112" s="549" t="e">
        <f>IF(ISNUMBER(Regressions!E122),ROUND(Regressions!E122, 1), NA())</f>
        <v>#N/A</v>
      </c>
      <c r="F112" s="550" t="e">
        <f>IF(ISNUMBER(Regressions!F122),ROUND(Regressions!F122, 1), NA())</f>
        <v>#N/A</v>
      </c>
      <c r="G112" s="551" t="e">
        <f>IF(ISNUMBER(Regressions!G122),ROUND(Regressions!G122, 1), NA())</f>
        <v>#N/A</v>
      </c>
      <c r="H112" s="552" t="e">
        <f>IF(ISNUMBER(Regressions!H122),ROUND(Regressions!H122, 1), NA())</f>
        <v>#N/A</v>
      </c>
      <c r="I112" s="553" t="e">
        <f>IF(ISNUMBER(Regressions!I122),ROUND(Regressions!I122, 1), NA())</f>
        <v>#N/A</v>
      </c>
      <c r="J112" s="554" t="e">
        <f>IF(ISNUMBER(Regressions!K122),ROUND(Regressions!K122, 1), NA())</f>
        <v>#N/A</v>
      </c>
      <c r="K112" s="550" t="e">
        <f>IF(ISNUMBER(Regressions!L122),ROUND(Regressions!L122, 1), NA())</f>
        <v>#N/A</v>
      </c>
      <c r="L112" s="555" t="e">
        <f>IF(ISNUMBER(Regressions!M122),ROUND(Regressions!M122, 1), NA())</f>
        <v>#N/A</v>
      </c>
      <c r="M112" s="552" t="e">
        <f>IF(ISNUMBER(Regressions!N122),ROUND(Regressions!N122, 1), NA())</f>
        <v>#N/A</v>
      </c>
      <c r="N112" s="553" t="e">
        <f>IF(ISNUMBER(Regressions!O122),ROUND(Regressions!O122, 1), NA())</f>
        <v>#N/A</v>
      </c>
      <c r="O112" s="554" t="e">
        <f>IF(ISNUMBER(Regressions!Q122),ROUND(Regressions!Q122, 1), NA())</f>
        <v>#N/A</v>
      </c>
      <c r="P112" s="550" t="e">
        <f>IF(ISNUMBER(Regressions!R122),ROUND(Regressions!R122, 1), NA())</f>
        <v>#N/A</v>
      </c>
      <c r="Q112" s="556" t="e">
        <f>IF(ISNUMBER(Regressions!S122),ROUND(Regressions!S122, 1), NA())</f>
        <v>#N/A</v>
      </c>
      <c r="R112" s="552" t="e">
        <f>IF(ISNUMBER(Regressions!T122),ROUND(Regressions!T122, 1), NA())</f>
        <v>#N/A</v>
      </c>
      <c r="S112" s="553" t="e">
        <f>IF(ISNUMBER(Regressions!U122),ROUND(Regressions!U122, 1), NA())</f>
        <v>#N/A</v>
      </c>
    </row>
    <row r="113" spans="1:19" x14ac:dyDescent="0.25">
      <c r="A113" s="545" t="str">
        <f>+Introduction!$C$7</f>
        <v>Serbia</v>
      </c>
      <c r="B113" s="546">
        <f>IF(ISBLANK(Regressions!B123), " ", Regressions!B123)</f>
        <v>2016</v>
      </c>
      <c r="C113" s="545" t="str">
        <f>HLOOKUP(Introduction!$G$4,nametranslations,27,FALSE)</f>
        <v>Pre-primary</v>
      </c>
      <c r="D113" s="548">
        <f>IF(ISBLANK(Regressions!D123), " ", Regressions!D123)</f>
        <v>265308</v>
      </c>
      <c r="E113" s="549" t="e">
        <f>IF(ISNUMBER(Regressions!E123),ROUND(Regressions!E123, 1), NA())</f>
        <v>#N/A</v>
      </c>
      <c r="F113" s="550" t="e">
        <f>IF(ISNUMBER(Regressions!F123),ROUND(Regressions!F123, 1), NA())</f>
        <v>#N/A</v>
      </c>
      <c r="G113" s="551" t="e">
        <f>IF(ISNUMBER(Regressions!G123),ROUND(Regressions!G123, 1), NA())</f>
        <v>#N/A</v>
      </c>
      <c r="H113" s="552" t="e">
        <f>IF(ISNUMBER(Regressions!H123),ROUND(Regressions!H123, 1), NA())</f>
        <v>#N/A</v>
      </c>
      <c r="I113" s="553" t="e">
        <f>IF(ISNUMBER(Regressions!I123),ROUND(Regressions!I123, 1), NA())</f>
        <v>#N/A</v>
      </c>
      <c r="J113" s="554" t="e">
        <f>IF(ISNUMBER(Regressions!K123),ROUND(Regressions!K123, 1), NA())</f>
        <v>#N/A</v>
      </c>
      <c r="K113" s="550" t="e">
        <f>IF(ISNUMBER(Regressions!L123),ROUND(Regressions!L123, 1), NA())</f>
        <v>#N/A</v>
      </c>
      <c r="L113" s="555" t="e">
        <f>IF(ISNUMBER(Regressions!M123),ROUND(Regressions!M123, 1), NA())</f>
        <v>#N/A</v>
      </c>
      <c r="M113" s="552" t="e">
        <f>IF(ISNUMBER(Regressions!N123),ROUND(Regressions!N123, 1), NA())</f>
        <v>#N/A</v>
      </c>
      <c r="N113" s="553" t="e">
        <f>IF(ISNUMBER(Regressions!O123),ROUND(Regressions!O123, 1), NA())</f>
        <v>#N/A</v>
      </c>
      <c r="O113" s="554" t="e">
        <f>IF(ISNUMBER(Regressions!Q123),ROUND(Regressions!Q123, 1), NA())</f>
        <v>#N/A</v>
      </c>
      <c r="P113" s="550" t="e">
        <f>IF(ISNUMBER(Regressions!R123),ROUND(Regressions!R123, 1), NA())</f>
        <v>#N/A</v>
      </c>
      <c r="Q113" s="556" t="e">
        <f>IF(ISNUMBER(Regressions!S123),ROUND(Regressions!S123, 1), NA())</f>
        <v>#N/A</v>
      </c>
      <c r="R113" s="552" t="e">
        <f>IF(ISNUMBER(Regressions!T123),ROUND(Regressions!T123, 1), NA())</f>
        <v>#N/A</v>
      </c>
      <c r="S113" s="553" t="e">
        <f>IF(ISNUMBER(Regressions!U123),ROUND(Regressions!U123, 1), NA())</f>
        <v>#N/A</v>
      </c>
    </row>
    <row r="114" spans="1:19" x14ac:dyDescent="0.25">
      <c r="A114" s="545" t="str">
        <f>+Introduction!$C$7</f>
        <v>Serbia</v>
      </c>
      <c r="B114" s="546">
        <f>IF(ISBLANK(Regressions!B124), " ", Regressions!B124)</f>
        <v>2017</v>
      </c>
      <c r="C114" s="545" t="str">
        <f>HLOOKUP(Introduction!$G$4,nametranslations,27,FALSE)</f>
        <v>Pre-primary</v>
      </c>
      <c r="D114" s="548">
        <f>IF(ISBLANK(Regressions!D124), " ", Regressions!D124)</f>
        <v>263263</v>
      </c>
      <c r="E114" s="549" t="e">
        <f>IF(ISNUMBER(Regressions!E124),ROUND(Regressions!E124, 1), NA())</f>
        <v>#N/A</v>
      </c>
      <c r="F114" s="550" t="e">
        <f>IF(ISNUMBER(Regressions!F124),ROUND(Regressions!F124, 1), NA())</f>
        <v>#N/A</v>
      </c>
      <c r="G114" s="551" t="e">
        <f>IF(ISNUMBER(Regressions!G124),ROUND(Regressions!G124, 1), NA())</f>
        <v>#N/A</v>
      </c>
      <c r="H114" s="552" t="e">
        <f>IF(ISNUMBER(Regressions!H124),ROUND(Regressions!H124, 1), NA())</f>
        <v>#N/A</v>
      </c>
      <c r="I114" s="553" t="e">
        <f>IF(ISNUMBER(Regressions!I124),ROUND(Regressions!I124, 1), NA())</f>
        <v>#N/A</v>
      </c>
      <c r="J114" s="554" t="e">
        <f>IF(ISNUMBER(Regressions!K124),ROUND(Regressions!K124, 1), NA())</f>
        <v>#N/A</v>
      </c>
      <c r="K114" s="550" t="e">
        <f>IF(ISNUMBER(Regressions!L124),ROUND(Regressions!L124, 1), NA())</f>
        <v>#N/A</v>
      </c>
      <c r="L114" s="555" t="e">
        <f>IF(ISNUMBER(Regressions!M124),ROUND(Regressions!M124, 1), NA())</f>
        <v>#N/A</v>
      </c>
      <c r="M114" s="552" t="e">
        <f>IF(ISNUMBER(Regressions!N124),ROUND(Regressions!N124, 1), NA())</f>
        <v>#N/A</v>
      </c>
      <c r="N114" s="553" t="e">
        <f>IF(ISNUMBER(Regressions!O124),ROUND(Regressions!O124, 1), NA())</f>
        <v>#N/A</v>
      </c>
      <c r="O114" s="554" t="e">
        <f>IF(ISNUMBER(Regressions!Q124),ROUND(Regressions!Q124, 1), NA())</f>
        <v>#N/A</v>
      </c>
      <c r="P114" s="550" t="e">
        <f>IF(ISNUMBER(Regressions!R124),ROUND(Regressions!R124, 1), NA())</f>
        <v>#N/A</v>
      </c>
      <c r="Q114" s="556" t="e">
        <f>IF(ISNUMBER(Regressions!S124),ROUND(Regressions!S124, 1), NA())</f>
        <v>#N/A</v>
      </c>
      <c r="R114" s="552" t="e">
        <f>IF(ISNUMBER(Regressions!T124),ROUND(Regressions!T124, 1), NA())</f>
        <v>#N/A</v>
      </c>
      <c r="S114" s="553" t="e">
        <f>IF(ISNUMBER(Regressions!U124),ROUND(Regressions!U124, 1), NA())</f>
        <v>#N/A</v>
      </c>
    </row>
    <row r="115" spans="1:19" x14ac:dyDescent="0.25">
      <c r="A115" s="545" t="str">
        <f>+Introduction!$C$7</f>
        <v>Serbia</v>
      </c>
      <c r="B115" s="546">
        <f>IF(ISBLANK(Regressions!B125), " ", Regressions!B125)</f>
        <v>2018</v>
      </c>
      <c r="C115" s="545" t="str">
        <f>HLOOKUP(Introduction!$G$4,nametranslations,27,FALSE)</f>
        <v>Pre-primary</v>
      </c>
      <c r="D115" s="548">
        <f>IF(ISBLANK(Regressions!D125), " ", Regressions!D125)</f>
        <v>263186</v>
      </c>
      <c r="E115" s="549" t="e">
        <f>IF(ISNUMBER(Regressions!E125),ROUND(Regressions!E125, 1), NA())</f>
        <v>#N/A</v>
      </c>
      <c r="F115" s="550" t="e">
        <f>IF(ISNUMBER(Regressions!F125),ROUND(Regressions!F125, 1), NA())</f>
        <v>#N/A</v>
      </c>
      <c r="G115" s="551" t="e">
        <f>IF(ISNUMBER(Regressions!G125),ROUND(Regressions!G125, 1), NA())</f>
        <v>#N/A</v>
      </c>
      <c r="H115" s="552" t="e">
        <f>IF(ISNUMBER(Regressions!H125),ROUND(Regressions!H125, 1), NA())</f>
        <v>#N/A</v>
      </c>
      <c r="I115" s="553" t="e">
        <f>IF(ISNUMBER(Regressions!I125),ROUND(Regressions!I125, 1), NA())</f>
        <v>#N/A</v>
      </c>
      <c r="J115" s="554" t="e">
        <f>IF(ISNUMBER(Regressions!K125),ROUND(Regressions!K125, 1), NA())</f>
        <v>#N/A</v>
      </c>
      <c r="K115" s="550" t="e">
        <f>IF(ISNUMBER(Regressions!L125),ROUND(Regressions!L125, 1), NA())</f>
        <v>#N/A</v>
      </c>
      <c r="L115" s="555" t="e">
        <f>IF(ISNUMBER(Regressions!M125),ROUND(Regressions!M125, 1), NA())</f>
        <v>#N/A</v>
      </c>
      <c r="M115" s="552" t="e">
        <f>IF(ISNUMBER(Regressions!N125),ROUND(Regressions!N125, 1), NA())</f>
        <v>#N/A</v>
      </c>
      <c r="N115" s="553" t="e">
        <f>IF(ISNUMBER(Regressions!O125),ROUND(Regressions!O125, 1), NA())</f>
        <v>#N/A</v>
      </c>
      <c r="O115" s="554" t="e">
        <f>IF(ISNUMBER(Regressions!Q125),ROUND(Regressions!Q125, 1), NA())</f>
        <v>#N/A</v>
      </c>
      <c r="P115" s="550" t="e">
        <f>IF(ISNUMBER(Regressions!R125),ROUND(Regressions!R125, 1), NA())</f>
        <v>#N/A</v>
      </c>
      <c r="Q115" s="556" t="e">
        <f>IF(ISNUMBER(Regressions!S125),ROUND(Regressions!S125, 1), NA())</f>
        <v>#N/A</v>
      </c>
      <c r="R115" s="552" t="e">
        <f>IF(ISNUMBER(Regressions!T125),ROUND(Regressions!T125, 1), NA())</f>
        <v>#N/A</v>
      </c>
      <c r="S115" s="553" t="e">
        <f>IF(ISNUMBER(Regressions!U125),ROUND(Regressions!U125, 1), NA())</f>
        <v>#N/A</v>
      </c>
    </row>
    <row r="116" spans="1:19" x14ac:dyDescent="0.25">
      <c r="A116" s="545" t="str">
        <f>+Introduction!$C$7</f>
        <v>Serbia</v>
      </c>
      <c r="B116" s="546">
        <f>IF(ISBLANK(Regressions!B126), " ", Regressions!B126)</f>
        <v>2019</v>
      </c>
      <c r="C116" s="545" t="str">
        <f>HLOOKUP(Introduction!$G$4,nametranslations,27,FALSE)</f>
        <v>Pre-primary</v>
      </c>
      <c r="D116" s="548">
        <f>IF(ISBLANK(Regressions!D126), " ", Regressions!D126)</f>
        <v>263139</v>
      </c>
      <c r="E116" s="549" t="e">
        <f>IF(ISNUMBER(Regressions!E126),ROUND(Regressions!E126, 1), NA())</f>
        <v>#N/A</v>
      </c>
      <c r="F116" s="550" t="e">
        <f>IF(ISNUMBER(Regressions!F126),ROUND(Regressions!F126, 1), NA())</f>
        <v>#N/A</v>
      </c>
      <c r="G116" s="551" t="e">
        <f>IF(ISNUMBER(Regressions!G126),ROUND(Regressions!G126, 1), NA())</f>
        <v>#N/A</v>
      </c>
      <c r="H116" s="552" t="e">
        <f>IF(ISNUMBER(Regressions!H126),ROUND(Regressions!H126, 1), NA())</f>
        <v>#N/A</v>
      </c>
      <c r="I116" s="553" t="e">
        <f>IF(ISNUMBER(Regressions!I126),ROUND(Regressions!I126, 1), NA())</f>
        <v>#N/A</v>
      </c>
      <c r="J116" s="554" t="e">
        <f>IF(ISNUMBER(Regressions!K126),ROUND(Regressions!K126, 1), NA())</f>
        <v>#N/A</v>
      </c>
      <c r="K116" s="550" t="e">
        <f>IF(ISNUMBER(Regressions!L126),ROUND(Regressions!L126, 1), NA())</f>
        <v>#N/A</v>
      </c>
      <c r="L116" s="555" t="e">
        <f>IF(ISNUMBER(Regressions!M126),ROUND(Regressions!M126, 1), NA())</f>
        <v>#N/A</v>
      </c>
      <c r="M116" s="552" t="e">
        <f>IF(ISNUMBER(Regressions!N126),ROUND(Regressions!N126, 1), NA())</f>
        <v>#N/A</v>
      </c>
      <c r="N116" s="553" t="e">
        <f>IF(ISNUMBER(Regressions!O126),ROUND(Regressions!O126, 1), NA())</f>
        <v>#N/A</v>
      </c>
      <c r="O116" s="554" t="e">
        <f>IF(ISNUMBER(Regressions!Q126),ROUND(Regressions!Q126, 1), NA())</f>
        <v>#N/A</v>
      </c>
      <c r="P116" s="550" t="e">
        <f>IF(ISNUMBER(Regressions!R126),ROUND(Regressions!R126, 1), NA())</f>
        <v>#N/A</v>
      </c>
      <c r="Q116" s="556" t="e">
        <f>IF(ISNUMBER(Regressions!S126),ROUND(Regressions!S126, 1), NA())</f>
        <v>#N/A</v>
      </c>
      <c r="R116" s="552" t="e">
        <f>IF(ISNUMBER(Regressions!T126),ROUND(Regressions!T126, 1), NA())</f>
        <v>#N/A</v>
      </c>
      <c r="S116" s="553" t="e">
        <f>IF(ISNUMBER(Regressions!U126),ROUND(Regressions!U126, 1), NA())</f>
        <v>#N/A</v>
      </c>
    </row>
    <row r="117" spans="1:19" x14ac:dyDescent="0.25">
      <c r="A117" s="545" t="str">
        <f>+Introduction!$C$7</f>
        <v>Serbia</v>
      </c>
      <c r="B117" s="546">
        <f>IF(ISBLANK(Regressions!B127), " ", Regressions!B127)</f>
        <v>2020</v>
      </c>
      <c r="C117" s="545" t="str">
        <f>HLOOKUP(Introduction!$G$4,nametranslations,27,FALSE)</f>
        <v>Pre-primary</v>
      </c>
      <c r="D117" s="548">
        <f>IF(ISBLANK(Regressions!D127), " ", Regressions!D127)</f>
        <v>260677</v>
      </c>
      <c r="E117" s="549" t="e">
        <f>IF(ISNUMBER(Regressions!E127),ROUND(Regressions!E127, 1), NA())</f>
        <v>#N/A</v>
      </c>
      <c r="F117" s="550" t="e">
        <f>IF(ISNUMBER(Regressions!F127),ROUND(Regressions!F127, 1), NA())</f>
        <v>#N/A</v>
      </c>
      <c r="G117" s="551" t="e">
        <f>IF(ISNUMBER(Regressions!G127),ROUND(Regressions!G127, 1), NA())</f>
        <v>#N/A</v>
      </c>
      <c r="H117" s="552" t="e">
        <f>IF(ISNUMBER(Regressions!H127),ROUND(Regressions!H127, 1), NA())</f>
        <v>#N/A</v>
      </c>
      <c r="I117" s="553" t="e">
        <f>IF(ISNUMBER(Regressions!I127),ROUND(Regressions!I127, 1), NA())</f>
        <v>#N/A</v>
      </c>
      <c r="J117" s="554" t="e">
        <f>IF(ISNUMBER(Regressions!K127),ROUND(Regressions!K127, 1), NA())</f>
        <v>#N/A</v>
      </c>
      <c r="K117" s="550" t="e">
        <f>IF(ISNUMBER(Regressions!L127),ROUND(Regressions!L127, 1), NA())</f>
        <v>#N/A</v>
      </c>
      <c r="L117" s="555" t="e">
        <f>IF(ISNUMBER(Regressions!M127),ROUND(Regressions!M127, 1), NA())</f>
        <v>#N/A</v>
      </c>
      <c r="M117" s="552" t="e">
        <f>IF(ISNUMBER(Regressions!N127),ROUND(Regressions!N127, 1), NA())</f>
        <v>#N/A</v>
      </c>
      <c r="N117" s="553" t="e">
        <f>IF(ISNUMBER(Regressions!O127),ROUND(Regressions!O127, 1), NA())</f>
        <v>#N/A</v>
      </c>
      <c r="O117" s="554" t="e">
        <f>IF(ISNUMBER(Regressions!Q127),ROUND(Regressions!Q127, 1), NA())</f>
        <v>#N/A</v>
      </c>
      <c r="P117" s="550" t="e">
        <f>IF(ISNUMBER(Regressions!R127),ROUND(Regressions!R127, 1), NA())</f>
        <v>#N/A</v>
      </c>
      <c r="Q117" s="556" t="e">
        <f>IF(ISNUMBER(Regressions!S127),ROUND(Regressions!S127, 1), NA())</f>
        <v>#N/A</v>
      </c>
      <c r="R117" s="552" t="e">
        <f>IF(ISNUMBER(Regressions!T127),ROUND(Regressions!T127, 1), NA())</f>
        <v>#N/A</v>
      </c>
      <c r="S117" s="553" t="e">
        <f>IF(ISNUMBER(Regressions!U127),ROUND(Regressions!U127, 1), NA())</f>
        <v>#N/A</v>
      </c>
    </row>
    <row r="118" spans="1:19" x14ac:dyDescent="0.25">
      <c r="A118" s="545" t="str">
        <f>+Introduction!$C$7</f>
        <v>Serbia</v>
      </c>
      <c r="B118" s="546">
        <f>IF(ISBLANK(Regressions!B128), " ", Regressions!B128)</f>
        <v>2021</v>
      </c>
      <c r="C118" s="545" t="str">
        <f>HLOOKUP(Introduction!$G$4,nametranslations,27,FALSE)</f>
        <v>Pre-primary</v>
      </c>
      <c r="D118" s="548">
        <f>IF(ISBLANK(Regressions!D128), " ", Regressions!D128)</f>
        <v>260116</v>
      </c>
      <c r="E118" s="554" t="e">
        <f>IF(ISNUMBER(Regressions!E128),ROUND(Regressions!E128, 1), NA())</f>
        <v>#N/A</v>
      </c>
      <c r="F118" s="557" t="e">
        <f>IF(ISNUMBER(Regressions!F128),ROUND(Regressions!F128, 1), NA())</f>
        <v>#N/A</v>
      </c>
      <c r="G118" s="558" t="e">
        <f>IF(ISNUMBER(Regressions!G128),ROUND(Regressions!G128, 1), NA())</f>
        <v>#N/A</v>
      </c>
      <c r="H118" s="552" t="e">
        <f>IF(ISNUMBER(Regressions!H128),ROUND(Regressions!H128, 1), NA())</f>
        <v>#N/A</v>
      </c>
      <c r="I118" s="553" t="e">
        <f>IF(ISNUMBER(Regressions!I128),ROUND(Regressions!I128, 1), NA())</f>
        <v>#N/A</v>
      </c>
      <c r="J118" s="554" t="e">
        <f>IF(ISNUMBER(Regressions!K128),ROUND(Regressions!K128, 1), NA())</f>
        <v>#N/A</v>
      </c>
      <c r="K118" s="557" t="e">
        <f>IF(ISNUMBER(Regressions!L128),ROUND(Regressions!L128, 1), NA())</f>
        <v>#N/A</v>
      </c>
      <c r="L118" s="559" t="e">
        <f>IF(ISNUMBER(Regressions!M128),ROUND(Regressions!M128, 1), NA())</f>
        <v>#N/A</v>
      </c>
      <c r="M118" s="552" t="e">
        <f>IF(ISNUMBER(Regressions!N128),ROUND(Regressions!N128, 1), NA())</f>
        <v>#N/A</v>
      </c>
      <c r="N118" s="553" t="e">
        <f>IF(ISNUMBER(Regressions!O128),ROUND(Regressions!O128, 1), NA())</f>
        <v>#N/A</v>
      </c>
      <c r="O118" s="554" t="e">
        <f>IF(ISNUMBER(Regressions!Q128),ROUND(Regressions!Q128, 1), NA())</f>
        <v>#N/A</v>
      </c>
      <c r="P118" s="557" t="e">
        <f>IF(ISNUMBER(Regressions!R128),ROUND(Regressions!R128, 1), NA())</f>
        <v>#N/A</v>
      </c>
      <c r="Q118" s="560" t="e">
        <f>IF(ISNUMBER(Regressions!S128),ROUND(Regressions!S128, 1), NA())</f>
        <v>#N/A</v>
      </c>
      <c r="R118" s="552" t="e">
        <f>IF(ISNUMBER(Regressions!T128),ROUND(Regressions!T128, 1), NA())</f>
        <v>#N/A</v>
      </c>
      <c r="S118" s="553" t="e">
        <f>IF(ISNUMBER(Regressions!U128),ROUND(Regressions!U128, 1), NA())</f>
        <v>#N/A</v>
      </c>
    </row>
    <row r="119" spans="1:19" x14ac:dyDescent="0.25">
      <c r="A119" s="545" t="str">
        <f>+Introduction!$C$7</f>
        <v>Serbia</v>
      </c>
      <c r="B119" s="546">
        <f>IF(ISBLANK(Regressions!B129), " ", Regressions!B129)</f>
        <v>2022</v>
      </c>
      <c r="C119" s="545" t="str">
        <f>HLOOKUP(Introduction!$G$4,nametranslations,27,FALSE)</f>
        <v>Pre-primary</v>
      </c>
      <c r="D119" s="548">
        <f>IF(ISBLANK(Regressions!D129), " ", Regressions!D129)</f>
        <v>257700</v>
      </c>
      <c r="E119" s="549" t="e">
        <f>IF(ISNUMBER(Regressions!E129),ROUND(Regressions!E129, 1), NA())</f>
        <v>#N/A</v>
      </c>
      <c r="F119" s="550" t="e">
        <f>IF(ISNUMBER(Regressions!F129),ROUND(Regressions!F129, 1), NA())</f>
        <v>#N/A</v>
      </c>
      <c r="G119" s="551" t="e">
        <f>IF(ISNUMBER(Regressions!G129),ROUND(Regressions!G129, 1), NA())</f>
        <v>#N/A</v>
      </c>
      <c r="H119" s="552" t="e">
        <f>IF(ISNUMBER(Regressions!H129),ROUND(Regressions!H129, 1), NA())</f>
        <v>#N/A</v>
      </c>
      <c r="I119" s="553" t="e">
        <f>IF(ISNUMBER(Regressions!I129),ROUND(Regressions!I129, 1), NA())</f>
        <v>#N/A</v>
      </c>
      <c r="J119" s="554" t="e">
        <f>IF(ISNUMBER(Regressions!K129),ROUND(Regressions!K129, 1), NA())</f>
        <v>#N/A</v>
      </c>
      <c r="K119" s="550" t="e">
        <f>IF(ISNUMBER(Regressions!L129),ROUND(Regressions!L129, 1), NA())</f>
        <v>#N/A</v>
      </c>
      <c r="L119" s="555" t="e">
        <f>IF(ISNUMBER(Regressions!M129),ROUND(Regressions!M129, 1), NA())</f>
        <v>#N/A</v>
      </c>
      <c r="M119" s="552" t="e">
        <f>IF(ISNUMBER(Regressions!N129),ROUND(Regressions!N129, 1), NA())</f>
        <v>#N/A</v>
      </c>
      <c r="N119" s="553" t="e">
        <f>IF(ISNUMBER(Regressions!O129),ROUND(Regressions!O129, 1), NA())</f>
        <v>#N/A</v>
      </c>
      <c r="O119" s="554" t="e">
        <f>IF(ISNUMBER(Regressions!Q129),ROUND(Regressions!Q129, 1), NA())</f>
        <v>#N/A</v>
      </c>
      <c r="P119" s="550" t="e">
        <f>IF(ISNUMBER(Regressions!R129),ROUND(Regressions!R129, 1), NA())</f>
        <v>#N/A</v>
      </c>
      <c r="Q119" s="556" t="e">
        <f>IF(ISNUMBER(Regressions!S129),ROUND(Regressions!S129, 1), NA())</f>
        <v>#N/A</v>
      </c>
      <c r="R119" s="552" t="e">
        <f>IF(ISNUMBER(Regressions!T129),ROUND(Regressions!T129, 1), NA())</f>
        <v>#N/A</v>
      </c>
      <c r="S119" s="553" t="e">
        <f>IF(ISNUMBER(Regressions!U129),ROUND(Regressions!U129, 1), NA())</f>
        <v>#N/A</v>
      </c>
    </row>
    <row r="120" spans="1:19" x14ac:dyDescent="0.25">
      <c r="A120" s="545" t="str">
        <f>+Introduction!$C$7</f>
        <v>Serbia</v>
      </c>
      <c r="B120" s="546">
        <f>IF(ISBLANK(Regressions!B130), " ", Regressions!B130)</f>
        <v>2023</v>
      </c>
      <c r="C120" s="545" t="str">
        <f>HLOOKUP(Introduction!$G$4,nametranslations,27,FALSE)</f>
        <v>Pre-primary</v>
      </c>
      <c r="D120" s="548">
        <f>IF(ISBLANK(Regressions!D130), " ", Regressions!D130)</f>
        <v>255415</v>
      </c>
      <c r="E120" s="549" t="e">
        <f>IF(ISNUMBER(Regressions!E130),ROUND(Regressions!E130, 1), NA())</f>
        <v>#N/A</v>
      </c>
      <c r="F120" s="550" t="e">
        <f>IF(ISNUMBER(Regressions!F130),ROUND(Regressions!F130, 1), NA())</f>
        <v>#N/A</v>
      </c>
      <c r="G120" s="551" t="e">
        <f>IF(ISNUMBER(Regressions!G130),ROUND(Regressions!G130, 1), NA())</f>
        <v>#N/A</v>
      </c>
      <c r="H120" s="552" t="e">
        <f>IF(ISNUMBER(Regressions!H130),ROUND(Regressions!H130, 1), NA())</f>
        <v>#N/A</v>
      </c>
      <c r="I120" s="553" t="e">
        <f>IF(ISNUMBER(Regressions!I130),ROUND(Regressions!I130, 1), NA())</f>
        <v>#N/A</v>
      </c>
      <c r="J120" s="554" t="e">
        <f>IF(ISNUMBER(Regressions!K130),ROUND(Regressions!K130, 1), NA())</f>
        <v>#N/A</v>
      </c>
      <c r="K120" s="550" t="e">
        <f>IF(ISNUMBER(Regressions!L130),ROUND(Regressions!L130, 1), NA())</f>
        <v>#N/A</v>
      </c>
      <c r="L120" s="555" t="e">
        <f>IF(ISNUMBER(Regressions!M130),ROUND(Regressions!M130, 1), NA())</f>
        <v>#N/A</v>
      </c>
      <c r="M120" s="552" t="e">
        <f>IF(ISNUMBER(Regressions!N130),ROUND(Regressions!N130, 1), NA())</f>
        <v>#N/A</v>
      </c>
      <c r="N120" s="553" t="e">
        <f>IF(ISNUMBER(Regressions!O130),ROUND(Regressions!O130, 1), NA())</f>
        <v>#N/A</v>
      </c>
      <c r="O120" s="554" t="e">
        <f>IF(ISNUMBER(Regressions!Q130),ROUND(Regressions!Q130, 1), NA())</f>
        <v>#N/A</v>
      </c>
      <c r="P120" s="550" t="e">
        <f>IF(ISNUMBER(Regressions!R130),ROUND(Regressions!R130, 1), NA())</f>
        <v>#N/A</v>
      </c>
      <c r="Q120" s="556" t="e">
        <f>IF(ISNUMBER(Regressions!S130),ROUND(Regressions!S130, 1), NA())</f>
        <v>#N/A</v>
      </c>
      <c r="R120" s="552" t="e">
        <f>IF(ISNUMBER(Regressions!T130),ROUND(Regressions!T130, 1), NA())</f>
        <v>#N/A</v>
      </c>
      <c r="S120" s="553" t="e">
        <f>IF(ISNUMBER(Regressions!U130),ROUND(Regressions!U130, 1), NA())</f>
        <v>#N/A</v>
      </c>
    </row>
    <row r="121" spans="1:19" x14ac:dyDescent="0.25">
      <c r="A121" s="545" t="str">
        <f>+Introduction!$C$7</f>
        <v>Serbia</v>
      </c>
      <c r="B121" s="546">
        <f>IF(ISBLANK(Regressions!B131), " ", Regressions!B131)</f>
        <v>2024</v>
      </c>
      <c r="C121" s="545" t="str">
        <f>HLOOKUP(Introduction!$G$4,nametranslations,27,FALSE)</f>
        <v>Pre-primary</v>
      </c>
      <c r="D121" s="548">
        <f>IF(ISBLANK(Regressions!D131), " ", Regressions!D131)</f>
        <v>248916</v>
      </c>
      <c r="E121" s="549" t="e">
        <f>IF(ISNUMBER(Regressions!E131),ROUND(Regressions!E131, 1), NA())</f>
        <v>#N/A</v>
      </c>
      <c r="F121" s="550" t="e">
        <f>IF(ISNUMBER(Regressions!F131),ROUND(Regressions!F131, 1), NA())</f>
        <v>#N/A</v>
      </c>
      <c r="G121" s="551" t="e">
        <f>IF(ISNUMBER(Regressions!G131),ROUND(Regressions!G131, 1), NA())</f>
        <v>#N/A</v>
      </c>
      <c r="H121" s="552" t="e">
        <f>IF(ISNUMBER(Regressions!H131),ROUND(Regressions!H131, 1), NA())</f>
        <v>#N/A</v>
      </c>
      <c r="I121" s="553" t="e">
        <f>IF(ISNUMBER(Regressions!I131),ROUND(Regressions!I131, 1), NA())</f>
        <v>#N/A</v>
      </c>
      <c r="J121" s="554" t="e">
        <f>IF(ISNUMBER(Regressions!K131),ROUND(Regressions!K131, 1), NA())</f>
        <v>#N/A</v>
      </c>
      <c r="K121" s="550" t="e">
        <f>IF(ISNUMBER(Regressions!L131),ROUND(Regressions!L131, 1), NA())</f>
        <v>#N/A</v>
      </c>
      <c r="L121" s="555" t="e">
        <f>IF(ISNUMBER(Regressions!M131),ROUND(Regressions!M131, 1), NA())</f>
        <v>#N/A</v>
      </c>
      <c r="M121" s="552" t="e">
        <f>IF(ISNUMBER(Regressions!N131),ROUND(Regressions!N131, 1), NA())</f>
        <v>#N/A</v>
      </c>
      <c r="N121" s="553" t="e">
        <f>IF(ISNUMBER(Regressions!O131),ROUND(Regressions!O131, 1), NA())</f>
        <v>#N/A</v>
      </c>
      <c r="O121" s="554" t="e">
        <f>IF(ISNUMBER(Regressions!Q131),ROUND(Regressions!Q131, 1), NA())</f>
        <v>#N/A</v>
      </c>
      <c r="P121" s="550" t="e">
        <f>IF(ISNUMBER(Regressions!R131),ROUND(Regressions!R131, 1), NA())</f>
        <v>#N/A</v>
      </c>
      <c r="Q121" s="556" t="e">
        <f>IF(ISNUMBER(Regressions!S131),ROUND(Regressions!S131, 1), NA())</f>
        <v>#N/A</v>
      </c>
      <c r="R121" s="552" t="e">
        <f>IF(ISNUMBER(Regressions!T131),ROUND(Regressions!T131, 1), NA())</f>
        <v>#N/A</v>
      </c>
      <c r="S121" s="553" t="e">
        <f>IF(ISNUMBER(Regressions!U131),ROUND(Regressions!U131, 1), NA())</f>
        <v>#N/A</v>
      </c>
    </row>
    <row r="122" spans="1:19" x14ac:dyDescent="0.25">
      <c r="A122" s="561" t="str">
        <f>+Introduction!$C$7</f>
        <v>Serbia</v>
      </c>
      <c r="B122" s="562">
        <f>IF(ISBLANK(Regressions!B132), " ", Regressions!B132)</f>
        <v>2025</v>
      </c>
      <c r="C122" s="561" t="str">
        <f>HLOOKUP(Introduction!$G$4,nametranslations,27,FALSE)</f>
        <v>Pre-primary</v>
      </c>
      <c r="D122" s="563">
        <f>IF(ISBLANK(Regressions!D132), " ", Regressions!D132)</f>
        <v>246318</v>
      </c>
      <c r="E122" s="564" t="e">
        <f>IF(ISNUMBER(Regressions!E132),ROUND(Regressions!E132, 1), NA())</f>
        <v>#N/A</v>
      </c>
      <c r="F122" s="565" t="e">
        <f>IF(ISNUMBER(Regressions!F132),ROUND(Regressions!F132, 1), NA())</f>
        <v>#N/A</v>
      </c>
      <c r="G122" s="566" t="e">
        <f>IF(ISNUMBER(Regressions!G132),ROUND(Regressions!G132, 1), NA())</f>
        <v>#N/A</v>
      </c>
      <c r="H122" s="567" t="e">
        <f>IF(ISNUMBER(Regressions!H132),ROUND(Regressions!H132, 1), NA())</f>
        <v>#N/A</v>
      </c>
      <c r="I122" s="568" t="e">
        <f>IF(ISNUMBER(Regressions!I132),ROUND(Regressions!I132, 1), NA())</f>
        <v>#N/A</v>
      </c>
      <c r="J122" s="569" t="e">
        <f>IF(ISNUMBER(Regressions!K132),ROUND(Regressions!K132, 1), NA())</f>
        <v>#N/A</v>
      </c>
      <c r="K122" s="565" t="e">
        <f>IF(ISNUMBER(Regressions!L132),ROUND(Regressions!L132, 1), NA())</f>
        <v>#N/A</v>
      </c>
      <c r="L122" s="570" t="e">
        <f>IF(ISNUMBER(Regressions!M132),ROUND(Regressions!M132, 1), NA())</f>
        <v>#N/A</v>
      </c>
      <c r="M122" s="567" t="e">
        <f>IF(ISNUMBER(Regressions!N132),ROUND(Regressions!N132, 1), NA())</f>
        <v>#N/A</v>
      </c>
      <c r="N122" s="568" t="e">
        <f>IF(ISNUMBER(Regressions!O132),ROUND(Regressions!O132, 1), NA())</f>
        <v>#N/A</v>
      </c>
      <c r="O122" s="569" t="e">
        <f>IF(ISNUMBER(Regressions!Q132),ROUND(Regressions!Q132, 1), NA())</f>
        <v>#N/A</v>
      </c>
      <c r="P122" s="565" t="e">
        <f>IF(ISNUMBER(Regressions!R132),ROUND(Regressions!R132, 1), NA())</f>
        <v>#N/A</v>
      </c>
      <c r="Q122" s="571" t="e">
        <f>IF(ISNUMBER(Regressions!S132),ROUND(Regressions!S132, 1), NA())</f>
        <v>#N/A</v>
      </c>
      <c r="R122" s="567" t="e">
        <f>IF(ISNUMBER(Regressions!T132),ROUND(Regressions!T132, 1), NA())</f>
        <v>#N/A</v>
      </c>
      <c r="S122" s="568" t="e">
        <f>IF(ISNUMBER(Regressions!U132),ROUND(Regressions!U132, 1), NA())</f>
        <v>#N/A</v>
      </c>
    </row>
    <row r="123" spans="1:19" hidden="1" x14ac:dyDescent="0.25">
      <c r="A123" s="545" t="str">
        <f>+Introduction!$C$7</f>
        <v>Serbia</v>
      </c>
      <c r="B123" s="546">
        <f>IF(ISBLANK(Regressions!B133), " ", Regressions!B133)</f>
        <v>2026</v>
      </c>
      <c r="C123" s="545" t="str">
        <f>HLOOKUP(Introduction!$G$4,nametranslations,27,FALSE)</f>
        <v>Pre-primary</v>
      </c>
      <c r="D123" s="548" t="str">
        <f>IF(ISBLANK(Regressions!D133), " ", Regressions!D133)</f>
        <v xml:space="preserve"> </v>
      </c>
      <c r="E123" s="549" t="e">
        <f>IF(ISNUMBER(Regressions!E133),ROUND(Regressions!E133, 1), NA())</f>
        <v>#N/A</v>
      </c>
      <c r="F123" s="550" t="e">
        <f>IF(ISNUMBER(Regressions!F133),ROUND(Regressions!F133, 1), NA())</f>
        <v>#N/A</v>
      </c>
      <c r="G123" s="551" t="e">
        <f>IF(ISNUMBER(Regressions!G133),ROUND(Regressions!G133, 1), NA())</f>
        <v>#N/A</v>
      </c>
      <c r="H123" s="552" t="e">
        <f>IF(ISNUMBER(Regressions!H133),ROUND(Regressions!H133, 1), NA())</f>
        <v>#N/A</v>
      </c>
      <c r="I123" s="553" t="e">
        <f>IF(ISNUMBER(Regressions!I133),ROUND(Regressions!I133, 1), NA())</f>
        <v>#N/A</v>
      </c>
      <c r="J123" s="554" t="e">
        <f>IF(ISNUMBER(Regressions!K133),ROUND(Regressions!K133, 1), NA())</f>
        <v>#N/A</v>
      </c>
      <c r="K123" s="550" t="e">
        <f>IF(ISNUMBER(Regressions!L133),ROUND(Regressions!L133, 1), NA())</f>
        <v>#N/A</v>
      </c>
      <c r="L123" s="555" t="e">
        <f>IF(ISNUMBER(Regressions!M133),ROUND(Regressions!M133, 1), NA())</f>
        <v>#N/A</v>
      </c>
      <c r="M123" s="552" t="e">
        <f>IF(ISNUMBER(Regressions!N133),ROUND(Regressions!N133, 1), NA())</f>
        <v>#N/A</v>
      </c>
      <c r="N123" s="553" t="e">
        <f>IF(ISNUMBER(Regressions!O133),ROUND(Regressions!O133, 1), NA())</f>
        <v>#N/A</v>
      </c>
      <c r="O123" s="554" t="e">
        <f>IF(ISNUMBER(Regressions!Q133),ROUND(Regressions!Q133, 1), NA())</f>
        <v>#N/A</v>
      </c>
      <c r="P123" s="550" t="e">
        <f>IF(ISNUMBER(Regressions!R133),ROUND(Regressions!R133, 1), NA())</f>
        <v>#N/A</v>
      </c>
      <c r="Q123" s="556" t="e">
        <f>IF(ISNUMBER(Regressions!S133),ROUND(Regressions!S133, 1), NA())</f>
        <v>#N/A</v>
      </c>
      <c r="R123" s="552" t="e">
        <f>IF(ISNUMBER(Regressions!T133),ROUND(Regressions!T133, 1), NA())</f>
        <v>#N/A</v>
      </c>
      <c r="S123" s="553" t="e">
        <f>IF(ISNUMBER(Regressions!U133),ROUND(Regressions!U133, 1), NA())</f>
        <v>#N/A</v>
      </c>
    </row>
    <row r="124" spans="1:19" hidden="1" x14ac:dyDescent="0.25">
      <c r="A124" s="545" t="str">
        <f>+Introduction!$C$7</f>
        <v>Serbia</v>
      </c>
      <c r="B124" s="546">
        <f>IF(ISBLANK(Regressions!B134), " ", Regressions!B134)</f>
        <v>2027</v>
      </c>
      <c r="C124" s="545" t="str">
        <f>HLOOKUP(Introduction!$G$4,nametranslations,27,FALSE)</f>
        <v>Pre-primary</v>
      </c>
      <c r="D124" s="548" t="str">
        <f>IF(ISBLANK(Regressions!D134), " ", Regressions!D134)</f>
        <v xml:space="preserve"> </v>
      </c>
      <c r="E124" s="549" t="e">
        <f>IF(ISNUMBER(Regressions!E134),ROUND(Regressions!E134, 1), NA())</f>
        <v>#N/A</v>
      </c>
      <c r="F124" s="550" t="e">
        <f>IF(ISNUMBER(Regressions!F134),ROUND(Regressions!F134, 1), NA())</f>
        <v>#N/A</v>
      </c>
      <c r="G124" s="551" t="e">
        <f>IF(ISNUMBER(Regressions!G134),ROUND(Regressions!G134, 1), NA())</f>
        <v>#N/A</v>
      </c>
      <c r="H124" s="552" t="e">
        <f>IF(ISNUMBER(Regressions!H134),ROUND(Regressions!H134, 1), NA())</f>
        <v>#N/A</v>
      </c>
      <c r="I124" s="553" t="e">
        <f>IF(ISNUMBER(Regressions!I134),ROUND(Regressions!I134, 1), NA())</f>
        <v>#N/A</v>
      </c>
      <c r="J124" s="554" t="e">
        <f>IF(ISNUMBER(Regressions!K134),ROUND(Regressions!K134, 1), NA())</f>
        <v>#N/A</v>
      </c>
      <c r="K124" s="550" t="e">
        <f>IF(ISNUMBER(Regressions!L134),ROUND(Regressions!L134, 1), NA())</f>
        <v>#N/A</v>
      </c>
      <c r="L124" s="555" t="e">
        <f>IF(ISNUMBER(Regressions!M134),ROUND(Regressions!M134, 1), NA())</f>
        <v>#N/A</v>
      </c>
      <c r="M124" s="552" t="e">
        <f>IF(ISNUMBER(Regressions!N134),ROUND(Regressions!N134, 1), NA())</f>
        <v>#N/A</v>
      </c>
      <c r="N124" s="553" t="e">
        <f>IF(ISNUMBER(Regressions!O134),ROUND(Regressions!O134, 1), NA())</f>
        <v>#N/A</v>
      </c>
      <c r="O124" s="554" t="e">
        <f>IF(ISNUMBER(Regressions!Q134),ROUND(Regressions!Q134, 1), NA())</f>
        <v>#N/A</v>
      </c>
      <c r="P124" s="550" t="e">
        <f>IF(ISNUMBER(Regressions!R134),ROUND(Regressions!R134, 1), NA())</f>
        <v>#N/A</v>
      </c>
      <c r="Q124" s="556" t="e">
        <f>IF(ISNUMBER(Regressions!S134),ROUND(Regressions!S134, 1), NA())</f>
        <v>#N/A</v>
      </c>
      <c r="R124" s="552" t="e">
        <f>IF(ISNUMBER(Regressions!T134),ROUND(Regressions!T134, 1), NA())</f>
        <v>#N/A</v>
      </c>
      <c r="S124" s="553" t="e">
        <f>IF(ISNUMBER(Regressions!U134),ROUND(Regressions!U134, 1), NA())</f>
        <v>#N/A</v>
      </c>
    </row>
    <row r="125" spans="1:19" hidden="1" x14ac:dyDescent="0.25">
      <c r="A125" s="545" t="str">
        <f>+Introduction!$C$7</f>
        <v>Serbia</v>
      </c>
      <c r="B125" s="546">
        <f>IF(ISBLANK(Regressions!B135), " ", Regressions!B135)</f>
        <v>2028</v>
      </c>
      <c r="C125" s="545" t="str">
        <f>HLOOKUP(Introduction!$G$4,nametranslations,27,FALSE)</f>
        <v>Pre-primary</v>
      </c>
      <c r="D125" s="548" t="str">
        <f>IF(ISBLANK(Regressions!D135), " ", Regressions!D135)</f>
        <v xml:space="preserve"> </v>
      </c>
      <c r="E125" s="549" t="e">
        <f>IF(ISNUMBER(Regressions!E135),ROUND(Regressions!E135, 1), NA())</f>
        <v>#N/A</v>
      </c>
      <c r="F125" s="550" t="e">
        <f>IF(ISNUMBER(Regressions!F135),ROUND(Regressions!F135, 1), NA())</f>
        <v>#N/A</v>
      </c>
      <c r="G125" s="551" t="e">
        <f>IF(ISNUMBER(Regressions!G135),ROUND(Regressions!G135, 1), NA())</f>
        <v>#N/A</v>
      </c>
      <c r="H125" s="552" t="e">
        <f>IF(ISNUMBER(Regressions!H135),ROUND(Regressions!H135, 1), NA())</f>
        <v>#N/A</v>
      </c>
      <c r="I125" s="553" t="e">
        <f>IF(ISNUMBER(Regressions!I135),ROUND(Regressions!I135, 1), NA())</f>
        <v>#N/A</v>
      </c>
      <c r="J125" s="554" t="e">
        <f>IF(ISNUMBER(Regressions!K135),ROUND(Regressions!K135, 1), NA())</f>
        <v>#N/A</v>
      </c>
      <c r="K125" s="550" t="e">
        <f>IF(ISNUMBER(Regressions!L135),ROUND(Regressions!L135, 1), NA())</f>
        <v>#N/A</v>
      </c>
      <c r="L125" s="555" t="e">
        <f>IF(ISNUMBER(Regressions!M135),ROUND(Regressions!M135, 1), NA())</f>
        <v>#N/A</v>
      </c>
      <c r="M125" s="552" t="e">
        <f>IF(ISNUMBER(Regressions!N135),ROUND(Regressions!N135, 1), NA())</f>
        <v>#N/A</v>
      </c>
      <c r="N125" s="553" t="e">
        <f>IF(ISNUMBER(Regressions!O135),ROUND(Regressions!O135, 1), NA())</f>
        <v>#N/A</v>
      </c>
      <c r="O125" s="554" t="e">
        <f>IF(ISNUMBER(Regressions!Q135),ROUND(Regressions!Q135, 1), NA())</f>
        <v>#N/A</v>
      </c>
      <c r="P125" s="550" t="e">
        <f>IF(ISNUMBER(Regressions!R135),ROUND(Regressions!R135, 1), NA())</f>
        <v>#N/A</v>
      </c>
      <c r="Q125" s="556" t="e">
        <f>IF(ISNUMBER(Regressions!S135),ROUND(Regressions!S135, 1), NA())</f>
        <v>#N/A</v>
      </c>
      <c r="R125" s="552" t="e">
        <f>IF(ISNUMBER(Regressions!T135),ROUND(Regressions!T135, 1), NA())</f>
        <v>#N/A</v>
      </c>
      <c r="S125" s="553" t="e">
        <f>IF(ISNUMBER(Regressions!U135),ROUND(Regressions!U135, 1), NA())</f>
        <v>#N/A</v>
      </c>
    </row>
    <row r="126" spans="1:19" hidden="1" x14ac:dyDescent="0.25">
      <c r="A126" s="545" t="str">
        <f>+Introduction!$C$7</f>
        <v>Serbia</v>
      </c>
      <c r="B126" s="546">
        <f>IF(ISBLANK(Regressions!B136), " ", Regressions!B136)</f>
        <v>2029</v>
      </c>
      <c r="C126" s="545" t="str">
        <f>HLOOKUP(Introduction!$G$4,nametranslations,27,FALSE)</f>
        <v>Pre-primary</v>
      </c>
      <c r="D126" s="548" t="str">
        <f>IF(ISBLANK(Regressions!D136), " ", Regressions!D136)</f>
        <v xml:space="preserve"> </v>
      </c>
      <c r="E126" s="549" t="e">
        <f>IF(ISNUMBER(Regressions!E136),ROUND(Regressions!E136, 1), NA())</f>
        <v>#N/A</v>
      </c>
      <c r="F126" s="550" t="e">
        <f>IF(ISNUMBER(Regressions!F136),ROUND(Regressions!F136, 1), NA())</f>
        <v>#N/A</v>
      </c>
      <c r="G126" s="551" t="e">
        <f>IF(ISNUMBER(Regressions!G136),ROUND(Regressions!G136, 1), NA())</f>
        <v>#N/A</v>
      </c>
      <c r="H126" s="552" t="e">
        <f>IF(ISNUMBER(Regressions!H136),ROUND(Regressions!H136, 1), NA())</f>
        <v>#N/A</v>
      </c>
      <c r="I126" s="553" t="e">
        <f>IF(ISNUMBER(Regressions!I136),ROUND(Regressions!I136, 1), NA())</f>
        <v>#N/A</v>
      </c>
      <c r="J126" s="554" t="e">
        <f>IF(ISNUMBER(Regressions!K136),ROUND(Regressions!K136, 1), NA())</f>
        <v>#N/A</v>
      </c>
      <c r="K126" s="550" t="e">
        <f>IF(ISNUMBER(Regressions!L136),ROUND(Regressions!L136, 1), NA())</f>
        <v>#N/A</v>
      </c>
      <c r="L126" s="555" t="e">
        <f>IF(ISNUMBER(Regressions!M136),ROUND(Regressions!M136, 1), NA())</f>
        <v>#N/A</v>
      </c>
      <c r="M126" s="552" t="e">
        <f>IF(ISNUMBER(Regressions!N136),ROUND(Regressions!N136, 1), NA())</f>
        <v>#N/A</v>
      </c>
      <c r="N126" s="553" t="e">
        <f>IF(ISNUMBER(Regressions!O136),ROUND(Regressions!O136, 1), NA())</f>
        <v>#N/A</v>
      </c>
      <c r="O126" s="554" t="e">
        <f>IF(ISNUMBER(Regressions!Q136),ROUND(Regressions!Q136, 1), NA())</f>
        <v>#N/A</v>
      </c>
      <c r="P126" s="550" t="e">
        <f>IF(ISNUMBER(Regressions!R136),ROUND(Regressions!R136, 1), NA())</f>
        <v>#N/A</v>
      </c>
      <c r="Q126" s="556" t="e">
        <f>IF(ISNUMBER(Regressions!S136),ROUND(Regressions!S136, 1), NA())</f>
        <v>#N/A</v>
      </c>
      <c r="R126" s="552" t="e">
        <f>IF(ISNUMBER(Regressions!T136),ROUND(Regressions!T136, 1), NA())</f>
        <v>#N/A</v>
      </c>
      <c r="S126" s="553" t="e">
        <f>IF(ISNUMBER(Regressions!U136),ROUND(Regressions!U136, 1), NA())</f>
        <v>#N/A</v>
      </c>
    </row>
    <row r="127" spans="1:19" hidden="1" x14ac:dyDescent="0.25">
      <c r="A127" s="545" t="str">
        <f>+Introduction!$C$7</f>
        <v>Serbia</v>
      </c>
      <c r="B127" s="546">
        <f>IF(ISBLANK(Regressions!B137), " ", Regressions!B137)</f>
        <v>2030</v>
      </c>
      <c r="C127" s="545" t="str">
        <f>HLOOKUP(Introduction!$G$4,nametranslations,27,FALSE)</f>
        <v>Pre-primary</v>
      </c>
      <c r="D127" s="548" t="str">
        <f>IF(ISBLANK(Regressions!D137), " ", Regressions!D137)</f>
        <v xml:space="preserve"> </v>
      </c>
      <c r="E127" s="549" t="e">
        <f>IF(ISNUMBER(Regressions!E137),ROUND(Regressions!E137, 1), NA())</f>
        <v>#N/A</v>
      </c>
      <c r="F127" s="550" t="e">
        <f>IF(ISNUMBER(Regressions!F137),ROUND(Regressions!F137, 1), NA())</f>
        <v>#N/A</v>
      </c>
      <c r="G127" s="551" t="e">
        <f>IF(ISNUMBER(Regressions!G137),ROUND(Regressions!G137, 1), NA())</f>
        <v>#N/A</v>
      </c>
      <c r="H127" s="552" t="e">
        <f>IF(ISNUMBER(Regressions!H137),ROUND(Regressions!H137, 1), NA())</f>
        <v>#N/A</v>
      </c>
      <c r="I127" s="553" t="e">
        <f>IF(ISNUMBER(Regressions!I137),ROUND(Regressions!I137, 1), NA())</f>
        <v>#N/A</v>
      </c>
      <c r="J127" s="554" t="e">
        <f>IF(ISNUMBER(Regressions!K137),ROUND(Regressions!K137, 1), NA())</f>
        <v>#N/A</v>
      </c>
      <c r="K127" s="550" t="e">
        <f>IF(ISNUMBER(Regressions!L137),ROUND(Regressions!L137, 1), NA())</f>
        <v>#N/A</v>
      </c>
      <c r="L127" s="555" t="e">
        <f>IF(ISNUMBER(Regressions!M137),ROUND(Regressions!M137, 1), NA())</f>
        <v>#N/A</v>
      </c>
      <c r="M127" s="552" t="e">
        <f>IF(ISNUMBER(Regressions!N137),ROUND(Regressions!N137, 1), NA())</f>
        <v>#N/A</v>
      </c>
      <c r="N127" s="553" t="e">
        <f>IF(ISNUMBER(Regressions!O137),ROUND(Regressions!O137, 1), NA())</f>
        <v>#N/A</v>
      </c>
      <c r="O127" s="554" t="e">
        <f>IF(ISNUMBER(Regressions!Q137),ROUND(Regressions!Q137, 1), NA())</f>
        <v>#N/A</v>
      </c>
      <c r="P127" s="550" t="e">
        <f>IF(ISNUMBER(Regressions!R137),ROUND(Regressions!R137, 1), NA())</f>
        <v>#N/A</v>
      </c>
      <c r="Q127" s="556" t="e">
        <f>IF(ISNUMBER(Regressions!S137),ROUND(Regressions!S137, 1), NA())</f>
        <v>#N/A</v>
      </c>
      <c r="R127" s="552" t="e">
        <f>IF(ISNUMBER(Regressions!T137),ROUND(Regressions!T137, 1), NA())</f>
        <v>#N/A</v>
      </c>
      <c r="S127" s="553" t="e">
        <f>IF(ISNUMBER(Regressions!U137),ROUND(Regressions!U137, 1), NA())</f>
        <v>#N/A</v>
      </c>
    </row>
    <row r="128" spans="1:19" x14ac:dyDescent="0.25">
      <c r="A128" s="545" t="str">
        <f>+Introduction!$C$7</f>
        <v>Serbia</v>
      </c>
      <c r="B128" s="546">
        <f>IF(ISBLANK(Regressions!B138), " ", Regressions!B138)</f>
        <v>2000</v>
      </c>
      <c r="C128" s="545" t="str">
        <f>HLOOKUP(Introduction!$G$4,nametranslations,28,FALSE)</f>
        <v>Primary</v>
      </c>
      <c r="D128" s="548">
        <f>IF(ISBLANK(Regressions!D138), " ", Regressions!D138)</f>
        <v>338672</v>
      </c>
      <c r="E128" s="549" t="e">
        <f>IF(ISNUMBER(Regressions!E138),ROUND(Regressions!E138, 1), NA())</f>
        <v>#N/A</v>
      </c>
      <c r="F128" s="550" t="e">
        <f>IF(ISNUMBER(Regressions!F138),ROUND(Regressions!F138, 1), NA())</f>
        <v>#N/A</v>
      </c>
      <c r="G128" s="551" t="e">
        <f>IF(ISNUMBER(Regressions!G138),ROUND(Regressions!G138, 1), NA())</f>
        <v>#N/A</v>
      </c>
      <c r="H128" s="552" t="e">
        <f>IF(ISNUMBER(Regressions!H138),ROUND(Regressions!H138, 1), NA())</f>
        <v>#N/A</v>
      </c>
      <c r="I128" s="553" t="e">
        <f>IF(ISNUMBER(Regressions!I138),ROUND(Regressions!I138, 1), NA())</f>
        <v>#N/A</v>
      </c>
      <c r="J128" s="554" t="e">
        <f>IF(ISNUMBER(Regressions!K138),ROUND(Regressions!K138, 1), NA())</f>
        <v>#N/A</v>
      </c>
      <c r="K128" s="550" t="e">
        <f>IF(ISNUMBER(Regressions!L138),ROUND(Regressions!L138, 1), NA())</f>
        <v>#N/A</v>
      </c>
      <c r="L128" s="555" t="e">
        <f>IF(ISNUMBER(Regressions!M138),ROUND(Regressions!M138, 1), NA())</f>
        <v>#N/A</v>
      </c>
      <c r="M128" s="552" t="e">
        <f>IF(ISNUMBER(Regressions!N138),ROUND(Regressions!N138, 1), NA())</f>
        <v>#N/A</v>
      </c>
      <c r="N128" s="553" t="e">
        <f>IF(ISNUMBER(Regressions!O138),ROUND(Regressions!O138, 1), NA())</f>
        <v>#N/A</v>
      </c>
      <c r="O128" s="554" t="e">
        <f>IF(ISNUMBER(Regressions!Q138),ROUND(Regressions!Q138, 1), NA())</f>
        <v>#N/A</v>
      </c>
      <c r="P128" s="550" t="e">
        <f>IF(ISNUMBER(Regressions!R138),ROUND(Regressions!R138, 1), NA())</f>
        <v>#N/A</v>
      </c>
      <c r="Q128" s="556" t="e">
        <f>IF(ISNUMBER(Regressions!S138),ROUND(Regressions!S138, 1), NA())</f>
        <v>#N/A</v>
      </c>
      <c r="R128" s="552" t="e">
        <f>IF(ISNUMBER(Regressions!T138),ROUND(Regressions!T138, 1), NA())</f>
        <v>#N/A</v>
      </c>
      <c r="S128" s="553" t="e">
        <f>IF(ISNUMBER(Regressions!U138),ROUND(Regressions!U138, 1), NA())</f>
        <v>#N/A</v>
      </c>
    </row>
    <row r="129" spans="1:19" x14ac:dyDescent="0.25">
      <c r="A129" s="545" t="str">
        <f>+Introduction!$C$7</f>
        <v>Serbia</v>
      </c>
      <c r="B129" s="546">
        <f>IF(ISBLANK(Regressions!B139), " ", Regressions!B139)</f>
        <v>2001</v>
      </c>
      <c r="C129" s="545" t="str">
        <f>HLOOKUP(Introduction!$G$4,nametranslations,28,FALSE)</f>
        <v>Primary</v>
      </c>
      <c r="D129" s="548">
        <f>IF(ISBLANK(Regressions!D139), " ", Regressions!D139)</f>
        <v>335879</v>
      </c>
      <c r="E129" s="549" t="e">
        <f>IF(ISNUMBER(Regressions!E139),ROUND(Regressions!E139, 1), NA())</f>
        <v>#N/A</v>
      </c>
      <c r="F129" s="550" t="e">
        <f>IF(ISNUMBER(Regressions!F139),ROUND(Regressions!F139, 1), NA())</f>
        <v>#N/A</v>
      </c>
      <c r="G129" s="551" t="e">
        <f>IF(ISNUMBER(Regressions!G139),ROUND(Regressions!G139, 1), NA())</f>
        <v>#N/A</v>
      </c>
      <c r="H129" s="552" t="e">
        <f>IF(ISNUMBER(Regressions!H139),ROUND(Regressions!H139, 1), NA())</f>
        <v>#N/A</v>
      </c>
      <c r="I129" s="553" t="e">
        <f>IF(ISNUMBER(Regressions!I139),ROUND(Regressions!I139, 1), NA())</f>
        <v>#N/A</v>
      </c>
      <c r="J129" s="554" t="e">
        <f>IF(ISNUMBER(Regressions!K139),ROUND(Regressions!K139, 1), NA())</f>
        <v>#N/A</v>
      </c>
      <c r="K129" s="550" t="e">
        <f>IF(ISNUMBER(Regressions!L139),ROUND(Regressions!L139, 1), NA())</f>
        <v>#N/A</v>
      </c>
      <c r="L129" s="555" t="e">
        <f>IF(ISNUMBER(Regressions!M139),ROUND(Regressions!M139, 1), NA())</f>
        <v>#N/A</v>
      </c>
      <c r="M129" s="552" t="e">
        <f>IF(ISNUMBER(Regressions!N139),ROUND(Regressions!N139, 1), NA())</f>
        <v>#N/A</v>
      </c>
      <c r="N129" s="553" t="e">
        <f>IF(ISNUMBER(Regressions!O139),ROUND(Regressions!O139, 1), NA())</f>
        <v>#N/A</v>
      </c>
      <c r="O129" s="554" t="e">
        <f>IF(ISNUMBER(Regressions!Q139),ROUND(Regressions!Q139, 1), NA())</f>
        <v>#N/A</v>
      </c>
      <c r="P129" s="550" t="e">
        <f>IF(ISNUMBER(Regressions!R139),ROUND(Regressions!R139, 1), NA())</f>
        <v>#N/A</v>
      </c>
      <c r="Q129" s="556" t="e">
        <f>IF(ISNUMBER(Regressions!S139),ROUND(Regressions!S139, 1), NA())</f>
        <v>#N/A</v>
      </c>
      <c r="R129" s="552" t="e">
        <f>IF(ISNUMBER(Regressions!T139),ROUND(Regressions!T139, 1), NA())</f>
        <v>#N/A</v>
      </c>
      <c r="S129" s="553" t="e">
        <f>IF(ISNUMBER(Regressions!U139),ROUND(Regressions!U139, 1), NA())</f>
        <v>#N/A</v>
      </c>
    </row>
    <row r="130" spans="1:19" x14ac:dyDescent="0.25">
      <c r="A130" s="545" t="str">
        <f>+Introduction!$C$7</f>
        <v>Serbia</v>
      </c>
      <c r="B130" s="546">
        <f>IF(ISBLANK(Regressions!B140), " ", Regressions!B140)</f>
        <v>2002</v>
      </c>
      <c r="C130" s="545" t="str">
        <f>HLOOKUP(Introduction!$G$4,nametranslations,28,FALSE)</f>
        <v>Primary</v>
      </c>
      <c r="D130" s="548">
        <f>IF(ISBLANK(Regressions!D140), " ", Regressions!D140)</f>
        <v>331915</v>
      </c>
      <c r="E130" s="549" t="e">
        <f>IF(ISNUMBER(Regressions!E140),ROUND(Regressions!E140, 1), NA())</f>
        <v>#N/A</v>
      </c>
      <c r="F130" s="550" t="e">
        <f>IF(ISNUMBER(Regressions!F140),ROUND(Regressions!F140, 1), NA())</f>
        <v>#N/A</v>
      </c>
      <c r="G130" s="551" t="e">
        <f>IF(ISNUMBER(Regressions!G140),ROUND(Regressions!G140, 1), NA())</f>
        <v>#N/A</v>
      </c>
      <c r="H130" s="552" t="e">
        <f>IF(ISNUMBER(Regressions!H140),ROUND(Regressions!H140, 1), NA())</f>
        <v>#N/A</v>
      </c>
      <c r="I130" s="553" t="e">
        <f>IF(ISNUMBER(Regressions!I140),ROUND(Regressions!I140, 1), NA())</f>
        <v>#N/A</v>
      </c>
      <c r="J130" s="554" t="e">
        <f>IF(ISNUMBER(Regressions!K140),ROUND(Regressions!K140, 1), NA())</f>
        <v>#N/A</v>
      </c>
      <c r="K130" s="550" t="e">
        <f>IF(ISNUMBER(Regressions!L140),ROUND(Regressions!L140, 1), NA())</f>
        <v>#N/A</v>
      </c>
      <c r="L130" s="555" t="e">
        <f>IF(ISNUMBER(Regressions!M140),ROUND(Regressions!M140, 1), NA())</f>
        <v>#N/A</v>
      </c>
      <c r="M130" s="552" t="e">
        <f>IF(ISNUMBER(Regressions!N140),ROUND(Regressions!N140, 1), NA())</f>
        <v>#N/A</v>
      </c>
      <c r="N130" s="553" t="e">
        <f>IF(ISNUMBER(Regressions!O140),ROUND(Regressions!O140, 1), NA())</f>
        <v>#N/A</v>
      </c>
      <c r="O130" s="554" t="e">
        <f>IF(ISNUMBER(Regressions!Q140),ROUND(Regressions!Q140, 1), NA())</f>
        <v>#N/A</v>
      </c>
      <c r="P130" s="550" t="e">
        <f>IF(ISNUMBER(Regressions!R140),ROUND(Regressions!R140, 1), NA())</f>
        <v>#N/A</v>
      </c>
      <c r="Q130" s="556" t="e">
        <f>IF(ISNUMBER(Regressions!S140),ROUND(Regressions!S140, 1), NA())</f>
        <v>#N/A</v>
      </c>
      <c r="R130" s="552" t="e">
        <f>IF(ISNUMBER(Regressions!T140),ROUND(Regressions!T140, 1), NA())</f>
        <v>#N/A</v>
      </c>
      <c r="S130" s="553" t="e">
        <f>IF(ISNUMBER(Regressions!U140),ROUND(Regressions!U140, 1), NA())</f>
        <v>#N/A</v>
      </c>
    </row>
    <row r="131" spans="1:19" x14ac:dyDescent="0.25">
      <c r="A131" s="545" t="str">
        <f>+Introduction!$C$7</f>
        <v>Serbia</v>
      </c>
      <c r="B131" s="546">
        <f>IF(ISBLANK(Regressions!B141), " ", Regressions!B141)</f>
        <v>2003</v>
      </c>
      <c r="C131" s="545" t="str">
        <f>HLOOKUP(Introduction!$G$4,nametranslations,28,FALSE)</f>
        <v>Primary</v>
      </c>
      <c r="D131" s="548">
        <f>IF(ISBLANK(Regressions!D141), " ", Regressions!D141)</f>
        <v>329223</v>
      </c>
      <c r="E131" s="549" t="e">
        <f>IF(ISNUMBER(Regressions!E141),ROUND(Regressions!E141, 1), NA())</f>
        <v>#N/A</v>
      </c>
      <c r="F131" s="550" t="e">
        <f>IF(ISNUMBER(Regressions!F141),ROUND(Regressions!F141, 1), NA())</f>
        <v>#N/A</v>
      </c>
      <c r="G131" s="551" t="e">
        <f>IF(ISNUMBER(Regressions!G141),ROUND(Regressions!G141, 1), NA())</f>
        <v>#N/A</v>
      </c>
      <c r="H131" s="552" t="e">
        <f>IF(ISNUMBER(Regressions!H141),ROUND(Regressions!H141, 1), NA())</f>
        <v>#N/A</v>
      </c>
      <c r="I131" s="553" t="e">
        <f>IF(ISNUMBER(Regressions!I141),ROUND(Regressions!I141, 1), NA())</f>
        <v>#N/A</v>
      </c>
      <c r="J131" s="554" t="e">
        <f>IF(ISNUMBER(Regressions!K141),ROUND(Regressions!K141, 1), NA())</f>
        <v>#N/A</v>
      </c>
      <c r="K131" s="550" t="e">
        <f>IF(ISNUMBER(Regressions!L141),ROUND(Regressions!L141, 1), NA())</f>
        <v>#N/A</v>
      </c>
      <c r="L131" s="555" t="e">
        <f>IF(ISNUMBER(Regressions!M141),ROUND(Regressions!M141, 1), NA())</f>
        <v>#N/A</v>
      </c>
      <c r="M131" s="552" t="e">
        <f>IF(ISNUMBER(Regressions!N141),ROUND(Regressions!N141, 1), NA())</f>
        <v>#N/A</v>
      </c>
      <c r="N131" s="553" t="e">
        <f>IF(ISNUMBER(Regressions!O141),ROUND(Regressions!O141, 1), NA())</f>
        <v>#N/A</v>
      </c>
      <c r="O131" s="554" t="e">
        <f>IF(ISNUMBER(Regressions!Q141),ROUND(Regressions!Q141, 1), NA())</f>
        <v>#N/A</v>
      </c>
      <c r="P131" s="550" t="e">
        <f>IF(ISNUMBER(Regressions!R141),ROUND(Regressions!R141, 1), NA())</f>
        <v>#N/A</v>
      </c>
      <c r="Q131" s="556" t="e">
        <f>IF(ISNUMBER(Regressions!S141),ROUND(Regressions!S141, 1), NA())</f>
        <v>#N/A</v>
      </c>
      <c r="R131" s="552" t="e">
        <f>IF(ISNUMBER(Regressions!T141),ROUND(Regressions!T141, 1), NA())</f>
        <v>#N/A</v>
      </c>
      <c r="S131" s="553" t="e">
        <f>IF(ISNUMBER(Regressions!U141),ROUND(Regressions!U141, 1), NA())</f>
        <v>#N/A</v>
      </c>
    </row>
    <row r="132" spans="1:19" x14ac:dyDescent="0.25">
      <c r="A132" s="545" t="str">
        <f>+Introduction!$C$7</f>
        <v>Serbia</v>
      </c>
      <c r="B132" s="546">
        <f>IF(ISBLANK(Regressions!B142), " ", Regressions!B142)</f>
        <v>2004</v>
      </c>
      <c r="C132" s="545" t="str">
        <f>HLOOKUP(Introduction!$G$4,nametranslations,28,FALSE)</f>
        <v>Primary</v>
      </c>
      <c r="D132" s="548">
        <f>IF(ISBLANK(Regressions!D142), " ", Regressions!D142)</f>
        <v>324193</v>
      </c>
      <c r="E132" s="549" t="e">
        <f>IF(ISNUMBER(Regressions!E142),ROUND(Regressions!E142, 1), NA())</f>
        <v>#N/A</v>
      </c>
      <c r="F132" s="550" t="e">
        <f>IF(ISNUMBER(Regressions!F142),ROUND(Regressions!F142, 1), NA())</f>
        <v>#N/A</v>
      </c>
      <c r="G132" s="551" t="e">
        <f>IF(ISNUMBER(Regressions!G142),ROUND(Regressions!G142, 1), NA())</f>
        <v>#N/A</v>
      </c>
      <c r="H132" s="552" t="e">
        <f>IF(ISNUMBER(Regressions!H142),ROUND(Regressions!H142, 1), NA())</f>
        <v>#N/A</v>
      </c>
      <c r="I132" s="553" t="e">
        <f>IF(ISNUMBER(Regressions!I142),ROUND(Regressions!I142, 1), NA())</f>
        <v>#N/A</v>
      </c>
      <c r="J132" s="554" t="e">
        <f>IF(ISNUMBER(Regressions!K142),ROUND(Regressions!K142, 1), NA())</f>
        <v>#N/A</v>
      </c>
      <c r="K132" s="550" t="e">
        <f>IF(ISNUMBER(Regressions!L142),ROUND(Regressions!L142, 1), NA())</f>
        <v>#N/A</v>
      </c>
      <c r="L132" s="555" t="e">
        <f>IF(ISNUMBER(Regressions!M142),ROUND(Regressions!M142, 1), NA())</f>
        <v>#N/A</v>
      </c>
      <c r="M132" s="552" t="e">
        <f>IF(ISNUMBER(Regressions!N142),ROUND(Regressions!N142, 1), NA())</f>
        <v>#N/A</v>
      </c>
      <c r="N132" s="553" t="e">
        <f>IF(ISNUMBER(Regressions!O142),ROUND(Regressions!O142, 1), NA())</f>
        <v>#N/A</v>
      </c>
      <c r="O132" s="554" t="e">
        <f>IF(ISNUMBER(Regressions!Q142),ROUND(Regressions!Q142, 1), NA())</f>
        <v>#N/A</v>
      </c>
      <c r="P132" s="550" t="e">
        <f>IF(ISNUMBER(Regressions!R142),ROUND(Regressions!R142, 1), NA())</f>
        <v>#N/A</v>
      </c>
      <c r="Q132" s="556" t="e">
        <f>IF(ISNUMBER(Regressions!S142),ROUND(Regressions!S142, 1), NA())</f>
        <v>#N/A</v>
      </c>
      <c r="R132" s="552" t="e">
        <f>IF(ISNUMBER(Regressions!T142),ROUND(Regressions!T142, 1), NA())</f>
        <v>#N/A</v>
      </c>
      <c r="S132" s="553" t="e">
        <f>IF(ISNUMBER(Regressions!U142),ROUND(Regressions!U142, 1), NA())</f>
        <v>#N/A</v>
      </c>
    </row>
    <row r="133" spans="1:19" x14ac:dyDescent="0.25">
      <c r="A133" s="545" t="str">
        <f>+Introduction!$C$7</f>
        <v>Serbia</v>
      </c>
      <c r="B133" s="546">
        <f>IF(ISBLANK(Regressions!B143), " ", Regressions!B143)</f>
        <v>2005</v>
      </c>
      <c r="C133" s="545" t="str">
        <f>HLOOKUP(Introduction!$G$4,nametranslations,28,FALSE)</f>
        <v>Primary</v>
      </c>
      <c r="D133" s="548">
        <f>IF(ISBLANK(Regressions!D143), " ", Regressions!D143)</f>
        <v>316226</v>
      </c>
      <c r="E133" s="549" t="e">
        <f>IF(ISNUMBER(Regressions!E143),ROUND(Regressions!E143, 1), NA())</f>
        <v>#N/A</v>
      </c>
      <c r="F133" s="550" t="e">
        <f>IF(ISNUMBER(Regressions!F143),ROUND(Regressions!F143, 1), NA())</f>
        <v>#N/A</v>
      </c>
      <c r="G133" s="551" t="e">
        <f>IF(ISNUMBER(Regressions!G143),ROUND(Regressions!G143, 1), NA())</f>
        <v>#N/A</v>
      </c>
      <c r="H133" s="552" t="e">
        <f>IF(ISNUMBER(Regressions!H143),ROUND(Regressions!H143, 1), NA())</f>
        <v>#N/A</v>
      </c>
      <c r="I133" s="553" t="e">
        <f>IF(ISNUMBER(Regressions!I143),ROUND(Regressions!I143, 1), NA())</f>
        <v>#N/A</v>
      </c>
      <c r="J133" s="554" t="e">
        <f>IF(ISNUMBER(Regressions!K143),ROUND(Regressions!K143, 1), NA())</f>
        <v>#N/A</v>
      </c>
      <c r="K133" s="550" t="e">
        <f>IF(ISNUMBER(Regressions!L143),ROUND(Regressions!L143, 1), NA())</f>
        <v>#N/A</v>
      </c>
      <c r="L133" s="555" t="e">
        <f>IF(ISNUMBER(Regressions!M143),ROUND(Regressions!M143, 1), NA())</f>
        <v>#N/A</v>
      </c>
      <c r="M133" s="552" t="e">
        <f>IF(ISNUMBER(Regressions!N143),ROUND(Regressions!N143, 1), NA())</f>
        <v>#N/A</v>
      </c>
      <c r="N133" s="553" t="e">
        <f>IF(ISNUMBER(Regressions!O143),ROUND(Regressions!O143, 1), NA())</f>
        <v>#N/A</v>
      </c>
      <c r="O133" s="554" t="e">
        <f>IF(ISNUMBER(Regressions!Q143),ROUND(Regressions!Q143, 1), NA())</f>
        <v>#N/A</v>
      </c>
      <c r="P133" s="550" t="e">
        <f>IF(ISNUMBER(Regressions!R143),ROUND(Regressions!R143, 1), NA())</f>
        <v>#N/A</v>
      </c>
      <c r="Q133" s="556" t="e">
        <f>IF(ISNUMBER(Regressions!S143),ROUND(Regressions!S143, 1), NA())</f>
        <v>#N/A</v>
      </c>
      <c r="R133" s="552" t="e">
        <f>IF(ISNUMBER(Regressions!T143),ROUND(Regressions!T143, 1), NA())</f>
        <v>#N/A</v>
      </c>
      <c r="S133" s="553" t="e">
        <f>IF(ISNUMBER(Regressions!U143),ROUND(Regressions!U143, 1), NA())</f>
        <v>#N/A</v>
      </c>
    </row>
    <row r="134" spans="1:19" x14ac:dyDescent="0.25">
      <c r="A134" s="545" t="str">
        <f>+Introduction!$C$7</f>
        <v>Serbia</v>
      </c>
      <c r="B134" s="546">
        <f>IF(ISBLANK(Regressions!B144), " ", Regressions!B144)</f>
        <v>2006</v>
      </c>
      <c r="C134" s="545" t="str">
        <f>HLOOKUP(Introduction!$G$4,nametranslations,28,FALSE)</f>
        <v>Primary</v>
      </c>
      <c r="D134" s="548">
        <f>IF(ISBLANK(Regressions!D144), " ", Regressions!D144)</f>
        <v>306869</v>
      </c>
      <c r="E134" s="549" t="e">
        <f>IF(ISNUMBER(Regressions!E144),ROUND(Regressions!E144, 1), NA())</f>
        <v>#N/A</v>
      </c>
      <c r="F134" s="550" t="e">
        <f>IF(ISNUMBER(Regressions!F144),ROUND(Regressions!F144, 1), NA())</f>
        <v>#N/A</v>
      </c>
      <c r="G134" s="551" t="e">
        <f>IF(ISNUMBER(Regressions!G144),ROUND(Regressions!G144, 1), NA())</f>
        <v>#N/A</v>
      </c>
      <c r="H134" s="552" t="e">
        <f>IF(ISNUMBER(Regressions!H144),ROUND(Regressions!H144, 1), NA())</f>
        <v>#N/A</v>
      </c>
      <c r="I134" s="553" t="e">
        <f>IF(ISNUMBER(Regressions!I144),ROUND(Regressions!I144, 1), NA())</f>
        <v>#N/A</v>
      </c>
      <c r="J134" s="554" t="e">
        <f>IF(ISNUMBER(Regressions!K144),ROUND(Regressions!K144, 1), NA())</f>
        <v>#N/A</v>
      </c>
      <c r="K134" s="550" t="e">
        <f>IF(ISNUMBER(Regressions!L144),ROUND(Regressions!L144, 1), NA())</f>
        <v>#N/A</v>
      </c>
      <c r="L134" s="555" t="e">
        <f>IF(ISNUMBER(Regressions!M144),ROUND(Regressions!M144, 1), NA())</f>
        <v>#N/A</v>
      </c>
      <c r="M134" s="552" t="e">
        <f>IF(ISNUMBER(Regressions!N144),ROUND(Regressions!N144, 1), NA())</f>
        <v>#N/A</v>
      </c>
      <c r="N134" s="553" t="e">
        <f>IF(ISNUMBER(Regressions!O144),ROUND(Regressions!O144, 1), NA())</f>
        <v>#N/A</v>
      </c>
      <c r="O134" s="554" t="e">
        <f>IF(ISNUMBER(Regressions!Q144),ROUND(Regressions!Q144, 1), NA())</f>
        <v>#N/A</v>
      </c>
      <c r="P134" s="550" t="e">
        <f>IF(ISNUMBER(Regressions!R144),ROUND(Regressions!R144, 1), NA())</f>
        <v>#N/A</v>
      </c>
      <c r="Q134" s="556" t="e">
        <f>IF(ISNUMBER(Regressions!S144),ROUND(Regressions!S144, 1), NA())</f>
        <v>#N/A</v>
      </c>
      <c r="R134" s="552" t="e">
        <f>IF(ISNUMBER(Regressions!T144),ROUND(Regressions!T144, 1), NA())</f>
        <v>#N/A</v>
      </c>
      <c r="S134" s="553" t="e">
        <f>IF(ISNUMBER(Regressions!U144),ROUND(Regressions!U144, 1), NA())</f>
        <v>#N/A</v>
      </c>
    </row>
    <row r="135" spans="1:19" x14ac:dyDescent="0.25">
      <c r="A135" s="545" t="str">
        <f>+Introduction!$C$7</f>
        <v>Serbia</v>
      </c>
      <c r="B135" s="546">
        <f>IF(ISBLANK(Regressions!B145), " ", Regressions!B145)</f>
        <v>2007</v>
      </c>
      <c r="C135" s="545" t="str">
        <f>HLOOKUP(Introduction!$G$4,nametranslations,28,FALSE)</f>
        <v>Primary</v>
      </c>
      <c r="D135" s="548">
        <f>IF(ISBLANK(Regressions!D145), " ", Regressions!D145)</f>
        <v>294950</v>
      </c>
      <c r="E135" s="549" t="e">
        <f>IF(ISNUMBER(Regressions!E145),ROUND(Regressions!E145, 1), NA())</f>
        <v>#N/A</v>
      </c>
      <c r="F135" s="550" t="e">
        <f>IF(ISNUMBER(Regressions!F145),ROUND(Regressions!F145, 1), NA())</f>
        <v>#N/A</v>
      </c>
      <c r="G135" s="551" t="e">
        <f>IF(ISNUMBER(Regressions!G145),ROUND(Regressions!G145, 1), NA())</f>
        <v>#N/A</v>
      </c>
      <c r="H135" s="552" t="e">
        <f>IF(ISNUMBER(Regressions!H145),ROUND(Regressions!H145, 1), NA())</f>
        <v>#N/A</v>
      </c>
      <c r="I135" s="553" t="e">
        <f>IF(ISNUMBER(Regressions!I145),ROUND(Regressions!I145, 1), NA())</f>
        <v>#N/A</v>
      </c>
      <c r="J135" s="554" t="e">
        <f>IF(ISNUMBER(Regressions!K145),ROUND(Regressions!K145, 1), NA())</f>
        <v>#N/A</v>
      </c>
      <c r="K135" s="550" t="e">
        <f>IF(ISNUMBER(Regressions!L145),ROUND(Regressions!L145, 1), NA())</f>
        <v>#N/A</v>
      </c>
      <c r="L135" s="555" t="e">
        <f>IF(ISNUMBER(Regressions!M145),ROUND(Regressions!M145, 1), NA())</f>
        <v>#N/A</v>
      </c>
      <c r="M135" s="552" t="e">
        <f>IF(ISNUMBER(Regressions!N145),ROUND(Regressions!N145, 1), NA())</f>
        <v>#N/A</v>
      </c>
      <c r="N135" s="553" t="e">
        <f>IF(ISNUMBER(Regressions!O145),ROUND(Regressions!O145, 1), NA())</f>
        <v>#N/A</v>
      </c>
      <c r="O135" s="554" t="e">
        <f>IF(ISNUMBER(Regressions!Q145),ROUND(Regressions!Q145, 1), NA())</f>
        <v>#N/A</v>
      </c>
      <c r="P135" s="550" t="e">
        <f>IF(ISNUMBER(Regressions!R145),ROUND(Regressions!R145, 1), NA())</f>
        <v>#N/A</v>
      </c>
      <c r="Q135" s="556" t="e">
        <f>IF(ISNUMBER(Regressions!S145),ROUND(Regressions!S145, 1), NA())</f>
        <v>#N/A</v>
      </c>
      <c r="R135" s="552" t="e">
        <f>IF(ISNUMBER(Regressions!T145),ROUND(Regressions!T145, 1), NA())</f>
        <v>#N/A</v>
      </c>
      <c r="S135" s="553" t="e">
        <f>IF(ISNUMBER(Regressions!U145),ROUND(Regressions!U145, 1), NA())</f>
        <v>#N/A</v>
      </c>
    </row>
    <row r="136" spans="1:19" x14ac:dyDescent="0.25">
      <c r="A136" s="545" t="str">
        <f>+Introduction!$C$7</f>
        <v>Serbia</v>
      </c>
      <c r="B136" s="546">
        <f>IF(ISBLANK(Regressions!B146), " ", Regressions!B146)</f>
        <v>2008</v>
      </c>
      <c r="C136" s="545" t="str">
        <f>HLOOKUP(Introduction!$G$4,nametranslations,28,FALSE)</f>
        <v>Primary</v>
      </c>
      <c r="D136" s="548">
        <f>IF(ISBLANK(Regressions!D146), " ", Regressions!D146)</f>
        <v>287972</v>
      </c>
      <c r="E136" s="549" t="e">
        <f>IF(ISNUMBER(Regressions!E146),ROUND(Regressions!E146, 1), NA())</f>
        <v>#N/A</v>
      </c>
      <c r="F136" s="550" t="e">
        <f>IF(ISNUMBER(Regressions!F146),ROUND(Regressions!F146, 1), NA())</f>
        <v>#N/A</v>
      </c>
      <c r="G136" s="551" t="e">
        <f>IF(ISNUMBER(Regressions!G146),ROUND(Regressions!G146, 1), NA())</f>
        <v>#N/A</v>
      </c>
      <c r="H136" s="552" t="e">
        <f>IF(ISNUMBER(Regressions!H146),ROUND(Regressions!H146, 1), NA())</f>
        <v>#N/A</v>
      </c>
      <c r="I136" s="553" t="e">
        <f>IF(ISNUMBER(Regressions!I146),ROUND(Regressions!I146, 1), NA())</f>
        <v>#N/A</v>
      </c>
      <c r="J136" s="554" t="e">
        <f>IF(ISNUMBER(Regressions!K146),ROUND(Regressions!K146, 1), NA())</f>
        <v>#N/A</v>
      </c>
      <c r="K136" s="550" t="e">
        <f>IF(ISNUMBER(Regressions!L146),ROUND(Regressions!L146, 1), NA())</f>
        <v>#N/A</v>
      </c>
      <c r="L136" s="555" t="e">
        <f>IF(ISNUMBER(Regressions!M146),ROUND(Regressions!M146, 1), NA())</f>
        <v>#N/A</v>
      </c>
      <c r="M136" s="552" t="e">
        <f>IF(ISNUMBER(Regressions!N146),ROUND(Regressions!N146, 1), NA())</f>
        <v>#N/A</v>
      </c>
      <c r="N136" s="553" t="e">
        <f>IF(ISNUMBER(Regressions!O146),ROUND(Regressions!O146, 1), NA())</f>
        <v>#N/A</v>
      </c>
      <c r="O136" s="554" t="e">
        <f>IF(ISNUMBER(Regressions!Q146),ROUND(Regressions!Q146, 1), NA())</f>
        <v>#N/A</v>
      </c>
      <c r="P136" s="550" t="e">
        <f>IF(ISNUMBER(Regressions!R146),ROUND(Regressions!R146, 1), NA())</f>
        <v>#N/A</v>
      </c>
      <c r="Q136" s="556" t="e">
        <f>IF(ISNUMBER(Regressions!S146),ROUND(Regressions!S146, 1), NA())</f>
        <v>#N/A</v>
      </c>
      <c r="R136" s="552" t="e">
        <f>IF(ISNUMBER(Regressions!T146),ROUND(Regressions!T146, 1), NA())</f>
        <v>#N/A</v>
      </c>
      <c r="S136" s="553" t="e">
        <f>IF(ISNUMBER(Regressions!U146),ROUND(Regressions!U146, 1), NA())</f>
        <v>#N/A</v>
      </c>
    </row>
    <row r="137" spans="1:19" x14ac:dyDescent="0.25">
      <c r="A137" s="545" t="str">
        <f>+Introduction!$C$7</f>
        <v>Serbia</v>
      </c>
      <c r="B137" s="546">
        <f>IF(ISBLANK(Regressions!B147), " ", Regressions!B147)</f>
        <v>2009</v>
      </c>
      <c r="C137" s="545" t="str">
        <f>HLOOKUP(Introduction!$G$4,nametranslations,28,FALSE)</f>
        <v>Primary</v>
      </c>
      <c r="D137" s="548">
        <f>IF(ISBLANK(Regressions!D147), " ", Regressions!D147)</f>
        <v>289085</v>
      </c>
      <c r="E137" s="549" t="e">
        <f>IF(ISNUMBER(Regressions!E147),ROUND(Regressions!E147, 1), NA())</f>
        <v>#N/A</v>
      </c>
      <c r="F137" s="550" t="e">
        <f>IF(ISNUMBER(Regressions!F147),ROUND(Regressions!F147, 1), NA())</f>
        <v>#N/A</v>
      </c>
      <c r="G137" s="551" t="e">
        <f>IF(ISNUMBER(Regressions!G147),ROUND(Regressions!G147, 1), NA())</f>
        <v>#N/A</v>
      </c>
      <c r="H137" s="552" t="e">
        <f>IF(ISNUMBER(Regressions!H147),ROUND(Regressions!H147, 1), NA())</f>
        <v>#N/A</v>
      </c>
      <c r="I137" s="553" t="e">
        <f>IF(ISNUMBER(Regressions!I147),ROUND(Regressions!I147, 1), NA())</f>
        <v>#N/A</v>
      </c>
      <c r="J137" s="554" t="e">
        <f>IF(ISNUMBER(Regressions!K147),ROUND(Regressions!K147, 1), NA())</f>
        <v>#N/A</v>
      </c>
      <c r="K137" s="550" t="e">
        <f>IF(ISNUMBER(Regressions!L147),ROUND(Regressions!L147, 1), NA())</f>
        <v>#N/A</v>
      </c>
      <c r="L137" s="555" t="e">
        <f>IF(ISNUMBER(Regressions!M147),ROUND(Regressions!M147, 1), NA())</f>
        <v>#N/A</v>
      </c>
      <c r="M137" s="552" t="e">
        <f>IF(ISNUMBER(Regressions!N147),ROUND(Regressions!N147, 1), NA())</f>
        <v>#N/A</v>
      </c>
      <c r="N137" s="553" t="e">
        <f>IF(ISNUMBER(Regressions!O147),ROUND(Regressions!O147, 1), NA())</f>
        <v>#N/A</v>
      </c>
      <c r="O137" s="554" t="e">
        <f>IF(ISNUMBER(Regressions!Q147),ROUND(Regressions!Q147, 1), NA())</f>
        <v>#N/A</v>
      </c>
      <c r="P137" s="550" t="e">
        <f>IF(ISNUMBER(Regressions!R147),ROUND(Regressions!R147, 1), NA())</f>
        <v>#N/A</v>
      </c>
      <c r="Q137" s="556" t="e">
        <f>IF(ISNUMBER(Regressions!S147),ROUND(Regressions!S147, 1), NA())</f>
        <v>#N/A</v>
      </c>
      <c r="R137" s="552" t="e">
        <f>IF(ISNUMBER(Regressions!T147),ROUND(Regressions!T147, 1), NA())</f>
        <v>#N/A</v>
      </c>
      <c r="S137" s="553" t="e">
        <f>IF(ISNUMBER(Regressions!U147),ROUND(Regressions!U147, 1), NA())</f>
        <v>#N/A</v>
      </c>
    </row>
    <row r="138" spans="1:19" x14ac:dyDescent="0.25">
      <c r="A138" s="545" t="str">
        <f>+Introduction!$C$7</f>
        <v>Serbia</v>
      </c>
      <c r="B138" s="546">
        <f>IF(ISBLANK(Regressions!B148), " ", Regressions!B148)</f>
        <v>2010</v>
      </c>
      <c r="C138" s="545" t="str">
        <f>HLOOKUP(Introduction!$G$4,nametranslations,28,FALSE)</f>
        <v>Primary</v>
      </c>
      <c r="D138" s="548">
        <f>IF(ISBLANK(Regressions!D148), " ", Regressions!D148)</f>
        <v>295280</v>
      </c>
      <c r="E138" s="549" t="e">
        <f>IF(ISNUMBER(Regressions!E148),ROUND(Regressions!E148, 1), NA())</f>
        <v>#N/A</v>
      </c>
      <c r="F138" s="550" t="e">
        <f>IF(ISNUMBER(Regressions!F148),ROUND(Regressions!F148, 1), NA())</f>
        <v>#N/A</v>
      </c>
      <c r="G138" s="551" t="e">
        <f>IF(ISNUMBER(Regressions!G148),ROUND(Regressions!G148, 1), NA())</f>
        <v>#N/A</v>
      </c>
      <c r="H138" s="552" t="e">
        <f>IF(ISNUMBER(Regressions!H148),ROUND(Regressions!H148, 1), NA())</f>
        <v>#N/A</v>
      </c>
      <c r="I138" s="553" t="e">
        <f>IF(ISNUMBER(Regressions!I148),ROUND(Regressions!I148, 1), NA())</f>
        <v>#N/A</v>
      </c>
      <c r="J138" s="554" t="e">
        <f>IF(ISNUMBER(Regressions!K148),ROUND(Regressions!K148, 1), NA())</f>
        <v>#N/A</v>
      </c>
      <c r="K138" s="550" t="e">
        <f>IF(ISNUMBER(Regressions!L148),ROUND(Regressions!L148, 1), NA())</f>
        <v>#N/A</v>
      </c>
      <c r="L138" s="555" t="e">
        <f>IF(ISNUMBER(Regressions!M148),ROUND(Regressions!M148, 1), NA())</f>
        <v>#N/A</v>
      </c>
      <c r="M138" s="552" t="e">
        <f>IF(ISNUMBER(Regressions!N148),ROUND(Regressions!N148, 1), NA())</f>
        <v>#N/A</v>
      </c>
      <c r="N138" s="553" t="e">
        <f>IF(ISNUMBER(Regressions!O148),ROUND(Regressions!O148, 1), NA())</f>
        <v>#N/A</v>
      </c>
      <c r="O138" s="554" t="e">
        <f>IF(ISNUMBER(Regressions!Q148),ROUND(Regressions!Q148, 1), NA())</f>
        <v>#N/A</v>
      </c>
      <c r="P138" s="550" t="e">
        <f>IF(ISNUMBER(Regressions!R148),ROUND(Regressions!R148, 1), NA())</f>
        <v>#N/A</v>
      </c>
      <c r="Q138" s="556" t="e">
        <f>IF(ISNUMBER(Regressions!S148),ROUND(Regressions!S148, 1), NA())</f>
        <v>#N/A</v>
      </c>
      <c r="R138" s="552" t="e">
        <f>IF(ISNUMBER(Regressions!T148),ROUND(Regressions!T148, 1), NA())</f>
        <v>#N/A</v>
      </c>
      <c r="S138" s="553" t="e">
        <f>IF(ISNUMBER(Regressions!U148),ROUND(Regressions!U148, 1), NA())</f>
        <v>#N/A</v>
      </c>
    </row>
    <row r="139" spans="1:19" x14ac:dyDescent="0.25">
      <c r="A139" s="545" t="str">
        <f>+Introduction!$C$7</f>
        <v>Serbia</v>
      </c>
      <c r="B139" s="546">
        <f>IF(ISBLANK(Regressions!B149), " ", Regressions!B149)</f>
        <v>2011</v>
      </c>
      <c r="C139" s="545" t="str">
        <f>HLOOKUP(Introduction!$G$4,nametranslations,28,FALSE)</f>
        <v>Primary</v>
      </c>
      <c r="D139" s="548">
        <f>IF(ISBLANK(Regressions!D149), " ", Regressions!D149)</f>
        <v>284442</v>
      </c>
      <c r="E139" s="549" t="e">
        <f>IF(ISNUMBER(Regressions!E149),ROUND(Regressions!E149, 1), NA())</f>
        <v>#N/A</v>
      </c>
      <c r="F139" s="550" t="e">
        <f>IF(ISNUMBER(Regressions!F149),ROUND(Regressions!F149, 1), NA())</f>
        <v>#N/A</v>
      </c>
      <c r="G139" s="551" t="e">
        <f>IF(ISNUMBER(Regressions!G149),ROUND(Regressions!G149, 1), NA())</f>
        <v>#N/A</v>
      </c>
      <c r="H139" s="552" t="e">
        <f>IF(ISNUMBER(Regressions!H149),ROUND(Regressions!H149, 1), NA())</f>
        <v>#N/A</v>
      </c>
      <c r="I139" s="553" t="e">
        <f>IF(ISNUMBER(Regressions!I149),ROUND(Regressions!I149, 1), NA())</f>
        <v>#N/A</v>
      </c>
      <c r="J139" s="554" t="e">
        <f>IF(ISNUMBER(Regressions!K149),ROUND(Regressions!K149, 1), NA())</f>
        <v>#N/A</v>
      </c>
      <c r="K139" s="550" t="e">
        <f>IF(ISNUMBER(Regressions!L149),ROUND(Regressions!L149, 1), NA())</f>
        <v>#N/A</v>
      </c>
      <c r="L139" s="555" t="e">
        <f>IF(ISNUMBER(Regressions!M149),ROUND(Regressions!M149, 1), NA())</f>
        <v>#N/A</v>
      </c>
      <c r="M139" s="552" t="e">
        <f>IF(ISNUMBER(Regressions!N149),ROUND(Regressions!N149, 1), NA())</f>
        <v>#N/A</v>
      </c>
      <c r="N139" s="553" t="e">
        <f>IF(ISNUMBER(Regressions!O149),ROUND(Regressions!O149, 1), NA())</f>
        <v>#N/A</v>
      </c>
      <c r="O139" s="554" t="e">
        <f>IF(ISNUMBER(Regressions!Q149),ROUND(Regressions!Q149, 1), NA())</f>
        <v>#N/A</v>
      </c>
      <c r="P139" s="550" t="e">
        <f>IF(ISNUMBER(Regressions!R149),ROUND(Regressions!R149, 1), NA())</f>
        <v>#N/A</v>
      </c>
      <c r="Q139" s="556" t="e">
        <f>IF(ISNUMBER(Regressions!S149),ROUND(Regressions!S149, 1), NA())</f>
        <v>#N/A</v>
      </c>
      <c r="R139" s="552" t="e">
        <f>IF(ISNUMBER(Regressions!T149),ROUND(Regressions!T149, 1), NA())</f>
        <v>#N/A</v>
      </c>
      <c r="S139" s="553" t="e">
        <f>IF(ISNUMBER(Regressions!U149),ROUND(Regressions!U149, 1), NA())</f>
        <v>#N/A</v>
      </c>
    </row>
    <row r="140" spans="1:19" x14ac:dyDescent="0.25">
      <c r="A140" s="545" t="str">
        <f>+Introduction!$C$7</f>
        <v>Serbia</v>
      </c>
      <c r="B140" s="546">
        <f>IF(ISBLANK(Regressions!B150), " ", Regressions!B150)</f>
        <v>2012</v>
      </c>
      <c r="C140" s="545" t="str">
        <f>HLOOKUP(Introduction!$G$4,nametranslations,28,FALSE)</f>
        <v>Primary</v>
      </c>
      <c r="D140" s="548">
        <f>IF(ISBLANK(Regressions!D150), " ", Regressions!D150)</f>
        <v>287759</v>
      </c>
      <c r="E140" s="549" t="e">
        <f>IF(ISNUMBER(Regressions!E150),ROUND(Regressions!E150, 1), NA())</f>
        <v>#N/A</v>
      </c>
      <c r="F140" s="550" t="e">
        <f>IF(ISNUMBER(Regressions!F150),ROUND(Regressions!F150, 1), NA())</f>
        <v>#N/A</v>
      </c>
      <c r="G140" s="551">
        <f>IF(ISNUMBER(Regressions!G150),ROUND(Regressions!G150, 1), NA())</f>
        <v>63.4</v>
      </c>
      <c r="H140" s="552" t="e">
        <f>IF(ISNUMBER(Regressions!H150),ROUND(Regressions!H150, 1), NA())</f>
        <v>#N/A</v>
      </c>
      <c r="I140" s="553" t="e">
        <f>IF(ISNUMBER(Regressions!I150),ROUND(Regressions!I150, 1), NA())</f>
        <v>#N/A</v>
      </c>
      <c r="J140" s="554" t="e">
        <f>IF(ISNUMBER(Regressions!K150),ROUND(Regressions!K150, 1), NA())</f>
        <v>#N/A</v>
      </c>
      <c r="K140" s="550" t="e">
        <f>IF(ISNUMBER(Regressions!L150),ROUND(Regressions!L150, 1), NA())</f>
        <v>#N/A</v>
      </c>
      <c r="L140" s="555">
        <f>IF(ISNUMBER(Regressions!M150),ROUND(Regressions!M150, 1), NA())</f>
        <v>65.599999999999994</v>
      </c>
      <c r="M140" s="552" t="e">
        <f>IF(ISNUMBER(Regressions!N150),ROUND(Regressions!N150, 1), NA())</f>
        <v>#N/A</v>
      </c>
      <c r="N140" s="553" t="e">
        <f>IF(ISNUMBER(Regressions!O150),ROUND(Regressions!O150, 1), NA())</f>
        <v>#N/A</v>
      </c>
      <c r="O140" s="554" t="e">
        <f>IF(ISNUMBER(Regressions!Q150),ROUND(Regressions!Q150, 1), NA())</f>
        <v>#N/A</v>
      </c>
      <c r="P140" s="550" t="e">
        <f>IF(ISNUMBER(Regressions!R150),ROUND(Regressions!R150, 1), NA())</f>
        <v>#N/A</v>
      </c>
      <c r="Q140" s="556">
        <f>IF(ISNUMBER(Regressions!S150),ROUND(Regressions!S150, 1), NA())</f>
        <v>65.900000000000006</v>
      </c>
      <c r="R140" s="552" t="e">
        <f>IF(ISNUMBER(Regressions!T150),ROUND(Regressions!T150, 1), NA())</f>
        <v>#N/A</v>
      </c>
      <c r="S140" s="553" t="e">
        <f>IF(ISNUMBER(Regressions!U150),ROUND(Regressions!U150, 1), NA())</f>
        <v>#N/A</v>
      </c>
    </row>
    <row r="141" spans="1:19" x14ac:dyDescent="0.25">
      <c r="A141" s="545" t="str">
        <f>+Introduction!$C$7</f>
        <v>Serbia</v>
      </c>
      <c r="B141" s="546">
        <f>IF(ISBLANK(Regressions!B151), " ", Regressions!B151)</f>
        <v>2013</v>
      </c>
      <c r="C141" s="545" t="str">
        <f>HLOOKUP(Introduction!$G$4,nametranslations,28,FALSE)</f>
        <v>Primary</v>
      </c>
      <c r="D141" s="548">
        <f>IF(ISBLANK(Regressions!D151), " ", Regressions!D151)</f>
        <v>285638</v>
      </c>
      <c r="E141" s="549" t="e">
        <f>IF(ISNUMBER(Regressions!E151),ROUND(Regressions!E151, 1), NA())</f>
        <v>#N/A</v>
      </c>
      <c r="F141" s="550" t="e">
        <f>IF(ISNUMBER(Regressions!F151),ROUND(Regressions!F151, 1), NA())</f>
        <v>#N/A</v>
      </c>
      <c r="G141" s="551">
        <f>IF(ISNUMBER(Regressions!G151),ROUND(Regressions!G151, 1), NA())</f>
        <v>63.4</v>
      </c>
      <c r="H141" s="552" t="e">
        <f>IF(ISNUMBER(Regressions!H151),ROUND(Regressions!H151, 1), NA())</f>
        <v>#N/A</v>
      </c>
      <c r="I141" s="553" t="e">
        <f>IF(ISNUMBER(Regressions!I151),ROUND(Regressions!I151, 1), NA())</f>
        <v>#N/A</v>
      </c>
      <c r="J141" s="554" t="e">
        <f>IF(ISNUMBER(Regressions!K151),ROUND(Regressions!K151, 1), NA())</f>
        <v>#N/A</v>
      </c>
      <c r="K141" s="550" t="e">
        <f>IF(ISNUMBER(Regressions!L151),ROUND(Regressions!L151, 1), NA())</f>
        <v>#N/A</v>
      </c>
      <c r="L141" s="555">
        <f>IF(ISNUMBER(Regressions!M151),ROUND(Regressions!M151, 1), NA())</f>
        <v>65.599999999999994</v>
      </c>
      <c r="M141" s="552" t="e">
        <f>IF(ISNUMBER(Regressions!N151),ROUND(Regressions!N151, 1), NA())</f>
        <v>#N/A</v>
      </c>
      <c r="N141" s="553" t="e">
        <f>IF(ISNUMBER(Regressions!O151),ROUND(Regressions!O151, 1), NA())</f>
        <v>#N/A</v>
      </c>
      <c r="O141" s="554" t="e">
        <f>IF(ISNUMBER(Regressions!Q151),ROUND(Regressions!Q151, 1), NA())</f>
        <v>#N/A</v>
      </c>
      <c r="P141" s="550" t="e">
        <f>IF(ISNUMBER(Regressions!R151),ROUND(Regressions!R151, 1), NA())</f>
        <v>#N/A</v>
      </c>
      <c r="Q141" s="556">
        <f>IF(ISNUMBER(Regressions!S151),ROUND(Regressions!S151, 1), NA())</f>
        <v>65.900000000000006</v>
      </c>
      <c r="R141" s="552" t="e">
        <f>IF(ISNUMBER(Regressions!T151),ROUND(Regressions!T151, 1), NA())</f>
        <v>#N/A</v>
      </c>
      <c r="S141" s="553" t="e">
        <f>IF(ISNUMBER(Regressions!U151),ROUND(Regressions!U151, 1), NA())</f>
        <v>#N/A</v>
      </c>
    </row>
    <row r="142" spans="1:19" x14ac:dyDescent="0.25">
      <c r="A142" s="545" t="str">
        <f>+Introduction!$C$7</f>
        <v>Serbia</v>
      </c>
      <c r="B142" s="546">
        <f>IF(ISBLANK(Regressions!B152), " ", Regressions!B152)</f>
        <v>2014</v>
      </c>
      <c r="C142" s="545" t="str">
        <f>HLOOKUP(Introduction!$G$4,nametranslations,28,FALSE)</f>
        <v>Primary</v>
      </c>
      <c r="D142" s="548">
        <f>IF(ISBLANK(Regressions!D152), " ", Regressions!D152)</f>
        <v>281569</v>
      </c>
      <c r="E142" s="549" t="e">
        <f>IF(ISNUMBER(Regressions!E152),ROUND(Regressions!E152, 1), NA())</f>
        <v>#N/A</v>
      </c>
      <c r="F142" s="550" t="e">
        <f>IF(ISNUMBER(Regressions!F152),ROUND(Regressions!F152, 1), NA())</f>
        <v>#N/A</v>
      </c>
      <c r="G142" s="551">
        <f>IF(ISNUMBER(Regressions!G152),ROUND(Regressions!G152, 1), NA())</f>
        <v>63.4</v>
      </c>
      <c r="H142" s="552" t="e">
        <f>IF(ISNUMBER(Regressions!H152),ROUND(Regressions!H152, 1), NA())</f>
        <v>#N/A</v>
      </c>
      <c r="I142" s="553" t="e">
        <f>IF(ISNUMBER(Regressions!I152),ROUND(Regressions!I152, 1), NA())</f>
        <v>#N/A</v>
      </c>
      <c r="J142" s="554" t="e">
        <f>IF(ISNUMBER(Regressions!K152),ROUND(Regressions!K152, 1), NA())</f>
        <v>#N/A</v>
      </c>
      <c r="K142" s="550" t="e">
        <f>IF(ISNUMBER(Regressions!L152),ROUND(Regressions!L152, 1), NA())</f>
        <v>#N/A</v>
      </c>
      <c r="L142" s="555">
        <f>IF(ISNUMBER(Regressions!M152),ROUND(Regressions!M152, 1), NA())</f>
        <v>65.599999999999994</v>
      </c>
      <c r="M142" s="552" t="e">
        <f>IF(ISNUMBER(Regressions!N152),ROUND(Regressions!N152, 1), NA())</f>
        <v>#N/A</v>
      </c>
      <c r="N142" s="553" t="e">
        <f>IF(ISNUMBER(Regressions!O152),ROUND(Regressions!O152, 1), NA())</f>
        <v>#N/A</v>
      </c>
      <c r="O142" s="554" t="e">
        <f>IF(ISNUMBER(Regressions!Q152),ROUND(Regressions!Q152, 1), NA())</f>
        <v>#N/A</v>
      </c>
      <c r="P142" s="550" t="e">
        <f>IF(ISNUMBER(Regressions!R152),ROUND(Regressions!R152, 1), NA())</f>
        <v>#N/A</v>
      </c>
      <c r="Q142" s="556">
        <f>IF(ISNUMBER(Regressions!S152),ROUND(Regressions!S152, 1), NA())</f>
        <v>65.900000000000006</v>
      </c>
      <c r="R142" s="552" t="e">
        <f>IF(ISNUMBER(Regressions!T152),ROUND(Regressions!T152, 1), NA())</f>
        <v>#N/A</v>
      </c>
      <c r="S142" s="553" t="e">
        <f>IF(ISNUMBER(Regressions!U152),ROUND(Regressions!U152, 1), NA())</f>
        <v>#N/A</v>
      </c>
    </row>
    <row r="143" spans="1:19" x14ac:dyDescent="0.25">
      <c r="A143" s="545" t="str">
        <f>+Introduction!$C$7</f>
        <v>Serbia</v>
      </c>
      <c r="B143" s="546">
        <f>IF(ISBLANK(Regressions!B153), " ", Regressions!B153)</f>
        <v>2015</v>
      </c>
      <c r="C143" s="545" t="str">
        <f>HLOOKUP(Introduction!$G$4,nametranslations,28,FALSE)</f>
        <v>Primary</v>
      </c>
      <c r="D143" s="548">
        <f>IF(ISBLANK(Regressions!D153), " ", Regressions!D153)</f>
        <v>275520</v>
      </c>
      <c r="E143" s="549" t="e">
        <f>IF(ISNUMBER(Regressions!E153),ROUND(Regressions!E153, 1), NA())</f>
        <v>#N/A</v>
      </c>
      <c r="F143" s="550" t="e">
        <f>IF(ISNUMBER(Regressions!F153),ROUND(Regressions!F153, 1), NA())</f>
        <v>#N/A</v>
      </c>
      <c r="G143" s="551">
        <f>IF(ISNUMBER(Regressions!G153),ROUND(Regressions!G153, 1), NA())</f>
        <v>63.4</v>
      </c>
      <c r="H143" s="552" t="e">
        <f>IF(ISNUMBER(Regressions!H153),ROUND(Regressions!H153, 1), NA())</f>
        <v>#N/A</v>
      </c>
      <c r="I143" s="553" t="e">
        <f>IF(ISNUMBER(Regressions!I153),ROUND(Regressions!I153, 1), NA())</f>
        <v>#N/A</v>
      </c>
      <c r="J143" s="554" t="e">
        <f>IF(ISNUMBER(Regressions!K153),ROUND(Regressions!K153, 1), NA())</f>
        <v>#N/A</v>
      </c>
      <c r="K143" s="550" t="e">
        <f>IF(ISNUMBER(Regressions!L153),ROUND(Regressions!L153, 1), NA())</f>
        <v>#N/A</v>
      </c>
      <c r="L143" s="555">
        <f>IF(ISNUMBER(Regressions!M153),ROUND(Regressions!M153, 1), NA())</f>
        <v>65.599999999999994</v>
      </c>
      <c r="M143" s="552" t="e">
        <f>IF(ISNUMBER(Regressions!N153),ROUND(Regressions!N153, 1), NA())</f>
        <v>#N/A</v>
      </c>
      <c r="N143" s="553" t="e">
        <f>IF(ISNUMBER(Regressions!O153),ROUND(Regressions!O153, 1), NA())</f>
        <v>#N/A</v>
      </c>
      <c r="O143" s="554" t="e">
        <f>IF(ISNUMBER(Regressions!Q153),ROUND(Regressions!Q153, 1), NA())</f>
        <v>#N/A</v>
      </c>
      <c r="P143" s="550" t="e">
        <f>IF(ISNUMBER(Regressions!R153),ROUND(Regressions!R153, 1), NA())</f>
        <v>#N/A</v>
      </c>
      <c r="Q143" s="556">
        <f>IF(ISNUMBER(Regressions!S153),ROUND(Regressions!S153, 1), NA())</f>
        <v>65.900000000000006</v>
      </c>
      <c r="R143" s="552" t="e">
        <f>IF(ISNUMBER(Regressions!T153),ROUND(Regressions!T153, 1), NA())</f>
        <v>#N/A</v>
      </c>
      <c r="S143" s="553" t="e">
        <f>IF(ISNUMBER(Regressions!U153),ROUND(Regressions!U153, 1), NA())</f>
        <v>#N/A</v>
      </c>
    </row>
    <row r="144" spans="1:19" x14ac:dyDescent="0.25">
      <c r="A144" s="545" t="str">
        <f>+Introduction!$C$7</f>
        <v>Serbia</v>
      </c>
      <c r="B144" s="546">
        <f>IF(ISBLANK(Regressions!B154), " ", Regressions!B154)</f>
        <v>2016</v>
      </c>
      <c r="C144" s="545" t="str">
        <f>HLOOKUP(Introduction!$G$4,nametranslations,28,FALSE)</f>
        <v>Primary</v>
      </c>
      <c r="D144" s="548">
        <f>IF(ISBLANK(Regressions!D154), " ", Regressions!D154)</f>
        <v>270975</v>
      </c>
      <c r="E144" s="549" t="e">
        <f>IF(ISNUMBER(Regressions!E154),ROUND(Regressions!E154, 1), NA())</f>
        <v>#N/A</v>
      </c>
      <c r="F144" s="550" t="e">
        <f>IF(ISNUMBER(Regressions!F154),ROUND(Regressions!F154, 1), NA())</f>
        <v>#N/A</v>
      </c>
      <c r="G144" s="551">
        <f>IF(ISNUMBER(Regressions!G154),ROUND(Regressions!G154, 1), NA())</f>
        <v>63.4</v>
      </c>
      <c r="H144" s="552" t="e">
        <f>IF(ISNUMBER(Regressions!H154),ROUND(Regressions!H154, 1), NA())</f>
        <v>#N/A</v>
      </c>
      <c r="I144" s="553" t="e">
        <f>IF(ISNUMBER(Regressions!I154),ROUND(Regressions!I154, 1), NA())</f>
        <v>#N/A</v>
      </c>
      <c r="J144" s="554" t="e">
        <f>IF(ISNUMBER(Regressions!K154),ROUND(Regressions!K154, 1), NA())</f>
        <v>#N/A</v>
      </c>
      <c r="K144" s="550" t="e">
        <f>IF(ISNUMBER(Regressions!L154),ROUND(Regressions!L154, 1), NA())</f>
        <v>#N/A</v>
      </c>
      <c r="L144" s="555">
        <f>IF(ISNUMBER(Regressions!M154),ROUND(Regressions!M154, 1), NA())</f>
        <v>65.599999999999994</v>
      </c>
      <c r="M144" s="552" t="e">
        <f>IF(ISNUMBER(Regressions!N154),ROUND(Regressions!N154, 1), NA())</f>
        <v>#N/A</v>
      </c>
      <c r="N144" s="553" t="e">
        <f>IF(ISNUMBER(Regressions!O154),ROUND(Regressions!O154, 1), NA())</f>
        <v>#N/A</v>
      </c>
      <c r="O144" s="554" t="e">
        <f>IF(ISNUMBER(Regressions!Q154),ROUND(Regressions!Q154, 1), NA())</f>
        <v>#N/A</v>
      </c>
      <c r="P144" s="550" t="e">
        <f>IF(ISNUMBER(Regressions!R154),ROUND(Regressions!R154, 1), NA())</f>
        <v>#N/A</v>
      </c>
      <c r="Q144" s="556">
        <f>IF(ISNUMBER(Regressions!S154),ROUND(Regressions!S154, 1), NA())</f>
        <v>65.900000000000006</v>
      </c>
      <c r="R144" s="552" t="e">
        <f>IF(ISNUMBER(Regressions!T154),ROUND(Regressions!T154, 1), NA())</f>
        <v>#N/A</v>
      </c>
      <c r="S144" s="553" t="e">
        <f>IF(ISNUMBER(Regressions!U154),ROUND(Regressions!U154, 1), NA())</f>
        <v>#N/A</v>
      </c>
    </row>
    <row r="145" spans="1:19" x14ac:dyDescent="0.25">
      <c r="A145" s="545" t="str">
        <f>+Introduction!$C$7</f>
        <v>Serbia</v>
      </c>
      <c r="B145" s="546">
        <f>IF(ISBLANK(Regressions!B155), " ", Regressions!B155)</f>
        <v>2017</v>
      </c>
      <c r="C145" s="545" t="str">
        <f>HLOOKUP(Introduction!$G$4,nametranslations,28,FALSE)</f>
        <v>Primary</v>
      </c>
      <c r="D145" s="548">
        <f>IF(ISBLANK(Regressions!D155), " ", Regressions!D155)</f>
        <v>268113</v>
      </c>
      <c r="E145" s="549" t="e">
        <f>IF(ISNUMBER(Regressions!E155),ROUND(Regressions!E155, 1), NA())</f>
        <v>#N/A</v>
      </c>
      <c r="F145" s="550" t="e">
        <f>IF(ISNUMBER(Regressions!F155),ROUND(Regressions!F155, 1), NA())</f>
        <v>#N/A</v>
      </c>
      <c r="G145" s="551">
        <f>IF(ISNUMBER(Regressions!G155),ROUND(Regressions!G155, 1), NA())</f>
        <v>63.4</v>
      </c>
      <c r="H145" s="552" t="e">
        <f>IF(ISNUMBER(Regressions!H155),ROUND(Regressions!H155, 1), NA())</f>
        <v>#N/A</v>
      </c>
      <c r="I145" s="553" t="e">
        <f>IF(ISNUMBER(Regressions!I155),ROUND(Regressions!I155, 1), NA())</f>
        <v>#N/A</v>
      </c>
      <c r="J145" s="554" t="e">
        <f>IF(ISNUMBER(Regressions!K155),ROUND(Regressions!K155, 1), NA())</f>
        <v>#N/A</v>
      </c>
      <c r="K145" s="550" t="e">
        <f>IF(ISNUMBER(Regressions!L155),ROUND(Regressions!L155, 1), NA())</f>
        <v>#N/A</v>
      </c>
      <c r="L145" s="555">
        <f>IF(ISNUMBER(Regressions!M155),ROUND(Regressions!M155, 1), NA())</f>
        <v>65.599999999999994</v>
      </c>
      <c r="M145" s="552" t="e">
        <f>IF(ISNUMBER(Regressions!N155),ROUND(Regressions!N155, 1), NA())</f>
        <v>#N/A</v>
      </c>
      <c r="N145" s="553" t="e">
        <f>IF(ISNUMBER(Regressions!O155),ROUND(Regressions!O155, 1), NA())</f>
        <v>#N/A</v>
      </c>
      <c r="O145" s="554" t="e">
        <f>IF(ISNUMBER(Regressions!Q155),ROUND(Regressions!Q155, 1), NA())</f>
        <v>#N/A</v>
      </c>
      <c r="P145" s="550" t="e">
        <f>IF(ISNUMBER(Regressions!R155),ROUND(Regressions!R155, 1), NA())</f>
        <v>#N/A</v>
      </c>
      <c r="Q145" s="556">
        <f>IF(ISNUMBER(Regressions!S155),ROUND(Regressions!S155, 1), NA())</f>
        <v>65.900000000000006</v>
      </c>
      <c r="R145" s="552" t="e">
        <f>IF(ISNUMBER(Regressions!T155),ROUND(Regressions!T155, 1), NA())</f>
        <v>#N/A</v>
      </c>
      <c r="S145" s="553" t="e">
        <f>IF(ISNUMBER(Regressions!U155),ROUND(Regressions!U155, 1), NA())</f>
        <v>#N/A</v>
      </c>
    </row>
    <row r="146" spans="1:19" x14ac:dyDescent="0.25">
      <c r="A146" s="545" t="str">
        <f>+Introduction!$C$7</f>
        <v>Serbia</v>
      </c>
      <c r="B146" s="546">
        <f>IF(ISBLANK(Regressions!B156), " ", Regressions!B156)</f>
        <v>2018</v>
      </c>
      <c r="C146" s="545" t="str">
        <f>HLOOKUP(Introduction!$G$4,nametranslations,28,FALSE)</f>
        <v>Primary</v>
      </c>
      <c r="D146" s="548">
        <f>IF(ISBLANK(Regressions!D156), " ", Regressions!D156)</f>
        <v>265956</v>
      </c>
      <c r="E146" s="549" t="e">
        <f>IF(ISNUMBER(Regressions!E156),ROUND(Regressions!E156, 1), NA())</f>
        <v>#N/A</v>
      </c>
      <c r="F146" s="550" t="e">
        <f>IF(ISNUMBER(Regressions!F156),ROUND(Regressions!F156, 1), NA())</f>
        <v>#N/A</v>
      </c>
      <c r="G146" s="551">
        <f>IF(ISNUMBER(Regressions!G156),ROUND(Regressions!G156, 1), NA())</f>
        <v>63.4</v>
      </c>
      <c r="H146" s="552" t="e">
        <f>IF(ISNUMBER(Regressions!H156),ROUND(Regressions!H156, 1), NA())</f>
        <v>#N/A</v>
      </c>
      <c r="I146" s="553" t="e">
        <f>IF(ISNUMBER(Regressions!I156),ROUND(Regressions!I156, 1), NA())</f>
        <v>#N/A</v>
      </c>
      <c r="J146" s="554" t="e">
        <f>IF(ISNUMBER(Regressions!K156),ROUND(Regressions!K156, 1), NA())</f>
        <v>#N/A</v>
      </c>
      <c r="K146" s="550" t="e">
        <f>IF(ISNUMBER(Regressions!L156),ROUND(Regressions!L156, 1), NA())</f>
        <v>#N/A</v>
      </c>
      <c r="L146" s="555">
        <f>IF(ISNUMBER(Regressions!M156),ROUND(Regressions!M156, 1), NA())</f>
        <v>65.599999999999994</v>
      </c>
      <c r="M146" s="552" t="e">
        <f>IF(ISNUMBER(Regressions!N156),ROUND(Regressions!N156, 1), NA())</f>
        <v>#N/A</v>
      </c>
      <c r="N146" s="553" t="e">
        <f>IF(ISNUMBER(Regressions!O156),ROUND(Regressions!O156, 1), NA())</f>
        <v>#N/A</v>
      </c>
      <c r="O146" s="554" t="e">
        <f>IF(ISNUMBER(Regressions!Q156),ROUND(Regressions!Q156, 1), NA())</f>
        <v>#N/A</v>
      </c>
      <c r="P146" s="550" t="e">
        <f>IF(ISNUMBER(Regressions!R156),ROUND(Regressions!R156, 1), NA())</f>
        <v>#N/A</v>
      </c>
      <c r="Q146" s="556">
        <f>IF(ISNUMBER(Regressions!S156),ROUND(Regressions!S156, 1), NA())</f>
        <v>65.900000000000006</v>
      </c>
      <c r="R146" s="552" t="e">
        <f>IF(ISNUMBER(Regressions!T156),ROUND(Regressions!T156, 1), NA())</f>
        <v>#N/A</v>
      </c>
      <c r="S146" s="553" t="e">
        <f>IF(ISNUMBER(Regressions!U156),ROUND(Regressions!U156, 1), NA())</f>
        <v>#N/A</v>
      </c>
    </row>
    <row r="147" spans="1:19" x14ac:dyDescent="0.25">
      <c r="A147" s="545" t="str">
        <f>+Introduction!$C$7</f>
        <v>Serbia</v>
      </c>
      <c r="B147" s="546">
        <f>IF(ISBLANK(Regressions!B157), " ", Regressions!B157)</f>
        <v>2019</v>
      </c>
      <c r="C147" s="545" t="str">
        <f>HLOOKUP(Introduction!$G$4,nametranslations,28,FALSE)</f>
        <v>Primary</v>
      </c>
      <c r="D147" s="548">
        <f>IF(ISBLANK(Regressions!D157), " ", Regressions!D157)</f>
        <v>265136</v>
      </c>
      <c r="E147" s="549" t="e">
        <f>IF(ISNUMBER(Regressions!E157),ROUND(Regressions!E157, 1), NA())</f>
        <v>#N/A</v>
      </c>
      <c r="F147" s="550" t="e">
        <f>IF(ISNUMBER(Regressions!F157),ROUND(Regressions!F157, 1), NA())</f>
        <v>#N/A</v>
      </c>
      <c r="G147" s="551">
        <f>IF(ISNUMBER(Regressions!G157),ROUND(Regressions!G157, 1), NA())</f>
        <v>63.4</v>
      </c>
      <c r="H147" s="552" t="e">
        <f>IF(ISNUMBER(Regressions!H157),ROUND(Regressions!H157, 1), NA())</f>
        <v>#N/A</v>
      </c>
      <c r="I147" s="553" t="e">
        <f>IF(ISNUMBER(Regressions!I157),ROUND(Regressions!I157, 1), NA())</f>
        <v>#N/A</v>
      </c>
      <c r="J147" s="554" t="e">
        <f>IF(ISNUMBER(Regressions!K157),ROUND(Regressions!K157, 1), NA())</f>
        <v>#N/A</v>
      </c>
      <c r="K147" s="550" t="e">
        <f>IF(ISNUMBER(Regressions!L157),ROUND(Regressions!L157, 1), NA())</f>
        <v>#N/A</v>
      </c>
      <c r="L147" s="555">
        <f>IF(ISNUMBER(Regressions!M157),ROUND(Regressions!M157, 1), NA())</f>
        <v>65.599999999999994</v>
      </c>
      <c r="M147" s="552" t="e">
        <f>IF(ISNUMBER(Regressions!N157),ROUND(Regressions!N157, 1), NA())</f>
        <v>#N/A</v>
      </c>
      <c r="N147" s="553" t="e">
        <f>IF(ISNUMBER(Regressions!O157),ROUND(Regressions!O157, 1), NA())</f>
        <v>#N/A</v>
      </c>
      <c r="O147" s="554" t="e">
        <f>IF(ISNUMBER(Regressions!Q157),ROUND(Regressions!Q157, 1), NA())</f>
        <v>#N/A</v>
      </c>
      <c r="P147" s="550" t="e">
        <f>IF(ISNUMBER(Regressions!R157),ROUND(Regressions!R157, 1), NA())</f>
        <v>#N/A</v>
      </c>
      <c r="Q147" s="556">
        <f>IF(ISNUMBER(Regressions!S157),ROUND(Regressions!S157, 1), NA())</f>
        <v>65.900000000000006</v>
      </c>
      <c r="R147" s="552" t="e">
        <f>IF(ISNUMBER(Regressions!T157),ROUND(Regressions!T157, 1), NA())</f>
        <v>#N/A</v>
      </c>
      <c r="S147" s="553" t="e">
        <f>IF(ISNUMBER(Regressions!U157),ROUND(Regressions!U157, 1), NA())</f>
        <v>#N/A</v>
      </c>
    </row>
    <row r="148" spans="1:19" x14ac:dyDescent="0.25">
      <c r="A148" s="545" t="str">
        <f>+Introduction!$C$7</f>
        <v>Serbia</v>
      </c>
      <c r="B148" s="546">
        <f>IF(ISBLANK(Regressions!B158), " ", Regressions!B158)</f>
        <v>2020</v>
      </c>
      <c r="C148" s="545" t="str">
        <f>HLOOKUP(Introduction!$G$4,nametranslations,28,FALSE)</f>
        <v>Primary</v>
      </c>
      <c r="D148" s="548">
        <f>IF(ISBLANK(Regressions!D158), " ", Regressions!D158)</f>
        <v>265196</v>
      </c>
      <c r="E148" s="549" t="e">
        <f>IF(ISNUMBER(Regressions!E158),ROUND(Regressions!E158, 1), NA())</f>
        <v>#N/A</v>
      </c>
      <c r="F148" s="550" t="e">
        <f>IF(ISNUMBER(Regressions!F158),ROUND(Regressions!F158, 1), NA())</f>
        <v>#N/A</v>
      </c>
      <c r="G148" s="551">
        <f>IF(ISNUMBER(Regressions!G158),ROUND(Regressions!G158, 1), NA())</f>
        <v>63.4</v>
      </c>
      <c r="H148" s="552" t="e">
        <f>IF(ISNUMBER(Regressions!H158),ROUND(Regressions!H158, 1), NA())</f>
        <v>#N/A</v>
      </c>
      <c r="I148" s="553" t="e">
        <f>IF(ISNUMBER(Regressions!I158),ROUND(Regressions!I158, 1), NA())</f>
        <v>#N/A</v>
      </c>
      <c r="J148" s="554" t="e">
        <f>IF(ISNUMBER(Regressions!K158),ROUND(Regressions!K158, 1), NA())</f>
        <v>#N/A</v>
      </c>
      <c r="K148" s="550" t="e">
        <f>IF(ISNUMBER(Regressions!L158),ROUND(Regressions!L158, 1), NA())</f>
        <v>#N/A</v>
      </c>
      <c r="L148" s="555">
        <f>IF(ISNUMBER(Regressions!M158),ROUND(Regressions!M158, 1), NA())</f>
        <v>65.599999999999994</v>
      </c>
      <c r="M148" s="552" t="e">
        <f>IF(ISNUMBER(Regressions!N158),ROUND(Regressions!N158, 1), NA())</f>
        <v>#N/A</v>
      </c>
      <c r="N148" s="553" t="e">
        <f>IF(ISNUMBER(Regressions!O158),ROUND(Regressions!O158, 1), NA())</f>
        <v>#N/A</v>
      </c>
      <c r="O148" s="554" t="e">
        <f>IF(ISNUMBER(Regressions!Q158),ROUND(Regressions!Q158, 1), NA())</f>
        <v>#N/A</v>
      </c>
      <c r="P148" s="550" t="e">
        <f>IF(ISNUMBER(Regressions!R158),ROUND(Regressions!R158, 1), NA())</f>
        <v>#N/A</v>
      </c>
      <c r="Q148" s="556">
        <f>IF(ISNUMBER(Regressions!S158),ROUND(Regressions!S158, 1), NA())</f>
        <v>65.900000000000006</v>
      </c>
      <c r="R148" s="552" t="e">
        <f>IF(ISNUMBER(Regressions!T158),ROUND(Regressions!T158, 1), NA())</f>
        <v>#N/A</v>
      </c>
      <c r="S148" s="553" t="e">
        <f>IF(ISNUMBER(Regressions!U158),ROUND(Regressions!U158, 1), NA())</f>
        <v>#N/A</v>
      </c>
    </row>
    <row r="149" spans="1:19" x14ac:dyDescent="0.25">
      <c r="A149" s="545" t="str">
        <f>+Introduction!$C$7</f>
        <v>Serbia</v>
      </c>
      <c r="B149" s="546">
        <f>IF(ISBLANK(Regressions!B159), " ", Regressions!B159)</f>
        <v>2021</v>
      </c>
      <c r="C149" s="545" t="str">
        <f>HLOOKUP(Introduction!$G$4,nametranslations,28,FALSE)</f>
        <v>Primary</v>
      </c>
      <c r="D149" s="548">
        <f>IF(ISBLANK(Regressions!D159), " ", Regressions!D159)</f>
        <v>263145</v>
      </c>
      <c r="E149" s="554" t="e">
        <f>IF(ISNUMBER(Regressions!E159),ROUND(Regressions!E159, 1), NA())</f>
        <v>#N/A</v>
      </c>
      <c r="F149" s="557" t="e">
        <f>IF(ISNUMBER(Regressions!F159),ROUND(Regressions!F159, 1), NA())</f>
        <v>#N/A</v>
      </c>
      <c r="G149" s="558" t="e">
        <f>IF(ISNUMBER(Regressions!G159),ROUND(Regressions!G159, 1), NA())</f>
        <v>#N/A</v>
      </c>
      <c r="H149" s="552" t="e">
        <f>IF(ISNUMBER(Regressions!H159),ROUND(Regressions!H159, 1), NA())</f>
        <v>#N/A</v>
      </c>
      <c r="I149" s="553" t="e">
        <f>IF(ISNUMBER(Regressions!I159),ROUND(Regressions!I159, 1), NA())</f>
        <v>#N/A</v>
      </c>
      <c r="J149" s="554" t="e">
        <f>IF(ISNUMBER(Regressions!K159),ROUND(Regressions!K159, 1), NA())</f>
        <v>#N/A</v>
      </c>
      <c r="K149" s="557" t="e">
        <f>IF(ISNUMBER(Regressions!L159),ROUND(Regressions!L159, 1), NA())</f>
        <v>#N/A</v>
      </c>
      <c r="L149" s="559" t="e">
        <f>IF(ISNUMBER(Regressions!M159),ROUND(Regressions!M159, 1), NA())</f>
        <v>#N/A</v>
      </c>
      <c r="M149" s="552" t="e">
        <f>IF(ISNUMBER(Regressions!N159),ROUND(Regressions!N159, 1), NA())</f>
        <v>#N/A</v>
      </c>
      <c r="N149" s="553" t="e">
        <f>IF(ISNUMBER(Regressions!O159),ROUND(Regressions!O159, 1), NA())</f>
        <v>#N/A</v>
      </c>
      <c r="O149" s="554" t="e">
        <f>IF(ISNUMBER(Regressions!Q159),ROUND(Regressions!Q159, 1), NA())</f>
        <v>#N/A</v>
      </c>
      <c r="P149" s="557" t="e">
        <f>IF(ISNUMBER(Regressions!R159),ROUND(Regressions!R159, 1), NA())</f>
        <v>#N/A</v>
      </c>
      <c r="Q149" s="560" t="e">
        <f>IF(ISNUMBER(Regressions!S159),ROUND(Regressions!S159, 1), NA())</f>
        <v>#N/A</v>
      </c>
      <c r="R149" s="552" t="e">
        <f>IF(ISNUMBER(Regressions!T159),ROUND(Regressions!T159, 1), NA())</f>
        <v>#N/A</v>
      </c>
      <c r="S149" s="553" t="e">
        <f>IF(ISNUMBER(Regressions!U159),ROUND(Regressions!U159, 1), NA())</f>
        <v>#N/A</v>
      </c>
    </row>
    <row r="150" spans="1:19" x14ac:dyDescent="0.25">
      <c r="A150" s="545" t="str">
        <f>+Introduction!$C$7</f>
        <v>Serbia</v>
      </c>
      <c r="B150" s="546">
        <f>IF(ISBLANK(Regressions!B160), " ", Regressions!B160)</f>
        <v>2022</v>
      </c>
      <c r="C150" s="545" t="str">
        <f>HLOOKUP(Introduction!$G$4,nametranslations,28,FALSE)</f>
        <v>Primary</v>
      </c>
      <c r="D150" s="548">
        <f>IF(ISBLANK(Regressions!D160), " ", Regressions!D160)</f>
        <v>263076</v>
      </c>
      <c r="E150" s="549" t="e">
        <f>IF(ISNUMBER(Regressions!E160),ROUND(Regressions!E160, 1), NA())</f>
        <v>#N/A</v>
      </c>
      <c r="F150" s="550" t="e">
        <f>IF(ISNUMBER(Regressions!F160),ROUND(Regressions!F160, 1), NA())</f>
        <v>#N/A</v>
      </c>
      <c r="G150" s="551" t="e">
        <f>IF(ISNUMBER(Regressions!G160),ROUND(Regressions!G160, 1), NA())</f>
        <v>#N/A</v>
      </c>
      <c r="H150" s="552" t="e">
        <f>IF(ISNUMBER(Regressions!H160),ROUND(Regressions!H160, 1), NA())</f>
        <v>#N/A</v>
      </c>
      <c r="I150" s="553" t="e">
        <f>IF(ISNUMBER(Regressions!I160),ROUND(Regressions!I160, 1), NA())</f>
        <v>#N/A</v>
      </c>
      <c r="J150" s="554" t="e">
        <f>IF(ISNUMBER(Regressions!K160),ROUND(Regressions!K160, 1), NA())</f>
        <v>#N/A</v>
      </c>
      <c r="K150" s="550" t="e">
        <f>IF(ISNUMBER(Regressions!L160),ROUND(Regressions!L160, 1), NA())</f>
        <v>#N/A</v>
      </c>
      <c r="L150" s="555" t="e">
        <f>IF(ISNUMBER(Regressions!M160),ROUND(Regressions!M160, 1), NA())</f>
        <v>#N/A</v>
      </c>
      <c r="M150" s="552" t="e">
        <f>IF(ISNUMBER(Regressions!N160),ROUND(Regressions!N160, 1), NA())</f>
        <v>#N/A</v>
      </c>
      <c r="N150" s="553" t="e">
        <f>IF(ISNUMBER(Regressions!O160),ROUND(Regressions!O160, 1), NA())</f>
        <v>#N/A</v>
      </c>
      <c r="O150" s="554" t="e">
        <f>IF(ISNUMBER(Regressions!Q160),ROUND(Regressions!Q160, 1), NA())</f>
        <v>#N/A</v>
      </c>
      <c r="P150" s="550" t="e">
        <f>IF(ISNUMBER(Regressions!R160),ROUND(Regressions!R160, 1), NA())</f>
        <v>#N/A</v>
      </c>
      <c r="Q150" s="556" t="e">
        <f>IF(ISNUMBER(Regressions!S160),ROUND(Regressions!S160, 1), NA())</f>
        <v>#N/A</v>
      </c>
      <c r="R150" s="552" t="e">
        <f>IF(ISNUMBER(Regressions!T160),ROUND(Regressions!T160, 1), NA())</f>
        <v>#N/A</v>
      </c>
      <c r="S150" s="553" t="e">
        <f>IF(ISNUMBER(Regressions!U160),ROUND(Regressions!U160, 1), NA())</f>
        <v>#N/A</v>
      </c>
    </row>
    <row r="151" spans="1:19" x14ac:dyDescent="0.25">
      <c r="A151" s="545" t="str">
        <f>+Introduction!$C$7</f>
        <v>Serbia</v>
      </c>
      <c r="B151" s="546">
        <f>IF(ISBLANK(Regressions!B161), " ", Regressions!B161)</f>
        <v>2023</v>
      </c>
      <c r="C151" s="545" t="str">
        <f>HLOOKUP(Introduction!$G$4,nametranslations,28,FALSE)</f>
        <v>Primary</v>
      </c>
      <c r="D151" s="548">
        <f>IF(ISBLANK(Regressions!D161), " ", Regressions!D161)</f>
        <v>257867</v>
      </c>
      <c r="E151" s="549" t="e">
        <f>IF(ISNUMBER(Regressions!E161),ROUND(Regressions!E161, 1), NA())</f>
        <v>#N/A</v>
      </c>
      <c r="F151" s="550" t="e">
        <f>IF(ISNUMBER(Regressions!F161),ROUND(Regressions!F161, 1), NA())</f>
        <v>#N/A</v>
      </c>
      <c r="G151" s="551" t="e">
        <f>IF(ISNUMBER(Regressions!G161),ROUND(Regressions!G161, 1), NA())</f>
        <v>#N/A</v>
      </c>
      <c r="H151" s="552" t="e">
        <f>IF(ISNUMBER(Regressions!H161),ROUND(Regressions!H161, 1), NA())</f>
        <v>#N/A</v>
      </c>
      <c r="I151" s="553" t="e">
        <f>IF(ISNUMBER(Regressions!I161),ROUND(Regressions!I161, 1), NA())</f>
        <v>#N/A</v>
      </c>
      <c r="J151" s="554" t="e">
        <f>IF(ISNUMBER(Regressions!K161),ROUND(Regressions!K161, 1), NA())</f>
        <v>#N/A</v>
      </c>
      <c r="K151" s="550" t="e">
        <f>IF(ISNUMBER(Regressions!L161),ROUND(Regressions!L161, 1), NA())</f>
        <v>#N/A</v>
      </c>
      <c r="L151" s="555" t="e">
        <f>IF(ISNUMBER(Regressions!M161),ROUND(Regressions!M161, 1), NA())</f>
        <v>#N/A</v>
      </c>
      <c r="M151" s="552" t="e">
        <f>IF(ISNUMBER(Regressions!N161),ROUND(Regressions!N161, 1), NA())</f>
        <v>#N/A</v>
      </c>
      <c r="N151" s="553" t="e">
        <f>IF(ISNUMBER(Regressions!O161),ROUND(Regressions!O161, 1), NA())</f>
        <v>#N/A</v>
      </c>
      <c r="O151" s="554" t="e">
        <f>IF(ISNUMBER(Regressions!Q161),ROUND(Regressions!Q161, 1), NA())</f>
        <v>#N/A</v>
      </c>
      <c r="P151" s="550" t="e">
        <f>IF(ISNUMBER(Regressions!R161),ROUND(Regressions!R161, 1), NA())</f>
        <v>#N/A</v>
      </c>
      <c r="Q151" s="556" t="e">
        <f>IF(ISNUMBER(Regressions!S161),ROUND(Regressions!S161, 1), NA())</f>
        <v>#N/A</v>
      </c>
      <c r="R151" s="552" t="e">
        <f>IF(ISNUMBER(Regressions!T161),ROUND(Regressions!T161, 1), NA())</f>
        <v>#N/A</v>
      </c>
      <c r="S151" s="553" t="e">
        <f>IF(ISNUMBER(Regressions!U161),ROUND(Regressions!U161, 1), NA())</f>
        <v>#N/A</v>
      </c>
    </row>
    <row r="152" spans="1:19" x14ac:dyDescent="0.25">
      <c r="A152" s="545" t="str">
        <f>+Introduction!$C$7</f>
        <v>Serbia</v>
      </c>
      <c r="B152" s="546">
        <f>IF(ISBLANK(Regressions!B162), " ", Regressions!B162)</f>
        <v>2024</v>
      </c>
      <c r="C152" s="545" t="str">
        <f>HLOOKUP(Introduction!$G$4,nametranslations,28,FALSE)</f>
        <v>Primary</v>
      </c>
      <c r="D152" s="548">
        <f>IF(ISBLANK(Regressions!D162), " ", Regressions!D162)</f>
        <v>246928</v>
      </c>
      <c r="E152" s="549" t="e">
        <f>IF(ISNUMBER(Regressions!E162),ROUND(Regressions!E162, 1), NA())</f>
        <v>#N/A</v>
      </c>
      <c r="F152" s="550" t="e">
        <f>IF(ISNUMBER(Regressions!F162),ROUND(Regressions!F162, 1), NA())</f>
        <v>#N/A</v>
      </c>
      <c r="G152" s="551" t="e">
        <f>IF(ISNUMBER(Regressions!G162),ROUND(Regressions!G162, 1), NA())</f>
        <v>#N/A</v>
      </c>
      <c r="H152" s="552" t="e">
        <f>IF(ISNUMBER(Regressions!H162),ROUND(Regressions!H162, 1), NA())</f>
        <v>#N/A</v>
      </c>
      <c r="I152" s="553" t="e">
        <f>IF(ISNUMBER(Regressions!I162),ROUND(Regressions!I162, 1), NA())</f>
        <v>#N/A</v>
      </c>
      <c r="J152" s="554" t="e">
        <f>IF(ISNUMBER(Regressions!K162),ROUND(Regressions!K162, 1), NA())</f>
        <v>#N/A</v>
      </c>
      <c r="K152" s="550" t="e">
        <f>IF(ISNUMBER(Regressions!L162),ROUND(Regressions!L162, 1), NA())</f>
        <v>#N/A</v>
      </c>
      <c r="L152" s="555" t="e">
        <f>IF(ISNUMBER(Regressions!M162),ROUND(Regressions!M162, 1), NA())</f>
        <v>#N/A</v>
      </c>
      <c r="M152" s="552" t="e">
        <f>IF(ISNUMBER(Regressions!N162),ROUND(Regressions!N162, 1), NA())</f>
        <v>#N/A</v>
      </c>
      <c r="N152" s="553" t="e">
        <f>IF(ISNUMBER(Regressions!O162),ROUND(Regressions!O162, 1), NA())</f>
        <v>#N/A</v>
      </c>
      <c r="O152" s="554" t="e">
        <f>IF(ISNUMBER(Regressions!Q162),ROUND(Regressions!Q162, 1), NA())</f>
        <v>#N/A</v>
      </c>
      <c r="P152" s="550" t="e">
        <f>IF(ISNUMBER(Regressions!R162),ROUND(Regressions!R162, 1), NA())</f>
        <v>#N/A</v>
      </c>
      <c r="Q152" s="556" t="e">
        <f>IF(ISNUMBER(Regressions!S162),ROUND(Regressions!S162, 1), NA())</f>
        <v>#N/A</v>
      </c>
      <c r="R152" s="552" t="e">
        <f>IF(ISNUMBER(Regressions!T162),ROUND(Regressions!T162, 1), NA())</f>
        <v>#N/A</v>
      </c>
      <c r="S152" s="553" t="e">
        <f>IF(ISNUMBER(Regressions!U162),ROUND(Regressions!U162, 1), NA())</f>
        <v>#N/A</v>
      </c>
    </row>
    <row r="153" spans="1:19" x14ac:dyDescent="0.25">
      <c r="A153" s="561" t="str">
        <f>+Introduction!$C$7</f>
        <v>Serbia</v>
      </c>
      <c r="B153" s="562">
        <f>IF(ISBLANK(Regressions!B163), " ", Regressions!B163)</f>
        <v>2025</v>
      </c>
      <c r="C153" s="561" t="str">
        <f>HLOOKUP(Introduction!$G$4,nametranslations,28,FALSE)</f>
        <v>Primary</v>
      </c>
      <c r="D153" s="563">
        <f>IF(ISBLANK(Regressions!D163), " ", Regressions!D163)</f>
        <v>243400</v>
      </c>
      <c r="E153" s="564" t="e">
        <f>IF(ISNUMBER(Regressions!E163),ROUND(Regressions!E163, 1), NA())</f>
        <v>#N/A</v>
      </c>
      <c r="F153" s="565" t="e">
        <f>IF(ISNUMBER(Regressions!F163),ROUND(Regressions!F163, 1), NA())</f>
        <v>#N/A</v>
      </c>
      <c r="G153" s="566" t="e">
        <f>IF(ISNUMBER(Regressions!G163),ROUND(Regressions!G163, 1), NA())</f>
        <v>#N/A</v>
      </c>
      <c r="H153" s="567" t="e">
        <f>IF(ISNUMBER(Regressions!H163),ROUND(Regressions!H163, 1), NA())</f>
        <v>#N/A</v>
      </c>
      <c r="I153" s="568" t="e">
        <f>IF(ISNUMBER(Regressions!I163),ROUND(Regressions!I163, 1), NA())</f>
        <v>#N/A</v>
      </c>
      <c r="J153" s="569" t="e">
        <f>IF(ISNUMBER(Regressions!K163),ROUND(Regressions!K163, 1), NA())</f>
        <v>#N/A</v>
      </c>
      <c r="K153" s="565" t="e">
        <f>IF(ISNUMBER(Regressions!L163),ROUND(Regressions!L163, 1), NA())</f>
        <v>#N/A</v>
      </c>
      <c r="L153" s="570" t="e">
        <f>IF(ISNUMBER(Regressions!M163),ROUND(Regressions!M163, 1), NA())</f>
        <v>#N/A</v>
      </c>
      <c r="M153" s="567" t="e">
        <f>IF(ISNUMBER(Regressions!N163),ROUND(Regressions!N163, 1), NA())</f>
        <v>#N/A</v>
      </c>
      <c r="N153" s="568" t="e">
        <f>IF(ISNUMBER(Regressions!O163),ROUND(Regressions!O163, 1), NA())</f>
        <v>#N/A</v>
      </c>
      <c r="O153" s="569" t="e">
        <f>IF(ISNUMBER(Regressions!Q163),ROUND(Regressions!Q163, 1), NA())</f>
        <v>#N/A</v>
      </c>
      <c r="P153" s="565" t="e">
        <f>IF(ISNUMBER(Regressions!R163),ROUND(Regressions!R163, 1), NA())</f>
        <v>#N/A</v>
      </c>
      <c r="Q153" s="571" t="e">
        <f>IF(ISNUMBER(Regressions!S163),ROUND(Regressions!S163, 1), NA())</f>
        <v>#N/A</v>
      </c>
      <c r="R153" s="567" t="e">
        <f>IF(ISNUMBER(Regressions!T163),ROUND(Regressions!T163, 1), NA())</f>
        <v>#N/A</v>
      </c>
      <c r="S153" s="568" t="e">
        <f>IF(ISNUMBER(Regressions!U163),ROUND(Regressions!U163, 1), NA())</f>
        <v>#N/A</v>
      </c>
    </row>
    <row r="154" spans="1:19" hidden="1" x14ac:dyDescent="0.25">
      <c r="A154" s="545" t="str">
        <f>+Introduction!$C$7</f>
        <v>Serbia</v>
      </c>
      <c r="B154" s="546">
        <f>IF(ISBLANK(Regressions!B164), " ", Regressions!B164)</f>
        <v>2026</v>
      </c>
      <c r="C154" s="545" t="str">
        <f>HLOOKUP(Introduction!$G$4,nametranslations,28,FALSE)</f>
        <v>Primary</v>
      </c>
      <c r="D154" s="548" t="str">
        <f>IF(ISBLANK(Regressions!D164), " ", Regressions!D164)</f>
        <v xml:space="preserve"> </v>
      </c>
      <c r="E154" s="549" t="e">
        <f>IF(ISNUMBER(Regressions!E164),ROUND(Regressions!E164, 1), NA())</f>
        <v>#N/A</v>
      </c>
      <c r="F154" s="550" t="e">
        <f>IF(ISNUMBER(Regressions!F164),ROUND(Regressions!F164, 1), NA())</f>
        <v>#N/A</v>
      </c>
      <c r="G154" s="551" t="e">
        <f>IF(ISNUMBER(Regressions!G164),ROUND(Regressions!G164, 1), NA())</f>
        <v>#N/A</v>
      </c>
      <c r="H154" s="552" t="e">
        <f>IF(ISNUMBER(Regressions!H164),ROUND(Regressions!H164, 1), NA())</f>
        <v>#N/A</v>
      </c>
      <c r="I154" s="553" t="e">
        <f>IF(ISNUMBER(Regressions!I164),ROUND(Regressions!I164, 1), NA())</f>
        <v>#N/A</v>
      </c>
      <c r="J154" s="554" t="e">
        <f>IF(ISNUMBER(Regressions!K164),ROUND(Regressions!K164, 1), NA())</f>
        <v>#N/A</v>
      </c>
      <c r="K154" s="550" t="e">
        <f>IF(ISNUMBER(Regressions!L164),ROUND(Regressions!L164, 1), NA())</f>
        <v>#N/A</v>
      </c>
      <c r="L154" s="555" t="e">
        <f>IF(ISNUMBER(Regressions!M164),ROUND(Regressions!M164, 1), NA())</f>
        <v>#N/A</v>
      </c>
      <c r="M154" s="552" t="e">
        <f>IF(ISNUMBER(Regressions!N164),ROUND(Regressions!N164, 1), NA())</f>
        <v>#N/A</v>
      </c>
      <c r="N154" s="553" t="e">
        <f>IF(ISNUMBER(Regressions!O164),ROUND(Regressions!O164, 1), NA())</f>
        <v>#N/A</v>
      </c>
      <c r="O154" s="554" t="e">
        <f>IF(ISNUMBER(Regressions!Q164),ROUND(Regressions!Q164, 1), NA())</f>
        <v>#N/A</v>
      </c>
      <c r="P154" s="550" t="e">
        <f>IF(ISNUMBER(Regressions!R164),ROUND(Regressions!R164, 1), NA())</f>
        <v>#N/A</v>
      </c>
      <c r="Q154" s="556" t="e">
        <f>IF(ISNUMBER(Regressions!S164),ROUND(Regressions!S164, 1), NA())</f>
        <v>#N/A</v>
      </c>
      <c r="R154" s="552" t="e">
        <f>IF(ISNUMBER(Regressions!T164),ROUND(Regressions!T164, 1), NA())</f>
        <v>#N/A</v>
      </c>
      <c r="S154" s="553" t="e">
        <f>IF(ISNUMBER(Regressions!U164),ROUND(Regressions!U164, 1), NA())</f>
        <v>#N/A</v>
      </c>
    </row>
    <row r="155" spans="1:19" hidden="1" x14ac:dyDescent="0.25">
      <c r="A155" s="545" t="str">
        <f>+Introduction!$C$7</f>
        <v>Serbia</v>
      </c>
      <c r="B155" s="546">
        <f>IF(ISBLANK(Regressions!B165), " ", Regressions!B165)</f>
        <v>2027</v>
      </c>
      <c r="C155" s="545" t="str">
        <f>HLOOKUP(Introduction!$G$4,nametranslations,28,FALSE)</f>
        <v>Primary</v>
      </c>
      <c r="D155" s="548" t="str">
        <f>IF(ISBLANK(Regressions!D165), " ", Regressions!D165)</f>
        <v xml:space="preserve"> </v>
      </c>
      <c r="E155" s="549" t="e">
        <f>IF(ISNUMBER(Regressions!E165),ROUND(Regressions!E165, 1), NA())</f>
        <v>#N/A</v>
      </c>
      <c r="F155" s="550" t="e">
        <f>IF(ISNUMBER(Regressions!F165),ROUND(Regressions!F165, 1), NA())</f>
        <v>#N/A</v>
      </c>
      <c r="G155" s="551" t="e">
        <f>IF(ISNUMBER(Regressions!G165),ROUND(Regressions!G165, 1), NA())</f>
        <v>#N/A</v>
      </c>
      <c r="H155" s="552" t="e">
        <f>IF(ISNUMBER(Regressions!H165),ROUND(Regressions!H165, 1), NA())</f>
        <v>#N/A</v>
      </c>
      <c r="I155" s="553" t="e">
        <f>IF(ISNUMBER(Regressions!I165),ROUND(Regressions!I165, 1), NA())</f>
        <v>#N/A</v>
      </c>
      <c r="J155" s="554" t="e">
        <f>IF(ISNUMBER(Regressions!K165),ROUND(Regressions!K165, 1), NA())</f>
        <v>#N/A</v>
      </c>
      <c r="K155" s="550" t="e">
        <f>IF(ISNUMBER(Regressions!L165),ROUND(Regressions!L165, 1), NA())</f>
        <v>#N/A</v>
      </c>
      <c r="L155" s="555" t="e">
        <f>IF(ISNUMBER(Regressions!M165),ROUND(Regressions!M165, 1), NA())</f>
        <v>#N/A</v>
      </c>
      <c r="M155" s="552" t="e">
        <f>IF(ISNUMBER(Regressions!N165),ROUND(Regressions!N165, 1), NA())</f>
        <v>#N/A</v>
      </c>
      <c r="N155" s="553" t="e">
        <f>IF(ISNUMBER(Regressions!O165),ROUND(Regressions!O165, 1), NA())</f>
        <v>#N/A</v>
      </c>
      <c r="O155" s="554" t="e">
        <f>IF(ISNUMBER(Regressions!Q165),ROUND(Regressions!Q165, 1), NA())</f>
        <v>#N/A</v>
      </c>
      <c r="P155" s="550" t="e">
        <f>IF(ISNUMBER(Regressions!R165),ROUND(Regressions!R165, 1), NA())</f>
        <v>#N/A</v>
      </c>
      <c r="Q155" s="556" t="e">
        <f>IF(ISNUMBER(Regressions!S165),ROUND(Regressions!S165, 1), NA())</f>
        <v>#N/A</v>
      </c>
      <c r="R155" s="552" t="e">
        <f>IF(ISNUMBER(Regressions!T165),ROUND(Regressions!T165, 1), NA())</f>
        <v>#N/A</v>
      </c>
      <c r="S155" s="553" t="e">
        <f>IF(ISNUMBER(Regressions!U165),ROUND(Regressions!U165, 1), NA())</f>
        <v>#N/A</v>
      </c>
    </row>
    <row r="156" spans="1:19" hidden="1" x14ac:dyDescent="0.25">
      <c r="A156" s="545" t="str">
        <f>+Introduction!$C$7</f>
        <v>Serbia</v>
      </c>
      <c r="B156" s="546">
        <f>IF(ISBLANK(Regressions!B166), " ", Regressions!B166)</f>
        <v>2028</v>
      </c>
      <c r="C156" s="545" t="str">
        <f>HLOOKUP(Introduction!$G$4,nametranslations,28,FALSE)</f>
        <v>Primary</v>
      </c>
      <c r="D156" s="548" t="str">
        <f>IF(ISBLANK(Regressions!D166), " ", Regressions!D166)</f>
        <v xml:space="preserve"> </v>
      </c>
      <c r="E156" s="549" t="e">
        <f>IF(ISNUMBER(Regressions!E166),ROUND(Regressions!E166, 1), NA())</f>
        <v>#N/A</v>
      </c>
      <c r="F156" s="550" t="e">
        <f>IF(ISNUMBER(Regressions!F166),ROUND(Regressions!F166, 1), NA())</f>
        <v>#N/A</v>
      </c>
      <c r="G156" s="551" t="e">
        <f>IF(ISNUMBER(Regressions!G166),ROUND(Regressions!G166, 1), NA())</f>
        <v>#N/A</v>
      </c>
      <c r="H156" s="552" t="e">
        <f>IF(ISNUMBER(Regressions!H166),ROUND(Regressions!H166, 1), NA())</f>
        <v>#N/A</v>
      </c>
      <c r="I156" s="553" t="e">
        <f>IF(ISNUMBER(Regressions!I166),ROUND(Regressions!I166, 1), NA())</f>
        <v>#N/A</v>
      </c>
      <c r="J156" s="554" t="e">
        <f>IF(ISNUMBER(Regressions!K166),ROUND(Regressions!K166, 1), NA())</f>
        <v>#N/A</v>
      </c>
      <c r="K156" s="550" t="e">
        <f>IF(ISNUMBER(Regressions!L166),ROUND(Regressions!L166, 1), NA())</f>
        <v>#N/A</v>
      </c>
      <c r="L156" s="555" t="e">
        <f>IF(ISNUMBER(Regressions!M166),ROUND(Regressions!M166, 1), NA())</f>
        <v>#N/A</v>
      </c>
      <c r="M156" s="552" t="e">
        <f>IF(ISNUMBER(Regressions!N166),ROUND(Regressions!N166, 1), NA())</f>
        <v>#N/A</v>
      </c>
      <c r="N156" s="553" t="e">
        <f>IF(ISNUMBER(Regressions!O166),ROUND(Regressions!O166, 1), NA())</f>
        <v>#N/A</v>
      </c>
      <c r="O156" s="554" t="e">
        <f>IF(ISNUMBER(Regressions!Q166),ROUND(Regressions!Q166, 1), NA())</f>
        <v>#N/A</v>
      </c>
      <c r="P156" s="550" t="e">
        <f>IF(ISNUMBER(Regressions!R166),ROUND(Regressions!R166, 1), NA())</f>
        <v>#N/A</v>
      </c>
      <c r="Q156" s="556" t="e">
        <f>IF(ISNUMBER(Regressions!S166),ROUND(Regressions!S166, 1), NA())</f>
        <v>#N/A</v>
      </c>
      <c r="R156" s="552" t="e">
        <f>IF(ISNUMBER(Regressions!T166),ROUND(Regressions!T166, 1), NA())</f>
        <v>#N/A</v>
      </c>
      <c r="S156" s="553" t="e">
        <f>IF(ISNUMBER(Regressions!U166),ROUND(Regressions!U166, 1), NA())</f>
        <v>#N/A</v>
      </c>
    </row>
    <row r="157" spans="1:19" hidden="1" x14ac:dyDescent="0.25">
      <c r="A157" s="545" t="str">
        <f>+Introduction!$C$7</f>
        <v>Serbia</v>
      </c>
      <c r="B157" s="546">
        <f>IF(ISBLANK(Regressions!B167), " ", Regressions!B167)</f>
        <v>2029</v>
      </c>
      <c r="C157" s="545" t="str">
        <f>HLOOKUP(Introduction!$G$4,nametranslations,28,FALSE)</f>
        <v>Primary</v>
      </c>
      <c r="D157" s="548" t="str">
        <f>IF(ISBLANK(Regressions!D167), " ", Regressions!D167)</f>
        <v xml:space="preserve"> </v>
      </c>
      <c r="E157" s="549" t="e">
        <f>IF(ISNUMBER(Regressions!E167),ROUND(Regressions!E167, 1), NA())</f>
        <v>#N/A</v>
      </c>
      <c r="F157" s="550" t="e">
        <f>IF(ISNUMBER(Regressions!F167),ROUND(Regressions!F167, 1), NA())</f>
        <v>#N/A</v>
      </c>
      <c r="G157" s="551" t="e">
        <f>IF(ISNUMBER(Regressions!G167),ROUND(Regressions!G167, 1), NA())</f>
        <v>#N/A</v>
      </c>
      <c r="H157" s="552" t="e">
        <f>IF(ISNUMBER(Regressions!H167),ROUND(Regressions!H167, 1), NA())</f>
        <v>#N/A</v>
      </c>
      <c r="I157" s="553" t="e">
        <f>IF(ISNUMBER(Regressions!I167),ROUND(Regressions!I167, 1), NA())</f>
        <v>#N/A</v>
      </c>
      <c r="J157" s="554" t="e">
        <f>IF(ISNUMBER(Regressions!K167),ROUND(Regressions!K167, 1), NA())</f>
        <v>#N/A</v>
      </c>
      <c r="K157" s="550" t="e">
        <f>IF(ISNUMBER(Regressions!L167),ROUND(Regressions!L167, 1), NA())</f>
        <v>#N/A</v>
      </c>
      <c r="L157" s="555" t="e">
        <f>IF(ISNUMBER(Regressions!M167),ROUND(Regressions!M167, 1), NA())</f>
        <v>#N/A</v>
      </c>
      <c r="M157" s="552" t="e">
        <f>IF(ISNUMBER(Regressions!N167),ROUND(Regressions!N167, 1), NA())</f>
        <v>#N/A</v>
      </c>
      <c r="N157" s="553" t="e">
        <f>IF(ISNUMBER(Regressions!O167),ROUND(Regressions!O167, 1), NA())</f>
        <v>#N/A</v>
      </c>
      <c r="O157" s="554" t="e">
        <f>IF(ISNUMBER(Regressions!Q167),ROUND(Regressions!Q167, 1), NA())</f>
        <v>#N/A</v>
      </c>
      <c r="P157" s="550" t="e">
        <f>IF(ISNUMBER(Regressions!R167),ROUND(Regressions!R167, 1), NA())</f>
        <v>#N/A</v>
      </c>
      <c r="Q157" s="556" t="e">
        <f>IF(ISNUMBER(Regressions!S167),ROUND(Regressions!S167, 1), NA())</f>
        <v>#N/A</v>
      </c>
      <c r="R157" s="552" t="e">
        <f>IF(ISNUMBER(Regressions!T167),ROUND(Regressions!T167, 1), NA())</f>
        <v>#N/A</v>
      </c>
      <c r="S157" s="553" t="e">
        <f>IF(ISNUMBER(Regressions!U167),ROUND(Regressions!U167, 1), NA())</f>
        <v>#N/A</v>
      </c>
    </row>
    <row r="158" spans="1:19" hidden="1" x14ac:dyDescent="0.25">
      <c r="A158" s="545" t="str">
        <f>+Introduction!$C$7</f>
        <v>Serbia</v>
      </c>
      <c r="B158" s="546">
        <f>IF(ISBLANK(Regressions!B168), " ", Regressions!B168)</f>
        <v>2030</v>
      </c>
      <c r="C158" s="545" t="str">
        <f>HLOOKUP(Introduction!$G$4,nametranslations,28,FALSE)</f>
        <v>Primary</v>
      </c>
      <c r="D158" s="548" t="str">
        <f>IF(ISBLANK(Regressions!D168), " ", Regressions!D168)</f>
        <v xml:space="preserve"> </v>
      </c>
      <c r="E158" s="549" t="e">
        <f>IF(ISNUMBER(Regressions!E168),ROUND(Regressions!E168, 1), NA())</f>
        <v>#N/A</v>
      </c>
      <c r="F158" s="550" t="e">
        <f>IF(ISNUMBER(Regressions!F168),ROUND(Regressions!F168, 1), NA())</f>
        <v>#N/A</v>
      </c>
      <c r="G158" s="551" t="e">
        <f>IF(ISNUMBER(Regressions!G168),ROUND(Regressions!G168, 1), NA())</f>
        <v>#N/A</v>
      </c>
      <c r="H158" s="552" t="e">
        <f>IF(ISNUMBER(Regressions!H168),ROUND(Regressions!H168, 1), NA())</f>
        <v>#N/A</v>
      </c>
      <c r="I158" s="553" t="e">
        <f>IF(ISNUMBER(Regressions!I168),ROUND(Regressions!I168, 1), NA())</f>
        <v>#N/A</v>
      </c>
      <c r="J158" s="554" t="e">
        <f>IF(ISNUMBER(Regressions!K168),ROUND(Regressions!K168, 1), NA())</f>
        <v>#N/A</v>
      </c>
      <c r="K158" s="550" t="e">
        <f>IF(ISNUMBER(Regressions!L168),ROUND(Regressions!L168, 1), NA())</f>
        <v>#N/A</v>
      </c>
      <c r="L158" s="555" t="e">
        <f>IF(ISNUMBER(Regressions!M168),ROUND(Regressions!M168, 1), NA())</f>
        <v>#N/A</v>
      </c>
      <c r="M158" s="552" t="e">
        <f>IF(ISNUMBER(Regressions!N168),ROUND(Regressions!N168, 1), NA())</f>
        <v>#N/A</v>
      </c>
      <c r="N158" s="553" t="e">
        <f>IF(ISNUMBER(Regressions!O168),ROUND(Regressions!O168, 1), NA())</f>
        <v>#N/A</v>
      </c>
      <c r="O158" s="554" t="e">
        <f>IF(ISNUMBER(Regressions!Q168),ROUND(Regressions!Q168, 1), NA())</f>
        <v>#N/A</v>
      </c>
      <c r="P158" s="550" t="e">
        <f>IF(ISNUMBER(Regressions!R168),ROUND(Regressions!R168, 1), NA())</f>
        <v>#N/A</v>
      </c>
      <c r="Q158" s="556" t="e">
        <f>IF(ISNUMBER(Regressions!S168),ROUND(Regressions!S168, 1), NA())</f>
        <v>#N/A</v>
      </c>
      <c r="R158" s="552" t="e">
        <f>IF(ISNUMBER(Regressions!T168),ROUND(Regressions!T168, 1), NA())</f>
        <v>#N/A</v>
      </c>
      <c r="S158" s="553" t="e">
        <f>IF(ISNUMBER(Regressions!U168),ROUND(Regressions!U168, 1), NA())</f>
        <v>#N/A</v>
      </c>
    </row>
    <row r="159" spans="1:19" x14ac:dyDescent="0.25">
      <c r="A159" s="545" t="str">
        <f>+Introduction!$C$7</f>
        <v>Serbia</v>
      </c>
      <c r="B159" s="546">
        <f>IF(ISBLANK(Regressions!B169), " ", Regressions!B169)</f>
        <v>2000</v>
      </c>
      <c r="C159" s="545" t="str">
        <f>HLOOKUP(Introduction!$G$4,nametranslations,29,FALSE)</f>
        <v>Secondary</v>
      </c>
      <c r="D159" s="548">
        <f>IF(ISBLANK(Regressions!D169), " ", Regressions!D169)</f>
        <v>782082</v>
      </c>
      <c r="E159" s="549" t="e">
        <f>IF(ISNUMBER(Regressions!E169),ROUND(Regressions!E169, 1), NA())</f>
        <v>#N/A</v>
      </c>
      <c r="F159" s="550" t="e">
        <f>IF(ISNUMBER(Regressions!F169),ROUND(Regressions!F169, 1), NA())</f>
        <v>#N/A</v>
      </c>
      <c r="G159" s="551" t="e">
        <f>IF(ISNUMBER(Regressions!G169),ROUND(Regressions!G169, 1), NA())</f>
        <v>#N/A</v>
      </c>
      <c r="H159" s="552" t="e">
        <f>IF(ISNUMBER(Regressions!H169),ROUND(Regressions!H169, 1), NA())</f>
        <v>#N/A</v>
      </c>
      <c r="I159" s="553" t="e">
        <f>IF(ISNUMBER(Regressions!I169),ROUND(Regressions!I169, 1), NA())</f>
        <v>#N/A</v>
      </c>
      <c r="J159" s="554" t="e">
        <f>IF(ISNUMBER(Regressions!K169),ROUND(Regressions!K169, 1), NA())</f>
        <v>#N/A</v>
      </c>
      <c r="K159" s="550" t="e">
        <f>IF(ISNUMBER(Regressions!L169),ROUND(Regressions!L169, 1), NA())</f>
        <v>#N/A</v>
      </c>
      <c r="L159" s="555" t="e">
        <f>IF(ISNUMBER(Regressions!M169),ROUND(Regressions!M169, 1), NA())</f>
        <v>#N/A</v>
      </c>
      <c r="M159" s="552" t="e">
        <f>IF(ISNUMBER(Regressions!N169),ROUND(Regressions!N169, 1), NA())</f>
        <v>#N/A</v>
      </c>
      <c r="N159" s="553" t="e">
        <f>IF(ISNUMBER(Regressions!O169),ROUND(Regressions!O169, 1), NA())</f>
        <v>#N/A</v>
      </c>
      <c r="O159" s="554" t="e">
        <f>IF(ISNUMBER(Regressions!Q169),ROUND(Regressions!Q169, 1), NA())</f>
        <v>#N/A</v>
      </c>
      <c r="P159" s="550" t="e">
        <f>IF(ISNUMBER(Regressions!R169),ROUND(Regressions!R169, 1), NA())</f>
        <v>#N/A</v>
      </c>
      <c r="Q159" s="556" t="e">
        <f>IF(ISNUMBER(Regressions!S169),ROUND(Regressions!S169, 1), NA())</f>
        <v>#N/A</v>
      </c>
      <c r="R159" s="552" t="e">
        <f>IF(ISNUMBER(Regressions!T169),ROUND(Regressions!T169, 1), NA())</f>
        <v>#N/A</v>
      </c>
      <c r="S159" s="553" t="e">
        <f>IF(ISNUMBER(Regressions!U169),ROUND(Regressions!U169, 1), NA())</f>
        <v>#N/A</v>
      </c>
    </row>
    <row r="160" spans="1:19" x14ac:dyDescent="0.25">
      <c r="A160" s="545" t="str">
        <f>+Introduction!$C$7</f>
        <v>Serbia</v>
      </c>
      <c r="B160" s="546">
        <f>IF(ISBLANK(Regressions!B170), " ", Regressions!B170)</f>
        <v>2001</v>
      </c>
      <c r="C160" s="545" t="str">
        <f>HLOOKUP(Introduction!$G$4,nametranslations,29,FALSE)</f>
        <v>Secondary</v>
      </c>
      <c r="D160" s="548">
        <f>IF(ISBLANK(Regressions!D170), " ", Regressions!D170)</f>
        <v>770023</v>
      </c>
      <c r="E160" s="549" t="e">
        <f>IF(ISNUMBER(Regressions!E170),ROUND(Regressions!E170, 1), NA())</f>
        <v>#N/A</v>
      </c>
      <c r="F160" s="550" t="e">
        <f>IF(ISNUMBER(Regressions!F170),ROUND(Regressions!F170, 1), NA())</f>
        <v>#N/A</v>
      </c>
      <c r="G160" s="551" t="e">
        <f>IF(ISNUMBER(Regressions!G170),ROUND(Regressions!G170, 1), NA())</f>
        <v>#N/A</v>
      </c>
      <c r="H160" s="552" t="e">
        <f>IF(ISNUMBER(Regressions!H170),ROUND(Regressions!H170, 1), NA())</f>
        <v>#N/A</v>
      </c>
      <c r="I160" s="553" t="e">
        <f>IF(ISNUMBER(Regressions!I170),ROUND(Regressions!I170, 1), NA())</f>
        <v>#N/A</v>
      </c>
      <c r="J160" s="554" t="e">
        <f>IF(ISNUMBER(Regressions!K170),ROUND(Regressions!K170, 1), NA())</f>
        <v>#N/A</v>
      </c>
      <c r="K160" s="550" t="e">
        <f>IF(ISNUMBER(Regressions!L170),ROUND(Regressions!L170, 1), NA())</f>
        <v>#N/A</v>
      </c>
      <c r="L160" s="555" t="e">
        <f>IF(ISNUMBER(Regressions!M170),ROUND(Regressions!M170, 1), NA())</f>
        <v>#N/A</v>
      </c>
      <c r="M160" s="552" t="e">
        <f>IF(ISNUMBER(Regressions!N170),ROUND(Regressions!N170, 1), NA())</f>
        <v>#N/A</v>
      </c>
      <c r="N160" s="553" t="e">
        <f>IF(ISNUMBER(Regressions!O170),ROUND(Regressions!O170, 1), NA())</f>
        <v>#N/A</v>
      </c>
      <c r="O160" s="554" t="e">
        <f>IF(ISNUMBER(Regressions!Q170),ROUND(Regressions!Q170, 1), NA())</f>
        <v>#N/A</v>
      </c>
      <c r="P160" s="550" t="e">
        <f>IF(ISNUMBER(Regressions!R170),ROUND(Regressions!R170, 1), NA())</f>
        <v>#N/A</v>
      </c>
      <c r="Q160" s="556" t="e">
        <f>IF(ISNUMBER(Regressions!S170),ROUND(Regressions!S170, 1), NA())</f>
        <v>#N/A</v>
      </c>
      <c r="R160" s="552" t="e">
        <f>IF(ISNUMBER(Regressions!T170),ROUND(Regressions!T170, 1), NA())</f>
        <v>#N/A</v>
      </c>
      <c r="S160" s="553" t="e">
        <f>IF(ISNUMBER(Regressions!U170),ROUND(Regressions!U170, 1), NA())</f>
        <v>#N/A</v>
      </c>
    </row>
    <row r="161" spans="1:19" x14ac:dyDescent="0.25">
      <c r="A161" s="545" t="str">
        <f>+Introduction!$C$7</f>
        <v>Serbia</v>
      </c>
      <c r="B161" s="546">
        <f>IF(ISBLANK(Regressions!B171), " ", Regressions!B171)</f>
        <v>2002</v>
      </c>
      <c r="C161" s="545" t="str">
        <f>HLOOKUP(Introduction!$G$4,nametranslations,29,FALSE)</f>
        <v>Secondary</v>
      </c>
      <c r="D161" s="548">
        <f>IF(ISBLANK(Regressions!D171), " ", Regressions!D171)</f>
        <v>757503</v>
      </c>
      <c r="E161" s="549" t="e">
        <f>IF(ISNUMBER(Regressions!E171),ROUND(Regressions!E171, 1), NA())</f>
        <v>#N/A</v>
      </c>
      <c r="F161" s="550" t="e">
        <f>IF(ISNUMBER(Regressions!F171),ROUND(Regressions!F171, 1), NA())</f>
        <v>#N/A</v>
      </c>
      <c r="G161" s="551" t="e">
        <f>IF(ISNUMBER(Regressions!G171),ROUND(Regressions!G171, 1), NA())</f>
        <v>#N/A</v>
      </c>
      <c r="H161" s="552" t="e">
        <f>IF(ISNUMBER(Regressions!H171),ROUND(Regressions!H171, 1), NA())</f>
        <v>#N/A</v>
      </c>
      <c r="I161" s="553" t="e">
        <f>IF(ISNUMBER(Regressions!I171),ROUND(Regressions!I171, 1), NA())</f>
        <v>#N/A</v>
      </c>
      <c r="J161" s="554" t="e">
        <f>IF(ISNUMBER(Regressions!K171),ROUND(Regressions!K171, 1), NA())</f>
        <v>#N/A</v>
      </c>
      <c r="K161" s="550" t="e">
        <f>IF(ISNUMBER(Regressions!L171),ROUND(Regressions!L171, 1), NA())</f>
        <v>#N/A</v>
      </c>
      <c r="L161" s="555" t="e">
        <f>IF(ISNUMBER(Regressions!M171),ROUND(Regressions!M171, 1), NA())</f>
        <v>#N/A</v>
      </c>
      <c r="M161" s="552" t="e">
        <f>IF(ISNUMBER(Regressions!N171),ROUND(Regressions!N171, 1), NA())</f>
        <v>#N/A</v>
      </c>
      <c r="N161" s="553" t="e">
        <f>IF(ISNUMBER(Regressions!O171),ROUND(Regressions!O171, 1), NA())</f>
        <v>#N/A</v>
      </c>
      <c r="O161" s="554" t="e">
        <f>IF(ISNUMBER(Regressions!Q171),ROUND(Regressions!Q171, 1), NA())</f>
        <v>#N/A</v>
      </c>
      <c r="P161" s="550" t="e">
        <f>IF(ISNUMBER(Regressions!R171),ROUND(Regressions!R171, 1), NA())</f>
        <v>#N/A</v>
      </c>
      <c r="Q161" s="556" t="e">
        <f>IF(ISNUMBER(Regressions!S171),ROUND(Regressions!S171, 1), NA())</f>
        <v>#N/A</v>
      </c>
      <c r="R161" s="552" t="e">
        <f>IF(ISNUMBER(Regressions!T171),ROUND(Regressions!T171, 1), NA())</f>
        <v>#N/A</v>
      </c>
      <c r="S161" s="553" t="e">
        <f>IF(ISNUMBER(Regressions!U171),ROUND(Regressions!U171, 1), NA())</f>
        <v>#N/A</v>
      </c>
    </row>
    <row r="162" spans="1:19" x14ac:dyDescent="0.25">
      <c r="A162" s="545" t="str">
        <f>+Introduction!$C$7</f>
        <v>Serbia</v>
      </c>
      <c r="B162" s="546">
        <f>IF(ISBLANK(Regressions!B172), " ", Regressions!B172)</f>
        <v>2003</v>
      </c>
      <c r="C162" s="545" t="str">
        <f>HLOOKUP(Introduction!$G$4,nametranslations,29,FALSE)</f>
        <v>Secondary</v>
      </c>
      <c r="D162" s="548">
        <f>IF(ISBLANK(Regressions!D172), " ", Regressions!D172)</f>
        <v>745172</v>
      </c>
      <c r="E162" s="549" t="e">
        <f>IF(ISNUMBER(Regressions!E172),ROUND(Regressions!E172, 1), NA())</f>
        <v>#N/A</v>
      </c>
      <c r="F162" s="550" t="e">
        <f>IF(ISNUMBER(Regressions!F172),ROUND(Regressions!F172, 1), NA())</f>
        <v>#N/A</v>
      </c>
      <c r="G162" s="551" t="e">
        <f>IF(ISNUMBER(Regressions!G172),ROUND(Regressions!G172, 1), NA())</f>
        <v>#N/A</v>
      </c>
      <c r="H162" s="552" t="e">
        <f>IF(ISNUMBER(Regressions!H172),ROUND(Regressions!H172, 1), NA())</f>
        <v>#N/A</v>
      </c>
      <c r="I162" s="553" t="e">
        <f>IF(ISNUMBER(Regressions!I172),ROUND(Regressions!I172, 1), NA())</f>
        <v>#N/A</v>
      </c>
      <c r="J162" s="554" t="e">
        <f>IF(ISNUMBER(Regressions!K172),ROUND(Regressions!K172, 1), NA())</f>
        <v>#N/A</v>
      </c>
      <c r="K162" s="550" t="e">
        <f>IF(ISNUMBER(Regressions!L172),ROUND(Regressions!L172, 1), NA())</f>
        <v>#N/A</v>
      </c>
      <c r="L162" s="555" t="e">
        <f>IF(ISNUMBER(Regressions!M172),ROUND(Regressions!M172, 1), NA())</f>
        <v>#N/A</v>
      </c>
      <c r="M162" s="552" t="e">
        <f>IF(ISNUMBER(Regressions!N172),ROUND(Regressions!N172, 1), NA())</f>
        <v>#N/A</v>
      </c>
      <c r="N162" s="553" t="e">
        <f>IF(ISNUMBER(Regressions!O172),ROUND(Regressions!O172, 1), NA())</f>
        <v>#N/A</v>
      </c>
      <c r="O162" s="554" t="e">
        <f>IF(ISNUMBER(Regressions!Q172),ROUND(Regressions!Q172, 1), NA())</f>
        <v>#N/A</v>
      </c>
      <c r="P162" s="550" t="e">
        <f>IF(ISNUMBER(Regressions!R172),ROUND(Regressions!R172, 1), NA())</f>
        <v>#N/A</v>
      </c>
      <c r="Q162" s="556" t="e">
        <f>IF(ISNUMBER(Regressions!S172),ROUND(Regressions!S172, 1), NA())</f>
        <v>#N/A</v>
      </c>
      <c r="R162" s="552" t="e">
        <f>IF(ISNUMBER(Regressions!T172),ROUND(Regressions!T172, 1), NA())</f>
        <v>#N/A</v>
      </c>
      <c r="S162" s="553" t="e">
        <f>IF(ISNUMBER(Regressions!U172),ROUND(Regressions!U172, 1), NA())</f>
        <v>#N/A</v>
      </c>
    </row>
    <row r="163" spans="1:19" x14ac:dyDescent="0.25">
      <c r="A163" s="545" t="str">
        <f>+Introduction!$C$7</f>
        <v>Serbia</v>
      </c>
      <c r="B163" s="546">
        <f>IF(ISBLANK(Regressions!B173), " ", Regressions!B173)</f>
        <v>2004</v>
      </c>
      <c r="C163" s="545" t="str">
        <f>HLOOKUP(Introduction!$G$4,nametranslations,29,FALSE)</f>
        <v>Secondary</v>
      </c>
      <c r="D163" s="548">
        <f>IF(ISBLANK(Regressions!D173), " ", Regressions!D173)</f>
        <v>726961</v>
      </c>
      <c r="E163" s="549" t="e">
        <f>IF(ISNUMBER(Regressions!E173),ROUND(Regressions!E173, 1), NA())</f>
        <v>#N/A</v>
      </c>
      <c r="F163" s="550" t="e">
        <f>IF(ISNUMBER(Regressions!F173),ROUND(Regressions!F173, 1), NA())</f>
        <v>#N/A</v>
      </c>
      <c r="G163" s="551" t="e">
        <f>IF(ISNUMBER(Regressions!G173),ROUND(Regressions!G173, 1), NA())</f>
        <v>#N/A</v>
      </c>
      <c r="H163" s="552" t="e">
        <f>IF(ISNUMBER(Regressions!H173),ROUND(Regressions!H173, 1), NA())</f>
        <v>#N/A</v>
      </c>
      <c r="I163" s="553" t="e">
        <f>IF(ISNUMBER(Regressions!I173),ROUND(Regressions!I173, 1), NA())</f>
        <v>#N/A</v>
      </c>
      <c r="J163" s="554" t="e">
        <f>IF(ISNUMBER(Regressions!K173),ROUND(Regressions!K173, 1), NA())</f>
        <v>#N/A</v>
      </c>
      <c r="K163" s="550" t="e">
        <f>IF(ISNUMBER(Regressions!L173),ROUND(Regressions!L173, 1), NA())</f>
        <v>#N/A</v>
      </c>
      <c r="L163" s="555" t="e">
        <f>IF(ISNUMBER(Regressions!M173),ROUND(Regressions!M173, 1), NA())</f>
        <v>#N/A</v>
      </c>
      <c r="M163" s="552" t="e">
        <f>IF(ISNUMBER(Regressions!N173),ROUND(Regressions!N173, 1), NA())</f>
        <v>#N/A</v>
      </c>
      <c r="N163" s="553" t="e">
        <f>IF(ISNUMBER(Regressions!O173),ROUND(Regressions!O173, 1), NA())</f>
        <v>#N/A</v>
      </c>
      <c r="O163" s="554" t="e">
        <f>IF(ISNUMBER(Regressions!Q173),ROUND(Regressions!Q173, 1), NA())</f>
        <v>#N/A</v>
      </c>
      <c r="P163" s="550" t="e">
        <f>IF(ISNUMBER(Regressions!R173),ROUND(Regressions!R173, 1), NA())</f>
        <v>#N/A</v>
      </c>
      <c r="Q163" s="556" t="e">
        <f>IF(ISNUMBER(Regressions!S173),ROUND(Regressions!S173, 1), NA())</f>
        <v>#N/A</v>
      </c>
      <c r="R163" s="552" t="e">
        <f>IF(ISNUMBER(Regressions!T173),ROUND(Regressions!T173, 1), NA())</f>
        <v>#N/A</v>
      </c>
      <c r="S163" s="553" t="e">
        <f>IF(ISNUMBER(Regressions!U173),ROUND(Regressions!U173, 1), NA())</f>
        <v>#N/A</v>
      </c>
    </row>
    <row r="164" spans="1:19" x14ac:dyDescent="0.25">
      <c r="A164" s="545" t="str">
        <f>+Introduction!$C$7</f>
        <v>Serbia</v>
      </c>
      <c r="B164" s="546">
        <f>IF(ISBLANK(Regressions!B174), " ", Regressions!B174)</f>
        <v>2005</v>
      </c>
      <c r="C164" s="545" t="str">
        <f>HLOOKUP(Introduction!$G$4,nametranslations,29,FALSE)</f>
        <v>Secondary</v>
      </c>
      <c r="D164" s="548">
        <f>IF(ISBLANK(Regressions!D174), " ", Regressions!D174)</f>
        <v>713777</v>
      </c>
      <c r="E164" s="549" t="e">
        <f>IF(ISNUMBER(Regressions!E174),ROUND(Regressions!E174, 1), NA())</f>
        <v>#N/A</v>
      </c>
      <c r="F164" s="550" t="e">
        <f>IF(ISNUMBER(Regressions!F174),ROUND(Regressions!F174, 1), NA())</f>
        <v>#N/A</v>
      </c>
      <c r="G164" s="551" t="e">
        <f>IF(ISNUMBER(Regressions!G174),ROUND(Regressions!G174, 1), NA())</f>
        <v>#N/A</v>
      </c>
      <c r="H164" s="552" t="e">
        <f>IF(ISNUMBER(Regressions!H174),ROUND(Regressions!H174, 1), NA())</f>
        <v>#N/A</v>
      </c>
      <c r="I164" s="553" t="e">
        <f>IF(ISNUMBER(Regressions!I174),ROUND(Regressions!I174, 1), NA())</f>
        <v>#N/A</v>
      </c>
      <c r="J164" s="554" t="e">
        <f>IF(ISNUMBER(Regressions!K174),ROUND(Regressions!K174, 1), NA())</f>
        <v>#N/A</v>
      </c>
      <c r="K164" s="550" t="e">
        <f>IF(ISNUMBER(Regressions!L174),ROUND(Regressions!L174, 1), NA())</f>
        <v>#N/A</v>
      </c>
      <c r="L164" s="555" t="e">
        <f>IF(ISNUMBER(Regressions!M174),ROUND(Regressions!M174, 1), NA())</f>
        <v>#N/A</v>
      </c>
      <c r="M164" s="552" t="e">
        <f>IF(ISNUMBER(Regressions!N174),ROUND(Regressions!N174, 1), NA())</f>
        <v>#N/A</v>
      </c>
      <c r="N164" s="553" t="e">
        <f>IF(ISNUMBER(Regressions!O174),ROUND(Regressions!O174, 1), NA())</f>
        <v>#N/A</v>
      </c>
      <c r="O164" s="554" t="e">
        <f>IF(ISNUMBER(Regressions!Q174),ROUND(Regressions!Q174, 1), NA())</f>
        <v>#N/A</v>
      </c>
      <c r="P164" s="550" t="e">
        <f>IF(ISNUMBER(Regressions!R174),ROUND(Regressions!R174, 1), NA())</f>
        <v>#N/A</v>
      </c>
      <c r="Q164" s="556" t="e">
        <f>IF(ISNUMBER(Regressions!S174),ROUND(Regressions!S174, 1), NA())</f>
        <v>#N/A</v>
      </c>
      <c r="R164" s="552" t="e">
        <f>IF(ISNUMBER(Regressions!T174),ROUND(Regressions!T174, 1), NA())</f>
        <v>#N/A</v>
      </c>
      <c r="S164" s="553" t="e">
        <f>IF(ISNUMBER(Regressions!U174),ROUND(Regressions!U174, 1), NA())</f>
        <v>#N/A</v>
      </c>
    </row>
    <row r="165" spans="1:19" x14ac:dyDescent="0.25">
      <c r="A165" s="545" t="str">
        <f>+Introduction!$C$7</f>
        <v>Serbia</v>
      </c>
      <c r="B165" s="546">
        <f>IF(ISBLANK(Regressions!B175), " ", Regressions!B175)</f>
        <v>2006</v>
      </c>
      <c r="C165" s="545" t="str">
        <f>HLOOKUP(Introduction!$G$4,nametranslations,29,FALSE)</f>
        <v>Secondary</v>
      </c>
      <c r="D165" s="548">
        <f>IF(ISBLANK(Regressions!D175), " ", Regressions!D175)</f>
        <v>700127</v>
      </c>
      <c r="E165" s="549" t="e">
        <f>IF(ISNUMBER(Regressions!E175),ROUND(Regressions!E175, 1), NA())</f>
        <v>#N/A</v>
      </c>
      <c r="F165" s="550" t="e">
        <f>IF(ISNUMBER(Regressions!F175),ROUND(Regressions!F175, 1), NA())</f>
        <v>#N/A</v>
      </c>
      <c r="G165" s="551" t="e">
        <f>IF(ISNUMBER(Regressions!G175),ROUND(Regressions!G175, 1), NA())</f>
        <v>#N/A</v>
      </c>
      <c r="H165" s="552" t="e">
        <f>IF(ISNUMBER(Regressions!H175),ROUND(Regressions!H175, 1), NA())</f>
        <v>#N/A</v>
      </c>
      <c r="I165" s="553" t="e">
        <f>IF(ISNUMBER(Regressions!I175),ROUND(Regressions!I175, 1), NA())</f>
        <v>#N/A</v>
      </c>
      <c r="J165" s="554" t="e">
        <f>IF(ISNUMBER(Regressions!K175),ROUND(Regressions!K175, 1), NA())</f>
        <v>#N/A</v>
      </c>
      <c r="K165" s="550" t="e">
        <f>IF(ISNUMBER(Regressions!L175),ROUND(Regressions!L175, 1), NA())</f>
        <v>#N/A</v>
      </c>
      <c r="L165" s="555" t="e">
        <f>IF(ISNUMBER(Regressions!M175),ROUND(Regressions!M175, 1), NA())</f>
        <v>#N/A</v>
      </c>
      <c r="M165" s="552" t="e">
        <f>IF(ISNUMBER(Regressions!N175),ROUND(Regressions!N175, 1), NA())</f>
        <v>#N/A</v>
      </c>
      <c r="N165" s="553" t="e">
        <f>IF(ISNUMBER(Regressions!O175),ROUND(Regressions!O175, 1), NA())</f>
        <v>#N/A</v>
      </c>
      <c r="O165" s="554" t="e">
        <f>IF(ISNUMBER(Regressions!Q175),ROUND(Regressions!Q175, 1), NA())</f>
        <v>#N/A</v>
      </c>
      <c r="P165" s="550" t="e">
        <f>IF(ISNUMBER(Regressions!R175),ROUND(Regressions!R175, 1), NA())</f>
        <v>#N/A</v>
      </c>
      <c r="Q165" s="556" t="e">
        <f>IF(ISNUMBER(Regressions!S175),ROUND(Regressions!S175, 1), NA())</f>
        <v>#N/A</v>
      </c>
      <c r="R165" s="552" t="e">
        <f>IF(ISNUMBER(Regressions!T175),ROUND(Regressions!T175, 1), NA())</f>
        <v>#N/A</v>
      </c>
      <c r="S165" s="553" t="e">
        <f>IF(ISNUMBER(Regressions!U175),ROUND(Regressions!U175, 1), NA())</f>
        <v>#N/A</v>
      </c>
    </row>
    <row r="166" spans="1:19" x14ac:dyDescent="0.25">
      <c r="A166" s="545" t="str">
        <f>+Introduction!$C$7</f>
        <v>Serbia</v>
      </c>
      <c r="B166" s="546">
        <f>IF(ISBLANK(Regressions!B176), " ", Regressions!B176)</f>
        <v>2007</v>
      </c>
      <c r="C166" s="545" t="str">
        <f>HLOOKUP(Introduction!$G$4,nametranslations,29,FALSE)</f>
        <v>Secondary</v>
      </c>
      <c r="D166" s="548">
        <f>IF(ISBLANK(Regressions!D176), " ", Regressions!D176)</f>
        <v>687783</v>
      </c>
      <c r="E166" s="549" t="e">
        <f>IF(ISNUMBER(Regressions!E176),ROUND(Regressions!E176, 1), NA())</f>
        <v>#N/A</v>
      </c>
      <c r="F166" s="550" t="e">
        <f>IF(ISNUMBER(Regressions!F176),ROUND(Regressions!F176, 1), NA())</f>
        <v>#N/A</v>
      </c>
      <c r="G166" s="551" t="e">
        <f>IF(ISNUMBER(Regressions!G176),ROUND(Regressions!G176, 1), NA())</f>
        <v>#N/A</v>
      </c>
      <c r="H166" s="552" t="e">
        <f>IF(ISNUMBER(Regressions!H176),ROUND(Regressions!H176, 1), NA())</f>
        <v>#N/A</v>
      </c>
      <c r="I166" s="553" t="e">
        <f>IF(ISNUMBER(Regressions!I176),ROUND(Regressions!I176, 1), NA())</f>
        <v>#N/A</v>
      </c>
      <c r="J166" s="554" t="e">
        <f>IF(ISNUMBER(Regressions!K176),ROUND(Regressions!K176, 1), NA())</f>
        <v>#N/A</v>
      </c>
      <c r="K166" s="550" t="e">
        <f>IF(ISNUMBER(Regressions!L176),ROUND(Regressions!L176, 1), NA())</f>
        <v>#N/A</v>
      </c>
      <c r="L166" s="555" t="e">
        <f>IF(ISNUMBER(Regressions!M176),ROUND(Regressions!M176, 1), NA())</f>
        <v>#N/A</v>
      </c>
      <c r="M166" s="552" t="e">
        <f>IF(ISNUMBER(Regressions!N176),ROUND(Regressions!N176, 1), NA())</f>
        <v>#N/A</v>
      </c>
      <c r="N166" s="553" t="e">
        <f>IF(ISNUMBER(Regressions!O176),ROUND(Regressions!O176, 1), NA())</f>
        <v>#N/A</v>
      </c>
      <c r="O166" s="554" t="e">
        <f>IF(ISNUMBER(Regressions!Q176),ROUND(Regressions!Q176, 1), NA())</f>
        <v>#N/A</v>
      </c>
      <c r="P166" s="550" t="e">
        <f>IF(ISNUMBER(Regressions!R176),ROUND(Regressions!R176, 1), NA())</f>
        <v>#N/A</v>
      </c>
      <c r="Q166" s="556" t="e">
        <f>IF(ISNUMBER(Regressions!S176),ROUND(Regressions!S176, 1), NA())</f>
        <v>#N/A</v>
      </c>
      <c r="R166" s="552" t="e">
        <f>IF(ISNUMBER(Regressions!T176),ROUND(Regressions!T176, 1), NA())</f>
        <v>#N/A</v>
      </c>
      <c r="S166" s="553" t="e">
        <f>IF(ISNUMBER(Regressions!U176),ROUND(Regressions!U176, 1), NA())</f>
        <v>#N/A</v>
      </c>
    </row>
    <row r="167" spans="1:19" x14ac:dyDescent="0.25">
      <c r="A167" s="545" t="str">
        <f>+Introduction!$C$7</f>
        <v>Serbia</v>
      </c>
      <c r="B167" s="546">
        <f>IF(ISBLANK(Regressions!B177), " ", Regressions!B177)</f>
        <v>2008</v>
      </c>
      <c r="C167" s="545" t="str">
        <f>HLOOKUP(Introduction!$G$4,nametranslations,29,FALSE)</f>
        <v>Secondary</v>
      </c>
      <c r="D167" s="548">
        <f>IF(ISBLANK(Regressions!D177), " ", Regressions!D177)</f>
        <v>672596</v>
      </c>
      <c r="E167" s="549" t="e">
        <f>IF(ISNUMBER(Regressions!E177),ROUND(Regressions!E177, 1), NA())</f>
        <v>#N/A</v>
      </c>
      <c r="F167" s="550" t="e">
        <f>IF(ISNUMBER(Regressions!F177),ROUND(Regressions!F177, 1), NA())</f>
        <v>#N/A</v>
      </c>
      <c r="G167" s="551" t="e">
        <f>IF(ISNUMBER(Regressions!G177),ROUND(Regressions!G177, 1), NA())</f>
        <v>#N/A</v>
      </c>
      <c r="H167" s="552" t="e">
        <f>IF(ISNUMBER(Regressions!H177),ROUND(Regressions!H177, 1), NA())</f>
        <v>#N/A</v>
      </c>
      <c r="I167" s="553" t="e">
        <f>IF(ISNUMBER(Regressions!I177),ROUND(Regressions!I177, 1), NA())</f>
        <v>#N/A</v>
      </c>
      <c r="J167" s="554" t="e">
        <f>IF(ISNUMBER(Regressions!K177),ROUND(Regressions!K177, 1), NA())</f>
        <v>#N/A</v>
      </c>
      <c r="K167" s="550" t="e">
        <f>IF(ISNUMBER(Regressions!L177),ROUND(Regressions!L177, 1), NA())</f>
        <v>#N/A</v>
      </c>
      <c r="L167" s="555" t="e">
        <f>IF(ISNUMBER(Regressions!M177),ROUND(Regressions!M177, 1), NA())</f>
        <v>#N/A</v>
      </c>
      <c r="M167" s="552" t="e">
        <f>IF(ISNUMBER(Regressions!N177),ROUND(Regressions!N177, 1), NA())</f>
        <v>#N/A</v>
      </c>
      <c r="N167" s="553" t="e">
        <f>IF(ISNUMBER(Regressions!O177),ROUND(Regressions!O177, 1), NA())</f>
        <v>#N/A</v>
      </c>
      <c r="O167" s="554" t="e">
        <f>IF(ISNUMBER(Regressions!Q177),ROUND(Regressions!Q177, 1), NA())</f>
        <v>#N/A</v>
      </c>
      <c r="P167" s="550" t="e">
        <f>IF(ISNUMBER(Regressions!R177),ROUND(Regressions!R177, 1), NA())</f>
        <v>#N/A</v>
      </c>
      <c r="Q167" s="556" t="e">
        <f>IF(ISNUMBER(Regressions!S177),ROUND(Regressions!S177, 1), NA())</f>
        <v>#N/A</v>
      </c>
      <c r="R167" s="552" t="e">
        <f>IF(ISNUMBER(Regressions!T177),ROUND(Regressions!T177, 1), NA())</f>
        <v>#N/A</v>
      </c>
      <c r="S167" s="553" t="e">
        <f>IF(ISNUMBER(Regressions!U177),ROUND(Regressions!U177, 1), NA())</f>
        <v>#N/A</v>
      </c>
    </row>
    <row r="168" spans="1:19" x14ac:dyDescent="0.25">
      <c r="A168" s="545" t="str">
        <f>+Introduction!$C$7</f>
        <v>Serbia</v>
      </c>
      <c r="B168" s="546">
        <f>IF(ISBLANK(Regressions!B178), " ", Regressions!B178)</f>
        <v>2009</v>
      </c>
      <c r="C168" s="545" t="str">
        <f>HLOOKUP(Introduction!$G$4,nametranslations,29,FALSE)</f>
        <v>Secondary</v>
      </c>
      <c r="D168" s="548">
        <f>IF(ISBLANK(Regressions!D178), " ", Regressions!D178)</f>
        <v>660040</v>
      </c>
      <c r="E168" s="549" t="e">
        <f>IF(ISNUMBER(Regressions!E178),ROUND(Regressions!E178, 1), NA())</f>
        <v>#N/A</v>
      </c>
      <c r="F168" s="550" t="e">
        <f>IF(ISNUMBER(Regressions!F178),ROUND(Regressions!F178, 1), NA())</f>
        <v>#N/A</v>
      </c>
      <c r="G168" s="551" t="e">
        <f>IF(ISNUMBER(Regressions!G178),ROUND(Regressions!G178, 1), NA())</f>
        <v>#N/A</v>
      </c>
      <c r="H168" s="552" t="e">
        <f>IF(ISNUMBER(Regressions!H178),ROUND(Regressions!H178, 1), NA())</f>
        <v>#N/A</v>
      </c>
      <c r="I168" s="553" t="e">
        <f>IF(ISNUMBER(Regressions!I178),ROUND(Regressions!I178, 1), NA())</f>
        <v>#N/A</v>
      </c>
      <c r="J168" s="554" t="e">
        <f>IF(ISNUMBER(Regressions!K178),ROUND(Regressions!K178, 1), NA())</f>
        <v>#N/A</v>
      </c>
      <c r="K168" s="550" t="e">
        <f>IF(ISNUMBER(Regressions!L178),ROUND(Regressions!L178, 1), NA())</f>
        <v>#N/A</v>
      </c>
      <c r="L168" s="555" t="e">
        <f>IF(ISNUMBER(Regressions!M178),ROUND(Regressions!M178, 1), NA())</f>
        <v>#N/A</v>
      </c>
      <c r="M168" s="552" t="e">
        <f>IF(ISNUMBER(Regressions!N178),ROUND(Regressions!N178, 1), NA())</f>
        <v>#N/A</v>
      </c>
      <c r="N168" s="553" t="e">
        <f>IF(ISNUMBER(Regressions!O178),ROUND(Regressions!O178, 1), NA())</f>
        <v>#N/A</v>
      </c>
      <c r="O168" s="554" t="e">
        <f>IF(ISNUMBER(Regressions!Q178),ROUND(Regressions!Q178, 1), NA())</f>
        <v>#N/A</v>
      </c>
      <c r="P168" s="550" t="e">
        <f>IF(ISNUMBER(Regressions!R178),ROUND(Regressions!R178, 1), NA())</f>
        <v>#N/A</v>
      </c>
      <c r="Q168" s="556" t="e">
        <f>IF(ISNUMBER(Regressions!S178),ROUND(Regressions!S178, 1), NA())</f>
        <v>#N/A</v>
      </c>
      <c r="R168" s="552" t="e">
        <f>IF(ISNUMBER(Regressions!T178),ROUND(Regressions!T178, 1), NA())</f>
        <v>#N/A</v>
      </c>
      <c r="S168" s="553" t="e">
        <f>IF(ISNUMBER(Regressions!U178),ROUND(Regressions!U178, 1), NA())</f>
        <v>#N/A</v>
      </c>
    </row>
    <row r="169" spans="1:19" x14ac:dyDescent="0.25">
      <c r="A169" s="545" t="str">
        <f>+Introduction!$C$7</f>
        <v>Serbia</v>
      </c>
      <c r="B169" s="546">
        <f>IF(ISBLANK(Regressions!B179), " ", Regressions!B179)</f>
        <v>2010</v>
      </c>
      <c r="C169" s="545" t="str">
        <f>HLOOKUP(Introduction!$G$4,nametranslations,29,FALSE)</f>
        <v>Secondary</v>
      </c>
      <c r="D169" s="548">
        <f>IF(ISBLANK(Regressions!D179), " ", Regressions!D179)</f>
        <v>646227</v>
      </c>
      <c r="E169" s="549" t="e">
        <f>IF(ISNUMBER(Regressions!E179),ROUND(Regressions!E179, 1), NA())</f>
        <v>#N/A</v>
      </c>
      <c r="F169" s="550" t="e">
        <f>IF(ISNUMBER(Regressions!F179),ROUND(Regressions!F179, 1), NA())</f>
        <v>#N/A</v>
      </c>
      <c r="G169" s="551" t="e">
        <f>IF(ISNUMBER(Regressions!G179),ROUND(Regressions!G179, 1), NA())</f>
        <v>#N/A</v>
      </c>
      <c r="H169" s="552" t="e">
        <f>IF(ISNUMBER(Regressions!H179),ROUND(Regressions!H179, 1), NA())</f>
        <v>#N/A</v>
      </c>
      <c r="I169" s="553" t="e">
        <f>IF(ISNUMBER(Regressions!I179),ROUND(Regressions!I179, 1), NA())</f>
        <v>#N/A</v>
      </c>
      <c r="J169" s="554" t="e">
        <f>IF(ISNUMBER(Regressions!K179),ROUND(Regressions!K179, 1), NA())</f>
        <v>#N/A</v>
      </c>
      <c r="K169" s="550" t="e">
        <f>IF(ISNUMBER(Regressions!L179),ROUND(Regressions!L179, 1), NA())</f>
        <v>#N/A</v>
      </c>
      <c r="L169" s="555" t="e">
        <f>IF(ISNUMBER(Regressions!M179),ROUND(Regressions!M179, 1), NA())</f>
        <v>#N/A</v>
      </c>
      <c r="M169" s="552" t="e">
        <f>IF(ISNUMBER(Regressions!N179),ROUND(Regressions!N179, 1), NA())</f>
        <v>#N/A</v>
      </c>
      <c r="N169" s="553" t="e">
        <f>IF(ISNUMBER(Regressions!O179),ROUND(Regressions!O179, 1), NA())</f>
        <v>#N/A</v>
      </c>
      <c r="O169" s="554" t="e">
        <f>IF(ISNUMBER(Regressions!Q179),ROUND(Regressions!Q179, 1), NA())</f>
        <v>#N/A</v>
      </c>
      <c r="P169" s="550" t="e">
        <f>IF(ISNUMBER(Regressions!R179),ROUND(Regressions!R179, 1), NA())</f>
        <v>#N/A</v>
      </c>
      <c r="Q169" s="556" t="e">
        <f>IF(ISNUMBER(Regressions!S179),ROUND(Regressions!S179, 1), NA())</f>
        <v>#N/A</v>
      </c>
      <c r="R169" s="552" t="e">
        <f>IF(ISNUMBER(Regressions!T179),ROUND(Regressions!T179, 1), NA())</f>
        <v>#N/A</v>
      </c>
      <c r="S169" s="553" t="e">
        <f>IF(ISNUMBER(Regressions!U179),ROUND(Regressions!U179, 1), NA())</f>
        <v>#N/A</v>
      </c>
    </row>
    <row r="170" spans="1:19" x14ac:dyDescent="0.25">
      <c r="A170" s="545" t="str">
        <f>+Introduction!$C$7</f>
        <v>Serbia</v>
      </c>
      <c r="B170" s="546">
        <f>IF(ISBLANK(Regressions!B180), " ", Regressions!B180)</f>
        <v>2011</v>
      </c>
      <c r="C170" s="545" t="str">
        <f>HLOOKUP(Introduction!$G$4,nametranslations,29,FALSE)</f>
        <v>Secondary</v>
      </c>
      <c r="D170" s="548">
        <f>IF(ISBLANK(Regressions!D180), " ", Regressions!D180)</f>
        <v>615125</v>
      </c>
      <c r="E170" s="549" t="e">
        <f>IF(ISNUMBER(Regressions!E180),ROUND(Regressions!E180, 1), NA())</f>
        <v>#N/A</v>
      </c>
      <c r="F170" s="550" t="e">
        <f>IF(ISNUMBER(Regressions!F180),ROUND(Regressions!F180, 1), NA())</f>
        <v>#N/A</v>
      </c>
      <c r="G170" s="551" t="e">
        <f>IF(ISNUMBER(Regressions!G180),ROUND(Regressions!G180, 1), NA())</f>
        <v>#N/A</v>
      </c>
      <c r="H170" s="552" t="e">
        <f>IF(ISNUMBER(Regressions!H180),ROUND(Regressions!H180, 1), NA())</f>
        <v>#N/A</v>
      </c>
      <c r="I170" s="553" t="e">
        <f>IF(ISNUMBER(Regressions!I180),ROUND(Regressions!I180, 1), NA())</f>
        <v>#N/A</v>
      </c>
      <c r="J170" s="554" t="e">
        <f>IF(ISNUMBER(Regressions!K180),ROUND(Regressions!K180, 1), NA())</f>
        <v>#N/A</v>
      </c>
      <c r="K170" s="550" t="e">
        <f>IF(ISNUMBER(Regressions!L180),ROUND(Regressions!L180, 1), NA())</f>
        <v>#N/A</v>
      </c>
      <c r="L170" s="555" t="e">
        <f>IF(ISNUMBER(Regressions!M180),ROUND(Regressions!M180, 1), NA())</f>
        <v>#N/A</v>
      </c>
      <c r="M170" s="552" t="e">
        <f>IF(ISNUMBER(Regressions!N180),ROUND(Regressions!N180, 1), NA())</f>
        <v>#N/A</v>
      </c>
      <c r="N170" s="553" t="e">
        <f>IF(ISNUMBER(Regressions!O180),ROUND(Regressions!O180, 1), NA())</f>
        <v>#N/A</v>
      </c>
      <c r="O170" s="554" t="e">
        <f>IF(ISNUMBER(Regressions!Q180),ROUND(Regressions!Q180, 1), NA())</f>
        <v>#N/A</v>
      </c>
      <c r="P170" s="550" t="e">
        <f>IF(ISNUMBER(Regressions!R180),ROUND(Regressions!R180, 1), NA())</f>
        <v>#N/A</v>
      </c>
      <c r="Q170" s="556" t="e">
        <f>IF(ISNUMBER(Regressions!S180),ROUND(Regressions!S180, 1), NA())</f>
        <v>#N/A</v>
      </c>
      <c r="R170" s="552" t="e">
        <f>IF(ISNUMBER(Regressions!T180),ROUND(Regressions!T180, 1), NA())</f>
        <v>#N/A</v>
      </c>
      <c r="S170" s="553" t="e">
        <f>IF(ISNUMBER(Regressions!U180),ROUND(Regressions!U180, 1), NA())</f>
        <v>#N/A</v>
      </c>
    </row>
    <row r="171" spans="1:19" x14ac:dyDescent="0.25">
      <c r="A171" s="545" t="str">
        <f>+Introduction!$C$7</f>
        <v>Serbia</v>
      </c>
      <c r="B171" s="546">
        <f>IF(ISBLANK(Regressions!B181), " ", Regressions!B181)</f>
        <v>2012</v>
      </c>
      <c r="C171" s="545" t="str">
        <f>HLOOKUP(Introduction!$G$4,nametranslations,29,FALSE)</f>
        <v>Secondary</v>
      </c>
      <c r="D171" s="548">
        <f>IF(ISBLANK(Regressions!D181), " ", Regressions!D181)</f>
        <v>600904</v>
      </c>
      <c r="E171" s="549" t="e">
        <f>IF(ISNUMBER(Regressions!E181),ROUND(Regressions!E181, 1), NA())</f>
        <v>#N/A</v>
      </c>
      <c r="F171" s="550" t="e">
        <f>IF(ISNUMBER(Regressions!F181),ROUND(Regressions!F181, 1), NA())</f>
        <v>#N/A</v>
      </c>
      <c r="G171" s="551">
        <f>IF(ISNUMBER(Regressions!G181),ROUND(Regressions!G181, 1), NA())</f>
        <v>91.5</v>
      </c>
      <c r="H171" s="552" t="e">
        <f>IF(ISNUMBER(Regressions!H181),ROUND(Regressions!H181, 1), NA())</f>
        <v>#N/A</v>
      </c>
      <c r="I171" s="553" t="e">
        <f>IF(ISNUMBER(Regressions!I181),ROUND(Regressions!I181, 1), NA())</f>
        <v>#N/A</v>
      </c>
      <c r="J171" s="554" t="e">
        <f>IF(ISNUMBER(Regressions!K181),ROUND(Regressions!K181, 1), NA())</f>
        <v>#N/A</v>
      </c>
      <c r="K171" s="550" t="e">
        <f>IF(ISNUMBER(Regressions!L181),ROUND(Regressions!L181, 1), NA())</f>
        <v>#N/A</v>
      </c>
      <c r="L171" s="555">
        <f>IF(ISNUMBER(Regressions!M181),ROUND(Regressions!M181, 1), NA())</f>
        <v>92.1</v>
      </c>
      <c r="M171" s="552" t="e">
        <f>IF(ISNUMBER(Regressions!N181),ROUND(Regressions!N181, 1), NA())</f>
        <v>#N/A</v>
      </c>
      <c r="N171" s="553" t="e">
        <f>IF(ISNUMBER(Regressions!O181),ROUND(Regressions!O181, 1), NA())</f>
        <v>#N/A</v>
      </c>
      <c r="O171" s="554" t="e">
        <f>IF(ISNUMBER(Regressions!Q181),ROUND(Regressions!Q181, 1), NA())</f>
        <v>#N/A</v>
      </c>
      <c r="P171" s="550" t="e">
        <f>IF(ISNUMBER(Regressions!R181),ROUND(Regressions!R181, 1), NA())</f>
        <v>#N/A</v>
      </c>
      <c r="Q171" s="556">
        <f>IF(ISNUMBER(Regressions!S181),ROUND(Regressions!S181, 1), NA())</f>
        <v>90.6</v>
      </c>
      <c r="R171" s="552" t="e">
        <f>IF(ISNUMBER(Regressions!T181),ROUND(Regressions!T181, 1), NA())</f>
        <v>#N/A</v>
      </c>
      <c r="S171" s="553" t="e">
        <f>IF(ISNUMBER(Regressions!U181),ROUND(Regressions!U181, 1), NA())</f>
        <v>#N/A</v>
      </c>
    </row>
    <row r="172" spans="1:19" x14ac:dyDescent="0.25">
      <c r="A172" s="545" t="str">
        <f>+Introduction!$C$7</f>
        <v>Serbia</v>
      </c>
      <c r="B172" s="546">
        <f>IF(ISBLANK(Regressions!B182), " ", Regressions!B182)</f>
        <v>2013</v>
      </c>
      <c r="C172" s="545" t="str">
        <f>HLOOKUP(Introduction!$G$4,nametranslations,29,FALSE)</f>
        <v>Secondary</v>
      </c>
      <c r="D172" s="548">
        <f>IF(ISBLANK(Regressions!D182), " ", Regressions!D182)</f>
        <v>590435</v>
      </c>
      <c r="E172" s="549" t="e">
        <f>IF(ISNUMBER(Regressions!E182),ROUND(Regressions!E182, 1), NA())</f>
        <v>#N/A</v>
      </c>
      <c r="F172" s="550" t="e">
        <f>IF(ISNUMBER(Regressions!F182),ROUND(Regressions!F182, 1), NA())</f>
        <v>#N/A</v>
      </c>
      <c r="G172" s="551">
        <f>IF(ISNUMBER(Regressions!G182),ROUND(Regressions!G182, 1), NA())</f>
        <v>91.5</v>
      </c>
      <c r="H172" s="552" t="e">
        <f>IF(ISNUMBER(Regressions!H182),ROUND(Regressions!H182, 1), NA())</f>
        <v>#N/A</v>
      </c>
      <c r="I172" s="553" t="e">
        <f>IF(ISNUMBER(Regressions!I182),ROUND(Regressions!I182, 1), NA())</f>
        <v>#N/A</v>
      </c>
      <c r="J172" s="554" t="e">
        <f>IF(ISNUMBER(Regressions!K182),ROUND(Regressions!K182, 1), NA())</f>
        <v>#N/A</v>
      </c>
      <c r="K172" s="550" t="e">
        <f>IF(ISNUMBER(Regressions!L182),ROUND(Regressions!L182, 1), NA())</f>
        <v>#N/A</v>
      </c>
      <c r="L172" s="555">
        <f>IF(ISNUMBER(Regressions!M182),ROUND(Regressions!M182, 1), NA())</f>
        <v>92.1</v>
      </c>
      <c r="M172" s="552" t="e">
        <f>IF(ISNUMBER(Regressions!N182),ROUND(Regressions!N182, 1), NA())</f>
        <v>#N/A</v>
      </c>
      <c r="N172" s="553" t="e">
        <f>IF(ISNUMBER(Regressions!O182),ROUND(Regressions!O182, 1), NA())</f>
        <v>#N/A</v>
      </c>
      <c r="O172" s="554" t="e">
        <f>IF(ISNUMBER(Regressions!Q182),ROUND(Regressions!Q182, 1), NA())</f>
        <v>#N/A</v>
      </c>
      <c r="P172" s="550" t="e">
        <f>IF(ISNUMBER(Regressions!R182),ROUND(Regressions!R182, 1), NA())</f>
        <v>#N/A</v>
      </c>
      <c r="Q172" s="556">
        <f>IF(ISNUMBER(Regressions!S182),ROUND(Regressions!S182, 1), NA())</f>
        <v>90.6</v>
      </c>
      <c r="R172" s="552" t="e">
        <f>IF(ISNUMBER(Regressions!T182),ROUND(Regressions!T182, 1), NA())</f>
        <v>#N/A</v>
      </c>
      <c r="S172" s="553" t="e">
        <f>IF(ISNUMBER(Regressions!U182),ROUND(Regressions!U182, 1), NA())</f>
        <v>#N/A</v>
      </c>
    </row>
    <row r="173" spans="1:19" x14ac:dyDescent="0.25">
      <c r="A173" s="545" t="str">
        <f>+Introduction!$C$7</f>
        <v>Serbia</v>
      </c>
      <c r="B173" s="546">
        <f>IF(ISBLANK(Regressions!B183), " ", Regressions!B183)</f>
        <v>2014</v>
      </c>
      <c r="C173" s="545" t="str">
        <f>HLOOKUP(Introduction!$G$4,nametranslations,29,FALSE)</f>
        <v>Secondary</v>
      </c>
      <c r="D173" s="548">
        <f>IF(ISBLANK(Regressions!D183), " ", Regressions!D183)</f>
        <v>581018</v>
      </c>
      <c r="E173" s="549" t="e">
        <f>IF(ISNUMBER(Regressions!E183),ROUND(Regressions!E183, 1), NA())</f>
        <v>#N/A</v>
      </c>
      <c r="F173" s="550" t="e">
        <f>IF(ISNUMBER(Regressions!F183),ROUND(Regressions!F183, 1), NA())</f>
        <v>#N/A</v>
      </c>
      <c r="G173" s="551">
        <f>IF(ISNUMBER(Regressions!G183),ROUND(Regressions!G183, 1), NA())</f>
        <v>91.5</v>
      </c>
      <c r="H173" s="552" t="e">
        <f>IF(ISNUMBER(Regressions!H183),ROUND(Regressions!H183, 1), NA())</f>
        <v>#N/A</v>
      </c>
      <c r="I173" s="553" t="e">
        <f>IF(ISNUMBER(Regressions!I183),ROUND(Regressions!I183, 1), NA())</f>
        <v>#N/A</v>
      </c>
      <c r="J173" s="554" t="e">
        <f>IF(ISNUMBER(Regressions!K183),ROUND(Regressions!K183, 1), NA())</f>
        <v>#N/A</v>
      </c>
      <c r="K173" s="550" t="e">
        <f>IF(ISNUMBER(Regressions!L183),ROUND(Regressions!L183, 1), NA())</f>
        <v>#N/A</v>
      </c>
      <c r="L173" s="555">
        <f>IF(ISNUMBER(Regressions!M183),ROUND(Regressions!M183, 1), NA())</f>
        <v>92.1</v>
      </c>
      <c r="M173" s="552" t="e">
        <f>IF(ISNUMBER(Regressions!N183),ROUND(Regressions!N183, 1), NA())</f>
        <v>#N/A</v>
      </c>
      <c r="N173" s="553" t="e">
        <f>IF(ISNUMBER(Regressions!O183),ROUND(Regressions!O183, 1), NA())</f>
        <v>#N/A</v>
      </c>
      <c r="O173" s="554" t="e">
        <f>IF(ISNUMBER(Regressions!Q183),ROUND(Regressions!Q183, 1), NA())</f>
        <v>#N/A</v>
      </c>
      <c r="P173" s="550" t="e">
        <f>IF(ISNUMBER(Regressions!R183),ROUND(Regressions!R183, 1), NA())</f>
        <v>#N/A</v>
      </c>
      <c r="Q173" s="556">
        <f>IF(ISNUMBER(Regressions!S183),ROUND(Regressions!S183, 1), NA())</f>
        <v>90.6</v>
      </c>
      <c r="R173" s="552" t="e">
        <f>IF(ISNUMBER(Regressions!T183),ROUND(Regressions!T183, 1), NA())</f>
        <v>#N/A</v>
      </c>
      <c r="S173" s="553" t="e">
        <f>IF(ISNUMBER(Regressions!U183),ROUND(Regressions!U183, 1), NA())</f>
        <v>#N/A</v>
      </c>
    </row>
    <row r="174" spans="1:19" x14ac:dyDescent="0.25">
      <c r="A174" s="545" t="str">
        <f>+Introduction!$C$7</f>
        <v>Serbia</v>
      </c>
      <c r="B174" s="546">
        <f>IF(ISBLANK(Regressions!B184), " ", Regressions!B184)</f>
        <v>2015</v>
      </c>
      <c r="C174" s="545" t="str">
        <f>HLOOKUP(Introduction!$G$4,nametranslations,29,FALSE)</f>
        <v>Secondary</v>
      </c>
      <c r="D174" s="548">
        <f>IF(ISBLANK(Regressions!D184), " ", Regressions!D184)</f>
        <v>572515</v>
      </c>
      <c r="E174" s="549" t="e">
        <f>IF(ISNUMBER(Regressions!E184),ROUND(Regressions!E184, 1), NA())</f>
        <v>#N/A</v>
      </c>
      <c r="F174" s="550" t="e">
        <f>IF(ISNUMBER(Regressions!F184),ROUND(Regressions!F184, 1), NA())</f>
        <v>#N/A</v>
      </c>
      <c r="G174" s="551">
        <f>IF(ISNUMBER(Regressions!G184),ROUND(Regressions!G184, 1), NA())</f>
        <v>91.5</v>
      </c>
      <c r="H174" s="552" t="e">
        <f>IF(ISNUMBER(Regressions!H184),ROUND(Regressions!H184, 1), NA())</f>
        <v>#N/A</v>
      </c>
      <c r="I174" s="553" t="e">
        <f>IF(ISNUMBER(Regressions!I184),ROUND(Regressions!I184, 1), NA())</f>
        <v>#N/A</v>
      </c>
      <c r="J174" s="554" t="e">
        <f>IF(ISNUMBER(Regressions!K184),ROUND(Regressions!K184, 1), NA())</f>
        <v>#N/A</v>
      </c>
      <c r="K174" s="550" t="e">
        <f>IF(ISNUMBER(Regressions!L184),ROUND(Regressions!L184, 1), NA())</f>
        <v>#N/A</v>
      </c>
      <c r="L174" s="555">
        <f>IF(ISNUMBER(Regressions!M184),ROUND(Regressions!M184, 1), NA())</f>
        <v>92.1</v>
      </c>
      <c r="M174" s="552" t="e">
        <f>IF(ISNUMBER(Regressions!N184),ROUND(Regressions!N184, 1), NA())</f>
        <v>#N/A</v>
      </c>
      <c r="N174" s="553" t="e">
        <f>IF(ISNUMBER(Regressions!O184),ROUND(Regressions!O184, 1), NA())</f>
        <v>#N/A</v>
      </c>
      <c r="O174" s="554" t="e">
        <f>IF(ISNUMBER(Regressions!Q184),ROUND(Regressions!Q184, 1), NA())</f>
        <v>#N/A</v>
      </c>
      <c r="P174" s="550" t="e">
        <f>IF(ISNUMBER(Regressions!R184),ROUND(Regressions!R184, 1), NA())</f>
        <v>#N/A</v>
      </c>
      <c r="Q174" s="556">
        <f>IF(ISNUMBER(Regressions!S184),ROUND(Regressions!S184, 1), NA())</f>
        <v>90.6</v>
      </c>
      <c r="R174" s="552" t="e">
        <f>IF(ISNUMBER(Regressions!T184),ROUND(Regressions!T184, 1), NA())</f>
        <v>#N/A</v>
      </c>
      <c r="S174" s="553" t="e">
        <f>IF(ISNUMBER(Regressions!U184),ROUND(Regressions!U184, 1), NA())</f>
        <v>#N/A</v>
      </c>
    </row>
    <row r="175" spans="1:19" x14ac:dyDescent="0.25">
      <c r="A175" s="545" t="str">
        <f>+Introduction!$C$7</f>
        <v>Serbia</v>
      </c>
      <c r="B175" s="546">
        <f>IF(ISBLANK(Regressions!B185), " ", Regressions!B185)</f>
        <v>2016</v>
      </c>
      <c r="C175" s="545" t="str">
        <f>HLOOKUP(Introduction!$G$4,nametranslations,29,FALSE)</f>
        <v>Secondary</v>
      </c>
      <c r="D175" s="548">
        <f>IF(ISBLANK(Regressions!D185), " ", Regressions!D185)</f>
        <v>566759</v>
      </c>
      <c r="E175" s="549" t="e">
        <f>IF(ISNUMBER(Regressions!E185),ROUND(Regressions!E185, 1), NA())</f>
        <v>#N/A</v>
      </c>
      <c r="F175" s="550" t="e">
        <f>IF(ISNUMBER(Regressions!F185),ROUND(Regressions!F185, 1), NA())</f>
        <v>#N/A</v>
      </c>
      <c r="G175" s="551">
        <f>IF(ISNUMBER(Regressions!G185),ROUND(Regressions!G185, 1), NA())</f>
        <v>91.5</v>
      </c>
      <c r="H175" s="552" t="e">
        <f>IF(ISNUMBER(Regressions!H185),ROUND(Regressions!H185, 1), NA())</f>
        <v>#N/A</v>
      </c>
      <c r="I175" s="553" t="e">
        <f>IF(ISNUMBER(Regressions!I185),ROUND(Regressions!I185, 1), NA())</f>
        <v>#N/A</v>
      </c>
      <c r="J175" s="554" t="e">
        <f>IF(ISNUMBER(Regressions!K185),ROUND(Regressions!K185, 1), NA())</f>
        <v>#N/A</v>
      </c>
      <c r="K175" s="550" t="e">
        <f>IF(ISNUMBER(Regressions!L185),ROUND(Regressions!L185, 1), NA())</f>
        <v>#N/A</v>
      </c>
      <c r="L175" s="555">
        <f>IF(ISNUMBER(Regressions!M185),ROUND(Regressions!M185, 1), NA())</f>
        <v>92.1</v>
      </c>
      <c r="M175" s="552" t="e">
        <f>IF(ISNUMBER(Regressions!N185),ROUND(Regressions!N185, 1), NA())</f>
        <v>#N/A</v>
      </c>
      <c r="N175" s="553" t="e">
        <f>IF(ISNUMBER(Regressions!O185),ROUND(Regressions!O185, 1), NA())</f>
        <v>#N/A</v>
      </c>
      <c r="O175" s="554" t="e">
        <f>IF(ISNUMBER(Regressions!Q185),ROUND(Regressions!Q185, 1), NA())</f>
        <v>#N/A</v>
      </c>
      <c r="P175" s="550" t="e">
        <f>IF(ISNUMBER(Regressions!R185),ROUND(Regressions!R185, 1), NA())</f>
        <v>#N/A</v>
      </c>
      <c r="Q175" s="556">
        <f>IF(ISNUMBER(Regressions!S185),ROUND(Regressions!S185, 1), NA())</f>
        <v>90.6</v>
      </c>
      <c r="R175" s="552" t="e">
        <f>IF(ISNUMBER(Regressions!T185),ROUND(Regressions!T185, 1), NA())</f>
        <v>#N/A</v>
      </c>
      <c r="S175" s="553" t="e">
        <f>IF(ISNUMBER(Regressions!U185),ROUND(Regressions!U185, 1), NA())</f>
        <v>#N/A</v>
      </c>
    </row>
    <row r="176" spans="1:19" x14ac:dyDescent="0.25">
      <c r="A176" s="545" t="str">
        <f>+Introduction!$C$7</f>
        <v>Serbia</v>
      </c>
      <c r="B176" s="546">
        <f>IF(ISBLANK(Regressions!B186), " ", Regressions!B186)</f>
        <v>2017</v>
      </c>
      <c r="C176" s="545" t="str">
        <f>HLOOKUP(Introduction!$G$4,nametranslations,29,FALSE)</f>
        <v>Secondary</v>
      </c>
      <c r="D176" s="548">
        <f>IF(ISBLANK(Regressions!D186), " ", Regressions!D186)</f>
        <v>563629</v>
      </c>
      <c r="E176" s="549" t="e">
        <f>IF(ISNUMBER(Regressions!E186),ROUND(Regressions!E186, 1), NA())</f>
        <v>#N/A</v>
      </c>
      <c r="F176" s="550" t="e">
        <f>IF(ISNUMBER(Regressions!F186),ROUND(Regressions!F186, 1), NA())</f>
        <v>#N/A</v>
      </c>
      <c r="G176" s="551">
        <f>IF(ISNUMBER(Regressions!G186),ROUND(Regressions!G186, 1), NA())</f>
        <v>91.5</v>
      </c>
      <c r="H176" s="552" t="e">
        <f>IF(ISNUMBER(Regressions!H186),ROUND(Regressions!H186, 1), NA())</f>
        <v>#N/A</v>
      </c>
      <c r="I176" s="553" t="e">
        <f>IF(ISNUMBER(Regressions!I186),ROUND(Regressions!I186, 1), NA())</f>
        <v>#N/A</v>
      </c>
      <c r="J176" s="554" t="e">
        <f>IF(ISNUMBER(Regressions!K186),ROUND(Regressions!K186, 1), NA())</f>
        <v>#N/A</v>
      </c>
      <c r="K176" s="550" t="e">
        <f>IF(ISNUMBER(Regressions!L186),ROUND(Regressions!L186, 1), NA())</f>
        <v>#N/A</v>
      </c>
      <c r="L176" s="555">
        <f>IF(ISNUMBER(Regressions!M186),ROUND(Regressions!M186, 1), NA())</f>
        <v>92.1</v>
      </c>
      <c r="M176" s="552" t="e">
        <f>IF(ISNUMBER(Regressions!N186),ROUND(Regressions!N186, 1), NA())</f>
        <v>#N/A</v>
      </c>
      <c r="N176" s="553" t="e">
        <f>IF(ISNUMBER(Regressions!O186),ROUND(Regressions!O186, 1), NA())</f>
        <v>#N/A</v>
      </c>
      <c r="O176" s="554" t="e">
        <f>IF(ISNUMBER(Regressions!Q186),ROUND(Regressions!Q186, 1), NA())</f>
        <v>#N/A</v>
      </c>
      <c r="P176" s="550" t="e">
        <f>IF(ISNUMBER(Regressions!R186),ROUND(Regressions!R186, 1), NA())</f>
        <v>#N/A</v>
      </c>
      <c r="Q176" s="556">
        <f>IF(ISNUMBER(Regressions!S186),ROUND(Regressions!S186, 1), NA())</f>
        <v>90.6</v>
      </c>
      <c r="R176" s="552" t="e">
        <f>IF(ISNUMBER(Regressions!T186),ROUND(Regressions!T186, 1), NA())</f>
        <v>#N/A</v>
      </c>
      <c r="S176" s="553" t="e">
        <f>IF(ISNUMBER(Regressions!U186),ROUND(Regressions!U186, 1), NA())</f>
        <v>#N/A</v>
      </c>
    </row>
    <row r="177" spans="1:19" x14ac:dyDescent="0.25">
      <c r="A177" s="545" t="str">
        <f>+Introduction!$C$7</f>
        <v>Serbia</v>
      </c>
      <c r="B177" s="546">
        <f>IF(ISBLANK(Regressions!B187), " ", Regressions!B187)</f>
        <v>2018</v>
      </c>
      <c r="C177" s="545" t="str">
        <f>HLOOKUP(Introduction!$G$4,nametranslations,29,FALSE)</f>
        <v>Secondary</v>
      </c>
      <c r="D177" s="548">
        <f>IF(ISBLANK(Regressions!D187), " ", Regressions!D187)</f>
        <v>561701</v>
      </c>
      <c r="E177" s="549" t="e">
        <f>IF(ISNUMBER(Regressions!E187),ROUND(Regressions!E187, 1), NA())</f>
        <v>#N/A</v>
      </c>
      <c r="F177" s="550" t="e">
        <f>IF(ISNUMBER(Regressions!F187),ROUND(Regressions!F187, 1), NA())</f>
        <v>#N/A</v>
      </c>
      <c r="G177" s="551">
        <f>IF(ISNUMBER(Regressions!G187),ROUND(Regressions!G187, 1), NA())</f>
        <v>91.5</v>
      </c>
      <c r="H177" s="552" t="e">
        <f>IF(ISNUMBER(Regressions!H187),ROUND(Regressions!H187, 1), NA())</f>
        <v>#N/A</v>
      </c>
      <c r="I177" s="553" t="e">
        <f>IF(ISNUMBER(Regressions!I187),ROUND(Regressions!I187, 1), NA())</f>
        <v>#N/A</v>
      </c>
      <c r="J177" s="554" t="e">
        <f>IF(ISNUMBER(Regressions!K187),ROUND(Regressions!K187, 1), NA())</f>
        <v>#N/A</v>
      </c>
      <c r="K177" s="550" t="e">
        <f>IF(ISNUMBER(Regressions!L187),ROUND(Regressions!L187, 1), NA())</f>
        <v>#N/A</v>
      </c>
      <c r="L177" s="555">
        <f>IF(ISNUMBER(Regressions!M187),ROUND(Regressions!M187, 1), NA())</f>
        <v>92.1</v>
      </c>
      <c r="M177" s="552" t="e">
        <f>IF(ISNUMBER(Regressions!N187),ROUND(Regressions!N187, 1), NA())</f>
        <v>#N/A</v>
      </c>
      <c r="N177" s="553" t="e">
        <f>IF(ISNUMBER(Regressions!O187),ROUND(Regressions!O187, 1), NA())</f>
        <v>#N/A</v>
      </c>
      <c r="O177" s="554" t="e">
        <f>IF(ISNUMBER(Regressions!Q187),ROUND(Regressions!Q187, 1), NA())</f>
        <v>#N/A</v>
      </c>
      <c r="P177" s="550" t="e">
        <f>IF(ISNUMBER(Regressions!R187),ROUND(Regressions!R187, 1), NA())</f>
        <v>#N/A</v>
      </c>
      <c r="Q177" s="556">
        <f>IF(ISNUMBER(Regressions!S187),ROUND(Regressions!S187, 1), NA())</f>
        <v>90.6</v>
      </c>
      <c r="R177" s="552" t="e">
        <f>IF(ISNUMBER(Regressions!T187),ROUND(Regressions!T187, 1), NA())</f>
        <v>#N/A</v>
      </c>
      <c r="S177" s="553" t="e">
        <f>IF(ISNUMBER(Regressions!U187),ROUND(Regressions!U187, 1), NA())</f>
        <v>#N/A</v>
      </c>
    </row>
    <row r="178" spans="1:19" x14ac:dyDescent="0.25">
      <c r="A178" s="545" t="str">
        <f>+Introduction!$C$7</f>
        <v>Serbia</v>
      </c>
      <c r="B178" s="546">
        <f>IF(ISBLANK(Regressions!B188), " ", Regressions!B188)</f>
        <v>2019</v>
      </c>
      <c r="C178" s="545" t="str">
        <f>HLOOKUP(Introduction!$G$4,nametranslations,29,FALSE)</f>
        <v>Secondary</v>
      </c>
      <c r="D178" s="548">
        <f>IF(ISBLANK(Regressions!D188), " ", Regressions!D188)</f>
        <v>559697</v>
      </c>
      <c r="E178" s="549" t="e">
        <f>IF(ISNUMBER(Regressions!E188),ROUND(Regressions!E188, 1), NA())</f>
        <v>#N/A</v>
      </c>
      <c r="F178" s="550" t="e">
        <f>IF(ISNUMBER(Regressions!F188),ROUND(Regressions!F188, 1), NA())</f>
        <v>#N/A</v>
      </c>
      <c r="G178" s="551">
        <f>IF(ISNUMBER(Regressions!G188),ROUND(Regressions!G188, 1), NA())</f>
        <v>91.5</v>
      </c>
      <c r="H178" s="552" t="e">
        <f>IF(ISNUMBER(Regressions!H188),ROUND(Regressions!H188, 1), NA())</f>
        <v>#N/A</v>
      </c>
      <c r="I178" s="553" t="e">
        <f>IF(ISNUMBER(Regressions!I188),ROUND(Regressions!I188, 1), NA())</f>
        <v>#N/A</v>
      </c>
      <c r="J178" s="554" t="e">
        <f>IF(ISNUMBER(Regressions!K188),ROUND(Regressions!K188, 1), NA())</f>
        <v>#N/A</v>
      </c>
      <c r="K178" s="550" t="e">
        <f>IF(ISNUMBER(Regressions!L188),ROUND(Regressions!L188, 1), NA())</f>
        <v>#N/A</v>
      </c>
      <c r="L178" s="555">
        <f>IF(ISNUMBER(Regressions!M188),ROUND(Regressions!M188, 1), NA())</f>
        <v>92.1</v>
      </c>
      <c r="M178" s="552" t="e">
        <f>IF(ISNUMBER(Regressions!N188),ROUND(Regressions!N188, 1), NA())</f>
        <v>#N/A</v>
      </c>
      <c r="N178" s="553" t="e">
        <f>IF(ISNUMBER(Regressions!O188),ROUND(Regressions!O188, 1), NA())</f>
        <v>#N/A</v>
      </c>
      <c r="O178" s="554" t="e">
        <f>IF(ISNUMBER(Regressions!Q188),ROUND(Regressions!Q188, 1), NA())</f>
        <v>#N/A</v>
      </c>
      <c r="P178" s="550" t="e">
        <f>IF(ISNUMBER(Regressions!R188),ROUND(Regressions!R188, 1), NA())</f>
        <v>#N/A</v>
      </c>
      <c r="Q178" s="556">
        <f>IF(ISNUMBER(Regressions!S188),ROUND(Regressions!S188, 1), NA())</f>
        <v>90.6</v>
      </c>
      <c r="R178" s="552" t="e">
        <f>IF(ISNUMBER(Regressions!T188),ROUND(Regressions!T188, 1), NA())</f>
        <v>#N/A</v>
      </c>
      <c r="S178" s="553" t="e">
        <f>IF(ISNUMBER(Regressions!U188),ROUND(Regressions!U188, 1), NA())</f>
        <v>#N/A</v>
      </c>
    </row>
    <row r="179" spans="1:19" x14ac:dyDescent="0.25">
      <c r="A179" s="545" t="str">
        <f>+Introduction!$C$7</f>
        <v>Serbia</v>
      </c>
      <c r="B179" s="546">
        <f>IF(ISBLANK(Regressions!B189), " ", Regressions!B189)</f>
        <v>2020</v>
      </c>
      <c r="C179" s="545" t="str">
        <f>HLOOKUP(Introduction!$G$4,nametranslations,29,FALSE)</f>
        <v>Secondary</v>
      </c>
      <c r="D179" s="548">
        <f>IF(ISBLANK(Regressions!D189), " ", Regressions!D189)</f>
        <v>558512</v>
      </c>
      <c r="E179" s="549" t="e">
        <f>IF(ISNUMBER(Regressions!E189),ROUND(Regressions!E189, 1), NA())</f>
        <v>#N/A</v>
      </c>
      <c r="F179" s="550" t="e">
        <f>IF(ISNUMBER(Regressions!F189),ROUND(Regressions!F189, 1), NA())</f>
        <v>#N/A</v>
      </c>
      <c r="G179" s="551">
        <f>IF(ISNUMBER(Regressions!G189),ROUND(Regressions!G189, 1), NA())</f>
        <v>91.5</v>
      </c>
      <c r="H179" s="552" t="e">
        <f>IF(ISNUMBER(Regressions!H189),ROUND(Regressions!H189, 1), NA())</f>
        <v>#N/A</v>
      </c>
      <c r="I179" s="553" t="e">
        <f>IF(ISNUMBER(Regressions!I189),ROUND(Regressions!I189, 1), NA())</f>
        <v>#N/A</v>
      </c>
      <c r="J179" s="554" t="e">
        <f>IF(ISNUMBER(Regressions!K189),ROUND(Regressions!K189, 1), NA())</f>
        <v>#N/A</v>
      </c>
      <c r="K179" s="550" t="e">
        <f>IF(ISNUMBER(Regressions!L189),ROUND(Regressions!L189, 1), NA())</f>
        <v>#N/A</v>
      </c>
      <c r="L179" s="555">
        <f>IF(ISNUMBER(Regressions!M189),ROUND(Regressions!M189, 1), NA())</f>
        <v>92.1</v>
      </c>
      <c r="M179" s="552" t="e">
        <f>IF(ISNUMBER(Regressions!N189),ROUND(Regressions!N189, 1), NA())</f>
        <v>#N/A</v>
      </c>
      <c r="N179" s="553" t="e">
        <f>IF(ISNUMBER(Regressions!O189),ROUND(Regressions!O189, 1), NA())</f>
        <v>#N/A</v>
      </c>
      <c r="O179" s="554" t="e">
        <f>IF(ISNUMBER(Regressions!Q189),ROUND(Regressions!Q189, 1), NA())</f>
        <v>#N/A</v>
      </c>
      <c r="P179" s="550" t="e">
        <f>IF(ISNUMBER(Regressions!R189),ROUND(Regressions!R189, 1), NA())</f>
        <v>#N/A</v>
      </c>
      <c r="Q179" s="556">
        <f>IF(ISNUMBER(Regressions!S189),ROUND(Regressions!S189, 1), NA())</f>
        <v>90.6</v>
      </c>
      <c r="R179" s="552" t="e">
        <f>IF(ISNUMBER(Regressions!T189),ROUND(Regressions!T189, 1), NA())</f>
        <v>#N/A</v>
      </c>
      <c r="S179" s="553" t="e">
        <f>IF(ISNUMBER(Regressions!U189),ROUND(Regressions!U189, 1), NA())</f>
        <v>#N/A</v>
      </c>
    </row>
    <row r="180" spans="1:19" x14ac:dyDescent="0.25">
      <c r="A180" s="545" t="str">
        <f>+Introduction!$C$7</f>
        <v>Serbia</v>
      </c>
      <c r="B180" s="546">
        <f>IF(ISBLANK(Regressions!B190), " ", Regressions!B190)</f>
        <v>2021</v>
      </c>
      <c r="C180" s="545" t="str">
        <f>HLOOKUP(Introduction!$G$4,nametranslations,29,FALSE)</f>
        <v>Secondary</v>
      </c>
      <c r="D180" s="548">
        <f>IF(ISBLANK(Regressions!D190), " ", Regressions!D190)</f>
        <v>553100</v>
      </c>
      <c r="E180" s="554" t="e">
        <f>IF(ISNUMBER(Regressions!E190),ROUND(Regressions!E190, 1), NA())</f>
        <v>#N/A</v>
      </c>
      <c r="F180" s="557" t="e">
        <f>IF(ISNUMBER(Regressions!F190),ROUND(Regressions!F190, 1), NA())</f>
        <v>#N/A</v>
      </c>
      <c r="G180" s="558" t="e">
        <f>IF(ISNUMBER(Regressions!G190),ROUND(Regressions!G190, 1), NA())</f>
        <v>#N/A</v>
      </c>
      <c r="H180" s="552" t="e">
        <f>IF(ISNUMBER(Regressions!H190),ROUND(Regressions!H190, 1), NA())</f>
        <v>#N/A</v>
      </c>
      <c r="I180" s="553" t="e">
        <f>IF(ISNUMBER(Regressions!I190),ROUND(Regressions!I190, 1), NA())</f>
        <v>#N/A</v>
      </c>
      <c r="J180" s="554" t="e">
        <f>IF(ISNUMBER(Regressions!K190),ROUND(Regressions!K190, 1), NA())</f>
        <v>#N/A</v>
      </c>
      <c r="K180" s="557" t="e">
        <f>IF(ISNUMBER(Regressions!L190),ROUND(Regressions!L190, 1), NA())</f>
        <v>#N/A</v>
      </c>
      <c r="L180" s="559" t="e">
        <f>IF(ISNUMBER(Regressions!M190),ROUND(Regressions!M190, 1), NA())</f>
        <v>#N/A</v>
      </c>
      <c r="M180" s="552" t="e">
        <f>IF(ISNUMBER(Regressions!N190),ROUND(Regressions!N190, 1), NA())</f>
        <v>#N/A</v>
      </c>
      <c r="N180" s="553" t="e">
        <f>IF(ISNUMBER(Regressions!O190),ROUND(Regressions!O190, 1), NA())</f>
        <v>#N/A</v>
      </c>
      <c r="O180" s="554" t="e">
        <f>IF(ISNUMBER(Regressions!Q190),ROUND(Regressions!Q190, 1), NA())</f>
        <v>#N/A</v>
      </c>
      <c r="P180" s="557" t="e">
        <f>IF(ISNUMBER(Regressions!R190),ROUND(Regressions!R190, 1), NA())</f>
        <v>#N/A</v>
      </c>
      <c r="Q180" s="560" t="e">
        <f>IF(ISNUMBER(Regressions!S190),ROUND(Regressions!S190, 1), NA())</f>
        <v>#N/A</v>
      </c>
      <c r="R180" s="552" t="e">
        <f>IF(ISNUMBER(Regressions!T190),ROUND(Regressions!T190, 1), NA())</f>
        <v>#N/A</v>
      </c>
      <c r="S180" s="553" t="e">
        <f>IF(ISNUMBER(Regressions!U190),ROUND(Regressions!U190, 1), NA())</f>
        <v>#N/A</v>
      </c>
    </row>
    <row r="181" spans="1:19" x14ac:dyDescent="0.25">
      <c r="A181" s="545" t="str">
        <f>+Introduction!$C$7</f>
        <v>Serbia</v>
      </c>
      <c r="B181" s="546">
        <f>IF(ISBLANK(Regressions!B191), " ", Regressions!B191)</f>
        <v>2022</v>
      </c>
      <c r="C181" s="545" t="str">
        <f>HLOOKUP(Introduction!$G$4,nametranslations,29,FALSE)</f>
        <v>Secondary</v>
      </c>
      <c r="D181" s="548">
        <f>IF(ISBLANK(Regressions!D191), " ", Regressions!D191)</f>
        <v>547191</v>
      </c>
      <c r="E181" s="549" t="e">
        <f>IF(ISNUMBER(Regressions!E191),ROUND(Regressions!E191, 1), NA())</f>
        <v>#N/A</v>
      </c>
      <c r="F181" s="550" t="e">
        <f>IF(ISNUMBER(Regressions!F191),ROUND(Regressions!F191, 1), NA())</f>
        <v>#N/A</v>
      </c>
      <c r="G181" s="551" t="e">
        <f>IF(ISNUMBER(Regressions!G191),ROUND(Regressions!G191, 1), NA())</f>
        <v>#N/A</v>
      </c>
      <c r="H181" s="552" t="e">
        <f>IF(ISNUMBER(Regressions!H191),ROUND(Regressions!H191, 1), NA())</f>
        <v>#N/A</v>
      </c>
      <c r="I181" s="553" t="e">
        <f>IF(ISNUMBER(Regressions!I191),ROUND(Regressions!I191, 1), NA())</f>
        <v>#N/A</v>
      </c>
      <c r="J181" s="554" t="e">
        <f>IF(ISNUMBER(Regressions!K191),ROUND(Regressions!K191, 1), NA())</f>
        <v>#N/A</v>
      </c>
      <c r="K181" s="550" t="e">
        <f>IF(ISNUMBER(Regressions!L191),ROUND(Regressions!L191, 1), NA())</f>
        <v>#N/A</v>
      </c>
      <c r="L181" s="555" t="e">
        <f>IF(ISNUMBER(Regressions!M191),ROUND(Regressions!M191, 1), NA())</f>
        <v>#N/A</v>
      </c>
      <c r="M181" s="552" t="e">
        <f>IF(ISNUMBER(Regressions!N191),ROUND(Regressions!N191, 1), NA())</f>
        <v>#N/A</v>
      </c>
      <c r="N181" s="553" t="e">
        <f>IF(ISNUMBER(Regressions!O191),ROUND(Regressions!O191, 1), NA())</f>
        <v>#N/A</v>
      </c>
      <c r="O181" s="554" t="e">
        <f>IF(ISNUMBER(Regressions!Q191),ROUND(Regressions!Q191, 1), NA())</f>
        <v>#N/A</v>
      </c>
      <c r="P181" s="550" t="e">
        <f>IF(ISNUMBER(Regressions!R191),ROUND(Regressions!R191, 1), NA())</f>
        <v>#N/A</v>
      </c>
      <c r="Q181" s="556" t="e">
        <f>IF(ISNUMBER(Regressions!S191),ROUND(Regressions!S191, 1), NA())</f>
        <v>#N/A</v>
      </c>
      <c r="R181" s="552" t="e">
        <f>IF(ISNUMBER(Regressions!T191),ROUND(Regressions!T191, 1), NA())</f>
        <v>#N/A</v>
      </c>
      <c r="S181" s="553" t="e">
        <f>IF(ISNUMBER(Regressions!U191),ROUND(Regressions!U191, 1), NA())</f>
        <v>#N/A</v>
      </c>
    </row>
    <row r="182" spans="1:19" x14ac:dyDescent="0.25">
      <c r="A182" s="545" t="str">
        <f>+Introduction!$C$7</f>
        <v>Serbia</v>
      </c>
      <c r="B182" s="546">
        <f>IF(ISBLANK(Regressions!B192), " ", Regressions!B192)</f>
        <v>2023</v>
      </c>
      <c r="C182" s="545" t="str">
        <f>HLOOKUP(Introduction!$G$4,nametranslations,29,FALSE)</f>
        <v>Secondary</v>
      </c>
      <c r="D182" s="548">
        <f>IF(ISBLANK(Regressions!D192), " ", Regressions!D192)</f>
        <v>525995</v>
      </c>
      <c r="E182" s="549" t="e">
        <f>IF(ISNUMBER(Regressions!E192),ROUND(Regressions!E192, 1), NA())</f>
        <v>#N/A</v>
      </c>
      <c r="F182" s="550" t="e">
        <f>IF(ISNUMBER(Regressions!F192),ROUND(Regressions!F192, 1), NA())</f>
        <v>#N/A</v>
      </c>
      <c r="G182" s="551" t="e">
        <f>IF(ISNUMBER(Regressions!G192),ROUND(Regressions!G192, 1), NA())</f>
        <v>#N/A</v>
      </c>
      <c r="H182" s="552" t="e">
        <f>IF(ISNUMBER(Regressions!H192),ROUND(Regressions!H192, 1), NA())</f>
        <v>#N/A</v>
      </c>
      <c r="I182" s="553" t="e">
        <f>IF(ISNUMBER(Regressions!I192),ROUND(Regressions!I192, 1), NA())</f>
        <v>#N/A</v>
      </c>
      <c r="J182" s="554" t="e">
        <f>IF(ISNUMBER(Regressions!K192),ROUND(Regressions!K192, 1), NA())</f>
        <v>#N/A</v>
      </c>
      <c r="K182" s="550" t="e">
        <f>IF(ISNUMBER(Regressions!L192),ROUND(Regressions!L192, 1), NA())</f>
        <v>#N/A</v>
      </c>
      <c r="L182" s="555" t="e">
        <f>IF(ISNUMBER(Regressions!M192),ROUND(Regressions!M192, 1), NA())</f>
        <v>#N/A</v>
      </c>
      <c r="M182" s="552" t="e">
        <f>IF(ISNUMBER(Regressions!N192),ROUND(Regressions!N192, 1), NA())</f>
        <v>#N/A</v>
      </c>
      <c r="N182" s="553" t="e">
        <f>IF(ISNUMBER(Regressions!O192),ROUND(Regressions!O192, 1), NA())</f>
        <v>#N/A</v>
      </c>
      <c r="O182" s="554" t="e">
        <f>IF(ISNUMBER(Regressions!Q192),ROUND(Regressions!Q192, 1), NA())</f>
        <v>#N/A</v>
      </c>
      <c r="P182" s="550" t="e">
        <f>IF(ISNUMBER(Regressions!R192),ROUND(Regressions!R192, 1), NA())</f>
        <v>#N/A</v>
      </c>
      <c r="Q182" s="556" t="e">
        <f>IF(ISNUMBER(Regressions!S192),ROUND(Regressions!S192, 1), NA())</f>
        <v>#N/A</v>
      </c>
      <c r="R182" s="552" t="e">
        <f>IF(ISNUMBER(Regressions!T192),ROUND(Regressions!T192, 1), NA())</f>
        <v>#N/A</v>
      </c>
      <c r="S182" s="553" t="e">
        <f>IF(ISNUMBER(Regressions!U192),ROUND(Regressions!U192, 1), NA())</f>
        <v>#N/A</v>
      </c>
    </row>
    <row r="183" spans="1:19" x14ac:dyDescent="0.25">
      <c r="A183" s="545" t="str">
        <f>+Introduction!$C$7</f>
        <v>Serbia</v>
      </c>
      <c r="B183" s="546">
        <f>IF(ISBLANK(Regressions!B193), " ", Regressions!B193)</f>
        <v>2024</v>
      </c>
      <c r="C183" s="545" t="str">
        <f>HLOOKUP(Introduction!$G$4,nametranslations,29,FALSE)</f>
        <v>Secondary</v>
      </c>
      <c r="D183" s="548">
        <f>IF(ISBLANK(Regressions!D193), " ", Regressions!D193)</f>
        <v>494589</v>
      </c>
      <c r="E183" s="549" t="e">
        <f>IF(ISNUMBER(Regressions!E193),ROUND(Regressions!E193, 1), NA())</f>
        <v>#N/A</v>
      </c>
      <c r="F183" s="550" t="e">
        <f>IF(ISNUMBER(Regressions!F193),ROUND(Regressions!F193, 1), NA())</f>
        <v>#N/A</v>
      </c>
      <c r="G183" s="551" t="e">
        <f>IF(ISNUMBER(Regressions!G193),ROUND(Regressions!G193, 1), NA())</f>
        <v>#N/A</v>
      </c>
      <c r="H183" s="552" t="e">
        <f>IF(ISNUMBER(Regressions!H193),ROUND(Regressions!H193, 1), NA())</f>
        <v>#N/A</v>
      </c>
      <c r="I183" s="553" t="e">
        <f>IF(ISNUMBER(Regressions!I193),ROUND(Regressions!I193, 1), NA())</f>
        <v>#N/A</v>
      </c>
      <c r="J183" s="554" t="e">
        <f>IF(ISNUMBER(Regressions!K193),ROUND(Regressions!K193, 1), NA())</f>
        <v>#N/A</v>
      </c>
      <c r="K183" s="550" t="e">
        <f>IF(ISNUMBER(Regressions!L193),ROUND(Regressions!L193, 1), NA())</f>
        <v>#N/A</v>
      </c>
      <c r="L183" s="555" t="e">
        <f>IF(ISNUMBER(Regressions!M193),ROUND(Regressions!M193, 1), NA())</f>
        <v>#N/A</v>
      </c>
      <c r="M183" s="552" t="e">
        <f>IF(ISNUMBER(Regressions!N193),ROUND(Regressions!N193, 1), NA())</f>
        <v>#N/A</v>
      </c>
      <c r="N183" s="553" t="e">
        <f>IF(ISNUMBER(Regressions!O193),ROUND(Regressions!O193, 1), NA())</f>
        <v>#N/A</v>
      </c>
      <c r="O183" s="554" t="e">
        <f>IF(ISNUMBER(Regressions!Q193),ROUND(Regressions!Q193, 1), NA())</f>
        <v>#N/A</v>
      </c>
      <c r="P183" s="550" t="e">
        <f>IF(ISNUMBER(Regressions!R193),ROUND(Regressions!R193, 1), NA())</f>
        <v>#N/A</v>
      </c>
      <c r="Q183" s="556" t="e">
        <f>IF(ISNUMBER(Regressions!S193),ROUND(Regressions!S193, 1), NA())</f>
        <v>#N/A</v>
      </c>
      <c r="R183" s="552" t="e">
        <f>IF(ISNUMBER(Regressions!T193),ROUND(Regressions!T193, 1), NA())</f>
        <v>#N/A</v>
      </c>
      <c r="S183" s="553" t="e">
        <f>IF(ISNUMBER(Regressions!U193),ROUND(Regressions!U193, 1), NA())</f>
        <v>#N/A</v>
      </c>
    </row>
    <row r="184" spans="1:19" x14ac:dyDescent="0.25">
      <c r="A184" s="561" t="str">
        <f>+Introduction!$C$7</f>
        <v>Serbia</v>
      </c>
      <c r="B184" s="562">
        <f>IF(ISBLANK(Regressions!B194), " ", Regressions!B194)</f>
        <v>2025</v>
      </c>
      <c r="C184" s="561" t="str">
        <f>HLOOKUP(Introduction!$G$4,nametranslations,29,FALSE)</f>
        <v>Secondary</v>
      </c>
      <c r="D184" s="563">
        <f>IF(ISBLANK(Regressions!D194), " ", Regressions!D194)</f>
        <v>483293</v>
      </c>
      <c r="E184" s="564" t="e">
        <f>IF(ISNUMBER(Regressions!E194),ROUND(Regressions!E194, 1), NA())</f>
        <v>#N/A</v>
      </c>
      <c r="F184" s="565" t="e">
        <f>IF(ISNUMBER(Regressions!F194),ROUND(Regressions!F194, 1), NA())</f>
        <v>#N/A</v>
      </c>
      <c r="G184" s="566" t="e">
        <f>IF(ISNUMBER(Regressions!G194),ROUND(Regressions!G194, 1), NA())</f>
        <v>#N/A</v>
      </c>
      <c r="H184" s="567" t="e">
        <f>IF(ISNUMBER(Regressions!H194),ROUND(Regressions!H194, 1), NA())</f>
        <v>#N/A</v>
      </c>
      <c r="I184" s="568" t="e">
        <f>IF(ISNUMBER(Regressions!I194),ROUND(Regressions!I194, 1), NA())</f>
        <v>#N/A</v>
      </c>
      <c r="J184" s="569" t="e">
        <f>IF(ISNUMBER(Regressions!K194),ROUND(Regressions!K194, 1), NA())</f>
        <v>#N/A</v>
      </c>
      <c r="K184" s="565" t="e">
        <f>IF(ISNUMBER(Regressions!L194),ROUND(Regressions!L194, 1), NA())</f>
        <v>#N/A</v>
      </c>
      <c r="L184" s="570" t="e">
        <f>IF(ISNUMBER(Regressions!M194),ROUND(Regressions!M194, 1), NA())</f>
        <v>#N/A</v>
      </c>
      <c r="M184" s="567" t="e">
        <f>IF(ISNUMBER(Regressions!N194),ROUND(Regressions!N194, 1), NA())</f>
        <v>#N/A</v>
      </c>
      <c r="N184" s="568" t="e">
        <f>IF(ISNUMBER(Regressions!O194),ROUND(Regressions!O194, 1), NA())</f>
        <v>#N/A</v>
      </c>
      <c r="O184" s="569" t="e">
        <f>IF(ISNUMBER(Regressions!Q194),ROUND(Regressions!Q194, 1), NA())</f>
        <v>#N/A</v>
      </c>
      <c r="P184" s="565" t="e">
        <f>IF(ISNUMBER(Regressions!R194),ROUND(Regressions!R194, 1), NA())</f>
        <v>#N/A</v>
      </c>
      <c r="Q184" s="571" t="e">
        <f>IF(ISNUMBER(Regressions!S194),ROUND(Regressions!S194, 1), NA())</f>
        <v>#N/A</v>
      </c>
      <c r="R184" s="567" t="e">
        <f>IF(ISNUMBER(Regressions!T194),ROUND(Regressions!T194, 1), NA())</f>
        <v>#N/A</v>
      </c>
      <c r="S184" s="568" t="e">
        <f>IF(ISNUMBER(Regressions!U194),ROUND(Regressions!U194, 1), NA())</f>
        <v>#N/A</v>
      </c>
    </row>
    <row r="185" spans="1:19" hidden="1" x14ac:dyDescent="0.25">
      <c r="A185" s="545" t="str">
        <f>+Introduction!$C$7</f>
        <v>Serbia</v>
      </c>
      <c r="B185" s="546">
        <f>IF(ISBLANK(Regressions!B195), " ", Regressions!B195)</f>
        <v>2026</v>
      </c>
      <c r="C185" s="545" t="str">
        <f>HLOOKUP(Introduction!$G$4,nametranslations,29,FALSE)</f>
        <v>Secondary</v>
      </c>
      <c r="D185" s="548" t="str">
        <f>IF(ISBLANK(Regressions!D195), " ", Regressions!D195)</f>
        <v xml:space="preserve"> </v>
      </c>
      <c r="E185" s="549" t="e">
        <f>IF(ISNUMBER(Regressions!E195),ROUND(Regressions!E195, 1), NA())</f>
        <v>#N/A</v>
      </c>
      <c r="F185" s="550" t="e">
        <f>IF(ISNUMBER(Regressions!F195),ROUND(Regressions!F195, 1), NA())</f>
        <v>#N/A</v>
      </c>
      <c r="G185" s="551" t="e">
        <f>IF(ISNUMBER(Regressions!G195),ROUND(Regressions!G195, 1), NA())</f>
        <v>#N/A</v>
      </c>
      <c r="H185" s="552" t="e">
        <f>IF(ISNUMBER(Regressions!H195),ROUND(Regressions!H195, 1), NA())</f>
        <v>#N/A</v>
      </c>
      <c r="I185" s="553" t="e">
        <f>IF(ISNUMBER(Regressions!I195),ROUND(Regressions!I195, 1), NA())</f>
        <v>#N/A</v>
      </c>
      <c r="J185" s="554" t="e">
        <f>IF(ISNUMBER(Regressions!K195),ROUND(Regressions!K195, 1), NA())</f>
        <v>#N/A</v>
      </c>
      <c r="K185" s="550" t="e">
        <f>IF(ISNUMBER(Regressions!L195),ROUND(Regressions!L195, 1), NA())</f>
        <v>#N/A</v>
      </c>
      <c r="L185" s="555" t="e">
        <f>IF(ISNUMBER(Regressions!M195),ROUND(Regressions!M195, 1), NA())</f>
        <v>#N/A</v>
      </c>
      <c r="M185" s="552" t="e">
        <f>IF(ISNUMBER(Regressions!N195),ROUND(Regressions!N195, 1), NA())</f>
        <v>#N/A</v>
      </c>
      <c r="N185" s="553" t="e">
        <f>IF(ISNUMBER(Regressions!O195),ROUND(Regressions!O195, 1), NA())</f>
        <v>#N/A</v>
      </c>
      <c r="O185" s="554" t="e">
        <f>IF(ISNUMBER(Regressions!Q195),ROUND(Regressions!Q195, 1), NA())</f>
        <v>#N/A</v>
      </c>
      <c r="P185" s="550" t="e">
        <f>IF(ISNUMBER(Regressions!R195),ROUND(Regressions!R195, 1), NA())</f>
        <v>#N/A</v>
      </c>
      <c r="Q185" s="556" t="e">
        <f>IF(ISNUMBER(Regressions!S195),ROUND(Regressions!S195, 1), NA())</f>
        <v>#N/A</v>
      </c>
      <c r="R185" s="552" t="e">
        <f>IF(ISNUMBER(Regressions!T195),ROUND(Regressions!T195, 1), NA())</f>
        <v>#N/A</v>
      </c>
      <c r="S185" s="553" t="e">
        <f>IF(ISNUMBER(Regressions!U195),ROUND(Regressions!U195, 1), NA())</f>
        <v>#N/A</v>
      </c>
    </row>
    <row r="186" spans="1:19" hidden="1" x14ac:dyDescent="0.25">
      <c r="A186" s="545" t="str">
        <f>+Introduction!$C$7</f>
        <v>Serbia</v>
      </c>
      <c r="B186" s="546">
        <f>IF(ISBLANK(Regressions!B196), " ", Regressions!B196)</f>
        <v>2027</v>
      </c>
      <c r="C186" s="545" t="str">
        <f>HLOOKUP(Introduction!$G$4,nametranslations,29,FALSE)</f>
        <v>Secondary</v>
      </c>
      <c r="D186" s="548" t="str">
        <f>IF(ISBLANK(Regressions!D196), " ", Regressions!D196)</f>
        <v xml:space="preserve"> </v>
      </c>
      <c r="E186" s="549" t="e">
        <f>IF(ISNUMBER(Regressions!E196),ROUND(Regressions!E196, 1), NA())</f>
        <v>#N/A</v>
      </c>
      <c r="F186" s="550" t="e">
        <f>IF(ISNUMBER(Regressions!F196),ROUND(Regressions!F196, 1), NA())</f>
        <v>#N/A</v>
      </c>
      <c r="G186" s="551" t="e">
        <f>IF(ISNUMBER(Regressions!G196),ROUND(Regressions!G196, 1), NA())</f>
        <v>#N/A</v>
      </c>
      <c r="H186" s="552" t="e">
        <f>IF(ISNUMBER(Regressions!H196),ROUND(Regressions!H196, 1), NA())</f>
        <v>#N/A</v>
      </c>
      <c r="I186" s="553" t="e">
        <f>IF(ISNUMBER(Regressions!I196),ROUND(Regressions!I196, 1), NA())</f>
        <v>#N/A</v>
      </c>
      <c r="J186" s="554" t="e">
        <f>IF(ISNUMBER(Regressions!K196),ROUND(Regressions!K196, 1), NA())</f>
        <v>#N/A</v>
      </c>
      <c r="K186" s="550" t="e">
        <f>IF(ISNUMBER(Regressions!L196),ROUND(Regressions!L196, 1), NA())</f>
        <v>#N/A</v>
      </c>
      <c r="L186" s="555" t="e">
        <f>IF(ISNUMBER(Regressions!M196),ROUND(Regressions!M196, 1), NA())</f>
        <v>#N/A</v>
      </c>
      <c r="M186" s="552" t="e">
        <f>IF(ISNUMBER(Regressions!N196),ROUND(Regressions!N196, 1), NA())</f>
        <v>#N/A</v>
      </c>
      <c r="N186" s="553" t="e">
        <f>IF(ISNUMBER(Regressions!O196),ROUND(Regressions!O196, 1), NA())</f>
        <v>#N/A</v>
      </c>
      <c r="O186" s="554" t="e">
        <f>IF(ISNUMBER(Regressions!Q196),ROUND(Regressions!Q196, 1), NA())</f>
        <v>#N/A</v>
      </c>
      <c r="P186" s="550" t="e">
        <f>IF(ISNUMBER(Regressions!R196),ROUND(Regressions!R196, 1), NA())</f>
        <v>#N/A</v>
      </c>
      <c r="Q186" s="556" t="e">
        <f>IF(ISNUMBER(Regressions!S196),ROUND(Regressions!S196, 1), NA())</f>
        <v>#N/A</v>
      </c>
      <c r="R186" s="552" t="e">
        <f>IF(ISNUMBER(Regressions!T196),ROUND(Regressions!T196, 1), NA())</f>
        <v>#N/A</v>
      </c>
      <c r="S186" s="553" t="e">
        <f>IF(ISNUMBER(Regressions!U196),ROUND(Regressions!U196, 1), NA())</f>
        <v>#N/A</v>
      </c>
    </row>
    <row r="187" spans="1:19" hidden="1" x14ac:dyDescent="0.25">
      <c r="A187" s="545" t="str">
        <f>+Introduction!$C$7</f>
        <v>Serbia</v>
      </c>
      <c r="B187" s="546">
        <f>IF(ISBLANK(Regressions!B197), " ", Regressions!B197)</f>
        <v>2028</v>
      </c>
      <c r="C187" s="545" t="str">
        <f>HLOOKUP(Introduction!$G$4,nametranslations,29,FALSE)</f>
        <v>Secondary</v>
      </c>
      <c r="D187" s="548" t="str">
        <f>IF(ISBLANK(Regressions!D197), " ", Regressions!D197)</f>
        <v xml:space="preserve"> </v>
      </c>
      <c r="E187" s="549" t="e">
        <f>IF(ISNUMBER(Regressions!E197),ROUND(Regressions!E197, 1), NA())</f>
        <v>#N/A</v>
      </c>
      <c r="F187" s="550" t="e">
        <f>IF(ISNUMBER(Regressions!F197),ROUND(Regressions!F197, 1), NA())</f>
        <v>#N/A</v>
      </c>
      <c r="G187" s="551" t="e">
        <f>IF(ISNUMBER(Regressions!G197),ROUND(Regressions!G197, 1), NA())</f>
        <v>#N/A</v>
      </c>
      <c r="H187" s="552" t="e">
        <f>IF(ISNUMBER(Regressions!H197),ROUND(Regressions!H197, 1), NA())</f>
        <v>#N/A</v>
      </c>
      <c r="I187" s="553" t="e">
        <f>IF(ISNUMBER(Regressions!I197),ROUND(Regressions!I197, 1), NA())</f>
        <v>#N/A</v>
      </c>
      <c r="J187" s="554" t="e">
        <f>IF(ISNUMBER(Regressions!K197),ROUND(Regressions!K197, 1), NA())</f>
        <v>#N/A</v>
      </c>
      <c r="K187" s="550" t="e">
        <f>IF(ISNUMBER(Regressions!L197),ROUND(Regressions!L197, 1), NA())</f>
        <v>#N/A</v>
      </c>
      <c r="L187" s="555" t="e">
        <f>IF(ISNUMBER(Regressions!M197),ROUND(Regressions!M197, 1), NA())</f>
        <v>#N/A</v>
      </c>
      <c r="M187" s="552" t="e">
        <f>IF(ISNUMBER(Regressions!N197),ROUND(Regressions!N197, 1), NA())</f>
        <v>#N/A</v>
      </c>
      <c r="N187" s="553" t="e">
        <f>IF(ISNUMBER(Regressions!O197),ROUND(Regressions!O197, 1), NA())</f>
        <v>#N/A</v>
      </c>
      <c r="O187" s="554" t="e">
        <f>IF(ISNUMBER(Regressions!Q197),ROUND(Regressions!Q197, 1), NA())</f>
        <v>#N/A</v>
      </c>
      <c r="P187" s="550" t="e">
        <f>IF(ISNUMBER(Regressions!R197),ROUND(Regressions!R197, 1), NA())</f>
        <v>#N/A</v>
      </c>
      <c r="Q187" s="556" t="e">
        <f>IF(ISNUMBER(Regressions!S197),ROUND(Regressions!S197, 1), NA())</f>
        <v>#N/A</v>
      </c>
      <c r="R187" s="552" t="e">
        <f>IF(ISNUMBER(Regressions!T197),ROUND(Regressions!T197, 1), NA())</f>
        <v>#N/A</v>
      </c>
      <c r="S187" s="553" t="e">
        <f>IF(ISNUMBER(Regressions!U197),ROUND(Regressions!U197, 1), NA())</f>
        <v>#N/A</v>
      </c>
    </row>
    <row r="188" spans="1:19" hidden="1" x14ac:dyDescent="0.25">
      <c r="A188" s="545" t="str">
        <f>+Introduction!$C$7</f>
        <v>Serbia</v>
      </c>
      <c r="B188" s="546">
        <f>IF(ISBLANK(Regressions!B198), " ", Regressions!B198)</f>
        <v>2029</v>
      </c>
      <c r="C188" s="545" t="str">
        <f>HLOOKUP(Introduction!$G$4,nametranslations,29,FALSE)</f>
        <v>Secondary</v>
      </c>
      <c r="D188" s="548" t="str">
        <f>IF(ISBLANK(Regressions!D198), " ", Regressions!D198)</f>
        <v xml:space="preserve"> </v>
      </c>
      <c r="E188" s="549" t="e">
        <f>IF(ISNUMBER(Regressions!E198),ROUND(Regressions!E198, 1), NA())</f>
        <v>#N/A</v>
      </c>
      <c r="F188" s="550" t="e">
        <f>IF(ISNUMBER(Regressions!F198),ROUND(Regressions!F198, 1), NA())</f>
        <v>#N/A</v>
      </c>
      <c r="G188" s="551" t="e">
        <f>IF(ISNUMBER(Regressions!G198),ROUND(Regressions!G198, 1), NA())</f>
        <v>#N/A</v>
      </c>
      <c r="H188" s="552" t="e">
        <f>IF(ISNUMBER(Regressions!H198),ROUND(Regressions!H198, 1), NA())</f>
        <v>#N/A</v>
      </c>
      <c r="I188" s="553" t="e">
        <f>IF(ISNUMBER(Regressions!I198),ROUND(Regressions!I198, 1), NA())</f>
        <v>#N/A</v>
      </c>
      <c r="J188" s="554" t="e">
        <f>IF(ISNUMBER(Regressions!K198),ROUND(Regressions!K198, 1), NA())</f>
        <v>#N/A</v>
      </c>
      <c r="K188" s="550" t="e">
        <f>IF(ISNUMBER(Regressions!L198),ROUND(Regressions!L198, 1), NA())</f>
        <v>#N/A</v>
      </c>
      <c r="L188" s="555" t="e">
        <f>IF(ISNUMBER(Regressions!M198),ROUND(Regressions!M198, 1), NA())</f>
        <v>#N/A</v>
      </c>
      <c r="M188" s="552" t="e">
        <f>IF(ISNUMBER(Regressions!N198),ROUND(Regressions!N198, 1), NA())</f>
        <v>#N/A</v>
      </c>
      <c r="N188" s="553" t="e">
        <f>IF(ISNUMBER(Regressions!O198),ROUND(Regressions!O198, 1), NA())</f>
        <v>#N/A</v>
      </c>
      <c r="O188" s="554" t="e">
        <f>IF(ISNUMBER(Regressions!Q198),ROUND(Regressions!Q198, 1), NA())</f>
        <v>#N/A</v>
      </c>
      <c r="P188" s="550" t="e">
        <f>IF(ISNUMBER(Regressions!R198),ROUND(Regressions!R198, 1), NA())</f>
        <v>#N/A</v>
      </c>
      <c r="Q188" s="556" t="e">
        <f>IF(ISNUMBER(Regressions!S198),ROUND(Regressions!S198, 1), NA())</f>
        <v>#N/A</v>
      </c>
      <c r="R188" s="552" t="e">
        <f>IF(ISNUMBER(Regressions!T198),ROUND(Regressions!T198, 1), NA())</f>
        <v>#N/A</v>
      </c>
      <c r="S188" s="553" t="e">
        <f>IF(ISNUMBER(Regressions!U198),ROUND(Regressions!U198, 1), NA())</f>
        <v>#N/A</v>
      </c>
    </row>
    <row r="189" spans="1:19" hidden="1" x14ac:dyDescent="0.25">
      <c r="A189" s="545" t="str">
        <f>+Introduction!$C$7</f>
        <v>Serbia</v>
      </c>
      <c r="B189" s="546">
        <f>IF(ISBLANK(Regressions!B199), " ", Regressions!B199)</f>
        <v>2030</v>
      </c>
      <c r="C189" s="545" t="str">
        <f>HLOOKUP(Introduction!$G$4,nametranslations,29,FALSE)</f>
        <v>Secondary</v>
      </c>
      <c r="D189" s="548" t="str">
        <f>IF(ISBLANK(Regressions!D199), " ", Regressions!D199)</f>
        <v xml:space="preserve"> </v>
      </c>
      <c r="E189" s="549" t="e">
        <f>IF(ISNUMBER(Regressions!E199),ROUND(Regressions!E199, 1), NA())</f>
        <v>#N/A</v>
      </c>
      <c r="F189" s="550" t="e">
        <f>IF(ISNUMBER(Regressions!F199),ROUND(Regressions!F199, 1), NA())</f>
        <v>#N/A</v>
      </c>
      <c r="G189" s="551" t="e">
        <f>IF(ISNUMBER(Regressions!G199),ROUND(Regressions!G199, 1), NA())</f>
        <v>#N/A</v>
      </c>
      <c r="H189" s="552" t="e">
        <f>IF(ISNUMBER(Regressions!H199),ROUND(Regressions!H199, 1), NA())</f>
        <v>#N/A</v>
      </c>
      <c r="I189" s="553" t="e">
        <f>IF(ISNUMBER(Regressions!I199),ROUND(Regressions!I199, 1), NA())</f>
        <v>#N/A</v>
      </c>
      <c r="J189" s="554" t="e">
        <f>IF(ISNUMBER(Regressions!K199),ROUND(Regressions!K199, 1), NA())</f>
        <v>#N/A</v>
      </c>
      <c r="K189" s="550" t="e">
        <f>IF(ISNUMBER(Regressions!L199),ROUND(Regressions!L199, 1), NA())</f>
        <v>#N/A</v>
      </c>
      <c r="L189" s="555" t="e">
        <f>IF(ISNUMBER(Regressions!M199),ROUND(Regressions!M199, 1), NA())</f>
        <v>#N/A</v>
      </c>
      <c r="M189" s="552" t="e">
        <f>IF(ISNUMBER(Regressions!N199),ROUND(Regressions!N199, 1), NA())</f>
        <v>#N/A</v>
      </c>
      <c r="N189" s="553" t="e">
        <f>IF(ISNUMBER(Regressions!O199),ROUND(Regressions!O199, 1), NA())</f>
        <v>#N/A</v>
      </c>
      <c r="O189" s="554" t="e">
        <f>IF(ISNUMBER(Regressions!Q199),ROUND(Regressions!Q199, 1), NA())</f>
        <v>#N/A</v>
      </c>
      <c r="P189" s="550" t="e">
        <f>IF(ISNUMBER(Regressions!R199),ROUND(Regressions!R199, 1), NA())</f>
        <v>#N/A</v>
      </c>
      <c r="Q189" s="556" t="e">
        <f>IF(ISNUMBER(Regressions!S199),ROUND(Regressions!S199, 1), NA())</f>
        <v>#N/A</v>
      </c>
      <c r="R189" s="552" t="e">
        <f>IF(ISNUMBER(Regressions!T199),ROUND(Regressions!T199, 1), NA())</f>
        <v>#N/A</v>
      </c>
      <c r="S189" s="553" t="e">
        <f>IF(ISNUMBER(Regressions!U199),ROUND(Regressions!U199, 1), NA())</f>
        <v>#N/A</v>
      </c>
    </row>
    <row r="211" spans="5:13" x14ac:dyDescent="0.25">
      <c r="E211" s="575"/>
      <c r="G211" s="522"/>
      <c r="K211" s="576"/>
      <c r="M211" s="57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C3A15-78DC-48EF-942F-F235301AD36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3" customWidth="1"/>
    <col min="2" max="2" width="13.59765625" style="373" customWidth="1"/>
    <col min="3" max="3" width="5" style="373" customWidth="1"/>
    <col min="4" max="21" width="3.8984375" style="373" customWidth="1"/>
    <col min="22" max="25" width="3.8984375" style="479" customWidth="1"/>
    <col min="26" max="26" width="6.5" style="479" customWidth="1"/>
    <col min="27" max="30" width="3.8984375" style="479" customWidth="1"/>
    <col min="31" max="31" width="6.5" style="479" customWidth="1"/>
    <col min="32" max="35" width="3.8984375" style="479" customWidth="1"/>
    <col min="36" max="36" width="6.5" style="479" customWidth="1"/>
    <col min="37" max="40" width="3.8984375" style="479" customWidth="1"/>
    <col min="41" max="41" width="6.5" style="479" customWidth="1"/>
    <col min="42" max="45" width="3.8984375" style="479" customWidth="1"/>
    <col min="46" max="46" width="6.5" style="479" customWidth="1"/>
    <col min="47" max="50" width="3.8984375" style="479" customWidth="1"/>
    <col min="51" max="51" width="6.5" style="479" customWidth="1"/>
    <col min="52" max="52" width="3.8984375" style="480" customWidth="1"/>
    <col min="53" max="53" width="6.5" style="589" customWidth="1"/>
    <col min="54" max="55" width="3.8984375" style="480" customWidth="1"/>
    <col min="56" max="56" width="6.5" style="480" customWidth="1"/>
    <col min="57" max="58" width="3.8984375" style="480" customWidth="1"/>
    <col min="59" max="59" width="6.5" style="480" customWidth="1"/>
    <col min="60" max="60" width="3.8984375" style="480" customWidth="1"/>
    <col min="61" max="61" width="6.09765625" style="480" customWidth="1"/>
    <col min="62" max="62" width="6.5" style="480" customWidth="1"/>
    <col min="63" max="63" width="8.8984375" style="480" customWidth="1"/>
    <col min="64" max="64" width="3.8984375" style="480" customWidth="1"/>
    <col min="65" max="65" width="6.5" style="480" customWidth="1"/>
    <col min="66" max="67" width="3.8984375" style="480" customWidth="1"/>
    <col min="68" max="68" width="6.5" style="480" customWidth="1"/>
    <col min="69" max="69" width="3.8984375" style="480" customWidth="1"/>
    <col min="70" max="70" width="9" style="373" customWidth="1"/>
    <col min="71" max="136" width="3.8984375" style="373" hidden="1" customWidth="1"/>
    <col min="137" max="137" width="9" style="373" customWidth="1"/>
    <col min="138" max="16384" width="9" style="373"/>
  </cols>
  <sheetData>
    <row r="1" spans="1:136" ht="17.399999999999999" x14ac:dyDescent="0.3">
      <c r="A1" s="481" t="str">
        <f>HLOOKUP(Introduction!$G$4,nametranslations,83,FALSE)</f>
        <v>Summary of data from national surveys and censuses</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94"/>
      <c r="BB1" s="482"/>
      <c r="BC1" s="482"/>
      <c r="BD1" s="482"/>
      <c r="BE1" s="482"/>
      <c r="BF1" s="482"/>
      <c r="BG1" s="482"/>
      <c r="BH1" s="482"/>
      <c r="BI1" s="482"/>
      <c r="BJ1" s="482"/>
      <c r="BK1" s="482"/>
      <c r="BL1" s="482"/>
      <c r="BM1" s="482"/>
      <c r="BN1" s="482"/>
      <c r="BO1" s="482"/>
      <c r="BP1" s="482"/>
      <c r="BQ1" s="482"/>
      <c r="BR1" s="482"/>
      <c r="BS1" s="482"/>
    </row>
    <row r="2" spans="1:136" ht="15.6" x14ac:dyDescent="0.3">
      <c r="A2" s="483" t="str">
        <f>HLOOKUP(Introduction!$G$4,nametranslations,84,FALSE)</f>
        <v>[values in square brackets not used]</v>
      </c>
      <c r="B2" s="483"/>
      <c r="C2" s="483"/>
      <c r="D2" s="484" t="str">
        <f>HLOOKUP(Introduction!$G$4,nametranslations,85,FALSE)</f>
        <v>Drinking Water</v>
      </c>
      <c r="E2" s="482"/>
      <c r="F2" s="482"/>
      <c r="G2" s="485"/>
      <c r="H2" s="482"/>
      <c r="I2" s="482"/>
      <c r="J2" s="485"/>
      <c r="K2" s="486"/>
      <c r="L2" s="486"/>
      <c r="M2" s="485"/>
      <c r="N2" s="486"/>
      <c r="O2" s="486"/>
      <c r="P2" s="485"/>
      <c r="Q2" s="486"/>
      <c r="R2" s="486"/>
      <c r="S2" s="485"/>
      <c r="T2" s="486"/>
      <c r="U2" s="486"/>
      <c r="V2" s="487" t="str">
        <f>HLOOKUP(Introduction!$G$4,nametranslations,86,FALSE)</f>
        <v>Sanitation</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Hygiene</v>
      </c>
      <c r="BA2" s="490"/>
      <c r="BB2" s="491"/>
      <c r="BC2" s="491"/>
      <c r="BD2" s="492"/>
      <c r="BE2" s="492"/>
      <c r="BF2" s="492"/>
      <c r="BG2" s="492"/>
      <c r="BH2" s="492"/>
      <c r="BI2" s="492"/>
      <c r="BJ2" s="492"/>
      <c r="BK2" s="492"/>
      <c r="BL2" s="492"/>
      <c r="BM2" s="492"/>
      <c r="BN2" s="492"/>
      <c r="BO2" s="492"/>
      <c r="BP2" s="492"/>
      <c r="BQ2" s="492"/>
      <c r="BS2" s="484" t="str">
        <f>HLOOKUP(Introduction!$G$4,nametranslations,85,FALSE)</f>
        <v>Drinking Water</v>
      </c>
      <c r="CK2" s="487" t="str">
        <f>HLOOKUP(Introduction!$G$4,nametranslations,86,FALSE)</f>
        <v>Sanitation</v>
      </c>
      <c r="DO2" s="489" t="str">
        <f>HLOOKUP(Introduction!$G$4,nametranslations,87,FALSE)</f>
        <v>Hygiene</v>
      </c>
    </row>
    <row r="3" spans="1:136" ht="13.8" x14ac:dyDescent="0.25">
      <c r="A3" s="493"/>
      <c r="B3" s="482"/>
      <c r="C3" s="482"/>
      <c r="D3" s="482" t="str">
        <f>+Key!$I$26</f>
        <v>Total</v>
      </c>
      <c r="E3" s="482"/>
      <c r="F3" s="482"/>
      <c r="G3" s="482" t="str">
        <f>+Key!$I$28</f>
        <v>Urban</v>
      </c>
      <c r="I3" s="482"/>
      <c r="J3" s="482" t="str">
        <f>+Key!$I$27</f>
        <v>Rural</v>
      </c>
      <c r="L3" s="482"/>
      <c r="M3" s="482" t="str">
        <f>+Key!$I$29</f>
        <v>Pre-primary</v>
      </c>
      <c r="O3" s="482"/>
      <c r="P3" s="482" t="str">
        <f>+Key!$I$30</f>
        <v>Primary</v>
      </c>
      <c r="Q3" s="482"/>
      <c r="R3" s="482"/>
      <c r="S3" s="482" t="str">
        <f>+Key!$I$31</f>
        <v>Secondary</v>
      </c>
      <c r="U3" s="482"/>
      <c r="V3" s="482" t="str">
        <f>+Key!$I$26</f>
        <v>Total</v>
      </c>
      <c r="W3" s="482"/>
      <c r="X3" s="482"/>
      <c r="Y3" s="482"/>
      <c r="Z3" s="373"/>
      <c r="AA3" s="482" t="str">
        <f>+Key!$I$28</f>
        <v>Urban</v>
      </c>
      <c r="AB3" s="482"/>
      <c r="AC3" s="373"/>
      <c r="AD3" s="482"/>
      <c r="AE3" s="482"/>
      <c r="AF3" s="482" t="str">
        <f>+Key!$I$27</f>
        <v>Rural</v>
      </c>
      <c r="AG3" s="482"/>
      <c r="AH3" s="482"/>
      <c r="AI3" s="482"/>
      <c r="AJ3" s="482"/>
      <c r="AK3" s="482" t="str">
        <f>+Key!$I$29</f>
        <v>Pre-primary</v>
      </c>
      <c r="AL3" s="482"/>
      <c r="AM3" s="482"/>
      <c r="AN3" s="482"/>
      <c r="AO3" s="482"/>
      <c r="AP3" s="482" t="str">
        <f>+Key!$I$30</f>
        <v>Primary</v>
      </c>
      <c r="AQ3" s="482"/>
      <c r="AR3" s="482"/>
      <c r="AS3" s="482"/>
      <c r="AT3" s="482"/>
      <c r="AU3" s="482" t="str">
        <f>+Key!$I$31</f>
        <v>Secondary</v>
      </c>
      <c r="AV3" s="482"/>
      <c r="AW3" s="482"/>
      <c r="AX3" s="482"/>
      <c r="AY3" s="482"/>
      <c r="AZ3" s="482" t="str">
        <f>+Key!$I$26</f>
        <v>Total</v>
      </c>
      <c r="BA3" s="494"/>
      <c r="BB3" s="482"/>
      <c r="BC3" s="482" t="str">
        <f>+Key!$I$28</f>
        <v>Urban</v>
      </c>
      <c r="BD3" s="373"/>
      <c r="BE3" s="482"/>
      <c r="BF3" s="482" t="str">
        <f>+Key!$I$27</f>
        <v>Rural</v>
      </c>
      <c r="BG3" s="373"/>
      <c r="BH3" s="482"/>
      <c r="BI3" s="482" t="str">
        <f>+Key!$I$29</f>
        <v>Pre-primary</v>
      </c>
      <c r="BJ3" s="373"/>
      <c r="BK3" s="482"/>
      <c r="BL3" s="482" t="str">
        <f>+Key!$I$30</f>
        <v>Primary</v>
      </c>
      <c r="BM3" s="482"/>
      <c r="BN3" s="482"/>
      <c r="BO3" s="482" t="str">
        <f>+Key!$I$31</f>
        <v>Secondary</v>
      </c>
      <c r="BP3" s="372"/>
      <c r="BQ3" s="482"/>
      <c r="BS3" s="482" t="str">
        <f>+Key!$I$26</f>
        <v>Total</v>
      </c>
      <c r="BT3" s="482"/>
      <c r="BU3" s="482"/>
      <c r="BV3" s="482" t="str">
        <f>+Key!$I$28</f>
        <v>Urban</v>
      </c>
      <c r="BX3" s="482"/>
      <c r="BY3" s="482" t="str">
        <f>+Key!$I$27</f>
        <v>Rural</v>
      </c>
      <c r="CA3" s="482"/>
      <c r="CB3" s="482" t="str">
        <f>+Key!$I$29</f>
        <v>Pre-primary</v>
      </c>
      <c r="CD3" s="482"/>
      <c r="CE3" s="482" t="str">
        <f>+Key!$I$30</f>
        <v>Primary</v>
      </c>
      <c r="CF3" s="482"/>
      <c r="CG3" s="482"/>
      <c r="CH3" s="482" t="str">
        <f>+Key!$I$31</f>
        <v>Secondary</v>
      </c>
      <c r="CJ3" s="482"/>
      <c r="CK3" s="482" t="str">
        <f>+Key!$I$26</f>
        <v>Total</v>
      </c>
      <c r="CL3" s="482"/>
      <c r="CM3" s="482"/>
      <c r="CN3" s="482"/>
      <c r="CP3" s="482" t="str">
        <f>+Key!$I$28</f>
        <v>Urban</v>
      </c>
      <c r="CQ3" s="482"/>
      <c r="CS3" s="482"/>
      <c r="CT3" s="482"/>
      <c r="CU3" s="482" t="str">
        <f>+Key!$I$27</f>
        <v>Rural</v>
      </c>
      <c r="CV3" s="482"/>
      <c r="CW3" s="482"/>
      <c r="CX3" s="482"/>
      <c r="CY3" s="482"/>
      <c r="CZ3" s="482" t="str">
        <f>+Key!$I$29</f>
        <v>Pre-primary</v>
      </c>
      <c r="DA3" s="482"/>
      <c r="DB3" s="482"/>
      <c r="DC3" s="482"/>
      <c r="DD3" s="482"/>
      <c r="DE3" s="482" t="str">
        <f>+Key!$I$30</f>
        <v>Primary</v>
      </c>
      <c r="DF3" s="482"/>
      <c r="DG3" s="482"/>
      <c r="DH3" s="482"/>
      <c r="DI3" s="482"/>
      <c r="DJ3" s="482" t="s">
        <v>18</v>
      </c>
      <c r="DK3" s="482"/>
      <c r="DL3" s="482"/>
      <c r="DM3" s="482"/>
      <c r="DN3" s="482"/>
      <c r="DO3" s="482" t="str">
        <f>+Key!$I$26</f>
        <v>Total</v>
      </c>
      <c r="DP3" s="494"/>
      <c r="DQ3" s="482"/>
      <c r="DR3" s="482" t="str">
        <f>+Key!$I$28</f>
        <v>Urban</v>
      </c>
      <c r="DT3" s="482"/>
      <c r="DU3" s="482" t="str">
        <f>+Key!$I$27</f>
        <v>Rural</v>
      </c>
      <c r="DW3" s="482"/>
      <c r="DX3" s="482" t="str">
        <f>+Key!$I$29</f>
        <v>Pre-primary</v>
      </c>
      <c r="DZ3" s="482"/>
      <c r="EA3" s="482" t="str">
        <f>+Key!$I$30</f>
        <v>Primary</v>
      </c>
      <c r="EB3" s="482"/>
      <c r="EC3" s="482"/>
      <c r="ED3" s="482" t="str">
        <f>+Key!$I$31</f>
        <v>Secondary</v>
      </c>
      <c r="EE3" s="372"/>
      <c r="EF3" s="482"/>
    </row>
    <row r="4" spans="1:136" s="586" customFormat="1" ht="160.5" customHeight="1" x14ac:dyDescent="0.25">
      <c r="A4" s="495" t="str">
        <f>HLOOKUP(Introduction!$G$4,nametranslations,89,FALSE)</f>
        <v>Source</v>
      </c>
      <c r="B4" s="495" t="str">
        <f>HLOOKUP(Introduction!$G$4,nametranslations,88,FALSE)</f>
        <v>Type</v>
      </c>
      <c r="C4" s="495" t="str">
        <f>HLOOKUP(Introduction!$G$4,nametranslations,72,FALSE)</f>
        <v>Year</v>
      </c>
      <c r="D4" s="496" t="str">
        <f>HLOOKUP(Introduction!$G$4,nametranslations,74,FALSE)</f>
        <v>Facility</v>
      </c>
      <c r="E4" s="581" t="str">
        <f>HLOOKUP(Introduction!$G$4,nametranslations,75,FALSE)</f>
        <v>Improved</v>
      </c>
      <c r="F4" s="582" t="str">
        <f>HLOOKUP(Introduction!$G$4,nametranslations,76,FALSE)</f>
        <v>Basic (improved &amp; available)</v>
      </c>
      <c r="G4" s="496" t="str">
        <f>HLOOKUP(Introduction!$G$4,nametranslations,74,FALSE)</f>
        <v>Facility</v>
      </c>
      <c r="H4" s="581" t="str">
        <f>HLOOKUP(Introduction!$G$4,nametranslations,75,FALSE)</f>
        <v>Improved</v>
      </c>
      <c r="I4" s="582" t="str">
        <f>HLOOKUP(Introduction!$G$4,nametranslations,76,FALSE)</f>
        <v>Basic (improved &amp; available)</v>
      </c>
      <c r="J4" s="496" t="str">
        <f>HLOOKUP(Introduction!$G$4,nametranslations,74,FALSE)</f>
        <v>Facility</v>
      </c>
      <c r="K4" s="581" t="str">
        <f>HLOOKUP(Introduction!$G$4,nametranslations,75,FALSE)</f>
        <v>Improved</v>
      </c>
      <c r="L4" s="582" t="str">
        <f>HLOOKUP(Introduction!$G$4,nametranslations,76,FALSE)</f>
        <v>Basic (improved &amp; available)</v>
      </c>
      <c r="M4" s="496" t="str">
        <f>HLOOKUP(Introduction!$G$4,nametranslations,74,FALSE)</f>
        <v>Facility</v>
      </c>
      <c r="N4" s="581" t="str">
        <f>HLOOKUP(Introduction!$G$4,nametranslations,75,FALSE)</f>
        <v>Improved</v>
      </c>
      <c r="O4" s="582" t="str">
        <f>HLOOKUP(Introduction!$G$4,nametranslations,76,FALSE)</f>
        <v>Basic (improved &amp; available)</v>
      </c>
      <c r="P4" s="496" t="str">
        <f>HLOOKUP(Introduction!$G$4,nametranslations,74,FALSE)</f>
        <v>Facility</v>
      </c>
      <c r="Q4" s="581" t="str">
        <f>HLOOKUP(Introduction!$G$4,nametranslations,75,FALSE)</f>
        <v>Improved</v>
      </c>
      <c r="R4" s="582" t="str">
        <f>HLOOKUP(Introduction!$G$4,nametranslations,76,FALSE)</f>
        <v>Basic (improved &amp; available)</v>
      </c>
      <c r="S4" s="496" t="str">
        <f>HLOOKUP(Introduction!$G$4,nametranslations,74,FALSE)</f>
        <v>Facility</v>
      </c>
      <c r="T4" s="581" t="str">
        <f>HLOOKUP(Introduction!$G$4,nametranslations,75,FALSE)</f>
        <v>Improved</v>
      </c>
      <c r="U4" s="582" t="str">
        <f>HLOOKUP(Introduction!$G$4,nametranslations,76,FALSE)</f>
        <v>Basic (improved &amp; available)</v>
      </c>
      <c r="V4" s="500" t="str">
        <f>HLOOKUP(Introduction!$G$4,nametranslations,74,FALSE)</f>
        <v>Facility</v>
      </c>
      <c r="W4" s="501" t="str">
        <f>HLOOKUP(Introduction!$G$4,nametranslations,75,FALSE)</f>
        <v>Improved</v>
      </c>
      <c r="X4" s="583" t="str">
        <f>HLOOKUP(Introduction!$G$4,nametranslations,90,FALSE)</f>
        <v>Improved &amp; usable</v>
      </c>
      <c r="Y4" s="583" t="str">
        <f>HLOOKUP(Introduction!$G$4,nametranslations,91,FALSE)</f>
        <v>Improved &amp; single-sex</v>
      </c>
      <c r="Z4" s="584" t="str">
        <f>HLOOKUP(Introduction!$G$4,nametranslations,79,FALSE)</f>
        <v>Basic
(improved, usable &amp; single-sex)</v>
      </c>
      <c r="AA4" s="500" t="str">
        <f>HLOOKUP(Introduction!$G$4,nametranslations,74,FALSE)</f>
        <v>Facility</v>
      </c>
      <c r="AB4" s="501" t="str">
        <f>HLOOKUP(Introduction!$G$4,nametranslations,75,FALSE)</f>
        <v>Improved</v>
      </c>
      <c r="AC4" s="583" t="str">
        <f>HLOOKUP(Introduction!$G$4,nametranslations,90,FALSE)</f>
        <v>Improved &amp; usable</v>
      </c>
      <c r="AD4" s="583" t="str">
        <f>HLOOKUP(Introduction!$G$4,nametranslations,91,FALSE)</f>
        <v>Improved &amp; single-sex</v>
      </c>
      <c r="AE4" s="584" t="str">
        <f>HLOOKUP(Introduction!$G$4,nametranslations,79,FALSE)</f>
        <v>Basic
(improved, usable &amp; single-sex)</v>
      </c>
      <c r="AF4" s="500" t="str">
        <f>HLOOKUP(Introduction!$G$4,nametranslations,74,FALSE)</f>
        <v>Facility</v>
      </c>
      <c r="AG4" s="501" t="str">
        <f>HLOOKUP(Introduction!$G$4,nametranslations,75,FALSE)</f>
        <v>Improved</v>
      </c>
      <c r="AH4" s="583" t="str">
        <f>HLOOKUP(Introduction!$G$4,nametranslations,90,FALSE)</f>
        <v>Improved &amp; usable</v>
      </c>
      <c r="AI4" s="583" t="str">
        <f>HLOOKUP(Introduction!$G$4,nametranslations,91,FALSE)</f>
        <v>Improved &amp; single-sex</v>
      </c>
      <c r="AJ4" s="584" t="str">
        <f>HLOOKUP(Introduction!$G$4,nametranslations,79,FALSE)</f>
        <v>Basic
(improved, usable &amp; single-sex)</v>
      </c>
      <c r="AK4" s="500" t="str">
        <f>HLOOKUP(Introduction!$G$4,nametranslations,74,FALSE)</f>
        <v>Facility</v>
      </c>
      <c r="AL4" s="501" t="str">
        <f>HLOOKUP(Introduction!$G$4,nametranslations,75,FALSE)</f>
        <v>Improved</v>
      </c>
      <c r="AM4" s="583" t="str">
        <f>HLOOKUP(Introduction!$G$4,nametranslations,90,FALSE)</f>
        <v>Improved &amp; usable</v>
      </c>
      <c r="AN4" s="583" t="str">
        <f>HLOOKUP(Introduction!$G$4,nametranslations,91,FALSE)</f>
        <v>Improved &amp; single-sex</v>
      </c>
      <c r="AO4" s="584" t="str">
        <f>HLOOKUP(Introduction!$G$4,nametranslations,79,FALSE)</f>
        <v>Basic
(improved, usable &amp; single-sex)</v>
      </c>
      <c r="AP4" s="500" t="str">
        <f>HLOOKUP(Introduction!$G$4,nametranslations,74,FALSE)</f>
        <v>Facility</v>
      </c>
      <c r="AQ4" s="501" t="str">
        <f>HLOOKUP(Introduction!$G$4,nametranslations,75,FALSE)</f>
        <v>Improved</v>
      </c>
      <c r="AR4" s="583" t="str">
        <f>HLOOKUP(Introduction!$G$4,nametranslations,90,FALSE)</f>
        <v>Improved &amp; usable</v>
      </c>
      <c r="AS4" s="583" t="str">
        <f>HLOOKUP(Introduction!$G$4,nametranslations,91,FALSE)</f>
        <v>Improved &amp; single-sex</v>
      </c>
      <c r="AT4" s="584" t="str">
        <f>HLOOKUP(Introduction!$G$4,nametranslations,79,FALSE)</f>
        <v>Basic
(improved, usable &amp; single-sex)</v>
      </c>
      <c r="AU4" s="500" t="str">
        <f>HLOOKUP(Introduction!$G$4,nametranslations,74,FALSE)</f>
        <v>Facility</v>
      </c>
      <c r="AV4" s="501" t="str">
        <f>HLOOKUP(Introduction!$G$4,nametranslations,75,FALSE)</f>
        <v>Improved</v>
      </c>
      <c r="AW4" s="583" t="str">
        <f>HLOOKUP(Introduction!$G$4,nametranslations,90,FALSE)</f>
        <v>Improved &amp; usable</v>
      </c>
      <c r="AX4" s="583" t="str">
        <f>HLOOKUP(Introduction!$G$4,nametranslations,91,FALSE)</f>
        <v>Improved &amp; single-sex</v>
      </c>
      <c r="AY4" s="584" t="str">
        <f>HLOOKUP(Introduction!$G$4,nametranslations,79,FALSE)</f>
        <v>Basic
(improved, usable &amp; single-sex)</v>
      </c>
      <c r="AZ4" s="504" t="str">
        <f>HLOOKUP(Introduction!$G$4,nametranslations,92,FALSE)</f>
        <v>Handwashing facility</v>
      </c>
      <c r="BA4" s="585" t="str">
        <f>HLOOKUP(Introduction!$G$4,nametranslations,93,FALSE)</f>
        <v>Handwashing facility with water</v>
      </c>
      <c r="BB4" s="585" t="str">
        <f>HLOOKUP(Introduction!$G$4,nametranslations,81,FALSE)</f>
        <v>Basic  
(facility with water &amp; soap)</v>
      </c>
      <c r="BC4" s="504" t="str">
        <f>HLOOKUP(Introduction!$G$4,nametranslations,92,FALSE)</f>
        <v>Handwashing facility</v>
      </c>
      <c r="BD4" s="585" t="str">
        <f>HLOOKUP(Introduction!$G$4,nametranslations,93,FALSE)</f>
        <v>Handwashing facility with water</v>
      </c>
      <c r="BE4" s="585" t="str">
        <f>HLOOKUP(Introduction!$G$4,nametranslations,81,FALSE)</f>
        <v>Basic  
(facility with water &amp; soap)</v>
      </c>
      <c r="BF4" s="504" t="str">
        <f>HLOOKUP(Introduction!$G$4,nametranslations,92,FALSE)</f>
        <v>Handwashing facility</v>
      </c>
      <c r="BG4" s="585" t="str">
        <f>HLOOKUP(Introduction!$G$4,nametranslations,93,FALSE)</f>
        <v>Handwashing facility with water</v>
      </c>
      <c r="BH4" s="585" t="str">
        <f>HLOOKUP(Introduction!$G$4,nametranslations,81,FALSE)</f>
        <v>Basic  
(facility with water &amp; soap)</v>
      </c>
      <c r="BI4" s="504" t="str">
        <f>HLOOKUP(Introduction!$G$4,nametranslations,92,FALSE)</f>
        <v>Handwashing facility</v>
      </c>
      <c r="BJ4" s="585" t="str">
        <f>HLOOKUP(Introduction!$G$4,nametranslations,93,FALSE)</f>
        <v>Handwashing facility with water</v>
      </c>
      <c r="BK4" s="585" t="str">
        <f>HLOOKUP(Introduction!$G$4,nametranslations,81,FALSE)</f>
        <v>Basic  
(facility with water &amp; soap)</v>
      </c>
      <c r="BL4" s="504" t="str">
        <f>HLOOKUP(Introduction!$G$4,nametranslations,92,FALSE)</f>
        <v>Handwashing facility</v>
      </c>
      <c r="BM4" s="585" t="str">
        <f>HLOOKUP(Introduction!$G$4,nametranslations,93,FALSE)</f>
        <v>Handwashing facility with water</v>
      </c>
      <c r="BN4" s="585" t="str">
        <f>HLOOKUP(Introduction!$G$4,nametranslations,81,FALSE)</f>
        <v>Basic  
(facility with water &amp; soap)</v>
      </c>
      <c r="BO4" s="504" t="str">
        <f>HLOOKUP(Introduction!$G$4,nametranslations,92,FALSE)</f>
        <v>Handwashing facility</v>
      </c>
      <c r="BP4" s="585" t="str">
        <f>HLOOKUP(Introduction!$G$4,nametranslations,93,FALSE)</f>
        <v>Handwashing facility with water</v>
      </c>
      <c r="BQ4" s="585" t="str">
        <f>HLOOKUP(Introduction!$G$4,nametranslations,81,FALSE)</f>
        <v>Basic  
(facility with water &amp; soap)</v>
      </c>
      <c r="BS4" s="496" t="str">
        <f>HLOOKUP(Introduction!$G$4,nametranslations,74,FALSE)</f>
        <v>Facility</v>
      </c>
      <c r="BT4" s="581" t="str">
        <f>HLOOKUP(Introduction!$G$4,nametranslations,75,FALSE)</f>
        <v>Improved</v>
      </c>
      <c r="BU4" s="587" t="str">
        <f>HLOOKUP(Introduction!$G$4,nametranslations,76,FALSE)</f>
        <v>Basic (improved &amp; available)</v>
      </c>
      <c r="BV4" s="496" t="str">
        <f>HLOOKUP(Introduction!$G$4,nametranslations,74,FALSE)</f>
        <v>Facility</v>
      </c>
      <c r="BW4" s="581" t="str">
        <f>HLOOKUP(Introduction!$G$4,nametranslations,75,FALSE)</f>
        <v>Improved</v>
      </c>
      <c r="BX4" s="587" t="str">
        <f>HLOOKUP(Introduction!$G$4,nametranslations,76,FALSE)</f>
        <v>Basic (improved &amp; available)</v>
      </c>
      <c r="BY4" s="496" t="str">
        <f>HLOOKUP(Introduction!$G$4,nametranslations,74,FALSE)</f>
        <v>Facility</v>
      </c>
      <c r="BZ4" s="581" t="str">
        <f>HLOOKUP(Introduction!$G$4,nametranslations,75,FALSE)</f>
        <v>Improved</v>
      </c>
      <c r="CA4" s="587" t="str">
        <f>HLOOKUP(Introduction!$G$4,nametranslations,76,FALSE)</f>
        <v>Basic (improved &amp; available)</v>
      </c>
      <c r="CB4" s="496" t="str">
        <f>HLOOKUP(Introduction!$G$4,nametranslations,74,FALSE)</f>
        <v>Facility</v>
      </c>
      <c r="CC4" s="581" t="str">
        <f>HLOOKUP(Introduction!$G$4,nametranslations,75,FALSE)</f>
        <v>Improved</v>
      </c>
      <c r="CD4" s="587" t="str">
        <f>HLOOKUP(Introduction!$G$4,nametranslations,76,FALSE)</f>
        <v>Basic (improved &amp; available)</v>
      </c>
      <c r="CE4" s="496" t="str">
        <f>HLOOKUP(Introduction!$G$4,nametranslations,74,FALSE)</f>
        <v>Facility</v>
      </c>
      <c r="CF4" s="581" t="str">
        <f>HLOOKUP(Introduction!$G$4,nametranslations,75,FALSE)</f>
        <v>Improved</v>
      </c>
      <c r="CG4" s="587" t="str">
        <f>HLOOKUP(Introduction!$G$4,nametranslations,76,FALSE)</f>
        <v>Basic (improved &amp; available)</v>
      </c>
      <c r="CH4" s="496" t="str">
        <f>HLOOKUP(Introduction!$G$4,nametranslations,74,FALSE)</f>
        <v>Facility</v>
      </c>
      <c r="CI4" s="581" t="str">
        <f>HLOOKUP(Introduction!$G$4,nametranslations,75,FALSE)</f>
        <v>Improved</v>
      </c>
      <c r="CJ4" s="587" t="str">
        <f>HLOOKUP(Introduction!$G$4,nametranslations,76,FALSE)</f>
        <v>Basic (improved &amp; available)</v>
      </c>
      <c r="CK4" s="500" t="str">
        <f>HLOOKUP(Introduction!$G$4,nametranslations,74,FALSE)</f>
        <v>Facility</v>
      </c>
      <c r="CL4" s="501" t="str">
        <f>HLOOKUP(Introduction!$G$4,nametranslations,75,FALSE)</f>
        <v>Improved</v>
      </c>
      <c r="CM4" s="501" t="str">
        <f>HLOOKUP(Introduction!$G$4,nametranslations,90,FALSE)</f>
        <v>Improved &amp; usable</v>
      </c>
      <c r="CN4" s="501" t="str">
        <f>HLOOKUP(Introduction!$G$4,nametranslations,91,FALSE)</f>
        <v>Improved &amp; single-sex</v>
      </c>
      <c r="CO4" s="584" t="str">
        <f>HLOOKUP(Introduction!$G$4,nametranslations,79,FALSE)</f>
        <v>Basic
(improved, usable &amp; single-sex)</v>
      </c>
      <c r="CP4" s="500" t="str">
        <f>HLOOKUP(Introduction!$G$4,nametranslations,74,FALSE)</f>
        <v>Facility</v>
      </c>
      <c r="CQ4" s="501" t="str">
        <f>HLOOKUP(Introduction!$G$4,nametranslations,75,FALSE)</f>
        <v>Improved</v>
      </c>
      <c r="CR4" s="501" t="str">
        <f>HLOOKUP(Introduction!$G$4,nametranslations,90,FALSE)</f>
        <v>Improved &amp; usable</v>
      </c>
      <c r="CS4" s="501" t="str">
        <f>HLOOKUP(Introduction!$G$4,nametranslations,91,FALSE)</f>
        <v>Improved &amp; single-sex</v>
      </c>
      <c r="CT4" s="584" t="str">
        <f>HLOOKUP(Introduction!$G$4,nametranslations,79,FALSE)</f>
        <v>Basic
(improved, usable &amp; single-sex)</v>
      </c>
      <c r="CU4" s="500" t="str">
        <f>HLOOKUP(Introduction!$G$4,nametranslations,74,FALSE)</f>
        <v>Facility</v>
      </c>
      <c r="CV4" s="501" t="str">
        <f>HLOOKUP(Introduction!$G$4,nametranslations,75,FALSE)</f>
        <v>Improved</v>
      </c>
      <c r="CW4" s="501" t="str">
        <f>HLOOKUP(Introduction!$G$4,nametranslations,90,FALSE)</f>
        <v>Improved &amp; usable</v>
      </c>
      <c r="CX4" s="501" t="str">
        <f>HLOOKUP(Introduction!$G$4,nametranslations,91,FALSE)</f>
        <v>Improved &amp; single-sex</v>
      </c>
      <c r="CY4" s="584" t="str">
        <f>HLOOKUP(Introduction!$G$4,nametranslations,79,FALSE)</f>
        <v>Basic
(improved, usable &amp; single-sex)</v>
      </c>
      <c r="CZ4" s="500" t="str">
        <f>HLOOKUP(Introduction!$G$4,nametranslations,74,FALSE)</f>
        <v>Facility</v>
      </c>
      <c r="DA4" s="501" t="str">
        <f>HLOOKUP(Introduction!$G$4,nametranslations,75,FALSE)</f>
        <v>Improved</v>
      </c>
      <c r="DB4" s="501" t="str">
        <f>HLOOKUP(Introduction!$G$4,nametranslations,90,FALSE)</f>
        <v>Improved &amp; usable</v>
      </c>
      <c r="DC4" s="501" t="str">
        <f>HLOOKUP(Introduction!$G$4,nametranslations,91,FALSE)</f>
        <v>Improved &amp; single-sex</v>
      </c>
      <c r="DD4" s="584" t="str">
        <f>HLOOKUP(Introduction!$G$4,nametranslations,79,FALSE)</f>
        <v>Basic
(improved, usable &amp; single-sex)</v>
      </c>
      <c r="DE4" s="500" t="str">
        <f>HLOOKUP(Introduction!$G$4,nametranslations,74,FALSE)</f>
        <v>Facility</v>
      </c>
      <c r="DF4" s="501" t="str">
        <f>HLOOKUP(Introduction!$G$4,nametranslations,75,FALSE)</f>
        <v>Improved</v>
      </c>
      <c r="DG4" s="501" t="str">
        <f>HLOOKUP(Introduction!$G$4,nametranslations,90,FALSE)</f>
        <v>Improved &amp; usable</v>
      </c>
      <c r="DH4" s="501" t="str">
        <f>HLOOKUP(Introduction!$G$4,nametranslations,91,FALSE)</f>
        <v>Improved &amp; single-sex</v>
      </c>
      <c r="DI4" s="584" t="str">
        <f>HLOOKUP(Introduction!$G$4,nametranslations,79,FALSE)</f>
        <v>Basic
(improved, usable &amp; single-sex)</v>
      </c>
      <c r="DJ4" s="500" t="str">
        <f>HLOOKUP(Introduction!$G$4,nametranslations,74,FALSE)</f>
        <v>Facility</v>
      </c>
      <c r="DK4" s="501" t="str">
        <f>HLOOKUP(Introduction!$G$4,nametranslations,75,FALSE)</f>
        <v>Improved</v>
      </c>
      <c r="DL4" s="501" t="str">
        <f>HLOOKUP(Introduction!$G$4,nametranslations,90,FALSE)</f>
        <v>Improved &amp; usable</v>
      </c>
      <c r="DM4" s="501" t="str">
        <f>HLOOKUP(Introduction!$G$4,nametranslations,91,FALSE)</f>
        <v>Improved &amp; single-sex</v>
      </c>
      <c r="DN4" s="584" t="str">
        <f>HLOOKUP(Introduction!$G$4,nametranslations,79,FALSE)</f>
        <v>Basic
(improved, usable &amp; single-sex)</v>
      </c>
      <c r="DO4" s="504" t="str">
        <f>HLOOKUP(Introduction!$G$4,nametranslations,92,FALSE)</f>
        <v>Handwashing facility</v>
      </c>
      <c r="DP4" s="585" t="str">
        <f>HLOOKUP(Introduction!$G$4,nametranslations,93,FALSE)</f>
        <v>Handwashing facility with water</v>
      </c>
      <c r="DQ4" s="585" t="str">
        <f>HLOOKUP(Introduction!$G$4,nametranslations,81,FALSE)</f>
        <v>Basic  
(facility with water &amp; soap)</v>
      </c>
      <c r="DR4" s="504" t="str">
        <f>HLOOKUP(Introduction!$G$4,nametranslations,92,FALSE)</f>
        <v>Handwashing facility</v>
      </c>
      <c r="DS4" s="585" t="str">
        <f>HLOOKUP(Introduction!$G$4,nametranslations,93,FALSE)</f>
        <v>Handwashing facility with water</v>
      </c>
      <c r="DT4" s="585" t="str">
        <f>HLOOKUP(Introduction!$G$4,nametranslations,81,FALSE)</f>
        <v>Basic  
(facility with water &amp; soap)</v>
      </c>
      <c r="DU4" s="504" t="str">
        <f>HLOOKUP(Introduction!$G$4,nametranslations,92,FALSE)</f>
        <v>Handwashing facility</v>
      </c>
      <c r="DV4" s="585" t="str">
        <f>HLOOKUP(Introduction!$G$4,nametranslations,93,FALSE)</f>
        <v>Handwashing facility with water</v>
      </c>
      <c r="DW4" s="585" t="str">
        <f>HLOOKUP(Introduction!$G$4,nametranslations,81,FALSE)</f>
        <v>Basic  
(facility with water &amp; soap)</v>
      </c>
      <c r="DX4" s="504" t="str">
        <f>HLOOKUP(Introduction!$G$4,nametranslations,92,FALSE)</f>
        <v>Handwashing facility</v>
      </c>
      <c r="DY4" s="585" t="str">
        <f>HLOOKUP(Introduction!$G$4,nametranslations,93,FALSE)</f>
        <v>Handwashing facility with water</v>
      </c>
      <c r="DZ4" s="585" t="str">
        <f>HLOOKUP(Introduction!$G$4,nametranslations,81,FALSE)</f>
        <v>Basic  
(facility with water &amp; soap)</v>
      </c>
      <c r="EA4" s="504" t="str">
        <f>HLOOKUP(Introduction!$G$4,nametranslations,92,FALSE)</f>
        <v>Handwashing facility</v>
      </c>
      <c r="EB4" s="585" t="str">
        <f>HLOOKUP(Introduction!$G$4,nametranslations,93,FALSE)</f>
        <v>Handwashing facility with water</v>
      </c>
      <c r="EC4" s="585" t="str">
        <f>HLOOKUP(Introduction!$G$4,nametranslations,81,FALSE)</f>
        <v>Basic  
(facility with water &amp; soap)</v>
      </c>
      <c r="ED4" s="504" t="str">
        <f>HLOOKUP(Introduction!$G$4,nametranslations,92,FALSE)</f>
        <v>Handwashing facility</v>
      </c>
      <c r="EE4" s="585" t="str">
        <f>HLOOKUP(Introduction!$G$4,nametranslations,93,FALSE)</f>
        <v>Handwashing facility with water</v>
      </c>
      <c r="EF4" s="585" t="str">
        <f>HLOOKUP(Introduction!$G$4,nametranslations,81,FALSE)</f>
        <v>Basic  
(facility with water &amp; soap)</v>
      </c>
    </row>
    <row r="5" spans="1:136" ht="43.2" hidden="1" x14ac:dyDescent="0.25">
      <c r="A5" s="495" t="s">
        <v>38</v>
      </c>
      <c r="B5" s="495" t="s">
        <v>39</v>
      </c>
      <c r="C5" s="495" t="s">
        <v>40</v>
      </c>
      <c r="D5" s="496" t="s">
        <v>106</v>
      </c>
      <c r="E5" s="497" t="s">
        <v>41</v>
      </c>
      <c r="F5" s="498" t="s">
        <v>144</v>
      </c>
      <c r="G5" s="496" t="s">
        <v>107</v>
      </c>
      <c r="H5" s="497" t="s">
        <v>42</v>
      </c>
      <c r="I5" s="498" t="s">
        <v>145</v>
      </c>
      <c r="J5" s="496" t="s">
        <v>108</v>
      </c>
      <c r="K5" s="497" t="s">
        <v>43</v>
      </c>
      <c r="L5" s="498" t="s">
        <v>146</v>
      </c>
      <c r="M5" s="496" t="s">
        <v>109</v>
      </c>
      <c r="N5" s="497" t="s">
        <v>77</v>
      </c>
      <c r="O5" s="498" t="s">
        <v>147</v>
      </c>
      <c r="P5" s="496" t="s">
        <v>110</v>
      </c>
      <c r="Q5" s="497" t="s">
        <v>78</v>
      </c>
      <c r="R5" s="498" t="s">
        <v>148</v>
      </c>
      <c r="S5" s="496" t="s">
        <v>111</v>
      </c>
      <c r="T5" s="497" t="s">
        <v>79</v>
      </c>
      <c r="U5" s="499" t="s">
        <v>149</v>
      </c>
      <c r="V5" s="500" t="s">
        <v>100</v>
      </c>
      <c r="W5" s="501" t="s">
        <v>44</v>
      </c>
      <c r="X5" s="507" t="s">
        <v>56</v>
      </c>
      <c r="Y5" s="507" t="s">
        <v>57</v>
      </c>
      <c r="Z5" s="502" t="s">
        <v>150</v>
      </c>
      <c r="AA5" s="500" t="s">
        <v>101</v>
      </c>
      <c r="AB5" s="501" t="s">
        <v>45</v>
      </c>
      <c r="AC5" s="507" t="s">
        <v>58</v>
      </c>
      <c r="AD5" s="507" t="s">
        <v>59</v>
      </c>
      <c r="AE5" s="502" t="s">
        <v>151</v>
      </c>
      <c r="AF5" s="500" t="s">
        <v>102</v>
      </c>
      <c r="AG5" s="501" t="s">
        <v>46</v>
      </c>
      <c r="AH5" s="507" t="s">
        <v>60</v>
      </c>
      <c r="AI5" s="507" t="s">
        <v>61</v>
      </c>
      <c r="AJ5" s="502" t="s">
        <v>152</v>
      </c>
      <c r="AK5" s="500" t="s">
        <v>103</v>
      </c>
      <c r="AL5" s="501" t="s">
        <v>62</v>
      </c>
      <c r="AM5" s="507" t="s">
        <v>63</v>
      </c>
      <c r="AN5" s="507" t="s">
        <v>64</v>
      </c>
      <c r="AO5" s="502" t="s">
        <v>153</v>
      </c>
      <c r="AP5" s="500" t="s">
        <v>104</v>
      </c>
      <c r="AQ5" s="501" t="s">
        <v>65</v>
      </c>
      <c r="AR5" s="507" t="s">
        <v>66</v>
      </c>
      <c r="AS5" s="507" t="s">
        <v>67</v>
      </c>
      <c r="AT5" s="502" t="s">
        <v>154</v>
      </c>
      <c r="AU5" s="500" t="s">
        <v>105</v>
      </c>
      <c r="AV5" s="501" t="s">
        <v>68</v>
      </c>
      <c r="AW5" s="507" t="s">
        <v>69</v>
      </c>
      <c r="AX5" s="507" t="s">
        <v>70</v>
      </c>
      <c r="AY5" s="503" t="s">
        <v>155</v>
      </c>
      <c r="AZ5" s="504" t="s">
        <v>71</v>
      </c>
      <c r="BA5" s="585" t="s">
        <v>86</v>
      </c>
      <c r="BB5" s="506" t="s">
        <v>156</v>
      </c>
      <c r="BC5" s="504" t="s">
        <v>76</v>
      </c>
      <c r="BD5" s="505" t="s">
        <v>87</v>
      </c>
      <c r="BE5" s="506" t="s">
        <v>157</v>
      </c>
      <c r="BF5" s="504" t="s">
        <v>75</v>
      </c>
      <c r="BG5" s="505" t="s">
        <v>88</v>
      </c>
      <c r="BH5" s="506" t="s">
        <v>158</v>
      </c>
      <c r="BI5" s="504" t="s">
        <v>74</v>
      </c>
      <c r="BJ5" s="505" t="s">
        <v>89</v>
      </c>
      <c r="BK5" s="506" t="s">
        <v>159</v>
      </c>
      <c r="BL5" s="504" t="s">
        <v>73</v>
      </c>
      <c r="BM5" s="505" t="s">
        <v>90</v>
      </c>
      <c r="BN5" s="506" t="s">
        <v>160</v>
      </c>
      <c r="BO5" s="504" t="s">
        <v>72</v>
      </c>
      <c r="BP5" s="505" t="s">
        <v>91</v>
      </c>
      <c r="BQ5" s="506" t="s">
        <v>161</v>
      </c>
    </row>
    <row r="6" spans="1:136" x14ac:dyDescent="0.25">
      <c r="A6" s="482" t="str">
        <f>IF('Water Data'!$B$2="","",'Water Data'!$B$2)</f>
        <v>SRB_2016_SUR</v>
      </c>
      <c r="B6" s="482" t="str">
        <f>IF('Water Data'!C2="Census",Key!I111,IF('Water Data'!C2="Survey with microdata",Key!I113,IF('Water Data'!C2="Survey",Key!I110,IF('Water Data'!C2="Admin",Key!I114,IF('Water Data'!C2="EMIS",Key!I109,IF('Water Data'!C2="Other",Key!I112))))))</f>
        <v>Survey</v>
      </c>
      <c r="C6" s="509">
        <f>+IF(ISNUMBER(VALUE(MID(A6,5,4))), VALUE(MID(A6, 5,4)),"")</f>
        <v>2016</v>
      </c>
      <c r="D6" s="510" t="e">
        <f>+IF(AND(ISTEXT('Water Data'!B2),BS6="Yes"),100-'Water Data'!D4,IF(AND(ISTEXT('Water Data'!B2),BS6="No",ISNUMBER('Water Data'!D4)),CONCATENATE("[",ROUND(100-'Water Data'!D4,0),"]"),NA()))</f>
        <v>#N/A</v>
      </c>
      <c r="E6" s="510" t="str">
        <f>+IF(AND(ISTEXT('Water Data'!B2),BT6="Yes"),'Water Data'!D6,IF(AND(ISTEXT('Water Data'!B2),BT6="No",ISNUMBER('Water Data'!D6)),CONCATENATE("[",ROUND('Water Data'!D6,0),"]"),NA()))</f>
        <v>[100]</v>
      </c>
      <c r="F6" s="510" t="str">
        <f>+IF(AND(ISTEXT('Water Data'!B2),BU6="Yes"),'Water Data'!D9,IF(AND(ISTEXT('Water Data'!B2),BU6="No",ISNUMBER('Water Data'!D9)),CONCATENATE("[",ROUND('Water Data'!D9,0),"]"),NA()))</f>
        <v>[93]</v>
      </c>
      <c r="G6" s="510" t="e">
        <f>+IF(AND(ISTEXT('Water Data'!B2),BV6="Yes"),100-'Water Data'!E4,IF(AND(ISTEXT('Water Data'!B2),BV6="No",ISNUMBER('Water Data'!E4)),CONCATENATE("[",ROUND(100-'Water Data'!E4,0),"]"),NA()))</f>
        <v>#N/A</v>
      </c>
      <c r="H6" s="510" t="e">
        <f>+IF(AND(ISTEXT('Water Data'!B2),BW6="Yes"),'Water Data'!E6,IF(AND(ISTEXT('Water Data'!B2),BW6="No",ISNUMBER('Water Data'!E6)),CONCATENATE("[",ROUND('Water Data'!E6,0),"]"),NA()))</f>
        <v>#N/A</v>
      </c>
      <c r="I6" s="510" t="e">
        <f>+IF(AND(ISTEXT('Water Data'!B2),BX6="Yes"),'Water Data'!E9,IF(AND(ISTEXT('Water Data'!B2),BX6="No",ISNUMBER('Water Data'!E9)),CONCATENATE("[",ROUND('Water Data'!E9,0),"]"),NA()))</f>
        <v>#N/A</v>
      </c>
      <c r="J6" s="510" t="e">
        <f>+IF(AND(ISTEXT('Water Data'!B2),BY6="Yes"),100-'Water Data'!F4,IF(AND(ISTEXT('Water Data'!B2),BY6="No",ISNUMBER('Water Data'!F4)),CONCATENATE("[",ROUND(100-'Water Data'!F4,0),"]"),NA()))</f>
        <v>#N/A</v>
      </c>
      <c r="K6" s="510" t="str">
        <f>+IF(AND(ISTEXT('Water Data'!B2),BZ6="Yes"),'Water Data'!F6,IF(AND(ISTEXT('Water Data'!B2),BZ6="No",ISNUMBER('Water Data'!F6)),CONCATENATE("[",ROUND('Water Data'!F6,0),"]"),NA()))</f>
        <v>[100]</v>
      </c>
      <c r="L6" s="510" t="str">
        <f>+IF(AND(ISTEXT('Water Data'!B2),CA6="Yes"),'Water Data'!F9,IF(AND(ISTEXT('Water Data'!B2),CA6="No",ISNUMBER('Water Data'!F9)),CONCATENATE("[",ROUND('Water Data'!F9,0),"]"),NA()))</f>
        <v>[93]</v>
      </c>
      <c r="M6" s="510" t="e">
        <f>+IF(AND(ISTEXT('Water Data'!B2),CB6="Yes"),100-'Water Data'!G4,IF(AND(ISTEXT('Water Data'!B2),CB6="No",ISNUMBER('Water Data'!G4)),CONCATENATE("[",ROUND(100-'Water Data'!G4,0),"]"),NA()))</f>
        <v>#N/A</v>
      </c>
      <c r="N6" s="510" t="e">
        <f>+IF(AND(ISTEXT('Water Data'!B2),CC6="Yes"),'Water Data'!G6,IF(AND(ISTEXT('Water Data'!B2),CC6="No",ISNUMBER('Water Data'!G6)),CONCATENATE("[",ROUND('Water Data'!G6,0),"]"),NA()))</f>
        <v>#N/A</v>
      </c>
      <c r="O6" s="510" t="e">
        <f>+IF(AND(ISTEXT('Water Data'!B2),CD6="Yes"),'Water Data'!G9,IF(AND(ISTEXT('Water Data'!B2),CD6="No",ISNUMBER('Water Data'!G9)),CONCATENATE("[",ROUND('Water Data'!G9,0),"]"),NA()))</f>
        <v>#N/A</v>
      </c>
      <c r="P6" s="510" t="e">
        <f>+IF(AND(ISTEXT('Water Data'!B2),CE6="Yes"),100-'Water Data'!H4,IF(AND(ISTEXT('Water Data'!B2),CE6="No",ISNUMBER('Water Data'!H4)),CONCATENATE("[",ROUND(100-'Water Data'!H4,0),"]"),NA()))</f>
        <v>#N/A</v>
      </c>
      <c r="Q6" s="510" t="e">
        <f>+IF(AND(ISTEXT('Water Data'!B2),CF6="Yes"),'Water Data'!H6,IF(AND(ISTEXT('Water Data'!B2),CF6="No",ISNUMBER('Water Data'!H6)),CONCATENATE("[",ROUND('Water Data'!H6,0),"]"),NA()))</f>
        <v>#N/A</v>
      </c>
      <c r="R6" s="510" t="e">
        <f>+IF(AND(ISTEXT('Water Data'!B2),CG6="Yes"),'Water Data'!H9,IF(AND(ISTEXT('Water Data'!B2),CG6="No",ISNUMBER('Water Data'!H9)),CONCATENATE("[",ROUND('Water Data'!H9,0),"]"),NA()))</f>
        <v>#N/A</v>
      </c>
      <c r="S6" s="510" t="e">
        <f>+IF(AND(ISTEXT('Water Data'!B2),CH6="Yes"),100-'Water Data'!I4,IF(AND(ISTEXT('Water Data'!B2),CH6="No",ISNUMBER('Water Data'!I4)),CONCATENATE("[",ROUND(100-'Water Data'!I4,0),"]"),NA()))</f>
        <v>#N/A</v>
      </c>
      <c r="T6" s="510" t="e">
        <f>+IF(AND(ISTEXT('Water Data'!B2),CI6="Yes"),'Water Data'!I6,IF(AND(ISTEXT('Water Data'!B2),CI6="No",ISNUMBER('Water Data'!I6)),CONCATENATE("[",ROUND('Water Data'!I6,0),"]"),NA()))</f>
        <v>#N/A</v>
      </c>
      <c r="U6" s="510" t="e">
        <f>+IF(AND(ISTEXT('Water Data'!B2),CJ6="Yes"),'Water Data'!I9,IF(AND(ISTEXT('Water Data'!B2),CJ6="No",ISNUMBER('Water Data'!I9)),CONCATENATE("[",ROUND('Water Data'!I9,0),"]"),NA()))</f>
        <v>#N/A</v>
      </c>
      <c r="V6" s="511" t="e">
        <f>+IF(AND(ISTEXT('Sanitation Data'!B2),CK6="Yes"),100-'Sanitation Data'!D4,IF(AND(ISTEXT('Sanitation Data'!B2),CK6="No",ISNUMBER('Sanitation Data'!D4)),CONCATENATE("[",ROUND(100-'Sanitation Data'!D4,0),"]"),NA()))</f>
        <v>#N/A</v>
      </c>
      <c r="W6" s="511" t="str">
        <f>+IF(AND(ISTEXT('Sanitation Data'!B2),CL6="Yes"),'Sanitation Data'!D6,IF(AND(ISTEXT('Sanitation Data'!B2),CL6="No",ISNUMBER('Sanitation Data'!D6)),CONCATENATE("[",ROUND('Sanitation Data'!D6,0),"]"),NA()))</f>
        <v>[100]</v>
      </c>
      <c r="X6" s="511" t="e">
        <f>+IF(AND(ISTEXT('Sanitation Data'!B2),CM6="Yes"),'Sanitation Data'!D10,IF(AND(ISTEXT('Sanitation Data'!B2),CM6="No",ISNUMBER('Sanitation Data'!D10)),CONCATENATE("[",ROUND('Sanitation Data'!D10,0),"]"),NA()))</f>
        <v>#N/A</v>
      </c>
      <c r="Y6" s="511" t="e">
        <f>+IF(AND(ISTEXT('Sanitation Data'!B2),CN6="Yes"),'Sanitation Data'!D11,IF(AND(ISTEXT('Sanitation Data'!B2),CN6="No",ISNUMBER('Sanitation Data'!D11)),CONCATENATE("[",ROUND('Sanitation Data'!D11,0),"]"),NA()))</f>
        <v>#N/A</v>
      </c>
      <c r="Z6" s="511" t="str">
        <f>+IF(AND(ISTEXT('Sanitation Data'!B2),CO6="Yes"),'Sanitation Data'!D12,IF(AND(ISTEXT('Sanitation Data'!B2),CO6="No",ISNUMBER('Sanitation Data'!D12)),CONCATENATE("[",ROUND('Sanitation Data'!D12,0),"]"),NA()))</f>
        <v>[85]</v>
      </c>
      <c r="AA6" s="511" t="e">
        <f>+IF(AND(ISTEXT('Sanitation Data'!B2),CP6="Yes"),100-'Sanitation Data'!E4,IF(AND(ISTEXT('Sanitation Data'!B2),CP6="No",ISNUMBER('Sanitation Data'!E4)),CONCATENATE("[",ROUND(100-'Sanitation Data'!E4,0),"]"),NA()))</f>
        <v>#N/A</v>
      </c>
      <c r="AB6" s="511" t="e">
        <f>+IF(AND(ISTEXT('Sanitation Data'!B2),CQ6="Yes"),'Sanitation Data'!E6,IF(AND(ISTEXT('Sanitation Data'!B2),CQ6="No",ISNUMBER('Sanitation Data'!E6)),CONCATENATE("[",ROUND('Sanitation Data'!E6,0),"]"),NA()))</f>
        <v>#N/A</v>
      </c>
      <c r="AC6" s="511" t="e">
        <f>+IF(AND(ISTEXT('Sanitation Data'!B2),CR6="Yes"),'Sanitation Data'!E10,IF(AND(ISTEXT('Sanitation Data'!B2),CR6="No",ISNUMBER('Sanitation Data'!E10)),CONCATENATE("[",ROUND('Sanitation Data'!E10,0),"]"),NA()))</f>
        <v>#N/A</v>
      </c>
      <c r="AD6" s="511" t="e">
        <f>+IF(AND(ISTEXT('Sanitation Data'!B2),CS6="Yes"),'Sanitation Data'!E11,IF(AND(ISTEXT('Sanitation Data'!B2),CS6="No",ISNUMBER('Sanitation Data'!E11)),CONCATENATE("[",ROUND('Sanitation Data'!E11,0),"]"),NA()))</f>
        <v>#N/A</v>
      </c>
      <c r="AE6" s="511" t="e">
        <f>+IF(AND(ISTEXT('Sanitation Data'!B2),CT6="Yes"),'Sanitation Data'!E12,IF(AND(ISTEXT('Sanitation Data'!B2),CT6="No",ISNUMBER('Sanitation Data'!E12)),CONCATENATE("[",ROUND('Sanitation Data'!E12,0),"]"),NA()))</f>
        <v>#N/A</v>
      </c>
      <c r="AF6" s="511" t="e">
        <f>+IF(AND(ISTEXT('Sanitation Data'!B2),CU6="Yes"),100-'Sanitation Data'!F4,IF(AND(ISTEXT('Sanitation Data'!B2),CU6="No",ISNUMBER('Sanitation Data'!F4)),CONCATENATE("[",ROUND(100-'Sanitation Data'!F4,0),"]"),NA()))</f>
        <v>#N/A</v>
      </c>
      <c r="AG6" s="511" t="str">
        <f>+IF(AND(ISTEXT('Sanitation Data'!B2),CV6="Yes"),'Sanitation Data'!F6,IF(AND(ISTEXT('Sanitation Data'!B2),CV6="No",ISNUMBER('Sanitation Data'!F6)),CONCATENATE("[",ROUND('Sanitation Data'!F6,0),"]"),NA()))</f>
        <v>[100]</v>
      </c>
      <c r="AH6" s="511" t="e">
        <f>+IF(AND(ISTEXT('Sanitation Data'!B2),CW6="Yes"),'Sanitation Data'!F10,IF(AND(ISTEXT('Sanitation Data'!B2),CW6="No",ISNUMBER('Sanitation Data'!F10)),CONCATENATE("[",ROUND('Sanitation Data'!F10,0),"]"),NA()))</f>
        <v>#N/A</v>
      </c>
      <c r="AI6" s="511" t="e">
        <f>+IF(AND(ISTEXT('Sanitation Data'!B2),CX6="Yes"),'Sanitation Data'!F11,IF(AND(ISTEXT('Sanitation Data'!B2),CX6="No",ISNUMBER('Sanitation Data'!F11)),CONCATENATE("[",ROUND('Sanitation Data'!F11,0),"]"),NA()))</f>
        <v>#N/A</v>
      </c>
      <c r="AJ6" s="511" t="str">
        <f>+IF(AND(ISTEXT('Sanitation Data'!B2),CY6="Yes"),'Sanitation Data'!F12,IF(AND(ISTEXT('Sanitation Data'!B2),CY6="No",ISNUMBER('Sanitation Data'!F12)),CONCATENATE("[",ROUND('Sanitation Data'!F12,0),"]"),NA()))</f>
        <v>[85]</v>
      </c>
      <c r="AK6" s="511" t="e">
        <f>+IF(AND(ISTEXT('Sanitation Data'!B2),CZ6="Yes"),100-'Sanitation Data'!G4,IF(AND(ISTEXT('Sanitation Data'!B2),CZ6="No",ISNUMBER('Sanitation Data'!G4)),CONCATENATE("[",ROUND(100-'Sanitation Data'!G4,0),"]"),NA()))</f>
        <v>#N/A</v>
      </c>
      <c r="AL6" s="511" t="e">
        <f>+IF(AND(ISTEXT('Sanitation Data'!B2),DA6="Yes"),'Sanitation Data'!G6,IF(AND(ISTEXT('Sanitation Data'!B2),DA6="No",ISNUMBER('Sanitation Data'!G6)),CONCATENATE("[",ROUND('Sanitation Data'!G6,0),"]"),NA()))</f>
        <v>#N/A</v>
      </c>
      <c r="AM6" s="511" t="e">
        <f>+IF(AND(ISTEXT('Sanitation Data'!B2),DB6="Yes"),'Sanitation Data'!G10,IF(AND(ISTEXT('Sanitation Data'!B2),DB6="No",ISNUMBER('Sanitation Data'!G10)),CONCATENATE("[",ROUND('Sanitation Data'!G10,0),"]"),NA()))</f>
        <v>#N/A</v>
      </c>
      <c r="AN6" s="511" t="e">
        <f>+IF(AND(ISTEXT('Sanitation Data'!B2),DC6="Yes"),'Sanitation Data'!G11,IF(AND(ISTEXT('Sanitation Data'!B2),DC6="No",ISNUMBER('Sanitation Data'!G11)),CONCATENATE("[",ROUND('Sanitation Data'!G11,0),"]"),NA()))</f>
        <v>#N/A</v>
      </c>
      <c r="AO6" s="511" t="e">
        <f>+IF(AND(ISTEXT('Sanitation Data'!B2),DD6="Yes"),'Sanitation Data'!G12,IF(AND(ISTEXT('Sanitation Data'!B2),DD6="No",ISNUMBER('Sanitation Data'!G12)),CONCATENATE("[",ROUND('Sanitation Data'!G12,0),"]"),NA()))</f>
        <v>#N/A</v>
      </c>
      <c r="AP6" s="511" t="e">
        <f>+IF(AND(ISTEXT('Sanitation Data'!B2),DE6="Yes"),100-'Sanitation Data'!H4,IF(AND(ISTEXT('Sanitation Data'!B2),DE6="No",ISNUMBER('Sanitation Data'!H4)),CONCATENATE("[",ROUND(100-'Sanitation Data'!H4,0),"]"),NA()))</f>
        <v>#N/A</v>
      </c>
      <c r="AQ6" s="511" t="e">
        <f>+IF(AND(ISTEXT('Sanitation Data'!B2),DF6="Yes"),'Sanitation Data'!H6,IF(AND(ISTEXT('Sanitation Data'!B2),DF6="No",ISTEXT('Sanitation Data'!H6)),CONCATENATE("[",ROUND('Sanitation Data'!H6,0),"]"),NA()))</f>
        <v>#N/A</v>
      </c>
      <c r="AR6" s="511" t="e">
        <f>+IF(AND(ISTEXT('Sanitation Data'!B2),DG6="Yes"),'Sanitation Data'!H10,IF(AND(ISTEXT('Sanitation Data'!B2),DG6="No",ISNUMBER('Sanitation Data'!H10)),CONCATENATE("[",ROUND('Sanitation Data'!H10,0),"]"),NA()))</f>
        <v>#N/A</v>
      </c>
      <c r="AS6" s="511" t="e">
        <f>+IF(AND(ISTEXT('Sanitation Data'!B2),DH6="Yes"),'Sanitation Data'!H11,IF(AND(ISTEXT('Sanitation Data'!B2),DH6="No",ISNUMBER('Sanitation Data'!H11)),CONCATENATE("[",ROUND('Sanitation Data'!H11,0),"]"),NA()))</f>
        <v>#N/A</v>
      </c>
      <c r="AT6" s="511" t="e">
        <f>+IF(AND(ISTEXT('Sanitation Data'!B2),DI6="Yes"),'Sanitation Data'!H12,IF(AND(ISTEXT('Sanitation Data'!B2),DI6="No",ISNUMBER('Sanitation Data'!H12)),CONCATENATE("[",ROUND('Sanitation Data'!H12,0),"]"),NA()))</f>
        <v>#N/A</v>
      </c>
      <c r="AU6" s="511" t="e">
        <f>+IF(AND(ISTEXT('Sanitation Data'!B2),DJ6="Yes"),100-'Sanitation Data'!I4,IF(AND(ISTEXT('Sanitation Data'!B2),DJ6="No",ISNUMBER('Sanitation Data'!I4)),CONCATENATE("[",ROUND(100-'Sanitation Data'!I4,0),"]"),NA()))</f>
        <v>#N/A</v>
      </c>
      <c r="AV6" s="511" t="e">
        <f>+IF(AND(ISTEXT('Sanitation Data'!B2),DK6="Yes"),'Sanitation Data'!I6,IF(AND(ISTEXT('Sanitation Data'!B2),DK6="No",ISNUMBER('Sanitation Data'!I6)),CONCATENATE("[",ROUND('Sanitation Data'!I6,0),"]"),NA()))</f>
        <v>#N/A</v>
      </c>
      <c r="AW6" s="511" t="e">
        <f>+IF(AND(ISTEXT('Sanitation Data'!B2),DL6="Yes"),'Sanitation Data'!I10,IF(AND(ISTEXT('Sanitation Data'!B2),DL6="No",ISNUMBER('Sanitation Data'!I10)),CONCATENATE("[",ROUND('Sanitation Data'!I10,0),"]"),NA()))</f>
        <v>#N/A</v>
      </c>
      <c r="AX6" s="511" t="e">
        <f>+IF(AND(ISTEXT('Sanitation Data'!B2),DM6="Yes"),'Sanitation Data'!I11,IF(AND(ISTEXT('Sanitation Data'!B2),DM6="No",ISNUMBER('Sanitation Data'!I11)),CONCATENATE("[",ROUND('Sanitation Data'!I11,0),"]"),NA()))</f>
        <v>#N/A</v>
      </c>
      <c r="AY6" s="511" t="e">
        <f>+IF(AND(ISTEXT('Sanitation Data'!B2),DN6="Yes"),'Sanitation Data'!I12,IF(AND(ISTEXT('Sanitation Data'!B2),DN6="No",ISNUMBER('Sanitation Data'!I12)),CONCATENATE("[",ROUND('Sanitation Data'!I12,0),"]"),NA()))</f>
        <v>#N/A</v>
      </c>
      <c r="AZ6" s="512" t="e">
        <f>+IF(AND(ISTEXT('Hygiene Data'!B2),DO6="Yes"),'Hygiene Data'!D5,IF(AND(ISTEXT('Hygiene Data'!B2),DO6="No",ISNUMBER('Hygiene Data'!D5)),CONCATENATE("[",ROUND('Hygiene Data'!D5,0),"]"),NA()))</f>
        <v>#N/A</v>
      </c>
      <c r="BA6" s="588" t="str">
        <f>+IF(AND(ISTEXT('Hygiene Data'!B2),DP6="Yes"),'Hygiene Data'!D7,IF(AND(ISTEXT('Hygiene Data'!B2),DP6="No",ISNUMBER('Hygiene Data'!D7)),CONCATENATE("[",ROUND('Hygiene Data'!D7,0),"]"),NA()))</f>
        <v>[99]</v>
      </c>
      <c r="BB6" s="512" t="str">
        <f>+IF(AND(ISTEXT('Hygiene Data'!B2),DQ6="Yes"),'Hygiene Data'!D9,IF(AND(ISTEXT('Hygiene Data'!B2),DQ6="No",ISNUMBER('Hygiene Data'!D9)),CONCATENATE("[",ROUND('Hygiene Data'!D9,0),"]"),NA()))</f>
        <v>[92]</v>
      </c>
      <c r="BC6" s="512" t="e">
        <f>+IF(AND(ISTEXT('Hygiene Data'!B2),DR6="Yes"),'Hygiene Data'!E5,IF(AND(ISTEXT('Hygiene Data'!B2),DR6="No",ISNUMBER('Hygiene Data'!E5)),CONCATENATE("[",ROUND('Hygiene Data'!E5,0),"]"),NA()))</f>
        <v>#N/A</v>
      </c>
      <c r="BD6" s="512" t="e">
        <f>+IF(AND(ISTEXT('Hygiene Data'!B2),DS6="Yes"),'Hygiene Data'!E7,IF(AND(ISTEXT('Hygiene Data'!B2),DS6="No",ISNUMBER('Hygiene Data'!E7)),CONCATENATE("[",ROUND('Hygiene Data'!E7,0),"]"),NA()))</f>
        <v>#N/A</v>
      </c>
      <c r="BE6" s="512" t="e">
        <f>+IF(AND(ISTEXT('Hygiene Data'!B2),DT6="Yes"),'Hygiene Data'!E9,IF(AND(ISTEXT('Hygiene Data'!B2),DT6="No",ISNUMBER('Hygiene Data'!E9)),CONCATENATE("[",ROUND('Hygiene Data'!E9,0),"]"),NA()))</f>
        <v>#N/A</v>
      </c>
      <c r="BF6" s="512" t="e">
        <f>+IF(AND(ISTEXT('Hygiene Data'!B2),DU6="Yes"),'Hygiene Data'!F5,IF(AND(ISTEXT('Hygiene Data'!B2),DU6="No",ISNUMBER('Hygiene Data'!F5)),CONCATENATE("[",ROUND('Hygiene Data'!F5,0),"]"),NA()))</f>
        <v>#N/A</v>
      </c>
      <c r="BG6" s="512" t="str">
        <f>+IF(AND(ISTEXT('Hygiene Data'!B2),DV6="Yes"),'Hygiene Data'!F7,IF(AND(ISTEXT('Hygiene Data'!B2),DV6="No",ISNUMBER('Hygiene Data'!F7)),CONCATENATE("[",ROUND('Hygiene Data'!F7,0),"]"),NA()))</f>
        <v>[99]</v>
      </c>
      <c r="BH6" s="512" t="str">
        <f>+IF(AND(ISTEXT('Hygiene Data'!B2),DW6="Yes"),'Hygiene Data'!F9,IF(AND(ISTEXT('Hygiene Data'!B2),DW6="No",ISNUMBER('Hygiene Data'!F9)),CONCATENATE("[",ROUND('Hygiene Data'!F9,0),"]"),NA()))</f>
        <v>[92]</v>
      </c>
      <c r="BI6" s="512" t="e">
        <f>+IF(AND(ISTEXT('Hygiene Data'!B2),DX6="Yes"),'Hygiene Data'!G5,IF(AND(ISTEXT('Hygiene Data'!B2),DX6="No",ISNUMBER('Hygiene Data'!G5)),CONCATENATE("[",ROUND('Hygiene Data'!G5,0),"]"),NA()))</f>
        <v>#N/A</v>
      </c>
      <c r="BJ6" s="512" t="e">
        <f>+IF(AND(ISTEXT('Hygiene Data'!B2),DY6="Yes"),'Hygiene Data'!G7,IF(AND(ISTEXT('Hygiene Data'!B2),DY6="No",ISNUMBER('Hygiene Data'!G7)),CONCATENATE("[",ROUND('Hygiene Data'!G7,0),"]"),NA()))</f>
        <v>#N/A</v>
      </c>
      <c r="BK6" s="512" t="e">
        <f>+IF(AND(ISTEXT('Hygiene Data'!B2),DZ6="Yes"),'Hygiene Data'!G9,IF(AND(ISTEXT('Hygiene Data'!B2),DZ6="No",ISNUMBER('Hygiene Data'!G9)),CONCATENATE("[",ROUND('Hygiene Data'!G9,0),"]"),NA()))</f>
        <v>#N/A</v>
      </c>
      <c r="BL6" s="512" t="e">
        <f>+IF(AND(ISTEXT('Hygiene Data'!B2),EA6="Yes"),'Hygiene Data'!H5,IF(AND(ISTEXT('Hygiene Data'!B2),EA6="No",ISNUMBER('Hygiene Data'!H5)),CONCATENATE("[",ROUND('Hygiene Data'!H5,0),"]"),NA()))</f>
        <v>#N/A</v>
      </c>
      <c r="BM6" s="512" t="e">
        <f>+IF(AND(ISTEXT('Hygiene Data'!B2),EB6="Yes"),'Hygiene Data'!H7,IF(AND(ISTEXT('Hygiene Data'!B2),EB6="No",ISNUMBER('Hygiene Data'!H7)),CONCATENATE("[",ROUND('Hygiene Data'!H7,0),"]"),NA()))</f>
        <v>#N/A</v>
      </c>
      <c r="BN6" s="512" t="e">
        <f>+IF(AND(ISTEXT('Hygiene Data'!B2),EC6="Yes"),'Hygiene Data'!H9,IF(AND(ISTEXT('Hygiene Data'!B2),EC6="No",ISNUMBER('Hygiene Data'!H9)),CONCATENATE("[",ROUND('Hygiene Data'!H9,0),"]"),NA()))</f>
        <v>#N/A</v>
      </c>
      <c r="BO6" s="512" t="e">
        <f>+IF(AND(ISTEXT('Hygiene Data'!B2),ED6="Yes"),'Hygiene Data'!I5,IF(AND(ISTEXT('Hygiene Data'!B2),ED6="No",ISNUMBER('Hygiene Data'!I5)),CONCATENATE("[",ROUND('Hygiene Data'!I5,0),"]"),NA()))</f>
        <v>#N/A</v>
      </c>
      <c r="BP6" s="512" t="e">
        <f>+IF(AND(ISTEXT('Hygiene Data'!B2),EE6="Yes"),'Hygiene Data'!I7,IF(AND(ISTEXT('Hygiene Data'!B2),EE6="No",ISNUMBER('Hygiene Data'!I7)),CONCATENATE("[",ROUND('Hygiene Data'!I7,0),"]"),NA()))</f>
        <v>#N/A</v>
      </c>
      <c r="BQ6" s="512" t="e">
        <f>+IF(AND(ISTEXT('Hygiene Data'!B2),EF6="Yes"),'Hygiene Data'!I9,IF(AND(ISTEXT('Hygiene Data'!B2),EF6="No",ISNUMBER('Hygiene Data'!I9)),CONCATENATE("[",ROUND('Hygiene Data'!I9,0),"]"),NA()))</f>
        <v>#N/A</v>
      </c>
      <c r="BS6" s="373">
        <f>+'Water Data'!D27</f>
        <v>0</v>
      </c>
      <c r="BT6" s="373" t="str">
        <f>+'Water Data'!D28</f>
        <v>No</v>
      </c>
      <c r="BU6" s="373" t="str">
        <f>+'Water Data'!D29</f>
        <v>No</v>
      </c>
      <c r="BV6" s="373">
        <f>+'Water Data'!E27</f>
        <v>0</v>
      </c>
      <c r="BW6" s="373">
        <f>+'Water Data'!E28</f>
        <v>0</v>
      </c>
      <c r="BX6" s="373">
        <f>+'Water Data'!E29</f>
        <v>0</v>
      </c>
      <c r="BY6" s="373">
        <f>+'Water Data'!F27</f>
        <v>0</v>
      </c>
      <c r="BZ6" s="373" t="str">
        <f>+'Water Data'!F28</f>
        <v>No</v>
      </c>
      <c r="CA6" s="373" t="str">
        <f>+'Water Data'!F29</f>
        <v>No</v>
      </c>
      <c r="CB6" s="373">
        <f>+'Water Data'!G27</f>
        <v>0</v>
      </c>
      <c r="CC6" s="373">
        <f>+'Water Data'!G28</f>
        <v>0</v>
      </c>
      <c r="CD6" s="373">
        <f>+'Water Data'!G29</f>
        <v>0</v>
      </c>
      <c r="CE6" s="373">
        <f>+'Water Data'!H27</f>
        <v>0</v>
      </c>
      <c r="CF6" s="373">
        <f>+'Water Data'!H28</f>
        <v>0</v>
      </c>
      <c r="CG6" s="373">
        <f>+'Water Data'!H29</f>
        <v>0</v>
      </c>
      <c r="CH6" s="373">
        <f>+'Water Data'!I27</f>
        <v>0</v>
      </c>
      <c r="CI6" s="373">
        <f>+'Water Data'!I28</f>
        <v>0</v>
      </c>
      <c r="CJ6" s="373">
        <f>+'Water Data'!I29</f>
        <v>0</v>
      </c>
      <c r="CK6" s="373">
        <f>+'Sanitation Data'!D28</f>
        <v>0</v>
      </c>
      <c r="CL6" s="373" t="str">
        <f>+'Sanitation Data'!D29</f>
        <v>No</v>
      </c>
      <c r="CM6" s="373">
        <f>+'Sanitation Data'!D30</f>
        <v>0</v>
      </c>
      <c r="CN6" s="373">
        <f>+'Sanitation Data'!D31</f>
        <v>0</v>
      </c>
      <c r="CO6" s="373" t="str">
        <f>+'Sanitation Data'!D32</f>
        <v>No</v>
      </c>
      <c r="CP6" s="373">
        <f>+'Sanitation Data'!E28</f>
        <v>0</v>
      </c>
      <c r="CQ6" s="373">
        <f>+'Sanitation Data'!E29</f>
        <v>0</v>
      </c>
      <c r="CR6" s="373">
        <f>+'Sanitation Data'!E30</f>
        <v>0</v>
      </c>
      <c r="CS6" s="373">
        <f>+'Sanitation Data'!E31</f>
        <v>0</v>
      </c>
      <c r="CT6" s="373">
        <f>+'Sanitation Data'!E32</f>
        <v>0</v>
      </c>
      <c r="CU6" s="373">
        <f>+'Sanitation Data'!F28</f>
        <v>0</v>
      </c>
      <c r="CV6" s="373" t="str">
        <f>+'Sanitation Data'!F29</f>
        <v>No</v>
      </c>
      <c r="CW6" s="373">
        <f>+'Sanitation Data'!F30</f>
        <v>0</v>
      </c>
      <c r="CX6" s="373">
        <f>+'Sanitation Data'!F31</f>
        <v>0</v>
      </c>
      <c r="CY6" s="373" t="str">
        <f>+'Sanitation Data'!F32</f>
        <v>No</v>
      </c>
      <c r="CZ6" s="373">
        <f>+'Sanitation Data'!G28</f>
        <v>0</v>
      </c>
      <c r="DA6" s="373">
        <f>+'Sanitation Data'!G29</f>
        <v>0</v>
      </c>
      <c r="DB6" s="373">
        <f>+'Sanitation Data'!G30</f>
        <v>0</v>
      </c>
      <c r="DC6" s="373">
        <f>+'Sanitation Data'!G31</f>
        <v>0</v>
      </c>
      <c r="DD6" s="373">
        <f>+'Sanitation Data'!G32</f>
        <v>0</v>
      </c>
      <c r="DE6" s="373">
        <f>+'Sanitation Data'!H28</f>
        <v>0</v>
      </c>
      <c r="DF6" s="373">
        <f>+'Sanitation Data'!H29</f>
        <v>0</v>
      </c>
      <c r="DG6" s="373">
        <f>+'Sanitation Data'!H30</f>
        <v>0</v>
      </c>
      <c r="DH6" s="373">
        <f>+'Sanitation Data'!H31</f>
        <v>0</v>
      </c>
      <c r="DI6" s="373">
        <f>+'Sanitation Data'!H32</f>
        <v>0</v>
      </c>
      <c r="DJ6" s="373">
        <f>+'Sanitation Data'!I28</f>
        <v>0</v>
      </c>
      <c r="DK6" s="373">
        <f>+'Sanitation Data'!I29</f>
        <v>0</v>
      </c>
      <c r="DL6" s="373">
        <f>+'Sanitation Data'!I30</f>
        <v>0</v>
      </c>
      <c r="DM6" s="373">
        <f>+'Sanitation Data'!I31</f>
        <v>0</v>
      </c>
      <c r="DN6" s="373">
        <f>+'Sanitation Data'!I32</f>
        <v>0</v>
      </c>
      <c r="DO6" s="373">
        <f>+'Hygiene Data'!D11</f>
        <v>0</v>
      </c>
      <c r="DP6" s="373" t="str">
        <f>+'Hygiene Data'!D12</f>
        <v>No</v>
      </c>
      <c r="DQ6" s="373" t="str">
        <f>+'Hygiene Data'!D13</f>
        <v>No</v>
      </c>
      <c r="DR6" s="373">
        <f>+'Hygiene Data'!E11</f>
        <v>0</v>
      </c>
      <c r="DS6" s="373">
        <f>+'Hygiene Data'!E12</f>
        <v>0</v>
      </c>
      <c r="DT6" s="373">
        <f>+'Hygiene Data'!E13</f>
        <v>0</v>
      </c>
      <c r="DU6" s="373">
        <f>+'Hygiene Data'!F11</f>
        <v>0</v>
      </c>
      <c r="DV6" s="373" t="str">
        <f>+'Hygiene Data'!F12</f>
        <v>No</v>
      </c>
      <c r="DW6" s="373" t="str">
        <f>+'Hygiene Data'!F13</f>
        <v>No</v>
      </c>
      <c r="DX6" s="373">
        <f>+'Hygiene Data'!G11</f>
        <v>0</v>
      </c>
      <c r="DY6" s="373">
        <f>+'Hygiene Data'!G12</f>
        <v>0</v>
      </c>
      <c r="DZ6" s="373">
        <f>+'Hygiene Data'!G13</f>
        <v>0</v>
      </c>
      <c r="EA6" s="373">
        <f>+'Hygiene Data'!H11</f>
        <v>0</v>
      </c>
      <c r="EB6" s="373">
        <f>+'Hygiene Data'!H12</f>
        <v>0</v>
      </c>
      <c r="EC6" s="373">
        <f>+'Hygiene Data'!H13</f>
        <v>0</v>
      </c>
      <c r="ED6" s="373">
        <f>+'Hygiene Data'!I11</f>
        <v>0</v>
      </c>
      <c r="EE6" s="373">
        <f>+'Hygiene Data'!I12</f>
        <v>0</v>
      </c>
      <c r="EF6" s="373">
        <f>+'Hygiene Data'!I13</f>
        <v>0</v>
      </c>
    </row>
    <row r="7" spans="1:136" x14ac:dyDescent="0.25">
      <c r="A7" s="482" t="str">
        <f ca="1">+IF(OFFSET('Water Data'!$B$2,0,10*ROW('Water Data'!E1))="","",OFFSET('Water Data'!$B$2,0,10*ROW('Water Data'!E1)))</f>
        <v>SRB_2016_UIS</v>
      </c>
      <c r="B7" s="48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9">
        <f t="shared" ref="C7:C70" ca="1" si="0">+IF(ISNUMBER(VALUE(MID(A7,5,4))), VALUE(MID(A7, 5,4)),"")</f>
        <v>2016</v>
      </c>
      <c r="D7" s="510"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0"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71.971488129704696</v>
      </c>
      <c r="G7" s="51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0"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0"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63.404000000000003</v>
      </c>
      <c r="S7" s="510"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0"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91.48</v>
      </c>
      <c r="V7" s="511"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1"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73.72849506658946</v>
      </c>
      <c r="AA7" s="51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1"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1"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65.642889999999994</v>
      </c>
      <c r="AU7" s="511"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92.139740000000003</v>
      </c>
      <c r="AZ7" s="51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73.442963202084542</v>
      </c>
      <c r="BC7" s="51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65.903180000000006</v>
      </c>
      <c r="BO7" s="51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90.611350000000002</v>
      </c>
      <c r="BS7" s="373" t="str">
        <f ca="1">+IF(OFFSET('Water Data'!$D$27,0,10*ROW('Water Data'!D1))="","",OFFSET('Water Data'!$D$27,0,10*ROW('Water Data'!D1)))</f>
        <v/>
      </c>
      <c r="BT7" s="373" t="str">
        <f ca="1">+IF(OFFSET('Water Data'!$D$28,0,10*ROW('Water Data'!D1))="","",OFFSET('Water Data'!$D$28,0,10*ROW('Water Data'!D1)))</f>
        <v/>
      </c>
      <c r="BU7" s="373" t="str">
        <f ca="1">+IF(OFFSET('Water Data'!$D$29,0,10*ROW('Water Data'!D1))="","",OFFSET('Water Data'!$D$29,0,10*ROW('Water Data'!D1)))</f>
        <v>Yes</v>
      </c>
      <c r="BV7" s="373" t="str">
        <f ca="1">+IF(OFFSET('Water Data'!$E$27,0,10*ROW('Water Data'!E1))="","",OFFSET('Water Data'!$E$27,0,10*ROW('Water Data'!E1)))</f>
        <v/>
      </c>
      <c r="BW7" s="373" t="str">
        <f ca="1">+IF(OFFSET('Water Data'!$E$28,0,10*ROW('Water Data'!E1))="","",OFFSET('Water Data'!$E$28,0,10*ROW('Water Data'!E1)))</f>
        <v/>
      </c>
      <c r="BX7" s="373" t="str">
        <f ca="1">+IF(OFFSET('Water Data'!$E$29,0,10*ROW('Water Data'!E1))="","",OFFSET('Water Data'!$E$29,0,10*ROW('Water Data'!E1)))</f>
        <v/>
      </c>
      <c r="BY7" s="373" t="str">
        <f ca="1">+IF(OFFSET('Water Data'!$F$27,0,10*ROW('Water Data'!F1))="","",OFFSET('Water Data'!$F$27,0,10*ROW('Water Data'!F1)))</f>
        <v/>
      </c>
      <c r="BZ7" s="373" t="str">
        <f ca="1">+IF(OFFSET('Water Data'!$F$28,0,10*ROW('Water Data'!F1))="","",OFFSET('Water Data'!$F$28,0,10*ROW('Water Data'!F1)))</f>
        <v/>
      </c>
      <c r="CA7" s="373" t="str">
        <f ca="1">+IF(OFFSET('Water Data'!$F$29,0,10*ROW('Water Data'!F1))="","",OFFSET('Water Data'!$F$29,0,10*ROW('Water Data'!F1)))</f>
        <v/>
      </c>
      <c r="CB7" s="373" t="str">
        <f ca="1">+IF(OFFSET('Water Data'!$G$27,0,10*ROW('Water Data'!G1))="","",OFFSET('Water Data'!$G$27,0,10*ROW('Water Data'!G1)))</f>
        <v/>
      </c>
      <c r="CC7" s="373" t="str">
        <f ca="1">+IF(OFFSET('Water Data'!$G$28,0,10*ROW('Water Data'!G1))="","",OFFSET('Water Data'!$G$28,0,10*ROW('Water Data'!G1)))</f>
        <v/>
      </c>
      <c r="CD7" s="373" t="str">
        <f ca="1">+IF(OFFSET('Water Data'!$G$29,0,10*ROW('Water Data'!G1))="","",OFFSET('Water Data'!$G$29,0,10*ROW('Water Data'!G1)))</f>
        <v/>
      </c>
      <c r="CE7" s="373" t="str">
        <f ca="1">+IF(OFFSET('Water Data'!$H$27,0,10*ROW('Water Data'!H1))="","",OFFSET('Water Data'!$H$27,0,10*ROW('Water Data'!H1)))</f>
        <v/>
      </c>
      <c r="CF7" s="373" t="str">
        <f ca="1">+IF(OFFSET('Water Data'!$H$28,0,10*ROW('Water Data'!H1))="","",OFFSET('Water Data'!$H$28,0,10*ROW('Water Data'!H1)))</f>
        <v/>
      </c>
      <c r="CG7" s="373" t="str">
        <f ca="1">+IF(OFFSET('Water Data'!$H$29,0,10*ROW('Water Data'!H1))="","",OFFSET('Water Data'!$H$29,0,10*ROW('Water Data'!H1)))</f>
        <v>Yes</v>
      </c>
      <c r="CH7" s="373" t="str">
        <f ca="1">+IF(OFFSET('Water Data'!$I$27,0,10*ROW('Water Data'!I1))="","",OFFSET('Water Data'!$I$27,0,10*ROW('Water Data'!I1)))</f>
        <v/>
      </c>
      <c r="CI7" s="373" t="str">
        <f ca="1">+IF(OFFSET('Water Data'!$I$28,0,10*ROW('Water Data'!I1))="","",OFFSET('Water Data'!$I$28,0,10*ROW('Water Data'!I1)))</f>
        <v/>
      </c>
      <c r="CJ7" s="373" t="str">
        <f ca="1">+IF(OFFSET('Water Data'!$I$29,0,10*ROW('Water Data'!I1))="","",OFFSET('Water Data'!$I$29,0,10*ROW('Water Data'!I1)))</f>
        <v>Yes</v>
      </c>
      <c r="CK7" s="373" t="str">
        <f ca="1">+IF(OFFSET('Sanitation Data'!$D$28,0,10*ROW('Sanitation Data'!D1))="","",OFFSET('Sanitation Data'!$D$28,0,10*ROW('Sanitation Data'!D1)))</f>
        <v/>
      </c>
      <c r="CL7" s="373" t="str">
        <f ca="1">+IF(OFFSET('Sanitation Data'!$D$29,0,10*ROW('Sanitation Data'!D1))="","",OFFSET('Sanitation Data'!$D$29,0,10*ROW('Sanitation Data'!D1)))</f>
        <v/>
      </c>
      <c r="CM7" s="373" t="str">
        <f ca="1">+IF(OFFSET('Sanitation Data'!$D$30,0,10*ROW('Sanitation Data'!D1))="","",OFFSET('Sanitation Data'!$D$30,0,10*ROW('Sanitation Data'!D1)))</f>
        <v/>
      </c>
      <c r="CN7" s="373" t="str">
        <f ca="1">+IF(OFFSET('Sanitation Data'!$D$31,0,10*ROW('Sanitation Data'!D1))="","",OFFSET('Sanitation Data'!$D$31,0,10*ROW('Sanitation Data'!D1)))</f>
        <v/>
      </c>
      <c r="CO7" s="373" t="str">
        <f ca="1">+IF(OFFSET('Sanitation Data'!$D$32,0,10*ROW('Sanitation Data'!D1))="","",OFFSET('Sanitation Data'!$D$32,0,10*ROW('Sanitation Data'!D1)))</f>
        <v>Yes</v>
      </c>
      <c r="CP7" s="373" t="str">
        <f ca="1">+IF(OFFSET('Sanitation Data'!$E$28,0,10*ROW('Sanitation Data'!E1))="","",OFFSET('Sanitation Data'!$E$28,0,10*ROW('Sanitation Data'!E1)))</f>
        <v/>
      </c>
      <c r="CQ7" s="373" t="str">
        <f ca="1">+IF(OFFSET('Sanitation Data'!$E$29,0,10*ROW('Sanitation Data'!E1))="","",OFFSET('Sanitation Data'!$E$29,0,10*ROW('Sanitation Data'!E1)))</f>
        <v/>
      </c>
      <c r="CR7" s="373" t="str">
        <f ca="1">+IF(OFFSET('Sanitation Data'!$E$30,0,10*ROW('Sanitation Data'!E1))="","",OFFSET('Sanitation Data'!$E$30,0,10*ROW('Sanitation Data'!E1)))</f>
        <v/>
      </c>
      <c r="CS7" s="373" t="str">
        <f ca="1">+IF(OFFSET('Sanitation Data'!$E$31,0,10*ROW('Sanitation Data'!E1))="","",OFFSET('Sanitation Data'!$E$31,0,10*ROW('Sanitation Data'!E1)))</f>
        <v/>
      </c>
      <c r="CT7" s="373" t="str">
        <f ca="1">+IF(OFFSET('Sanitation Data'!$E$32,0,10*ROW('Sanitation Data'!E1))="","",OFFSET('Sanitation Data'!$E$32,0,10*ROW('Sanitation Data'!E1)))</f>
        <v/>
      </c>
      <c r="CU7" s="373" t="str">
        <f ca="1">+IF(OFFSET('Sanitation Data'!$F$28,0,10*ROW('Sanitation Data'!F1))="","",OFFSET('Sanitation Data'!$F$28,0,10*ROW('Sanitation Data'!F1)))</f>
        <v/>
      </c>
      <c r="CV7" s="373" t="str">
        <f ca="1">+IF(OFFSET('Sanitation Data'!$F$29,0,10*ROW('Sanitation Data'!F1))="","",OFFSET('Sanitation Data'!$F$29,0,10*ROW('Sanitation Data'!F1)))</f>
        <v/>
      </c>
      <c r="CW7" s="373" t="str">
        <f ca="1">+IF(OFFSET('Sanitation Data'!$F$30,0,10*ROW('Sanitation Data'!F1))="","",OFFSET('Sanitation Data'!$F$30,0,10*ROW('Sanitation Data'!F1)))</f>
        <v/>
      </c>
      <c r="CX7" s="373" t="str">
        <f ca="1">+IF(OFFSET('Sanitation Data'!$F$31,0,10*ROW('Sanitation Data'!F1))="","",OFFSET('Sanitation Data'!$F$31,0,10*ROW('Sanitation Data'!F1)))</f>
        <v/>
      </c>
      <c r="CY7" s="373" t="str">
        <f ca="1">+IF(OFFSET('Sanitation Data'!$F$32,0,10*ROW('Sanitation Data'!F1))="","",OFFSET('Sanitation Data'!$F$32,0,10*ROW('Sanitation Data'!F1)))</f>
        <v/>
      </c>
      <c r="CZ7" s="373" t="str">
        <f ca="1">+IF(OFFSET('Sanitation Data'!$G$28,0,10*ROW('Sanitation Data'!G1))="","",OFFSET('Sanitation Data'!$G$28,0,10*ROW('Sanitation Data'!G1)))</f>
        <v/>
      </c>
      <c r="DA7" s="373" t="str">
        <f ca="1">+IF(OFFSET('Sanitation Data'!$G$29,0,10*ROW('Sanitation Data'!G1))="","",OFFSET('Sanitation Data'!$G$29,0,10*ROW('Sanitation Data'!G1)))</f>
        <v/>
      </c>
      <c r="DB7" s="373" t="str">
        <f ca="1">+IF(OFFSET('Sanitation Data'!$G$30,0,10*ROW('Sanitation Data'!G1))="","",OFFSET('Sanitation Data'!$G$30,0,10*ROW('Sanitation Data'!G1)))</f>
        <v/>
      </c>
      <c r="DC7" s="373" t="str">
        <f ca="1">+IF(OFFSET('Sanitation Data'!$G$31,0,10*ROW('Sanitation Data'!G1))="","",OFFSET('Sanitation Data'!$G$31,0,10*ROW('Sanitation Data'!G1)))</f>
        <v/>
      </c>
      <c r="DD7" s="373" t="str">
        <f ca="1">+IF(OFFSET('Sanitation Data'!$G$32,0,10*ROW('Sanitation Data'!G1))="","",OFFSET('Sanitation Data'!$G$32,0,10*ROW('Sanitation Data'!G1)))</f>
        <v/>
      </c>
      <c r="DE7" s="373" t="str">
        <f ca="1">+IF(OFFSET('Sanitation Data'!$H$28,0,10*ROW('Sanitation Data'!H1))="","",OFFSET('Sanitation Data'!$H$28,0,10*ROW('Sanitation Data'!H1)))</f>
        <v/>
      </c>
      <c r="DF7" s="373" t="str">
        <f ca="1">+IF(OFFSET('Sanitation Data'!$H$29,0,10*ROW('Sanitation Data'!H1))="","",OFFSET('Sanitation Data'!$H$29,0,10*ROW('Sanitation Data'!H1)))</f>
        <v/>
      </c>
      <c r="DG7" s="373" t="str">
        <f ca="1">+IF(OFFSET('Sanitation Data'!$H$30,0,10*ROW('Sanitation Data'!H1))="","",OFFSET('Sanitation Data'!$H$30,0,10*ROW('Sanitation Data'!H1)))</f>
        <v/>
      </c>
      <c r="DH7" s="373" t="str">
        <f ca="1">+IF(OFFSET('Sanitation Data'!$H$31,0,10*ROW('Sanitation Data'!H1))="","",OFFSET('Sanitation Data'!$H$31,0,10*ROW('Sanitation Data'!H1)))</f>
        <v/>
      </c>
      <c r="DI7" s="373" t="str">
        <f ca="1">+IF(OFFSET('Sanitation Data'!$H$32,0,10*ROW('Sanitation Data'!H1))="","",OFFSET('Sanitation Data'!$H$32,0,10*ROW('Sanitation Data'!H1)))</f>
        <v>Yes</v>
      </c>
      <c r="DJ7" s="373" t="str">
        <f ca="1">+IF(OFFSET('Sanitation Data'!$I$28,0,10*ROW('Sanitation Data'!I1))="","",OFFSET('Sanitation Data'!$I$28,0,10*ROW('Sanitation Data'!I1)))</f>
        <v/>
      </c>
      <c r="DK7" s="373" t="str">
        <f ca="1">+IF(OFFSET('Sanitation Data'!$I$29,0,10*ROW('Sanitation Data'!I1))="","",OFFSET('Sanitation Data'!$I$29,0,10*ROW('Sanitation Data'!I1)))</f>
        <v/>
      </c>
      <c r="DL7" s="373" t="str">
        <f ca="1">+IF(OFFSET('Sanitation Data'!$I$30,0,10*ROW('Sanitation Data'!I1))="","",OFFSET('Sanitation Data'!$I$30,0,10*ROW('Sanitation Data'!I1)))</f>
        <v/>
      </c>
      <c r="DM7" s="373" t="str">
        <f ca="1">+IF(OFFSET('Sanitation Data'!$I$31,0,10*ROW('Sanitation Data'!I1))="","",OFFSET('Sanitation Data'!$I$31,0,10*ROW('Sanitation Data'!I1)))</f>
        <v/>
      </c>
      <c r="DN7" s="373" t="str">
        <f ca="1">+IF(OFFSET('Sanitation Data'!$I$32,0,10*ROW('Sanitation Data'!I1))="","",OFFSET('Sanitation Data'!$I$32,0,10*ROW('Sanitation Data'!I1)))</f>
        <v>Yes</v>
      </c>
      <c r="DO7" s="373" t="str">
        <f ca="1">+IF(OFFSET('Hygiene Data'!$D$11,0,10*ROW('Hygiene Data'!D1))="","",OFFSET('Hygiene Data'!$D$11,0,10*ROW('Hygiene Data'!D1)))</f>
        <v/>
      </c>
      <c r="DP7" s="373" t="str">
        <f ca="1">+IF(OFFSET('Hygiene Data'!$D$12,0,10*ROW('Hygiene Data'!D1))="","",OFFSET('Hygiene Data'!$D$12,0,10*ROW('Hygiene Data'!D1)))</f>
        <v/>
      </c>
      <c r="DQ7" s="373" t="str">
        <f ca="1">+IF(OFFSET('Hygiene Data'!$D$13,0,10*ROW('Hygiene Data'!D1))="","",OFFSET('Hygiene Data'!$D$13,0,10*ROW('Hygiene Data'!D1)))</f>
        <v>Yes</v>
      </c>
      <c r="DR7" s="373" t="str">
        <f ca="1">+IF(OFFSET('Hygiene Data'!$E$11,0,10*ROW('Hygiene Data'!E1))="","",OFFSET('Hygiene Data'!$E$11,0,10*ROW('Hygiene Data'!E1)))</f>
        <v/>
      </c>
      <c r="DS7" s="373" t="str">
        <f ca="1">+IF(OFFSET('Hygiene Data'!$E$12,0,10*ROW('Hygiene Data'!E1))="","",OFFSET('Hygiene Data'!$E$12,0,10*ROW('Hygiene Data'!E1)))</f>
        <v/>
      </c>
      <c r="DT7" s="373" t="str">
        <f ca="1">+IF(OFFSET('Hygiene Data'!$E$13,0,10*ROW('Hygiene Data'!E1))="","",OFFSET('Hygiene Data'!$E$13,0,10*ROW('Hygiene Data'!E1)))</f>
        <v/>
      </c>
      <c r="DU7" s="373" t="str">
        <f ca="1">+IF(OFFSET('Hygiene Data'!$F$11,0,10*ROW('Hygiene Data'!F1))="","",OFFSET('Hygiene Data'!$F$11,0,10*ROW('Hygiene Data'!F1)))</f>
        <v/>
      </c>
      <c r="DV7" s="373" t="str">
        <f ca="1">+IF(OFFSET('Hygiene Data'!$F$12,0,10*ROW('Hygiene Data'!F1))="","",OFFSET('Hygiene Data'!$F$12,0,10*ROW('Hygiene Data'!F1)))</f>
        <v/>
      </c>
      <c r="DW7" s="373" t="str">
        <f ca="1">+IF(OFFSET('Hygiene Data'!$F$13,0,10*ROW('Hygiene Data'!F1))="","",OFFSET('Hygiene Data'!$F$13,0,10*ROW('Hygiene Data'!F1)))</f>
        <v/>
      </c>
      <c r="DX7" s="373" t="str">
        <f ca="1">+IF(OFFSET('Hygiene Data'!$G$11,0,10*ROW('Hygiene Data'!G1))="","",OFFSET('Hygiene Data'!$G$11,0,10*ROW('Hygiene Data'!G1)))</f>
        <v/>
      </c>
      <c r="DY7" s="373" t="str">
        <f ca="1">+IF(OFFSET('Hygiene Data'!$G$12,0,10*ROW('Hygiene Data'!G1))="","",OFFSET('Hygiene Data'!$G$12,0,10*ROW('Hygiene Data'!G1)))</f>
        <v/>
      </c>
      <c r="DZ7" s="373" t="str">
        <f ca="1">+IF(OFFSET('Hygiene Data'!$G$13,0,10*ROW('Hygiene Data'!G1))="","",OFFSET('Hygiene Data'!$G$13,0,10*ROW('Hygiene Data'!G1)))</f>
        <v/>
      </c>
      <c r="EA7" s="373" t="str">
        <f ca="1">+IF(OFFSET('Hygiene Data'!$H$11,0,10*ROW('Hygiene Data'!H1))="","",OFFSET('Hygiene Data'!$H$11,0,10*ROW('Hygiene Data'!H1)))</f>
        <v/>
      </c>
      <c r="EB7" s="373" t="str">
        <f ca="1">+IF(OFFSET('Hygiene Data'!$H$12,0,10*ROW('Hygiene Data'!H1))="","",OFFSET('Hygiene Data'!$H$12,0,10*ROW('Hygiene Data'!H1)))</f>
        <v/>
      </c>
      <c r="EC7" s="373" t="str">
        <f ca="1">+IF(OFFSET('Hygiene Data'!$H$13,0,10*ROW('Hygiene Data'!H1))="","",OFFSET('Hygiene Data'!$H$13,0,10*ROW('Hygiene Data'!H1)))</f>
        <v>Yes</v>
      </c>
      <c r="ED7" s="373" t="str">
        <f ca="1">+IF(OFFSET('Hygiene Data'!$I$11,0,10*ROW('Hygiene Data'!I1))="","",OFFSET('Hygiene Data'!$I$11,0,10*ROW('Hygiene Data'!I1)))</f>
        <v/>
      </c>
      <c r="EE7" s="373" t="str">
        <f ca="1">+IF(OFFSET('Hygiene Data'!$I$12,0,10*ROW('Hygiene Data'!I1))="","",OFFSET('Hygiene Data'!$I$12,0,10*ROW('Hygiene Data'!I1)))</f>
        <v/>
      </c>
      <c r="EF7" s="373" t="str">
        <f ca="1">+IF(OFFSET('Hygiene Data'!$I$13,0,10*ROW('Hygiene Data'!I1))="","",OFFSET('Hygiene Data'!$I$13,0,10*ROW('Hygiene Data'!I1)))</f>
        <v>Yes</v>
      </c>
    </row>
    <row r="8" spans="1:136" x14ac:dyDescent="0.25">
      <c r="A8" s="482" t="str">
        <f ca="1">+IF(OFFSET('Water Data'!$B$2,0,10*ROW('Water Data'!E2))="","",OFFSET('Water Data'!$B$2,0,10*ROW('Water Data'!E2)))</f>
        <v>SRB_2017_PWH</v>
      </c>
      <c r="B8" s="48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9">
        <f t="shared" ca="1" si="0"/>
        <v>2017</v>
      </c>
      <c r="D8" s="510"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0"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52.2</v>
      </c>
      <c r="G8" s="51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0"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0"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0"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0"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0"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0"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1"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70.8</v>
      </c>
      <c r="AA8" s="51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1"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1"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1"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1"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61.9</v>
      </c>
      <c r="BC8" s="51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2"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2"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3" t="str">
        <f ca="1">+IF(OFFSET('Water Data'!$D$27,0,10*ROW('Water Data'!D2))="","",OFFSET('Water Data'!$D$27,0,10*ROW('Water Data'!D2)))</f>
        <v/>
      </c>
      <c r="BT8" s="373" t="str">
        <f ca="1">+IF(OFFSET('Water Data'!$D$28,0,10*ROW('Water Data'!D2))="","",OFFSET('Water Data'!$D$28,0,10*ROW('Water Data'!D2)))</f>
        <v/>
      </c>
      <c r="BU8" s="373" t="str">
        <f ca="1">+IF(OFFSET('Water Data'!$D$29,0,10*ROW('Water Data'!D2))="","",OFFSET('Water Data'!$D$29,0,10*ROW('Water Data'!D2)))</f>
        <v>Yes</v>
      </c>
      <c r="BV8" s="373" t="str">
        <f ca="1">+IF(OFFSET('Water Data'!$E$27,0,10*ROW('Water Data'!E2))="","",OFFSET('Water Data'!$E$27,0,10*ROW('Water Data'!E2)))</f>
        <v/>
      </c>
      <c r="BW8" s="373" t="str">
        <f ca="1">+IF(OFFSET('Water Data'!$E$28,0,10*ROW('Water Data'!E2))="","",OFFSET('Water Data'!$E$28,0,10*ROW('Water Data'!E2)))</f>
        <v/>
      </c>
      <c r="BX8" s="373" t="str">
        <f ca="1">+IF(OFFSET('Water Data'!$E$29,0,10*ROW('Water Data'!E2))="","",OFFSET('Water Data'!$E$29,0,10*ROW('Water Data'!E2)))</f>
        <v/>
      </c>
      <c r="BY8" s="373" t="str">
        <f ca="1">+IF(OFFSET('Water Data'!$F$27,0,10*ROW('Water Data'!F2))="","",OFFSET('Water Data'!$F$27,0,10*ROW('Water Data'!F2)))</f>
        <v/>
      </c>
      <c r="BZ8" s="373" t="str">
        <f ca="1">+IF(OFFSET('Water Data'!$F$28,0,10*ROW('Water Data'!F2))="","",OFFSET('Water Data'!$F$28,0,10*ROW('Water Data'!F2)))</f>
        <v/>
      </c>
      <c r="CA8" s="373" t="str">
        <f ca="1">+IF(OFFSET('Water Data'!$F$29,0,10*ROW('Water Data'!F2))="","",OFFSET('Water Data'!$F$29,0,10*ROW('Water Data'!F2)))</f>
        <v/>
      </c>
      <c r="CB8" s="373" t="str">
        <f ca="1">+IF(OFFSET('Water Data'!$G$27,0,10*ROW('Water Data'!G2))="","",OFFSET('Water Data'!$G$27,0,10*ROW('Water Data'!G2)))</f>
        <v/>
      </c>
      <c r="CC8" s="373" t="str">
        <f ca="1">+IF(OFFSET('Water Data'!$G$28,0,10*ROW('Water Data'!G2))="","",OFFSET('Water Data'!$G$28,0,10*ROW('Water Data'!G2)))</f>
        <v/>
      </c>
      <c r="CD8" s="373" t="str">
        <f ca="1">+IF(OFFSET('Water Data'!$G$29,0,10*ROW('Water Data'!G2))="","",OFFSET('Water Data'!$G$29,0,10*ROW('Water Data'!G2)))</f>
        <v/>
      </c>
      <c r="CE8" s="373" t="str">
        <f ca="1">+IF(OFFSET('Water Data'!$H$27,0,10*ROW('Water Data'!H2))="","",OFFSET('Water Data'!$H$27,0,10*ROW('Water Data'!H2)))</f>
        <v/>
      </c>
      <c r="CF8" s="373" t="str">
        <f ca="1">+IF(OFFSET('Water Data'!$H$28,0,10*ROW('Water Data'!H2))="","",OFFSET('Water Data'!$H$28,0,10*ROW('Water Data'!H2)))</f>
        <v/>
      </c>
      <c r="CG8" s="373" t="str">
        <f ca="1">+IF(OFFSET('Water Data'!$H$29,0,10*ROW('Water Data'!H2))="","",OFFSET('Water Data'!$H$29,0,10*ROW('Water Data'!H2)))</f>
        <v/>
      </c>
      <c r="CH8" s="373" t="str">
        <f ca="1">+IF(OFFSET('Water Data'!$I$27,0,10*ROW('Water Data'!I2))="","",OFFSET('Water Data'!$I$27,0,10*ROW('Water Data'!I2)))</f>
        <v/>
      </c>
      <c r="CI8" s="373" t="str">
        <f ca="1">+IF(OFFSET('Water Data'!$I$28,0,10*ROW('Water Data'!I2))="","",OFFSET('Water Data'!$I$28,0,10*ROW('Water Data'!I2)))</f>
        <v/>
      </c>
      <c r="CJ8" s="373" t="str">
        <f ca="1">+IF(OFFSET('Water Data'!$I$29,0,10*ROW('Water Data'!I2))="","",OFFSET('Water Data'!$I$29,0,10*ROW('Water Data'!I2)))</f>
        <v/>
      </c>
      <c r="CK8" s="373" t="str">
        <f ca="1">+IF(OFFSET('Sanitation Data'!$D$28,0,10*ROW('Sanitation Data'!D2))="","",OFFSET('Sanitation Data'!$D$28,0,10*ROW('Sanitation Data'!D2)))</f>
        <v/>
      </c>
      <c r="CL8" s="373" t="str">
        <f ca="1">+IF(OFFSET('Sanitation Data'!$D$29,0,10*ROW('Sanitation Data'!D2))="","",OFFSET('Sanitation Data'!$D$29,0,10*ROW('Sanitation Data'!D2)))</f>
        <v/>
      </c>
      <c r="CM8" s="373" t="str">
        <f ca="1">+IF(OFFSET('Sanitation Data'!$D$30,0,10*ROW('Sanitation Data'!D2))="","",OFFSET('Sanitation Data'!$D$30,0,10*ROW('Sanitation Data'!D2)))</f>
        <v/>
      </c>
      <c r="CN8" s="373" t="str">
        <f ca="1">+IF(OFFSET('Sanitation Data'!$D$31,0,10*ROW('Sanitation Data'!D2))="","",OFFSET('Sanitation Data'!$D$31,0,10*ROW('Sanitation Data'!D2)))</f>
        <v/>
      </c>
      <c r="CO8" s="373" t="str">
        <f ca="1">+IF(OFFSET('Sanitation Data'!$D$32,0,10*ROW('Sanitation Data'!D2))="","",OFFSET('Sanitation Data'!$D$32,0,10*ROW('Sanitation Data'!D2)))</f>
        <v>Yes</v>
      </c>
      <c r="CP8" s="373" t="str">
        <f ca="1">+IF(OFFSET('Sanitation Data'!$E$28,0,10*ROW('Sanitation Data'!E2))="","",OFFSET('Sanitation Data'!$E$28,0,10*ROW('Sanitation Data'!E2)))</f>
        <v/>
      </c>
      <c r="CQ8" s="373" t="str">
        <f ca="1">+IF(OFFSET('Sanitation Data'!$E$29,0,10*ROW('Sanitation Data'!E2))="","",OFFSET('Sanitation Data'!$E$29,0,10*ROW('Sanitation Data'!E2)))</f>
        <v/>
      </c>
      <c r="CR8" s="373" t="str">
        <f ca="1">+IF(OFFSET('Sanitation Data'!$E$30,0,10*ROW('Sanitation Data'!E2))="","",OFFSET('Sanitation Data'!$E$30,0,10*ROW('Sanitation Data'!E2)))</f>
        <v/>
      </c>
      <c r="CS8" s="373" t="str">
        <f ca="1">+IF(OFFSET('Sanitation Data'!$E$31,0,10*ROW('Sanitation Data'!E2))="","",OFFSET('Sanitation Data'!$E$31,0,10*ROW('Sanitation Data'!E2)))</f>
        <v/>
      </c>
      <c r="CT8" s="373" t="str">
        <f ca="1">+IF(OFFSET('Sanitation Data'!$E$32,0,10*ROW('Sanitation Data'!E2))="","",OFFSET('Sanitation Data'!$E$32,0,10*ROW('Sanitation Data'!E2)))</f>
        <v/>
      </c>
      <c r="CU8" s="373" t="str">
        <f ca="1">+IF(OFFSET('Sanitation Data'!$F$28,0,10*ROW('Sanitation Data'!F2))="","",OFFSET('Sanitation Data'!$F$28,0,10*ROW('Sanitation Data'!F2)))</f>
        <v/>
      </c>
      <c r="CV8" s="373" t="str">
        <f ca="1">+IF(OFFSET('Sanitation Data'!$F$29,0,10*ROW('Sanitation Data'!F2))="","",OFFSET('Sanitation Data'!$F$29,0,10*ROW('Sanitation Data'!F2)))</f>
        <v/>
      </c>
      <c r="CW8" s="373" t="str">
        <f ca="1">+IF(OFFSET('Sanitation Data'!$F$30,0,10*ROW('Sanitation Data'!F2))="","",OFFSET('Sanitation Data'!$F$30,0,10*ROW('Sanitation Data'!F2)))</f>
        <v/>
      </c>
      <c r="CX8" s="373" t="str">
        <f ca="1">+IF(OFFSET('Sanitation Data'!$F$31,0,10*ROW('Sanitation Data'!F2))="","",OFFSET('Sanitation Data'!$F$31,0,10*ROW('Sanitation Data'!F2)))</f>
        <v/>
      </c>
      <c r="CY8" s="373" t="str">
        <f ca="1">+IF(OFFSET('Sanitation Data'!$F$32,0,10*ROW('Sanitation Data'!F2))="","",OFFSET('Sanitation Data'!$F$32,0,10*ROW('Sanitation Data'!F2)))</f>
        <v/>
      </c>
      <c r="CZ8" s="373" t="str">
        <f ca="1">+IF(OFFSET('Sanitation Data'!$G$28,0,10*ROW('Sanitation Data'!G2))="","",OFFSET('Sanitation Data'!$G$28,0,10*ROW('Sanitation Data'!G2)))</f>
        <v/>
      </c>
      <c r="DA8" s="373" t="str">
        <f ca="1">+IF(OFFSET('Sanitation Data'!$G$29,0,10*ROW('Sanitation Data'!G2))="","",OFFSET('Sanitation Data'!$G$29,0,10*ROW('Sanitation Data'!G2)))</f>
        <v/>
      </c>
      <c r="DB8" s="373" t="str">
        <f ca="1">+IF(OFFSET('Sanitation Data'!$G$30,0,10*ROW('Sanitation Data'!G2))="","",OFFSET('Sanitation Data'!$G$30,0,10*ROW('Sanitation Data'!G2)))</f>
        <v/>
      </c>
      <c r="DC8" s="373" t="str">
        <f ca="1">+IF(OFFSET('Sanitation Data'!$G$31,0,10*ROW('Sanitation Data'!G2))="","",OFFSET('Sanitation Data'!$G$31,0,10*ROW('Sanitation Data'!G2)))</f>
        <v/>
      </c>
      <c r="DD8" s="373" t="str">
        <f ca="1">+IF(OFFSET('Sanitation Data'!$G$32,0,10*ROW('Sanitation Data'!G2))="","",OFFSET('Sanitation Data'!$G$32,0,10*ROW('Sanitation Data'!G2)))</f>
        <v/>
      </c>
      <c r="DE8" s="373" t="str">
        <f ca="1">+IF(OFFSET('Sanitation Data'!$H$28,0,10*ROW('Sanitation Data'!H2))="","",OFFSET('Sanitation Data'!$H$28,0,10*ROW('Sanitation Data'!H2)))</f>
        <v/>
      </c>
      <c r="DF8" s="373" t="str">
        <f ca="1">+IF(OFFSET('Sanitation Data'!$H$29,0,10*ROW('Sanitation Data'!H2))="","",OFFSET('Sanitation Data'!$H$29,0,10*ROW('Sanitation Data'!H2)))</f>
        <v/>
      </c>
      <c r="DG8" s="373" t="str">
        <f ca="1">+IF(OFFSET('Sanitation Data'!$H$30,0,10*ROW('Sanitation Data'!H2))="","",OFFSET('Sanitation Data'!$H$30,0,10*ROW('Sanitation Data'!H2)))</f>
        <v/>
      </c>
      <c r="DH8" s="373" t="str">
        <f ca="1">+IF(OFFSET('Sanitation Data'!$H$31,0,10*ROW('Sanitation Data'!H2))="","",OFFSET('Sanitation Data'!$H$31,0,10*ROW('Sanitation Data'!H2)))</f>
        <v/>
      </c>
      <c r="DI8" s="373" t="str">
        <f ca="1">+IF(OFFSET('Sanitation Data'!$H$32,0,10*ROW('Sanitation Data'!H2))="","",OFFSET('Sanitation Data'!$H$32,0,10*ROW('Sanitation Data'!H2)))</f>
        <v/>
      </c>
      <c r="DJ8" s="373" t="str">
        <f ca="1">+IF(OFFSET('Sanitation Data'!$I$28,0,10*ROW('Sanitation Data'!I2))="","",OFFSET('Sanitation Data'!$I$28,0,10*ROW('Sanitation Data'!I2)))</f>
        <v/>
      </c>
      <c r="DK8" s="373" t="str">
        <f ca="1">+IF(OFFSET('Sanitation Data'!$I$29,0,10*ROW('Sanitation Data'!I2))="","",OFFSET('Sanitation Data'!$I$29,0,10*ROW('Sanitation Data'!I2)))</f>
        <v/>
      </c>
      <c r="DL8" s="373" t="str">
        <f ca="1">+IF(OFFSET('Sanitation Data'!$I$30,0,10*ROW('Sanitation Data'!I2))="","",OFFSET('Sanitation Data'!$I$30,0,10*ROW('Sanitation Data'!I2)))</f>
        <v/>
      </c>
      <c r="DM8" s="373" t="str">
        <f ca="1">+IF(OFFSET('Sanitation Data'!$I$31,0,10*ROW('Sanitation Data'!I2))="","",OFFSET('Sanitation Data'!$I$31,0,10*ROW('Sanitation Data'!I2)))</f>
        <v/>
      </c>
      <c r="DN8" s="373" t="str">
        <f ca="1">+IF(OFFSET('Sanitation Data'!$I$32,0,10*ROW('Sanitation Data'!I2))="","",OFFSET('Sanitation Data'!$I$32,0,10*ROW('Sanitation Data'!I2)))</f>
        <v/>
      </c>
      <c r="DO8" s="373" t="str">
        <f ca="1">+IF(OFFSET('Hygiene Data'!$D$11,0,10*ROW('Hygiene Data'!D2))="","",OFFSET('Hygiene Data'!$D$11,0,10*ROW('Hygiene Data'!D2)))</f>
        <v/>
      </c>
      <c r="DP8" s="373" t="str">
        <f ca="1">+IF(OFFSET('Hygiene Data'!$D$12,0,10*ROW('Hygiene Data'!D2))="","",OFFSET('Hygiene Data'!$D$12,0,10*ROW('Hygiene Data'!D2)))</f>
        <v/>
      </c>
      <c r="DQ8" s="373" t="str">
        <f ca="1">+IF(OFFSET('Hygiene Data'!$D$13,0,10*ROW('Hygiene Data'!D2))="","",OFFSET('Hygiene Data'!$D$13,0,10*ROW('Hygiene Data'!D2)))</f>
        <v>Yes</v>
      </c>
      <c r="DR8" s="373" t="str">
        <f ca="1">+IF(OFFSET('Hygiene Data'!$E$11,0,10*ROW('Hygiene Data'!E2))="","",OFFSET('Hygiene Data'!$E$11,0,10*ROW('Hygiene Data'!E2)))</f>
        <v/>
      </c>
      <c r="DS8" s="373" t="str">
        <f ca="1">+IF(OFFSET('Hygiene Data'!$E$12,0,10*ROW('Hygiene Data'!E2))="","",OFFSET('Hygiene Data'!$E$12,0,10*ROW('Hygiene Data'!E2)))</f>
        <v/>
      </c>
      <c r="DT8" s="373" t="str">
        <f ca="1">+IF(OFFSET('Hygiene Data'!$E$13,0,10*ROW('Hygiene Data'!E2))="","",OFFSET('Hygiene Data'!$E$13,0,10*ROW('Hygiene Data'!E2)))</f>
        <v/>
      </c>
      <c r="DU8" s="373" t="str">
        <f ca="1">+IF(OFFSET('Hygiene Data'!$F$11,0,10*ROW('Hygiene Data'!F2))="","",OFFSET('Hygiene Data'!$F$11,0,10*ROW('Hygiene Data'!F2)))</f>
        <v/>
      </c>
      <c r="DV8" s="373" t="str">
        <f ca="1">+IF(OFFSET('Hygiene Data'!$F$12,0,10*ROW('Hygiene Data'!F2))="","",OFFSET('Hygiene Data'!$F$12,0,10*ROW('Hygiene Data'!F2)))</f>
        <v/>
      </c>
      <c r="DW8" s="373" t="str">
        <f ca="1">+IF(OFFSET('Hygiene Data'!$F$13,0,10*ROW('Hygiene Data'!F2))="","",OFFSET('Hygiene Data'!$F$13,0,10*ROW('Hygiene Data'!F2)))</f>
        <v/>
      </c>
      <c r="DX8" s="373" t="str">
        <f ca="1">+IF(OFFSET('Hygiene Data'!$G$11,0,10*ROW('Hygiene Data'!G2))="","",OFFSET('Hygiene Data'!$G$11,0,10*ROW('Hygiene Data'!G2)))</f>
        <v/>
      </c>
      <c r="DY8" s="373" t="str">
        <f ca="1">+IF(OFFSET('Hygiene Data'!$G$12,0,10*ROW('Hygiene Data'!G2))="","",OFFSET('Hygiene Data'!$G$12,0,10*ROW('Hygiene Data'!G2)))</f>
        <v/>
      </c>
      <c r="DZ8" s="373" t="str">
        <f ca="1">+IF(OFFSET('Hygiene Data'!$G$13,0,10*ROW('Hygiene Data'!G2))="","",OFFSET('Hygiene Data'!$G$13,0,10*ROW('Hygiene Data'!G2)))</f>
        <v/>
      </c>
      <c r="EA8" s="373" t="str">
        <f ca="1">+IF(OFFSET('Hygiene Data'!$H$11,0,10*ROW('Hygiene Data'!H2))="","",OFFSET('Hygiene Data'!$H$11,0,10*ROW('Hygiene Data'!H2)))</f>
        <v/>
      </c>
      <c r="EB8" s="373" t="str">
        <f ca="1">+IF(OFFSET('Hygiene Data'!$H$12,0,10*ROW('Hygiene Data'!H2))="","",OFFSET('Hygiene Data'!$H$12,0,10*ROW('Hygiene Data'!H2)))</f>
        <v/>
      </c>
      <c r="EC8" s="373" t="str">
        <f ca="1">+IF(OFFSET('Hygiene Data'!$H$13,0,10*ROW('Hygiene Data'!H2))="","",OFFSET('Hygiene Data'!$H$13,0,10*ROW('Hygiene Data'!H2)))</f>
        <v/>
      </c>
      <c r="ED8" s="373" t="str">
        <f ca="1">+IF(OFFSET('Hygiene Data'!$I$11,0,10*ROW('Hygiene Data'!I2))="","",OFFSET('Hygiene Data'!$I$11,0,10*ROW('Hygiene Data'!I2)))</f>
        <v/>
      </c>
      <c r="EE8" s="373" t="str">
        <f ca="1">+IF(OFFSET('Hygiene Data'!$I$12,0,10*ROW('Hygiene Data'!I2))="","",OFFSET('Hygiene Data'!$I$12,0,10*ROW('Hygiene Data'!I2)))</f>
        <v/>
      </c>
      <c r="EF8" s="373" t="str">
        <f ca="1">+IF(OFFSET('Hygiene Data'!$I$13,0,10*ROW('Hygiene Data'!I2))="","",OFFSET('Hygiene Data'!$I$13,0,10*ROW('Hygiene Data'!I2)))</f>
        <v/>
      </c>
    </row>
    <row r="9" spans="1:136" x14ac:dyDescent="0.25">
      <c r="A9" s="482" t="str">
        <f ca="1">+IF(OFFSET('Water Data'!$B$2,0,10*ROW('Water Data'!E3))="","",OFFSET('Water Data'!$B$2,0,10*ROW('Water Data'!E3)))</f>
        <v>SRB_2020_NPCD</v>
      </c>
      <c r="B9" s="48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09">
        <f t="shared" ca="1" si="0"/>
        <v>2020</v>
      </c>
      <c r="D9" s="51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97.5</v>
      </c>
      <c r="F9" s="51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96</v>
      </c>
      <c r="G9" s="51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0"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99</v>
      </c>
      <c r="X9" s="51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98</v>
      </c>
      <c r="AA9" s="51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1"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8">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98.4</v>
      </c>
      <c r="BB9" s="51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97.3</v>
      </c>
      <c r="BC9" s="51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3" t="str">
        <f ca="1">+IF(OFFSET('Water Data'!$D$27,0,10*ROW('Water Data'!D3))="","",OFFSET('Water Data'!$D$27,0,10*ROW('Water Data'!D3)))</f>
        <v/>
      </c>
      <c r="BT9" s="373" t="str">
        <f ca="1">+IF(OFFSET('Water Data'!$D$28,0,10*ROW('Water Data'!D3))="","",OFFSET('Water Data'!$D$28,0,10*ROW('Water Data'!D3)))</f>
        <v>Yes</v>
      </c>
      <c r="BU9" s="373" t="str">
        <f ca="1">+IF(OFFSET('Water Data'!$D$29,0,10*ROW('Water Data'!D3))="","",OFFSET('Water Data'!$D$29,0,10*ROW('Water Data'!D3)))</f>
        <v>Yes</v>
      </c>
      <c r="BV9" s="373" t="str">
        <f ca="1">+IF(OFFSET('Water Data'!$E$27,0,10*ROW('Water Data'!E3))="","",OFFSET('Water Data'!$E$27,0,10*ROW('Water Data'!E3)))</f>
        <v/>
      </c>
      <c r="BW9" s="373" t="str">
        <f ca="1">+IF(OFFSET('Water Data'!$E$28,0,10*ROW('Water Data'!E3))="","",OFFSET('Water Data'!$E$28,0,10*ROW('Water Data'!E3)))</f>
        <v/>
      </c>
      <c r="BX9" s="373" t="str">
        <f ca="1">+IF(OFFSET('Water Data'!$E$29,0,10*ROW('Water Data'!E3))="","",OFFSET('Water Data'!$E$29,0,10*ROW('Water Data'!E3)))</f>
        <v/>
      </c>
      <c r="BY9" s="373" t="str">
        <f ca="1">+IF(OFFSET('Water Data'!$F$27,0,10*ROW('Water Data'!F3))="","",OFFSET('Water Data'!$F$27,0,10*ROW('Water Data'!F3)))</f>
        <v/>
      </c>
      <c r="BZ9" s="373" t="str">
        <f ca="1">+IF(OFFSET('Water Data'!$F$28,0,10*ROW('Water Data'!F3))="","",OFFSET('Water Data'!$F$28,0,10*ROW('Water Data'!F3)))</f>
        <v/>
      </c>
      <c r="CA9" s="373" t="str">
        <f ca="1">+IF(OFFSET('Water Data'!$F$29,0,10*ROW('Water Data'!F3))="","",OFFSET('Water Data'!$F$29,0,10*ROW('Water Data'!F3)))</f>
        <v/>
      </c>
      <c r="CB9" s="373" t="str">
        <f ca="1">+IF(OFFSET('Water Data'!$G$27,0,10*ROW('Water Data'!G3))="","",OFFSET('Water Data'!$G$27,0,10*ROW('Water Data'!G3)))</f>
        <v/>
      </c>
      <c r="CC9" s="373" t="str">
        <f ca="1">+IF(OFFSET('Water Data'!$G$28,0,10*ROW('Water Data'!G3))="","",OFFSET('Water Data'!$G$28,0,10*ROW('Water Data'!G3)))</f>
        <v/>
      </c>
      <c r="CD9" s="373" t="str">
        <f ca="1">+IF(OFFSET('Water Data'!$G$29,0,10*ROW('Water Data'!G3))="","",OFFSET('Water Data'!$G$29,0,10*ROW('Water Data'!G3)))</f>
        <v/>
      </c>
      <c r="CE9" s="373" t="str">
        <f ca="1">+IF(OFFSET('Water Data'!$H$27,0,10*ROW('Water Data'!H3))="","",OFFSET('Water Data'!$H$27,0,10*ROW('Water Data'!H3)))</f>
        <v/>
      </c>
      <c r="CF9" s="373" t="str">
        <f ca="1">+IF(OFFSET('Water Data'!$H$28,0,10*ROW('Water Data'!H3))="","",OFFSET('Water Data'!$H$28,0,10*ROW('Water Data'!H3)))</f>
        <v/>
      </c>
      <c r="CG9" s="373" t="str">
        <f ca="1">+IF(OFFSET('Water Data'!$H$29,0,10*ROW('Water Data'!H3))="","",OFFSET('Water Data'!$H$29,0,10*ROW('Water Data'!H3)))</f>
        <v/>
      </c>
      <c r="CH9" s="373" t="str">
        <f ca="1">+IF(OFFSET('Water Data'!$I$27,0,10*ROW('Water Data'!I3))="","",OFFSET('Water Data'!$I$27,0,10*ROW('Water Data'!I3)))</f>
        <v/>
      </c>
      <c r="CI9" s="373" t="str">
        <f ca="1">+IF(OFFSET('Water Data'!$I$28,0,10*ROW('Water Data'!I3))="","",OFFSET('Water Data'!$I$28,0,10*ROW('Water Data'!I3)))</f>
        <v/>
      </c>
      <c r="CJ9" s="373" t="str">
        <f ca="1">+IF(OFFSET('Water Data'!$I$29,0,10*ROW('Water Data'!I3))="","",OFFSET('Water Data'!$I$29,0,10*ROW('Water Data'!I3)))</f>
        <v/>
      </c>
      <c r="CK9" s="373" t="str">
        <f ca="1">+IF(OFFSET('Sanitation Data'!$D$28,0,10*ROW('Sanitation Data'!D3))="","",OFFSET('Sanitation Data'!$D$28,0,10*ROW('Sanitation Data'!D3)))</f>
        <v/>
      </c>
      <c r="CL9" s="373" t="str">
        <f ca="1">+IF(OFFSET('Sanitation Data'!$D$29,0,10*ROW('Sanitation Data'!D3))="","",OFFSET('Sanitation Data'!$D$29,0,10*ROW('Sanitation Data'!D3)))</f>
        <v>Yes</v>
      </c>
      <c r="CM9" s="373" t="str">
        <f ca="1">+IF(OFFSET('Sanitation Data'!$D$30,0,10*ROW('Sanitation Data'!D3))="","",OFFSET('Sanitation Data'!$D$30,0,10*ROW('Sanitation Data'!D3)))</f>
        <v/>
      </c>
      <c r="CN9" s="373" t="str">
        <f ca="1">+IF(OFFSET('Sanitation Data'!$D$31,0,10*ROW('Sanitation Data'!D3))="","",OFFSET('Sanitation Data'!$D$31,0,10*ROW('Sanitation Data'!D3)))</f>
        <v/>
      </c>
      <c r="CO9" s="373" t="str">
        <f ca="1">+IF(OFFSET('Sanitation Data'!$D$32,0,10*ROW('Sanitation Data'!D3))="","",OFFSET('Sanitation Data'!$D$32,0,10*ROW('Sanitation Data'!D3)))</f>
        <v>Yes</v>
      </c>
      <c r="CP9" s="373" t="str">
        <f ca="1">+IF(OFFSET('Sanitation Data'!$E$28,0,10*ROW('Sanitation Data'!E3))="","",OFFSET('Sanitation Data'!$E$28,0,10*ROW('Sanitation Data'!E3)))</f>
        <v/>
      </c>
      <c r="CQ9" s="373" t="str">
        <f ca="1">+IF(OFFSET('Sanitation Data'!$E$29,0,10*ROW('Sanitation Data'!E3))="","",OFFSET('Sanitation Data'!$E$29,0,10*ROW('Sanitation Data'!E3)))</f>
        <v/>
      </c>
      <c r="CR9" s="373" t="str">
        <f ca="1">+IF(OFFSET('Sanitation Data'!$E$30,0,10*ROW('Sanitation Data'!E3))="","",OFFSET('Sanitation Data'!$E$30,0,10*ROW('Sanitation Data'!E3)))</f>
        <v/>
      </c>
      <c r="CS9" s="373" t="str">
        <f ca="1">+IF(OFFSET('Sanitation Data'!$E$31,0,10*ROW('Sanitation Data'!E3))="","",OFFSET('Sanitation Data'!$E$31,0,10*ROW('Sanitation Data'!E3)))</f>
        <v/>
      </c>
      <c r="CT9" s="373" t="str">
        <f ca="1">+IF(OFFSET('Sanitation Data'!$E$32,0,10*ROW('Sanitation Data'!E3))="","",OFFSET('Sanitation Data'!$E$32,0,10*ROW('Sanitation Data'!E3)))</f>
        <v/>
      </c>
      <c r="CU9" s="373" t="str">
        <f ca="1">+IF(OFFSET('Sanitation Data'!$F$28,0,10*ROW('Sanitation Data'!F3))="","",OFFSET('Sanitation Data'!$F$28,0,10*ROW('Sanitation Data'!F3)))</f>
        <v/>
      </c>
      <c r="CV9" s="373" t="str">
        <f ca="1">+IF(OFFSET('Sanitation Data'!$F$29,0,10*ROW('Sanitation Data'!F3))="","",OFFSET('Sanitation Data'!$F$29,0,10*ROW('Sanitation Data'!F3)))</f>
        <v/>
      </c>
      <c r="CW9" s="373" t="str">
        <f ca="1">+IF(OFFSET('Sanitation Data'!$F$30,0,10*ROW('Sanitation Data'!F3))="","",OFFSET('Sanitation Data'!$F$30,0,10*ROW('Sanitation Data'!F3)))</f>
        <v/>
      </c>
      <c r="CX9" s="373" t="str">
        <f ca="1">+IF(OFFSET('Sanitation Data'!$F$31,0,10*ROW('Sanitation Data'!F3))="","",OFFSET('Sanitation Data'!$F$31,0,10*ROW('Sanitation Data'!F3)))</f>
        <v/>
      </c>
      <c r="CY9" s="373" t="str">
        <f ca="1">+IF(OFFSET('Sanitation Data'!$F$32,0,10*ROW('Sanitation Data'!F3))="","",OFFSET('Sanitation Data'!$F$32,0,10*ROW('Sanitation Data'!F3)))</f>
        <v/>
      </c>
      <c r="CZ9" s="373" t="str">
        <f ca="1">+IF(OFFSET('Sanitation Data'!$G$28,0,10*ROW('Sanitation Data'!G3))="","",OFFSET('Sanitation Data'!$G$28,0,10*ROW('Sanitation Data'!G3)))</f>
        <v/>
      </c>
      <c r="DA9" s="373" t="str">
        <f ca="1">+IF(OFFSET('Sanitation Data'!$G$29,0,10*ROW('Sanitation Data'!G3))="","",OFFSET('Sanitation Data'!$G$29,0,10*ROW('Sanitation Data'!G3)))</f>
        <v/>
      </c>
      <c r="DB9" s="373" t="str">
        <f ca="1">+IF(OFFSET('Sanitation Data'!$G$30,0,10*ROW('Sanitation Data'!G3))="","",OFFSET('Sanitation Data'!$G$30,0,10*ROW('Sanitation Data'!G3)))</f>
        <v/>
      </c>
      <c r="DC9" s="373" t="str">
        <f ca="1">+IF(OFFSET('Sanitation Data'!$G$31,0,10*ROW('Sanitation Data'!G3))="","",OFFSET('Sanitation Data'!$G$31,0,10*ROW('Sanitation Data'!G3)))</f>
        <v/>
      </c>
      <c r="DD9" s="373" t="str">
        <f ca="1">+IF(OFFSET('Sanitation Data'!$G$32,0,10*ROW('Sanitation Data'!G3))="","",OFFSET('Sanitation Data'!$G$32,0,10*ROW('Sanitation Data'!G3)))</f>
        <v/>
      </c>
      <c r="DE9" s="373" t="str">
        <f ca="1">+IF(OFFSET('Sanitation Data'!$H$28,0,10*ROW('Sanitation Data'!H3))="","",OFFSET('Sanitation Data'!$H$28,0,10*ROW('Sanitation Data'!H3)))</f>
        <v/>
      </c>
      <c r="DF9" s="373" t="str">
        <f ca="1">+IF(OFFSET('Sanitation Data'!$H$29,0,10*ROW('Sanitation Data'!H3))="","",OFFSET('Sanitation Data'!$H$29,0,10*ROW('Sanitation Data'!H3)))</f>
        <v/>
      </c>
      <c r="DG9" s="373" t="str">
        <f ca="1">+IF(OFFSET('Sanitation Data'!$H$30,0,10*ROW('Sanitation Data'!H3))="","",OFFSET('Sanitation Data'!$H$30,0,10*ROW('Sanitation Data'!H3)))</f>
        <v/>
      </c>
      <c r="DH9" s="373" t="str">
        <f ca="1">+IF(OFFSET('Sanitation Data'!$H$31,0,10*ROW('Sanitation Data'!H3))="","",OFFSET('Sanitation Data'!$H$31,0,10*ROW('Sanitation Data'!H3)))</f>
        <v/>
      </c>
      <c r="DI9" s="373" t="str">
        <f ca="1">+IF(OFFSET('Sanitation Data'!$H$32,0,10*ROW('Sanitation Data'!H3))="","",OFFSET('Sanitation Data'!$H$32,0,10*ROW('Sanitation Data'!H3)))</f>
        <v/>
      </c>
      <c r="DJ9" s="373" t="str">
        <f ca="1">+IF(OFFSET('Sanitation Data'!$I$28,0,10*ROW('Sanitation Data'!I3))="","",OFFSET('Sanitation Data'!$I$28,0,10*ROW('Sanitation Data'!I3)))</f>
        <v/>
      </c>
      <c r="DK9" s="373" t="str">
        <f ca="1">+IF(OFFSET('Sanitation Data'!$I$29,0,10*ROW('Sanitation Data'!I3))="","",OFFSET('Sanitation Data'!$I$29,0,10*ROW('Sanitation Data'!I3)))</f>
        <v/>
      </c>
      <c r="DL9" s="373" t="str">
        <f ca="1">+IF(OFFSET('Sanitation Data'!$I$30,0,10*ROW('Sanitation Data'!I3))="","",OFFSET('Sanitation Data'!$I$30,0,10*ROW('Sanitation Data'!I3)))</f>
        <v/>
      </c>
      <c r="DM9" s="373" t="str">
        <f ca="1">+IF(OFFSET('Sanitation Data'!$I$31,0,10*ROW('Sanitation Data'!I3))="","",OFFSET('Sanitation Data'!$I$31,0,10*ROW('Sanitation Data'!I3)))</f>
        <v/>
      </c>
      <c r="DN9" s="373" t="str">
        <f ca="1">+IF(OFFSET('Sanitation Data'!$I$32,0,10*ROW('Sanitation Data'!I3))="","",OFFSET('Sanitation Data'!$I$32,0,10*ROW('Sanitation Data'!I3)))</f>
        <v/>
      </c>
      <c r="DO9" s="373" t="str">
        <f ca="1">+IF(OFFSET('Hygiene Data'!$D$11,0,10*ROW('Hygiene Data'!D3))="","",OFFSET('Hygiene Data'!$D$11,0,10*ROW('Hygiene Data'!D3)))</f>
        <v/>
      </c>
      <c r="DP9" s="373" t="str">
        <f ca="1">+IF(OFFSET('Hygiene Data'!$D$12,0,10*ROW('Hygiene Data'!D3))="","",OFFSET('Hygiene Data'!$D$12,0,10*ROW('Hygiene Data'!D3)))</f>
        <v>Yes</v>
      </c>
      <c r="DQ9" s="373" t="str">
        <f ca="1">+IF(OFFSET('Hygiene Data'!$D$13,0,10*ROW('Hygiene Data'!D3))="","",OFFSET('Hygiene Data'!$D$13,0,10*ROW('Hygiene Data'!D3)))</f>
        <v>Yes</v>
      </c>
      <c r="DR9" s="373" t="str">
        <f ca="1">+IF(OFFSET('Hygiene Data'!$E$11,0,10*ROW('Hygiene Data'!E3))="","",OFFSET('Hygiene Data'!$E$11,0,10*ROW('Hygiene Data'!E3)))</f>
        <v/>
      </c>
      <c r="DS9" s="373" t="str">
        <f ca="1">+IF(OFFSET('Hygiene Data'!$E$12,0,10*ROW('Hygiene Data'!E3))="","",OFFSET('Hygiene Data'!$E$12,0,10*ROW('Hygiene Data'!E3)))</f>
        <v/>
      </c>
      <c r="DT9" s="373" t="str">
        <f ca="1">+IF(OFFSET('Hygiene Data'!$E$13,0,10*ROW('Hygiene Data'!E3))="","",OFFSET('Hygiene Data'!$E$13,0,10*ROW('Hygiene Data'!E3)))</f>
        <v/>
      </c>
      <c r="DU9" s="373" t="str">
        <f ca="1">+IF(OFFSET('Hygiene Data'!$F$11,0,10*ROW('Hygiene Data'!F3))="","",OFFSET('Hygiene Data'!$F$11,0,10*ROW('Hygiene Data'!F3)))</f>
        <v/>
      </c>
      <c r="DV9" s="373" t="str">
        <f ca="1">+IF(OFFSET('Hygiene Data'!$F$12,0,10*ROW('Hygiene Data'!F3))="","",OFFSET('Hygiene Data'!$F$12,0,10*ROW('Hygiene Data'!F3)))</f>
        <v/>
      </c>
      <c r="DW9" s="373" t="str">
        <f ca="1">+IF(OFFSET('Hygiene Data'!$F$13,0,10*ROW('Hygiene Data'!F3))="","",OFFSET('Hygiene Data'!$F$13,0,10*ROW('Hygiene Data'!F3)))</f>
        <v/>
      </c>
      <c r="DX9" s="373" t="str">
        <f ca="1">+IF(OFFSET('Hygiene Data'!$G$11,0,10*ROW('Hygiene Data'!G3))="","",OFFSET('Hygiene Data'!$G$11,0,10*ROW('Hygiene Data'!G3)))</f>
        <v/>
      </c>
      <c r="DY9" s="373" t="str">
        <f ca="1">+IF(OFFSET('Hygiene Data'!$G$12,0,10*ROW('Hygiene Data'!G3))="","",OFFSET('Hygiene Data'!$G$12,0,10*ROW('Hygiene Data'!G3)))</f>
        <v/>
      </c>
      <c r="DZ9" s="373" t="str">
        <f ca="1">+IF(OFFSET('Hygiene Data'!$G$13,0,10*ROW('Hygiene Data'!G3))="","",OFFSET('Hygiene Data'!$G$13,0,10*ROW('Hygiene Data'!G3)))</f>
        <v/>
      </c>
      <c r="EA9" s="373" t="str">
        <f ca="1">+IF(OFFSET('Hygiene Data'!$H$11,0,10*ROW('Hygiene Data'!H3))="","",OFFSET('Hygiene Data'!$H$11,0,10*ROW('Hygiene Data'!H3)))</f>
        <v/>
      </c>
      <c r="EB9" s="373" t="str">
        <f ca="1">+IF(OFFSET('Hygiene Data'!$H$12,0,10*ROW('Hygiene Data'!H3))="","",OFFSET('Hygiene Data'!$H$12,0,10*ROW('Hygiene Data'!H3)))</f>
        <v/>
      </c>
      <c r="EC9" s="373" t="str">
        <f ca="1">+IF(OFFSET('Hygiene Data'!$H$13,0,10*ROW('Hygiene Data'!H3))="","",OFFSET('Hygiene Data'!$H$13,0,10*ROW('Hygiene Data'!H3)))</f>
        <v/>
      </c>
      <c r="ED9" s="373" t="str">
        <f ca="1">+IF(OFFSET('Hygiene Data'!$I$11,0,10*ROW('Hygiene Data'!I3))="","",OFFSET('Hygiene Data'!$I$11,0,10*ROW('Hygiene Data'!I3)))</f>
        <v/>
      </c>
      <c r="EE9" s="373" t="str">
        <f ca="1">+IF(OFFSET('Hygiene Data'!$I$12,0,10*ROW('Hygiene Data'!I3))="","",OFFSET('Hygiene Data'!$I$12,0,10*ROW('Hygiene Data'!I3)))</f>
        <v/>
      </c>
      <c r="EF9" s="373" t="str">
        <f ca="1">+IF(OFFSET('Hygiene Data'!$I$13,0,10*ROW('Hygiene Data'!I3))="","",OFFSET('Hygiene Data'!$I$13,0,10*ROW('Hygiene Data'!I3)))</f>
        <v/>
      </c>
    </row>
    <row r="10" spans="1:136" x14ac:dyDescent="0.25">
      <c r="A10" s="482" t="str">
        <f ca="1">+IF(OFFSET('Water Data'!$B$2,0,10*ROW('Water Data'!E4))="","",OFFSET('Water Data'!$B$2,0,10*ROW('Water Data'!E4)))</f>
        <v>SRB_2021_PWH</v>
      </c>
      <c r="B10" s="48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9">
        <f t="shared" ca="1" si="0"/>
        <v>2021</v>
      </c>
      <c r="D10" s="51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0">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96</v>
      </c>
      <c r="G10" s="51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1">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98</v>
      </c>
      <c r="AA10" s="51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2">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46</v>
      </c>
      <c r="BC10" s="51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3" t="str">
        <f ca="1">+IF(OFFSET('Water Data'!$D$27,0,10*ROW('Water Data'!D4))="","",OFFSET('Water Data'!$D$27,0,10*ROW('Water Data'!D4)))</f>
        <v/>
      </c>
      <c r="BT10" s="373" t="str">
        <f ca="1">+IF(OFFSET('Water Data'!$D$28,0,10*ROW('Water Data'!D4))="","",OFFSET('Water Data'!$D$28,0,10*ROW('Water Data'!D4)))</f>
        <v/>
      </c>
      <c r="BU10" s="373" t="str">
        <f ca="1">+IF(OFFSET('Water Data'!$D$29,0,10*ROW('Water Data'!D4))="","",OFFSET('Water Data'!$D$29,0,10*ROW('Water Data'!D4)))</f>
        <v>Yes</v>
      </c>
      <c r="BV10" s="373" t="str">
        <f ca="1">+IF(OFFSET('Water Data'!$E$27,0,10*ROW('Water Data'!E4))="","",OFFSET('Water Data'!$E$27,0,10*ROW('Water Data'!E4)))</f>
        <v/>
      </c>
      <c r="BW10" s="373" t="str">
        <f ca="1">+IF(OFFSET('Water Data'!$E$28,0,10*ROW('Water Data'!E4))="","",OFFSET('Water Data'!$E$28,0,10*ROW('Water Data'!E4)))</f>
        <v/>
      </c>
      <c r="BX10" s="373" t="str">
        <f ca="1">+IF(OFFSET('Water Data'!$E$29,0,10*ROW('Water Data'!E4))="","",OFFSET('Water Data'!$E$29,0,10*ROW('Water Data'!E4)))</f>
        <v/>
      </c>
      <c r="BY10" s="373" t="str">
        <f ca="1">+IF(OFFSET('Water Data'!$F$27,0,10*ROW('Water Data'!F4))="","",OFFSET('Water Data'!$F$27,0,10*ROW('Water Data'!F4)))</f>
        <v/>
      </c>
      <c r="BZ10" s="373" t="str">
        <f ca="1">+IF(OFFSET('Water Data'!$F$28,0,10*ROW('Water Data'!F4))="","",OFFSET('Water Data'!$F$28,0,10*ROW('Water Data'!F4)))</f>
        <v/>
      </c>
      <c r="CA10" s="373" t="str">
        <f ca="1">+IF(OFFSET('Water Data'!$F$29,0,10*ROW('Water Data'!F4))="","",OFFSET('Water Data'!$F$29,0,10*ROW('Water Data'!F4)))</f>
        <v/>
      </c>
      <c r="CB10" s="373" t="str">
        <f ca="1">+IF(OFFSET('Water Data'!$G$27,0,10*ROW('Water Data'!G4))="","",OFFSET('Water Data'!$G$27,0,10*ROW('Water Data'!G4)))</f>
        <v/>
      </c>
      <c r="CC10" s="373" t="str">
        <f ca="1">+IF(OFFSET('Water Data'!$G$28,0,10*ROW('Water Data'!G4))="","",OFFSET('Water Data'!$G$28,0,10*ROW('Water Data'!G4)))</f>
        <v/>
      </c>
      <c r="CD10" s="373" t="str">
        <f ca="1">+IF(OFFSET('Water Data'!$G$29,0,10*ROW('Water Data'!G4))="","",OFFSET('Water Data'!$G$29,0,10*ROW('Water Data'!G4)))</f>
        <v/>
      </c>
      <c r="CE10" s="373" t="str">
        <f ca="1">+IF(OFFSET('Water Data'!$H$27,0,10*ROW('Water Data'!H4))="","",OFFSET('Water Data'!$H$27,0,10*ROW('Water Data'!H4)))</f>
        <v/>
      </c>
      <c r="CF10" s="373" t="str">
        <f ca="1">+IF(OFFSET('Water Data'!$H$28,0,10*ROW('Water Data'!H4))="","",OFFSET('Water Data'!$H$28,0,10*ROW('Water Data'!H4)))</f>
        <v/>
      </c>
      <c r="CG10" s="373" t="str">
        <f ca="1">+IF(OFFSET('Water Data'!$H$29,0,10*ROW('Water Data'!H4))="","",OFFSET('Water Data'!$H$29,0,10*ROW('Water Data'!H4)))</f>
        <v/>
      </c>
      <c r="CH10" s="373" t="str">
        <f ca="1">+IF(OFFSET('Water Data'!$I$27,0,10*ROW('Water Data'!I4))="","",OFFSET('Water Data'!$I$27,0,10*ROW('Water Data'!I4)))</f>
        <v/>
      </c>
      <c r="CI10" s="373" t="str">
        <f ca="1">+IF(OFFSET('Water Data'!$I$28,0,10*ROW('Water Data'!I4))="","",OFFSET('Water Data'!$I$28,0,10*ROW('Water Data'!I4)))</f>
        <v/>
      </c>
      <c r="CJ10" s="373" t="str">
        <f ca="1">+IF(OFFSET('Water Data'!$I$29,0,10*ROW('Water Data'!I4))="","",OFFSET('Water Data'!$I$29,0,10*ROW('Water Data'!I4)))</f>
        <v/>
      </c>
      <c r="CK10" s="373" t="str">
        <f ca="1">+IF(OFFSET('Sanitation Data'!$D$28,0,10*ROW('Sanitation Data'!D4))="","",OFFSET('Sanitation Data'!$D$28,0,10*ROW('Sanitation Data'!D4)))</f>
        <v/>
      </c>
      <c r="CL10" s="373" t="str">
        <f ca="1">+IF(OFFSET('Sanitation Data'!$D$29,0,10*ROW('Sanitation Data'!D4))="","",OFFSET('Sanitation Data'!$D$29,0,10*ROW('Sanitation Data'!D4)))</f>
        <v/>
      </c>
      <c r="CM10" s="373" t="str">
        <f ca="1">+IF(OFFSET('Sanitation Data'!$D$30,0,10*ROW('Sanitation Data'!D4))="","",OFFSET('Sanitation Data'!$D$30,0,10*ROW('Sanitation Data'!D4)))</f>
        <v/>
      </c>
      <c r="CN10" s="373" t="str">
        <f ca="1">+IF(OFFSET('Sanitation Data'!$D$31,0,10*ROW('Sanitation Data'!D4))="","",OFFSET('Sanitation Data'!$D$31,0,10*ROW('Sanitation Data'!D4)))</f>
        <v/>
      </c>
      <c r="CO10" s="373" t="str">
        <f ca="1">+IF(OFFSET('Sanitation Data'!$D$32,0,10*ROW('Sanitation Data'!D4))="","",OFFSET('Sanitation Data'!$D$32,0,10*ROW('Sanitation Data'!D4)))</f>
        <v>Yes</v>
      </c>
      <c r="CP10" s="373" t="str">
        <f ca="1">+IF(OFFSET('Sanitation Data'!$E$28,0,10*ROW('Sanitation Data'!E4))="","",OFFSET('Sanitation Data'!$E$28,0,10*ROW('Sanitation Data'!E4)))</f>
        <v/>
      </c>
      <c r="CQ10" s="373" t="str">
        <f ca="1">+IF(OFFSET('Sanitation Data'!$E$29,0,10*ROW('Sanitation Data'!E4))="","",OFFSET('Sanitation Data'!$E$29,0,10*ROW('Sanitation Data'!E4)))</f>
        <v/>
      </c>
      <c r="CR10" s="373" t="str">
        <f ca="1">+IF(OFFSET('Sanitation Data'!$E$30,0,10*ROW('Sanitation Data'!E4))="","",OFFSET('Sanitation Data'!$E$30,0,10*ROW('Sanitation Data'!E4)))</f>
        <v/>
      </c>
      <c r="CS10" s="373" t="str">
        <f ca="1">+IF(OFFSET('Sanitation Data'!$E$31,0,10*ROW('Sanitation Data'!E4))="","",OFFSET('Sanitation Data'!$E$31,0,10*ROW('Sanitation Data'!E4)))</f>
        <v/>
      </c>
      <c r="CT10" s="373" t="str">
        <f ca="1">+IF(OFFSET('Sanitation Data'!$E$32,0,10*ROW('Sanitation Data'!E4))="","",OFFSET('Sanitation Data'!$E$32,0,10*ROW('Sanitation Data'!E4)))</f>
        <v/>
      </c>
      <c r="CU10" s="373" t="str">
        <f ca="1">+IF(OFFSET('Sanitation Data'!$F$28,0,10*ROW('Sanitation Data'!F4))="","",OFFSET('Sanitation Data'!$F$28,0,10*ROW('Sanitation Data'!F4)))</f>
        <v/>
      </c>
      <c r="CV10" s="373" t="str">
        <f ca="1">+IF(OFFSET('Sanitation Data'!$F$29,0,10*ROW('Sanitation Data'!F4))="","",OFFSET('Sanitation Data'!$F$29,0,10*ROW('Sanitation Data'!F4)))</f>
        <v/>
      </c>
      <c r="CW10" s="373" t="str">
        <f ca="1">+IF(OFFSET('Sanitation Data'!$F$30,0,10*ROW('Sanitation Data'!F4))="","",OFFSET('Sanitation Data'!$F$30,0,10*ROW('Sanitation Data'!F4)))</f>
        <v/>
      </c>
      <c r="CX10" s="373" t="str">
        <f ca="1">+IF(OFFSET('Sanitation Data'!$F$31,0,10*ROW('Sanitation Data'!F4))="","",OFFSET('Sanitation Data'!$F$31,0,10*ROW('Sanitation Data'!F4)))</f>
        <v/>
      </c>
      <c r="CY10" s="373" t="str">
        <f ca="1">+IF(OFFSET('Sanitation Data'!$F$32,0,10*ROW('Sanitation Data'!F4))="","",OFFSET('Sanitation Data'!$F$32,0,10*ROW('Sanitation Data'!F4)))</f>
        <v/>
      </c>
      <c r="CZ10" s="373" t="str">
        <f ca="1">+IF(OFFSET('Sanitation Data'!$G$28,0,10*ROW('Sanitation Data'!G4))="","",OFFSET('Sanitation Data'!$G$28,0,10*ROW('Sanitation Data'!G4)))</f>
        <v/>
      </c>
      <c r="DA10" s="373" t="str">
        <f ca="1">+IF(OFFSET('Sanitation Data'!$G$29,0,10*ROW('Sanitation Data'!G4))="","",OFFSET('Sanitation Data'!$G$29,0,10*ROW('Sanitation Data'!G4)))</f>
        <v/>
      </c>
      <c r="DB10" s="373" t="str">
        <f ca="1">+IF(OFFSET('Sanitation Data'!$G$30,0,10*ROW('Sanitation Data'!G4))="","",OFFSET('Sanitation Data'!$G$30,0,10*ROW('Sanitation Data'!G4)))</f>
        <v/>
      </c>
      <c r="DC10" s="373" t="str">
        <f ca="1">+IF(OFFSET('Sanitation Data'!$G$31,0,10*ROW('Sanitation Data'!G4))="","",OFFSET('Sanitation Data'!$G$31,0,10*ROW('Sanitation Data'!G4)))</f>
        <v/>
      </c>
      <c r="DD10" s="373" t="str">
        <f ca="1">+IF(OFFSET('Sanitation Data'!$G$32,0,10*ROW('Sanitation Data'!G4))="","",OFFSET('Sanitation Data'!$G$32,0,10*ROW('Sanitation Data'!G4)))</f>
        <v/>
      </c>
      <c r="DE10" s="373" t="str">
        <f ca="1">+IF(OFFSET('Sanitation Data'!$H$28,0,10*ROW('Sanitation Data'!H4))="","",OFFSET('Sanitation Data'!$H$28,0,10*ROW('Sanitation Data'!H4)))</f>
        <v/>
      </c>
      <c r="DF10" s="373" t="str">
        <f ca="1">+IF(OFFSET('Sanitation Data'!$H$29,0,10*ROW('Sanitation Data'!H4))="","",OFFSET('Sanitation Data'!$H$29,0,10*ROW('Sanitation Data'!H4)))</f>
        <v/>
      </c>
      <c r="DG10" s="373" t="str">
        <f ca="1">+IF(OFFSET('Sanitation Data'!$H$30,0,10*ROW('Sanitation Data'!H4))="","",OFFSET('Sanitation Data'!$H$30,0,10*ROW('Sanitation Data'!H4)))</f>
        <v/>
      </c>
      <c r="DH10" s="373" t="str">
        <f ca="1">+IF(OFFSET('Sanitation Data'!$H$31,0,10*ROW('Sanitation Data'!H4))="","",OFFSET('Sanitation Data'!$H$31,0,10*ROW('Sanitation Data'!H4)))</f>
        <v/>
      </c>
      <c r="DI10" s="373" t="str">
        <f ca="1">+IF(OFFSET('Sanitation Data'!$H$32,0,10*ROW('Sanitation Data'!H4))="","",OFFSET('Sanitation Data'!$H$32,0,10*ROW('Sanitation Data'!H4)))</f>
        <v/>
      </c>
      <c r="DJ10" s="373" t="str">
        <f ca="1">+IF(OFFSET('Sanitation Data'!$I$28,0,10*ROW('Sanitation Data'!I4))="","",OFFSET('Sanitation Data'!$I$28,0,10*ROW('Sanitation Data'!I4)))</f>
        <v/>
      </c>
      <c r="DK10" s="373" t="str">
        <f ca="1">+IF(OFFSET('Sanitation Data'!$I$29,0,10*ROW('Sanitation Data'!I4))="","",OFFSET('Sanitation Data'!$I$29,0,10*ROW('Sanitation Data'!I4)))</f>
        <v/>
      </c>
      <c r="DL10" s="373" t="str">
        <f ca="1">+IF(OFFSET('Sanitation Data'!$I$30,0,10*ROW('Sanitation Data'!I4))="","",OFFSET('Sanitation Data'!$I$30,0,10*ROW('Sanitation Data'!I4)))</f>
        <v/>
      </c>
      <c r="DM10" s="373" t="str">
        <f ca="1">+IF(OFFSET('Sanitation Data'!$I$31,0,10*ROW('Sanitation Data'!I4))="","",OFFSET('Sanitation Data'!$I$31,0,10*ROW('Sanitation Data'!I4)))</f>
        <v/>
      </c>
      <c r="DN10" s="373" t="str">
        <f ca="1">+IF(OFFSET('Sanitation Data'!$I$32,0,10*ROW('Sanitation Data'!I4))="","",OFFSET('Sanitation Data'!$I$32,0,10*ROW('Sanitation Data'!I4)))</f>
        <v/>
      </c>
      <c r="DO10" s="373" t="str">
        <f ca="1">+IF(OFFSET('Hygiene Data'!$D$11,0,10*ROW('Hygiene Data'!D4))="","",OFFSET('Hygiene Data'!$D$11,0,10*ROW('Hygiene Data'!D4)))</f>
        <v/>
      </c>
      <c r="DP10" s="373" t="str">
        <f ca="1">+IF(OFFSET('Hygiene Data'!$D$12,0,10*ROW('Hygiene Data'!D4))="","",OFFSET('Hygiene Data'!$D$12,0,10*ROW('Hygiene Data'!D4)))</f>
        <v/>
      </c>
      <c r="DQ10" s="373" t="str">
        <f ca="1">+IF(OFFSET('Hygiene Data'!$D$13,0,10*ROW('Hygiene Data'!D4))="","",OFFSET('Hygiene Data'!$D$13,0,10*ROW('Hygiene Data'!D4)))</f>
        <v>Yes</v>
      </c>
      <c r="DR10" s="373" t="str">
        <f ca="1">+IF(OFFSET('Hygiene Data'!$E$11,0,10*ROW('Hygiene Data'!E4))="","",OFFSET('Hygiene Data'!$E$11,0,10*ROW('Hygiene Data'!E4)))</f>
        <v/>
      </c>
      <c r="DS10" s="373" t="str">
        <f ca="1">+IF(OFFSET('Hygiene Data'!$E$12,0,10*ROW('Hygiene Data'!E4))="","",OFFSET('Hygiene Data'!$E$12,0,10*ROW('Hygiene Data'!E4)))</f>
        <v/>
      </c>
      <c r="DT10" s="373" t="str">
        <f ca="1">+IF(OFFSET('Hygiene Data'!$E$13,0,10*ROW('Hygiene Data'!E4))="","",OFFSET('Hygiene Data'!$E$13,0,10*ROW('Hygiene Data'!E4)))</f>
        <v/>
      </c>
      <c r="DU10" s="373" t="str">
        <f ca="1">+IF(OFFSET('Hygiene Data'!$F$11,0,10*ROW('Hygiene Data'!F4))="","",OFFSET('Hygiene Data'!$F$11,0,10*ROW('Hygiene Data'!F4)))</f>
        <v/>
      </c>
      <c r="DV10" s="373" t="str">
        <f ca="1">+IF(OFFSET('Hygiene Data'!$F$12,0,10*ROW('Hygiene Data'!F4))="","",OFFSET('Hygiene Data'!$F$12,0,10*ROW('Hygiene Data'!F4)))</f>
        <v/>
      </c>
      <c r="DW10" s="373" t="str">
        <f ca="1">+IF(OFFSET('Hygiene Data'!$F$13,0,10*ROW('Hygiene Data'!F4))="","",OFFSET('Hygiene Data'!$F$13,0,10*ROW('Hygiene Data'!F4)))</f>
        <v/>
      </c>
      <c r="DX10" s="373" t="str">
        <f ca="1">+IF(OFFSET('Hygiene Data'!$G$11,0,10*ROW('Hygiene Data'!G4))="","",OFFSET('Hygiene Data'!$G$11,0,10*ROW('Hygiene Data'!G4)))</f>
        <v/>
      </c>
      <c r="DY10" s="373" t="str">
        <f ca="1">+IF(OFFSET('Hygiene Data'!$G$12,0,10*ROW('Hygiene Data'!G4))="","",OFFSET('Hygiene Data'!$G$12,0,10*ROW('Hygiene Data'!G4)))</f>
        <v/>
      </c>
      <c r="DZ10" s="373" t="str">
        <f ca="1">+IF(OFFSET('Hygiene Data'!$G$13,0,10*ROW('Hygiene Data'!G4))="","",OFFSET('Hygiene Data'!$G$13,0,10*ROW('Hygiene Data'!G4)))</f>
        <v/>
      </c>
      <c r="EA10" s="373" t="str">
        <f ca="1">+IF(OFFSET('Hygiene Data'!$H$11,0,10*ROW('Hygiene Data'!H4))="","",OFFSET('Hygiene Data'!$H$11,0,10*ROW('Hygiene Data'!H4)))</f>
        <v/>
      </c>
      <c r="EB10" s="373" t="str">
        <f ca="1">+IF(OFFSET('Hygiene Data'!$H$12,0,10*ROW('Hygiene Data'!H4))="","",OFFSET('Hygiene Data'!$H$12,0,10*ROW('Hygiene Data'!H4)))</f>
        <v/>
      </c>
      <c r="EC10" s="373" t="str">
        <f ca="1">+IF(OFFSET('Hygiene Data'!$H$13,0,10*ROW('Hygiene Data'!H4))="","",OFFSET('Hygiene Data'!$H$13,0,10*ROW('Hygiene Data'!H4)))</f>
        <v/>
      </c>
      <c r="ED10" s="373" t="str">
        <f ca="1">+IF(OFFSET('Hygiene Data'!$I$11,0,10*ROW('Hygiene Data'!I4))="","",OFFSET('Hygiene Data'!$I$11,0,10*ROW('Hygiene Data'!I4)))</f>
        <v/>
      </c>
      <c r="EE10" s="373" t="str">
        <f ca="1">+IF(OFFSET('Hygiene Data'!$I$12,0,10*ROW('Hygiene Data'!I4))="","",OFFSET('Hygiene Data'!$I$12,0,10*ROW('Hygiene Data'!I4)))</f>
        <v/>
      </c>
      <c r="EF10" s="373" t="str">
        <f ca="1">+IF(OFFSET('Hygiene Data'!$I$13,0,10*ROW('Hygiene Data'!I4))="","",OFFSET('Hygiene Data'!$I$13,0,10*ROW('Hygiene Data'!I4)))</f>
        <v/>
      </c>
    </row>
    <row r="11" spans="1:136" x14ac:dyDescent="0.25">
      <c r="A11" s="482" t="str">
        <f ca="1">+IF(OFFSET('Water Data'!$B$2,0,10*ROW('Water Data'!E5))="","",OFFSET('Water Data'!$B$2,0,10*ROW('Water Data'!E5)))</f>
        <v>SRB_2022_SUR</v>
      </c>
      <c r="B11" s="48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Survey</v>
      </c>
      <c r="C11" s="509">
        <f t="shared" ca="1" si="0"/>
        <v>2022</v>
      </c>
      <c r="D11" s="51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1">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11">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98.484848484848484</v>
      </c>
      <c r="X11" s="511">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96.61363636363636</v>
      </c>
      <c r="Y11" s="511">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83.562901744719923</v>
      </c>
      <c r="Z11" s="511">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81.975206611570243</v>
      </c>
      <c r="AA11" s="51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3" t="str">
        <f ca="1">+IF(OFFSET('Water Data'!$D$27,0,10*ROW('Water Data'!D5))="","",OFFSET('Water Data'!$D$27,0,10*ROW('Water Data'!D5)))</f>
        <v/>
      </c>
      <c r="BT11" s="373" t="str">
        <f ca="1">+IF(OFFSET('Water Data'!$D$28,0,10*ROW('Water Data'!D5))="","",OFFSET('Water Data'!$D$28,0,10*ROW('Water Data'!D5)))</f>
        <v/>
      </c>
      <c r="BU11" s="373" t="str">
        <f ca="1">+IF(OFFSET('Water Data'!$D$29,0,10*ROW('Water Data'!D5))="","",OFFSET('Water Data'!$D$29,0,10*ROW('Water Data'!D5)))</f>
        <v/>
      </c>
      <c r="BV11" s="373" t="str">
        <f ca="1">+IF(OFFSET('Water Data'!$E$27,0,10*ROW('Water Data'!E5))="","",OFFSET('Water Data'!$E$27,0,10*ROW('Water Data'!E5)))</f>
        <v/>
      </c>
      <c r="BW11" s="373" t="str">
        <f ca="1">+IF(OFFSET('Water Data'!$E$28,0,10*ROW('Water Data'!E5))="","",OFFSET('Water Data'!$E$28,0,10*ROW('Water Data'!E5)))</f>
        <v/>
      </c>
      <c r="BX11" s="373" t="str">
        <f ca="1">+IF(OFFSET('Water Data'!$E$29,0,10*ROW('Water Data'!E5))="","",OFFSET('Water Data'!$E$29,0,10*ROW('Water Data'!E5)))</f>
        <v/>
      </c>
      <c r="BY11" s="373" t="str">
        <f ca="1">+IF(OFFSET('Water Data'!$F$27,0,10*ROW('Water Data'!F5))="","",OFFSET('Water Data'!$F$27,0,10*ROW('Water Data'!F5)))</f>
        <v/>
      </c>
      <c r="BZ11" s="373" t="str">
        <f ca="1">+IF(OFFSET('Water Data'!$F$28,0,10*ROW('Water Data'!F5))="","",OFFSET('Water Data'!$F$28,0,10*ROW('Water Data'!F5)))</f>
        <v/>
      </c>
      <c r="CA11" s="373" t="str">
        <f ca="1">+IF(OFFSET('Water Data'!$F$29,0,10*ROW('Water Data'!F5))="","",OFFSET('Water Data'!$F$29,0,10*ROW('Water Data'!F5)))</f>
        <v/>
      </c>
      <c r="CB11" s="373" t="str">
        <f ca="1">+IF(OFFSET('Water Data'!$G$27,0,10*ROW('Water Data'!G5))="","",OFFSET('Water Data'!$G$27,0,10*ROW('Water Data'!G5)))</f>
        <v/>
      </c>
      <c r="CC11" s="373" t="str">
        <f ca="1">+IF(OFFSET('Water Data'!$G$28,0,10*ROW('Water Data'!G5))="","",OFFSET('Water Data'!$G$28,0,10*ROW('Water Data'!G5)))</f>
        <v/>
      </c>
      <c r="CD11" s="373" t="str">
        <f ca="1">+IF(OFFSET('Water Data'!$G$29,0,10*ROW('Water Data'!G5))="","",OFFSET('Water Data'!$G$29,0,10*ROW('Water Data'!G5)))</f>
        <v/>
      </c>
      <c r="CE11" s="373" t="str">
        <f ca="1">+IF(OFFSET('Water Data'!$H$27,0,10*ROW('Water Data'!H5))="","",OFFSET('Water Data'!$H$27,0,10*ROW('Water Data'!H5)))</f>
        <v/>
      </c>
      <c r="CF11" s="373" t="str">
        <f ca="1">+IF(OFFSET('Water Data'!$H$28,0,10*ROW('Water Data'!H5))="","",OFFSET('Water Data'!$H$28,0,10*ROW('Water Data'!H5)))</f>
        <v/>
      </c>
      <c r="CG11" s="373" t="str">
        <f ca="1">+IF(OFFSET('Water Data'!$H$29,0,10*ROW('Water Data'!H5))="","",OFFSET('Water Data'!$H$29,0,10*ROW('Water Data'!H5)))</f>
        <v/>
      </c>
      <c r="CH11" s="373" t="str">
        <f ca="1">+IF(OFFSET('Water Data'!$I$27,0,10*ROW('Water Data'!I5))="","",OFFSET('Water Data'!$I$27,0,10*ROW('Water Data'!I5)))</f>
        <v/>
      </c>
      <c r="CI11" s="373" t="str">
        <f ca="1">+IF(OFFSET('Water Data'!$I$28,0,10*ROW('Water Data'!I5))="","",OFFSET('Water Data'!$I$28,0,10*ROW('Water Data'!I5)))</f>
        <v/>
      </c>
      <c r="CJ11" s="373" t="str">
        <f ca="1">+IF(OFFSET('Water Data'!$I$29,0,10*ROW('Water Data'!I5))="","",OFFSET('Water Data'!$I$29,0,10*ROW('Water Data'!I5)))</f>
        <v/>
      </c>
      <c r="CK11" s="373" t="str">
        <f ca="1">+IF(OFFSET('Sanitation Data'!$D$28,0,10*ROW('Sanitation Data'!D5))="","",OFFSET('Sanitation Data'!$D$28,0,10*ROW('Sanitation Data'!D5)))</f>
        <v>Yes</v>
      </c>
      <c r="CL11" s="373" t="str">
        <f ca="1">+IF(OFFSET('Sanitation Data'!$D$29,0,10*ROW('Sanitation Data'!D5))="","",OFFSET('Sanitation Data'!$D$29,0,10*ROW('Sanitation Data'!D5)))</f>
        <v>Yes</v>
      </c>
      <c r="CM11" s="373" t="str">
        <f ca="1">+IF(OFFSET('Sanitation Data'!$D$30,0,10*ROW('Sanitation Data'!D5))="","",OFFSET('Sanitation Data'!$D$30,0,10*ROW('Sanitation Data'!D5)))</f>
        <v>Yes</v>
      </c>
      <c r="CN11" s="373" t="str">
        <f ca="1">+IF(OFFSET('Sanitation Data'!$D$31,0,10*ROW('Sanitation Data'!D5))="","",OFFSET('Sanitation Data'!$D$31,0,10*ROW('Sanitation Data'!D5)))</f>
        <v>Yes</v>
      </c>
      <c r="CO11" s="373" t="str">
        <f ca="1">+IF(OFFSET('Sanitation Data'!$D$32,0,10*ROW('Sanitation Data'!D5))="","",OFFSET('Sanitation Data'!$D$32,0,10*ROW('Sanitation Data'!D5)))</f>
        <v>Yes</v>
      </c>
      <c r="CP11" s="373" t="str">
        <f ca="1">+IF(OFFSET('Sanitation Data'!$E$28,0,10*ROW('Sanitation Data'!E5))="","",OFFSET('Sanitation Data'!$E$28,0,10*ROW('Sanitation Data'!E5)))</f>
        <v/>
      </c>
      <c r="CQ11" s="373" t="str">
        <f ca="1">+IF(OFFSET('Sanitation Data'!$E$29,0,10*ROW('Sanitation Data'!E5))="","",OFFSET('Sanitation Data'!$E$29,0,10*ROW('Sanitation Data'!E5)))</f>
        <v/>
      </c>
      <c r="CR11" s="373" t="str">
        <f ca="1">+IF(OFFSET('Sanitation Data'!$E$30,0,10*ROW('Sanitation Data'!E5))="","",OFFSET('Sanitation Data'!$E$30,0,10*ROW('Sanitation Data'!E5)))</f>
        <v/>
      </c>
      <c r="CS11" s="373" t="str">
        <f ca="1">+IF(OFFSET('Sanitation Data'!$E$31,0,10*ROW('Sanitation Data'!E5))="","",OFFSET('Sanitation Data'!$E$31,0,10*ROW('Sanitation Data'!E5)))</f>
        <v/>
      </c>
      <c r="CT11" s="373" t="str">
        <f ca="1">+IF(OFFSET('Sanitation Data'!$E$32,0,10*ROW('Sanitation Data'!E5))="","",OFFSET('Sanitation Data'!$E$32,0,10*ROW('Sanitation Data'!E5)))</f>
        <v/>
      </c>
      <c r="CU11" s="373" t="str">
        <f ca="1">+IF(OFFSET('Sanitation Data'!$F$28,0,10*ROW('Sanitation Data'!F5))="","",OFFSET('Sanitation Data'!$F$28,0,10*ROW('Sanitation Data'!F5)))</f>
        <v/>
      </c>
      <c r="CV11" s="373" t="str">
        <f ca="1">+IF(OFFSET('Sanitation Data'!$F$29,0,10*ROW('Sanitation Data'!F5))="","",OFFSET('Sanitation Data'!$F$29,0,10*ROW('Sanitation Data'!F5)))</f>
        <v/>
      </c>
      <c r="CW11" s="373" t="str">
        <f ca="1">+IF(OFFSET('Sanitation Data'!$F$30,0,10*ROW('Sanitation Data'!F5))="","",OFFSET('Sanitation Data'!$F$30,0,10*ROW('Sanitation Data'!F5)))</f>
        <v/>
      </c>
      <c r="CX11" s="373" t="str">
        <f ca="1">+IF(OFFSET('Sanitation Data'!$F$31,0,10*ROW('Sanitation Data'!F5))="","",OFFSET('Sanitation Data'!$F$31,0,10*ROW('Sanitation Data'!F5)))</f>
        <v/>
      </c>
      <c r="CY11" s="373" t="str">
        <f ca="1">+IF(OFFSET('Sanitation Data'!$F$32,0,10*ROW('Sanitation Data'!F5))="","",OFFSET('Sanitation Data'!$F$32,0,10*ROW('Sanitation Data'!F5)))</f>
        <v/>
      </c>
      <c r="CZ11" s="373" t="str">
        <f ca="1">+IF(OFFSET('Sanitation Data'!$G$28,0,10*ROW('Sanitation Data'!G5))="","",OFFSET('Sanitation Data'!$G$28,0,10*ROW('Sanitation Data'!G5)))</f>
        <v/>
      </c>
      <c r="DA11" s="373" t="str">
        <f ca="1">+IF(OFFSET('Sanitation Data'!$G$29,0,10*ROW('Sanitation Data'!G5))="","",OFFSET('Sanitation Data'!$G$29,0,10*ROW('Sanitation Data'!G5)))</f>
        <v/>
      </c>
      <c r="DB11" s="373" t="str">
        <f ca="1">+IF(OFFSET('Sanitation Data'!$G$30,0,10*ROW('Sanitation Data'!G5))="","",OFFSET('Sanitation Data'!$G$30,0,10*ROW('Sanitation Data'!G5)))</f>
        <v/>
      </c>
      <c r="DC11" s="373" t="str">
        <f ca="1">+IF(OFFSET('Sanitation Data'!$G$31,0,10*ROW('Sanitation Data'!G5))="","",OFFSET('Sanitation Data'!$G$31,0,10*ROW('Sanitation Data'!G5)))</f>
        <v/>
      </c>
      <c r="DD11" s="373" t="str">
        <f ca="1">+IF(OFFSET('Sanitation Data'!$G$32,0,10*ROW('Sanitation Data'!G5))="","",OFFSET('Sanitation Data'!$G$32,0,10*ROW('Sanitation Data'!G5)))</f>
        <v/>
      </c>
      <c r="DE11" s="373" t="str">
        <f ca="1">+IF(OFFSET('Sanitation Data'!$H$28,0,10*ROW('Sanitation Data'!H5))="","",OFFSET('Sanitation Data'!$H$28,0,10*ROW('Sanitation Data'!H5)))</f>
        <v/>
      </c>
      <c r="DF11" s="373" t="str">
        <f ca="1">+IF(OFFSET('Sanitation Data'!$H$29,0,10*ROW('Sanitation Data'!H5))="","",OFFSET('Sanitation Data'!$H$29,0,10*ROW('Sanitation Data'!H5)))</f>
        <v/>
      </c>
      <c r="DG11" s="373" t="str">
        <f ca="1">+IF(OFFSET('Sanitation Data'!$H$30,0,10*ROW('Sanitation Data'!H5))="","",OFFSET('Sanitation Data'!$H$30,0,10*ROW('Sanitation Data'!H5)))</f>
        <v/>
      </c>
      <c r="DH11" s="373" t="str">
        <f ca="1">+IF(OFFSET('Sanitation Data'!$H$31,0,10*ROW('Sanitation Data'!H5))="","",OFFSET('Sanitation Data'!$H$31,0,10*ROW('Sanitation Data'!H5)))</f>
        <v/>
      </c>
      <c r="DI11" s="373" t="str">
        <f ca="1">+IF(OFFSET('Sanitation Data'!$H$32,0,10*ROW('Sanitation Data'!H5))="","",OFFSET('Sanitation Data'!$H$32,0,10*ROW('Sanitation Data'!H5)))</f>
        <v/>
      </c>
      <c r="DJ11" s="373" t="str">
        <f ca="1">+IF(OFFSET('Sanitation Data'!$I$28,0,10*ROW('Sanitation Data'!I5))="","",OFFSET('Sanitation Data'!$I$28,0,10*ROW('Sanitation Data'!I5)))</f>
        <v/>
      </c>
      <c r="DK11" s="373" t="str">
        <f ca="1">+IF(OFFSET('Sanitation Data'!$I$29,0,10*ROW('Sanitation Data'!I5))="","",OFFSET('Sanitation Data'!$I$29,0,10*ROW('Sanitation Data'!I5)))</f>
        <v/>
      </c>
      <c r="DL11" s="373" t="str">
        <f ca="1">+IF(OFFSET('Sanitation Data'!$I$30,0,10*ROW('Sanitation Data'!I5))="","",OFFSET('Sanitation Data'!$I$30,0,10*ROW('Sanitation Data'!I5)))</f>
        <v/>
      </c>
      <c r="DM11" s="373" t="str">
        <f ca="1">+IF(OFFSET('Sanitation Data'!$I$31,0,10*ROW('Sanitation Data'!I5))="","",OFFSET('Sanitation Data'!$I$31,0,10*ROW('Sanitation Data'!I5)))</f>
        <v/>
      </c>
      <c r="DN11" s="373" t="str">
        <f ca="1">+IF(OFFSET('Sanitation Data'!$I$32,0,10*ROW('Sanitation Data'!I5))="","",OFFSET('Sanitation Data'!$I$32,0,10*ROW('Sanitation Data'!I5)))</f>
        <v/>
      </c>
      <c r="DO11" s="373" t="str">
        <f ca="1">+IF(OFFSET('Hygiene Data'!$D$11,0,10*ROW('Hygiene Data'!D5))="","",OFFSET('Hygiene Data'!$D$11,0,10*ROW('Hygiene Data'!D5)))</f>
        <v/>
      </c>
      <c r="DP11" s="373" t="str">
        <f ca="1">+IF(OFFSET('Hygiene Data'!$D$12,0,10*ROW('Hygiene Data'!D5))="","",OFFSET('Hygiene Data'!$D$12,0,10*ROW('Hygiene Data'!D5)))</f>
        <v/>
      </c>
      <c r="DQ11" s="373" t="str">
        <f ca="1">+IF(OFFSET('Hygiene Data'!$D$13,0,10*ROW('Hygiene Data'!D5))="","",OFFSET('Hygiene Data'!$D$13,0,10*ROW('Hygiene Data'!D5)))</f>
        <v/>
      </c>
      <c r="DR11" s="373" t="str">
        <f ca="1">+IF(OFFSET('Hygiene Data'!$E$11,0,10*ROW('Hygiene Data'!E5))="","",OFFSET('Hygiene Data'!$E$11,0,10*ROW('Hygiene Data'!E5)))</f>
        <v/>
      </c>
      <c r="DS11" s="373" t="str">
        <f ca="1">+IF(OFFSET('Hygiene Data'!$E$12,0,10*ROW('Hygiene Data'!E5))="","",OFFSET('Hygiene Data'!$E$12,0,10*ROW('Hygiene Data'!E5)))</f>
        <v/>
      </c>
      <c r="DT11" s="373" t="str">
        <f ca="1">+IF(OFFSET('Hygiene Data'!$E$13,0,10*ROW('Hygiene Data'!E5))="","",OFFSET('Hygiene Data'!$E$13,0,10*ROW('Hygiene Data'!E5)))</f>
        <v/>
      </c>
      <c r="DU11" s="373" t="str">
        <f ca="1">+IF(OFFSET('Hygiene Data'!$F$11,0,10*ROW('Hygiene Data'!F5))="","",OFFSET('Hygiene Data'!$F$11,0,10*ROW('Hygiene Data'!F5)))</f>
        <v/>
      </c>
      <c r="DV11" s="373" t="str">
        <f ca="1">+IF(OFFSET('Hygiene Data'!$F$12,0,10*ROW('Hygiene Data'!F5))="","",OFFSET('Hygiene Data'!$F$12,0,10*ROW('Hygiene Data'!F5)))</f>
        <v/>
      </c>
      <c r="DW11" s="373" t="str">
        <f ca="1">+IF(OFFSET('Hygiene Data'!$F$13,0,10*ROW('Hygiene Data'!F5))="","",OFFSET('Hygiene Data'!$F$13,0,10*ROW('Hygiene Data'!F5)))</f>
        <v/>
      </c>
      <c r="DX11" s="373" t="str">
        <f ca="1">+IF(OFFSET('Hygiene Data'!$G$11,0,10*ROW('Hygiene Data'!G5))="","",OFFSET('Hygiene Data'!$G$11,0,10*ROW('Hygiene Data'!G5)))</f>
        <v/>
      </c>
      <c r="DY11" s="373" t="str">
        <f ca="1">+IF(OFFSET('Hygiene Data'!$G$12,0,10*ROW('Hygiene Data'!G5))="","",OFFSET('Hygiene Data'!$G$12,0,10*ROW('Hygiene Data'!G5)))</f>
        <v/>
      </c>
      <c r="DZ11" s="373" t="str">
        <f ca="1">+IF(OFFSET('Hygiene Data'!$G$13,0,10*ROW('Hygiene Data'!G5))="","",OFFSET('Hygiene Data'!$G$13,0,10*ROW('Hygiene Data'!G5)))</f>
        <v/>
      </c>
      <c r="EA11" s="373" t="str">
        <f ca="1">+IF(OFFSET('Hygiene Data'!$H$11,0,10*ROW('Hygiene Data'!H5))="","",OFFSET('Hygiene Data'!$H$11,0,10*ROW('Hygiene Data'!H5)))</f>
        <v/>
      </c>
      <c r="EB11" s="373" t="str">
        <f ca="1">+IF(OFFSET('Hygiene Data'!$H$12,0,10*ROW('Hygiene Data'!H5))="","",OFFSET('Hygiene Data'!$H$12,0,10*ROW('Hygiene Data'!H5)))</f>
        <v/>
      </c>
      <c r="EC11" s="373" t="str">
        <f ca="1">+IF(OFFSET('Hygiene Data'!$H$13,0,10*ROW('Hygiene Data'!H5))="","",OFFSET('Hygiene Data'!$H$13,0,10*ROW('Hygiene Data'!H5)))</f>
        <v/>
      </c>
      <c r="ED11" s="373" t="str">
        <f ca="1">+IF(OFFSET('Hygiene Data'!$I$11,0,10*ROW('Hygiene Data'!I5))="","",OFFSET('Hygiene Data'!$I$11,0,10*ROW('Hygiene Data'!I5)))</f>
        <v/>
      </c>
      <c r="EE11" s="373" t="str">
        <f ca="1">+IF(OFFSET('Hygiene Data'!$I$12,0,10*ROW('Hygiene Data'!I5))="","",OFFSET('Hygiene Data'!$I$12,0,10*ROW('Hygiene Data'!I5)))</f>
        <v/>
      </c>
      <c r="EF11" s="373" t="str">
        <f ca="1">+IF(OFFSET('Hygiene Data'!$I$13,0,10*ROW('Hygiene Data'!I5))="","",OFFSET('Hygiene Data'!$I$13,0,10*ROW('Hygiene Data'!I5)))</f>
        <v/>
      </c>
    </row>
    <row r="12" spans="1:136" x14ac:dyDescent="0.25">
      <c r="A12" s="482" t="str">
        <f ca="1">+IF(OFFSET('Water Data'!$B$2,0,10*ROW('Water Data'!E6))="","",OFFSET('Water Data'!$B$2,0,10*ROW('Water Data'!E6)))</f>
        <v>SRB_2022_NPCD</v>
      </c>
      <c r="B12" s="48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Survey</v>
      </c>
      <c r="C12" s="509">
        <f t="shared" ca="1" si="0"/>
        <v>2022</v>
      </c>
      <c r="D12" s="51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0">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99.4</v>
      </c>
      <c r="F12" s="510">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98.9</v>
      </c>
      <c r="G12" s="51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1">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99</v>
      </c>
      <c r="X12" s="51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1">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97.6</v>
      </c>
      <c r="AA12" s="51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8">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99.5</v>
      </c>
      <c r="BB12" s="512">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98.6</v>
      </c>
      <c r="BC12" s="51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3" t="str">
        <f ca="1">+IF(OFFSET('Water Data'!$D$27,0,10*ROW('Water Data'!D6))="","",OFFSET('Water Data'!$D$27,0,10*ROW('Water Data'!D6)))</f>
        <v/>
      </c>
      <c r="BT12" s="373" t="str">
        <f ca="1">+IF(OFFSET('Water Data'!$D$28,0,10*ROW('Water Data'!D6))="","",OFFSET('Water Data'!$D$28,0,10*ROW('Water Data'!D6)))</f>
        <v>Yes</v>
      </c>
      <c r="BU12" s="373" t="str">
        <f ca="1">+IF(OFFSET('Water Data'!$D$29,0,10*ROW('Water Data'!D6))="","",OFFSET('Water Data'!$D$29,0,10*ROW('Water Data'!D6)))</f>
        <v>Yes</v>
      </c>
      <c r="BV12" s="373" t="str">
        <f ca="1">+IF(OFFSET('Water Data'!$E$27,0,10*ROW('Water Data'!E6))="","",OFFSET('Water Data'!$E$27,0,10*ROW('Water Data'!E6)))</f>
        <v/>
      </c>
      <c r="BW12" s="373" t="str">
        <f ca="1">+IF(OFFSET('Water Data'!$E$28,0,10*ROW('Water Data'!E6))="","",OFFSET('Water Data'!$E$28,0,10*ROW('Water Data'!E6)))</f>
        <v/>
      </c>
      <c r="BX12" s="373" t="str">
        <f ca="1">+IF(OFFSET('Water Data'!$E$29,0,10*ROW('Water Data'!E6))="","",OFFSET('Water Data'!$E$29,0,10*ROW('Water Data'!E6)))</f>
        <v/>
      </c>
      <c r="BY12" s="373" t="str">
        <f ca="1">+IF(OFFSET('Water Data'!$F$27,0,10*ROW('Water Data'!F6))="","",OFFSET('Water Data'!$F$27,0,10*ROW('Water Data'!F6)))</f>
        <v/>
      </c>
      <c r="BZ12" s="373" t="str">
        <f ca="1">+IF(OFFSET('Water Data'!$F$28,0,10*ROW('Water Data'!F6))="","",OFFSET('Water Data'!$F$28,0,10*ROW('Water Data'!F6)))</f>
        <v/>
      </c>
      <c r="CA12" s="373" t="str">
        <f ca="1">+IF(OFFSET('Water Data'!$F$29,0,10*ROW('Water Data'!F6))="","",OFFSET('Water Data'!$F$29,0,10*ROW('Water Data'!F6)))</f>
        <v/>
      </c>
      <c r="CB12" s="373" t="str">
        <f ca="1">+IF(OFFSET('Water Data'!$G$27,0,10*ROW('Water Data'!G6))="","",OFFSET('Water Data'!$G$27,0,10*ROW('Water Data'!G6)))</f>
        <v/>
      </c>
      <c r="CC12" s="373" t="str">
        <f ca="1">+IF(OFFSET('Water Data'!$G$28,0,10*ROW('Water Data'!G6))="","",OFFSET('Water Data'!$G$28,0,10*ROW('Water Data'!G6)))</f>
        <v/>
      </c>
      <c r="CD12" s="373" t="str">
        <f ca="1">+IF(OFFSET('Water Data'!$G$29,0,10*ROW('Water Data'!G6))="","",OFFSET('Water Data'!$G$29,0,10*ROW('Water Data'!G6)))</f>
        <v/>
      </c>
      <c r="CE12" s="373" t="str">
        <f ca="1">+IF(OFFSET('Water Data'!$H$27,0,10*ROW('Water Data'!H6))="","",OFFSET('Water Data'!$H$27,0,10*ROW('Water Data'!H6)))</f>
        <v/>
      </c>
      <c r="CF12" s="373" t="str">
        <f ca="1">+IF(OFFSET('Water Data'!$H$28,0,10*ROW('Water Data'!H6))="","",OFFSET('Water Data'!$H$28,0,10*ROW('Water Data'!H6)))</f>
        <v/>
      </c>
      <c r="CG12" s="373" t="str">
        <f ca="1">+IF(OFFSET('Water Data'!$H$29,0,10*ROW('Water Data'!H6))="","",OFFSET('Water Data'!$H$29,0,10*ROW('Water Data'!H6)))</f>
        <v/>
      </c>
      <c r="CH12" s="373" t="str">
        <f ca="1">+IF(OFFSET('Water Data'!$I$27,0,10*ROW('Water Data'!I6))="","",OFFSET('Water Data'!$I$27,0,10*ROW('Water Data'!I6)))</f>
        <v/>
      </c>
      <c r="CI12" s="373" t="str">
        <f ca="1">+IF(OFFSET('Water Data'!$I$28,0,10*ROW('Water Data'!I6))="","",OFFSET('Water Data'!$I$28,0,10*ROW('Water Data'!I6)))</f>
        <v/>
      </c>
      <c r="CJ12" s="373" t="str">
        <f ca="1">+IF(OFFSET('Water Data'!$I$29,0,10*ROW('Water Data'!I6))="","",OFFSET('Water Data'!$I$29,0,10*ROW('Water Data'!I6)))</f>
        <v/>
      </c>
      <c r="CK12" s="373" t="str">
        <f ca="1">+IF(OFFSET('Sanitation Data'!$D$28,0,10*ROW('Sanitation Data'!D6))="","",OFFSET('Sanitation Data'!$D$28,0,10*ROW('Sanitation Data'!D6)))</f>
        <v/>
      </c>
      <c r="CL12" s="373" t="str">
        <f ca="1">+IF(OFFSET('Sanitation Data'!$D$29,0,10*ROW('Sanitation Data'!D6))="","",OFFSET('Sanitation Data'!$D$29,0,10*ROW('Sanitation Data'!D6)))</f>
        <v>Yes</v>
      </c>
      <c r="CM12" s="373" t="str">
        <f ca="1">+IF(OFFSET('Sanitation Data'!$D$30,0,10*ROW('Sanitation Data'!D6))="","",OFFSET('Sanitation Data'!$D$30,0,10*ROW('Sanitation Data'!D6)))</f>
        <v/>
      </c>
      <c r="CN12" s="373" t="str">
        <f ca="1">+IF(OFFSET('Sanitation Data'!$D$31,0,10*ROW('Sanitation Data'!D6))="","",OFFSET('Sanitation Data'!$D$31,0,10*ROW('Sanitation Data'!D6)))</f>
        <v/>
      </c>
      <c r="CO12" s="373" t="str">
        <f ca="1">+IF(OFFSET('Sanitation Data'!$D$32,0,10*ROW('Sanitation Data'!D6))="","",OFFSET('Sanitation Data'!$D$32,0,10*ROW('Sanitation Data'!D6)))</f>
        <v>Yes</v>
      </c>
      <c r="CP12" s="373" t="str">
        <f ca="1">+IF(OFFSET('Sanitation Data'!$E$28,0,10*ROW('Sanitation Data'!E6))="","",OFFSET('Sanitation Data'!$E$28,0,10*ROW('Sanitation Data'!E6)))</f>
        <v/>
      </c>
      <c r="CQ12" s="373" t="str">
        <f ca="1">+IF(OFFSET('Sanitation Data'!$E$29,0,10*ROW('Sanitation Data'!E6))="","",OFFSET('Sanitation Data'!$E$29,0,10*ROW('Sanitation Data'!E6)))</f>
        <v/>
      </c>
      <c r="CR12" s="373" t="str">
        <f ca="1">+IF(OFFSET('Sanitation Data'!$E$30,0,10*ROW('Sanitation Data'!E6))="","",OFFSET('Sanitation Data'!$E$30,0,10*ROW('Sanitation Data'!E6)))</f>
        <v/>
      </c>
      <c r="CS12" s="373" t="str">
        <f ca="1">+IF(OFFSET('Sanitation Data'!$E$31,0,10*ROW('Sanitation Data'!E6))="","",OFFSET('Sanitation Data'!$E$31,0,10*ROW('Sanitation Data'!E6)))</f>
        <v/>
      </c>
      <c r="CT12" s="373" t="str">
        <f ca="1">+IF(OFFSET('Sanitation Data'!$E$32,0,10*ROW('Sanitation Data'!E6))="","",OFFSET('Sanitation Data'!$E$32,0,10*ROW('Sanitation Data'!E6)))</f>
        <v/>
      </c>
      <c r="CU12" s="373" t="str">
        <f ca="1">+IF(OFFSET('Sanitation Data'!$F$28,0,10*ROW('Sanitation Data'!F6))="","",OFFSET('Sanitation Data'!$F$28,0,10*ROW('Sanitation Data'!F6)))</f>
        <v/>
      </c>
      <c r="CV12" s="373" t="str">
        <f ca="1">+IF(OFFSET('Sanitation Data'!$F$29,0,10*ROW('Sanitation Data'!F6))="","",OFFSET('Sanitation Data'!$F$29,0,10*ROW('Sanitation Data'!F6)))</f>
        <v/>
      </c>
      <c r="CW12" s="373" t="str">
        <f ca="1">+IF(OFFSET('Sanitation Data'!$F$30,0,10*ROW('Sanitation Data'!F6))="","",OFFSET('Sanitation Data'!$F$30,0,10*ROW('Sanitation Data'!F6)))</f>
        <v/>
      </c>
      <c r="CX12" s="373" t="str">
        <f ca="1">+IF(OFFSET('Sanitation Data'!$F$31,0,10*ROW('Sanitation Data'!F6))="","",OFFSET('Sanitation Data'!$F$31,0,10*ROW('Sanitation Data'!F6)))</f>
        <v/>
      </c>
      <c r="CY12" s="373" t="str">
        <f ca="1">+IF(OFFSET('Sanitation Data'!$F$32,0,10*ROW('Sanitation Data'!F6))="","",OFFSET('Sanitation Data'!$F$32,0,10*ROW('Sanitation Data'!F6)))</f>
        <v/>
      </c>
      <c r="CZ12" s="373" t="str">
        <f ca="1">+IF(OFFSET('Sanitation Data'!$G$28,0,10*ROW('Sanitation Data'!G6))="","",OFFSET('Sanitation Data'!$G$28,0,10*ROW('Sanitation Data'!G6)))</f>
        <v/>
      </c>
      <c r="DA12" s="373" t="str">
        <f ca="1">+IF(OFFSET('Sanitation Data'!$G$29,0,10*ROW('Sanitation Data'!G6))="","",OFFSET('Sanitation Data'!$G$29,0,10*ROW('Sanitation Data'!G6)))</f>
        <v/>
      </c>
      <c r="DB12" s="373" t="str">
        <f ca="1">+IF(OFFSET('Sanitation Data'!$G$30,0,10*ROW('Sanitation Data'!G6))="","",OFFSET('Sanitation Data'!$G$30,0,10*ROW('Sanitation Data'!G6)))</f>
        <v/>
      </c>
      <c r="DC12" s="373" t="str">
        <f ca="1">+IF(OFFSET('Sanitation Data'!$G$31,0,10*ROW('Sanitation Data'!G6))="","",OFFSET('Sanitation Data'!$G$31,0,10*ROW('Sanitation Data'!G6)))</f>
        <v/>
      </c>
      <c r="DD12" s="373" t="str">
        <f ca="1">+IF(OFFSET('Sanitation Data'!$G$32,0,10*ROW('Sanitation Data'!G6))="","",OFFSET('Sanitation Data'!$G$32,0,10*ROW('Sanitation Data'!G6)))</f>
        <v/>
      </c>
      <c r="DE12" s="373" t="str">
        <f ca="1">+IF(OFFSET('Sanitation Data'!$H$28,0,10*ROW('Sanitation Data'!H6))="","",OFFSET('Sanitation Data'!$H$28,0,10*ROW('Sanitation Data'!H6)))</f>
        <v/>
      </c>
      <c r="DF12" s="373" t="str">
        <f ca="1">+IF(OFFSET('Sanitation Data'!$H$29,0,10*ROW('Sanitation Data'!H6))="","",OFFSET('Sanitation Data'!$H$29,0,10*ROW('Sanitation Data'!H6)))</f>
        <v/>
      </c>
      <c r="DG12" s="373" t="str">
        <f ca="1">+IF(OFFSET('Sanitation Data'!$H$30,0,10*ROW('Sanitation Data'!H6))="","",OFFSET('Sanitation Data'!$H$30,0,10*ROW('Sanitation Data'!H6)))</f>
        <v/>
      </c>
      <c r="DH12" s="373" t="str">
        <f ca="1">+IF(OFFSET('Sanitation Data'!$H$31,0,10*ROW('Sanitation Data'!H6))="","",OFFSET('Sanitation Data'!$H$31,0,10*ROW('Sanitation Data'!H6)))</f>
        <v/>
      </c>
      <c r="DI12" s="373" t="str">
        <f ca="1">+IF(OFFSET('Sanitation Data'!$H$32,0,10*ROW('Sanitation Data'!H6))="","",OFFSET('Sanitation Data'!$H$32,0,10*ROW('Sanitation Data'!H6)))</f>
        <v/>
      </c>
      <c r="DJ12" s="373" t="str">
        <f ca="1">+IF(OFFSET('Sanitation Data'!$I$28,0,10*ROW('Sanitation Data'!I6))="","",OFFSET('Sanitation Data'!$I$28,0,10*ROW('Sanitation Data'!I6)))</f>
        <v/>
      </c>
      <c r="DK12" s="373" t="str">
        <f ca="1">+IF(OFFSET('Sanitation Data'!$I$29,0,10*ROW('Sanitation Data'!I6))="","",OFFSET('Sanitation Data'!$I$29,0,10*ROW('Sanitation Data'!I6)))</f>
        <v/>
      </c>
      <c r="DL12" s="373" t="str">
        <f ca="1">+IF(OFFSET('Sanitation Data'!$I$30,0,10*ROW('Sanitation Data'!I6))="","",OFFSET('Sanitation Data'!$I$30,0,10*ROW('Sanitation Data'!I6)))</f>
        <v/>
      </c>
      <c r="DM12" s="373" t="str">
        <f ca="1">+IF(OFFSET('Sanitation Data'!$I$31,0,10*ROW('Sanitation Data'!I6))="","",OFFSET('Sanitation Data'!$I$31,0,10*ROW('Sanitation Data'!I6)))</f>
        <v/>
      </c>
      <c r="DN12" s="373" t="str">
        <f ca="1">+IF(OFFSET('Sanitation Data'!$I$32,0,10*ROW('Sanitation Data'!I6))="","",OFFSET('Sanitation Data'!$I$32,0,10*ROW('Sanitation Data'!I6)))</f>
        <v/>
      </c>
      <c r="DO12" s="373" t="str">
        <f ca="1">+IF(OFFSET('Hygiene Data'!$D$11,0,10*ROW('Hygiene Data'!D6))="","",OFFSET('Hygiene Data'!$D$11,0,10*ROW('Hygiene Data'!D6)))</f>
        <v/>
      </c>
      <c r="DP12" s="373" t="str">
        <f ca="1">+IF(OFFSET('Hygiene Data'!$D$12,0,10*ROW('Hygiene Data'!D6))="","",OFFSET('Hygiene Data'!$D$12,0,10*ROW('Hygiene Data'!D6)))</f>
        <v>Yes</v>
      </c>
      <c r="DQ12" s="373" t="str">
        <f ca="1">+IF(OFFSET('Hygiene Data'!$D$13,0,10*ROW('Hygiene Data'!D6))="","",OFFSET('Hygiene Data'!$D$13,0,10*ROW('Hygiene Data'!D6)))</f>
        <v>Yes</v>
      </c>
      <c r="DR12" s="373" t="str">
        <f ca="1">+IF(OFFSET('Hygiene Data'!$E$11,0,10*ROW('Hygiene Data'!E6))="","",OFFSET('Hygiene Data'!$E$11,0,10*ROW('Hygiene Data'!E6)))</f>
        <v/>
      </c>
      <c r="DS12" s="373" t="str">
        <f ca="1">+IF(OFFSET('Hygiene Data'!$E$12,0,10*ROW('Hygiene Data'!E6))="","",OFFSET('Hygiene Data'!$E$12,0,10*ROW('Hygiene Data'!E6)))</f>
        <v/>
      </c>
      <c r="DT12" s="373" t="str">
        <f ca="1">+IF(OFFSET('Hygiene Data'!$E$13,0,10*ROW('Hygiene Data'!E6))="","",OFFSET('Hygiene Data'!$E$13,0,10*ROW('Hygiene Data'!E6)))</f>
        <v/>
      </c>
      <c r="DU12" s="373" t="str">
        <f ca="1">+IF(OFFSET('Hygiene Data'!$F$11,0,10*ROW('Hygiene Data'!F6))="","",OFFSET('Hygiene Data'!$F$11,0,10*ROW('Hygiene Data'!F6)))</f>
        <v/>
      </c>
      <c r="DV12" s="373" t="str">
        <f ca="1">+IF(OFFSET('Hygiene Data'!$F$12,0,10*ROW('Hygiene Data'!F6))="","",OFFSET('Hygiene Data'!$F$12,0,10*ROW('Hygiene Data'!F6)))</f>
        <v/>
      </c>
      <c r="DW12" s="373" t="str">
        <f ca="1">+IF(OFFSET('Hygiene Data'!$F$13,0,10*ROW('Hygiene Data'!F6))="","",OFFSET('Hygiene Data'!$F$13,0,10*ROW('Hygiene Data'!F6)))</f>
        <v/>
      </c>
      <c r="DX12" s="373" t="str">
        <f ca="1">+IF(OFFSET('Hygiene Data'!$G$11,0,10*ROW('Hygiene Data'!G6))="","",OFFSET('Hygiene Data'!$G$11,0,10*ROW('Hygiene Data'!G6)))</f>
        <v/>
      </c>
      <c r="DY12" s="373" t="str">
        <f ca="1">+IF(OFFSET('Hygiene Data'!$G$12,0,10*ROW('Hygiene Data'!G6))="","",OFFSET('Hygiene Data'!$G$12,0,10*ROW('Hygiene Data'!G6)))</f>
        <v/>
      </c>
      <c r="DZ12" s="373" t="str">
        <f ca="1">+IF(OFFSET('Hygiene Data'!$G$13,0,10*ROW('Hygiene Data'!G6))="","",OFFSET('Hygiene Data'!$G$13,0,10*ROW('Hygiene Data'!G6)))</f>
        <v/>
      </c>
      <c r="EA12" s="373" t="str">
        <f ca="1">+IF(OFFSET('Hygiene Data'!$H$11,0,10*ROW('Hygiene Data'!H6))="","",OFFSET('Hygiene Data'!$H$11,0,10*ROW('Hygiene Data'!H6)))</f>
        <v/>
      </c>
      <c r="EB12" s="373" t="str">
        <f ca="1">+IF(OFFSET('Hygiene Data'!$H$12,0,10*ROW('Hygiene Data'!H6))="","",OFFSET('Hygiene Data'!$H$12,0,10*ROW('Hygiene Data'!H6)))</f>
        <v/>
      </c>
      <c r="EC12" s="373" t="str">
        <f ca="1">+IF(OFFSET('Hygiene Data'!$H$13,0,10*ROW('Hygiene Data'!H6))="","",OFFSET('Hygiene Data'!$H$13,0,10*ROW('Hygiene Data'!H6)))</f>
        <v/>
      </c>
      <c r="ED12" s="373" t="str">
        <f ca="1">+IF(OFFSET('Hygiene Data'!$I$11,0,10*ROW('Hygiene Data'!I6))="","",OFFSET('Hygiene Data'!$I$11,0,10*ROW('Hygiene Data'!I6)))</f>
        <v/>
      </c>
      <c r="EE12" s="373" t="str">
        <f ca="1">+IF(OFFSET('Hygiene Data'!$I$12,0,10*ROW('Hygiene Data'!I6))="","",OFFSET('Hygiene Data'!$I$12,0,10*ROW('Hygiene Data'!I6)))</f>
        <v/>
      </c>
      <c r="EF12" s="373" t="str">
        <f ca="1">+IF(OFFSET('Hygiene Data'!$I$13,0,10*ROW('Hygiene Data'!I6))="","",OFFSET('Hygiene Data'!$I$13,0,10*ROW('Hygiene Data'!I6)))</f>
        <v/>
      </c>
    </row>
    <row r="13" spans="1:136" x14ac:dyDescent="0.25">
      <c r="A13" s="482" t="str">
        <f ca="1">+IF(OFFSET('Water Data'!$B$2,0,10*ROW('Water Data'!E7))="","",OFFSET('Water Data'!$B$2,0,10*ROW('Water Data'!E7)))</f>
        <v>SRB_2024_PWH</v>
      </c>
      <c r="B13" s="48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09">
        <f t="shared" ca="1" si="0"/>
        <v>2024</v>
      </c>
      <c r="D13" s="51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0">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98.9</v>
      </c>
      <c r="G13" s="51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1">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97.6</v>
      </c>
      <c r="AA13" s="51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2">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98.6</v>
      </c>
      <c r="BC13" s="51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3" t="str">
        <f ca="1">+IF(OFFSET('Water Data'!$D$27,0,10*ROW('Water Data'!D7))="","",OFFSET('Water Data'!$D$27,0,10*ROW('Water Data'!D7)))</f>
        <v/>
      </c>
      <c r="BT13" s="373" t="str">
        <f ca="1">+IF(OFFSET('Water Data'!$D$28,0,10*ROW('Water Data'!D7))="","",OFFSET('Water Data'!$D$28,0,10*ROW('Water Data'!D7)))</f>
        <v/>
      </c>
      <c r="BU13" s="373" t="str">
        <f ca="1">+IF(OFFSET('Water Data'!$D$29,0,10*ROW('Water Data'!D7))="","",OFFSET('Water Data'!$D$29,0,10*ROW('Water Data'!D7)))</f>
        <v>Yes</v>
      </c>
      <c r="BV13" s="373" t="str">
        <f ca="1">+IF(OFFSET('Water Data'!$E$27,0,10*ROW('Water Data'!E7))="","",OFFSET('Water Data'!$E$27,0,10*ROW('Water Data'!E7)))</f>
        <v/>
      </c>
      <c r="BW13" s="373" t="str">
        <f ca="1">+IF(OFFSET('Water Data'!$E$28,0,10*ROW('Water Data'!E7))="","",OFFSET('Water Data'!$E$28,0,10*ROW('Water Data'!E7)))</f>
        <v/>
      </c>
      <c r="BX13" s="373" t="str">
        <f ca="1">+IF(OFFSET('Water Data'!$E$29,0,10*ROW('Water Data'!E7))="","",OFFSET('Water Data'!$E$29,0,10*ROW('Water Data'!E7)))</f>
        <v/>
      </c>
      <c r="BY13" s="373" t="str">
        <f ca="1">+IF(OFFSET('Water Data'!$F$27,0,10*ROW('Water Data'!F7))="","",OFFSET('Water Data'!$F$27,0,10*ROW('Water Data'!F7)))</f>
        <v/>
      </c>
      <c r="BZ13" s="373" t="str">
        <f ca="1">+IF(OFFSET('Water Data'!$F$28,0,10*ROW('Water Data'!F7))="","",OFFSET('Water Data'!$F$28,0,10*ROW('Water Data'!F7)))</f>
        <v/>
      </c>
      <c r="CA13" s="373" t="str">
        <f ca="1">+IF(OFFSET('Water Data'!$F$29,0,10*ROW('Water Data'!F7))="","",OFFSET('Water Data'!$F$29,0,10*ROW('Water Data'!F7)))</f>
        <v/>
      </c>
      <c r="CB13" s="373" t="str">
        <f ca="1">+IF(OFFSET('Water Data'!$G$27,0,10*ROW('Water Data'!G7))="","",OFFSET('Water Data'!$G$27,0,10*ROW('Water Data'!G7)))</f>
        <v/>
      </c>
      <c r="CC13" s="373" t="str">
        <f ca="1">+IF(OFFSET('Water Data'!$G$28,0,10*ROW('Water Data'!G7))="","",OFFSET('Water Data'!$G$28,0,10*ROW('Water Data'!G7)))</f>
        <v/>
      </c>
      <c r="CD13" s="373" t="str">
        <f ca="1">+IF(OFFSET('Water Data'!$G$29,0,10*ROW('Water Data'!G7))="","",OFFSET('Water Data'!$G$29,0,10*ROW('Water Data'!G7)))</f>
        <v/>
      </c>
      <c r="CE13" s="373" t="str">
        <f ca="1">+IF(OFFSET('Water Data'!$H$27,0,10*ROW('Water Data'!H7))="","",OFFSET('Water Data'!$H$27,0,10*ROW('Water Data'!H7)))</f>
        <v/>
      </c>
      <c r="CF13" s="373" t="str">
        <f ca="1">+IF(OFFSET('Water Data'!$H$28,0,10*ROW('Water Data'!H7))="","",OFFSET('Water Data'!$H$28,0,10*ROW('Water Data'!H7)))</f>
        <v/>
      </c>
      <c r="CG13" s="373" t="str">
        <f ca="1">+IF(OFFSET('Water Data'!$H$29,0,10*ROW('Water Data'!H7))="","",OFFSET('Water Data'!$H$29,0,10*ROW('Water Data'!H7)))</f>
        <v/>
      </c>
      <c r="CH13" s="373" t="str">
        <f ca="1">+IF(OFFSET('Water Data'!$I$27,0,10*ROW('Water Data'!I7))="","",OFFSET('Water Data'!$I$27,0,10*ROW('Water Data'!I7)))</f>
        <v/>
      </c>
      <c r="CI13" s="373" t="str">
        <f ca="1">+IF(OFFSET('Water Data'!$I$28,0,10*ROW('Water Data'!I7))="","",OFFSET('Water Data'!$I$28,0,10*ROW('Water Data'!I7)))</f>
        <v/>
      </c>
      <c r="CJ13" s="373" t="str">
        <f ca="1">+IF(OFFSET('Water Data'!$I$29,0,10*ROW('Water Data'!I7))="","",OFFSET('Water Data'!$I$29,0,10*ROW('Water Data'!I7)))</f>
        <v/>
      </c>
      <c r="CK13" s="373" t="str">
        <f ca="1">+IF(OFFSET('Sanitation Data'!$D$28,0,10*ROW('Sanitation Data'!D7))="","",OFFSET('Sanitation Data'!$D$28,0,10*ROW('Sanitation Data'!D7)))</f>
        <v/>
      </c>
      <c r="CL13" s="373" t="str">
        <f ca="1">+IF(OFFSET('Sanitation Data'!$D$29,0,10*ROW('Sanitation Data'!D7))="","",OFFSET('Sanitation Data'!$D$29,0,10*ROW('Sanitation Data'!D7)))</f>
        <v/>
      </c>
      <c r="CM13" s="373" t="str">
        <f ca="1">+IF(OFFSET('Sanitation Data'!$D$30,0,10*ROW('Sanitation Data'!D7))="","",OFFSET('Sanitation Data'!$D$30,0,10*ROW('Sanitation Data'!D7)))</f>
        <v/>
      </c>
      <c r="CN13" s="373" t="str">
        <f ca="1">+IF(OFFSET('Sanitation Data'!$D$31,0,10*ROW('Sanitation Data'!D7))="","",OFFSET('Sanitation Data'!$D$31,0,10*ROW('Sanitation Data'!D7)))</f>
        <v/>
      </c>
      <c r="CO13" s="373" t="str">
        <f ca="1">+IF(OFFSET('Sanitation Data'!$D$32,0,10*ROW('Sanitation Data'!D7))="","",OFFSET('Sanitation Data'!$D$32,0,10*ROW('Sanitation Data'!D7)))</f>
        <v>Yes</v>
      </c>
      <c r="CP13" s="373" t="str">
        <f ca="1">+IF(OFFSET('Sanitation Data'!$E$28,0,10*ROW('Sanitation Data'!E7))="","",OFFSET('Sanitation Data'!$E$28,0,10*ROW('Sanitation Data'!E7)))</f>
        <v/>
      </c>
      <c r="CQ13" s="373" t="str">
        <f ca="1">+IF(OFFSET('Sanitation Data'!$E$29,0,10*ROW('Sanitation Data'!E7))="","",OFFSET('Sanitation Data'!$E$29,0,10*ROW('Sanitation Data'!E7)))</f>
        <v/>
      </c>
      <c r="CR13" s="373" t="str">
        <f ca="1">+IF(OFFSET('Sanitation Data'!$E$30,0,10*ROW('Sanitation Data'!E7))="","",OFFSET('Sanitation Data'!$E$30,0,10*ROW('Sanitation Data'!E7)))</f>
        <v/>
      </c>
      <c r="CS13" s="373" t="str">
        <f ca="1">+IF(OFFSET('Sanitation Data'!$E$31,0,10*ROW('Sanitation Data'!E7))="","",OFFSET('Sanitation Data'!$E$31,0,10*ROW('Sanitation Data'!E7)))</f>
        <v/>
      </c>
      <c r="CT13" s="373" t="str">
        <f ca="1">+IF(OFFSET('Sanitation Data'!$E$32,0,10*ROW('Sanitation Data'!E7))="","",OFFSET('Sanitation Data'!$E$32,0,10*ROW('Sanitation Data'!E7)))</f>
        <v/>
      </c>
      <c r="CU13" s="373" t="str">
        <f ca="1">+IF(OFFSET('Sanitation Data'!$F$28,0,10*ROW('Sanitation Data'!F7))="","",OFFSET('Sanitation Data'!$F$28,0,10*ROW('Sanitation Data'!F7)))</f>
        <v/>
      </c>
      <c r="CV13" s="373" t="str">
        <f ca="1">+IF(OFFSET('Sanitation Data'!$F$29,0,10*ROW('Sanitation Data'!F7))="","",OFFSET('Sanitation Data'!$F$29,0,10*ROW('Sanitation Data'!F7)))</f>
        <v/>
      </c>
      <c r="CW13" s="373" t="str">
        <f ca="1">+IF(OFFSET('Sanitation Data'!$F$30,0,10*ROW('Sanitation Data'!F7))="","",OFFSET('Sanitation Data'!$F$30,0,10*ROW('Sanitation Data'!F7)))</f>
        <v/>
      </c>
      <c r="CX13" s="373" t="str">
        <f ca="1">+IF(OFFSET('Sanitation Data'!$F$31,0,10*ROW('Sanitation Data'!F7))="","",OFFSET('Sanitation Data'!$F$31,0,10*ROW('Sanitation Data'!F7)))</f>
        <v/>
      </c>
      <c r="CY13" s="373" t="str">
        <f ca="1">+IF(OFFSET('Sanitation Data'!$F$32,0,10*ROW('Sanitation Data'!F7))="","",OFFSET('Sanitation Data'!$F$32,0,10*ROW('Sanitation Data'!F7)))</f>
        <v/>
      </c>
      <c r="CZ13" s="373" t="str">
        <f ca="1">+IF(OFFSET('Sanitation Data'!$G$28,0,10*ROW('Sanitation Data'!G7))="","",OFFSET('Sanitation Data'!$G$28,0,10*ROW('Sanitation Data'!G7)))</f>
        <v/>
      </c>
      <c r="DA13" s="373" t="str">
        <f ca="1">+IF(OFFSET('Sanitation Data'!$G$29,0,10*ROW('Sanitation Data'!G7))="","",OFFSET('Sanitation Data'!$G$29,0,10*ROW('Sanitation Data'!G7)))</f>
        <v/>
      </c>
      <c r="DB13" s="373" t="str">
        <f ca="1">+IF(OFFSET('Sanitation Data'!$G$30,0,10*ROW('Sanitation Data'!G7))="","",OFFSET('Sanitation Data'!$G$30,0,10*ROW('Sanitation Data'!G7)))</f>
        <v/>
      </c>
      <c r="DC13" s="373" t="str">
        <f ca="1">+IF(OFFSET('Sanitation Data'!$G$31,0,10*ROW('Sanitation Data'!G7))="","",OFFSET('Sanitation Data'!$G$31,0,10*ROW('Sanitation Data'!G7)))</f>
        <v/>
      </c>
      <c r="DD13" s="373" t="str">
        <f ca="1">+IF(OFFSET('Sanitation Data'!$G$32,0,10*ROW('Sanitation Data'!G7))="","",OFFSET('Sanitation Data'!$G$32,0,10*ROW('Sanitation Data'!G7)))</f>
        <v/>
      </c>
      <c r="DE13" s="373" t="str">
        <f ca="1">+IF(OFFSET('Sanitation Data'!$H$28,0,10*ROW('Sanitation Data'!H7))="","",OFFSET('Sanitation Data'!$H$28,0,10*ROW('Sanitation Data'!H7)))</f>
        <v/>
      </c>
      <c r="DF13" s="373" t="str">
        <f ca="1">+IF(OFFSET('Sanitation Data'!$H$29,0,10*ROW('Sanitation Data'!H7))="","",OFFSET('Sanitation Data'!$H$29,0,10*ROW('Sanitation Data'!H7)))</f>
        <v/>
      </c>
      <c r="DG13" s="373" t="str">
        <f ca="1">+IF(OFFSET('Sanitation Data'!$H$30,0,10*ROW('Sanitation Data'!H7))="","",OFFSET('Sanitation Data'!$H$30,0,10*ROW('Sanitation Data'!H7)))</f>
        <v/>
      </c>
      <c r="DH13" s="373" t="str">
        <f ca="1">+IF(OFFSET('Sanitation Data'!$H$31,0,10*ROW('Sanitation Data'!H7))="","",OFFSET('Sanitation Data'!$H$31,0,10*ROW('Sanitation Data'!H7)))</f>
        <v/>
      </c>
      <c r="DI13" s="373" t="str">
        <f ca="1">+IF(OFFSET('Sanitation Data'!$H$32,0,10*ROW('Sanitation Data'!H7))="","",OFFSET('Sanitation Data'!$H$32,0,10*ROW('Sanitation Data'!H7)))</f>
        <v/>
      </c>
      <c r="DJ13" s="373" t="str">
        <f ca="1">+IF(OFFSET('Sanitation Data'!$I$28,0,10*ROW('Sanitation Data'!I7))="","",OFFSET('Sanitation Data'!$I$28,0,10*ROW('Sanitation Data'!I7)))</f>
        <v/>
      </c>
      <c r="DK13" s="373" t="str">
        <f ca="1">+IF(OFFSET('Sanitation Data'!$I$29,0,10*ROW('Sanitation Data'!I7))="","",OFFSET('Sanitation Data'!$I$29,0,10*ROW('Sanitation Data'!I7)))</f>
        <v/>
      </c>
      <c r="DL13" s="373" t="str">
        <f ca="1">+IF(OFFSET('Sanitation Data'!$I$30,0,10*ROW('Sanitation Data'!I7))="","",OFFSET('Sanitation Data'!$I$30,0,10*ROW('Sanitation Data'!I7)))</f>
        <v/>
      </c>
      <c r="DM13" s="373" t="str">
        <f ca="1">+IF(OFFSET('Sanitation Data'!$I$31,0,10*ROW('Sanitation Data'!I7))="","",OFFSET('Sanitation Data'!$I$31,0,10*ROW('Sanitation Data'!I7)))</f>
        <v/>
      </c>
      <c r="DN13" s="373" t="str">
        <f ca="1">+IF(OFFSET('Sanitation Data'!$I$32,0,10*ROW('Sanitation Data'!I7))="","",OFFSET('Sanitation Data'!$I$32,0,10*ROW('Sanitation Data'!I7)))</f>
        <v/>
      </c>
      <c r="DO13" s="373" t="str">
        <f ca="1">+IF(OFFSET('Hygiene Data'!$D$11,0,10*ROW('Hygiene Data'!D7))="","",OFFSET('Hygiene Data'!$D$11,0,10*ROW('Hygiene Data'!D7)))</f>
        <v/>
      </c>
      <c r="DP13" s="373" t="str">
        <f ca="1">+IF(OFFSET('Hygiene Data'!$D$12,0,10*ROW('Hygiene Data'!D7))="","",OFFSET('Hygiene Data'!$D$12,0,10*ROW('Hygiene Data'!D7)))</f>
        <v/>
      </c>
      <c r="DQ13" s="373" t="str">
        <f ca="1">+IF(OFFSET('Hygiene Data'!$D$13,0,10*ROW('Hygiene Data'!D7))="","",OFFSET('Hygiene Data'!$D$13,0,10*ROW('Hygiene Data'!D7)))</f>
        <v>Yes</v>
      </c>
      <c r="DR13" s="373" t="str">
        <f ca="1">+IF(OFFSET('Hygiene Data'!$E$11,0,10*ROW('Hygiene Data'!E7))="","",OFFSET('Hygiene Data'!$E$11,0,10*ROW('Hygiene Data'!E7)))</f>
        <v/>
      </c>
      <c r="DS13" s="373" t="str">
        <f ca="1">+IF(OFFSET('Hygiene Data'!$E$12,0,10*ROW('Hygiene Data'!E7))="","",OFFSET('Hygiene Data'!$E$12,0,10*ROW('Hygiene Data'!E7)))</f>
        <v/>
      </c>
      <c r="DT13" s="373" t="str">
        <f ca="1">+IF(OFFSET('Hygiene Data'!$E$13,0,10*ROW('Hygiene Data'!E7))="","",OFFSET('Hygiene Data'!$E$13,0,10*ROW('Hygiene Data'!E7)))</f>
        <v/>
      </c>
      <c r="DU13" s="373" t="str">
        <f ca="1">+IF(OFFSET('Hygiene Data'!$F$11,0,10*ROW('Hygiene Data'!F7))="","",OFFSET('Hygiene Data'!$F$11,0,10*ROW('Hygiene Data'!F7)))</f>
        <v/>
      </c>
      <c r="DV13" s="373" t="str">
        <f ca="1">+IF(OFFSET('Hygiene Data'!$F$12,0,10*ROW('Hygiene Data'!F7))="","",OFFSET('Hygiene Data'!$F$12,0,10*ROW('Hygiene Data'!F7)))</f>
        <v/>
      </c>
      <c r="DW13" s="373" t="str">
        <f ca="1">+IF(OFFSET('Hygiene Data'!$F$13,0,10*ROW('Hygiene Data'!F7))="","",OFFSET('Hygiene Data'!$F$13,0,10*ROW('Hygiene Data'!F7)))</f>
        <v/>
      </c>
      <c r="DX13" s="373" t="str">
        <f ca="1">+IF(OFFSET('Hygiene Data'!$G$11,0,10*ROW('Hygiene Data'!G7))="","",OFFSET('Hygiene Data'!$G$11,0,10*ROW('Hygiene Data'!G7)))</f>
        <v/>
      </c>
      <c r="DY13" s="373" t="str">
        <f ca="1">+IF(OFFSET('Hygiene Data'!$G$12,0,10*ROW('Hygiene Data'!G7))="","",OFFSET('Hygiene Data'!$G$12,0,10*ROW('Hygiene Data'!G7)))</f>
        <v/>
      </c>
      <c r="DZ13" s="373" t="str">
        <f ca="1">+IF(OFFSET('Hygiene Data'!$G$13,0,10*ROW('Hygiene Data'!G7))="","",OFFSET('Hygiene Data'!$G$13,0,10*ROW('Hygiene Data'!G7)))</f>
        <v/>
      </c>
      <c r="EA13" s="373" t="str">
        <f ca="1">+IF(OFFSET('Hygiene Data'!$H$11,0,10*ROW('Hygiene Data'!H7))="","",OFFSET('Hygiene Data'!$H$11,0,10*ROW('Hygiene Data'!H7)))</f>
        <v/>
      </c>
      <c r="EB13" s="373" t="str">
        <f ca="1">+IF(OFFSET('Hygiene Data'!$H$12,0,10*ROW('Hygiene Data'!H7))="","",OFFSET('Hygiene Data'!$H$12,0,10*ROW('Hygiene Data'!H7)))</f>
        <v/>
      </c>
      <c r="EC13" s="373" t="str">
        <f ca="1">+IF(OFFSET('Hygiene Data'!$H$13,0,10*ROW('Hygiene Data'!H7))="","",OFFSET('Hygiene Data'!$H$13,0,10*ROW('Hygiene Data'!H7)))</f>
        <v/>
      </c>
      <c r="ED13" s="373" t="str">
        <f ca="1">+IF(OFFSET('Hygiene Data'!$I$11,0,10*ROW('Hygiene Data'!I7))="","",OFFSET('Hygiene Data'!$I$11,0,10*ROW('Hygiene Data'!I7)))</f>
        <v/>
      </c>
      <c r="EE13" s="373" t="str">
        <f ca="1">+IF(OFFSET('Hygiene Data'!$I$12,0,10*ROW('Hygiene Data'!I7))="","",OFFSET('Hygiene Data'!$I$12,0,10*ROW('Hygiene Data'!I7)))</f>
        <v/>
      </c>
      <c r="EF13" s="373" t="str">
        <f ca="1">+IF(OFFSET('Hygiene Data'!$I$13,0,10*ROW('Hygiene Data'!I7))="","",OFFSET('Hygiene Data'!$I$13,0,10*ROW('Hygiene Data'!I7)))</f>
        <v/>
      </c>
    </row>
    <row r="14" spans="1:136" x14ac:dyDescent="0.25">
      <c r="A14" s="482" t="str">
        <f ca="1">+IF(OFFSET('Water Data'!$B$2,0,10*ROW('Water Data'!E8))="","",OFFSET('Water Data'!$B$2,0,10*ROW('Water Data'!E8)))</f>
        <v/>
      </c>
      <c r="B14" s="48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9" t="str">
        <f t="shared" ca="1" si="0"/>
        <v/>
      </c>
      <c r="D14" s="51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3" t="str">
        <f ca="1">+IF(OFFSET('Water Data'!$D$27,0,10*ROW('Water Data'!D8))="","",OFFSET('Water Data'!$D$27,0,10*ROW('Water Data'!D8)))</f>
        <v/>
      </c>
      <c r="BT14" s="373" t="str">
        <f ca="1">+IF(OFFSET('Water Data'!$D$28,0,10*ROW('Water Data'!D8))="","",OFFSET('Water Data'!$D$28,0,10*ROW('Water Data'!D8)))</f>
        <v/>
      </c>
      <c r="BU14" s="373" t="str">
        <f ca="1">+IF(OFFSET('Water Data'!$D$29,0,10*ROW('Water Data'!D8))="","",OFFSET('Water Data'!$D$29,0,10*ROW('Water Data'!D8)))</f>
        <v/>
      </c>
      <c r="BV14" s="373" t="str">
        <f ca="1">+IF(OFFSET('Water Data'!$E$27,0,10*ROW('Water Data'!E8))="","",OFFSET('Water Data'!$E$27,0,10*ROW('Water Data'!E8)))</f>
        <v/>
      </c>
      <c r="BW14" s="373" t="str">
        <f ca="1">+IF(OFFSET('Water Data'!$E$28,0,10*ROW('Water Data'!E8))="","",OFFSET('Water Data'!$E$28,0,10*ROW('Water Data'!E8)))</f>
        <v/>
      </c>
      <c r="BX14" s="373" t="str">
        <f ca="1">+IF(OFFSET('Water Data'!$E$29,0,10*ROW('Water Data'!E8))="","",OFFSET('Water Data'!$E$29,0,10*ROW('Water Data'!E8)))</f>
        <v/>
      </c>
      <c r="BY14" s="373" t="str">
        <f ca="1">+IF(OFFSET('Water Data'!$F$27,0,10*ROW('Water Data'!F8))="","",OFFSET('Water Data'!$F$27,0,10*ROW('Water Data'!F8)))</f>
        <v/>
      </c>
      <c r="BZ14" s="373" t="str">
        <f ca="1">+IF(OFFSET('Water Data'!$F$28,0,10*ROW('Water Data'!F8))="","",OFFSET('Water Data'!$F$28,0,10*ROW('Water Data'!F8)))</f>
        <v/>
      </c>
      <c r="CA14" s="373" t="str">
        <f ca="1">+IF(OFFSET('Water Data'!$F$29,0,10*ROW('Water Data'!F8))="","",OFFSET('Water Data'!$F$29,0,10*ROW('Water Data'!F8)))</f>
        <v/>
      </c>
      <c r="CB14" s="373" t="str">
        <f ca="1">+IF(OFFSET('Water Data'!$G$27,0,10*ROW('Water Data'!G8))="","",OFFSET('Water Data'!$G$27,0,10*ROW('Water Data'!G8)))</f>
        <v/>
      </c>
      <c r="CC14" s="373" t="str">
        <f ca="1">+IF(OFFSET('Water Data'!$G$28,0,10*ROW('Water Data'!G8))="","",OFFSET('Water Data'!$G$28,0,10*ROW('Water Data'!G8)))</f>
        <v/>
      </c>
      <c r="CD14" s="373" t="str">
        <f ca="1">+IF(OFFSET('Water Data'!$G$29,0,10*ROW('Water Data'!G8))="","",OFFSET('Water Data'!$G$29,0,10*ROW('Water Data'!G8)))</f>
        <v/>
      </c>
      <c r="CE14" s="373" t="str">
        <f ca="1">+IF(OFFSET('Water Data'!$H$27,0,10*ROW('Water Data'!H8))="","",OFFSET('Water Data'!$H$27,0,10*ROW('Water Data'!H8)))</f>
        <v/>
      </c>
      <c r="CF14" s="373" t="str">
        <f ca="1">+IF(OFFSET('Water Data'!$H$28,0,10*ROW('Water Data'!H8))="","",OFFSET('Water Data'!$H$28,0,10*ROW('Water Data'!H8)))</f>
        <v/>
      </c>
      <c r="CG14" s="373" t="str">
        <f ca="1">+IF(OFFSET('Water Data'!$H$29,0,10*ROW('Water Data'!H8))="","",OFFSET('Water Data'!$H$29,0,10*ROW('Water Data'!H8)))</f>
        <v/>
      </c>
      <c r="CH14" s="373" t="str">
        <f ca="1">+IF(OFFSET('Water Data'!$I$27,0,10*ROW('Water Data'!I8))="","",OFFSET('Water Data'!$I$27,0,10*ROW('Water Data'!I8)))</f>
        <v/>
      </c>
      <c r="CI14" s="373" t="str">
        <f ca="1">+IF(OFFSET('Water Data'!$I$28,0,10*ROW('Water Data'!I8))="","",OFFSET('Water Data'!$I$28,0,10*ROW('Water Data'!I8)))</f>
        <v/>
      </c>
      <c r="CJ14" s="373" t="str">
        <f ca="1">+IF(OFFSET('Water Data'!$I$29,0,10*ROW('Water Data'!I8))="","",OFFSET('Water Data'!$I$29,0,10*ROW('Water Data'!I8)))</f>
        <v/>
      </c>
      <c r="CK14" s="373" t="str">
        <f ca="1">+IF(OFFSET('Sanitation Data'!$D$28,0,10*ROW('Sanitation Data'!D8))="","",OFFSET('Sanitation Data'!$D$28,0,10*ROW('Sanitation Data'!D8)))</f>
        <v/>
      </c>
      <c r="CL14" s="373" t="str">
        <f ca="1">+IF(OFFSET('Sanitation Data'!$D$29,0,10*ROW('Sanitation Data'!D8))="","",OFFSET('Sanitation Data'!$D$29,0,10*ROW('Sanitation Data'!D8)))</f>
        <v/>
      </c>
      <c r="CM14" s="373" t="str">
        <f ca="1">+IF(OFFSET('Sanitation Data'!$D$30,0,10*ROW('Sanitation Data'!D8))="","",OFFSET('Sanitation Data'!$D$30,0,10*ROW('Sanitation Data'!D8)))</f>
        <v/>
      </c>
      <c r="CN14" s="373" t="str">
        <f ca="1">+IF(OFFSET('Sanitation Data'!$D$31,0,10*ROW('Sanitation Data'!D8))="","",OFFSET('Sanitation Data'!$D$31,0,10*ROW('Sanitation Data'!D8)))</f>
        <v/>
      </c>
      <c r="CO14" s="373" t="str">
        <f ca="1">+IF(OFFSET('Sanitation Data'!$D$32,0,10*ROW('Sanitation Data'!D8))="","",OFFSET('Sanitation Data'!$D$32,0,10*ROW('Sanitation Data'!D8)))</f>
        <v/>
      </c>
      <c r="CP14" s="373" t="str">
        <f ca="1">+IF(OFFSET('Sanitation Data'!$E$28,0,10*ROW('Sanitation Data'!E8))="","",OFFSET('Sanitation Data'!$E$28,0,10*ROW('Sanitation Data'!E8)))</f>
        <v/>
      </c>
      <c r="CQ14" s="373" t="str">
        <f ca="1">+IF(OFFSET('Sanitation Data'!$E$29,0,10*ROW('Sanitation Data'!E8))="","",OFFSET('Sanitation Data'!$E$29,0,10*ROW('Sanitation Data'!E8)))</f>
        <v/>
      </c>
      <c r="CR14" s="373" t="str">
        <f ca="1">+IF(OFFSET('Sanitation Data'!$E$30,0,10*ROW('Sanitation Data'!E8))="","",OFFSET('Sanitation Data'!$E$30,0,10*ROW('Sanitation Data'!E8)))</f>
        <v/>
      </c>
      <c r="CS14" s="373" t="str">
        <f ca="1">+IF(OFFSET('Sanitation Data'!$E$31,0,10*ROW('Sanitation Data'!E8))="","",OFFSET('Sanitation Data'!$E$31,0,10*ROW('Sanitation Data'!E8)))</f>
        <v/>
      </c>
      <c r="CT14" s="373" t="str">
        <f ca="1">+IF(OFFSET('Sanitation Data'!$E$32,0,10*ROW('Sanitation Data'!E8))="","",OFFSET('Sanitation Data'!$E$32,0,10*ROW('Sanitation Data'!E8)))</f>
        <v/>
      </c>
      <c r="CU14" s="373" t="str">
        <f ca="1">+IF(OFFSET('Sanitation Data'!$F$28,0,10*ROW('Sanitation Data'!F8))="","",OFFSET('Sanitation Data'!$F$28,0,10*ROW('Sanitation Data'!F8)))</f>
        <v/>
      </c>
      <c r="CV14" s="373" t="str">
        <f ca="1">+IF(OFFSET('Sanitation Data'!$F$29,0,10*ROW('Sanitation Data'!F8))="","",OFFSET('Sanitation Data'!$F$29,0,10*ROW('Sanitation Data'!F8)))</f>
        <v/>
      </c>
      <c r="CW14" s="373" t="str">
        <f ca="1">+IF(OFFSET('Sanitation Data'!$F$30,0,10*ROW('Sanitation Data'!F8))="","",OFFSET('Sanitation Data'!$F$30,0,10*ROW('Sanitation Data'!F8)))</f>
        <v/>
      </c>
      <c r="CX14" s="373" t="str">
        <f ca="1">+IF(OFFSET('Sanitation Data'!$F$31,0,10*ROW('Sanitation Data'!F8))="","",OFFSET('Sanitation Data'!$F$31,0,10*ROW('Sanitation Data'!F8)))</f>
        <v/>
      </c>
      <c r="CY14" s="373" t="str">
        <f ca="1">+IF(OFFSET('Sanitation Data'!$F$32,0,10*ROW('Sanitation Data'!F8))="","",OFFSET('Sanitation Data'!$F$32,0,10*ROW('Sanitation Data'!F8)))</f>
        <v/>
      </c>
      <c r="CZ14" s="373" t="str">
        <f ca="1">+IF(OFFSET('Sanitation Data'!$G$28,0,10*ROW('Sanitation Data'!G8))="","",OFFSET('Sanitation Data'!$G$28,0,10*ROW('Sanitation Data'!G8)))</f>
        <v/>
      </c>
      <c r="DA14" s="373" t="str">
        <f ca="1">+IF(OFFSET('Sanitation Data'!$G$29,0,10*ROW('Sanitation Data'!G8))="","",OFFSET('Sanitation Data'!$G$29,0,10*ROW('Sanitation Data'!G8)))</f>
        <v/>
      </c>
      <c r="DB14" s="373" t="str">
        <f ca="1">+IF(OFFSET('Sanitation Data'!$G$30,0,10*ROW('Sanitation Data'!G8))="","",OFFSET('Sanitation Data'!$G$30,0,10*ROW('Sanitation Data'!G8)))</f>
        <v/>
      </c>
      <c r="DC14" s="373" t="str">
        <f ca="1">+IF(OFFSET('Sanitation Data'!$G$31,0,10*ROW('Sanitation Data'!G8))="","",OFFSET('Sanitation Data'!$G$31,0,10*ROW('Sanitation Data'!G8)))</f>
        <v/>
      </c>
      <c r="DD14" s="373" t="str">
        <f ca="1">+IF(OFFSET('Sanitation Data'!$G$32,0,10*ROW('Sanitation Data'!G8))="","",OFFSET('Sanitation Data'!$G$32,0,10*ROW('Sanitation Data'!G8)))</f>
        <v/>
      </c>
      <c r="DE14" s="373" t="str">
        <f ca="1">+IF(OFFSET('Sanitation Data'!$H$28,0,10*ROW('Sanitation Data'!H8))="","",OFFSET('Sanitation Data'!$H$28,0,10*ROW('Sanitation Data'!H8)))</f>
        <v/>
      </c>
      <c r="DF14" s="373" t="str">
        <f ca="1">+IF(OFFSET('Sanitation Data'!$H$29,0,10*ROW('Sanitation Data'!H8))="","",OFFSET('Sanitation Data'!$H$29,0,10*ROW('Sanitation Data'!H8)))</f>
        <v/>
      </c>
      <c r="DG14" s="373" t="str">
        <f ca="1">+IF(OFFSET('Sanitation Data'!$H$30,0,10*ROW('Sanitation Data'!H8))="","",OFFSET('Sanitation Data'!$H$30,0,10*ROW('Sanitation Data'!H8)))</f>
        <v/>
      </c>
      <c r="DH14" s="373" t="str">
        <f ca="1">+IF(OFFSET('Sanitation Data'!$H$31,0,10*ROW('Sanitation Data'!H8))="","",OFFSET('Sanitation Data'!$H$31,0,10*ROW('Sanitation Data'!H8)))</f>
        <v/>
      </c>
      <c r="DI14" s="373" t="str">
        <f ca="1">+IF(OFFSET('Sanitation Data'!$H$32,0,10*ROW('Sanitation Data'!H8))="","",OFFSET('Sanitation Data'!$H$32,0,10*ROW('Sanitation Data'!H8)))</f>
        <v/>
      </c>
      <c r="DJ14" s="373" t="str">
        <f ca="1">+IF(OFFSET('Sanitation Data'!$I$28,0,10*ROW('Sanitation Data'!I8))="","",OFFSET('Sanitation Data'!$I$28,0,10*ROW('Sanitation Data'!I8)))</f>
        <v/>
      </c>
      <c r="DK14" s="373" t="str">
        <f ca="1">+IF(OFFSET('Sanitation Data'!$I$29,0,10*ROW('Sanitation Data'!I8))="","",OFFSET('Sanitation Data'!$I$29,0,10*ROW('Sanitation Data'!I8)))</f>
        <v/>
      </c>
      <c r="DL14" s="373" t="str">
        <f ca="1">+IF(OFFSET('Sanitation Data'!$I$30,0,10*ROW('Sanitation Data'!I8))="","",OFFSET('Sanitation Data'!$I$30,0,10*ROW('Sanitation Data'!I8)))</f>
        <v/>
      </c>
      <c r="DM14" s="373" t="str">
        <f ca="1">+IF(OFFSET('Sanitation Data'!$I$31,0,10*ROW('Sanitation Data'!I8))="","",OFFSET('Sanitation Data'!$I$31,0,10*ROW('Sanitation Data'!I8)))</f>
        <v/>
      </c>
      <c r="DN14" s="373" t="str">
        <f ca="1">+IF(OFFSET('Sanitation Data'!$I$32,0,10*ROW('Sanitation Data'!I8))="","",OFFSET('Sanitation Data'!$I$32,0,10*ROW('Sanitation Data'!I8)))</f>
        <v/>
      </c>
      <c r="DO14" s="373" t="str">
        <f ca="1">+IF(OFFSET('Hygiene Data'!$D$11,0,10*ROW('Hygiene Data'!D8))="","",OFFSET('Hygiene Data'!$D$11,0,10*ROW('Hygiene Data'!D8)))</f>
        <v/>
      </c>
      <c r="DP14" s="373" t="str">
        <f ca="1">+IF(OFFSET('Hygiene Data'!$D$12,0,10*ROW('Hygiene Data'!D8))="","",OFFSET('Hygiene Data'!$D$12,0,10*ROW('Hygiene Data'!D8)))</f>
        <v/>
      </c>
      <c r="DQ14" s="373" t="str">
        <f ca="1">+IF(OFFSET('Hygiene Data'!$D$13,0,10*ROW('Hygiene Data'!D8))="","",OFFSET('Hygiene Data'!$D$13,0,10*ROW('Hygiene Data'!D8)))</f>
        <v/>
      </c>
      <c r="DR14" s="373" t="str">
        <f ca="1">+IF(OFFSET('Hygiene Data'!$E$11,0,10*ROW('Hygiene Data'!E8))="","",OFFSET('Hygiene Data'!$E$11,0,10*ROW('Hygiene Data'!E8)))</f>
        <v/>
      </c>
      <c r="DS14" s="373" t="str">
        <f ca="1">+IF(OFFSET('Hygiene Data'!$E$12,0,10*ROW('Hygiene Data'!E8))="","",OFFSET('Hygiene Data'!$E$12,0,10*ROW('Hygiene Data'!E8)))</f>
        <v/>
      </c>
      <c r="DT14" s="373" t="str">
        <f ca="1">+IF(OFFSET('Hygiene Data'!$E$13,0,10*ROW('Hygiene Data'!E8))="","",OFFSET('Hygiene Data'!$E$13,0,10*ROW('Hygiene Data'!E8)))</f>
        <v/>
      </c>
      <c r="DU14" s="373" t="str">
        <f ca="1">+IF(OFFSET('Hygiene Data'!$F$11,0,10*ROW('Hygiene Data'!F8))="","",OFFSET('Hygiene Data'!$F$11,0,10*ROW('Hygiene Data'!F8)))</f>
        <v/>
      </c>
      <c r="DV14" s="373" t="str">
        <f ca="1">+IF(OFFSET('Hygiene Data'!$F$12,0,10*ROW('Hygiene Data'!F8))="","",OFFSET('Hygiene Data'!$F$12,0,10*ROW('Hygiene Data'!F8)))</f>
        <v/>
      </c>
      <c r="DW14" s="373" t="str">
        <f ca="1">+IF(OFFSET('Hygiene Data'!$F$13,0,10*ROW('Hygiene Data'!F8))="","",OFFSET('Hygiene Data'!$F$13,0,10*ROW('Hygiene Data'!F8)))</f>
        <v/>
      </c>
      <c r="DX14" s="373" t="str">
        <f ca="1">+IF(OFFSET('Hygiene Data'!$G$11,0,10*ROW('Hygiene Data'!G8))="","",OFFSET('Hygiene Data'!$G$11,0,10*ROW('Hygiene Data'!G8)))</f>
        <v/>
      </c>
      <c r="DY14" s="373" t="str">
        <f ca="1">+IF(OFFSET('Hygiene Data'!$G$12,0,10*ROW('Hygiene Data'!G8))="","",OFFSET('Hygiene Data'!$G$12,0,10*ROW('Hygiene Data'!G8)))</f>
        <v/>
      </c>
      <c r="DZ14" s="373" t="str">
        <f ca="1">+IF(OFFSET('Hygiene Data'!$G$13,0,10*ROW('Hygiene Data'!G8))="","",OFFSET('Hygiene Data'!$G$13,0,10*ROW('Hygiene Data'!G8)))</f>
        <v/>
      </c>
      <c r="EA14" s="373" t="str">
        <f ca="1">+IF(OFFSET('Hygiene Data'!$H$11,0,10*ROW('Hygiene Data'!H8))="","",OFFSET('Hygiene Data'!$H$11,0,10*ROW('Hygiene Data'!H8)))</f>
        <v/>
      </c>
      <c r="EB14" s="373" t="str">
        <f ca="1">+IF(OFFSET('Hygiene Data'!$H$12,0,10*ROW('Hygiene Data'!H8))="","",OFFSET('Hygiene Data'!$H$12,0,10*ROW('Hygiene Data'!H8)))</f>
        <v/>
      </c>
      <c r="EC14" s="373" t="str">
        <f ca="1">+IF(OFFSET('Hygiene Data'!$H$13,0,10*ROW('Hygiene Data'!H8))="","",OFFSET('Hygiene Data'!$H$13,0,10*ROW('Hygiene Data'!H8)))</f>
        <v/>
      </c>
      <c r="ED14" s="373" t="str">
        <f ca="1">+IF(OFFSET('Hygiene Data'!$I$11,0,10*ROW('Hygiene Data'!I8))="","",OFFSET('Hygiene Data'!$I$11,0,10*ROW('Hygiene Data'!I8)))</f>
        <v/>
      </c>
      <c r="EE14" s="373" t="str">
        <f ca="1">+IF(OFFSET('Hygiene Data'!$I$12,0,10*ROW('Hygiene Data'!I8))="","",OFFSET('Hygiene Data'!$I$12,0,10*ROW('Hygiene Data'!I8)))</f>
        <v/>
      </c>
      <c r="EF14" s="373" t="str">
        <f ca="1">+IF(OFFSET('Hygiene Data'!$I$13,0,10*ROW('Hygiene Data'!I8))="","",OFFSET('Hygiene Data'!$I$13,0,10*ROW('Hygiene Data'!I8)))</f>
        <v/>
      </c>
    </row>
    <row r="15" spans="1:136" x14ac:dyDescent="0.25">
      <c r="A15" s="482" t="str">
        <f ca="1">+IF(OFFSET('Water Data'!$B$2,0,10*ROW('Water Data'!E9))="","",OFFSET('Water Data'!$B$2,0,10*ROW('Water Data'!E9)))</f>
        <v/>
      </c>
      <c r="B15" s="48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9" t="str">
        <f t="shared" ca="1" si="0"/>
        <v/>
      </c>
      <c r="D15" s="51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3" t="str">
        <f ca="1">+IF(OFFSET('Water Data'!$D$27,0,10*ROW('Water Data'!D9))="","",OFFSET('Water Data'!$D$27,0,10*ROW('Water Data'!D9)))</f>
        <v/>
      </c>
      <c r="BT15" s="373" t="str">
        <f ca="1">+IF(OFFSET('Water Data'!$D$28,0,10*ROW('Water Data'!D9))="","",OFFSET('Water Data'!$D$28,0,10*ROW('Water Data'!D9)))</f>
        <v/>
      </c>
      <c r="BU15" s="373" t="str">
        <f ca="1">+IF(OFFSET('Water Data'!$D$29,0,10*ROW('Water Data'!D9))="","",OFFSET('Water Data'!$D$29,0,10*ROW('Water Data'!D9)))</f>
        <v/>
      </c>
      <c r="BV15" s="373" t="str">
        <f ca="1">+IF(OFFSET('Water Data'!$E$27,0,10*ROW('Water Data'!E9))="","",OFFSET('Water Data'!$E$27,0,10*ROW('Water Data'!E9)))</f>
        <v/>
      </c>
      <c r="BW15" s="373" t="str">
        <f ca="1">+IF(OFFSET('Water Data'!$E$28,0,10*ROW('Water Data'!E9))="","",OFFSET('Water Data'!$E$28,0,10*ROW('Water Data'!E9)))</f>
        <v/>
      </c>
      <c r="BX15" s="373" t="str">
        <f ca="1">+IF(OFFSET('Water Data'!$E$29,0,10*ROW('Water Data'!E9))="","",OFFSET('Water Data'!$E$29,0,10*ROW('Water Data'!E9)))</f>
        <v/>
      </c>
      <c r="BY15" s="373" t="str">
        <f ca="1">+IF(OFFSET('Water Data'!$F$27,0,10*ROW('Water Data'!F9))="","",OFFSET('Water Data'!$F$27,0,10*ROW('Water Data'!F9)))</f>
        <v/>
      </c>
      <c r="BZ15" s="373" t="str">
        <f ca="1">+IF(OFFSET('Water Data'!$F$28,0,10*ROW('Water Data'!F9))="","",OFFSET('Water Data'!$F$28,0,10*ROW('Water Data'!F9)))</f>
        <v/>
      </c>
      <c r="CA15" s="373" t="str">
        <f ca="1">+IF(OFFSET('Water Data'!$F$29,0,10*ROW('Water Data'!F9))="","",OFFSET('Water Data'!$F$29,0,10*ROW('Water Data'!F9)))</f>
        <v/>
      </c>
      <c r="CB15" s="373" t="str">
        <f ca="1">+IF(OFFSET('Water Data'!$G$27,0,10*ROW('Water Data'!G9))="","",OFFSET('Water Data'!$G$27,0,10*ROW('Water Data'!G9)))</f>
        <v/>
      </c>
      <c r="CC15" s="373" t="str">
        <f ca="1">+IF(OFFSET('Water Data'!$G$28,0,10*ROW('Water Data'!G9))="","",OFFSET('Water Data'!$G$28,0,10*ROW('Water Data'!G9)))</f>
        <v/>
      </c>
      <c r="CD15" s="373" t="str">
        <f ca="1">+IF(OFFSET('Water Data'!$G$29,0,10*ROW('Water Data'!G9))="","",OFFSET('Water Data'!$G$29,0,10*ROW('Water Data'!G9)))</f>
        <v/>
      </c>
      <c r="CE15" s="373" t="str">
        <f ca="1">+IF(OFFSET('Water Data'!$H$27,0,10*ROW('Water Data'!H9))="","",OFFSET('Water Data'!$H$27,0,10*ROW('Water Data'!H9)))</f>
        <v/>
      </c>
      <c r="CF15" s="373" t="str">
        <f ca="1">+IF(OFFSET('Water Data'!$H$28,0,10*ROW('Water Data'!H9))="","",OFFSET('Water Data'!$H$28,0,10*ROW('Water Data'!H9)))</f>
        <v/>
      </c>
      <c r="CG15" s="373" t="str">
        <f ca="1">+IF(OFFSET('Water Data'!$H$29,0,10*ROW('Water Data'!H9))="","",OFFSET('Water Data'!$H$29,0,10*ROW('Water Data'!H9)))</f>
        <v/>
      </c>
      <c r="CH15" s="373" t="str">
        <f ca="1">+IF(OFFSET('Water Data'!$I$27,0,10*ROW('Water Data'!I9))="","",OFFSET('Water Data'!$I$27,0,10*ROW('Water Data'!I9)))</f>
        <v/>
      </c>
      <c r="CI15" s="373" t="str">
        <f ca="1">+IF(OFFSET('Water Data'!$I$28,0,10*ROW('Water Data'!I9))="","",OFFSET('Water Data'!$I$28,0,10*ROW('Water Data'!I9)))</f>
        <v/>
      </c>
      <c r="CJ15" s="373" t="str">
        <f ca="1">+IF(OFFSET('Water Data'!$I$29,0,10*ROW('Water Data'!I9))="","",OFFSET('Water Data'!$I$29,0,10*ROW('Water Data'!I9)))</f>
        <v/>
      </c>
      <c r="CK15" s="373" t="str">
        <f ca="1">+IF(OFFSET('Sanitation Data'!$D$28,0,10*ROW('Sanitation Data'!D9))="","",OFFSET('Sanitation Data'!$D$28,0,10*ROW('Sanitation Data'!D9)))</f>
        <v/>
      </c>
      <c r="CL15" s="373" t="str">
        <f ca="1">+IF(OFFSET('Sanitation Data'!$D$29,0,10*ROW('Sanitation Data'!D9))="","",OFFSET('Sanitation Data'!$D$29,0,10*ROW('Sanitation Data'!D9)))</f>
        <v/>
      </c>
      <c r="CM15" s="373" t="str">
        <f ca="1">+IF(OFFSET('Sanitation Data'!$D$30,0,10*ROW('Sanitation Data'!D9))="","",OFFSET('Sanitation Data'!$D$30,0,10*ROW('Sanitation Data'!D9)))</f>
        <v/>
      </c>
      <c r="CN15" s="373" t="str">
        <f ca="1">+IF(OFFSET('Sanitation Data'!$D$31,0,10*ROW('Sanitation Data'!D9))="","",OFFSET('Sanitation Data'!$D$31,0,10*ROW('Sanitation Data'!D9)))</f>
        <v/>
      </c>
      <c r="CO15" s="373" t="str">
        <f ca="1">+IF(OFFSET('Sanitation Data'!$D$32,0,10*ROW('Sanitation Data'!D9))="","",OFFSET('Sanitation Data'!$D$32,0,10*ROW('Sanitation Data'!D9)))</f>
        <v/>
      </c>
      <c r="CP15" s="373" t="str">
        <f ca="1">+IF(OFFSET('Sanitation Data'!$E$28,0,10*ROW('Sanitation Data'!E9))="","",OFFSET('Sanitation Data'!$E$28,0,10*ROW('Sanitation Data'!E9)))</f>
        <v/>
      </c>
      <c r="CQ15" s="373" t="str">
        <f ca="1">+IF(OFFSET('Sanitation Data'!$E$29,0,10*ROW('Sanitation Data'!E9))="","",OFFSET('Sanitation Data'!$E$29,0,10*ROW('Sanitation Data'!E9)))</f>
        <v/>
      </c>
      <c r="CR15" s="373" t="str">
        <f ca="1">+IF(OFFSET('Sanitation Data'!$E$30,0,10*ROW('Sanitation Data'!E9))="","",OFFSET('Sanitation Data'!$E$30,0,10*ROW('Sanitation Data'!E9)))</f>
        <v/>
      </c>
      <c r="CS15" s="373" t="str">
        <f ca="1">+IF(OFFSET('Sanitation Data'!$E$31,0,10*ROW('Sanitation Data'!E9))="","",OFFSET('Sanitation Data'!$E$31,0,10*ROW('Sanitation Data'!E9)))</f>
        <v/>
      </c>
      <c r="CT15" s="373" t="str">
        <f ca="1">+IF(OFFSET('Sanitation Data'!$E$32,0,10*ROW('Sanitation Data'!E9))="","",OFFSET('Sanitation Data'!$E$32,0,10*ROW('Sanitation Data'!E9)))</f>
        <v/>
      </c>
      <c r="CU15" s="373" t="str">
        <f ca="1">+IF(OFFSET('Sanitation Data'!$F$28,0,10*ROW('Sanitation Data'!F9))="","",OFFSET('Sanitation Data'!$F$28,0,10*ROW('Sanitation Data'!F9)))</f>
        <v/>
      </c>
      <c r="CV15" s="373" t="str">
        <f ca="1">+IF(OFFSET('Sanitation Data'!$F$29,0,10*ROW('Sanitation Data'!F9))="","",OFFSET('Sanitation Data'!$F$29,0,10*ROW('Sanitation Data'!F9)))</f>
        <v/>
      </c>
      <c r="CW15" s="373" t="str">
        <f ca="1">+IF(OFFSET('Sanitation Data'!$F$30,0,10*ROW('Sanitation Data'!F9))="","",OFFSET('Sanitation Data'!$F$30,0,10*ROW('Sanitation Data'!F9)))</f>
        <v/>
      </c>
      <c r="CX15" s="373" t="str">
        <f ca="1">+IF(OFFSET('Sanitation Data'!$F$31,0,10*ROW('Sanitation Data'!F9))="","",OFFSET('Sanitation Data'!$F$31,0,10*ROW('Sanitation Data'!F9)))</f>
        <v/>
      </c>
      <c r="CY15" s="373" t="str">
        <f ca="1">+IF(OFFSET('Sanitation Data'!$F$32,0,10*ROW('Sanitation Data'!F9))="","",OFFSET('Sanitation Data'!$F$32,0,10*ROW('Sanitation Data'!F9)))</f>
        <v/>
      </c>
      <c r="CZ15" s="373" t="str">
        <f ca="1">+IF(OFFSET('Sanitation Data'!$G$28,0,10*ROW('Sanitation Data'!G9))="","",OFFSET('Sanitation Data'!$G$28,0,10*ROW('Sanitation Data'!G9)))</f>
        <v/>
      </c>
      <c r="DA15" s="373" t="str">
        <f ca="1">+IF(OFFSET('Sanitation Data'!$G$29,0,10*ROW('Sanitation Data'!G9))="","",OFFSET('Sanitation Data'!$G$29,0,10*ROW('Sanitation Data'!G9)))</f>
        <v/>
      </c>
      <c r="DB15" s="373" t="str">
        <f ca="1">+IF(OFFSET('Sanitation Data'!$G$30,0,10*ROW('Sanitation Data'!G9))="","",OFFSET('Sanitation Data'!$G$30,0,10*ROW('Sanitation Data'!G9)))</f>
        <v/>
      </c>
      <c r="DC15" s="373" t="str">
        <f ca="1">+IF(OFFSET('Sanitation Data'!$G$31,0,10*ROW('Sanitation Data'!G9))="","",OFFSET('Sanitation Data'!$G$31,0,10*ROW('Sanitation Data'!G9)))</f>
        <v/>
      </c>
      <c r="DD15" s="373" t="str">
        <f ca="1">+IF(OFFSET('Sanitation Data'!$G$32,0,10*ROW('Sanitation Data'!G9))="","",OFFSET('Sanitation Data'!$G$32,0,10*ROW('Sanitation Data'!G9)))</f>
        <v/>
      </c>
      <c r="DE15" s="373" t="str">
        <f ca="1">+IF(OFFSET('Sanitation Data'!$H$28,0,10*ROW('Sanitation Data'!H9))="","",OFFSET('Sanitation Data'!$H$28,0,10*ROW('Sanitation Data'!H9)))</f>
        <v/>
      </c>
      <c r="DF15" s="373" t="str">
        <f ca="1">+IF(OFFSET('Sanitation Data'!$H$29,0,10*ROW('Sanitation Data'!H9))="","",OFFSET('Sanitation Data'!$H$29,0,10*ROW('Sanitation Data'!H9)))</f>
        <v/>
      </c>
      <c r="DG15" s="373" t="str">
        <f ca="1">+IF(OFFSET('Sanitation Data'!$H$30,0,10*ROW('Sanitation Data'!H9))="","",OFFSET('Sanitation Data'!$H$30,0,10*ROW('Sanitation Data'!H9)))</f>
        <v/>
      </c>
      <c r="DH15" s="373" t="str">
        <f ca="1">+IF(OFFSET('Sanitation Data'!$H$31,0,10*ROW('Sanitation Data'!H9))="","",OFFSET('Sanitation Data'!$H$31,0,10*ROW('Sanitation Data'!H9)))</f>
        <v/>
      </c>
      <c r="DI15" s="373" t="str">
        <f ca="1">+IF(OFFSET('Sanitation Data'!$H$32,0,10*ROW('Sanitation Data'!H9))="","",OFFSET('Sanitation Data'!$H$32,0,10*ROW('Sanitation Data'!H9)))</f>
        <v/>
      </c>
      <c r="DJ15" s="373" t="str">
        <f ca="1">+IF(OFFSET('Sanitation Data'!$I$28,0,10*ROW('Sanitation Data'!I9))="","",OFFSET('Sanitation Data'!$I$28,0,10*ROW('Sanitation Data'!I9)))</f>
        <v/>
      </c>
      <c r="DK15" s="373" t="str">
        <f ca="1">+IF(OFFSET('Sanitation Data'!$I$29,0,10*ROW('Sanitation Data'!I9))="","",OFFSET('Sanitation Data'!$I$29,0,10*ROW('Sanitation Data'!I9)))</f>
        <v/>
      </c>
      <c r="DL15" s="373" t="str">
        <f ca="1">+IF(OFFSET('Sanitation Data'!$I$30,0,10*ROW('Sanitation Data'!I9))="","",OFFSET('Sanitation Data'!$I$30,0,10*ROW('Sanitation Data'!I9)))</f>
        <v/>
      </c>
      <c r="DM15" s="373" t="str">
        <f ca="1">+IF(OFFSET('Sanitation Data'!$I$31,0,10*ROW('Sanitation Data'!I9))="","",OFFSET('Sanitation Data'!$I$31,0,10*ROW('Sanitation Data'!I9)))</f>
        <v/>
      </c>
      <c r="DN15" s="373" t="str">
        <f ca="1">+IF(OFFSET('Sanitation Data'!$I$32,0,10*ROW('Sanitation Data'!I9))="","",OFFSET('Sanitation Data'!$I$32,0,10*ROW('Sanitation Data'!I9)))</f>
        <v/>
      </c>
      <c r="DO15" s="373" t="str">
        <f ca="1">+IF(OFFSET('Hygiene Data'!$D$11,0,10*ROW('Hygiene Data'!D9))="","",OFFSET('Hygiene Data'!$D$11,0,10*ROW('Hygiene Data'!D9)))</f>
        <v/>
      </c>
      <c r="DP15" s="373" t="str">
        <f ca="1">+IF(OFFSET('Hygiene Data'!$D$12,0,10*ROW('Hygiene Data'!D9))="","",OFFSET('Hygiene Data'!$D$12,0,10*ROW('Hygiene Data'!D9)))</f>
        <v/>
      </c>
      <c r="DQ15" s="373" t="str">
        <f ca="1">+IF(OFFSET('Hygiene Data'!$D$13,0,10*ROW('Hygiene Data'!D9))="","",OFFSET('Hygiene Data'!$D$13,0,10*ROW('Hygiene Data'!D9)))</f>
        <v/>
      </c>
      <c r="DR15" s="373" t="str">
        <f ca="1">+IF(OFFSET('Hygiene Data'!$E$11,0,10*ROW('Hygiene Data'!E9))="","",OFFSET('Hygiene Data'!$E$11,0,10*ROW('Hygiene Data'!E9)))</f>
        <v/>
      </c>
      <c r="DS15" s="373" t="str">
        <f ca="1">+IF(OFFSET('Hygiene Data'!$E$12,0,10*ROW('Hygiene Data'!E9))="","",OFFSET('Hygiene Data'!$E$12,0,10*ROW('Hygiene Data'!E9)))</f>
        <v/>
      </c>
      <c r="DT15" s="373" t="str">
        <f ca="1">+IF(OFFSET('Hygiene Data'!$E$13,0,10*ROW('Hygiene Data'!E9))="","",OFFSET('Hygiene Data'!$E$13,0,10*ROW('Hygiene Data'!E9)))</f>
        <v/>
      </c>
      <c r="DU15" s="373" t="str">
        <f ca="1">+IF(OFFSET('Hygiene Data'!$F$11,0,10*ROW('Hygiene Data'!F9))="","",OFFSET('Hygiene Data'!$F$11,0,10*ROW('Hygiene Data'!F9)))</f>
        <v/>
      </c>
      <c r="DV15" s="373" t="str">
        <f ca="1">+IF(OFFSET('Hygiene Data'!$F$12,0,10*ROW('Hygiene Data'!F9))="","",OFFSET('Hygiene Data'!$F$12,0,10*ROW('Hygiene Data'!F9)))</f>
        <v/>
      </c>
      <c r="DW15" s="373" t="str">
        <f ca="1">+IF(OFFSET('Hygiene Data'!$F$13,0,10*ROW('Hygiene Data'!F9))="","",OFFSET('Hygiene Data'!$F$13,0,10*ROW('Hygiene Data'!F9)))</f>
        <v/>
      </c>
      <c r="DX15" s="373" t="str">
        <f ca="1">+IF(OFFSET('Hygiene Data'!$G$11,0,10*ROW('Hygiene Data'!G9))="","",OFFSET('Hygiene Data'!$G$11,0,10*ROW('Hygiene Data'!G9)))</f>
        <v/>
      </c>
      <c r="DY15" s="373" t="str">
        <f ca="1">+IF(OFFSET('Hygiene Data'!$G$12,0,10*ROW('Hygiene Data'!G9))="","",OFFSET('Hygiene Data'!$G$12,0,10*ROW('Hygiene Data'!G9)))</f>
        <v/>
      </c>
      <c r="DZ15" s="373" t="str">
        <f ca="1">+IF(OFFSET('Hygiene Data'!$G$13,0,10*ROW('Hygiene Data'!G9))="","",OFFSET('Hygiene Data'!$G$13,0,10*ROW('Hygiene Data'!G9)))</f>
        <v/>
      </c>
      <c r="EA15" s="373" t="str">
        <f ca="1">+IF(OFFSET('Hygiene Data'!$H$11,0,10*ROW('Hygiene Data'!H9))="","",OFFSET('Hygiene Data'!$H$11,0,10*ROW('Hygiene Data'!H9)))</f>
        <v/>
      </c>
      <c r="EB15" s="373" t="str">
        <f ca="1">+IF(OFFSET('Hygiene Data'!$H$12,0,10*ROW('Hygiene Data'!H9))="","",OFFSET('Hygiene Data'!$H$12,0,10*ROW('Hygiene Data'!H9)))</f>
        <v/>
      </c>
      <c r="EC15" s="373" t="str">
        <f ca="1">+IF(OFFSET('Hygiene Data'!$H$13,0,10*ROW('Hygiene Data'!H9))="","",OFFSET('Hygiene Data'!$H$13,0,10*ROW('Hygiene Data'!H9)))</f>
        <v/>
      </c>
      <c r="ED15" s="373" t="str">
        <f ca="1">+IF(OFFSET('Hygiene Data'!$I$11,0,10*ROW('Hygiene Data'!I9))="","",OFFSET('Hygiene Data'!$I$11,0,10*ROW('Hygiene Data'!I9)))</f>
        <v/>
      </c>
      <c r="EE15" s="373" t="str">
        <f ca="1">+IF(OFFSET('Hygiene Data'!$I$12,0,10*ROW('Hygiene Data'!I9))="","",OFFSET('Hygiene Data'!$I$12,0,10*ROW('Hygiene Data'!I9)))</f>
        <v/>
      </c>
      <c r="EF15" s="373" t="str">
        <f ca="1">+IF(OFFSET('Hygiene Data'!$I$13,0,10*ROW('Hygiene Data'!I9))="","",OFFSET('Hygiene Data'!$I$13,0,10*ROW('Hygiene Data'!I9)))</f>
        <v/>
      </c>
    </row>
    <row r="16" spans="1:136" x14ac:dyDescent="0.25">
      <c r="A16" s="482" t="str">
        <f ca="1">+IF(OFFSET('Water Data'!$B$2,0,10*ROW('Water Data'!E10))="","",OFFSET('Water Data'!$B$2,0,10*ROW('Water Data'!E10)))</f>
        <v/>
      </c>
      <c r="B16" s="48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9" t="str">
        <f t="shared" ca="1" si="0"/>
        <v/>
      </c>
      <c r="D16" s="51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3" t="str">
        <f ca="1">+IF(OFFSET('Water Data'!$D$27,0,10*ROW('Water Data'!D10))="","",OFFSET('Water Data'!$D$27,0,10*ROW('Water Data'!D10)))</f>
        <v/>
      </c>
      <c r="BT16" s="373" t="str">
        <f ca="1">+IF(OFFSET('Water Data'!$D$28,0,10*ROW('Water Data'!D10))="","",OFFSET('Water Data'!$D$28,0,10*ROW('Water Data'!D10)))</f>
        <v/>
      </c>
      <c r="BU16" s="373" t="str">
        <f ca="1">+IF(OFFSET('Water Data'!$D$29,0,10*ROW('Water Data'!D10))="","",OFFSET('Water Data'!$D$29,0,10*ROW('Water Data'!D10)))</f>
        <v/>
      </c>
      <c r="BV16" s="373" t="str">
        <f ca="1">+IF(OFFSET('Water Data'!$E$27,0,10*ROW('Water Data'!E10))="","",OFFSET('Water Data'!$E$27,0,10*ROW('Water Data'!E10)))</f>
        <v/>
      </c>
      <c r="BW16" s="373" t="str">
        <f ca="1">+IF(OFFSET('Water Data'!$E$28,0,10*ROW('Water Data'!E10))="","",OFFSET('Water Data'!$E$28,0,10*ROW('Water Data'!E10)))</f>
        <v/>
      </c>
      <c r="BX16" s="373" t="str">
        <f ca="1">+IF(OFFSET('Water Data'!$E$29,0,10*ROW('Water Data'!E10))="","",OFFSET('Water Data'!$E$29,0,10*ROW('Water Data'!E10)))</f>
        <v/>
      </c>
      <c r="BY16" s="373" t="str">
        <f ca="1">+IF(OFFSET('Water Data'!$F$27,0,10*ROW('Water Data'!F10))="","",OFFSET('Water Data'!$F$27,0,10*ROW('Water Data'!F10)))</f>
        <v/>
      </c>
      <c r="BZ16" s="373" t="str">
        <f ca="1">+IF(OFFSET('Water Data'!$F$28,0,10*ROW('Water Data'!F10))="","",OFFSET('Water Data'!$F$28,0,10*ROW('Water Data'!F10)))</f>
        <v/>
      </c>
      <c r="CA16" s="373" t="str">
        <f ca="1">+IF(OFFSET('Water Data'!$F$29,0,10*ROW('Water Data'!F10))="","",OFFSET('Water Data'!$F$29,0,10*ROW('Water Data'!F10)))</f>
        <v/>
      </c>
      <c r="CB16" s="373" t="str">
        <f ca="1">+IF(OFFSET('Water Data'!$G$27,0,10*ROW('Water Data'!G10))="","",OFFSET('Water Data'!$G$27,0,10*ROW('Water Data'!G10)))</f>
        <v/>
      </c>
      <c r="CC16" s="373" t="str">
        <f ca="1">+IF(OFFSET('Water Data'!$G$28,0,10*ROW('Water Data'!G10))="","",OFFSET('Water Data'!$G$28,0,10*ROW('Water Data'!G10)))</f>
        <v/>
      </c>
      <c r="CD16" s="373" t="str">
        <f ca="1">+IF(OFFSET('Water Data'!$G$29,0,10*ROW('Water Data'!G10))="","",OFFSET('Water Data'!$G$29,0,10*ROW('Water Data'!G10)))</f>
        <v/>
      </c>
      <c r="CE16" s="373" t="str">
        <f ca="1">+IF(OFFSET('Water Data'!$H$27,0,10*ROW('Water Data'!H10))="","",OFFSET('Water Data'!$H$27,0,10*ROW('Water Data'!H10)))</f>
        <v/>
      </c>
      <c r="CF16" s="373" t="str">
        <f ca="1">+IF(OFFSET('Water Data'!$H$28,0,10*ROW('Water Data'!H10))="","",OFFSET('Water Data'!$H$28,0,10*ROW('Water Data'!H10)))</f>
        <v/>
      </c>
      <c r="CG16" s="373" t="str">
        <f ca="1">+IF(OFFSET('Water Data'!$H$29,0,10*ROW('Water Data'!H10))="","",OFFSET('Water Data'!$H$29,0,10*ROW('Water Data'!H10)))</f>
        <v/>
      </c>
      <c r="CH16" s="373" t="str">
        <f ca="1">+IF(OFFSET('Water Data'!$I$27,0,10*ROW('Water Data'!I10))="","",OFFSET('Water Data'!$I$27,0,10*ROW('Water Data'!I10)))</f>
        <v/>
      </c>
      <c r="CI16" s="373" t="str">
        <f ca="1">+IF(OFFSET('Water Data'!$I$28,0,10*ROW('Water Data'!I10))="","",OFFSET('Water Data'!$I$28,0,10*ROW('Water Data'!I10)))</f>
        <v/>
      </c>
      <c r="CJ16" s="373" t="str">
        <f ca="1">+IF(OFFSET('Water Data'!$I$29,0,10*ROW('Water Data'!I10))="","",OFFSET('Water Data'!$I$29,0,10*ROW('Water Data'!I10)))</f>
        <v/>
      </c>
      <c r="CK16" s="373" t="str">
        <f ca="1">+IF(OFFSET('Sanitation Data'!$D$28,0,10*ROW('Sanitation Data'!D10))="","",OFFSET('Sanitation Data'!$D$28,0,10*ROW('Sanitation Data'!D10)))</f>
        <v/>
      </c>
      <c r="CL16" s="373" t="str">
        <f ca="1">+IF(OFFSET('Sanitation Data'!$D$29,0,10*ROW('Sanitation Data'!D10))="","",OFFSET('Sanitation Data'!$D$29,0,10*ROW('Sanitation Data'!D10)))</f>
        <v/>
      </c>
      <c r="CM16" s="373" t="str">
        <f ca="1">+IF(OFFSET('Sanitation Data'!$D$30,0,10*ROW('Sanitation Data'!D10))="","",OFFSET('Sanitation Data'!$D$30,0,10*ROW('Sanitation Data'!D10)))</f>
        <v/>
      </c>
      <c r="CN16" s="373" t="str">
        <f ca="1">+IF(OFFSET('Sanitation Data'!$D$31,0,10*ROW('Sanitation Data'!D10))="","",OFFSET('Sanitation Data'!$D$31,0,10*ROW('Sanitation Data'!D10)))</f>
        <v/>
      </c>
      <c r="CO16" s="373" t="str">
        <f ca="1">+IF(OFFSET('Sanitation Data'!$D$32,0,10*ROW('Sanitation Data'!D10))="","",OFFSET('Sanitation Data'!$D$32,0,10*ROW('Sanitation Data'!D10)))</f>
        <v/>
      </c>
      <c r="CP16" s="373" t="str">
        <f ca="1">+IF(OFFSET('Sanitation Data'!$E$28,0,10*ROW('Sanitation Data'!E10))="","",OFFSET('Sanitation Data'!$E$28,0,10*ROW('Sanitation Data'!E10)))</f>
        <v/>
      </c>
      <c r="CQ16" s="373" t="str">
        <f ca="1">+IF(OFFSET('Sanitation Data'!$E$29,0,10*ROW('Sanitation Data'!E10))="","",OFFSET('Sanitation Data'!$E$29,0,10*ROW('Sanitation Data'!E10)))</f>
        <v/>
      </c>
      <c r="CR16" s="373" t="str">
        <f ca="1">+IF(OFFSET('Sanitation Data'!$E$30,0,10*ROW('Sanitation Data'!E10))="","",OFFSET('Sanitation Data'!$E$30,0,10*ROW('Sanitation Data'!E10)))</f>
        <v/>
      </c>
      <c r="CS16" s="373" t="str">
        <f ca="1">+IF(OFFSET('Sanitation Data'!$E$31,0,10*ROW('Sanitation Data'!E10))="","",OFFSET('Sanitation Data'!$E$31,0,10*ROW('Sanitation Data'!E10)))</f>
        <v/>
      </c>
      <c r="CT16" s="373" t="str">
        <f ca="1">+IF(OFFSET('Sanitation Data'!$E$32,0,10*ROW('Sanitation Data'!E10))="","",OFFSET('Sanitation Data'!$E$32,0,10*ROW('Sanitation Data'!E10)))</f>
        <v/>
      </c>
      <c r="CU16" s="373" t="str">
        <f ca="1">+IF(OFFSET('Sanitation Data'!$F$28,0,10*ROW('Sanitation Data'!F10))="","",OFFSET('Sanitation Data'!$F$28,0,10*ROW('Sanitation Data'!F10)))</f>
        <v/>
      </c>
      <c r="CV16" s="373" t="str">
        <f ca="1">+IF(OFFSET('Sanitation Data'!$F$29,0,10*ROW('Sanitation Data'!F10))="","",OFFSET('Sanitation Data'!$F$29,0,10*ROW('Sanitation Data'!F10)))</f>
        <v/>
      </c>
      <c r="CW16" s="373" t="str">
        <f ca="1">+IF(OFFSET('Sanitation Data'!$F$30,0,10*ROW('Sanitation Data'!F10))="","",OFFSET('Sanitation Data'!$F$30,0,10*ROW('Sanitation Data'!F10)))</f>
        <v/>
      </c>
      <c r="CX16" s="373" t="str">
        <f ca="1">+IF(OFFSET('Sanitation Data'!$F$31,0,10*ROW('Sanitation Data'!F10))="","",OFFSET('Sanitation Data'!$F$31,0,10*ROW('Sanitation Data'!F10)))</f>
        <v/>
      </c>
      <c r="CY16" s="373" t="str">
        <f ca="1">+IF(OFFSET('Sanitation Data'!$F$32,0,10*ROW('Sanitation Data'!F10))="","",OFFSET('Sanitation Data'!$F$32,0,10*ROW('Sanitation Data'!F10)))</f>
        <v/>
      </c>
      <c r="CZ16" s="373" t="str">
        <f ca="1">+IF(OFFSET('Sanitation Data'!$G$28,0,10*ROW('Sanitation Data'!G10))="","",OFFSET('Sanitation Data'!$G$28,0,10*ROW('Sanitation Data'!G10)))</f>
        <v/>
      </c>
      <c r="DA16" s="373" t="str">
        <f ca="1">+IF(OFFSET('Sanitation Data'!$G$29,0,10*ROW('Sanitation Data'!G10))="","",OFFSET('Sanitation Data'!$G$29,0,10*ROW('Sanitation Data'!G10)))</f>
        <v/>
      </c>
      <c r="DB16" s="373" t="str">
        <f ca="1">+IF(OFFSET('Sanitation Data'!$G$30,0,10*ROW('Sanitation Data'!G10))="","",OFFSET('Sanitation Data'!$G$30,0,10*ROW('Sanitation Data'!G10)))</f>
        <v/>
      </c>
      <c r="DC16" s="373" t="str">
        <f ca="1">+IF(OFFSET('Sanitation Data'!$G$31,0,10*ROW('Sanitation Data'!G10))="","",OFFSET('Sanitation Data'!$G$31,0,10*ROW('Sanitation Data'!G10)))</f>
        <v/>
      </c>
      <c r="DD16" s="373" t="str">
        <f ca="1">+IF(OFFSET('Sanitation Data'!$G$32,0,10*ROW('Sanitation Data'!G10))="","",OFFSET('Sanitation Data'!$G$32,0,10*ROW('Sanitation Data'!G10)))</f>
        <v/>
      </c>
      <c r="DE16" s="373" t="str">
        <f ca="1">+IF(OFFSET('Sanitation Data'!$H$28,0,10*ROW('Sanitation Data'!H10))="","",OFFSET('Sanitation Data'!$H$28,0,10*ROW('Sanitation Data'!H10)))</f>
        <v/>
      </c>
      <c r="DF16" s="373" t="str">
        <f ca="1">+IF(OFFSET('Sanitation Data'!$H$29,0,10*ROW('Sanitation Data'!H10))="","",OFFSET('Sanitation Data'!$H$29,0,10*ROW('Sanitation Data'!H10)))</f>
        <v/>
      </c>
      <c r="DG16" s="373" t="str">
        <f ca="1">+IF(OFFSET('Sanitation Data'!$H$30,0,10*ROW('Sanitation Data'!H10))="","",OFFSET('Sanitation Data'!$H$30,0,10*ROW('Sanitation Data'!H10)))</f>
        <v/>
      </c>
      <c r="DH16" s="373" t="str">
        <f ca="1">+IF(OFFSET('Sanitation Data'!$H$31,0,10*ROW('Sanitation Data'!H10))="","",OFFSET('Sanitation Data'!$H$31,0,10*ROW('Sanitation Data'!H10)))</f>
        <v/>
      </c>
      <c r="DI16" s="373" t="str">
        <f ca="1">+IF(OFFSET('Sanitation Data'!$H$32,0,10*ROW('Sanitation Data'!H10))="","",OFFSET('Sanitation Data'!$H$32,0,10*ROW('Sanitation Data'!H10)))</f>
        <v/>
      </c>
      <c r="DJ16" s="373" t="str">
        <f ca="1">+IF(OFFSET('Sanitation Data'!$I$28,0,10*ROW('Sanitation Data'!I10))="","",OFFSET('Sanitation Data'!$I$28,0,10*ROW('Sanitation Data'!I10)))</f>
        <v/>
      </c>
      <c r="DK16" s="373" t="str">
        <f ca="1">+IF(OFFSET('Sanitation Data'!$I$29,0,10*ROW('Sanitation Data'!I10))="","",OFFSET('Sanitation Data'!$I$29,0,10*ROW('Sanitation Data'!I10)))</f>
        <v/>
      </c>
      <c r="DL16" s="373" t="str">
        <f ca="1">+IF(OFFSET('Sanitation Data'!$I$30,0,10*ROW('Sanitation Data'!I10))="","",OFFSET('Sanitation Data'!$I$30,0,10*ROW('Sanitation Data'!I10)))</f>
        <v/>
      </c>
      <c r="DM16" s="373" t="str">
        <f ca="1">+IF(OFFSET('Sanitation Data'!$I$31,0,10*ROW('Sanitation Data'!I10))="","",OFFSET('Sanitation Data'!$I$31,0,10*ROW('Sanitation Data'!I10)))</f>
        <v/>
      </c>
      <c r="DN16" s="373" t="str">
        <f ca="1">+IF(OFFSET('Sanitation Data'!$I$32,0,10*ROW('Sanitation Data'!I10))="","",OFFSET('Sanitation Data'!$I$32,0,10*ROW('Sanitation Data'!I10)))</f>
        <v/>
      </c>
      <c r="DO16" s="373" t="str">
        <f ca="1">+IF(OFFSET('Hygiene Data'!$D$11,0,10*ROW('Hygiene Data'!D10))="","",OFFSET('Hygiene Data'!$D$11,0,10*ROW('Hygiene Data'!D10)))</f>
        <v/>
      </c>
      <c r="DP16" s="373" t="str">
        <f ca="1">+IF(OFFSET('Hygiene Data'!$D$12,0,10*ROW('Hygiene Data'!D10))="","",OFFSET('Hygiene Data'!$D$12,0,10*ROW('Hygiene Data'!D10)))</f>
        <v/>
      </c>
      <c r="DQ16" s="373" t="str">
        <f ca="1">+IF(OFFSET('Hygiene Data'!$D$13,0,10*ROW('Hygiene Data'!D10))="","",OFFSET('Hygiene Data'!$D$13,0,10*ROW('Hygiene Data'!D10)))</f>
        <v/>
      </c>
      <c r="DR16" s="373" t="str">
        <f ca="1">+IF(OFFSET('Hygiene Data'!$E$11,0,10*ROW('Hygiene Data'!E10))="","",OFFSET('Hygiene Data'!$E$11,0,10*ROW('Hygiene Data'!E10)))</f>
        <v/>
      </c>
      <c r="DS16" s="373" t="str">
        <f ca="1">+IF(OFFSET('Hygiene Data'!$E$12,0,10*ROW('Hygiene Data'!E10))="","",OFFSET('Hygiene Data'!$E$12,0,10*ROW('Hygiene Data'!E10)))</f>
        <v/>
      </c>
      <c r="DT16" s="373" t="str">
        <f ca="1">+IF(OFFSET('Hygiene Data'!$E$13,0,10*ROW('Hygiene Data'!E10))="","",OFFSET('Hygiene Data'!$E$13,0,10*ROW('Hygiene Data'!E10)))</f>
        <v/>
      </c>
      <c r="DU16" s="373" t="str">
        <f ca="1">+IF(OFFSET('Hygiene Data'!$F$11,0,10*ROW('Hygiene Data'!F10))="","",OFFSET('Hygiene Data'!$F$11,0,10*ROW('Hygiene Data'!F10)))</f>
        <v/>
      </c>
      <c r="DV16" s="373" t="str">
        <f ca="1">+IF(OFFSET('Hygiene Data'!$F$12,0,10*ROW('Hygiene Data'!F10))="","",OFFSET('Hygiene Data'!$F$12,0,10*ROW('Hygiene Data'!F10)))</f>
        <v/>
      </c>
      <c r="DW16" s="373" t="str">
        <f ca="1">+IF(OFFSET('Hygiene Data'!$F$13,0,10*ROW('Hygiene Data'!F10))="","",OFFSET('Hygiene Data'!$F$13,0,10*ROW('Hygiene Data'!F10)))</f>
        <v/>
      </c>
      <c r="DX16" s="373" t="str">
        <f ca="1">+IF(OFFSET('Hygiene Data'!$G$11,0,10*ROW('Hygiene Data'!G10))="","",OFFSET('Hygiene Data'!$G$11,0,10*ROW('Hygiene Data'!G10)))</f>
        <v/>
      </c>
      <c r="DY16" s="373" t="str">
        <f ca="1">+IF(OFFSET('Hygiene Data'!$G$12,0,10*ROW('Hygiene Data'!G10))="","",OFFSET('Hygiene Data'!$G$12,0,10*ROW('Hygiene Data'!G10)))</f>
        <v/>
      </c>
      <c r="DZ16" s="373" t="str">
        <f ca="1">+IF(OFFSET('Hygiene Data'!$G$13,0,10*ROW('Hygiene Data'!G10))="","",OFFSET('Hygiene Data'!$G$13,0,10*ROW('Hygiene Data'!G10)))</f>
        <v/>
      </c>
      <c r="EA16" s="373" t="str">
        <f ca="1">+IF(OFFSET('Hygiene Data'!$H$11,0,10*ROW('Hygiene Data'!H10))="","",OFFSET('Hygiene Data'!$H$11,0,10*ROW('Hygiene Data'!H10)))</f>
        <v/>
      </c>
      <c r="EB16" s="373" t="str">
        <f ca="1">+IF(OFFSET('Hygiene Data'!$H$12,0,10*ROW('Hygiene Data'!H10))="","",OFFSET('Hygiene Data'!$H$12,0,10*ROW('Hygiene Data'!H10)))</f>
        <v/>
      </c>
      <c r="EC16" s="373" t="str">
        <f ca="1">+IF(OFFSET('Hygiene Data'!$H$13,0,10*ROW('Hygiene Data'!H10))="","",OFFSET('Hygiene Data'!$H$13,0,10*ROW('Hygiene Data'!H10)))</f>
        <v/>
      </c>
      <c r="ED16" s="373" t="str">
        <f ca="1">+IF(OFFSET('Hygiene Data'!$I$11,0,10*ROW('Hygiene Data'!I10))="","",OFFSET('Hygiene Data'!$I$11,0,10*ROW('Hygiene Data'!I10)))</f>
        <v/>
      </c>
      <c r="EE16" s="373" t="str">
        <f ca="1">+IF(OFFSET('Hygiene Data'!$I$12,0,10*ROW('Hygiene Data'!I10))="","",OFFSET('Hygiene Data'!$I$12,0,10*ROW('Hygiene Data'!I10)))</f>
        <v/>
      </c>
      <c r="EF16" s="373" t="str">
        <f ca="1">+IF(OFFSET('Hygiene Data'!$I$13,0,10*ROW('Hygiene Data'!I10))="","",OFFSET('Hygiene Data'!$I$13,0,10*ROW('Hygiene Data'!I10)))</f>
        <v/>
      </c>
    </row>
    <row r="17" spans="1:136" x14ac:dyDescent="0.25">
      <c r="A17" s="482" t="str">
        <f ca="1">+IF(OFFSET('Water Data'!$B$2,0,10*ROW('Water Data'!E11))="","",OFFSET('Water Data'!$B$2,0,10*ROW('Water Data'!E11)))</f>
        <v/>
      </c>
      <c r="B17" s="48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9" t="str">
        <f t="shared" ca="1" si="0"/>
        <v/>
      </c>
      <c r="D17" s="51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3" t="str">
        <f ca="1">+IF(OFFSET('Water Data'!$D$27,0,10*ROW('Water Data'!D11))="","",OFFSET('Water Data'!$D$27,0,10*ROW('Water Data'!D11)))</f>
        <v/>
      </c>
      <c r="BT17" s="373" t="str">
        <f ca="1">+IF(OFFSET('Water Data'!$D$28,0,10*ROW('Water Data'!D11))="","",OFFSET('Water Data'!$D$28,0,10*ROW('Water Data'!D11)))</f>
        <v/>
      </c>
      <c r="BU17" s="373" t="str">
        <f ca="1">+IF(OFFSET('Water Data'!$D$29,0,10*ROW('Water Data'!D11))="","",OFFSET('Water Data'!$D$29,0,10*ROW('Water Data'!D11)))</f>
        <v/>
      </c>
      <c r="BV17" s="373" t="str">
        <f ca="1">+IF(OFFSET('Water Data'!$E$27,0,10*ROW('Water Data'!E11))="","",OFFSET('Water Data'!$E$27,0,10*ROW('Water Data'!E11)))</f>
        <v/>
      </c>
      <c r="BW17" s="373" t="str">
        <f ca="1">+IF(OFFSET('Water Data'!$E$28,0,10*ROW('Water Data'!E11))="","",OFFSET('Water Data'!$E$28,0,10*ROW('Water Data'!E11)))</f>
        <v/>
      </c>
      <c r="BX17" s="373" t="str">
        <f ca="1">+IF(OFFSET('Water Data'!$E$29,0,10*ROW('Water Data'!E11))="","",OFFSET('Water Data'!$E$29,0,10*ROW('Water Data'!E11)))</f>
        <v/>
      </c>
      <c r="BY17" s="373" t="str">
        <f ca="1">+IF(OFFSET('Water Data'!$F$27,0,10*ROW('Water Data'!F11))="","",OFFSET('Water Data'!$F$27,0,10*ROW('Water Data'!F11)))</f>
        <v/>
      </c>
      <c r="BZ17" s="373" t="str">
        <f ca="1">+IF(OFFSET('Water Data'!$F$28,0,10*ROW('Water Data'!F11))="","",OFFSET('Water Data'!$F$28,0,10*ROW('Water Data'!F11)))</f>
        <v/>
      </c>
      <c r="CA17" s="373" t="str">
        <f ca="1">+IF(OFFSET('Water Data'!$F$29,0,10*ROW('Water Data'!F11))="","",OFFSET('Water Data'!$F$29,0,10*ROW('Water Data'!F11)))</f>
        <v/>
      </c>
      <c r="CB17" s="373" t="str">
        <f ca="1">+IF(OFFSET('Water Data'!$G$27,0,10*ROW('Water Data'!G11))="","",OFFSET('Water Data'!$G$27,0,10*ROW('Water Data'!G11)))</f>
        <v/>
      </c>
      <c r="CC17" s="373" t="str">
        <f ca="1">+IF(OFFSET('Water Data'!$G$28,0,10*ROW('Water Data'!G11))="","",OFFSET('Water Data'!$G$28,0,10*ROW('Water Data'!G11)))</f>
        <v/>
      </c>
      <c r="CD17" s="373" t="str">
        <f ca="1">+IF(OFFSET('Water Data'!$G$29,0,10*ROW('Water Data'!G11))="","",OFFSET('Water Data'!$G$29,0,10*ROW('Water Data'!G11)))</f>
        <v/>
      </c>
      <c r="CE17" s="373" t="str">
        <f ca="1">+IF(OFFSET('Water Data'!$H$27,0,10*ROW('Water Data'!H11))="","",OFFSET('Water Data'!$H$27,0,10*ROW('Water Data'!H11)))</f>
        <v/>
      </c>
      <c r="CF17" s="373" t="str">
        <f ca="1">+IF(OFFSET('Water Data'!$H$28,0,10*ROW('Water Data'!H11))="","",OFFSET('Water Data'!$H$28,0,10*ROW('Water Data'!H11)))</f>
        <v/>
      </c>
      <c r="CG17" s="373" t="str">
        <f ca="1">+IF(OFFSET('Water Data'!$H$29,0,10*ROW('Water Data'!H11))="","",OFFSET('Water Data'!$H$29,0,10*ROW('Water Data'!H11)))</f>
        <v/>
      </c>
      <c r="CH17" s="373" t="str">
        <f ca="1">+IF(OFFSET('Water Data'!$I$27,0,10*ROW('Water Data'!I11))="","",OFFSET('Water Data'!$I$27,0,10*ROW('Water Data'!I11)))</f>
        <v/>
      </c>
      <c r="CI17" s="373" t="str">
        <f ca="1">+IF(OFFSET('Water Data'!$I$28,0,10*ROW('Water Data'!I11))="","",OFFSET('Water Data'!$I$28,0,10*ROW('Water Data'!I11)))</f>
        <v/>
      </c>
      <c r="CJ17" s="373" t="str">
        <f ca="1">+IF(OFFSET('Water Data'!$I$29,0,10*ROW('Water Data'!I11))="","",OFFSET('Water Data'!$I$29,0,10*ROW('Water Data'!I11)))</f>
        <v/>
      </c>
      <c r="CK17" s="373" t="str">
        <f ca="1">+IF(OFFSET('Sanitation Data'!$D$28,0,10*ROW('Sanitation Data'!D11))="","",OFFSET('Sanitation Data'!$D$28,0,10*ROW('Sanitation Data'!D11)))</f>
        <v/>
      </c>
      <c r="CL17" s="373" t="str">
        <f ca="1">+IF(OFFSET('Sanitation Data'!$D$29,0,10*ROW('Sanitation Data'!D11))="","",OFFSET('Sanitation Data'!$D$29,0,10*ROW('Sanitation Data'!D11)))</f>
        <v/>
      </c>
      <c r="CM17" s="373" t="str">
        <f ca="1">+IF(OFFSET('Sanitation Data'!$D$30,0,10*ROW('Sanitation Data'!D11))="","",OFFSET('Sanitation Data'!$D$30,0,10*ROW('Sanitation Data'!D11)))</f>
        <v/>
      </c>
      <c r="CN17" s="373" t="str">
        <f ca="1">+IF(OFFSET('Sanitation Data'!$D$31,0,10*ROW('Sanitation Data'!D11))="","",OFFSET('Sanitation Data'!$D$31,0,10*ROW('Sanitation Data'!D11)))</f>
        <v/>
      </c>
      <c r="CO17" s="373" t="str">
        <f ca="1">+IF(OFFSET('Sanitation Data'!$D$32,0,10*ROW('Sanitation Data'!D11))="","",OFFSET('Sanitation Data'!$D$32,0,10*ROW('Sanitation Data'!D11)))</f>
        <v/>
      </c>
      <c r="CP17" s="373" t="str">
        <f ca="1">+IF(OFFSET('Sanitation Data'!$E$28,0,10*ROW('Sanitation Data'!E11))="","",OFFSET('Sanitation Data'!$E$28,0,10*ROW('Sanitation Data'!E11)))</f>
        <v/>
      </c>
      <c r="CQ17" s="373" t="str">
        <f ca="1">+IF(OFFSET('Sanitation Data'!$E$29,0,10*ROW('Sanitation Data'!E11))="","",OFFSET('Sanitation Data'!$E$29,0,10*ROW('Sanitation Data'!E11)))</f>
        <v/>
      </c>
      <c r="CR17" s="373" t="str">
        <f ca="1">+IF(OFFSET('Sanitation Data'!$E$30,0,10*ROW('Sanitation Data'!E11))="","",OFFSET('Sanitation Data'!$E$30,0,10*ROW('Sanitation Data'!E11)))</f>
        <v/>
      </c>
      <c r="CS17" s="373" t="str">
        <f ca="1">+IF(OFFSET('Sanitation Data'!$E$31,0,10*ROW('Sanitation Data'!E11))="","",OFFSET('Sanitation Data'!$E$31,0,10*ROW('Sanitation Data'!E11)))</f>
        <v/>
      </c>
      <c r="CT17" s="373" t="str">
        <f ca="1">+IF(OFFSET('Sanitation Data'!$E$32,0,10*ROW('Sanitation Data'!E11))="","",OFFSET('Sanitation Data'!$E$32,0,10*ROW('Sanitation Data'!E11)))</f>
        <v/>
      </c>
      <c r="CU17" s="373" t="str">
        <f ca="1">+IF(OFFSET('Sanitation Data'!$F$28,0,10*ROW('Sanitation Data'!F11))="","",OFFSET('Sanitation Data'!$F$28,0,10*ROW('Sanitation Data'!F11)))</f>
        <v/>
      </c>
      <c r="CV17" s="373" t="str">
        <f ca="1">+IF(OFFSET('Sanitation Data'!$F$29,0,10*ROW('Sanitation Data'!F11))="","",OFFSET('Sanitation Data'!$F$29,0,10*ROW('Sanitation Data'!F11)))</f>
        <v/>
      </c>
      <c r="CW17" s="373" t="str">
        <f ca="1">+IF(OFFSET('Sanitation Data'!$F$30,0,10*ROW('Sanitation Data'!F11))="","",OFFSET('Sanitation Data'!$F$30,0,10*ROW('Sanitation Data'!F11)))</f>
        <v/>
      </c>
      <c r="CX17" s="373" t="str">
        <f ca="1">+IF(OFFSET('Sanitation Data'!$F$31,0,10*ROW('Sanitation Data'!F11))="","",OFFSET('Sanitation Data'!$F$31,0,10*ROW('Sanitation Data'!F11)))</f>
        <v/>
      </c>
      <c r="CY17" s="373" t="str">
        <f ca="1">+IF(OFFSET('Sanitation Data'!$F$32,0,10*ROW('Sanitation Data'!F11))="","",OFFSET('Sanitation Data'!$F$32,0,10*ROW('Sanitation Data'!F11)))</f>
        <v/>
      </c>
      <c r="CZ17" s="373" t="str">
        <f ca="1">+IF(OFFSET('Sanitation Data'!$G$28,0,10*ROW('Sanitation Data'!G11))="","",OFFSET('Sanitation Data'!$G$28,0,10*ROW('Sanitation Data'!G11)))</f>
        <v/>
      </c>
      <c r="DA17" s="373" t="str">
        <f ca="1">+IF(OFFSET('Sanitation Data'!$G$29,0,10*ROW('Sanitation Data'!G11))="","",OFFSET('Sanitation Data'!$G$29,0,10*ROW('Sanitation Data'!G11)))</f>
        <v/>
      </c>
      <c r="DB17" s="373" t="str">
        <f ca="1">+IF(OFFSET('Sanitation Data'!$G$30,0,10*ROW('Sanitation Data'!G11))="","",OFFSET('Sanitation Data'!$G$30,0,10*ROW('Sanitation Data'!G11)))</f>
        <v/>
      </c>
      <c r="DC17" s="373" t="str">
        <f ca="1">+IF(OFFSET('Sanitation Data'!$G$31,0,10*ROW('Sanitation Data'!G11))="","",OFFSET('Sanitation Data'!$G$31,0,10*ROW('Sanitation Data'!G11)))</f>
        <v/>
      </c>
      <c r="DD17" s="373" t="str">
        <f ca="1">+IF(OFFSET('Sanitation Data'!$G$32,0,10*ROW('Sanitation Data'!G11))="","",OFFSET('Sanitation Data'!$G$32,0,10*ROW('Sanitation Data'!G11)))</f>
        <v/>
      </c>
      <c r="DE17" s="373" t="str">
        <f ca="1">+IF(OFFSET('Sanitation Data'!$H$28,0,10*ROW('Sanitation Data'!H11))="","",OFFSET('Sanitation Data'!$H$28,0,10*ROW('Sanitation Data'!H11)))</f>
        <v/>
      </c>
      <c r="DF17" s="373" t="str">
        <f ca="1">+IF(OFFSET('Sanitation Data'!$H$29,0,10*ROW('Sanitation Data'!H11))="","",OFFSET('Sanitation Data'!$H$29,0,10*ROW('Sanitation Data'!H11)))</f>
        <v/>
      </c>
      <c r="DG17" s="373" t="str">
        <f ca="1">+IF(OFFSET('Sanitation Data'!$H$30,0,10*ROW('Sanitation Data'!H11))="","",OFFSET('Sanitation Data'!$H$30,0,10*ROW('Sanitation Data'!H11)))</f>
        <v/>
      </c>
      <c r="DH17" s="373" t="str">
        <f ca="1">+IF(OFFSET('Sanitation Data'!$H$31,0,10*ROW('Sanitation Data'!H11))="","",OFFSET('Sanitation Data'!$H$31,0,10*ROW('Sanitation Data'!H11)))</f>
        <v/>
      </c>
      <c r="DI17" s="373" t="str">
        <f ca="1">+IF(OFFSET('Sanitation Data'!$H$32,0,10*ROW('Sanitation Data'!H11))="","",OFFSET('Sanitation Data'!$H$32,0,10*ROW('Sanitation Data'!H11)))</f>
        <v/>
      </c>
      <c r="DJ17" s="373" t="str">
        <f ca="1">+IF(OFFSET('Sanitation Data'!$I$28,0,10*ROW('Sanitation Data'!I11))="","",OFFSET('Sanitation Data'!$I$28,0,10*ROW('Sanitation Data'!I11)))</f>
        <v/>
      </c>
      <c r="DK17" s="373" t="str">
        <f ca="1">+IF(OFFSET('Sanitation Data'!$I$29,0,10*ROW('Sanitation Data'!I11))="","",OFFSET('Sanitation Data'!$I$29,0,10*ROW('Sanitation Data'!I11)))</f>
        <v/>
      </c>
      <c r="DL17" s="373" t="str">
        <f ca="1">+IF(OFFSET('Sanitation Data'!$I$30,0,10*ROW('Sanitation Data'!I11))="","",OFFSET('Sanitation Data'!$I$30,0,10*ROW('Sanitation Data'!I11)))</f>
        <v/>
      </c>
      <c r="DM17" s="373" t="str">
        <f ca="1">+IF(OFFSET('Sanitation Data'!$I$31,0,10*ROW('Sanitation Data'!I11))="","",OFFSET('Sanitation Data'!$I$31,0,10*ROW('Sanitation Data'!I11)))</f>
        <v/>
      </c>
      <c r="DN17" s="373" t="str">
        <f ca="1">+IF(OFFSET('Sanitation Data'!$I$32,0,10*ROW('Sanitation Data'!I11))="","",OFFSET('Sanitation Data'!$I$32,0,10*ROW('Sanitation Data'!I11)))</f>
        <v/>
      </c>
      <c r="DO17" s="373" t="str">
        <f ca="1">+IF(OFFSET('Hygiene Data'!$D$11,0,10*ROW('Hygiene Data'!D11))="","",OFFSET('Hygiene Data'!$D$11,0,10*ROW('Hygiene Data'!D11)))</f>
        <v/>
      </c>
      <c r="DP17" s="373" t="str">
        <f ca="1">+IF(OFFSET('Hygiene Data'!$D$12,0,10*ROW('Hygiene Data'!D11))="","",OFFSET('Hygiene Data'!$D$12,0,10*ROW('Hygiene Data'!D11)))</f>
        <v/>
      </c>
      <c r="DQ17" s="373" t="str">
        <f ca="1">+IF(OFFSET('Hygiene Data'!$D$13,0,10*ROW('Hygiene Data'!D11))="","",OFFSET('Hygiene Data'!$D$13,0,10*ROW('Hygiene Data'!D11)))</f>
        <v/>
      </c>
      <c r="DR17" s="373" t="str">
        <f ca="1">+IF(OFFSET('Hygiene Data'!$E$11,0,10*ROW('Hygiene Data'!E11))="","",OFFSET('Hygiene Data'!$E$11,0,10*ROW('Hygiene Data'!E11)))</f>
        <v/>
      </c>
      <c r="DS17" s="373" t="str">
        <f ca="1">+IF(OFFSET('Hygiene Data'!$E$12,0,10*ROW('Hygiene Data'!E11))="","",OFFSET('Hygiene Data'!$E$12,0,10*ROW('Hygiene Data'!E11)))</f>
        <v/>
      </c>
      <c r="DT17" s="373" t="str">
        <f ca="1">+IF(OFFSET('Hygiene Data'!$E$13,0,10*ROW('Hygiene Data'!E11))="","",OFFSET('Hygiene Data'!$E$13,0,10*ROW('Hygiene Data'!E11)))</f>
        <v/>
      </c>
      <c r="DU17" s="373" t="str">
        <f ca="1">+IF(OFFSET('Hygiene Data'!$F$11,0,10*ROW('Hygiene Data'!F11))="","",OFFSET('Hygiene Data'!$F$11,0,10*ROW('Hygiene Data'!F11)))</f>
        <v/>
      </c>
      <c r="DV17" s="373" t="str">
        <f ca="1">+IF(OFFSET('Hygiene Data'!$F$12,0,10*ROW('Hygiene Data'!F11))="","",OFFSET('Hygiene Data'!$F$12,0,10*ROW('Hygiene Data'!F11)))</f>
        <v/>
      </c>
      <c r="DW17" s="373" t="str">
        <f ca="1">+IF(OFFSET('Hygiene Data'!$F$13,0,10*ROW('Hygiene Data'!F11))="","",OFFSET('Hygiene Data'!$F$13,0,10*ROW('Hygiene Data'!F11)))</f>
        <v/>
      </c>
      <c r="DX17" s="373" t="str">
        <f ca="1">+IF(OFFSET('Hygiene Data'!$G$11,0,10*ROW('Hygiene Data'!G11))="","",OFFSET('Hygiene Data'!$G$11,0,10*ROW('Hygiene Data'!G11)))</f>
        <v/>
      </c>
      <c r="DY17" s="373" t="str">
        <f ca="1">+IF(OFFSET('Hygiene Data'!$G$12,0,10*ROW('Hygiene Data'!G11))="","",OFFSET('Hygiene Data'!$G$12,0,10*ROW('Hygiene Data'!G11)))</f>
        <v/>
      </c>
      <c r="DZ17" s="373" t="str">
        <f ca="1">+IF(OFFSET('Hygiene Data'!$G$13,0,10*ROW('Hygiene Data'!G11))="","",OFFSET('Hygiene Data'!$G$13,0,10*ROW('Hygiene Data'!G11)))</f>
        <v/>
      </c>
      <c r="EA17" s="373" t="str">
        <f ca="1">+IF(OFFSET('Hygiene Data'!$H$11,0,10*ROW('Hygiene Data'!H11))="","",OFFSET('Hygiene Data'!$H$11,0,10*ROW('Hygiene Data'!H11)))</f>
        <v/>
      </c>
      <c r="EB17" s="373" t="str">
        <f ca="1">+IF(OFFSET('Hygiene Data'!$H$12,0,10*ROW('Hygiene Data'!H11))="","",OFFSET('Hygiene Data'!$H$12,0,10*ROW('Hygiene Data'!H11)))</f>
        <v/>
      </c>
      <c r="EC17" s="373" t="str">
        <f ca="1">+IF(OFFSET('Hygiene Data'!$H$13,0,10*ROW('Hygiene Data'!H11))="","",OFFSET('Hygiene Data'!$H$13,0,10*ROW('Hygiene Data'!H11)))</f>
        <v/>
      </c>
      <c r="ED17" s="373" t="str">
        <f ca="1">+IF(OFFSET('Hygiene Data'!$I$11,0,10*ROW('Hygiene Data'!I11))="","",OFFSET('Hygiene Data'!$I$11,0,10*ROW('Hygiene Data'!I11)))</f>
        <v/>
      </c>
      <c r="EE17" s="373" t="str">
        <f ca="1">+IF(OFFSET('Hygiene Data'!$I$12,0,10*ROW('Hygiene Data'!I11))="","",OFFSET('Hygiene Data'!$I$12,0,10*ROW('Hygiene Data'!I11)))</f>
        <v/>
      </c>
      <c r="EF17" s="373" t="str">
        <f ca="1">+IF(OFFSET('Hygiene Data'!$I$13,0,10*ROW('Hygiene Data'!I11))="","",OFFSET('Hygiene Data'!$I$13,0,10*ROW('Hygiene Data'!I11)))</f>
        <v/>
      </c>
    </row>
    <row r="18" spans="1:136" x14ac:dyDescent="0.25">
      <c r="A18" s="482" t="str">
        <f ca="1">+IF(OFFSET('Water Data'!$B$2,0,10*ROW('Water Data'!E12))="","",OFFSET('Water Data'!$B$2,0,10*ROW('Water Data'!E12)))</f>
        <v/>
      </c>
      <c r="B18" s="48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9" t="str">
        <f t="shared" ca="1" si="0"/>
        <v/>
      </c>
      <c r="D18" s="51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3" t="str">
        <f ca="1">+IF(OFFSET('Water Data'!$D$27,0,10*ROW('Water Data'!D12))="","",OFFSET('Water Data'!$D$27,0,10*ROW('Water Data'!D12)))</f>
        <v/>
      </c>
      <c r="BT18" s="373" t="str">
        <f ca="1">+IF(OFFSET('Water Data'!$D$28,0,10*ROW('Water Data'!D12))="","",OFFSET('Water Data'!$D$28,0,10*ROW('Water Data'!D12)))</f>
        <v/>
      </c>
      <c r="BU18" s="373" t="str">
        <f ca="1">+IF(OFFSET('Water Data'!$D$29,0,10*ROW('Water Data'!D12))="","",OFFSET('Water Data'!$D$29,0,10*ROW('Water Data'!D12)))</f>
        <v/>
      </c>
      <c r="BV18" s="373" t="str">
        <f ca="1">+IF(OFFSET('Water Data'!$E$27,0,10*ROW('Water Data'!E12))="","",OFFSET('Water Data'!$E$27,0,10*ROW('Water Data'!E12)))</f>
        <v/>
      </c>
      <c r="BW18" s="373" t="str">
        <f ca="1">+IF(OFFSET('Water Data'!$E$28,0,10*ROW('Water Data'!E12))="","",OFFSET('Water Data'!$E$28,0,10*ROW('Water Data'!E12)))</f>
        <v/>
      </c>
      <c r="BX18" s="373" t="str">
        <f ca="1">+IF(OFFSET('Water Data'!$E$29,0,10*ROW('Water Data'!E12))="","",OFFSET('Water Data'!$E$29,0,10*ROW('Water Data'!E12)))</f>
        <v/>
      </c>
      <c r="BY18" s="373" t="str">
        <f ca="1">+IF(OFFSET('Water Data'!$F$27,0,10*ROW('Water Data'!F12))="","",OFFSET('Water Data'!$F$27,0,10*ROW('Water Data'!F12)))</f>
        <v/>
      </c>
      <c r="BZ18" s="373" t="str">
        <f ca="1">+IF(OFFSET('Water Data'!$F$28,0,10*ROW('Water Data'!F12))="","",OFFSET('Water Data'!$F$28,0,10*ROW('Water Data'!F12)))</f>
        <v/>
      </c>
      <c r="CA18" s="373" t="str">
        <f ca="1">+IF(OFFSET('Water Data'!$F$29,0,10*ROW('Water Data'!F12))="","",OFFSET('Water Data'!$F$29,0,10*ROW('Water Data'!F12)))</f>
        <v/>
      </c>
      <c r="CB18" s="373" t="str">
        <f ca="1">+IF(OFFSET('Water Data'!$G$27,0,10*ROW('Water Data'!G12))="","",OFFSET('Water Data'!$G$27,0,10*ROW('Water Data'!G12)))</f>
        <v/>
      </c>
      <c r="CC18" s="373" t="str">
        <f ca="1">+IF(OFFSET('Water Data'!$G$28,0,10*ROW('Water Data'!G12))="","",OFFSET('Water Data'!$G$28,0,10*ROW('Water Data'!G12)))</f>
        <v/>
      </c>
      <c r="CD18" s="373" t="str">
        <f ca="1">+IF(OFFSET('Water Data'!$G$29,0,10*ROW('Water Data'!G12))="","",OFFSET('Water Data'!$G$29,0,10*ROW('Water Data'!G12)))</f>
        <v/>
      </c>
      <c r="CE18" s="373" t="str">
        <f ca="1">+IF(OFFSET('Water Data'!$H$27,0,10*ROW('Water Data'!H12))="","",OFFSET('Water Data'!$H$27,0,10*ROW('Water Data'!H12)))</f>
        <v/>
      </c>
      <c r="CF18" s="373" t="str">
        <f ca="1">+IF(OFFSET('Water Data'!$H$28,0,10*ROW('Water Data'!H12))="","",OFFSET('Water Data'!$H$28,0,10*ROW('Water Data'!H12)))</f>
        <v/>
      </c>
      <c r="CG18" s="373" t="str">
        <f ca="1">+IF(OFFSET('Water Data'!$H$29,0,10*ROW('Water Data'!H12))="","",OFFSET('Water Data'!$H$29,0,10*ROW('Water Data'!H12)))</f>
        <v/>
      </c>
      <c r="CH18" s="373" t="str">
        <f ca="1">+IF(OFFSET('Water Data'!$I$27,0,10*ROW('Water Data'!I12))="","",OFFSET('Water Data'!$I$27,0,10*ROW('Water Data'!I12)))</f>
        <v/>
      </c>
      <c r="CI18" s="373" t="str">
        <f ca="1">+IF(OFFSET('Water Data'!$I$28,0,10*ROW('Water Data'!I12))="","",OFFSET('Water Data'!$I$28,0,10*ROW('Water Data'!I12)))</f>
        <v/>
      </c>
      <c r="CJ18" s="373" t="str">
        <f ca="1">+IF(OFFSET('Water Data'!$I$29,0,10*ROW('Water Data'!I12))="","",OFFSET('Water Data'!$I$29,0,10*ROW('Water Data'!I12)))</f>
        <v/>
      </c>
      <c r="CK18" s="373" t="str">
        <f ca="1">+IF(OFFSET('Sanitation Data'!$D$28,0,10*ROW('Sanitation Data'!D12))="","",OFFSET('Sanitation Data'!$D$28,0,10*ROW('Sanitation Data'!D12)))</f>
        <v/>
      </c>
      <c r="CL18" s="373" t="str">
        <f ca="1">+IF(OFFSET('Sanitation Data'!$D$29,0,10*ROW('Sanitation Data'!D12))="","",OFFSET('Sanitation Data'!$D$29,0,10*ROW('Sanitation Data'!D12)))</f>
        <v/>
      </c>
      <c r="CM18" s="373" t="str">
        <f ca="1">+IF(OFFSET('Sanitation Data'!$D$30,0,10*ROW('Sanitation Data'!D12))="","",OFFSET('Sanitation Data'!$D$30,0,10*ROW('Sanitation Data'!D12)))</f>
        <v/>
      </c>
      <c r="CN18" s="373" t="str">
        <f ca="1">+IF(OFFSET('Sanitation Data'!$D$31,0,10*ROW('Sanitation Data'!D12))="","",OFFSET('Sanitation Data'!$D$31,0,10*ROW('Sanitation Data'!D12)))</f>
        <v/>
      </c>
      <c r="CO18" s="373" t="str">
        <f ca="1">+IF(OFFSET('Sanitation Data'!$D$32,0,10*ROW('Sanitation Data'!D12))="","",OFFSET('Sanitation Data'!$D$32,0,10*ROW('Sanitation Data'!D12)))</f>
        <v/>
      </c>
      <c r="CP18" s="373" t="str">
        <f ca="1">+IF(OFFSET('Sanitation Data'!$E$28,0,10*ROW('Sanitation Data'!E12))="","",OFFSET('Sanitation Data'!$E$28,0,10*ROW('Sanitation Data'!E12)))</f>
        <v/>
      </c>
      <c r="CQ18" s="373" t="str">
        <f ca="1">+IF(OFFSET('Sanitation Data'!$E$29,0,10*ROW('Sanitation Data'!E12))="","",OFFSET('Sanitation Data'!$E$29,0,10*ROW('Sanitation Data'!E12)))</f>
        <v/>
      </c>
      <c r="CR18" s="373" t="str">
        <f ca="1">+IF(OFFSET('Sanitation Data'!$E$30,0,10*ROW('Sanitation Data'!E12))="","",OFFSET('Sanitation Data'!$E$30,0,10*ROW('Sanitation Data'!E12)))</f>
        <v/>
      </c>
      <c r="CS18" s="373" t="str">
        <f ca="1">+IF(OFFSET('Sanitation Data'!$E$31,0,10*ROW('Sanitation Data'!E12))="","",OFFSET('Sanitation Data'!$E$31,0,10*ROW('Sanitation Data'!E12)))</f>
        <v/>
      </c>
      <c r="CT18" s="373" t="str">
        <f ca="1">+IF(OFFSET('Sanitation Data'!$E$32,0,10*ROW('Sanitation Data'!E12))="","",OFFSET('Sanitation Data'!$E$32,0,10*ROW('Sanitation Data'!E12)))</f>
        <v/>
      </c>
      <c r="CU18" s="373" t="str">
        <f ca="1">+IF(OFFSET('Sanitation Data'!$F$28,0,10*ROW('Sanitation Data'!F12))="","",OFFSET('Sanitation Data'!$F$28,0,10*ROW('Sanitation Data'!F12)))</f>
        <v/>
      </c>
      <c r="CV18" s="373" t="str">
        <f ca="1">+IF(OFFSET('Sanitation Data'!$F$29,0,10*ROW('Sanitation Data'!F12))="","",OFFSET('Sanitation Data'!$F$29,0,10*ROW('Sanitation Data'!F12)))</f>
        <v/>
      </c>
      <c r="CW18" s="373" t="str">
        <f ca="1">+IF(OFFSET('Sanitation Data'!$F$30,0,10*ROW('Sanitation Data'!F12))="","",OFFSET('Sanitation Data'!$F$30,0,10*ROW('Sanitation Data'!F12)))</f>
        <v/>
      </c>
      <c r="CX18" s="373" t="str">
        <f ca="1">+IF(OFFSET('Sanitation Data'!$F$31,0,10*ROW('Sanitation Data'!F12))="","",OFFSET('Sanitation Data'!$F$31,0,10*ROW('Sanitation Data'!F12)))</f>
        <v/>
      </c>
      <c r="CY18" s="373" t="str">
        <f ca="1">+IF(OFFSET('Sanitation Data'!$F$32,0,10*ROW('Sanitation Data'!F12))="","",OFFSET('Sanitation Data'!$F$32,0,10*ROW('Sanitation Data'!F12)))</f>
        <v/>
      </c>
      <c r="CZ18" s="373" t="str">
        <f ca="1">+IF(OFFSET('Sanitation Data'!$G$28,0,10*ROW('Sanitation Data'!G12))="","",OFFSET('Sanitation Data'!$G$28,0,10*ROW('Sanitation Data'!G12)))</f>
        <v/>
      </c>
      <c r="DA18" s="373" t="str">
        <f ca="1">+IF(OFFSET('Sanitation Data'!$G$29,0,10*ROW('Sanitation Data'!G12))="","",OFFSET('Sanitation Data'!$G$29,0,10*ROW('Sanitation Data'!G12)))</f>
        <v/>
      </c>
      <c r="DB18" s="373" t="str">
        <f ca="1">+IF(OFFSET('Sanitation Data'!$G$30,0,10*ROW('Sanitation Data'!G12))="","",OFFSET('Sanitation Data'!$G$30,0,10*ROW('Sanitation Data'!G12)))</f>
        <v/>
      </c>
      <c r="DC18" s="373" t="str">
        <f ca="1">+IF(OFFSET('Sanitation Data'!$G$31,0,10*ROW('Sanitation Data'!G12))="","",OFFSET('Sanitation Data'!$G$31,0,10*ROW('Sanitation Data'!G12)))</f>
        <v/>
      </c>
      <c r="DD18" s="373" t="str">
        <f ca="1">+IF(OFFSET('Sanitation Data'!$G$32,0,10*ROW('Sanitation Data'!G12))="","",OFFSET('Sanitation Data'!$G$32,0,10*ROW('Sanitation Data'!G12)))</f>
        <v/>
      </c>
      <c r="DE18" s="373" t="str">
        <f ca="1">+IF(OFFSET('Sanitation Data'!$H$28,0,10*ROW('Sanitation Data'!H12))="","",OFFSET('Sanitation Data'!$H$28,0,10*ROW('Sanitation Data'!H12)))</f>
        <v/>
      </c>
      <c r="DF18" s="373" t="str">
        <f ca="1">+IF(OFFSET('Sanitation Data'!$H$29,0,10*ROW('Sanitation Data'!H12))="","",OFFSET('Sanitation Data'!$H$29,0,10*ROW('Sanitation Data'!H12)))</f>
        <v/>
      </c>
      <c r="DG18" s="373" t="str">
        <f ca="1">+IF(OFFSET('Sanitation Data'!$H$30,0,10*ROW('Sanitation Data'!H12))="","",OFFSET('Sanitation Data'!$H$30,0,10*ROW('Sanitation Data'!H12)))</f>
        <v/>
      </c>
      <c r="DH18" s="373" t="str">
        <f ca="1">+IF(OFFSET('Sanitation Data'!$H$31,0,10*ROW('Sanitation Data'!H12))="","",OFFSET('Sanitation Data'!$H$31,0,10*ROW('Sanitation Data'!H12)))</f>
        <v/>
      </c>
      <c r="DI18" s="373" t="str">
        <f ca="1">+IF(OFFSET('Sanitation Data'!$H$32,0,10*ROW('Sanitation Data'!H12))="","",OFFSET('Sanitation Data'!$H$32,0,10*ROW('Sanitation Data'!H12)))</f>
        <v/>
      </c>
      <c r="DJ18" s="373" t="str">
        <f ca="1">+IF(OFFSET('Sanitation Data'!$I$28,0,10*ROW('Sanitation Data'!I12))="","",OFFSET('Sanitation Data'!$I$28,0,10*ROW('Sanitation Data'!I12)))</f>
        <v/>
      </c>
      <c r="DK18" s="373" t="str">
        <f ca="1">+IF(OFFSET('Sanitation Data'!$I$29,0,10*ROW('Sanitation Data'!I12))="","",OFFSET('Sanitation Data'!$I$29,0,10*ROW('Sanitation Data'!I12)))</f>
        <v/>
      </c>
      <c r="DL18" s="373" t="str">
        <f ca="1">+IF(OFFSET('Sanitation Data'!$I$30,0,10*ROW('Sanitation Data'!I12))="","",OFFSET('Sanitation Data'!$I$30,0,10*ROW('Sanitation Data'!I12)))</f>
        <v/>
      </c>
      <c r="DM18" s="373" t="str">
        <f ca="1">+IF(OFFSET('Sanitation Data'!$I$31,0,10*ROW('Sanitation Data'!I12))="","",OFFSET('Sanitation Data'!$I$31,0,10*ROW('Sanitation Data'!I12)))</f>
        <v/>
      </c>
      <c r="DN18" s="373" t="str">
        <f ca="1">+IF(OFFSET('Sanitation Data'!$I$32,0,10*ROW('Sanitation Data'!I12))="","",OFFSET('Sanitation Data'!$I$32,0,10*ROW('Sanitation Data'!I12)))</f>
        <v/>
      </c>
      <c r="DO18" s="373" t="str">
        <f ca="1">+IF(OFFSET('Hygiene Data'!$D$11,0,10*ROW('Hygiene Data'!D12))="","",OFFSET('Hygiene Data'!$D$11,0,10*ROW('Hygiene Data'!D12)))</f>
        <v/>
      </c>
      <c r="DP18" s="373" t="str">
        <f ca="1">+IF(OFFSET('Hygiene Data'!$D$12,0,10*ROW('Hygiene Data'!D12))="","",OFFSET('Hygiene Data'!$D$12,0,10*ROW('Hygiene Data'!D12)))</f>
        <v/>
      </c>
      <c r="DQ18" s="373" t="str">
        <f ca="1">+IF(OFFSET('Hygiene Data'!$D$13,0,10*ROW('Hygiene Data'!D12))="","",OFFSET('Hygiene Data'!$D$13,0,10*ROW('Hygiene Data'!D12)))</f>
        <v/>
      </c>
      <c r="DR18" s="373" t="str">
        <f ca="1">+IF(OFFSET('Hygiene Data'!$E$11,0,10*ROW('Hygiene Data'!E12))="","",OFFSET('Hygiene Data'!$E$11,0,10*ROW('Hygiene Data'!E12)))</f>
        <v/>
      </c>
      <c r="DS18" s="373" t="str">
        <f ca="1">+IF(OFFSET('Hygiene Data'!$E$12,0,10*ROW('Hygiene Data'!E12))="","",OFFSET('Hygiene Data'!$E$12,0,10*ROW('Hygiene Data'!E12)))</f>
        <v/>
      </c>
      <c r="DT18" s="373" t="str">
        <f ca="1">+IF(OFFSET('Hygiene Data'!$E$13,0,10*ROW('Hygiene Data'!E12))="","",OFFSET('Hygiene Data'!$E$13,0,10*ROW('Hygiene Data'!E12)))</f>
        <v/>
      </c>
      <c r="DU18" s="373" t="str">
        <f ca="1">+IF(OFFSET('Hygiene Data'!$F$11,0,10*ROW('Hygiene Data'!F12))="","",OFFSET('Hygiene Data'!$F$11,0,10*ROW('Hygiene Data'!F12)))</f>
        <v/>
      </c>
      <c r="DV18" s="373" t="str">
        <f ca="1">+IF(OFFSET('Hygiene Data'!$F$12,0,10*ROW('Hygiene Data'!F12))="","",OFFSET('Hygiene Data'!$F$12,0,10*ROW('Hygiene Data'!F12)))</f>
        <v/>
      </c>
      <c r="DW18" s="373" t="str">
        <f ca="1">+IF(OFFSET('Hygiene Data'!$F$13,0,10*ROW('Hygiene Data'!F12))="","",OFFSET('Hygiene Data'!$F$13,0,10*ROW('Hygiene Data'!F12)))</f>
        <v/>
      </c>
      <c r="DX18" s="373" t="str">
        <f ca="1">+IF(OFFSET('Hygiene Data'!$G$11,0,10*ROW('Hygiene Data'!G12))="","",OFFSET('Hygiene Data'!$G$11,0,10*ROW('Hygiene Data'!G12)))</f>
        <v/>
      </c>
      <c r="DY18" s="373" t="str">
        <f ca="1">+IF(OFFSET('Hygiene Data'!$G$12,0,10*ROW('Hygiene Data'!G12))="","",OFFSET('Hygiene Data'!$G$12,0,10*ROW('Hygiene Data'!G12)))</f>
        <v/>
      </c>
      <c r="DZ18" s="373" t="str">
        <f ca="1">+IF(OFFSET('Hygiene Data'!$G$13,0,10*ROW('Hygiene Data'!G12))="","",OFFSET('Hygiene Data'!$G$13,0,10*ROW('Hygiene Data'!G12)))</f>
        <v/>
      </c>
      <c r="EA18" s="373" t="str">
        <f ca="1">+IF(OFFSET('Hygiene Data'!$H$11,0,10*ROW('Hygiene Data'!H12))="","",OFFSET('Hygiene Data'!$H$11,0,10*ROW('Hygiene Data'!H12)))</f>
        <v/>
      </c>
      <c r="EB18" s="373" t="str">
        <f ca="1">+IF(OFFSET('Hygiene Data'!$H$12,0,10*ROW('Hygiene Data'!H12))="","",OFFSET('Hygiene Data'!$H$12,0,10*ROW('Hygiene Data'!H12)))</f>
        <v/>
      </c>
      <c r="EC18" s="373" t="str">
        <f ca="1">+IF(OFFSET('Hygiene Data'!$H$13,0,10*ROW('Hygiene Data'!H12))="","",OFFSET('Hygiene Data'!$H$13,0,10*ROW('Hygiene Data'!H12)))</f>
        <v/>
      </c>
      <c r="ED18" s="373" t="str">
        <f ca="1">+IF(OFFSET('Hygiene Data'!$I$11,0,10*ROW('Hygiene Data'!I12))="","",OFFSET('Hygiene Data'!$I$11,0,10*ROW('Hygiene Data'!I12)))</f>
        <v/>
      </c>
      <c r="EE18" s="373" t="str">
        <f ca="1">+IF(OFFSET('Hygiene Data'!$I$12,0,10*ROW('Hygiene Data'!I12))="","",OFFSET('Hygiene Data'!$I$12,0,10*ROW('Hygiene Data'!I12)))</f>
        <v/>
      </c>
      <c r="EF18" s="373" t="str">
        <f ca="1">+IF(OFFSET('Hygiene Data'!$I$13,0,10*ROW('Hygiene Data'!I12))="","",OFFSET('Hygiene Data'!$I$13,0,10*ROW('Hygiene Data'!I12)))</f>
        <v/>
      </c>
    </row>
    <row r="19" spans="1:136" x14ac:dyDescent="0.25">
      <c r="A19" s="482" t="str">
        <f ca="1">+IF(OFFSET('Water Data'!$B$2,0,10*ROW('Water Data'!E13))="","",OFFSET('Water Data'!$B$2,0,10*ROW('Water Data'!E13)))</f>
        <v/>
      </c>
      <c r="B19" s="48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9" t="str">
        <f t="shared" ca="1" si="0"/>
        <v/>
      </c>
      <c r="D19" s="51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3" t="str">
        <f ca="1">+IF(OFFSET('Water Data'!$D$27,0,10*ROW('Water Data'!D13))="","",OFFSET('Water Data'!$D$27,0,10*ROW('Water Data'!D13)))</f>
        <v/>
      </c>
      <c r="BT19" s="373" t="str">
        <f ca="1">+IF(OFFSET('Water Data'!$D$28,0,10*ROW('Water Data'!D13))="","",OFFSET('Water Data'!$D$28,0,10*ROW('Water Data'!D13)))</f>
        <v/>
      </c>
      <c r="BU19" s="373" t="str">
        <f ca="1">+IF(OFFSET('Water Data'!$D$29,0,10*ROW('Water Data'!D13))="","",OFFSET('Water Data'!$D$29,0,10*ROW('Water Data'!D13)))</f>
        <v/>
      </c>
      <c r="BV19" s="373" t="str">
        <f ca="1">+IF(OFFSET('Water Data'!$E$27,0,10*ROW('Water Data'!E13))="","",OFFSET('Water Data'!$E$27,0,10*ROW('Water Data'!E13)))</f>
        <v/>
      </c>
      <c r="BW19" s="373" t="str">
        <f ca="1">+IF(OFFSET('Water Data'!$E$28,0,10*ROW('Water Data'!E13))="","",OFFSET('Water Data'!$E$28,0,10*ROW('Water Data'!E13)))</f>
        <v/>
      </c>
      <c r="BX19" s="373" t="str">
        <f ca="1">+IF(OFFSET('Water Data'!$E$29,0,10*ROW('Water Data'!E13))="","",OFFSET('Water Data'!$E$29,0,10*ROW('Water Data'!E13)))</f>
        <v/>
      </c>
      <c r="BY19" s="373" t="str">
        <f ca="1">+IF(OFFSET('Water Data'!$F$27,0,10*ROW('Water Data'!F13))="","",OFFSET('Water Data'!$F$27,0,10*ROW('Water Data'!F13)))</f>
        <v/>
      </c>
      <c r="BZ19" s="373" t="str">
        <f ca="1">+IF(OFFSET('Water Data'!$F$28,0,10*ROW('Water Data'!F13))="","",OFFSET('Water Data'!$F$28,0,10*ROW('Water Data'!F13)))</f>
        <v/>
      </c>
      <c r="CA19" s="373" t="str">
        <f ca="1">+IF(OFFSET('Water Data'!$F$29,0,10*ROW('Water Data'!F13))="","",OFFSET('Water Data'!$F$29,0,10*ROW('Water Data'!F13)))</f>
        <v/>
      </c>
      <c r="CB19" s="373" t="str">
        <f ca="1">+IF(OFFSET('Water Data'!$G$27,0,10*ROW('Water Data'!G13))="","",OFFSET('Water Data'!$G$27,0,10*ROW('Water Data'!G13)))</f>
        <v/>
      </c>
      <c r="CC19" s="373" t="str">
        <f ca="1">+IF(OFFSET('Water Data'!$G$28,0,10*ROW('Water Data'!G13))="","",OFFSET('Water Data'!$G$28,0,10*ROW('Water Data'!G13)))</f>
        <v/>
      </c>
      <c r="CD19" s="373" t="str">
        <f ca="1">+IF(OFFSET('Water Data'!$G$29,0,10*ROW('Water Data'!G13))="","",OFFSET('Water Data'!$G$29,0,10*ROW('Water Data'!G13)))</f>
        <v/>
      </c>
      <c r="CE19" s="373" t="str">
        <f ca="1">+IF(OFFSET('Water Data'!$H$27,0,10*ROW('Water Data'!H13))="","",OFFSET('Water Data'!$H$27,0,10*ROW('Water Data'!H13)))</f>
        <v/>
      </c>
      <c r="CF19" s="373" t="str">
        <f ca="1">+IF(OFFSET('Water Data'!$H$28,0,10*ROW('Water Data'!H13))="","",OFFSET('Water Data'!$H$28,0,10*ROW('Water Data'!H13)))</f>
        <v/>
      </c>
      <c r="CG19" s="373" t="str">
        <f ca="1">+IF(OFFSET('Water Data'!$H$29,0,10*ROW('Water Data'!H13))="","",OFFSET('Water Data'!$H$29,0,10*ROW('Water Data'!H13)))</f>
        <v/>
      </c>
      <c r="CH19" s="373" t="str">
        <f ca="1">+IF(OFFSET('Water Data'!$I$27,0,10*ROW('Water Data'!I13))="","",OFFSET('Water Data'!$I$27,0,10*ROW('Water Data'!I13)))</f>
        <v/>
      </c>
      <c r="CI19" s="373" t="str">
        <f ca="1">+IF(OFFSET('Water Data'!$I$28,0,10*ROW('Water Data'!I13))="","",OFFSET('Water Data'!$I$28,0,10*ROW('Water Data'!I13)))</f>
        <v/>
      </c>
      <c r="CJ19" s="373" t="str">
        <f ca="1">+IF(OFFSET('Water Data'!$I$29,0,10*ROW('Water Data'!I13))="","",OFFSET('Water Data'!$I$29,0,10*ROW('Water Data'!I13)))</f>
        <v/>
      </c>
      <c r="CK19" s="373" t="str">
        <f ca="1">+IF(OFFSET('Sanitation Data'!$D$28,0,10*ROW('Sanitation Data'!D13))="","",OFFSET('Sanitation Data'!$D$28,0,10*ROW('Sanitation Data'!D13)))</f>
        <v/>
      </c>
      <c r="CL19" s="373" t="str">
        <f ca="1">+IF(OFFSET('Sanitation Data'!$D$29,0,10*ROW('Sanitation Data'!D13))="","",OFFSET('Sanitation Data'!$D$29,0,10*ROW('Sanitation Data'!D13)))</f>
        <v/>
      </c>
      <c r="CM19" s="373" t="str">
        <f ca="1">+IF(OFFSET('Sanitation Data'!$D$30,0,10*ROW('Sanitation Data'!D13))="","",OFFSET('Sanitation Data'!$D$30,0,10*ROW('Sanitation Data'!D13)))</f>
        <v/>
      </c>
      <c r="CN19" s="373" t="str">
        <f ca="1">+IF(OFFSET('Sanitation Data'!$D$31,0,10*ROW('Sanitation Data'!D13))="","",OFFSET('Sanitation Data'!$D$31,0,10*ROW('Sanitation Data'!D13)))</f>
        <v/>
      </c>
      <c r="CO19" s="373" t="str">
        <f ca="1">+IF(OFFSET('Sanitation Data'!$D$32,0,10*ROW('Sanitation Data'!D13))="","",OFFSET('Sanitation Data'!$D$32,0,10*ROW('Sanitation Data'!D13)))</f>
        <v/>
      </c>
      <c r="CP19" s="373" t="str">
        <f ca="1">+IF(OFFSET('Sanitation Data'!$E$28,0,10*ROW('Sanitation Data'!E13))="","",OFFSET('Sanitation Data'!$E$28,0,10*ROW('Sanitation Data'!E13)))</f>
        <v/>
      </c>
      <c r="CQ19" s="373" t="str">
        <f ca="1">+IF(OFFSET('Sanitation Data'!$E$29,0,10*ROW('Sanitation Data'!E13))="","",OFFSET('Sanitation Data'!$E$29,0,10*ROW('Sanitation Data'!E13)))</f>
        <v/>
      </c>
      <c r="CR19" s="373" t="str">
        <f ca="1">+IF(OFFSET('Sanitation Data'!$E$30,0,10*ROW('Sanitation Data'!E13))="","",OFFSET('Sanitation Data'!$E$30,0,10*ROW('Sanitation Data'!E13)))</f>
        <v/>
      </c>
      <c r="CS19" s="373" t="str">
        <f ca="1">+IF(OFFSET('Sanitation Data'!$E$31,0,10*ROW('Sanitation Data'!E13))="","",OFFSET('Sanitation Data'!$E$31,0,10*ROW('Sanitation Data'!E13)))</f>
        <v/>
      </c>
      <c r="CT19" s="373" t="str">
        <f ca="1">+IF(OFFSET('Sanitation Data'!$E$32,0,10*ROW('Sanitation Data'!E13))="","",OFFSET('Sanitation Data'!$E$32,0,10*ROW('Sanitation Data'!E13)))</f>
        <v/>
      </c>
      <c r="CU19" s="373" t="str">
        <f ca="1">+IF(OFFSET('Sanitation Data'!$F$28,0,10*ROW('Sanitation Data'!F13))="","",OFFSET('Sanitation Data'!$F$28,0,10*ROW('Sanitation Data'!F13)))</f>
        <v/>
      </c>
      <c r="CV19" s="373" t="str">
        <f ca="1">+IF(OFFSET('Sanitation Data'!$F$29,0,10*ROW('Sanitation Data'!F13))="","",OFFSET('Sanitation Data'!$F$29,0,10*ROW('Sanitation Data'!F13)))</f>
        <v/>
      </c>
      <c r="CW19" s="373" t="str">
        <f ca="1">+IF(OFFSET('Sanitation Data'!$F$30,0,10*ROW('Sanitation Data'!F13))="","",OFFSET('Sanitation Data'!$F$30,0,10*ROW('Sanitation Data'!F13)))</f>
        <v/>
      </c>
      <c r="CX19" s="373" t="str">
        <f ca="1">+IF(OFFSET('Sanitation Data'!$F$31,0,10*ROW('Sanitation Data'!F13))="","",OFFSET('Sanitation Data'!$F$31,0,10*ROW('Sanitation Data'!F13)))</f>
        <v/>
      </c>
      <c r="CY19" s="373" t="str">
        <f ca="1">+IF(OFFSET('Sanitation Data'!$F$32,0,10*ROW('Sanitation Data'!F13))="","",OFFSET('Sanitation Data'!$F$32,0,10*ROW('Sanitation Data'!F13)))</f>
        <v/>
      </c>
      <c r="CZ19" s="373" t="str">
        <f ca="1">+IF(OFFSET('Sanitation Data'!$G$28,0,10*ROW('Sanitation Data'!G13))="","",OFFSET('Sanitation Data'!$G$28,0,10*ROW('Sanitation Data'!G13)))</f>
        <v/>
      </c>
      <c r="DA19" s="373" t="str">
        <f ca="1">+IF(OFFSET('Sanitation Data'!$G$29,0,10*ROW('Sanitation Data'!G13))="","",OFFSET('Sanitation Data'!$G$29,0,10*ROW('Sanitation Data'!G13)))</f>
        <v/>
      </c>
      <c r="DB19" s="373" t="str">
        <f ca="1">+IF(OFFSET('Sanitation Data'!$G$30,0,10*ROW('Sanitation Data'!G13))="","",OFFSET('Sanitation Data'!$G$30,0,10*ROW('Sanitation Data'!G13)))</f>
        <v/>
      </c>
      <c r="DC19" s="373" t="str">
        <f ca="1">+IF(OFFSET('Sanitation Data'!$G$31,0,10*ROW('Sanitation Data'!G13))="","",OFFSET('Sanitation Data'!$G$31,0,10*ROW('Sanitation Data'!G13)))</f>
        <v/>
      </c>
      <c r="DD19" s="373" t="str">
        <f ca="1">+IF(OFFSET('Sanitation Data'!$G$32,0,10*ROW('Sanitation Data'!G13))="","",OFFSET('Sanitation Data'!$G$32,0,10*ROW('Sanitation Data'!G13)))</f>
        <v/>
      </c>
      <c r="DE19" s="373" t="str">
        <f ca="1">+IF(OFFSET('Sanitation Data'!$H$28,0,10*ROW('Sanitation Data'!H13))="","",OFFSET('Sanitation Data'!$H$28,0,10*ROW('Sanitation Data'!H13)))</f>
        <v/>
      </c>
      <c r="DF19" s="373" t="str">
        <f ca="1">+IF(OFFSET('Sanitation Data'!$H$29,0,10*ROW('Sanitation Data'!H13))="","",OFFSET('Sanitation Data'!$H$29,0,10*ROW('Sanitation Data'!H13)))</f>
        <v/>
      </c>
      <c r="DG19" s="373" t="str">
        <f ca="1">+IF(OFFSET('Sanitation Data'!$H$30,0,10*ROW('Sanitation Data'!H13))="","",OFFSET('Sanitation Data'!$H$30,0,10*ROW('Sanitation Data'!H13)))</f>
        <v/>
      </c>
      <c r="DH19" s="373" t="str">
        <f ca="1">+IF(OFFSET('Sanitation Data'!$H$31,0,10*ROW('Sanitation Data'!H13))="","",OFFSET('Sanitation Data'!$H$31,0,10*ROW('Sanitation Data'!H13)))</f>
        <v/>
      </c>
      <c r="DI19" s="373" t="str">
        <f ca="1">+IF(OFFSET('Sanitation Data'!$H$32,0,10*ROW('Sanitation Data'!H13))="","",OFFSET('Sanitation Data'!$H$32,0,10*ROW('Sanitation Data'!H13)))</f>
        <v/>
      </c>
      <c r="DJ19" s="373" t="str">
        <f ca="1">+IF(OFFSET('Sanitation Data'!$I$28,0,10*ROW('Sanitation Data'!I13))="","",OFFSET('Sanitation Data'!$I$28,0,10*ROW('Sanitation Data'!I13)))</f>
        <v/>
      </c>
      <c r="DK19" s="373" t="str">
        <f ca="1">+IF(OFFSET('Sanitation Data'!$I$29,0,10*ROW('Sanitation Data'!I13))="","",OFFSET('Sanitation Data'!$I$29,0,10*ROW('Sanitation Data'!I13)))</f>
        <v/>
      </c>
      <c r="DL19" s="373" t="str">
        <f ca="1">+IF(OFFSET('Sanitation Data'!$I$30,0,10*ROW('Sanitation Data'!I13))="","",OFFSET('Sanitation Data'!$I$30,0,10*ROW('Sanitation Data'!I13)))</f>
        <v/>
      </c>
      <c r="DM19" s="373" t="str">
        <f ca="1">+IF(OFFSET('Sanitation Data'!$I$31,0,10*ROW('Sanitation Data'!I13))="","",OFFSET('Sanitation Data'!$I$31,0,10*ROW('Sanitation Data'!I13)))</f>
        <v/>
      </c>
      <c r="DN19" s="373" t="str">
        <f ca="1">+IF(OFFSET('Sanitation Data'!$I$32,0,10*ROW('Sanitation Data'!I13))="","",OFFSET('Sanitation Data'!$I$32,0,10*ROW('Sanitation Data'!I13)))</f>
        <v/>
      </c>
      <c r="DO19" s="373" t="str">
        <f ca="1">+IF(OFFSET('Hygiene Data'!$D$11,0,10*ROW('Hygiene Data'!D13))="","",OFFSET('Hygiene Data'!$D$11,0,10*ROW('Hygiene Data'!D13)))</f>
        <v/>
      </c>
      <c r="DP19" s="373" t="str">
        <f ca="1">+IF(OFFSET('Hygiene Data'!$D$12,0,10*ROW('Hygiene Data'!D13))="","",OFFSET('Hygiene Data'!$D$12,0,10*ROW('Hygiene Data'!D13)))</f>
        <v/>
      </c>
      <c r="DQ19" s="373" t="str">
        <f ca="1">+IF(OFFSET('Hygiene Data'!$D$13,0,10*ROW('Hygiene Data'!D13))="","",OFFSET('Hygiene Data'!$D$13,0,10*ROW('Hygiene Data'!D13)))</f>
        <v/>
      </c>
      <c r="DR19" s="373" t="str">
        <f ca="1">+IF(OFFSET('Hygiene Data'!$E$11,0,10*ROW('Hygiene Data'!E13))="","",OFFSET('Hygiene Data'!$E$11,0,10*ROW('Hygiene Data'!E13)))</f>
        <v/>
      </c>
      <c r="DS19" s="373" t="str">
        <f ca="1">+IF(OFFSET('Hygiene Data'!$E$12,0,10*ROW('Hygiene Data'!E13))="","",OFFSET('Hygiene Data'!$E$12,0,10*ROW('Hygiene Data'!E13)))</f>
        <v/>
      </c>
      <c r="DT19" s="373" t="str">
        <f ca="1">+IF(OFFSET('Hygiene Data'!$E$13,0,10*ROW('Hygiene Data'!E13))="","",OFFSET('Hygiene Data'!$E$13,0,10*ROW('Hygiene Data'!E13)))</f>
        <v/>
      </c>
      <c r="DU19" s="373" t="str">
        <f ca="1">+IF(OFFSET('Hygiene Data'!$F$11,0,10*ROW('Hygiene Data'!F13))="","",OFFSET('Hygiene Data'!$F$11,0,10*ROW('Hygiene Data'!F13)))</f>
        <v/>
      </c>
      <c r="DV19" s="373" t="str">
        <f ca="1">+IF(OFFSET('Hygiene Data'!$F$12,0,10*ROW('Hygiene Data'!F13))="","",OFFSET('Hygiene Data'!$F$12,0,10*ROW('Hygiene Data'!F13)))</f>
        <v/>
      </c>
      <c r="DW19" s="373" t="str">
        <f ca="1">+IF(OFFSET('Hygiene Data'!$F$13,0,10*ROW('Hygiene Data'!F13))="","",OFFSET('Hygiene Data'!$F$13,0,10*ROW('Hygiene Data'!F13)))</f>
        <v/>
      </c>
      <c r="DX19" s="373" t="str">
        <f ca="1">+IF(OFFSET('Hygiene Data'!$G$11,0,10*ROW('Hygiene Data'!G13))="","",OFFSET('Hygiene Data'!$G$11,0,10*ROW('Hygiene Data'!G13)))</f>
        <v/>
      </c>
      <c r="DY19" s="373" t="str">
        <f ca="1">+IF(OFFSET('Hygiene Data'!$G$12,0,10*ROW('Hygiene Data'!G13))="","",OFFSET('Hygiene Data'!$G$12,0,10*ROW('Hygiene Data'!G13)))</f>
        <v/>
      </c>
      <c r="DZ19" s="373" t="str">
        <f ca="1">+IF(OFFSET('Hygiene Data'!$G$13,0,10*ROW('Hygiene Data'!G13))="","",OFFSET('Hygiene Data'!$G$13,0,10*ROW('Hygiene Data'!G13)))</f>
        <v/>
      </c>
      <c r="EA19" s="373" t="str">
        <f ca="1">+IF(OFFSET('Hygiene Data'!$H$11,0,10*ROW('Hygiene Data'!H13))="","",OFFSET('Hygiene Data'!$H$11,0,10*ROW('Hygiene Data'!H13)))</f>
        <v/>
      </c>
      <c r="EB19" s="373" t="str">
        <f ca="1">+IF(OFFSET('Hygiene Data'!$H$12,0,10*ROW('Hygiene Data'!H13))="","",OFFSET('Hygiene Data'!$H$12,0,10*ROW('Hygiene Data'!H13)))</f>
        <v/>
      </c>
      <c r="EC19" s="373" t="str">
        <f ca="1">+IF(OFFSET('Hygiene Data'!$H$13,0,10*ROW('Hygiene Data'!H13))="","",OFFSET('Hygiene Data'!$H$13,0,10*ROW('Hygiene Data'!H13)))</f>
        <v/>
      </c>
      <c r="ED19" s="373" t="str">
        <f ca="1">+IF(OFFSET('Hygiene Data'!$I$11,0,10*ROW('Hygiene Data'!I13))="","",OFFSET('Hygiene Data'!$I$11,0,10*ROW('Hygiene Data'!I13)))</f>
        <v/>
      </c>
      <c r="EE19" s="373" t="str">
        <f ca="1">+IF(OFFSET('Hygiene Data'!$I$12,0,10*ROW('Hygiene Data'!I13))="","",OFFSET('Hygiene Data'!$I$12,0,10*ROW('Hygiene Data'!I13)))</f>
        <v/>
      </c>
      <c r="EF19" s="373" t="str">
        <f ca="1">+IF(OFFSET('Hygiene Data'!$I$13,0,10*ROW('Hygiene Data'!I13))="","",OFFSET('Hygiene Data'!$I$13,0,10*ROW('Hygiene Data'!I13)))</f>
        <v/>
      </c>
    </row>
    <row r="20" spans="1:136" x14ac:dyDescent="0.25">
      <c r="A20" s="482" t="str">
        <f ca="1">+IF(OFFSET('Water Data'!$B$2,0,10*ROW('Water Data'!E14))="","",OFFSET('Water Data'!$B$2,0,10*ROW('Water Data'!E14)))</f>
        <v/>
      </c>
      <c r="B20" s="48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9" t="str">
        <f t="shared" ca="1" si="0"/>
        <v/>
      </c>
      <c r="D20" s="51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3" t="str">
        <f ca="1">+IF(OFFSET('Water Data'!$D$27,0,10*ROW('Water Data'!D14))="","",OFFSET('Water Data'!$D$27,0,10*ROW('Water Data'!D14)))</f>
        <v/>
      </c>
      <c r="BT20" s="373" t="str">
        <f ca="1">+IF(OFFSET('Water Data'!$D$28,0,10*ROW('Water Data'!D14))="","",OFFSET('Water Data'!$D$28,0,10*ROW('Water Data'!D14)))</f>
        <v/>
      </c>
      <c r="BU20" s="373" t="str">
        <f ca="1">+IF(OFFSET('Water Data'!$D$29,0,10*ROW('Water Data'!D14))="","",OFFSET('Water Data'!$D$29,0,10*ROW('Water Data'!D14)))</f>
        <v/>
      </c>
      <c r="BV20" s="373" t="str">
        <f ca="1">+IF(OFFSET('Water Data'!$E$27,0,10*ROW('Water Data'!E14))="","",OFFSET('Water Data'!$E$27,0,10*ROW('Water Data'!E14)))</f>
        <v/>
      </c>
      <c r="BW20" s="373" t="str">
        <f ca="1">+IF(OFFSET('Water Data'!$E$28,0,10*ROW('Water Data'!E14))="","",OFFSET('Water Data'!$E$28,0,10*ROW('Water Data'!E14)))</f>
        <v/>
      </c>
      <c r="BX20" s="373" t="str">
        <f ca="1">+IF(OFFSET('Water Data'!$E$29,0,10*ROW('Water Data'!E14))="","",OFFSET('Water Data'!$E$29,0,10*ROW('Water Data'!E14)))</f>
        <v/>
      </c>
      <c r="BY20" s="373" t="str">
        <f ca="1">+IF(OFFSET('Water Data'!$F$27,0,10*ROW('Water Data'!F14))="","",OFFSET('Water Data'!$F$27,0,10*ROW('Water Data'!F14)))</f>
        <v/>
      </c>
      <c r="BZ20" s="373" t="str">
        <f ca="1">+IF(OFFSET('Water Data'!$F$28,0,10*ROW('Water Data'!F14))="","",OFFSET('Water Data'!$F$28,0,10*ROW('Water Data'!F14)))</f>
        <v/>
      </c>
      <c r="CA20" s="373" t="str">
        <f ca="1">+IF(OFFSET('Water Data'!$F$29,0,10*ROW('Water Data'!F14))="","",OFFSET('Water Data'!$F$29,0,10*ROW('Water Data'!F14)))</f>
        <v/>
      </c>
      <c r="CB20" s="373" t="str">
        <f ca="1">+IF(OFFSET('Water Data'!$G$27,0,10*ROW('Water Data'!G14))="","",OFFSET('Water Data'!$G$27,0,10*ROW('Water Data'!G14)))</f>
        <v/>
      </c>
      <c r="CC20" s="373" t="str">
        <f ca="1">+IF(OFFSET('Water Data'!$G$28,0,10*ROW('Water Data'!G14))="","",OFFSET('Water Data'!$G$28,0,10*ROW('Water Data'!G14)))</f>
        <v/>
      </c>
      <c r="CD20" s="373" t="str">
        <f ca="1">+IF(OFFSET('Water Data'!$G$29,0,10*ROW('Water Data'!G14))="","",OFFSET('Water Data'!$G$29,0,10*ROW('Water Data'!G14)))</f>
        <v/>
      </c>
      <c r="CE20" s="373" t="str">
        <f ca="1">+IF(OFFSET('Water Data'!$H$27,0,10*ROW('Water Data'!H14))="","",OFFSET('Water Data'!$H$27,0,10*ROW('Water Data'!H14)))</f>
        <v/>
      </c>
      <c r="CF20" s="373" t="str">
        <f ca="1">+IF(OFFSET('Water Data'!$H$28,0,10*ROW('Water Data'!H14))="","",OFFSET('Water Data'!$H$28,0,10*ROW('Water Data'!H14)))</f>
        <v/>
      </c>
      <c r="CG20" s="373" t="str">
        <f ca="1">+IF(OFFSET('Water Data'!$H$29,0,10*ROW('Water Data'!H14))="","",OFFSET('Water Data'!$H$29,0,10*ROW('Water Data'!H14)))</f>
        <v/>
      </c>
      <c r="CH20" s="373" t="str">
        <f ca="1">+IF(OFFSET('Water Data'!$I$27,0,10*ROW('Water Data'!I14))="","",OFFSET('Water Data'!$I$27,0,10*ROW('Water Data'!I14)))</f>
        <v/>
      </c>
      <c r="CI20" s="373" t="str">
        <f ca="1">+IF(OFFSET('Water Data'!$I$28,0,10*ROW('Water Data'!I14))="","",OFFSET('Water Data'!$I$28,0,10*ROW('Water Data'!I14)))</f>
        <v/>
      </c>
      <c r="CJ20" s="373" t="str">
        <f ca="1">+IF(OFFSET('Water Data'!$I$29,0,10*ROW('Water Data'!I14))="","",OFFSET('Water Data'!$I$29,0,10*ROW('Water Data'!I14)))</f>
        <v/>
      </c>
      <c r="CK20" s="373" t="str">
        <f ca="1">+IF(OFFSET('Sanitation Data'!$D$28,0,10*ROW('Sanitation Data'!D14))="","",OFFSET('Sanitation Data'!$D$28,0,10*ROW('Sanitation Data'!D14)))</f>
        <v/>
      </c>
      <c r="CL20" s="373" t="str">
        <f ca="1">+IF(OFFSET('Sanitation Data'!$D$29,0,10*ROW('Sanitation Data'!D14))="","",OFFSET('Sanitation Data'!$D$29,0,10*ROW('Sanitation Data'!D14)))</f>
        <v/>
      </c>
      <c r="CM20" s="373" t="str">
        <f ca="1">+IF(OFFSET('Sanitation Data'!$D$30,0,10*ROW('Sanitation Data'!D14))="","",OFFSET('Sanitation Data'!$D$30,0,10*ROW('Sanitation Data'!D14)))</f>
        <v/>
      </c>
      <c r="CN20" s="373" t="str">
        <f ca="1">+IF(OFFSET('Sanitation Data'!$D$31,0,10*ROW('Sanitation Data'!D14))="","",OFFSET('Sanitation Data'!$D$31,0,10*ROW('Sanitation Data'!D14)))</f>
        <v/>
      </c>
      <c r="CO20" s="373" t="str">
        <f ca="1">+IF(OFFSET('Sanitation Data'!$D$32,0,10*ROW('Sanitation Data'!D14))="","",OFFSET('Sanitation Data'!$D$32,0,10*ROW('Sanitation Data'!D14)))</f>
        <v/>
      </c>
      <c r="CP20" s="373" t="str">
        <f ca="1">+IF(OFFSET('Sanitation Data'!$E$28,0,10*ROW('Sanitation Data'!E14))="","",OFFSET('Sanitation Data'!$E$28,0,10*ROW('Sanitation Data'!E14)))</f>
        <v/>
      </c>
      <c r="CQ20" s="373" t="str">
        <f ca="1">+IF(OFFSET('Sanitation Data'!$E$29,0,10*ROW('Sanitation Data'!E14))="","",OFFSET('Sanitation Data'!$E$29,0,10*ROW('Sanitation Data'!E14)))</f>
        <v/>
      </c>
      <c r="CR20" s="373" t="str">
        <f ca="1">+IF(OFFSET('Sanitation Data'!$E$30,0,10*ROW('Sanitation Data'!E14))="","",OFFSET('Sanitation Data'!$E$30,0,10*ROW('Sanitation Data'!E14)))</f>
        <v/>
      </c>
      <c r="CS20" s="373" t="str">
        <f ca="1">+IF(OFFSET('Sanitation Data'!$E$31,0,10*ROW('Sanitation Data'!E14))="","",OFFSET('Sanitation Data'!$E$31,0,10*ROW('Sanitation Data'!E14)))</f>
        <v/>
      </c>
      <c r="CT20" s="373" t="str">
        <f ca="1">+IF(OFFSET('Sanitation Data'!$E$32,0,10*ROW('Sanitation Data'!E14))="","",OFFSET('Sanitation Data'!$E$32,0,10*ROW('Sanitation Data'!E14)))</f>
        <v/>
      </c>
      <c r="CU20" s="373" t="str">
        <f ca="1">+IF(OFFSET('Sanitation Data'!$F$28,0,10*ROW('Sanitation Data'!F14))="","",OFFSET('Sanitation Data'!$F$28,0,10*ROW('Sanitation Data'!F14)))</f>
        <v/>
      </c>
      <c r="CV20" s="373" t="str">
        <f ca="1">+IF(OFFSET('Sanitation Data'!$F$29,0,10*ROW('Sanitation Data'!F14))="","",OFFSET('Sanitation Data'!$F$29,0,10*ROW('Sanitation Data'!F14)))</f>
        <v/>
      </c>
      <c r="CW20" s="373" t="str">
        <f ca="1">+IF(OFFSET('Sanitation Data'!$F$30,0,10*ROW('Sanitation Data'!F14))="","",OFFSET('Sanitation Data'!$F$30,0,10*ROW('Sanitation Data'!F14)))</f>
        <v/>
      </c>
      <c r="CX20" s="373" t="str">
        <f ca="1">+IF(OFFSET('Sanitation Data'!$F$31,0,10*ROW('Sanitation Data'!F14))="","",OFFSET('Sanitation Data'!$F$31,0,10*ROW('Sanitation Data'!F14)))</f>
        <v/>
      </c>
      <c r="CY20" s="373" t="str">
        <f ca="1">+IF(OFFSET('Sanitation Data'!$F$32,0,10*ROW('Sanitation Data'!F14))="","",OFFSET('Sanitation Data'!$F$32,0,10*ROW('Sanitation Data'!F14)))</f>
        <v/>
      </c>
      <c r="CZ20" s="373" t="str">
        <f ca="1">+IF(OFFSET('Sanitation Data'!$G$28,0,10*ROW('Sanitation Data'!G14))="","",OFFSET('Sanitation Data'!$G$28,0,10*ROW('Sanitation Data'!G14)))</f>
        <v/>
      </c>
      <c r="DA20" s="373" t="str">
        <f ca="1">+IF(OFFSET('Sanitation Data'!$G$29,0,10*ROW('Sanitation Data'!G14))="","",OFFSET('Sanitation Data'!$G$29,0,10*ROW('Sanitation Data'!G14)))</f>
        <v/>
      </c>
      <c r="DB20" s="373" t="str">
        <f ca="1">+IF(OFFSET('Sanitation Data'!$G$30,0,10*ROW('Sanitation Data'!G14))="","",OFFSET('Sanitation Data'!$G$30,0,10*ROW('Sanitation Data'!G14)))</f>
        <v/>
      </c>
      <c r="DC20" s="373" t="str">
        <f ca="1">+IF(OFFSET('Sanitation Data'!$G$31,0,10*ROW('Sanitation Data'!G14))="","",OFFSET('Sanitation Data'!$G$31,0,10*ROW('Sanitation Data'!G14)))</f>
        <v/>
      </c>
      <c r="DD20" s="373" t="str">
        <f ca="1">+IF(OFFSET('Sanitation Data'!$G$32,0,10*ROW('Sanitation Data'!G14))="","",OFFSET('Sanitation Data'!$G$32,0,10*ROW('Sanitation Data'!G14)))</f>
        <v/>
      </c>
      <c r="DE20" s="373" t="str">
        <f ca="1">+IF(OFFSET('Sanitation Data'!$H$28,0,10*ROW('Sanitation Data'!H14))="","",OFFSET('Sanitation Data'!$H$28,0,10*ROW('Sanitation Data'!H14)))</f>
        <v/>
      </c>
      <c r="DF20" s="373" t="str">
        <f ca="1">+IF(OFFSET('Sanitation Data'!$H$29,0,10*ROW('Sanitation Data'!H14))="","",OFFSET('Sanitation Data'!$H$29,0,10*ROW('Sanitation Data'!H14)))</f>
        <v/>
      </c>
      <c r="DG20" s="373" t="str">
        <f ca="1">+IF(OFFSET('Sanitation Data'!$H$30,0,10*ROW('Sanitation Data'!H14))="","",OFFSET('Sanitation Data'!$H$30,0,10*ROW('Sanitation Data'!H14)))</f>
        <v/>
      </c>
      <c r="DH20" s="373" t="str">
        <f ca="1">+IF(OFFSET('Sanitation Data'!$H$31,0,10*ROW('Sanitation Data'!H14))="","",OFFSET('Sanitation Data'!$H$31,0,10*ROW('Sanitation Data'!H14)))</f>
        <v/>
      </c>
      <c r="DI20" s="373" t="str">
        <f ca="1">+IF(OFFSET('Sanitation Data'!$H$32,0,10*ROW('Sanitation Data'!H14))="","",OFFSET('Sanitation Data'!$H$32,0,10*ROW('Sanitation Data'!H14)))</f>
        <v/>
      </c>
      <c r="DJ20" s="373" t="str">
        <f ca="1">+IF(OFFSET('Sanitation Data'!$I$28,0,10*ROW('Sanitation Data'!I14))="","",OFFSET('Sanitation Data'!$I$28,0,10*ROW('Sanitation Data'!I14)))</f>
        <v/>
      </c>
      <c r="DK20" s="373" t="str">
        <f ca="1">+IF(OFFSET('Sanitation Data'!$I$29,0,10*ROW('Sanitation Data'!I14))="","",OFFSET('Sanitation Data'!$I$29,0,10*ROW('Sanitation Data'!I14)))</f>
        <v/>
      </c>
      <c r="DL20" s="373" t="str">
        <f ca="1">+IF(OFFSET('Sanitation Data'!$I$30,0,10*ROW('Sanitation Data'!I14))="","",OFFSET('Sanitation Data'!$I$30,0,10*ROW('Sanitation Data'!I14)))</f>
        <v/>
      </c>
      <c r="DM20" s="373" t="str">
        <f ca="1">+IF(OFFSET('Sanitation Data'!$I$31,0,10*ROW('Sanitation Data'!I14))="","",OFFSET('Sanitation Data'!$I$31,0,10*ROW('Sanitation Data'!I14)))</f>
        <v/>
      </c>
      <c r="DN20" s="373" t="str">
        <f ca="1">+IF(OFFSET('Sanitation Data'!$I$32,0,10*ROW('Sanitation Data'!I14))="","",OFFSET('Sanitation Data'!$I$32,0,10*ROW('Sanitation Data'!I14)))</f>
        <v/>
      </c>
      <c r="DO20" s="373" t="str">
        <f ca="1">+IF(OFFSET('Hygiene Data'!$D$11,0,10*ROW('Hygiene Data'!D14))="","",OFFSET('Hygiene Data'!$D$11,0,10*ROW('Hygiene Data'!D14)))</f>
        <v/>
      </c>
      <c r="DP20" s="373" t="str">
        <f ca="1">+IF(OFFSET('Hygiene Data'!$D$12,0,10*ROW('Hygiene Data'!D14))="","",OFFSET('Hygiene Data'!$D$12,0,10*ROW('Hygiene Data'!D14)))</f>
        <v/>
      </c>
      <c r="DQ20" s="373" t="str">
        <f ca="1">+IF(OFFSET('Hygiene Data'!$D$13,0,10*ROW('Hygiene Data'!D14))="","",OFFSET('Hygiene Data'!$D$13,0,10*ROW('Hygiene Data'!D14)))</f>
        <v/>
      </c>
      <c r="DR20" s="373" t="str">
        <f ca="1">+IF(OFFSET('Hygiene Data'!$E$11,0,10*ROW('Hygiene Data'!E14))="","",OFFSET('Hygiene Data'!$E$11,0,10*ROW('Hygiene Data'!E14)))</f>
        <v/>
      </c>
      <c r="DS20" s="373" t="str">
        <f ca="1">+IF(OFFSET('Hygiene Data'!$E$12,0,10*ROW('Hygiene Data'!E14))="","",OFFSET('Hygiene Data'!$E$12,0,10*ROW('Hygiene Data'!E14)))</f>
        <v/>
      </c>
      <c r="DT20" s="373" t="str">
        <f ca="1">+IF(OFFSET('Hygiene Data'!$E$13,0,10*ROW('Hygiene Data'!E14))="","",OFFSET('Hygiene Data'!$E$13,0,10*ROW('Hygiene Data'!E14)))</f>
        <v/>
      </c>
      <c r="DU20" s="373" t="str">
        <f ca="1">+IF(OFFSET('Hygiene Data'!$F$11,0,10*ROW('Hygiene Data'!F14))="","",OFFSET('Hygiene Data'!$F$11,0,10*ROW('Hygiene Data'!F14)))</f>
        <v/>
      </c>
      <c r="DV20" s="373" t="str">
        <f ca="1">+IF(OFFSET('Hygiene Data'!$F$12,0,10*ROW('Hygiene Data'!F14))="","",OFFSET('Hygiene Data'!$F$12,0,10*ROW('Hygiene Data'!F14)))</f>
        <v/>
      </c>
      <c r="DW20" s="373" t="str">
        <f ca="1">+IF(OFFSET('Hygiene Data'!$F$13,0,10*ROW('Hygiene Data'!F14))="","",OFFSET('Hygiene Data'!$F$13,0,10*ROW('Hygiene Data'!F14)))</f>
        <v/>
      </c>
      <c r="DX20" s="373" t="str">
        <f ca="1">+IF(OFFSET('Hygiene Data'!$G$11,0,10*ROW('Hygiene Data'!G14))="","",OFFSET('Hygiene Data'!$G$11,0,10*ROW('Hygiene Data'!G14)))</f>
        <v/>
      </c>
      <c r="DY20" s="373" t="str">
        <f ca="1">+IF(OFFSET('Hygiene Data'!$G$12,0,10*ROW('Hygiene Data'!G14))="","",OFFSET('Hygiene Data'!$G$12,0,10*ROW('Hygiene Data'!G14)))</f>
        <v/>
      </c>
      <c r="DZ20" s="373" t="str">
        <f ca="1">+IF(OFFSET('Hygiene Data'!$G$13,0,10*ROW('Hygiene Data'!G14))="","",OFFSET('Hygiene Data'!$G$13,0,10*ROW('Hygiene Data'!G14)))</f>
        <v/>
      </c>
      <c r="EA20" s="373" t="str">
        <f ca="1">+IF(OFFSET('Hygiene Data'!$H$11,0,10*ROW('Hygiene Data'!H14))="","",OFFSET('Hygiene Data'!$H$11,0,10*ROW('Hygiene Data'!H14)))</f>
        <v/>
      </c>
      <c r="EB20" s="373" t="str">
        <f ca="1">+IF(OFFSET('Hygiene Data'!$H$12,0,10*ROW('Hygiene Data'!H14))="","",OFFSET('Hygiene Data'!$H$12,0,10*ROW('Hygiene Data'!H14)))</f>
        <v/>
      </c>
      <c r="EC20" s="373" t="str">
        <f ca="1">+IF(OFFSET('Hygiene Data'!$H$13,0,10*ROW('Hygiene Data'!H14))="","",OFFSET('Hygiene Data'!$H$13,0,10*ROW('Hygiene Data'!H14)))</f>
        <v/>
      </c>
      <c r="ED20" s="373" t="str">
        <f ca="1">+IF(OFFSET('Hygiene Data'!$I$11,0,10*ROW('Hygiene Data'!I14))="","",OFFSET('Hygiene Data'!$I$11,0,10*ROW('Hygiene Data'!I14)))</f>
        <v/>
      </c>
      <c r="EE20" s="373" t="str">
        <f ca="1">+IF(OFFSET('Hygiene Data'!$I$12,0,10*ROW('Hygiene Data'!I14))="","",OFFSET('Hygiene Data'!$I$12,0,10*ROW('Hygiene Data'!I14)))</f>
        <v/>
      </c>
      <c r="EF20" s="373" t="str">
        <f ca="1">+IF(OFFSET('Hygiene Data'!$I$13,0,10*ROW('Hygiene Data'!I14))="","",OFFSET('Hygiene Data'!$I$13,0,10*ROW('Hygiene Data'!I14)))</f>
        <v/>
      </c>
    </row>
    <row r="21" spans="1:136" x14ac:dyDescent="0.25">
      <c r="A21" s="482" t="str">
        <f ca="1">+IF(OFFSET('Water Data'!$B$2,0,10*ROW('Water Data'!E15))="","",OFFSET('Water Data'!$B$2,0,10*ROW('Water Data'!E15)))</f>
        <v/>
      </c>
      <c r="B21" s="48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9" t="str">
        <f t="shared" ca="1" si="0"/>
        <v/>
      </c>
      <c r="D21" s="51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3" t="str">
        <f ca="1">+IF(OFFSET('Water Data'!$D$27,0,10*ROW('Water Data'!D15))="","",OFFSET('Water Data'!$D$27,0,10*ROW('Water Data'!D15)))</f>
        <v/>
      </c>
      <c r="BT21" s="373" t="str">
        <f ca="1">+IF(OFFSET('Water Data'!$D$28,0,10*ROW('Water Data'!D15))="","",OFFSET('Water Data'!$D$28,0,10*ROW('Water Data'!D15)))</f>
        <v/>
      </c>
      <c r="BU21" s="373" t="str">
        <f ca="1">+IF(OFFSET('Water Data'!$D$29,0,10*ROW('Water Data'!D15))="","",OFFSET('Water Data'!$D$29,0,10*ROW('Water Data'!D15)))</f>
        <v/>
      </c>
      <c r="BV21" s="373" t="str">
        <f ca="1">+IF(OFFSET('Water Data'!$E$27,0,10*ROW('Water Data'!E15))="","",OFFSET('Water Data'!$E$27,0,10*ROW('Water Data'!E15)))</f>
        <v/>
      </c>
      <c r="BW21" s="373" t="str">
        <f ca="1">+IF(OFFSET('Water Data'!$E$28,0,10*ROW('Water Data'!E15))="","",OFFSET('Water Data'!$E$28,0,10*ROW('Water Data'!E15)))</f>
        <v/>
      </c>
      <c r="BX21" s="373" t="str">
        <f ca="1">+IF(OFFSET('Water Data'!$E$29,0,10*ROW('Water Data'!E15))="","",OFFSET('Water Data'!$E$29,0,10*ROW('Water Data'!E15)))</f>
        <v/>
      </c>
      <c r="BY21" s="373" t="str">
        <f ca="1">+IF(OFFSET('Water Data'!$F$27,0,10*ROW('Water Data'!F15))="","",OFFSET('Water Data'!$F$27,0,10*ROW('Water Data'!F15)))</f>
        <v/>
      </c>
      <c r="BZ21" s="373" t="str">
        <f ca="1">+IF(OFFSET('Water Data'!$F$28,0,10*ROW('Water Data'!F15))="","",OFFSET('Water Data'!$F$28,0,10*ROW('Water Data'!F15)))</f>
        <v/>
      </c>
      <c r="CA21" s="373" t="str">
        <f ca="1">+IF(OFFSET('Water Data'!$F$29,0,10*ROW('Water Data'!F15))="","",OFFSET('Water Data'!$F$29,0,10*ROW('Water Data'!F15)))</f>
        <v/>
      </c>
      <c r="CB21" s="373" t="str">
        <f ca="1">+IF(OFFSET('Water Data'!$G$27,0,10*ROW('Water Data'!G15))="","",OFFSET('Water Data'!$G$27,0,10*ROW('Water Data'!G15)))</f>
        <v/>
      </c>
      <c r="CC21" s="373" t="str">
        <f ca="1">+IF(OFFSET('Water Data'!$G$28,0,10*ROW('Water Data'!G15))="","",OFFSET('Water Data'!$G$28,0,10*ROW('Water Data'!G15)))</f>
        <v/>
      </c>
      <c r="CD21" s="373" t="str">
        <f ca="1">+IF(OFFSET('Water Data'!$G$29,0,10*ROW('Water Data'!G15))="","",OFFSET('Water Data'!$G$29,0,10*ROW('Water Data'!G15)))</f>
        <v/>
      </c>
      <c r="CE21" s="373" t="str">
        <f ca="1">+IF(OFFSET('Water Data'!$H$27,0,10*ROW('Water Data'!H15))="","",OFFSET('Water Data'!$H$27,0,10*ROW('Water Data'!H15)))</f>
        <v/>
      </c>
      <c r="CF21" s="373" t="str">
        <f ca="1">+IF(OFFSET('Water Data'!$H$28,0,10*ROW('Water Data'!H15))="","",OFFSET('Water Data'!$H$28,0,10*ROW('Water Data'!H15)))</f>
        <v/>
      </c>
      <c r="CG21" s="373" t="str">
        <f ca="1">+IF(OFFSET('Water Data'!$H$29,0,10*ROW('Water Data'!H15))="","",OFFSET('Water Data'!$H$29,0,10*ROW('Water Data'!H15)))</f>
        <v/>
      </c>
      <c r="CH21" s="373" t="str">
        <f ca="1">+IF(OFFSET('Water Data'!$I$27,0,10*ROW('Water Data'!I15))="","",OFFSET('Water Data'!$I$27,0,10*ROW('Water Data'!I15)))</f>
        <v/>
      </c>
      <c r="CI21" s="373" t="str">
        <f ca="1">+IF(OFFSET('Water Data'!$I$28,0,10*ROW('Water Data'!I15))="","",OFFSET('Water Data'!$I$28,0,10*ROW('Water Data'!I15)))</f>
        <v/>
      </c>
      <c r="CJ21" s="373" t="str">
        <f ca="1">+IF(OFFSET('Water Data'!$I$29,0,10*ROW('Water Data'!I15))="","",OFFSET('Water Data'!$I$29,0,10*ROW('Water Data'!I15)))</f>
        <v/>
      </c>
      <c r="CK21" s="373" t="str">
        <f ca="1">+IF(OFFSET('Sanitation Data'!$D$28,0,10*ROW('Sanitation Data'!D15))="","",OFFSET('Sanitation Data'!$D$28,0,10*ROW('Sanitation Data'!D15)))</f>
        <v/>
      </c>
      <c r="CL21" s="373" t="str">
        <f ca="1">+IF(OFFSET('Sanitation Data'!$D$29,0,10*ROW('Sanitation Data'!D15))="","",OFFSET('Sanitation Data'!$D$29,0,10*ROW('Sanitation Data'!D15)))</f>
        <v/>
      </c>
      <c r="CM21" s="373" t="str">
        <f ca="1">+IF(OFFSET('Sanitation Data'!$D$30,0,10*ROW('Sanitation Data'!D15))="","",OFFSET('Sanitation Data'!$D$30,0,10*ROW('Sanitation Data'!D15)))</f>
        <v/>
      </c>
      <c r="CN21" s="373" t="str">
        <f ca="1">+IF(OFFSET('Sanitation Data'!$D$31,0,10*ROW('Sanitation Data'!D15))="","",OFFSET('Sanitation Data'!$D$31,0,10*ROW('Sanitation Data'!D15)))</f>
        <v/>
      </c>
      <c r="CO21" s="373" t="str">
        <f ca="1">+IF(OFFSET('Sanitation Data'!$D$32,0,10*ROW('Sanitation Data'!D15))="","",OFFSET('Sanitation Data'!$D$32,0,10*ROW('Sanitation Data'!D15)))</f>
        <v/>
      </c>
      <c r="CP21" s="373" t="str">
        <f ca="1">+IF(OFFSET('Sanitation Data'!$E$28,0,10*ROW('Sanitation Data'!E15))="","",OFFSET('Sanitation Data'!$E$28,0,10*ROW('Sanitation Data'!E15)))</f>
        <v/>
      </c>
      <c r="CQ21" s="373" t="str">
        <f ca="1">+IF(OFFSET('Sanitation Data'!$E$29,0,10*ROW('Sanitation Data'!E15))="","",OFFSET('Sanitation Data'!$E$29,0,10*ROW('Sanitation Data'!E15)))</f>
        <v/>
      </c>
      <c r="CR21" s="373" t="str">
        <f ca="1">+IF(OFFSET('Sanitation Data'!$E$30,0,10*ROW('Sanitation Data'!E15))="","",OFFSET('Sanitation Data'!$E$30,0,10*ROW('Sanitation Data'!E15)))</f>
        <v/>
      </c>
      <c r="CS21" s="373" t="str">
        <f ca="1">+IF(OFFSET('Sanitation Data'!$E$31,0,10*ROW('Sanitation Data'!E15))="","",OFFSET('Sanitation Data'!$E$31,0,10*ROW('Sanitation Data'!E15)))</f>
        <v/>
      </c>
      <c r="CT21" s="373" t="str">
        <f ca="1">+IF(OFFSET('Sanitation Data'!$E$32,0,10*ROW('Sanitation Data'!E15))="","",OFFSET('Sanitation Data'!$E$32,0,10*ROW('Sanitation Data'!E15)))</f>
        <v/>
      </c>
      <c r="CU21" s="373" t="str">
        <f ca="1">+IF(OFFSET('Sanitation Data'!$F$28,0,10*ROW('Sanitation Data'!F15))="","",OFFSET('Sanitation Data'!$F$28,0,10*ROW('Sanitation Data'!F15)))</f>
        <v/>
      </c>
      <c r="CV21" s="373" t="str">
        <f ca="1">+IF(OFFSET('Sanitation Data'!$F$29,0,10*ROW('Sanitation Data'!F15))="","",OFFSET('Sanitation Data'!$F$29,0,10*ROW('Sanitation Data'!F15)))</f>
        <v/>
      </c>
      <c r="CW21" s="373" t="str">
        <f ca="1">+IF(OFFSET('Sanitation Data'!$F$30,0,10*ROW('Sanitation Data'!F15))="","",OFFSET('Sanitation Data'!$F$30,0,10*ROW('Sanitation Data'!F15)))</f>
        <v/>
      </c>
      <c r="CX21" s="373" t="str">
        <f ca="1">+IF(OFFSET('Sanitation Data'!$F$31,0,10*ROW('Sanitation Data'!F15))="","",OFFSET('Sanitation Data'!$F$31,0,10*ROW('Sanitation Data'!F15)))</f>
        <v/>
      </c>
      <c r="CY21" s="373" t="str">
        <f ca="1">+IF(OFFSET('Sanitation Data'!$F$32,0,10*ROW('Sanitation Data'!F15))="","",OFFSET('Sanitation Data'!$F$32,0,10*ROW('Sanitation Data'!F15)))</f>
        <v/>
      </c>
      <c r="CZ21" s="373" t="str">
        <f ca="1">+IF(OFFSET('Sanitation Data'!$G$28,0,10*ROW('Sanitation Data'!G15))="","",OFFSET('Sanitation Data'!$G$28,0,10*ROW('Sanitation Data'!G15)))</f>
        <v/>
      </c>
      <c r="DA21" s="373" t="str">
        <f ca="1">+IF(OFFSET('Sanitation Data'!$G$29,0,10*ROW('Sanitation Data'!G15))="","",OFFSET('Sanitation Data'!$G$29,0,10*ROW('Sanitation Data'!G15)))</f>
        <v/>
      </c>
      <c r="DB21" s="373" t="str">
        <f ca="1">+IF(OFFSET('Sanitation Data'!$G$30,0,10*ROW('Sanitation Data'!G15))="","",OFFSET('Sanitation Data'!$G$30,0,10*ROW('Sanitation Data'!G15)))</f>
        <v/>
      </c>
      <c r="DC21" s="373" t="str">
        <f ca="1">+IF(OFFSET('Sanitation Data'!$G$31,0,10*ROW('Sanitation Data'!G15))="","",OFFSET('Sanitation Data'!$G$31,0,10*ROW('Sanitation Data'!G15)))</f>
        <v/>
      </c>
      <c r="DD21" s="373" t="str">
        <f ca="1">+IF(OFFSET('Sanitation Data'!$G$32,0,10*ROW('Sanitation Data'!G15))="","",OFFSET('Sanitation Data'!$G$32,0,10*ROW('Sanitation Data'!G15)))</f>
        <v/>
      </c>
      <c r="DE21" s="373" t="str">
        <f ca="1">+IF(OFFSET('Sanitation Data'!$H$28,0,10*ROW('Sanitation Data'!H15))="","",OFFSET('Sanitation Data'!$H$28,0,10*ROW('Sanitation Data'!H15)))</f>
        <v/>
      </c>
      <c r="DF21" s="373" t="str">
        <f ca="1">+IF(OFFSET('Sanitation Data'!$H$29,0,10*ROW('Sanitation Data'!H15))="","",OFFSET('Sanitation Data'!$H$29,0,10*ROW('Sanitation Data'!H15)))</f>
        <v/>
      </c>
      <c r="DG21" s="373" t="str">
        <f ca="1">+IF(OFFSET('Sanitation Data'!$H$30,0,10*ROW('Sanitation Data'!H15))="","",OFFSET('Sanitation Data'!$H$30,0,10*ROW('Sanitation Data'!H15)))</f>
        <v/>
      </c>
      <c r="DH21" s="373" t="str">
        <f ca="1">+IF(OFFSET('Sanitation Data'!$H$31,0,10*ROW('Sanitation Data'!H15))="","",OFFSET('Sanitation Data'!$H$31,0,10*ROW('Sanitation Data'!H15)))</f>
        <v/>
      </c>
      <c r="DI21" s="373" t="str">
        <f ca="1">+IF(OFFSET('Sanitation Data'!$H$32,0,10*ROW('Sanitation Data'!H15))="","",OFFSET('Sanitation Data'!$H$32,0,10*ROW('Sanitation Data'!H15)))</f>
        <v/>
      </c>
      <c r="DJ21" s="373" t="str">
        <f ca="1">+IF(OFFSET('Sanitation Data'!$I$28,0,10*ROW('Sanitation Data'!I15))="","",OFFSET('Sanitation Data'!$I$28,0,10*ROW('Sanitation Data'!I15)))</f>
        <v/>
      </c>
      <c r="DK21" s="373" t="str">
        <f ca="1">+IF(OFFSET('Sanitation Data'!$I$29,0,10*ROW('Sanitation Data'!I15))="","",OFFSET('Sanitation Data'!$I$29,0,10*ROW('Sanitation Data'!I15)))</f>
        <v/>
      </c>
      <c r="DL21" s="373" t="str">
        <f ca="1">+IF(OFFSET('Sanitation Data'!$I$30,0,10*ROW('Sanitation Data'!I15))="","",OFFSET('Sanitation Data'!$I$30,0,10*ROW('Sanitation Data'!I15)))</f>
        <v/>
      </c>
      <c r="DM21" s="373" t="str">
        <f ca="1">+IF(OFFSET('Sanitation Data'!$I$31,0,10*ROW('Sanitation Data'!I15))="","",OFFSET('Sanitation Data'!$I$31,0,10*ROW('Sanitation Data'!I15)))</f>
        <v/>
      </c>
      <c r="DN21" s="373" t="str">
        <f ca="1">+IF(OFFSET('Sanitation Data'!$I$32,0,10*ROW('Sanitation Data'!I15))="","",OFFSET('Sanitation Data'!$I$32,0,10*ROW('Sanitation Data'!I15)))</f>
        <v/>
      </c>
      <c r="DO21" s="373" t="str">
        <f ca="1">+IF(OFFSET('Hygiene Data'!$D$11,0,10*ROW('Hygiene Data'!D15))="","",OFFSET('Hygiene Data'!$D$11,0,10*ROW('Hygiene Data'!D15)))</f>
        <v/>
      </c>
      <c r="DP21" s="373" t="str">
        <f ca="1">+IF(OFFSET('Hygiene Data'!$D$12,0,10*ROW('Hygiene Data'!D15))="","",OFFSET('Hygiene Data'!$D$12,0,10*ROW('Hygiene Data'!D15)))</f>
        <v/>
      </c>
      <c r="DQ21" s="373" t="str">
        <f ca="1">+IF(OFFSET('Hygiene Data'!$D$13,0,10*ROW('Hygiene Data'!D15))="","",OFFSET('Hygiene Data'!$D$13,0,10*ROW('Hygiene Data'!D15)))</f>
        <v/>
      </c>
      <c r="DR21" s="373" t="str">
        <f ca="1">+IF(OFFSET('Hygiene Data'!$E$11,0,10*ROW('Hygiene Data'!E15))="","",OFFSET('Hygiene Data'!$E$11,0,10*ROW('Hygiene Data'!E15)))</f>
        <v/>
      </c>
      <c r="DS21" s="373" t="str">
        <f ca="1">+IF(OFFSET('Hygiene Data'!$E$12,0,10*ROW('Hygiene Data'!E15))="","",OFFSET('Hygiene Data'!$E$12,0,10*ROW('Hygiene Data'!E15)))</f>
        <v/>
      </c>
      <c r="DT21" s="373" t="str">
        <f ca="1">+IF(OFFSET('Hygiene Data'!$E$13,0,10*ROW('Hygiene Data'!E15))="","",OFFSET('Hygiene Data'!$E$13,0,10*ROW('Hygiene Data'!E15)))</f>
        <v/>
      </c>
      <c r="DU21" s="373" t="str">
        <f ca="1">+IF(OFFSET('Hygiene Data'!$F$11,0,10*ROW('Hygiene Data'!F15))="","",OFFSET('Hygiene Data'!$F$11,0,10*ROW('Hygiene Data'!F15)))</f>
        <v/>
      </c>
      <c r="DV21" s="373" t="str">
        <f ca="1">+IF(OFFSET('Hygiene Data'!$F$12,0,10*ROW('Hygiene Data'!F15))="","",OFFSET('Hygiene Data'!$F$12,0,10*ROW('Hygiene Data'!F15)))</f>
        <v/>
      </c>
      <c r="DW21" s="373" t="str">
        <f ca="1">+IF(OFFSET('Hygiene Data'!$F$13,0,10*ROW('Hygiene Data'!F15))="","",OFFSET('Hygiene Data'!$F$13,0,10*ROW('Hygiene Data'!F15)))</f>
        <v/>
      </c>
      <c r="DX21" s="373" t="str">
        <f ca="1">+IF(OFFSET('Hygiene Data'!$G$11,0,10*ROW('Hygiene Data'!G15))="","",OFFSET('Hygiene Data'!$G$11,0,10*ROW('Hygiene Data'!G15)))</f>
        <v/>
      </c>
      <c r="DY21" s="373" t="str">
        <f ca="1">+IF(OFFSET('Hygiene Data'!$G$12,0,10*ROW('Hygiene Data'!G15))="","",OFFSET('Hygiene Data'!$G$12,0,10*ROW('Hygiene Data'!G15)))</f>
        <v/>
      </c>
      <c r="DZ21" s="373" t="str">
        <f ca="1">+IF(OFFSET('Hygiene Data'!$G$13,0,10*ROW('Hygiene Data'!G15))="","",OFFSET('Hygiene Data'!$G$13,0,10*ROW('Hygiene Data'!G15)))</f>
        <v/>
      </c>
      <c r="EA21" s="373" t="str">
        <f ca="1">+IF(OFFSET('Hygiene Data'!$H$11,0,10*ROW('Hygiene Data'!H15))="","",OFFSET('Hygiene Data'!$H$11,0,10*ROW('Hygiene Data'!H15)))</f>
        <v/>
      </c>
      <c r="EB21" s="373" t="str">
        <f ca="1">+IF(OFFSET('Hygiene Data'!$H$12,0,10*ROW('Hygiene Data'!H15))="","",OFFSET('Hygiene Data'!$H$12,0,10*ROW('Hygiene Data'!H15)))</f>
        <v/>
      </c>
      <c r="EC21" s="373" t="str">
        <f ca="1">+IF(OFFSET('Hygiene Data'!$H$13,0,10*ROW('Hygiene Data'!H15))="","",OFFSET('Hygiene Data'!$H$13,0,10*ROW('Hygiene Data'!H15)))</f>
        <v/>
      </c>
      <c r="ED21" s="373" t="str">
        <f ca="1">+IF(OFFSET('Hygiene Data'!$I$11,0,10*ROW('Hygiene Data'!I15))="","",OFFSET('Hygiene Data'!$I$11,0,10*ROW('Hygiene Data'!I15)))</f>
        <v/>
      </c>
      <c r="EE21" s="373" t="str">
        <f ca="1">+IF(OFFSET('Hygiene Data'!$I$12,0,10*ROW('Hygiene Data'!I15))="","",OFFSET('Hygiene Data'!$I$12,0,10*ROW('Hygiene Data'!I15)))</f>
        <v/>
      </c>
      <c r="EF21" s="373" t="str">
        <f ca="1">+IF(OFFSET('Hygiene Data'!$I$13,0,10*ROW('Hygiene Data'!I15))="","",OFFSET('Hygiene Data'!$I$13,0,10*ROW('Hygiene Data'!I15)))</f>
        <v/>
      </c>
    </row>
    <row r="22" spans="1:136" x14ac:dyDescent="0.25">
      <c r="A22" s="482" t="str">
        <f ca="1">+IF(OFFSET('Water Data'!$B$2,0,10*ROW('Water Data'!E16))="","",OFFSET('Water Data'!$B$2,0,10*ROW('Water Data'!E16)))</f>
        <v/>
      </c>
      <c r="B22" s="48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9" t="str">
        <f t="shared" ca="1" si="0"/>
        <v/>
      </c>
      <c r="D22" s="51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3" t="str">
        <f ca="1">+IF(OFFSET('Water Data'!$D$27,0,10*ROW('Water Data'!D16))="","",OFFSET('Water Data'!$D$27,0,10*ROW('Water Data'!D16)))</f>
        <v/>
      </c>
      <c r="BT22" s="373" t="str">
        <f ca="1">+IF(OFFSET('Water Data'!$D$28,0,10*ROW('Water Data'!D16))="","",OFFSET('Water Data'!$D$28,0,10*ROW('Water Data'!D16)))</f>
        <v/>
      </c>
      <c r="BU22" s="373" t="str">
        <f ca="1">+IF(OFFSET('Water Data'!$D$29,0,10*ROW('Water Data'!D16))="","",OFFSET('Water Data'!$D$29,0,10*ROW('Water Data'!D16)))</f>
        <v/>
      </c>
      <c r="BV22" s="373" t="str">
        <f ca="1">+IF(OFFSET('Water Data'!$E$27,0,10*ROW('Water Data'!E16))="","",OFFSET('Water Data'!$E$27,0,10*ROW('Water Data'!E16)))</f>
        <v/>
      </c>
      <c r="BW22" s="373" t="str">
        <f ca="1">+IF(OFFSET('Water Data'!$E$28,0,10*ROW('Water Data'!E16))="","",OFFSET('Water Data'!$E$28,0,10*ROW('Water Data'!E16)))</f>
        <v/>
      </c>
      <c r="BX22" s="373" t="str">
        <f ca="1">+IF(OFFSET('Water Data'!$E$29,0,10*ROW('Water Data'!E16))="","",OFFSET('Water Data'!$E$29,0,10*ROW('Water Data'!E16)))</f>
        <v/>
      </c>
      <c r="BY22" s="373" t="str">
        <f ca="1">+IF(OFFSET('Water Data'!$F$27,0,10*ROW('Water Data'!F16))="","",OFFSET('Water Data'!$F$27,0,10*ROW('Water Data'!F16)))</f>
        <v/>
      </c>
      <c r="BZ22" s="373" t="str">
        <f ca="1">+IF(OFFSET('Water Data'!$F$28,0,10*ROW('Water Data'!F16))="","",OFFSET('Water Data'!$F$28,0,10*ROW('Water Data'!F16)))</f>
        <v/>
      </c>
      <c r="CA22" s="373" t="str">
        <f ca="1">+IF(OFFSET('Water Data'!$F$29,0,10*ROW('Water Data'!F16))="","",OFFSET('Water Data'!$F$29,0,10*ROW('Water Data'!F16)))</f>
        <v/>
      </c>
      <c r="CB22" s="373" t="str">
        <f ca="1">+IF(OFFSET('Water Data'!$G$27,0,10*ROW('Water Data'!G16))="","",OFFSET('Water Data'!$G$27,0,10*ROW('Water Data'!G16)))</f>
        <v/>
      </c>
      <c r="CC22" s="373" t="str">
        <f ca="1">+IF(OFFSET('Water Data'!$G$28,0,10*ROW('Water Data'!G16))="","",OFFSET('Water Data'!$G$28,0,10*ROW('Water Data'!G16)))</f>
        <v/>
      </c>
      <c r="CD22" s="373" t="str">
        <f ca="1">+IF(OFFSET('Water Data'!$G$29,0,10*ROW('Water Data'!G16))="","",OFFSET('Water Data'!$G$29,0,10*ROW('Water Data'!G16)))</f>
        <v/>
      </c>
      <c r="CE22" s="373" t="str">
        <f ca="1">+IF(OFFSET('Water Data'!$H$27,0,10*ROW('Water Data'!H16))="","",OFFSET('Water Data'!$H$27,0,10*ROW('Water Data'!H16)))</f>
        <v/>
      </c>
      <c r="CF22" s="373" t="str">
        <f ca="1">+IF(OFFSET('Water Data'!$H$28,0,10*ROW('Water Data'!H16))="","",OFFSET('Water Data'!$H$28,0,10*ROW('Water Data'!H16)))</f>
        <v/>
      </c>
      <c r="CG22" s="373" t="str">
        <f ca="1">+IF(OFFSET('Water Data'!$H$29,0,10*ROW('Water Data'!H16))="","",OFFSET('Water Data'!$H$29,0,10*ROW('Water Data'!H16)))</f>
        <v/>
      </c>
      <c r="CH22" s="373" t="str">
        <f ca="1">+IF(OFFSET('Water Data'!$I$27,0,10*ROW('Water Data'!I16))="","",OFFSET('Water Data'!$I$27,0,10*ROW('Water Data'!I16)))</f>
        <v/>
      </c>
      <c r="CI22" s="373" t="str">
        <f ca="1">+IF(OFFSET('Water Data'!$I$28,0,10*ROW('Water Data'!I16))="","",OFFSET('Water Data'!$I$28,0,10*ROW('Water Data'!I16)))</f>
        <v/>
      </c>
      <c r="CJ22" s="373" t="str">
        <f ca="1">+IF(OFFSET('Water Data'!$I$29,0,10*ROW('Water Data'!I16))="","",OFFSET('Water Data'!$I$29,0,10*ROW('Water Data'!I16)))</f>
        <v/>
      </c>
      <c r="CK22" s="373" t="str">
        <f ca="1">+IF(OFFSET('Sanitation Data'!$D$28,0,10*ROW('Sanitation Data'!D16))="","",OFFSET('Sanitation Data'!$D$28,0,10*ROW('Sanitation Data'!D16)))</f>
        <v/>
      </c>
      <c r="CL22" s="373" t="str">
        <f ca="1">+IF(OFFSET('Sanitation Data'!$D$29,0,10*ROW('Sanitation Data'!D16))="","",OFFSET('Sanitation Data'!$D$29,0,10*ROW('Sanitation Data'!D16)))</f>
        <v/>
      </c>
      <c r="CM22" s="373" t="str">
        <f ca="1">+IF(OFFSET('Sanitation Data'!$D$30,0,10*ROW('Sanitation Data'!D16))="","",OFFSET('Sanitation Data'!$D$30,0,10*ROW('Sanitation Data'!D16)))</f>
        <v/>
      </c>
      <c r="CN22" s="373" t="str">
        <f ca="1">+IF(OFFSET('Sanitation Data'!$D$31,0,10*ROW('Sanitation Data'!D16))="","",OFFSET('Sanitation Data'!$D$31,0,10*ROW('Sanitation Data'!D16)))</f>
        <v/>
      </c>
      <c r="CO22" s="373" t="str">
        <f ca="1">+IF(OFFSET('Sanitation Data'!$D$32,0,10*ROW('Sanitation Data'!D16))="","",OFFSET('Sanitation Data'!$D$32,0,10*ROW('Sanitation Data'!D16)))</f>
        <v/>
      </c>
      <c r="CP22" s="373" t="str">
        <f ca="1">+IF(OFFSET('Sanitation Data'!$E$28,0,10*ROW('Sanitation Data'!E16))="","",OFFSET('Sanitation Data'!$E$28,0,10*ROW('Sanitation Data'!E16)))</f>
        <v/>
      </c>
      <c r="CQ22" s="373" t="str">
        <f ca="1">+IF(OFFSET('Sanitation Data'!$E$29,0,10*ROW('Sanitation Data'!E16))="","",OFFSET('Sanitation Data'!$E$29,0,10*ROW('Sanitation Data'!E16)))</f>
        <v/>
      </c>
      <c r="CR22" s="373" t="str">
        <f ca="1">+IF(OFFSET('Sanitation Data'!$E$30,0,10*ROW('Sanitation Data'!E16))="","",OFFSET('Sanitation Data'!$E$30,0,10*ROW('Sanitation Data'!E16)))</f>
        <v/>
      </c>
      <c r="CS22" s="373" t="str">
        <f ca="1">+IF(OFFSET('Sanitation Data'!$E$31,0,10*ROW('Sanitation Data'!E16))="","",OFFSET('Sanitation Data'!$E$31,0,10*ROW('Sanitation Data'!E16)))</f>
        <v/>
      </c>
      <c r="CT22" s="373" t="str">
        <f ca="1">+IF(OFFSET('Sanitation Data'!$E$32,0,10*ROW('Sanitation Data'!E16))="","",OFFSET('Sanitation Data'!$E$32,0,10*ROW('Sanitation Data'!E16)))</f>
        <v/>
      </c>
      <c r="CU22" s="373" t="str">
        <f ca="1">+IF(OFFSET('Sanitation Data'!$F$28,0,10*ROW('Sanitation Data'!F16))="","",OFFSET('Sanitation Data'!$F$28,0,10*ROW('Sanitation Data'!F16)))</f>
        <v/>
      </c>
      <c r="CV22" s="373" t="str">
        <f ca="1">+IF(OFFSET('Sanitation Data'!$F$29,0,10*ROW('Sanitation Data'!F16))="","",OFFSET('Sanitation Data'!$F$29,0,10*ROW('Sanitation Data'!F16)))</f>
        <v/>
      </c>
      <c r="CW22" s="373" t="str">
        <f ca="1">+IF(OFFSET('Sanitation Data'!$F$30,0,10*ROW('Sanitation Data'!F16))="","",OFFSET('Sanitation Data'!$F$30,0,10*ROW('Sanitation Data'!F16)))</f>
        <v/>
      </c>
      <c r="CX22" s="373" t="str">
        <f ca="1">+IF(OFFSET('Sanitation Data'!$F$31,0,10*ROW('Sanitation Data'!F16))="","",OFFSET('Sanitation Data'!$F$31,0,10*ROW('Sanitation Data'!F16)))</f>
        <v/>
      </c>
      <c r="CY22" s="373" t="str">
        <f ca="1">+IF(OFFSET('Sanitation Data'!$F$32,0,10*ROW('Sanitation Data'!F16))="","",OFFSET('Sanitation Data'!$F$32,0,10*ROW('Sanitation Data'!F16)))</f>
        <v/>
      </c>
      <c r="CZ22" s="373" t="str">
        <f ca="1">+IF(OFFSET('Sanitation Data'!$G$28,0,10*ROW('Sanitation Data'!G16))="","",OFFSET('Sanitation Data'!$G$28,0,10*ROW('Sanitation Data'!G16)))</f>
        <v/>
      </c>
      <c r="DA22" s="373" t="str">
        <f ca="1">+IF(OFFSET('Sanitation Data'!$G$29,0,10*ROW('Sanitation Data'!G16))="","",OFFSET('Sanitation Data'!$G$29,0,10*ROW('Sanitation Data'!G16)))</f>
        <v/>
      </c>
      <c r="DB22" s="373" t="str">
        <f ca="1">+IF(OFFSET('Sanitation Data'!$G$30,0,10*ROW('Sanitation Data'!G16))="","",OFFSET('Sanitation Data'!$G$30,0,10*ROW('Sanitation Data'!G16)))</f>
        <v/>
      </c>
      <c r="DC22" s="373" t="str">
        <f ca="1">+IF(OFFSET('Sanitation Data'!$G$31,0,10*ROW('Sanitation Data'!G16))="","",OFFSET('Sanitation Data'!$G$31,0,10*ROW('Sanitation Data'!G16)))</f>
        <v/>
      </c>
      <c r="DD22" s="373" t="str">
        <f ca="1">+IF(OFFSET('Sanitation Data'!$G$32,0,10*ROW('Sanitation Data'!G16))="","",OFFSET('Sanitation Data'!$G$32,0,10*ROW('Sanitation Data'!G16)))</f>
        <v/>
      </c>
      <c r="DE22" s="373" t="str">
        <f ca="1">+IF(OFFSET('Sanitation Data'!$H$28,0,10*ROW('Sanitation Data'!H16))="","",OFFSET('Sanitation Data'!$H$28,0,10*ROW('Sanitation Data'!H16)))</f>
        <v/>
      </c>
      <c r="DF22" s="373" t="str">
        <f ca="1">+IF(OFFSET('Sanitation Data'!$H$29,0,10*ROW('Sanitation Data'!H16))="","",OFFSET('Sanitation Data'!$H$29,0,10*ROW('Sanitation Data'!H16)))</f>
        <v/>
      </c>
      <c r="DG22" s="373" t="str">
        <f ca="1">+IF(OFFSET('Sanitation Data'!$H$30,0,10*ROW('Sanitation Data'!H16))="","",OFFSET('Sanitation Data'!$H$30,0,10*ROW('Sanitation Data'!H16)))</f>
        <v/>
      </c>
      <c r="DH22" s="373" t="str">
        <f ca="1">+IF(OFFSET('Sanitation Data'!$H$31,0,10*ROW('Sanitation Data'!H16))="","",OFFSET('Sanitation Data'!$H$31,0,10*ROW('Sanitation Data'!H16)))</f>
        <v/>
      </c>
      <c r="DI22" s="373" t="str">
        <f ca="1">+IF(OFFSET('Sanitation Data'!$H$32,0,10*ROW('Sanitation Data'!H16))="","",OFFSET('Sanitation Data'!$H$32,0,10*ROW('Sanitation Data'!H16)))</f>
        <v/>
      </c>
      <c r="DJ22" s="373" t="str">
        <f ca="1">+IF(OFFSET('Sanitation Data'!$I$28,0,10*ROW('Sanitation Data'!I16))="","",OFFSET('Sanitation Data'!$I$28,0,10*ROW('Sanitation Data'!I16)))</f>
        <v/>
      </c>
      <c r="DK22" s="373" t="str">
        <f ca="1">+IF(OFFSET('Sanitation Data'!$I$29,0,10*ROW('Sanitation Data'!I16))="","",OFFSET('Sanitation Data'!$I$29,0,10*ROW('Sanitation Data'!I16)))</f>
        <v/>
      </c>
      <c r="DL22" s="373" t="str">
        <f ca="1">+IF(OFFSET('Sanitation Data'!$I$30,0,10*ROW('Sanitation Data'!I16))="","",OFFSET('Sanitation Data'!$I$30,0,10*ROW('Sanitation Data'!I16)))</f>
        <v/>
      </c>
      <c r="DM22" s="373" t="str">
        <f ca="1">+IF(OFFSET('Sanitation Data'!$I$31,0,10*ROW('Sanitation Data'!I16))="","",OFFSET('Sanitation Data'!$I$31,0,10*ROW('Sanitation Data'!I16)))</f>
        <v/>
      </c>
      <c r="DN22" s="373" t="str">
        <f ca="1">+IF(OFFSET('Sanitation Data'!$I$32,0,10*ROW('Sanitation Data'!I16))="","",OFFSET('Sanitation Data'!$I$32,0,10*ROW('Sanitation Data'!I16)))</f>
        <v/>
      </c>
      <c r="DO22" s="373" t="str">
        <f ca="1">+IF(OFFSET('Hygiene Data'!$D$11,0,10*ROW('Hygiene Data'!D16))="","",OFFSET('Hygiene Data'!$D$11,0,10*ROW('Hygiene Data'!D16)))</f>
        <v/>
      </c>
      <c r="DP22" s="373" t="str">
        <f ca="1">+IF(OFFSET('Hygiene Data'!$D$12,0,10*ROW('Hygiene Data'!D16))="","",OFFSET('Hygiene Data'!$D$12,0,10*ROW('Hygiene Data'!D16)))</f>
        <v/>
      </c>
      <c r="DQ22" s="373" t="str">
        <f ca="1">+IF(OFFSET('Hygiene Data'!$D$13,0,10*ROW('Hygiene Data'!D16))="","",OFFSET('Hygiene Data'!$D$13,0,10*ROW('Hygiene Data'!D16)))</f>
        <v/>
      </c>
      <c r="DR22" s="373" t="str">
        <f ca="1">+IF(OFFSET('Hygiene Data'!$E$11,0,10*ROW('Hygiene Data'!E16))="","",OFFSET('Hygiene Data'!$E$11,0,10*ROW('Hygiene Data'!E16)))</f>
        <v/>
      </c>
      <c r="DS22" s="373" t="str">
        <f ca="1">+IF(OFFSET('Hygiene Data'!$E$12,0,10*ROW('Hygiene Data'!E16))="","",OFFSET('Hygiene Data'!$E$12,0,10*ROW('Hygiene Data'!E16)))</f>
        <v/>
      </c>
      <c r="DT22" s="373" t="str">
        <f ca="1">+IF(OFFSET('Hygiene Data'!$E$13,0,10*ROW('Hygiene Data'!E16))="","",OFFSET('Hygiene Data'!$E$13,0,10*ROW('Hygiene Data'!E16)))</f>
        <v/>
      </c>
      <c r="DU22" s="373" t="str">
        <f ca="1">+IF(OFFSET('Hygiene Data'!$F$11,0,10*ROW('Hygiene Data'!F16))="","",OFFSET('Hygiene Data'!$F$11,0,10*ROW('Hygiene Data'!F16)))</f>
        <v/>
      </c>
      <c r="DV22" s="373" t="str">
        <f ca="1">+IF(OFFSET('Hygiene Data'!$F$12,0,10*ROW('Hygiene Data'!F16))="","",OFFSET('Hygiene Data'!$F$12,0,10*ROW('Hygiene Data'!F16)))</f>
        <v/>
      </c>
      <c r="DW22" s="373" t="str">
        <f ca="1">+IF(OFFSET('Hygiene Data'!$F$13,0,10*ROW('Hygiene Data'!F16))="","",OFFSET('Hygiene Data'!$F$13,0,10*ROW('Hygiene Data'!F16)))</f>
        <v/>
      </c>
      <c r="DX22" s="373" t="str">
        <f ca="1">+IF(OFFSET('Hygiene Data'!$G$11,0,10*ROW('Hygiene Data'!G16))="","",OFFSET('Hygiene Data'!$G$11,0,10*ROW('Hygiene Data'!G16)))</f>
        <v/>
      </c>
      <c r="DY22" s="373" t="str">
        <f ca="1">+IF(OFFSET('Hygiene Data'!$G$12,0,10*ROW('Hygiene Data'!G16))="","",OFFSET('Hygiene Data'!$G$12,0,10*ROW('Hygiene Data'!G16)))</f>
        <v/>
      </c>
      <c r="DZ22" s="373" t="str">
        <f ca="1">+IF(OFFSET('Hygiene Data'!$G$13,0,10*ROW('Hygiene Data'!G16))="","",OFFSET('Hygiene Data'!$G$13,0,10*ROW('Hygiene Data'!G16)))</f>
        <v/>
      </c>
      <c r="EA22" s="373" t="str">
        <f ca="1">+IF(OFFSET('Hygiene Data'!$H$11,0,10*ROW('Hygiene Data'!H16))="","",OFFSET('Hygiene Data'!$H$11,0,10*ROW('Hygiene Data'!H16)))</f>
        <v/>
      </c>
      <c r="EB22" s="373" t="str">
        <f ca="1">+IF(OFFSET('Hygiene Data'!$H$12,0,10*ROW('Hygiene Data'!H16))="","",OFFSET('Hygiene Data'!$H$12,0,10*ROW('Hygiene Data'!H16)))</f>
        <v/>
      </c>
      <c r="EC22" s="373" t="str">
        <f ca="1">+IF(OFFSET('Hygiene Data'!$H$13,0,10*ROW('Hygiene Data'!H16))="","",OFFSET('Hygiene Data'!$H$13,0,10*ROW('Hygiene Data'!H16)))</f>
        <v/>
      </c>
      <c r="ED22" s="373" t="str">
        <f ca="1">+IF(OFFSET('Hygiene Data'!$I$11,0,10*ROW('Hygiene Data'!I16))="","",OFFSET('Hygiene Data'!$I$11,0,10*ROW('Hygiene Data'!I16)))</f>
        <v/>
      </c>
      <c r="EE22" s="373" t="str">
        <f ca="1">+IF(OFFSET('Hygiene Data'!$I$12,0,10*ROW('Hygiene Data'!I16))="","",OFFSET('Hygiene Data'!$I$12,0,10*ROW('Hygiene Data'!I16)))</f>
        <v/>
      </c>
      <c r="EF22" s="373" t="str">
        <f ca="1">+IF(OFFSET('Hygiene Data'!$I$13,0,10*ROW('Hygiene Data'!I16))="","",OFFSET('Hygiene Data'!$I$13,0,10*ROW('Hygiene Data'!I16)))</f>
        <v/>
      </c>
    </row>
    <row r="23" spans="1:136" x14ac:dyDescent="0.25">
      <c r="A23" s="482" t="str">
        <f ca="1">+IF(OFFSET('Water Data'!$B$2,0,10*ROW('Water Data'!E17))="","",OFFSET('Water Data'!$B$2,0,10*ROW('Water Data'!E17)))</f>
        <v/>
      </c>
      <c r="B23" s="48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9" t="str">
        <f t="shared" ca="1" si="0"/>
        <v/>
      </c>
      <c r="D23" s="51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3" t="str">
        <f ca="1">+IF(OFFSET('Water Data'!$D$27,0,10*ROW('Water Data'!D17))="","",OFFSET('Water Data'!$D$27,0,10*ROW('Water Data'!D17)))</f>
        <v/>
      </c>
      <c r="BT23" s="373" t="str">
        <f ca="1">+IF(OFFSET('Water Data'!$D$28,0,10*ROW('Water Data'!D17))="","",OFFSET('Water Data'!$D$28,0,10*ROW('Water Data'!D17)))</f>
        <v/>
      </c>
      <c r="BU23" s="373" t="str">
        <f ca="1">+IF(OFFSET('Water Data'!$D$29,0,10*ROW('Water Data'!D17))="","",OFFSET('Water Data'!$D$29,0,10*ROW('Water Data'!D17)))</f>
        <v/>
      </c>
      <c r="BV23" s="373" t="str">
        <f ca="1">+IF(OFFSET('Water Data'!$E$27,0,10*ROW('Water Data'!E17))="","",OFFSET('Water Data'!$E$27,0,10*ROW('Water Data'!E17)))</f>
        <v/>
      </c>
      <c r="BW23" s="373" t="str">
        <f ca="1">+IF(OFFSET('Water Data'!$E$28,0,10*ROW('Water Data'!E17))="","",OFFSET('Water Data'!$E$28,0,10*ROW('Water Data'!E17)))</f>
        <v/>
      </c>
      <c r="BX23" s="373" t="str">
        <f ca="1">+IF(OFFSET('Water Data'!$E$29,0,10*ROW('Water Data'!E17))="","",OFFSET('Water Data'!$E$29,0,10*ROW('Water Data'!E17)))</f>
        <v/>
      </c>
      <c r="BY23" s="373" t="str">
        <f ca="1">+IF(OFFSET('Water Data'!$F$27,0,10*ROW('Water Data'!F17))="","",OFFSET('Water Data'!$F$27,0,10*ROW('Water Data'!F17)))</f>
        <v/>
      </c>
      <c r="BZ23" s="373" t="str">
        <f ca="1">+IF(OFFSET('Water Data'!$F$28,0,10*ROW('Water Data'!F17))="","",OFFSET('Water Data'!$F$28,0,10*ROW('Water Data'!F17)))</f>
        <v/>
      </c>
      <c r="CA23" s="373" t="str">
        <f ca="1">+IF(OFFSET('Water Data'!$F$29,0,10*ROW('Water Data'!F17))="","",OFFSET('Water Data'!$F$29,0,10*ROW('Water Data'!F17)))</f>
        <v/>
      </c>
      <c r="CB23" s="373" t="str">
        <f ca="1">+IF(OFFSET('Water Data'!$G$27,0,10*ROW('Water Data'!G17))="","",OFFSET('Water Data'!$G$27,0,10*ROW('Water Data'!G17)))</f>
        <v/>
      </c>
      <c r="CC23" s="373" t="str">
        <f ca="1">+IF(OFFSET('Water Data'!$G$28,0,10*ROW('Water Data'!G17))="","",OFFSET('Water Data'!$G$28,0,10*ROW('Water Data'!G17)))</f>
        <v/>
      </c>
      <c r="CD23" s="373" t="str">
        <f ca="1">+IF(OFFSET('Water Data'!$G$29,0,10*ROW('Water Data'!G17))="","",OFFSET('Water Data'!$G$29,0,10*ROW('Water Data'!G17)))</f>
        <v/>
      </c>
      <c r="CE23" s="373" t="str">
        <f ca="1">+IF(OFFSET('Water Data'!$H$27,0,10*ROW('Water Data'!H17))="","",OFFSET('Water Data'!$H$27,0,10*ROW('Water Data'!H17)))</f>
        <v/>
      </c>
      <c r="CF23" s="373" t="str">
        <f ca="1">+IF(OFFSET('Water Data'!$H$28,0,10*ROW('Water Data'!H17))="","",OFFSET('Water Data'!$H$28,0,10*ROW('Water Data'!H17)))</f>
        <v/>
      </c>
      <c r="CG23" s="373" t="str">
        <f ca="1">+IF(OFFSET('Water Data'!$H$29,0,10*ROW('Water Data'!H17))="","",OFFSET('Water Data'!$H$29,0,10*ROW('Water Data'!H17)))</f>
        <v/>
      </c>
      <c r="CH23" s="373" t="str">
        <f ca="1">+IF(OFFSET('Water Data'!$I$27,0,10*ROW('Water Data'!I17))="","",OFFSET('Water Data'!$I$27,0,10*ROW('Water Data'!I17)))</f>
        <v/>
      </c>
      <c r="CI23" s="373" t="str">
        <f ca="1">+IF(OFFSET('Water Data'!$I$28,0,10*ROW('Water Data'!I17))="","",OFFSET('Water Data'!$I$28,0,10*ROW('Water Data'!I17)))</f>
        <v/>
      </c>
      <c r="CJ23" s="373" t="str">
        <f ca="1">+IF(OFFSET('Water Data'!$I$29,0,10*ROW('Water Data'!I17))="","",OFFSET('Water Data'!$I$29,0,10*ROW('Water Data'!I17)))</f>
        <v/>
      </c>
      <c r="CK23" s="373" t="str">
        <f ca="1">+IF(OFFSET('Sanitation Data'!$D$28,0,10*ROW('Sanitation Data'!D17))="","",OFFSET('Sanitation Data'!$D$28,0,10*ROW('Sanitation Data'!D17)))</f>
        <v/>
      </c>
      <c r="CL23" s="373" t="str">
        <f ca="1">+IF(OFFSET('Sanitation Data'!$D$29,0,10*ROW('Sanitation Data'!D17))="","",OFFSET('Sanitation Data'!$D$29,0,10*ROW('Sanitation Data'!D17)))</f>
        <v/>
      </c>
      <c r="CM23" s="373" t="str">
        <f ca="1">+IF(OFFSET('Sanitation Data'!$D$30,0,10*ROW('Sanitation Data'!D17))="","",OFFSET('Sanitation Data'!$D$30,0,10*ROW('Sanitation Data'!D17)))</f>
        <v/>
      </c>
      <c r="CN23" s="373" t="str">
        <f ca="1">+IF(OFFSET('Sanitation Data'!$D$31,0,10*ROW('Sanitation Data'!D17))="","",OFFSET('Sanitation Data'!$D$31,0,10*ROW('Sanitation Data'!D17)))</f>
        <v/>
      </c>
      <c r="CO23" s="373" t="str">
        <f ca="1">+IF(OFFSET('Sanitation Data'!$D$32,0,10*ROW('Sanitation Data'!D17))="","",OFFSET('Sanitation Data'!$D$32,0,10*ROW('Sanitation Data'!D17)))</f>
        <v/>
      </c>
      <c r="CP23" s="373" t="str">
        <f ca="1">+IF(OFFSET('Sanitation Data'!$E$28,0,10*ROW('Sanitation Data'!E17))="","",OFFSET('Sanitation Data'!$E$28,0,10*ROW('Sanitation Data'!E17)))</f>
        <v/>
      </c>
      <c r="CQ23" s="373" t="str">
        <f ca="1">+IF(OFFSET('Sanitation Data'!$E$29,0,10*ROW('Sanitation Data'!E17))="","",OFFSET('Sanitation Data'!$E$29,0,10*ROW('Sanitation Data'!E17)))</f>
        <v/>
      </c>
      <c r="CR23" s="373" t="str">
        <f ca="1">+IF(OFFSET('Sanitation Data'!$E$30,0,10*ROW('Sanitation Data'!E17))="","",OFFSET('Sanitation Data'!$E$30,0,10*ROW('Sanitation Data'!E17)))</f>
        <v/>
      </c>
      <c r="CS23" s="373" t="str">
        <f ca="1">+IF(OFFSET('Sanitation Data'!$E$31,0,10*ROW('Sanitation Data'!E17))="","",OFFSET('Sanitation Data'!$E$31,0,10*ROW('Sanitation Data'!E17)))</f>
        <v/>
      </c>
      <c r="CT23" s="373" t="str">
        <f ca="1">+IF(OFFSET('Sanitation Data'!$E$32,0,10*ROW('Sanitation Data'!E17))="","",OFFSET('Sanitation Data'!$E$32,0,10*ROW('Sanitation Data'!E17)))</f>
        <v/>
      </c>
      <c r="CU23" s="373" t="str">
        <f ca="1">+IF(OFFSET('Sanitation Data'!$F$28,0,10*ROW('Sanitation Data'!F17))="","",OFFSET('Sanitation Data'!$F$28,0,10*ROW('Sanitation Data'!F17)))</f>
        <v/>
      </c>
      <c r="CV23" s="373" t="str">
        <f ca="1">+IF(OFFSET('Sanitation Data'!$F$29,0,10*ROW('Sanitation Data'!F17))="","",OFFSET('Sanitation Data'!$F$29,0,10*ROW('Sanitation Data'!F17)))</f>
        <v/>
      </c>
      <c r="CW23" s="373" t="str">
        <f ca="1">+IF(OFFSET('Sanitation Data'!$F$30,0,10*ROW('Sanitation Data'!F17))="","",OFFSET('Sanitation Data'!$F$30,0,10*ROW('Sanitation Data'!F17)))</f>
        <v/>
      </c>
      <c r="CX23" s="373" t="str">
        <f ca="1">+IF(OFFSET('Sanitation Data'!$F$31,0,10*ROW('Sanitation Data'!F17))="","",OFFSET('Sanitation Data'!$F$31,0,10*ROW('Sanitation Data'!F17)))</f>
        <v/>
      </c>
      <c r="CY23" s="373" t="str">
        <f ca="1">+IF(OFFSET('Sanitation Data'!$F$32,0,10*ROW('Sanitation Data'!F17))="","",OFFSET('Sanitation Data'!$F$32,0,10*ROW('Sanitation Data'!F17)))</f>
        <v/>
      </c>
      <c r="CZ23" s="373" t="str">
        <f ca="1">+IF(OFFSET('Sanitation Data'!$G$28,0,10*ROW('Sanitation Data'!G17))="","",OFFSET('Sanitation Data'!$G$28,0,10*ROW('Sanitation Data'!G17)))</f>
        <v/>
      </c>
      <c r="DA23" s="373" t="str">
        <f ca="1">+IF(OFFSET('Sanitation Data'!$G$29,0,10*ROW('Sanitation Data'!G17))="","",OFFSET('Sanitation Data'!$G$29,0,10*ROW('Sanitation Data'!G17)))</f>
        <v/>
      </c>
      <c r="DB23" s="373" t="str">
        <f ca="1">+IF(OFFSET('Sanitation Data'!$G$30,0,10*ROW('Sanitation Data'!G17))="","",OFFSET('Sanitation Data'!$G$30,0,10*ROW('Sanitation Data'!G17)))</f>
        <v/>
      </c>
      <c r="DC23" s="373" t="str">
        <f ca="1">+IF(OFFSET('Sanitation Data'!$G$31,0,10*ROW('Sanitation Data'!G17))="","",OFFSET('Sanitation Data'!$G$31,0,10*ROW('Sanitation Data'!G17)))</f>
        <v/>
      </c>
      <c r="DD23" s="373" t="str">
        <f ca="1">+IF(OFFSET('Sanitation Data'!$G$32,0,10*ROW('Sanitation Data'!G17))="","",OFFSET('Sanitation Data'!$G$32,0,10*ROW('Sanitation Data'!G17)))</f>
        <v/>
      </c>
      <c r="DE23" s="373" t="str">
        <f ca="1">+IF(OFFSET('Sanitation Data'!$H$28,0,10*ROW('Sanitation Data'!H17))="","",OFFSET('Sanitation Data'!$H$28,0,10*ROW('Sanitation Data'!H17)))</f>
        <v/>
      </c>
      <c r="DF23" s="373" t="str">
        <f ca="1">+IF(OFFSET('Sanitation Data'!$H$29,0,10*ROW('Sanitation Data'!H17))="","",OFFSET('Sanitation Data'!$H$29,0,10*ROW('Sanitation Data'!H17)))</f>
        <v/>
      </c>
      <c r="DG23" s="373" t="str">
        <f ca="1">+IF(OFFSET('Sanitation Data'!$H$30,0,10*ROW('Sanitation Data'!H17))="","",OFFSET('Sanitation Data'!$H$30,0,10*ROW('Sanitation Data'!H17)))</f>
        <v/>
      </c>
      <c r="DH23" s="373" t="str">
        <f ca="1">+IF(OFFSET('Sanitation Data'!$H$31,0,10*ROW('Sanitation Data'!H17))="","",OFFSET('Sanitation Data'!$H$31,0,10*ROW('Sanitation Data'!H17)))</f>
        <v/>
      </c>
      <c r="DI23" s="373" t="str">
        <f ca="1">+IF(OFFSET('Sanitation Data'!$H$32,0,10*ROW('Sanitation Data'!H17))="","",OFFSET('Sanitation Data'!$H$32,0,10*ROW('Sanitation Data'!H17)))</f>
        <v/>
      </c>
      <c r="DJ23" s="373" t="str">
        <f ca="1">+IF(OFFSET('Sanitation Data'!$I$28,0,10*ROW('Sanitation Data'!I17))="","",OFFSET('Sanitation Data'!$I$28,0,10*ROW('Sanitation Data'!I17)))</f>
        <v/>
      </c>
      <c r="DK23" s="373" t="str">
        <f ca="1">+IF(OFFSET('Sanitation Data'!$I$29,0,10*ROW('Sanitation Data'!I17))="","",OFFSET('Sanitation Data'!$I$29,0,10*ROW('Sanitation Data'!I17)))</f>
        <v/>
      </c>
      <c r="DL23" s="373" t="str">
        <f ca="1">+IF(OFFSET('Sanitation Data'!$I$30,0,10*ROW('Sanitation Data'!I17))="","",OFFSET('Sanitation Data'!$I$30,0,10*ROW('Sanitation Data'!I17)))</f>
        <v/>
      </c>
      <c r="DM23" s="373" t="str">
        <f ca="1">+IF(OFFSET('Sanitation Data'!$I$31,0,10*ROW('Sanitation Data'!I17))="","",OFFSET('Sanitation Data'!$I$31,0,10*ROW('Sanitation Data'!I17)))</f>
        <v/>
      </c>
      <c r="DN23" s="373" t="str">
        <f ca="1">+IF(OFFSET('Sanitation Data'!$I$32,0,10*ROW('Sanitation Data'!I17))="","",OFFSET('Sanitation Data'!$I$32,0,10*ROW('Sanitation Data'!I17)))</f>
        <v/>
      </c>
      <c r="DO23" s="373" t="str">
        <f ca="1">+IF(OFFSET('Hygiene Data'!$D$11,0,10*ROW('Hygiene Data'!D17))="","",OFFSET('Hygiene Data'!$D$11,0,10*ROW('Hygiene Data'!D17)))</f>
        <v/>
      </c>
      <c r="DP23" s="373" t="str">
        <f ca="1">+IF(OFFSET('Hygiene Data'!$D$12,0,10*ROW('Hygiene Data'!D17))="","",OFFSET('Hygiene Data'!$D$12,0,10*ROW('Hygiene Data'!D17)))</f>
        <v/>
      </c>
      <c r="DQ23" s="373" t="str">
        <f ca="1">+IF(OFFSET('Hygiene Data'!$D$13,0,10*ROW('Hygiene Data'!D17))="","",OFFSET('Hygiene Data'!$D$13,0,10*ROW('Hygiene Data'!D17)))</f>
        <v/>
      </c>
      <c r="DR23" s="373" t="str">
        <f ca="1">+IF(OFFSET('Hygiene Data'!$E$11,0,10*ROW('Hygiene Data'!E17))="","",OFFSET('Hygiene Data'!$E$11,0,10*ROW('Hygiene Data'!E17)))</f>
        <v/>
      </c>
      <c r="DS23" s="373" t="str">
        <f ca="1">+IF(OFFSET('Hygiene Data'!$E$12,0,10*ROW('Hygiene Data'!E17))="","",OFFSET('Hygiene Data'!$E$12,0,10*ROW('Hygiene Data'!E17)))</f>
        <v/>
      </c>
      <c r="DT23" s="373" t="str">
        <f ca="1">+IF(OFFSET('Hygiene Data'!$E$13,0,10*ROW('Hygiene Data'!E17))="","",OFFSET('Hygiene Data'!$E$13,0,10*ROW('Hygiene Data'!E17)))</f>
        <v/>
      </c>
      <c r="DU23" s="373" t="str">
        <f ca="1">+IF(OFFSET('Hygiene Data'!$F$11,0,10*ROW('Hygiene Data'!F17))="","",OFFSET('Hygiene Data'!$F$11,0,10*ROW('Hygiene Data'!F17)))</f>
        <v/>
      </c>
      <c r="DV23" s="373" t="str">
        <f ca="1">+IF(OFFSET('Hygiene Data'!$F$12,0,10*ROW('Hygiene Data'!F17))="","",OFFSET('Hygiene Data'!$F$12,0,10*ROW('Hygiene Data'!F17)))</f>
        <v/>
      </c>
      <c r="DW23" s="373" t="str">
        <f ca="1">+IF(OFFSET('Hygiene Data'!$F$13,0,10*ROW('Hygiene Data'!F17))="","",OFFSET('Hygiene Data'!$F$13,0,10*ROW('Hygiene Data'!F17)))</f>
        <v/>
      </c>
      <c r="DX23" s="373" t="str">
        <f ca="1">+IF(OFFSET('Hygiene Data'!$G$11,0,10*ROW('Hygiene Data'!G17))="","",OFFSET('Hygiene Data'!$G$11,0,10*ROW('Hygiene Data'!G17)))</f>
        <v/>
      </c>
      <c r="DY23" s="373" t="str">
        <f ca="1">+IF(OFFSET('Hygiene Data'!$G$12,0,10*ROW('Hygiene Data'!G17))="","",OFFSET('Hygiene Data'!$G$12,0,10*ROW('Hygiene Data'!G17)))</f>
        <v/>
      </c>
      <c r="DZ23" s="373" t="str">
        <f ca="1">+IF(OFFSET('Hygiene Data'!$G$13,0,10*ROW('Hygiene Data'!G17))="","",OFFSET('Hygiene Data'!$G$13,0,10*ROW('Hygiene Data'!G17)))</f>
        <v/>
      </c>
      <c r="EA23" s="373" t="str">
        <f ca="1">+IF(OFFSET('Hygiene Data'!$H$11,0,10*ROW('Hygiene Data'!H17))="","",OFFSET('Hygiene Data'!$H$11,0,10*ROW('Hygiene Data'!H17)))</f>
        <v/>
      </c>
      <c r="EB23" s="373" t="str">
        <f ca="1">+IF(OFFSET('Hygiene Data'!$H$12,0,10*ROW('Hygiene Data'!H17))="","",OFFSET('Hygiene Data'!$H$12,0,10*ROW('Hygiene Data'!H17)))</f>
        <v/>
      </c>
      <c r="EC23" s="373" t="str">
        <f ca="1">+IF(OFFSET('Hygiene Data'!$H$13,0,10*ROW('Hygiene Data'!H17))="","",OFFSET('Hygiene Data'!$H$13,0,10*ROW('Hygiene Data'!H17)))</f>
        <v/>
      </c>
      <c r="ED23" s="373" t="str">
        <f ca="1">+IF(OFFSET('Hygiene Data'!$I$11,0,10*ROW('Hygiene Data'!I17))="","",OFFSET('Hygiene Data'!$I$11,0,10*ROW('Hygiene Data'!I17)))</f>
        <v/>
      </c>
      <c r="EE23" s="373" t="str">
        <f ca="1">+IF(OFFSET('Hygiene Data'!$I$12,0,10*ROW('Hygiene Data'!I17))="","",OFFSET('Hygiene Data'!$I$12,0,10*ROW('Hygiene Data'!I17)))</f>
        <v/>
      </c>
      <c r="EF23" s="373" t="str">
        <f ca="1">+IF(OFFSET('Hygiene Data'!$I$13,0,10*ROW('Hygiene Data'!I17))="","",OFFSET('Hygiene Data'!$I$13,0,10*ROW('Hygiene Data'!I17)))</f>
        <v/>
      </c>
    </row>
    <row r="24" spans="1:136" x14ac:dyDescent="0.25">
      <c r="A24" s="482" t="str">
        <f ca="1">+IF(OFFSET('Water Data'!$B$2,0,10*ROW('Water Data'!E18))="","",OFFSET('Water Data'!$B$2,0,10*ROW('Water Data'!E18)))</f>
        <v/>
      </c>
      <c r="B24" s="48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9" t="str">
        <f t="shared" ca="1" si="0"/>
        <v/>
      </c>
      <c r="D24" s="51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3" t="str">
        <f ca="1">+IF(OFFSET('Water Data'!$D$27,0,10*ROW('Water Data'!D18))="","",OFFSET('Water Data'!$D$27,0,10*ROW('Water Data'!D18)))</f>
        <v/>
      </c>
      <c r="BT24" s="373" t="str">
        <f ca="1">+IF(OFFSET('Water Data'!$D$28,0,10*ROW('Water Data'!D18))="","",OFFSET('Water Data'!$D$28,0,10*ROW('Water Data'!D18)))</f>
        <v/>
      </c>
      <c r="BU24" s="373" t="str">
        <f ca="1">+IF(OFFSET('Water Data'!$D$29,0,10*ROW('Water Data'!D18))="","",OFFSET('Water Data'!$D$29,0,10*ROW('Water Data'!D18)))</f>
        <v/>
      </c>
      <c r="BV24" s="373" t="str">
        <f ca="1">+IF(OFFSET('Water Data'!$E$27,0,10*ROW('Water Data'!E18))="","",OFFSET('Water Data'!$E$27,0,10*ROW('Water Data'!E18)))</f>
        <v/>
      </c>
      <c r="BW24" s="373" t="str">
        <f ca="1">+IF(OFFSET('Water Data'!$E$28,0,10*ROW('Water Data'!E18))="","",OFFSET('Water Data'!$E$28,0,10*ROW('Water Data'!E18)))</f>
        <v/>
      </c>
      <c r="BX24" s="373" t="str">
        <f ca="1">+IF(OFFSET('Water Data'!$E$29,0,10*ROW('Water Data'!E18))="","",OFFSET('Water Data'!$E$29,0,10*ROW('Water Data'!E18)))</f>
        <v/>
      </c>
      <c r="BY24" s="373" t="str">
        <f ca="1">+IF(OFFSET('Water Data'!$F$27,0,10*ROW('Water Data'!F18))="","",OFFSET('Water Data'!$F$27,0,10*ROW('Water Data'!F18)))</f>
        <v/>
      </c>
      <c r="BZ24" s="373" t="str">
        <f ca="1">+IF(OFFSET('Water Data'!$F$28,0,10*ROW('Water Data'!F18))="","",OFFSET('Water Data'!$F$28,0,10*ROW('Water Data'!F18)))</f>
        <v/>
      </c>
      <c r="CA24" s="373" t="str">
        <f ca="1">+IF(OFFSET('Water Data'!$F$29,0,10*ROW('Water Data'!F18))="","",OFFSET('Water Data'!$F$29,0,10*ROW('Water Data'!F18)))</f>
        <v/>
      </c>
      <c r="CB24" s="373" t="str">
        <f ca="1">+IF(OFFSET('Water Data'!$G$27,0,10*ROW('Water Data'!G18))="","",OFFSET('Water Data'!$G$27,0,10*ROW('Water Data'!G18)))</f>
        <v/>
      </c>
      <c r="CC24" s="373" t="str">
        <f ca="1">+IF(OFFSET('Water Data'!$G$28,0,10*ROW('Water Data'!G18))="","",OFFSET('Water Data'!$G$28,0,10*ROW('Water Data'!G18)))</f>
        <v/>
      </c>
      <c r="CD24" s="373" t="str">
        <f ca="1">+IF(OFFSET('Water Data'!$G$29,0,10*ROW('Water Data'!G18))="","",OFFSET('Water Data'!$G$29,0,10*ROW('Water Data'!G18)))</f>
        <v/>
      </c>
      <c r="CE24" s="373" t="str">
        <f ca="1">+IF(OFFSET('Water Data'!$H$27,0,10*ROW('Water Data'!H18))="","",OFFSET('Water Data'!$H$27,0,10*ROW('Water Data'!H18)))</f>
        <v/>
      </c>
      <c r="CF24" s="373" t="str">
        <f ca="1">+IF(OFFSET('Water Data'!$H$28,0,10*ROW('Water Data'!H18))="","",OFFSET('Water Data'!$H$28,0,10*ROW('Water Data'!H18)))</f>
        <v/>
      </c>
      <c r="CG24" s="373" t="str">
        <f ca="1">+IF(OFFSET('Water Data'!$H$29,0,10*ROW('Water Data'!H18))="","",OFFSET('Water Data'!$H$29,0,10*ROW('Water Data'!H18)))</f>
        <v/>
      </c>
      <c r="CH24" s="373" t="str">
        <f ca="1">+IF(OFFSET('Water Data'!$I$27,0,10*ROW('Water Data'!I18))="","",OFFSET('Water Data'!$I$27,0,10*ROW('Water Data'!I18)))</f>
        <v/>
      </c>
      <c r="CI24" s="373" t="str">
        <f ca="1">+IF(OFFSET('Water Data'!$I$28,0,10*ROW('Water Data'!I18))="","",OFFSET('Water Data'!$I$28,0,10*ROW('Water Data'!I18)))</f>
        <v/>
      </c>
      <c r="CJ24" s="373" t="str">
        <f ca="1">+IF(OFFSET('Water Data'!$I$29,0,10*ROW('Water Data'!I18))="","",OFFSET('Water Data'!$I$29,0,10*ROW('Water Data'!I18)))</f>
        <v/>
      </c>
      <c r="CK24" s="373" t="str">
        <f ca="1">+IF(OFFSET('Sanitation Data'!$D$28,0,10*ROW('Sanitation Data'!D18))="","",OFFSET('Sanitation Data'!$D$28,0,10*ROW('Sanitation Data'!D18)))</f>
        <v/>
      </c>
      <c r="CL24" s="373" t="str">
        <f ca="1">+IF(OFFSET('Sanitation Data'!$D$29,0,10*ROW('Sanitation Data'!D18))="","",OFFSET('Sanitation Data'!$D$29,0,10*ROW('Sanitation Data'!D18)))</f>
        <v/>
      </c>
      <c r="CM24" s="373" t="str">
        <f ca="1">+IF(OFFSET('Sanitation Data'!$D$30,0,10*ROW('Sanitation Data'!D18))="","",OFFSET('Sanitation Data'!$D$30,0,10*ROW('Sanitation Data'!D18)))</f>
        <v/>
      </c>
      <c r="CN24" s="373" t="str">
        <f ca="1">+IF(OFFSET('Sanitation Data'!$D$31,0,10*ROW('Sanitation Data'!D18))="","",OFFSET('Sanitation Data'!$D$31,0,10*ROW('Sanitation Data'!D18)))</f>
        <v/>
      </c>
      <c r="CO24" s="373" t="str">
        <f ca="1">+IF(OFFSET('Sanitation Data'!$D$32,0,10*ROW('Sanitation Data'!D18))="","",OFFSET('Sanitation Data'!$D$32,0,10*ROW('Sanitation Data'!D18)))</f>
        <v/>
      </c>
      <c r="CP24" s="373" t="str">
        <f ca="1">+IF(OFFSET('Sanitation Data'!$E$28,0,10*ROW('Sanitation Data'!E18))="","",OFFSET('Sanitation Data'!$E$28,0,10*ROW('Sanitation Data'!E18)))</f>
        <v/>
      </c>
      <c r="CQ24" s="373" t="str">
        <f ca="1">+IF(OFFSET('Sanitation Data'!$E$29,0,10*ROW('Sanitation Data'!E18))="","",OFFSET('Sanitation Data'!$E$29,0,10*ROW('Sanitation Data'!E18)))</f>
        <v/>
      </c>
      <c r="CR24" s="373" t="str">
        <f ca="1">+IF(OFFSET('Sanitation Data'!$E$30,0,10*ROW('Sanitation Data'!E18))="","",OFFSET('Sanitation Data'!$E$30,0,10*ROW('Sanitation Data'!E18)))</f>
        <v/>
      </c>
      <c r="CS24" s="373" t="str">
        <f ca="1">+IF(OFFSET('Sanitation Data'!$E$31,0,10*ROW('Sanitation Data'!E18))="","",OFFSET('Sanitation Data'!$E$31,0,10*ROW('Sanitation Data'!E18)))</f>
        <v/>
      </c>
      <c r="CT24" s="373" t="str">
        <f ca="1">+IF(OFFSET('Sanitation Data'!$E$32,0,10*ROW('Sanitation Data'!E18))="","",OFFSET('Sanitation Data'!$E$32,0,10*ROW('Sanitation Data'!E18)))</f>
        <v/>
      </c>
      <c r="CU24" s="373" t="str">
        <f ca="1">+IF(OFFSET('Sanitation Data'!$F$28,0,10*ROW('Sanitation Data'!F18))="","",OFFSET('Sanitation Data'!$F$28,0,10*ROW('Sanitation Data'!F18)))</f>
        <v/>
      </c>
      <c r="CV24" s="373" t="str">
        <f ca="1">+IF(OFFSET('Sanitation Data'!$F$29,0,10*ROW('Sanitation Data'!F18))="","",OFFSET('Sanitation Data'!$F$29,0,10*ROW('Sanitation Data'!F18)))</f>
        <v/>
      </c>
      <c r="CW24" s="373" t="str">
        <f ca="1">+IF(OFFSET('Sanitation Data'!$F$30,0,10*ROW('Sanitation Data'!F18))="","",OFFSET('Sanitation Data'!$F$30,0,10*ROW('Sanitation Data'!F18)))</f>
        <v/>
      </c>
      <c r="CX24" s="373" t="str">
        <f ca="1">+IF(OFFSET('Sanitation Data'!$F$31,0,10*ROW('Sanitation Data'!F18))="","",OFFSET('Sanitation Data'!$F$31,0,10*ROW('Sanitation Data'!F18)))</f>
        <v/>
      </c>
      <c r="CY24" s="373" t="str">
        <f ca="1">+IF(OFFSET('Sanitation Data'!$F$32,0,10*ROW('Sanitation Data'!F18))="","",OFFSET('Sanitation Data'!$F$32,0,10*ROW('Sanitation Data'!F18)))</f>
        <v/>
      </c>
      <c r="CZ24" s="373" t="str">
        <f ca="1">+IF(OFFSET('Sanitation Data'!$G$28,0,10*ROW('Sanitation Data'!G18))="","",OFFSET('Sanitation Data'!$G$28,0,10*ROW('Sanitation Data'!G18)))</f>
        <v/>
      </c>
      <c r="DA24" s="373" t="str">
        <f ca="1">+IF(OFFSET('Sanitation Data'!$G$29,0,10*ROW('Sanitation Data'!G18))="","",OFFSET('Sanitation Data'!$G$29,0,10*ROW('Sanitation Data'!G18)))</f>
        <v/>
      </c>
      <c r="DB24" s="373" t="str">
        <f ca="1">+IF(OFFSET('Sanitation Data'!$G$30,0,10*ROW('Sanitation Data'!G18))="","",OFFSET('Sanitation Data'!$G$30,0,10*ROW('Sanitation Data'!G18)))</f>
        <v/>
      </c>
      <c r="DC24" s="373" t="str">
        <f ca="1">+IF(OFFSET('Sanitation Data'!$G$31,0,10*ROW('Sanitation Data'!G18))="","",OFFSET('Sanitation Data'!$G$31,0,10*ROW('Sanitation Data'!G18)))</f>
        <v/>
      </c>
      <c r="DD24" s="373" t="str">
        <f ca="1">+IF(OFFSET('Sanitation Data'!$G$32,0,10*ROW('Sanitation Data'!G18))="","",OFFSET('Sanitation Data'!$G$32,0,10*ROW('Sanitation Data'!G18)))</f>
        <v/>
      </c>
      <c r="DE24" s="373" t="str">
        <f ca="1">+IF(OFFSET('Sanitation Data'!$H$28,0,10*ROW('Sanitation Data'!H18))="","",OFFSET('Sanitation Data'!$H$28,0,10*ROW('Sanitation Data'!H18)))</f>
        <v/>
      </c>
      <c r="DF24" s="373" t="str">
        <f ca="1">+IF(OFFSET('Sanitation Data'!$H$29,0,10*ROW('Sanitation Data'!H18))="","",OFFSET('Sanitation Data'!$H$29,0,10*ROW('Sanitation Data'!H18)))</f>
        <v/>
      </c>
      <c r="DG24" s="373" t="str">
        <f ca="1">+IF(OFFSET('Sanitation Data'!$H$30,0,10*ROW('Sanitation Data'!H18))="","",OFFSET('Sanitation Data'!$H$30,0,10*ROW('Sanitation Data'!H18)))</f>
        <v/>
      </c>
      <c r="DH24" s="373" t="str">
        <f ca="1">+IF(OFFSET('Sanitation Data'!$H$31,0,10*ROW('Sanitation Data'!H18))="","",OFFSET('Sanitation Data'!$H$31,0,10*ROW('Sanitation Data'!H18)))</f>
        <v/>
      </c>
      <c r="DI24" s="373" t="str">
        <f ca="1">+IF(OFFSET('Sanitation Data'!$H$32,0,10*ROW('Sanitation Data'!H18))="","",OFFSET('Sanitation Data'!$H$32,0,10*ROW('Sanitation Data'!H18)))</f>
        <v/>
      </c>
      <c r="DJ24" s="373" t="str">
        <f ca="1">+IF(OFFSET('Sanitation Data'!$I$28,0,10*ROW('Sanitation Data'!I18))="","",OFFSET('Sanitation Data'!$I$28,0,10*ROW('Sanitation Data'!I18)))</f>
        <v/>
      </c>
      <c r="DK24" s="373" t="str">
        <f ca="1">+IF(OFFSET('Sanitation Data'!$I$29,0,10*ROW('Sanitation Data'!I18))="","",OFFSET('Sanitation Data'!$I$29,0,10*ROW('Sanitation Data'!I18)))</f>
        <v/>
      </c>
      <c r="DL24" s="373" t="str">
        <f ca="1">+IF(OFFSET('Sanitation Data'!$I$30,0,10*ROW('Sanitation Data'!I18))="","",OFFSET('Sanitation Data'!$I$30,0,10*ROW('Sanitation Data'!I18)))</f>
        <v/>
      </c>
      <c r="DM24" s="373" t="str">
        <f ca="1">+IF(OFFSET('Sanitation Data'!$I$31,0,10*ROW('Sanitation Data'!I18))="","",OFFSET('Sanitation Data'!$I$31,0,10*ROW('Sanitation Data'!I18)))</f>
        <v/>
      </c>
      <c r="DN24" s="373" t="str">
        <f ca="1">+IF(OFFSET('Sanitation Data'!$I$32,0,10*ROW('Sanitation Data'!I18))="","",OFFSET('Sanitation Data'!$I$32,0,10*ROW('Sanitation Data'!I18)))</f>
        <v/>
      </c>
      <c r="DO24" s="373" t="str">
        <f ca="1">+IF(OFFSET('Hygiene Data'!$D$11,0,10*ROW('Hygiene Data'!D18))="","",OFFSET('Hygiene Data'!$D$11,0,10*ROW('Hygiene Data'!D18)))</f>
        <v/>
      </c>
      <c r="DP24" s="373" t="str">
        <f ca="1">+IF(OFFSET('Hygiene Data'!$D$12,0,10*ROW('Hygiene Data'!D18))="","",OFFSET('Hygiene Data'!$D$12,0,10*ROW('Hygiene Data'!D18)))</f>
        <v/>
      </c>
      <c r="DQ24" s="373" t="str">
        <f ca="1">+IF(OFFSET('Hygiene Data'!$D$13,0,10*ROW('Hygiene Data'!D18))="","",OFFSET('Hygiene Data'!$D$13,0,10*ROW('Hygiene Data'!D18)))</f>
        <v/>
      </c>
      <c r="DR24" s="373" t="str">
        <f ca="1">+IF(OFFSET('Hygiene Data'!$E$11,0,10*ROW('Hygiene Data'!E18))="","",OFFSET('Hygiene Data'!$E$11,0,10*ROW('Hygiene Data'!E18)))</f>
        <v/>
      </c>
      <c r="DS24" s="373" t="str">
        <f ca="1">+IF(OFFSET('Hygiene Data'!$E$12,0,10*ROW('Hygiene Data'!E18))="","",OFFSET('Hygiene Data'!$E$12,0,10*ROW('Hygiene Data'!E18)))</f>
        <v/>
      </c>
      <c r="DT24" s="373" t="str">
        <f ca="1">+IF(OFFSET('Hygiene Data'!$E$13,0,10*ROW('Hygiene Data'!E18))="","",OFFSET('Hygiene Data'!$E$13,0,10*ROW('Hygiene Data'!E18)))</f>
        <v/>
      </c>
      <c r="DU24" s="373" t="str">
        <f ca="1">+IF(OFFSET('Hygiene Data'!$F$11,0,10*ROW('Hygiene Data'!F18))="","",OFFSET('Hygiene Data'!$F$11,0,10*ROW('Hygiene Data'!F18)))</f>
        <v/>
      </c>
      <c r="DV24" s="373" t="str">
        <f ca="1">+IF(OFFSET('Hygiene Data'!$F$12,0,10*ROW('Hygiene Data'!F18))="","",OFFSET('Hygiene Data'!$F$12,0,10*ROW('Hygiene Data'!F18)))</f>
        <v/>
      </c>
      <c r="DW24" s="373" t="str">
        <f ca="1">+IF(OFFSET('Hygiene Data'!$F$13,0,10*ROW('Hygiene Data'!F18))="","",OFFSET('Hygiene Data'!$F$13,0,10*ROW('Hygiene Data'!F18)))</f>
        <v/>
      </c>
      <c r="DX24" s="373" t="str">
        <f ca="1">+IF(OFFSET('Hygiene Data'!$G$11,0,10*ROW('Hygiene Data'!G18))="","",OFFSET('Hygiene Data'!$G$11,0,10*ROW('Hygiene Data'!G18)))</f>
        <v/>
      </c>
      <c r="DY24" s="373" t="str">
        <f ca="1">+IF(OFFSET('Hygiene Data'!$G$12,0,10*ROW('Hygiene Data'!G18))="","",OFFSET('Hygiene Data'!$G$12,0,10*ROW('Hygiene Data'!G18)))</f>
        <v/>
      </c>
      <c r="DZ24" s="373" t="str">
        <f ca="1">+IF(OFFSET('Hygiene Data'!$G$13,0,10*ROW('Hygiene Data'!G18))="","",OFFSET('Hygiene Data'!$G$13,0,10*ROW('Hygiene Data'!G18)))</f>
        <v/>
      </c>
      <c r="EA24" s="373" t="str">
        <f ca="1">+IF(OFFSET('Hygiene Data'!$H$11,0,10*ROW('Hygiene Data'!H18))="","",OFFSET('Hygiene Data'!$H$11,0,10*ROW('Hygiene Data'!H18)))</f>
        <v/>
      </c>
      <c r="EB24" s="373" t="str">
        <f ca="1">+IF(OFFSET('Hygiene Data'!$H$12,0,10*ROW('Hygiene Data'!H18))="","",OFFSET('Hygiene Data'!$H$12,0,10*ROW('Hygiene Data'!H18)))</f>
        <v/>
      </c>
      <c r="EC24" s="373" t="str">
        <f ca="1">+IF(OFFSET('Hygiene Data'!$H$13,0,10*ROW('Hygiene Data'!H18))="","",OFFSET('Hygiene Data'!$H$13,0,10*ROW('Hygiene Data'!H18)))</f>
        <v/>
      </c>
      <c r="ED24" s="373" t="str">
        <f ca="1">+IF(OFFSET('Hygiene Data'!$I$11,0,10*ROW('Hygiene Data'!I18))="","",OFFSET('Hygiene Data'!$I$11,0,10*ROW('Hygiene Data'!I18)))</f>
        <v/>
      </c>
      <c r="EE24" s="373" t="str">
        <f ca="1">+IF(OFFSET('Hygiene Data'!$I$12,0,10*ROW('Hygiene Data'!I18))="","",OFFSET('Hygiene Data'!$I$12,0,10*ROW('Hygiene Data'!I18)))</f>
        <v/>
      </c>
      <c r="EF24" s="373" t="str">
        <f ca="1">+IF(OFFSET('Hygiene Data'!$I$13,0,10*ROW('Hygiene Data'!I18))="","",OFFSET('Hygiene Data'!$I$13,0,10*ROW('Hygiene Data'!I18)))</f>
        <v/>
      </c>
    </row>
    <row r="25" spans="1:136" x14ac:dyDescent="0.25">
      <c r="A25" s="482" t="str">
        <f ca="1">+IF(OFFSET('Water Data'!$B$2,0,10*ROW('Water Data'!E19))="","",OFFSET('Water Data'!$B$2,0,10*ROW('Water Data'!E19)))</f>
        <v/>
      </c>
      <c r="B25" s="48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9" t="str">
        <f t="shared" ca="1" si="0"/>
        <v/>
      </c>
      <c r="D25" s="51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3" t="str">
        <f ca="1">+IF(OFFSET('Water Data'!$D$27,0,10*ROW('Water Data'!D19))="","",OFFSET('Water Data'!$D$27,0,10*ROW('Water Data'!D19)))</f>
        <v/>
      </c>
      <c r="BT25" s="373" t="str">
        <f ca="1">+IF(OFFSET('Water Data'!$D$28,0,10*ROW('Water Data'!D19))="","",OFFSET('Water Data'!$D$28,0,10*ROW('Water Data'!D19)))</f>
        <v/>
      </c>
      <c r="BU25" s="373" t="str">
        <f ca="1">+IF(OFFSET('Water Data'!$D$29,0,10*ROW('Water Data'!D19))="","",OFFSET('Water Data'!$D$29,0,10*ROW('Water Data'!D19)))</f>
        <v/>
      </c>
      <c r="BV25" s="373" t="str">
        <f ca="1">+IF(OFFSET('Water Data'!$E$27,0,10*ROW('Water Data'!E19))="","",OFFSET('Water Data'!$E$27,0,10*ROW('Water Data'!E19)))</f>
        <v/>
      </c>
      <c r="BW25" s="373" t="str">
        <f ca="1">+IF(OFFSET('Water Data'!$E$28,0,10*ROW('Water Data'!E19))="","",OFFSET('Water Data'!$E$28,0,10*ROW('Water Data'!E19)))</f>
        <v/>
      </c>
      <c r="BX25" s="373" t="str">
        <f ca="1">+IF(OFFSET('Water Data'!$E$29,0,10*ROW('Water Data'!E19))="","",OFFSET('Water Data'!$E$29,0,10*ROW('Water Data'!E19)))</f>
        <v/>
      </c>
      <c r="BY25" s="373" t="str">
        <f ca="1">+IF(OFFSET('Water Data'!$F$27,0,10*ROW('Water Data'!F19))="","",OFFSET('Water Data'!$F$27,0,10*ROW('Water Data'!F19)))</f>
        <v/>
      </c>
      <c r="BZ25" s="373" t="str">
        <f ca="1">+IF(OFFSET('Water Data'!$F$28,0,10*ROW('Water Data'!F19))="","",OFFSET('Water Data'!$F$28,0,10*ROW('Water Data'!F19)))</f>
        <v/>
      </c>
      <c r="CA25" s="373" t="str">
        <f ca="1">+IF(OFFSET('Water Data'!$F$29,0,10*ROW('Water Data'!F19))="","",OFFSET('Water Data'!$F$29,0,10*ROW('Water Data'!F19)))</f>
        <v/>
      </c>
      <c r="CB25" s="373" t="str">
        <f ca="1">+IF(OFFSET('Water Data'!$G$27,0,10*ROW('Water Data'!G19))="","",OFFSET('Water Data'!$G$27,0,10*ROW('Water Data'!G19)))</f>
        <v/>
      </c>
      <c r="CC25" s="373" t="str">
        <f ca="1">+IF(OFFSET('Water Data'!$G$28,0,10*ROW('Water Data'!G19))="","",OFFSET('Water Data'!$G$28,0,10*ROW('Water Data'!G19)))</f>
        <v/>
      </c>
      <c r="CD25" s="373" t="str">
        <f ca="1">+IF(OFFSET('Water Data'!$G$29,0,10*ROW('Water Data'!G19))="","",OFFSET('Water Data'!$G$29,0,10*ROW('Water Data'!G19)))</f>
        <v/>
      </c>
      <c r="CE25" s="373" t="str">
        <f ca="1">+IF(OFFSET('Water Data'!$H$27,0,10*ROW('Water Data'!H19))="","",OFFSET('Water Data'!$H$27,0,10*ROW('Water Data'!H19)))</f>
        <v/>
      </c>
      <c r="CF25" s="373" t="str">
        <f ca="1">+IF(OFFSET('Water Data'!$H$28,0,10*ROW('Water Data'!H19))="","",OFFSET('Water Data'!$H$28,0,10*ROW('Water Data'!H19)))</f>
        <v/>
      </c>
      <c r="CG25" s="373" t="str">
        <f ca="1">+IF(OFFSET('Water Data'!$H$29,0,10*ROW('Water Data'!H19))="","",OFFSET('Water Data'!$H$29,0,10*ROW('Water Data'!H19)))</f>
        <v/>
      </c>
      <c r="CH25" s="373" t="str">
        <f ca="1">+IF(OFFSET('Water Data'!$I$27,0,10*ROW('Water Data'!I19))="","",OFFSET('Water Data'!$I$27,0,10*ROW('Water Data'!I19)))</f>
        <v/>
      </c>
      <c r="CI25" s="373" t="str">
        <f ca="1">+IF(OFFSET('Water Data'!$I$28,0,10*ROW('Water Data'!I19))="","",OFFSET('Water Data'!$I$28,0,10*ROW('Water Data'!I19)))</f>
        <v/>
      </c>
      <c r="CJ25" s="373" t="str">
        <f ca="1">+IF(OFFSET('Water Data'!$I$29,0,10*ROW('Water Data'!I19))="","",OFFSET('Water Data'!$I$29,0,10*ROW('Water Data'!I19)))</f>
        <v/>
      </c>
      <c r="CK25" s="373" t="str">
        <f ca="1">+IF(OFFSET('Sanitation Data'!$D$28,0,10*ROW('Sanitation Data'!D19))="","",OFFSET('Sanitation Data'!$D$28,0,10*ROW('Sanitation Data'!D19)))</f>
        <v/>
      </c>
      <c r="CL25" s="373" t="str">
        <f ca="1">+IF(OFFSET('Sanitation Data'!$D$29,0,10*ROW('Sanitation Data'!D19))="","",OFFSET('Sanitation Data'!$D$29,0,10*ROW('Sanitation Data'!D19)))</f>
        <v/>
      </c>
      <c r="CM25" s="373" t="str">
        <f ca="1">+IF(OFFSET('Sanitation Data'!$D$30,0,10*ROW('Sanitation Data'!D19))="","",OFFSET('Sanitation Data'!$D$30,0,10*ROW('Sanitation Data'!D19)))</f>
        <v/>
      </c>
      <c r="CN25" s="373" t="str">
        <f ca="1">+IF(OFFSET('Sanitation Data'!$D$31,0,10*ROW('Sanitation Data'!D19))="","",OFFSET('Sanitation Data'!$D$31,0,10*ROW('Sanitation Data'!D19)))</f>
        <v/>
      </c>
      <c r="CO25" s="373" t="str">
        <f ca="1">+IF(OFFSET('Sanitation Data'!$D$32,0,10*ROW('Sanitation Data'!D19))="","",OFFSET('Sanitation Data'!$D$32,0,10*ROW('Sanitation Data'!D19)))</f>
        <v/>
      </c>
      <c r="CP25" s="373" t="str">
        <f ca="1">+IF(OFFSET('Sanitation Data'!$E$28,0,10*ROW('Sanitation Data'!E19))="","",OFFSET('Sanitation Data'!$E$28,0,10*ROW('Sanitation Data'!E19)))</f>
        <v/>
      </c>
      <c r="CQ25" s="373" t="str">
        <f ca="1">+IF(OFFSET('Sanitation Data'!$E$29,0,10*ROW('Sanitation Data'!E19))="","",OFFSET('Sanitation Data'!$E$29,0,10*ROW('Sanitation Data'!E19)))</f>
        <v/>
      </c>
      <c r="CR25" s="373" t="str">
        <f ca="1">+IF(OFFSET('Sanitation Data'!$E$30,0,10*ROW('Sanitation Data'!E19))="","",OFFSET('Sanitation Data'!$E$30,0,10*ROW('Sanitation Data'!E19)))</f>
        <v/>
      </c>
      <c r="CS25" s="373" t="str">
        <f ca="1">+IF(OFFSET('Sanitation Data'!$E$31,0,10*ROW('Sanitation Data'!E19))="","",OFFSET('Sanitation Data'!$E$31,0,10*ROW('Sanitation Data'!E19)))</f>
        <v/>
      </c>
      <c r="CT25" s="373" t="str">
        <f ca="1">+IF(OFFSET('Sanitation Data'!$E$32,0,10*ROW('Sanitation Data'!E19))="","",OFFSET('Sanitation Data'!$E$32,0,10*ROW('Sanitation Data'!E19)))</f>
        <v/>
      </c>
      <c r="CU25" s="373" t="str">
        <f ca="1">+IF(OFFSET('Sanitation Data'!$F$28,0,10*ROW('Sanitation Data'!F19))="","",OFFSET('Sanitation Data'!$F$28,0,10*ROW('Sanitation Data'!F19)))</f>
        <v/>
      </c>
      <c r="CV25" s="373" t="str">
        <f ca="1">+IF(OFFSET('Sanitation Data'!$F$29,0,10*ROW('Sanitation Data'!F19))="","",OFFSET('Sanitation Data'!$F$29,0,10*ROW('Sanitation Data'!F19)))</f>
        <v/>
      </c>
      <c r="CW25" s="373" t="str">
        <f ca="1">+IF(OFFSET('Sanitation Data'!$F$30,0,10*ROW('Sanitation Data'!F19))="","",OFFSET('Sanitation Data'!$F$30,0,10*ROW('Sanitation Data'!F19)))</f>
        <v/>
      </c>
      <c r="CX25" s="373" t="str">
        <f ca="1">+IF(OFFSET('Sanitation Data'!$F$31,0,10*ROW('Sanitation Data'!F19))="","",OFFSET('Sanitation Data'!$F$31,0,10*ROW('Sanitation Data'!F19)))</f>
        <v/>
      </c>
      <c r="CY25" s="373" t="str">
        <f ca="1">+IF(OFFSET('Sanitation Data'!$F$32,0,10*ROW('Sanitation Data'!F19))="","",OFFSET('Sanitation Data'!$F$32,0,10*ROW('Sanitation Data'!F19)))</f>
        <v/>
      </c>
      <c r="CZ25" s="373" t="str">
        <f ca="1">+IF(OFFSET('Sanitation Data'!$G$28,0,10*ROW('Sanitation Data'!G19))="","",OFFSET('Sanitation Data'!$G$28,0,10*ROW('Sanitation Data'!G19)))</f>
        <v/>
      </c>
      <c r="DA25" s="373" t="str">
        <f ca="1">+IF(OFFSET('Sanitation Data'!$G$29,0,10*ROW('Sanitation Data'!G19))="","",OFFSET('Sanitation Data'!$G$29,0,10*ROW('Sanitation Data'!G19)))</f>
        <v/>
      </c>
      <c r="DB25" s="373" t="str">
        <f ca="1">+IF(OFFSET('Sanitation Data'!$G$30,0,10*ROW('Sanitation Data'!G19))="","",OFFSET('Sanitation Data'!$G$30,0,10*ROW('Sanitation Data'!G19)))</f>
        <v/>
      </c>
      <c r="DC25" s="373" t="str">
        <f ca="1">+IF(OFFSET('Sanitation Data'!$G$31,0,10*ROW('Sanitation Data'!G19))="","",OFFSET('Sanitation Data'!$G$31,0,10*ROW('Sanitation Data'!G19)))</f>
        <v/>
      </c>
      <c r="DD25" s="373" t="str">
        <f ca="1">+IF(OFFSET('Sanitation Data'!$G$32,0,10*ROW('Sanitation Data'!G19))="","",OFFSET('Sanitation Data'!$G$32,0,10*ROW('Sanitation Data'!G19)))</f>
        <v/>
      </c>
      <c r="DE25" s="373" t="str">
        <f ca="1">+IF(OFFSET('Sanitation Data'!$H$28,0,10*ROW('Sanitation Data'!H19))="","",OFFSET('Sanitation Data'!$H$28,0,10*ROW('Sanitation Data'!H19)))</f>
        <v/>
      </c>
      <c r="DF25" s="373" t="str">
        <f ca="1">+IF(OFFSET('Sanitation Data'!$H$29,0,10*ROW('Sanitation Data'!H19))="","",OFFSET('Sanitation Data'!$H$29,0,10*ROW('Sanitation Data'!H19)))</f>
        <v/>
      </c>
      <c r="DG25" s="373" t="str">
        <f ca="1">+IF(OFFSET('Sanitation Data'!$H$30,0,10*ROW('Sanitation Data'!H19))="","",OFFSET('Sanitation Data'!$H$30,0,10*ROW('Sanitation Data'!H19)))</f>
        <v/>
      </c>
      <c r="DH25" s="373" t="str">
        <f ca="1">+IF(OFFSET('Sanitation Data'!$H$31,0,10*ROW('Sanitation Data'!H19))="","",OFFSET('Sanitation Data'!$H$31,0,10*ROW('Sanitation Data'!H19)))</f>
        <v/>
      </c>
      <c r="DI25" s="373" t="str">
        <f ca="1">+IF(OFFSET('Sanitation Data'!$H$32,0,10*ROW('Sanitation Data'!H19))="","",OFFSET('Sanitation Data'!$H$32,0,10*ROW('Sanitation Data'!H19)))</f>
        <v/>
      </c>
      <c r="DJ25" s="373" t="str">
        <f ca="1">+IF(OFFSET('Sanitation Data'!$I$28,0,10*ROW('Sanitation Data'!I19))="","",OFFSET('Sanitation Data'!$I$28,0,10*ROW('Sanitation Data'!I19)))</f>
        <v/>
      </c>
      <c r="DK25" s="373" t="str">
        <f ca="1">+IF(OFFSET('Sanitation Data'!$I$29,0,10*ROW('Sanitation Data'!I19))="","",OFFSET('Sanitation Data'!$I$29,0,10*ROW('Sanitation Data'!I19)))</f>
        <v/>
      </c>
      <c r="DL25" s="373" t="str">
        <f ca="1">+IF(OFFSET('Sanitation Data'!$I$30,0,10*ROW('Sanitation Data'!I19))="","",OFFSET('Sanitation Data'!$I$30,0,10*ROW('Sanitation Data'!I19)))</f>
        <v/>
      </c>
      <c r="DM25" s="373" t="str">
        <f ca="1">+IF(OFFSET('Sanitation Data'!$I$31,0,10*ROW('Sanitation Data'!I19))="","",OFFSET('Sanitation Data'!$I$31,0,10*ROW('Sanitation Data'!I19)))</f>
        <v/>
      </c>
      <c r="DN25" s="373" t="str">
        <f ca="1">+IF(OFFSET('Sanitation Data'!$I$32,0,10*ROW('Sanitation Data'!I19))="","",OFFSET('Sanitation Data'!$I$32,0,10*ROW('Sanitation Data'!I19)))</f>
        <v/>
      </c>
      <c r="DO25" s="373" t="str">
        <f ca="1">+IF(OFFSET('Hygiene Data'!$D$11,0,10*ROW('Hygiene Data'!D19))="","",OFFSET('Hygiene Data'!$D$11,0,10*ROW('Hygiene Data'!D19)))</f>
        <v/>
      </c>
      <c r="DP25" s="373" t="str">
        <f ca="1">+IF(OFFSET('Hygiene Data'!$D$12,0,10*ROW('Hygiene Data'!D19))="","",OFFSET('Hygiene Data'!$D$12,0,10*ROW('Hygiene Data'!D19)))</f>
        <v/>
      </c>
      <c r="DQ25" s="373" t="str">
        <f ca="1">+IF(OFFSET('Hygiene Data'!$D$13,0,10*ROW('Hygiene Data'!D19))="","",OFFSET('Hygiene Data'!$D$13,0,10*ROW('Hygiene Data'!D19)))</f>
        <v/>
      </c>
      <c r="DR25" s="373" t="str">
        <f ca="1">+IF(OFFSET('Hygiene Data'!$E$11,0,10*ROW('Hygiene Data'!E19))="","",OFFSET('Hygiene Data'!$E$11,0,10*ROW('Hygiene Data'!E19)))</f>
        <v/>
      </c>
      <c r="DS25" s="373" t="str">
        <f ca="1">+IF(OFFSET('Hygiene Data'!$E$12,0,10*ROW('Hygiene Data'!E19))="","",OFFSET('Hygiene Data'!$E$12,0,10*ROW('Hygiene Data'!E19)))</f>
        <v/>
      </c>
      <c r="DT25" s="373" t="str">
        <f ca="1">+IF(OFFSET('Hygiene Data'!$E$13,0,10*ROW('Hygiene Data'!E19))="","",OFFSET('Hygiene Data'!$E$13,0,10*ROW('Hygiene Data'!E19)))</f>
        <v/>
      </c>
      <c r="DU25" s="373" t="str">
        <f ca="1">+IF(OFFSET('Hygiene Data'!$F$11,0,10*ROW('Hygiene Data'!F19))="","",OFFSET('Hygiene Data'!$F$11,0,10*ROW('Hygiene Data'!F19)))</f>
        <v/>
      </c>
      <c r="DV25" s="373" t="str">
        <f ca="1">+IF(OFFSET('Hygiene Data'!$F$12,0,10*ROW('Hygiene Data'!F19))="","",OFFSET('Hygiene Data'!$F$12,0,10*ROW('Hygiene Data'!F19)))</f>
        <v/>
      </c>
      <c r="DW25" s="373" t="str">
        <f ca="1">+IF(OFFSET('Hygiene Data'!$F$13,0,10*ROW('Hygiene Data'!F19))="","",OFFSET('Hygiene Data'!$F$13,0,10*ROW('Hygiene Data'!F19)))</f>
        <v/>
      </c>
      <c r="DX25" s="373" t="str">
        <f ca="1">+IF(OFFSET('Hygiene Data'!$G$11,0,10*ROW('Hygiene Data'!G19))="","",OFFSET('Hygiene Data'!$G$11,0,10*ROW('Hygiene Data'!G19)))</f>
        <v/>
      </c>
      <c r="DY25" s="373" t="str">
        <f ca="1">+IF(OFFSET('Hygiene Data'!$G$12,0,10*ROW('Hygiene Data'!G19))="","",OFFSET('Hygiene Data'!$G$12,0,10*ROW('Hygiene Data'!G19)))</f>
        <v/>
      </c>
      <c r="DZ25" s="373" t="str">
        <f ca="1">+IF(OFFSET('Hygiene Data'!$G$13,0,10*ROW('Hygiene Data'!G19))="","",OFFSET('Hygiene Data'!$G$13,0,10*ROW('Hygiene Data'!G19)))</f>
        <v/>
      </c>
      <c r="EA25" s="373" t="str">
        <f ca="1">+IF(OFFSET('Hygiene Data'!$H$11,0,10*ROW('Hygiene Data'!H19))="","",OFFSET('Hygiene Data'!$H$11,0,10*ROW('Hygiene Data'!H19)))</f>
        <v/>
      </c>
      <c r="EB25" s="373" t="str">
        <f ca="1">+IF(OFFSET('Hygiene Data'!$H$12,0,10*ROW('Hygiene Data'!H19))="","",OFFSET('Hygiene Data'!$H$12,0,10*ROW('Hygiene Data'!H19)))</f>
        <v/>
      </c>
      <c r="EC25" s="373" t="str">
        <f ca="1">+IF(OFFSET('Hygiene Data'!$H$13,0,10*ROW('Hygiene Data'!H19))="","",OFFSET('Hygiene Data'!$H$13,0,10*ROW('Hygiene Data'!H19)))</f>
        <v/>
      </c>
      <c r="ED25" s="373" t="str">
        <f ca="1">+IF(OFFSET('Hygiene Data'!$I$11,0,10*ROW('Hygiene Data'!I19))="","",OFFSET('Hygiene Data'!$I$11,0,10*ROW('Hygiene Data'!I19)))</f>
        <v/>
      </c>
      <c r="EE25" s="373" t="str">
        <f ca="1">+IF(OFFSET('Hygiene Data'!$I$12,0,10*ROW('Hygiene Data'!I19))="","",OFFSET('Hygiene Data'!$I$12,0,10*ROW('Hygiene Data'!I19)))</f>
        <v/>
      </c>
      <c r="EF25" s="373" t="str">
        <f ca="1">+IF(OFFSET('Hygiene Data'!$I$13,0,10*ROW('Hygiene Data'!I19))="","",OFFSET('Hygiene Data'!$I$13,0,10*ROW('Hygiene Data'!I19)))</f>
        <v/>
      </c>
    </row>
    <row r="26" spans="1:136" x14ac:dyDescent="0.25">
      <c r="A26" s="482" t="str">
        <f ca="1">+IF(OFFSET('Water Data'!$B$2,0,10*ROW('Water Data'!E20))="","",OFFSET('Water Data'!$B$2,0,10*ROW('Water Data'!E20)))</f>
        <v/>
      </c>
      <c r="B26" s="48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9" t="str">
        <f t="shared" ca="1" si="0"/>
        <v/>
      </c>
      <c r="D26" s="51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3" t="str">
        <f ca="1">+IF(OFFSET('Water Data'!$D$27,0,10*ROW('Water Data'!D20))="","",OFFSET('Water Data'!$D$27,0,10*ROW('Water Data'!D20)))</f>
        <v/>
      </c>
      <c r="BT26" s="373" t="str">
        <f ca="1">+IF(OFFSET('Water Data'!$D$28,0,10*ROW('Water Data'!D20))="","",OFFSET('Water Data'!$D$28,0,10*ROW('Water Data'!D20)))</f>
        <v/>
      </c>
      <c r="BU26" s="373" t="str">
        <f ca="1">+IF(OFFSET('Water Data'!$D$29,0,10*ROW('Water Data'!D20))="","",OFFSET('Water Data'!$D$29,0,10*ROW('Water Data'!D20)))</f>
        <v/>
      </c>
      <c r="BV26" s="373" t="str">
        <f ca="1">+IF(OFFSET('Water Data'!$E$27,0,10*ROW('Water Data'!E20))="","",OFFSET('Water Data'!$E$27,0,10*ROW('Water Data'!E20)))</f>
        <v/>
      </c>
      <c r="BW26" s="373" t="str">
        <f ca="1">+IF(OFFSET('Water Data'!$E$28,0,10*ROW('Water Data'!E20))="","",OFFSET('Water Data'!$E$28,0,10*ROW('Water Data'!E20)))</f>
        <v/>
      </c>
      <c r="BX26" s="373" t="str">
        <f ca="1">+IF(OFFSET('Water Data'!$E$29,0,10*ROW('Water Data'!E20))="","",OFFSET('Water Data'!$E$29,0,10*ROW('Water Data'!E20)))</f>
        <v/>
      </c>
      <c r="BY26" s="373" t="str">
        <f ca="1">+IF(OFFSET('Water Data'!$F$27,0,10*ROW('Water Data'!F20))="","",OFFSET('Water Data'!$F$27,0,10*ROW('Water Data'!F20)))</f>
        <v/>
      </c>
      <c r="BZ26" s="373" t="str">
        <f ca="1">+IF(OFFSET('Water Data'!$F$28,0,10*ROW('Water Data'!F20))="","",OFFSET('Water Data'!$F$28,0,10*ROW('Water Data'!F20)))</f>
        <v/>
      </c>
      <c r="CA26" s="373" t="str">
        <f ca="1">+IF(OFFSET('Water Data'!$F$29,0,10*ROW('Water Data'!F20))="","",OFFSET('Water Data'!$F$29,0,10*ROW('Water Data'!F20)))</f>
        <v/>
      </c>
      <c r="CB26" s="373" t="str">
        <f ca="1">+IF(OFFSET('Water Data'!$G$27,0,10*ROW('Water Data'!G20))="","",OFFSET('Water Data'!$G$27,0,10*ROW('Water Data'!G20)))</f>
        <v/>
      </c>
      <c r="CC26" s="373" t="str">
        <f ca="1">+IF(OFFSET('Water Data'!$G$28,0,10*ROW('Water Data'!G20))="","",OFFSET('Water Data'!$G$28,0,10*ROW('Water Data'!G20)))</f>
        <v/>
      </c>
      <c r="CD26" s="373" t="str">
        <f ca="1">+IF(OFFSET('Water Data'!$G$29,0,10*ROW('Water Data'!G20))="","",OFFSET('Water Data'!$G$29,0,10*ROW('Water Data'!G20)))</f>
        <v/>
      </c>
      <c r="CE26" s="373" t="str">
        <f ca="1">+IF(OFFSET('Water Data'!$H$27,0,10*ROW('Water Data'!H20))="","",OFFSET('Water Data'!$H$27,0,10*ROW('Water Data'!H20)))</f>
        <v/>
      </c>
      <c r="CF26" s="373" t="str">
        <f ca="1">+IF(OFFSET('Water Data'!$H$28,0,10*ROW('Water Data'!H20))="","",OFFSET('Water Data'!$H$28,0,10*ROW('Water Data'!H20)))</f>
        <v/>
      </c>
      <c r="CG26" s="373" t="str">
        <f ca="1">+IF(OFFSET('Water Data'!$H$29,0,10*ROW('Water Data'!H20))="","",OFFSET('Water Data'!$H$29,0,10*ROW('Water Data'!H20)))</f>
        <v/>
      </c>
      <c r="CH26" s="373" t="str">
        <f ca="1">+IF(OFFSET('Water Data'!$I$27,0,10*ROW('Water Data'!I20))="","",OFFSET('Water Data'!$I$27,0,10*ROW('Water Data'!I20)))</f>
        <v/>
      </c>
      <c r="CI26" s="373" t="str">
        <f ca="1">+IF(OFFSET('Water Data'!$I$28,0,10*ROW('Water Data'!I20))="","",OFFSET('Water Data'!$I$28,0,10*ROW('Water Data'!I20)))</f>
        <v/>
      </c>
      <c r="CJ26" s="373" t="str">
        <f ca="1">+IF(OFFSET('Water Data'!$I$29,0,10*ROW('Water Data'!I20))="","",OFFSET('Water Data'!$I$29,0,10*ROW('Water Data'!I20)))</f>
        <v/>
      </c>
      <c r="CK26" s="373" t="str">
        <f ca="1">+IF(OFFSET('Sanitation Data'!$D$28,0,10*ROW('Sanitation Data'!D20))="","",OFFSET('Sanitation Data'!$D$28,0,10*ROW('Sanitation Data'!D20)))</f>
        <v/>
      </c>
      <c r="CL26" s="373" t="str">
        <f ca="1">+IF(OFFSET('Sanitation Data'!$D$29,0,10*ROW('Sanitation Data'!D20))="","",OFFSET('Sanitation Data'!$D$29,0,10*ROW('Sanitation Data'!D20)))</f>
        <v/>
      </c>
      <c r="CM26" s="373" t="str">
        <f ca="1">+IF(OFFSET('Sanitation Data'!$D$30,0,10*ROW('Sanitation Data'!D20))="","",OFFSET('Sanitation Data'!$D$30,0,10*ROW('Sanitation Data'!D20)))</f>
        <v/>
      </c>
      <c r="CN26" s="373" t="str">
        <f ca="1">+IF(OFFSET('Sanitation Data'!$D$31,0,10*ROW('Sanitation Data'!D20))="","",OFFSET('Sanitation Data'!$D$31,0,10*ROW('Sanitation Data'!D20)))</f>
        <v/>
      </c>
      <c r="CO26" s="373" t="str">
        <f ca="1">+IF(OFFSET('Sanitation Data'!$D$32,0,10*ROW('Sanitation Data'!D20))="","",OFFSET('Sanitation Data'!$D$32,0,10*ROW('Sanitation Data'!D20)))</f>
        <v/>
      </c>
      <c r="CP26" s="373" t="str">
        <f ca="1">+IF(OFFSET('Sanitation Data'!$E$28,0,10*ROW('Sanitation Data'!E20))="","",OFFSET('Sanitation Data'!$E$28,0,10*ROW('Sanitation Data'!E20)))</f>
        <v/>
      </c>
      <c r="CQ26" s="373" t="str">
        <f ca="1">+IF(OFFSET('Sanitation Data'!$E$29,0,10*ROW('Sanitation Data'!E20))="","",OFFSET('Sanitation Data'!$E$29,0,10*ROW('Sanitation Data'!E20)))</f>
        <v/>
      </c>
      <c r="CR26" s="373" t="str">
        <f ca="1">+IF(OFFSET('Sanitation Data'!$E$30,0,10*ROW('Sanitation Data'!E20))="","",OFFSET('Sanitation Data'!$E$30,0,10*ROW('Sanitation Data'!E20)))</f>
        <v/>
      </c>
      <c r="CS26" s="373" t="str">
        <f ca="1">+IF(OFFSET('Sanitation Data'!$E$31,0,10*ROW('Sanitation Data'!E20))="","",OFFSET('Sanitation Data'!$E$31,0,10*ROW('Sanitation Data'!E20)))</f>
        <v/>
      </c>
      <c r="CT26" s="373" t="str">
        <f ca="1">+IF(OFFSET('Sanitation Data'!$E$32,0,10*ROW('Sanitation Data'!E20))="","",OFFSET('Sanitation Data'!$E$32,0,10*ROW('Sanitation Data'!E20)))</f>
        <v/>
      </c>
      <c r="CU26" s="373" t="str">
        <f ca="1">+IF(OFFSET('Sanitation Data'!$F$28,0,10*ROW('Sanitation Data'!F20))="","",OFFSET('Sanitation Data'!$F$28,0,10*ROW('Sanitation Data'!F20)))</f>
        <v/>
      </c>
      <c r="CV26" s="373" t="str">
        <f ca="1">+IF(OFFSET('Sanitation Data'!$F$29,0,10*ROW('Sanitation Data'!F20))="","",OFFSET('Sanitation Data'!$F$29,0,10*ROW('Sanitation Data'!F20)))</f>
        <v/>
      </c>
      <c r="CW26" s="373" t="str">
        <f ca="1">+IF(OFFSET('Sanitation Data'!$F$30,0,10*ROW('Sanitation Data'!F20))="","",OFFSET('Sanitation Data'!$F$30,0,10*ROW('Sanitation Data'!F20)))</f>
        <v/>
      </c>
      <c r="CX26" s="373" t="str">
        <f ca="1">+IF(OFFSET('Sanitation Data'!$F$31,0,10*ROW('Sanitation Data'!F20))="","",OFFSET('Sanitation Data'!$F$31,0,10*ROW('Sanitation Data'!F20)))</f>
        <v/>
      </c>
      <c r="CY26" s="373" t="str">
        <f ca="1">+IF(OFFSET('Sanitation Data'!$F$32,0,10*ROW('Sanitation Data'!F20))="","",OFFSET('Sanitation Data'!$F$32,0,10*ROW('Sanitation Data'!F20)))</f>
        <v/>
      </c>
      <c r="CZ26" s="373" t="str">
        <f ca="1">+IF(OFFSET('Sanitation Data'!$G$28,0,10*ROW('Sanitation Data'!G20))="","",OFFSET('Sanitation Data'!$G$28,0,10*ROW('Sanitation Data'!G20)))</f>
        <v/>
      </c>
      <c r="DA26" s="373" t="str">
        <f ca="1">+IF(OFFSET('Sanitation Data'!$G$29,0,10*ROW('Sanitation Data'!G20))="","",OFFSET('Sanitation Data'!$G$29,0,10*ROW('Sanitation Data'!G20)))</f>
        <v/>
      </c>
      <c r="DB26" s="373" t="str">
        <f ca="1">+IF(OFFSET('Sanitation Data'!$G$30,0,10*ROW('Sanitation Data'!G20))="","",OFFSET('Sanitation Data'!$G$30,0,10*ROW('Sanitation Data'!G20)))</f>
        <v/>
      </c>
      <c r="DC26" s="373" t="str">
        <f ca="1">+IF(OFFSET('Sanitation Data'!$G$31,0,10*ROW('Sanitation Data'!G20))="","",OFFSET('Sanitation Data'!$G$31,0,10*ROW('Sanitation Data'!G20)))</f>
        <v/>
      </c>
      <c r="DD26" s="373" t="str">
        <f ca="1">+IF(OFFSET('Sanitation Data'!$G$32,0,10*ROW('Sanitation Data'!G20))="","",OFFSET('Sanitation Data'!$G$32,0,10*ROW('Sanitation Data'!G20)))</f>
        <v/>
      </c>
      <c r="DE26" s="373" t="str">
        <f ca="1">+IF(OFFSET('Sanitation Data'!$H$28,0,10*ROW('Sanitation Data'!H20))="","",OFFSET('Sanitation Data'!$H$28,0,10*ROW('Sanitation Data'!H20)))</f>
        <v/>
      </c>
      <c r="DF26" s="373" t="str">
        <f ca="1">+IF(OFFSET('Sanitation Data'!$H$29,0,10*ROW('Sanitation Data'!H20))="","",OFFSET('Sanitation Data'!$H$29,0,10*ROW('Sanitation Data'!H20)))</f>
        <v/>
      </c>
      <c r="DG26" s="373" t="str">
        <f ca="1">+IF(OFFSET('Sanitation Data'!$H$30,0,10*ROW('Sanitation Data'!H20))="","",OFFSET('Sanitation Data'!$H$30,0,10*ROW('Sanitation Data'!H20)))</f>
        <v/>
      </c>
      <c r="DH26" s="373" t="str">
        <f ca="1">+IF(OFFSET('Sanitation Data'!$H$31,0,10*ROW('Sanitation Data'!H20))="","",OFFSET('Sanitation Data'!$H$31,0,10*ROW('Sanitation Data'!H20)))</f>
        <v/>
      </c>
      <c r="DI26" s="373" t="str">
        <f ca="1">+IF(OFFSET('Sanitation Data'!$H$32,0,10*ROW('Sanitation Data'!H20))="","",OFFSET('Sanitation Data'!$H$32,0,10*ROW('Sanitation Data'!H20)))</f>
        <v/>
      </c>
      <c r="DJ26" s="373" t="str">
        <f ca="1">+IF(OFFSET('Sanitation Data'!$I$28,0,10*ROW('Sanitation Data'!I20))="","",OFFSET('Sanitation Data'!$I$28,0,10*ROW('Sanitation Data'!I20)))</f>
        <v/>
      </c>
      <c r="DK26" s="373" t="str">
        <f ca="1">+IF(OFFSET('Sanitation Data'!$I$29,0,10*ROW('Sanitation Data'!I20))="","",OFFSET('Sanitation Data'!$I$29,0,10*ROW('Sanitation Data'!I20)))</f>
        <v/>
      </c>
      <c r="DL26" s="373" t="str">
        <f ca="1">+IF(OFFSET('Sanitation Data'!$I$30,0,10*ROW('Sanitation Data'!I20))="","",OFFSET('Sanitation Data'!$I$30,0,10*ROW('Sanitation Data'!I20)))</f>
        <v/>
      </c>
      <c r="DM26" s="373" t="str">
        <f ca="1">+IF(OFFSET('Sanitation Data'!$I$31,0,10*ROW('Sanitation Data'!I20))="","",OFFSET('Sanitation Data'!$I$31,0,10*ROW('Sanitation Data'!I20)))</f>
        <v/>
      </c>
      <c r="DN26" s="373" t="str">
        <f ca="1">+IF(OFFSET('Sanitation Data'!$I$32,0,10*ROW('Sanitation Data'!I20))="","",OFFSET('Sanitation Data'!$I$32,0,10*ROW('Sanitation Data'!I20)))</f>
        <v/>
      </c>
      <c r="DO26" s="373" t="str">
        <f ca="1">+IF(OFFSET('Hygiene Data'!$D$11,0,10*ROW('Hygiene Data'!D20))="","",OFFSET('Hygiene Data'!$D$11,0,10*ROW('Hygiene Data'!D20)))</f>
        <v/>
      </c>
      <c r="DP26" s="373" t="str">
        <f ca="1">+IF(OFFSET('Hygiene Data'!$D$12,0,10*ROW('Hygiene Data'!D20))="","",OFFSET('Hygiene Data'!$D$12,0,10*ROW('Hygiene Data'!D20)))</f>
        <v/>
      </c>
      <c r="DQ26" s="373" t="str">
        <f ca="1">+IF(OFFSET('Hygiene Data'!$D$13,0,10*ROW('Hygiene Data'!D20))="","",OFFSET('Hygiene Data'!$D$13,0,10*ROW('Hygiene Data'!D20)))</f>
        <v/>
      </c>
      <c r="DR26" s="373" t="str">
        <f ca="1">+IF(OFFSET('Hygiene Data'!$E$11,0,10*ROW('Hygiene Data'!E20))="","",OFFSET('Hygiene Data'!$E$11,0,10*ROW('Hygiene Data'!E20)))</f>
        <v/>
      </c>
      <c r="DS26" s="373" t="str">
        <f ca="1">+IF(OFFSET('Hygiene Data'!$E$12,0,10*ROW('Hygiene Data'!E20))="","",OFFSET('Hygiene Data'!$E$12,0,10*ROW('Hygiene Data'!E20)))</f>
        <v/>
      </c>
      <c r="DT26" s="373" t="str">
        <f ca="1">+IF(OFFSET('Hygiene Data'!$E$13,0,10*ROW('Hygiene Data'!E20))="","",OFFSET('Hygiene Data'!$E$13,0,10*ROW('Hygiene Data'!E20)))</f>
        <v/>
      </c>
      <c r="DU26" s="373" t="str">
        <f ca="1">+IF(OFFSET('Hygiene Data'!$F$11,0,10*ROW('Hygiene Data'!F20))="","",OFFSET('Hygiene Data'!$F$11,0,10*ROW('Hygiene Data'!F20)))</f>
        <v/>
      </c>
      <c r="DV26" s="373" t="str">
        <f ca="1">+IF(OFFSET('Hygiene Data'!$F$12,0,10*ROW('Hygiene Data'!F20))="","",OFFSET('Hygiene Data'!$F$12,0,10*ROW('Hygiene Data'!F20)))</f>
        <v/>
      </c>
      <c r="DW26" s="373" t="str">
        <f ca="1">+IF(OFFSET('Hygiene Data'!$F$13,0,10*ROW('Hygiene Data'!F20))="","",OFFSET('Hygiene Data'!$F$13,0,10*ROW('Hygiene Data'!F20)))</f>
        <v/>
      </c>
      <c r="DX26" s="373" t="str">
        <f ca="1">+IF(OFFSET('Hygiene Data'!$G$11,0,10*ROW('Hygiene Data'!G20))="","",OFFSET('Hygiene Data'!$G$11,0,10*ROW('Hygiene Data'!G20)))</f>
        <v/>
      </c>
      <c r="DY26" s="373" t="str">
        <f ca="1">+IF(OFFSET('Hygiene Data'!$G$12,0,10*ROW('Hygiene Data'!G20))="","",OFFSET('Hygiene Data'!$G$12,0,10*ROW('Hygiene Data'!G20)))</f>
        <v/>
      </c>
      <c r="DZ26" s="373" t="str">
        <f ca="1">+IF(OFFSET('Hygiene Data'!$G$13,0,10*ROW('Hygiene Data'!G20))="","",OFFSET('Hygiene Data'!$G$13,0,10*ROW('Hygiene Data'!G20)))</f>
        <v/>
      </c>
      <c r="EA26" s="373" t="str">
        <f ca="1">+IF(OFFSET('Hygiene Data'!$H$11,0,10*ROW('Hygiene Data'!H20))="","",OFFSET('Hygiene Data'!$H$11,0,10*ROW('Hygiene Data'!H20)))</f>
        <v/>
      </c>
      <c r="EB26" s="373" t="str">
        <f ca="1">+IF(OFFSET('Hygiene Data'!$H$12,0,10*ROW('Hygiene Data'!H20))="","",OFFSET('Hygiene Data'!$H$12,0,10*ROW('Hygiene Data'!H20)))</f>
        <v/>
      </c>
      <c r="EC26" s="373" t="str">
        <f ca="1">+IF(OFFSET('Hygiene Data'!$H$13,0,10*ROW('Hygiene Data'!H20))="","",OFFSET('Hygiene Data'!$H$13,0,10*ROW('Hygiene Data'!H20)))</f>
        <v/>
      </c>
      <c r="ED26" s="373" t="str">
        <f ca="1">+IF(OFFSET('Hygiene Data'!$I$11,0,10*ROW('Hygiene Data'!I20))="","",OFFSET('Hygiene Data'!$I$11,0,10*ROW('Hygiene Data'!I20)))</f>
        <v/>
      </c>
      <c r="EE26" s="373" t="str">
        <f ca="1">+IF(OFFSET('Hygiene Data'!$I$12,0,10*ROW('Hygiene Data'!I20))="","",OFFSET('Hygiene Data'!$I$12,0,10*ROW('Hygiene Data'!I20)))</f>
        <v/>
      </c>
      <c r="EF26" s="373" t="str">
        <f ca="1">+IF(OFFSET('Hygiene Data'!$I$13,0,10*ROW('Hygiene Data'!I20))="","",OFFSET('Hygiene Data'!$I$13,0,10*ROW('Hygiene Data'!I20)))</f>
        <v/>
      </c>
    </row>
    <row r="27" spans="1:136" x14ac:dyDescent="0.25">
      <c r="A27" s="482" t="str">
        <f ca="1">+IF(OFFSET('Water Data'!$B$2,0,10*ROW('Water Data'!E21))="","",OFFSET('Water Data'!$B$2,0,10*ROW('Water Data'!E21)))</f>
        <v/>
      </c>
      <c r="B27" s="48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9" t="str">
        <f t="shared" ca="1" si="0"/>
        <v/>
      </c>
      <c r="D27" s="51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3" t="str">
        <f ca="1">+IF(OFFSET('Water Data'!$D$27,0,10*ROW('Water Data'!D21))="","",OFFSET('Water Data'!$D$27,0,10*ROW('Water Data'!D21)))</f>
        <v/>
      </c>
      <c r="BT27" s="373" t="str">
        <f ca="1">+IF(OFFSET('Water Data'!$D$28,0,10*ROW('Water Data'!D21))="","",OFFSET('Water Data'!$D$28,0,10*ROW('Water Data'!D21)))</f>
        <v/>
      </c>
      <c r="BU27" s="373" t="str">
        <f ca="1">+IF(OFFSET('Water Data'!$D$29,0,10*ROW('Water Data'!D21))="","",OFFSET('Water Data'!$D$29,0,10*ROW('Water Data'!D21)))</f>
        <v/>
      </c>
      <c r="BV27" s="373" t="str">
        <f ca="1">+IF(OFFSET('Water Data'!$E$27,0,10*ROW('Water Data'!E21))="","",OFFSET('Water Data'!$E$27,0,10*ROW('Water Data'!E21)))</f>
        <v/>
      </c>
      <c r="BW27" s="373" t="str">
        <f ca="1">+IF(OFFSET('Water Data'!$E$28,0,10*ROW('Water Data'!E21))="","",OFFSET('Water Data'!$E$28,0,10*ROW('Water Data'!E21)))</f>
        <v/>
      </c>
      <c r="BX27" s="373" t="str">
        <f ca="1">+IF(OFFSET('Water Data'!$E$29,0,10*ROW('Water Data'!E21))="","",OFFSET('Water Data'!$E$29,0,10*ROW('Water Data'!E21)))</f>
        <v/>
      </c>
      <c r="BY27" s="373" t="str">
        <f ca="1">+IF(OFFSET('Water Data'!$F$27,0,10*ROW('Water Data'!F21))="","",OFFSET('Water Data'!$F$27,0,10*ROW('Water Data'!F21)))</f>
        <v/>
      </c>
      <c r="BZ27" s="373" t="str">
        <f ca="1">+IF(OFFSET('Water Data'!$F$28,0,10*ROW('Water Data'!F21))="","",OFFSET('Water Data'!$F$28,0,10*ROW('Water Data'!F21)))</f>
        <v/>
      </c>
      <c r="CA27" s="373" t="str">
        <f ca="1">+IF(OFFSET('Water Data'!$F$29,0,10*ROW('Water Data'!F21))="","",OFFSET('Water Data'!$F$29,0,10*ROW('Water Data'!F21)))</f>
        <v/>
      </c>
      <c r="CB27" s="373" t="str">
        <f ca="1">+IF(OFFSET('Water Data'!$G$27,0,10*ROW('Water Data'!G21))="","",OFFSET('Water Data'!$G$27,0,10*ROW('Water Data'!G21)))</f>
        <v/>
      </c>
      <c r="CC27" s="373" t="str">
        <f ca="1">+IF(OFFSET('Water Data'!$G$28,0,10*ROW('Water Data'!G21))="","",OFFSET('Water Data'!$G$28,0,10*ROW('Water Data'!G21)))</f>
        <v/>
      </c>
      <c r="CD27" s="373" t="str">
        <f ca="1">+IF(OFFSET('Water Data'!$G$29,0,10*ROW('Water Data'!G21))="","",OFFSET('Water Data'!$G$29,0,10*ROW('Water Data'!G21)))</f>
        <v/>
      </c>
      <c r="CE27" s="373" t="str">
        <f ca="1">+IF(OFFSET('Water Data'!$H$27,0,10*ROW('Water Data'!H21))="","",OFFSET('Water Data'!$H$27,0,10*ROW('Water Data'!H21)))</f>
        <v/>
      </c>
      <c r="CF27" s="373" t="str">
        <f ca="1">+IF(OFFSET('Water Data'!$H$28,0,10*ROW('Water Data'!H21))="","",OFFSET('Water Data'!$H$28,0,10*ROW('Water Data'!H21)))</f>
        <v/>
      </c>
      <c r="CG27" s="373" t="str">
        <f ca="1">+IF(OFFSET('Water Data'!$H$29,0,10*ROW('Water Data'!H21))="","",OFFSET('Water Data'!$H$29,0,10*ROW('Water Data'!H21)))</f>
        <v/>
      </c>
      <c r="CH27" s="373" t="str">
        <f ca="1">+IF(OFFSET('Water Data'!$I$27,0,10*ROW('Water Data'!I21))="","",OFFSET('Water Data'!$I$27,0,10*ROW('Water Data'!I21)))</f>
        <v/>
      </c>
      <c r="CI27" s="373" t="str">
        <f ca="1">+IF(OFFSET('Water Data'!$I$28,0,10*ROW('Water Data'!I21))="","",OFFSET('Water Data'!$I$28,0,10*ROW('Water Data'!I21)))</f>
        <v/>
      </c>
      <c r="CJ27" s="373" t="str">
        <f ca="1">+IF(OFFSET('Water Data'!$I$29,0,10*ROW('Water Data'!I21))="","",OFFSET('Water Data'!$I$29,0,10*ROW('Water Data'!I21)))</f>
        <v/>
      </c>
      <c r="CK27" s="373" t="str">
        <f ca="1">+IF(OFFSET('Sanitation Data'!$D$28,0,10*ROW('Sanitation Data'!D21))="","",OFFSET('Sanitation Data'!$D$28,0,10*ROW('Sanitation Data'!D21)))</f>
        <v/>
      </c>
      <c r="CL27" s="373" t="str">
        <f ca="1">+IF(OFFSET('Sanitation Data'!$D$29,0,10*ROW('Sanitation Data'!D21))="","",OFFSET('Sanitation Data'!$D$29,0,10*ROW('Sanitation Data'!D21)))</f>
        <v/>
      </c>
      <c r="CM27" s="373" t="str">
        <f ca="1">+IF(OFFSET('Sanitation Data'!$D$30,0,10*ROW('Sanitation Data'!D21))="","",OFFSET('Sanitation Data'!$D$30,0,10*ROW('Sanitation Data'!D21)))</f>
        <v/>
      </c>
      <c r="CN27" s="373" t="str">
        <f ca="1">+IF(OFFSET('Sanitation Data'!$D$31,0,10*ROW('Sanitation Data'!D21))="","",OFFSET('Sanitation Data'!$D$31,0,10*ROW('Sanitation Data'!D21)))</f>
        <v/>
      </c>
      <c r="CO27" s="373" t="str">
        <f ca="1">+IF(OFFSET('Sanitation Data'!$D$32,0,10*ROW('Sanitation Data'!D21))="","",OFFSET('Sanitation Data'!$D$32,0,10*ROW('Sanitation Data'!D21)))</f>
        <v/>
      </c>
      <c r="CP27" s="373" t="str">
        <f ca="1">+IF(OFFSET('Sanitation Data'!$E$28,0,10*ROW('Sanitation Data'!E21))="","",OFFSET('Sanitation Data'!$E$28,0,10*ROW('Sanitation Data'!E21)))</f>
        <v/>
      </c>
      <c r="CQ27" s="373" t="str">
        <f ca="1">+IF(OFFSET('Sanitation Data'!$E$29,0,10*ROW('Sanitation Data'!E21))="","",OFFSET('Sanitation Data'!$E$29,0,10*ROW('Sanitation Data'!E21)))</f>
        <v/>
      </c>
      <c r="CR27" s="373" t="str">
        <f ca="1">+IF(OFFSET('Sanitation Data'!$E$30,0,10*ROW('Sanitation Data'!E21))="","",OFFSET('Sanitation Data'!$E$30,0,10*ROW('Sanitation Data'!E21)))</f>
        <v/>
      </c>
      <c r="CS27" s="373" t="str">
        <f ca="1">+IF(OFFSET('Sanitation Data'!$E$31,0,10*ROW('Sanitation Data'!E21))="","",OFFSET('Sanitation Data'!$E$31,0,10*ROW('Sanitation Data'!E21)))</f>
        <v/>
      </c>
      <c r="CT27" s="373" t="str">
        <f ca="1">+IF(OFFSET('Sanitation Data'!$E$32,0,10*ROW('Sanitation Data'!E21))="","",OFFSET('Sanitation Data'!$E$32,0,10*ROW('Sanitation Data'!E21)))</f>
        <v/>
      </c>
      <c r="CU27" s="373" t="str">
        <f ca="1">+IF(OFFSET('Sanitation Data'!$F$28,0,10*ROW('Sanitation Data'!F21))="","",OFFSET('Sanitation Data'!$F$28,0,10*ROW('Sanitation Data'!F21)))</f>
        <v/>
      </c>
      <c r="CV27" s="373" t="str">
        <f ca="1">+IF(OFFSET('Sanitation Data'!$F$29,0,10*ROW('Sanitation Data'!F21))="","",OFFSET('Sanitation Data'!$F$29,0,10*ROW('Sanitation Data'!F21)))</f>
        <v/>
      </c>
      <c r="CW27" s="373" t="str">
        <f ca="1">+IF(OFFSET('Sanitation Data'!$F$30,0,10*ROW('Sanitation Data'!F21))="","",OFFSET('Sanitation Data'!$F$30,0,10*ROW('Sanitation Data'!F21)))</f>
        <v/>
      </c>
      <c r="CX27" s="373" t="str">
        <f ca="1">+IF(OFFSET('Sanitation Data'!$F$31,0,10*ROW('Sanitation Data'!F21))="","",OFFSET('Sanitation Data'!$F$31,0,10*ROW('Sanitation Data'!F21)))</f>
        <v/>
      </c>
      <c r="CY27" s="373" t="str">
        <f ca="1">+IF(OFFSET('Sanitation Data'!$F$32,0,10*ROW('Sanitation Data'!F21))="","",OFFSET('Sanitation Data'!$F$32,0,10*ROW('Sanitation Data'!F21)))</f>
        <v/>
      </c>
      <c r="CZ27" s="373" t="str">
        <f ca="1">+IF(OFFSET('Sanitation Data'!$G$28,0,10*ROW('Sanitation Data'!G21))="","",OFFSET('Sanitation Data'!$G$28,0,10*ROW('Sanitation Data'!G21)))</f>
        <v/>
      </c>
      <c r="DA27" s="373" t="str">
        <f ca="1">+IF(OFFSET('Sanitation Data'!$G$29,0,10*ROW('Sanitation Data'!G21))="","",OFFSET('Sanitation Data'!$G$29,0,10*ROW('Sanitation Data'!G21)))</f>
        <v/>
      </c>
      <c r="DB27" s="373" t="str">
        <f ca="1">+IF(OFFSET('Sanitation Data'!$G$30,0,10*ROW('Sanitation Data'!G21))="","",OFFSET('Sanitation Data'!$G$30,0,10*ROW('Sanitation Data'!G21)))</f>
        <v/>
      </c>
      <c r="DC27" s="373" t="str">
        <f ca="1">+IF(OFFSET('Sanitation Data'!$G$31,0,10*ROW('Sanitation Data'!G21))="","",OFFSET('Sanitation Data'!$G$31,0,10*ROW('Sanitation Data'!G21)))</f>
        <v/>
      </c>
      <c r="DD27" s="373" t="str">
        <f ca="1">+IF(OFFSET('Sanitation Data'!$G$32,0,10*ROW('Sanitation Data'!G21))="","",OFFSET('Sanitation Data'!$G$32,0,10*ROW('Sanitation Data'!G21)))</f>
        <v/>
      </c>
      <c r="DE27" s="373" t="str">
        <f ca="1">+IF(OFFSET('Sanitation Data'!$H$28,0,10*ROW('Sanitation Data'!H21))="","",OFFSET('Sanitation Data'!$H$28,0,10*ROW('Sanitation Data'!H21)))</f>
        <v/>
      </c>
      <c r="DF27" s="373" t="str">
        <f ca="1">+IF(OFFSET('Sanitation Data'!$H$29,0,10*ROW('Sanitation Data'!H21))="","",OFFSET('Sanitation Data'!$H$29,0,10*ROW('Sanitation Data'!H21)))</f>
        <v/>
      </c>
      <c r="DG27" s="373" t="str">
        <f ca="1">+IF(OFFSET('Sanitation Data'!$H$30,0,10*ROW('Sanitation Data'!H21))="","",OFFSET('Sanitation Data'!$H$30,0,10*ROW('Sanitation Data'!H21)))</f>
        <v/>
      </c>
      <c r="DH27" s="373" t="str">
        <f ca="1">+IF(OFFSET('Sanitation Data'!$H$31,0,10*ROW('Sanitation Data'!H21))="","",OFFSET('Sanitation Data'!$H$31,0,10*ROW('Sanitation Data'!H21)))</f>
        <v/>
      </c>
      <c r="DI27" s="373" t="str">
        <f ca="1">+IF(OFFSET('Sanitation Data'!$H$32,0,10*ROW('Sanitation Data'!H21))="","",OFFSET('Sanitation Data'!$H$32,0,10*ROW('Sanitation Data'!H21)))</f>
        <v/>
      </c>
      <c r="DJ27" s="373" t="str">
        <f ca="1">+IF(OFFSET('Sanitation Data'!$I$28,0,10*ROW('Sanitation Data'!I21))="","",OFFSET('Sanitation Data'!$I$28,0,10*ROW('Sanitation Data'!I21)))</f>
        <v/>
      </c>
      <c r="DK27" s="373" t="str">
        <f ca="1">+IF(OFFSET('Sanitation Data'!$I$29,0,10*ROW('Sanitation Data'!I21))="","",OFFSET('Sanitation Data'!$I$29,0,10*ROW('Sanitation Data'!I21)))</f>
        <v/>
      </c>
      <c r="DL27" s="373" t="str">
        <f ca="1">+IF(OFFSET('Sanitation Data'!$I$30,0,10*ROW('Sanitation Data'!I21))="","",OFFSET('Sanitation Data'!$I$30,0,10*ROW('Sanitation Data'!I21)))</f>
        <v/>
      </c>
      <c r="DM27" s="373" t="str">
        <f ca="1">+IF(OFFSET('Sanitation Data'!$I$31,0,10*ROW('Sanitation Data'!I21))="","",OFFSET('Sanitation Data'!$I$31,0,10*ROW('Sanitation Data'!I21)))</f>
        <v/>
      </c>
      <c r="DN27" s="373" t="str">
        <f ca="1">+IF(OFFSET('Sanitation Data'!$I$32,0,10*ROW('Sanitation Data'!I21))="","",OFFSET('Sanitation Data'!$I$32,0,10*ROW('Sanitation Data'!I21)))</f>
        <v/>
      </c>
      <c r="DO27" s="373" t="str">
        <f ca="1">+IF(OFFSET('Hygiene Data'!$D$11,0,10*ROW('Hygiene Data'!D21))="","",OFFSET('Hygiene Data'!$D$11,0,10*ROW('Hygiene Data'!D21)))</f>
        <v/>
      </c>
      <c r="DP27" s="373" t="str">
        <f ca="1">+IF(OFFSET('Hygiene Data'!$D$12,0,10*ROW('Hygiene Data'!D21))="","",OFFSET('Hygiene Data'!$D$12,0,10*ROW('Hygiene Data'!D21)))</f>
        <v/>
      </c>
      <c r="DQ27" s="373" t="str">
        <f ca="1">+IF(OFFSET('Hygiene Data'!$D$13,0,10*ROW('Hygiene Data'!D21))="","",OFFSET('Hygiene Data'!$D$13,0,10*ROW('Hygiene Data'!D21)))</f>
        <v/>
      </c>
      <c r="DR27" s="373" t="str">
        <f ca="1">+IF(OFFSET('Hygiene Data'!$E$11,0,10*ROW('Hygiene Data'!E21))="","",OFFSET('Hygiene Data'!$E$11,0,10*ROW('Hygiene Data'!E21)))</f>
        <v/>
      </c>
      <c r="DS27" s="373" t="str">
        <f ca="1">+IF(OFFSET('Hygiene Data'!$E$12,0,10*ROW('Hygiene Data'!E21))="","",OFFSET('Hygiene Data'!$E$12,0,10*ROW('Hygiene Data'!E21)))</f>
        <v/>
      </c>
      <c r="DT27" s="373" t="str">
        <f ca="1">+IF(OFFSET('Hygiene Data'!$E$13,0,10*ROW('Hygiene Data'!E21))="","",OFFSET('Hygiene Data'!$E$13,0,10*ROW('Hygiene Data'!E21)))</f>
        <v/>
      </c>
      <c r="DU27" s="373" t="str">
        <f ca="1">+IF(OFFSET('Hygiene Data'!$F$11,0,10*ROW('Hygiene Data'!F21))="","",OFFSET('Hygiene Data'!$F$11,0,10*ROW('Hygiene Data'!F21)))</f>
        <v/>
      </c>
      <c r="DV27" s="373" t="str">
        <f ca="1">+IF(OFFSET('Hygiene Data'!$F$12,0,10*ROW('Hygiene Data'!F21))="","",OFFSET('Hygiene Data'!$F$12,0,10*ROW('Hygiene Data'!F21)))</f>
        <v/>
      </c>
      <c r="DW27" s="373" t="str">
        <f ca="1">+IF(OFFSET('Hygiene Data'!$F$13,0,10*ROW('Hygiene Data'!F21))="","",OFFSET('Hygiene Data'!$F$13,0,10*ROW('Hygiene Data'!F21)))</f>
        <v/>
      </c>
      <c r="DX27" s="373" t="str">
        <f ca="1">+IF(OFFSET('Hygiene Data'!$G$11,0,10*ROW('Hygiene Data'!G21))="","",OFFSET('Hygiene Data'!$G$11,0,10*ROW('Hygiene Data'!G21)))</f>
        <v/>
      </c>
      <c r="DY27" s="373" t="str">
        <f ca="1">+IF(OFFSET('Hygiene Data'!$G$12,0,10*ROW('Hygiene Data'!G21))="","",OFFSET('Hygiene Data'!$G$12,0,10*ROW('Hygiene Data'!G21)))</f>
        <v/>
      </c>
      <c r="DZ27" s="373" t="str">
        <f ca="1">+IF(OFFSET('Hygiene Data'!$G$13,0,10*ROW('Hygiene Data'!G21))="","",OFFSET('Hygiene Data'!$G$13,0,10*ROW('Hygiene Data'!G21)))</f>
        <v/>
      </c>
      <c r="EA27" s="373" t="str">
        <f ca="1">+IF(OFFSET('Hygiene Data'!$H$11,0,10*ROW('Hygiene Data'!H21))="","",OFFSET('Hygiene Data'!$H$11,0,10*ROW('Hygiene Data'!H21)))</f>
        <v/>
      </c>
      <c r="EB27" s="373" t="str">
        <f ca="1">+IF(OFFSET('Hygiene Data'!$H$12,0,10*ROW('Hygiene Data'!H21))="","",OFFSET('Hygiene Data'!$H$12,0,10*ROW('Hygiene Data'!H21)))</f>
        <v/>
      </c>
      <c r="EC27" s="373" t="str">
        <f ca="1">+IF(OFFSET('Hygiene Data'!$H$13,0,10*ROW('Hygiene Data'!H21))="","",OFFSET('Hygiene Data'!$H$13,0,10*ROW('Hygiene Data'!H21)))</f>
        <v/>
      </c>
      <c r="ED27" s="373" t="str">
        <f ca="1">+IF(OFFSET('Hygiene Data'!$I$11,0,10*ROW('Hygiene Data'!I21))="","",OFFSET('Hygiene Data'!$I$11,0,10*ROW('Hygiene Data'!I21)))</f>
        <v/>
      </c>
      <c r="EE27" s="373" t="str">
        <f ca="1">+IF(OFFSET('Hygiene Data'!$I$12,0,10*ROW('Hygiene Data'!I21))="","",OFFSET('Hygiene Data'!$I$12,0,10*ROW('Hygiene Data'!I21)))</f>
        <v/>
      </c>
      <c r="EF27" s="373" t="str">
        <f ca="1">+IF(OFFSET('Hygiene Data'!$I$13,0,10*ROW('Hygiene Data'!I21))="","",OFFSET('Hygiene Data'!$I$13,0,10*ROW('Hygiene Data'!I21)))</f>
        <v/>
      </c>
    </row>
    <row r="28" spans="1:136" x14ac:dyDescent="0.25">
      <c r="A28" s="482" t="str">
        <f ca="1">+IF(OFFSET('Water Data'!$B$2,0,10*ROW('Water Data'!E22))="","",OFFSET('Water Data'!$B$2,0,10*ROW('Water Data'!E22)))</f>
        <v/>
      </c>
      <c r="B28" s="48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9" t="str">
        <f t="shared" ca="1" si="0"/>
        <v/>
      </c>
      <c r="D28" s="51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3" t="str">
        <f ca="1">+IF(OFFSET('Water Data'!$D$27,0,10*ROW('Water Data'!D22))="","",OFFSET('Water Data'!$D$27,0,10*ROW('Water Data'!D22)))</f>
        <v/>
      </c>
      <c r="BT28" s="373" t="str">
        <f ca="1">+IF(OFFSET('Water Data'!$D$28,0,10*ROW('Water Data'!D22))="","",OFFSET('Water Data'!$D$28,0,10*ROW('Water Data'!D22)))</f>
        <v/>
      </c>
      <c r="BU28" s="373" t="str">
        <f ca="1">+IF(OFFSET('Water Data'!$D$29,0,10*ROW('Water Data'!D22))="","",OFFSET('Water Data'!$D$29,0,10*ROW('Water Data'!D22)))</f>
        <v/>
      </c>
      <c r="BV28" s="373" t="str">
        <f ca="1">+IF(OFFSET('Water Data'!$E$27,0,10*ROW('Water Data'!E22))="","",OFFSET('Water Data'!$E$27,0,10*ROW('Water Data'!E22)))</f>
        <v/>
      </c>
      <c r="BW28" s="373" t="str">
        <f ca="1">+IF(OFFSET('Water Data'!$E$28,0,10*ROW('Water Data'!E22))="","",OFFSET('Water Data'!$E$28,0,10*ROW('Water Data'!E22)))</f>
        <v/>
      </c>
      <c r="BX28" s="373" t="str">
        <f ca="1">+IF(OFFSET('Water Data'!$E$29,0,10*ROW('Water Data'!E22))="","",OFFSET('Water Data'!$E$29,0,10*ROW('Water Data'!E22)))</f>
        <v/>
      </c>
      <c r="BY28" s="373" t="str">
        <f ca="1">+IF(OFFSET('Water Data'!$F$27,0,10*ROW('Water Data'!F22))="","",OFFSET('Water Data'!$F$27,0,10*ROW('Water Data'!F22)))</f>
        <v/>
      </c>
      <c r="BZ28" s="373" t="str">
        <f ca="1">+IF(OFFSET('Water Data'!$F$28,0,10*ROW('Water Data'!F22))="","",OFFSET('Water Data'!$F$28,0,10*ROW('Water Data'!F22)))</f>
        <v/>
      </c>
      <c r="CA28" s="373" t="str">
        <f ca="1">+IF(OFFSET('Water Data'!$F$29,0,10*ROW('Water Data'!F22))="","",OFFSET('Water Data'!$F$29,0,10*ROW('Water Data'!F22)))</f>
        <v/>
      </c>
      <c r="CB28" s="373" t="str">
        <f ca="1">+IF(OFFSET('Water Data'!$G$27,0,10*ROW('Water Data'!G22))="","",OFFSET('Water Data'!$G$27,0,10*ROW('Water Data'!G22)))</f>
        <v/>
      </c>
      <c r="CC28" s="373" t="str">
        <f ca="1">+IF(OFFSET('Water Data'!$G$28,0,10*ROW('Water Data'!G22))="","",OFFSET('Water Data'!$G$28,0,10*ROW('Water Data'!G22)))</f>
        <v/>
      </c>
      <c r="CD28" s="373" t="str">
        <f ca="1">+IF(OFFSET('Water Data'!$G$29,0,10*ROW('Water Data'!G22))="","",OFFSET('Water Data'!$G$29,0,10*ROW('Water Data'!G22)))</f>
        <v/>
      </c>
      <c r="CE28" s="373" t="str">
        <f ca="1">+IF(OFFSET('Water Data'!$H$27,0,10*ROW('Water Data'!H22))="","",OFFSET('Water Data'!$H$27,0,10*ROW('Water Data'!H22)))</f>
        <v/>
      </c>
      <c r="CF28" s="373" t="str">
        <f ca="1">+IF(OFFSET('Water Data'!$H$28,0,10*ROW('Water Data'!H22))="","",OFFSET('Water Data'!$H$28,0,10*ROW('Water Data'!H22)))</f>
        <v/>
      </c>
      <c r="CG28" s="373" t="str">
        <f ca="1">+IF(OFFSET('Water Data'!$H$29,0,10*ROW('Water Data'!H22))="","",OFFSET('Water Data'!$H$29,0,10*ROW('Water Data'!H22)))</f>
        <v/>
      </c>
      <c r="CH28" s="373" t="str">
        <f ca="1">+IF(OFFSET('Water Data'!$I$27,0,10*ROW('Water Data'!I22))="","",OFFSET('Water Data'!$I$27,0,10*ROW('Water Data'!I22)))</f>
        <v/>
      </c>
      <c r="CI28" s="373" t="str">
        <f ca="1">+IF(OFFSET('Water Data'!$I$28,0,10*ROW('Water Data'!I22))="","",OFFSET('Water Data'!$I$28,0,10*ROW('Water Data'!I22)))</f>
        <v/>
      </c>
      <c r="CJ28" s="373" t="str">
        <f ca="1">+IF(OFFSET('Water Data'!$I$29,0,10*ROW('Water Data'!I22))="","",OFFSET('Water Data'!$I$29,0,10*ROW('Water Data'!I22)))</f>
        <v/>
      </c>
      <c r="CK28" s="373" t="str">
        <f ca="1">+IF(OFFSET('Sanitation Data'!$D$28,0,10*ROW('Sanitation Data'!D22))="","",OFFSET('Sanitation Data'!$D$28,0,10*ROW('Sanitation Data'!D22)))</f>
        <v/>
      </c>
      <c r="CL28" s="373" t="str">
        <f ca="1">+IF(OFFSET('Sanitation Data'!$D$29,0,10*ROW('Sanitation Data'!D22))="","",OFFSET('Sanitation Data'!$D$29,0,10*ROW('Sanitation Data'!D22)))</f>
        <v/>
      </c>
      <c r="CM28" s="373" t="str">
        <f ca="1">+IF(OFFSET('Sanitation Data'!$D$30,0,10*ROW('Sanitation Data'!D22))="","",OFFSET('Sanitation Data'!$D$30,0,10*ROW('Sanitation Data'!D22)))</f>
        <v/>
      </c>
      <c r="CN28" s="373" t="str">
        <f ca="1">+IF(OFFSET('Sanitation Data'!$D$31,0,10*ROW('Sanitation Data'!D22))="","",OFFSET('Sanitation Data'!$D$31,0,10*ROW('Sanitation Data'!D22)))</f>
        <v/>
      </c>
      <c r="CO28" s="373" t="str">
        <f ca="1">+IF(OFFSET('Sanitation Data'!$D$32,0,10*ROW('Sanitation Data'!D22))="","",OFFSET('Sanitation Data'!$D$32,0,10*ROW('Sanitation Data'!D22)))</f>
        <v/>
      </c>
      <c r="CP28" s="373" t="str">
        <f ca="1">+IF(OFFSET('Sanitation Data'!$E$28,0,10*ROW('Sanitation Data'!E22))="","",OFFSET('Sanitation Data'!$E$28,0,10*ROW('Sanitation Data'!E22)))</f>
        <v/>
      </c>
      <c r="CQ28" s="373" t="str">
        <f ca="1">+IF(OFFSET('Sanitation Data'!$E$29,0,10*ROW('Sanitation Data'!E22))="","",OFFSET('Sanitation Data'!$E$29,0,10*ROW('Sanitation Data'!E22)))</f>
        <v/>
      </c>
      <c r="CR28" s="373" t="str">
        <f ca="1">+IF(OFFSET('Sanitation Data'!$E$30,0,10*ROW('Sanitation Data'!E22))="","",OFFSET('Sanitation Data'!$E$30,0,10*ROW('Sanitation Data'!E22)))</f>
        <v/>
      </c>
      <c r="CS28" s="373" t="str">
        <f ca="1">+IF(OFFSET('Sanitation Data'!$E$31,0,10*ROW('Sanitation Data'!E22))="","",OFFSET('Sanitation Data'!$E$31,0,10*ROW('Sanitation Data'!E22)))</f>
        <v/>
      </c>
      <c r="CT28" s="373" t="str">
        <f ca="1">+IF(OFFSET('Sanitation Data'!$E$32,0,10*ROW('Sanitation Data'!E22))="","",OFFSET('Sanitation Data'!$E$32,0,10*ROW('Sanitation Data'!E22)))</f>
        <v/>
      </c>
      <c r="CU28" s="373" t="str">
        <f ca="1">+IF(OFFSET('Sanitation Data'!$F$28,0,10*ROW('Sanitation Data'!F22))="","",OFFSET('Sanitation Data'!$F$28,0,10*ROW('Sanitation Data'!F22)))</f>
        <v/>
      </c>
      <c r="CV28" s="373" t="str">
        <f ca="1">+IF(OFFSET('Sanitation Data'!$F$29,0,10*ROW('Sanitation Data'!F22))="","",OFFSET('Sanitation Data'!$F$29,0,10*ROW('Sanitation Data'!F22)))</f>
        <v/>
      </c>
      <c r="CW28" s="373" t="str">
        <f ca="1">+IF(OFFSET('Sanitation Data'!$F$30,0,10*ROW('Sanitation Data'!F22))="","",OFFSET('Sanitation Data'!$F$30,0,10*ROW('Sanitation Data'!F22)))</f>
        <v/>
      </c>
      <c r="CX28" s="373" t="str">
        <f ca="1">+IF(OFFSET('Sanitation Data'!$F$31,0,10*ROW('Sanitation Data'!F22))="","",OFFSET('Sanitation Data'!$F$31,0,10*ROW('Sanitation Data'!F22)))</f>
        <v/>
      </c>
      <c r="CY28" s="373" t="str">
        <f ca="1">+IF(OFFSET('Sanitation Data'!$F$32,0,10*ROW('Sanitation Data'!F22))="","",OFFSET('Sanitation Data'!$F$32,0,10*ROW('Sanitation Data'!F22)))</f>
        <v/>
      </c>
      <c r="CZ28" s="373" t="str">
        <f ca="1">+IF(OFFSET('Sanitation Data'!$G$28,0,10*ROW('Sanitation Data'!G22))="","",OFFSET('Sanitation Data'!$G$28,0,10*ROW('Sanitation Data'!G22)))</f>
        <v/>
      </c>
      <c r="DA28" s="373" t="str">
        <f ca="1">+IF(OFFSET('Sanitation Data'!$G$29,0,10*ROW('Sanitation Data'!G22))="","",OFFSET('Sanitation Data'!$G$29,0,10*ROW('Sanitation Data'!G22)))</f>
        <v/>
      </c>
      <c r="DB28" s="373" t="str">
        <f ca="1">+IF(OFFSET('Sanitation Data'!$G$30,0,10*ROW('Sanitation Data'!G22))="","",OFFSET('Sanitation Data'!$G$30,0,10*ROW('Sanitation Data'!G22)))</f>
        <v/>
      </c>
      <c r="DC28" s="373" t="str">
        <f ca="1">+IF(OFFSET('Sanitation Data'!$G$31,0,10*ROW('Sanitation Data'!G22))="","",OFFSET('Sanitation Data'!$G$31,0,10*ROW('Sanitation Data'!G22)))</f>
        <v/>
      </c>
      <c r="DD28" s="373" t="str">
        <f ca="1">+IF(OFFSET('Sanitation Data'!$G$32,0,10*ROW('Sanitation Data'!G22))="","",OFFSET('Sanitation Data'!$G$32,0,10*ROW('Sanitation Data'!G22)))</f>
        <v/>
      </c>
      <c r="DE28" s="373" t="str">
        <f ca="1">+IF(OFFSET('Sanitation Data'!$H$28,0,10*ROW('Sanitation Data'!H22))="","",OFFSET('Sanitation Data'!$H$28,0,10*ROW('Sanitation Data'!H22)))</f>
        <v/>
      </c>
      <c r="DF28" s="373" t="str">
        <f ca="1">+IF(OFFSET('Sanitation Data'!$H$29,0,10*ROW('Sanitation Data'!H22))="","",OFFSET('Sanitation Data'!$H$29,0,10*ROW('Sanitation Data'!H22)))</f>
        <v/>
      </c>
      <c r="DG28" s="373" t="str">
        <f ca="1">+IF(OFFSET('Sanitation Data'!$H$30,0,10*ROW('Sanitation Data'!H22))="","",OFFSET('Sanitation Data'!$H$30,0,10*ROW('Sanitation Data'!H22)))</f>
        <v/>
      </c>
      <c r="DH28" s="373" t="str">
        <f ca="1">+IF(OFFSET('Sanitation Data'!$H$31,0,10*ROW('Sanitation Data'!H22))="","",OFFSET('Sanitation Data'!$H$31,0,10*ROW('Sanitation Data'!H22)))</f>
        <v/>
      </c>
      <c r="DI28" s="373" t="str">
        <f ca="1">+IF(OFFSET('Sanitation Data'!$H$32,0,10*ROW('Sanitation Data'!H22))="","",OFFSET('Sanitation Data'!$H$32,0,10*ROW('Sanitation Data'!H22)))</f>
        <v/>
      </c>
      <c r="DJ28" s="373" t="str">
        <f ca="1">+IF(OFFSET('Sanitation Data'!$I$28,0,10*ROW('Sanitation Data'!I22))="","",OFFSET('Sanitation Data'!$I$28,0,10*ROW('Sanitation Data'!I22)))</f>
        <v/>
      </c>
      <c r="DK28" s="373" t="str">
        <f ca="1">+IF(OFFSET('Sanitation Data'!$I$29,0,10*ROW('Sanitation Data'!I22))="","",OFFSET('Sanitation Data'!$I$29,0,10*ROW('Sanitation Data'!I22)))</f>
        <v/>
      </c>
      <c r="DL28" s="373" t="str">
        <f ca="1">+IF(OFFSET('Sanitation Data'!$I$30,0,10*ROW('Sanitation Data'!I22))="","",OFFSET('Sanitation Data'!$I$30,0,10*ROW('Sanitation Data'!I22)))</f>
        <v/>
      </c>
      <c r="DM28" s="373" t="str">
        <f ca="1">+IF(OFFSET('Sanitation Data'!$I$31,0,10*ROW('Sanitation Data'!I22))="","",OFFSET('Sanitation Data'!$I$31,0,10*ROW('Sanitation Data'!I22)))</f>
        <v/>
      </c>
      <c r="DN28" s="373" t="str">
        <f ca="1">+IF(OFFSET('Sanitation Data'!$I$32,0,10*ROW('Sanitation Data'!I22))="","",OFFSET('Sanitation Data'!$I$32,0,10*ROW('Sanitation Data'!I22)))</f>
        <v/>
      </c>
      <c r="DO28" s="373" t="str">
        <f ca="1">+IF(OFFSET('Hygiene Data'!$D$11,0,10*ROW('Hygiene Data'!D22))="","",OFFSET('Hygiene Data'!$D$11,0,10*ROW('Hygiene Data'!D22)))</f>
        <v/>
      </c>
      <c r="DP28" s="373" t="str">
        <f ca="1">+IF(OFFSET('Hygiene Data'!$D$12,0,10*ROW('Hygiene Data'!D22))="","",OFFSET('Hygiene Data'!$D$12,0,10*ROW('Hygiene Data'!D22)))</f>
        <v/>
      </c>
      <c r="DQ28" s="373" t="str">
        <f ca="1">+IF(OFFSET('Hygiene Data'!$D$13,0,10*ROW('Hygiene Data'!D22))="","",OFFSET('Hygiene Data'!$D$13,0,10*ROW('Hygiene Data'!D22)))</f>
        <v/>
      </c>
      <c r="DR28" s="373" t="str">
        <f ca="1">+IF(OFFSET('Hygiene Data'!$E$11,0,10*ROW('Hygiene Data'!E22))="","",OFFSET('Hygiene Data'!$E$11,0,10*ROW('Hygiene Data'!E22)))</f>
        <v/>
      </c>
      <c r="DS28" s="373" t="str">
        <f ca="1">+IF(OFFSET('Hygiene Data'!$E$12,0,10*ROW('Hygiene Data'!E22))="","",OFFSET('Hygiene Data'!$E$12,0,10*ROW('Hygiene Data'!E22)))</f>
        <v/>
      </c>
      <c r="DT28" s="373" t="str">
        <f ca="1">+IF(OFFSET('Hygiene Data'!$E$13,0,10*ROW('Hygiene Data'!E22))="","",OFFSET('Hygiene Data'!$E$13,0,10*ROW('Hygiene Data'!E22)))</f>
        <v/>
      </c>
      <c r="DU28" s="373" t="str">
        <f ca="1">+IF(OFFSET('Hygiene Data'!$F$11,0,10*ROW('Hygiene Data'!F22))="","",OFFSET('Hygiene Data'!$F$11,0,10*ROW('Hygiene Data'!F22)))</f>
        <v/>
      </c>
      <c r="DV28" s="373" t="str">
        <f ca="1">+IF(OFFSET('Hygiene Data'!$F$12,0,10*ROW('Hygiene Data'!F22))="","",OFFSET('Hygiene Data'!$F$12,0,10*ROW('Hygiene Data'!F22)))</f>
        <v/>
      </c>
      <c r="DW28" s="373" t="str">
        <f ca="1">+IF(OFFSET('Hygiene Data'!$F$13,0,10*ROW('Hygiene Data'!F22))="","",OFFSET('Hygiene Data'!$F$13,0,10*ROW('Hygiene Data'!F22)))</f>
        <v/>
      </c>
      <c r="DX28" s="373" t="str">
        <f ca="1">+IF(OFFSET('Hygiene Data'!$G$11,0,10*ROW('Hygiene Data'!G22))="","",OFFSET('Hygiene Data'!$G$11,0,10*ROW('Hygiene Data'!G22)))</f>
        <v/>
      </c>
      <c r="DY28" s="373" t="str">
        <f ca="1">+IF(OFFSET('Hygiene Data'!$G$12,0,10*ROW('Hygiene Data'!G22))="","",OFFSET('Hygiene Data'!$G$12,0,10*ROW('Hygiene Data'!G22)))</f>
        <v/>
      </c>
      <c r="DZ28" s="373" t="str">
        <f ca="1">+IF(OFFSET('Hygiene Data'!$G$13,0,10*ROW('Hygiene Data'!G22))="","",OFFSET('Hygiene Data'!$G$13,0,10*ROW('Hygiene Data'!G22)))</f>
        <v/>
      </c>
      <c r="EA28" s="373" t="str">
        <f ca="1">+IF(OFFSET('Hygiene Data'!$H$11,0,10*ROW('Hygiene Data'!H22))="","",OFFSET('Hygiene Data'!$H$11,0,10*ROW('Hygiene Data'!H22)))</f>
        <v/>
      </c>
      <c r="EB28" s="373" t="str">
        <f ca="1">+IF(OFFSET('Hygiene Data'!$H$12,0,10*ROW('Hygiene Data'!H22))="","",OFFSET('Hygiene Data'!$H$12,0,10*ROW('Hygiene Data'!H22)))</f>
        <v/>
      </c>
      <c r="EC28" s="373" t="str">
        <f ca="1">+IF(OFFSET('Hygiene Data'!$H$13,0,10*ROW('Hygiene Data'!H22))="","",OFFSET('Hygiene Data'!$H$13,0,10*ROW('Hygiene Data'!H22)))</f>
        <v/>
      </c>
      <c r="ED28" s="373" t="str">
        <f ca="1">+IF(OFFSET('Hygiene Data'!$I$11,0,10*ROW('Hygiene Data'!I22))="","",OFFSET('Hygiene Data'!$I$11,0,10*ROW('Hygiene Data'!I22)))</f>
        <v/>
      </c>
      <c r="EE28" s="373" t="str">
        <f ca="1">+IF(OFFSET('Hygiene Data'!$I$12,0,10*ROW('Hygiene Data'!I22))="","",OFFSET('Hygiene Data'!$I$12,0,10*ROW('Hygiene Data'!I22)))</f>
        <v/>
      </c>
      <c r="EF28" s="373" t="str">
        <f ca="1">+IF(OFFSET('Hygiene Data'!$I$13,0,10*ROW('Hygiene Data'!I22))="","",OFFSET('Hygiene Data'!$I$13,0,10*ROW('Hygiene Data'!I22)))</f>
        <v/>
      </c>
    </row>
    <row r="29" spans="1:136" x14ac:dyDescent="0.25">
      <c r="A29" s="482" t="str">
        <f ca="1">+IF(OFFSET('Water Data'!$B$2,0,10*ROW('Water Data'!E23))="","",OFFSET('Water Data'!$B$2,0,10*ROW('Water Data'!E23)))</f>
        <v/>
      </c>
      <c r="B29" s="48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9" t="str">
        <f t="shared" ca="1" si="0"/>
        <v/>
      </c>
      <c r="D29" s="51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3" t="str">
        <f ca="1">+IF(OFFSET('Water Data'!$D$27,0,10*ROW('Water Data'!D23))="","",OFFSET('Water Data'!$D$27,0,10*ROW('Water Data'!D23)))</f>
        <v/>
      </c>
      <c r="BT29" s="373" t="str">
        <f ca="1">+IF(OFFSET('Water Data'!$D$28,0,10*ROW('Water Data'!D23))="","",OFFSET('Water Data'!$D$28,0,10*ROW('Water Data'!D23)))</f>
        <v/>
      </c>
      <c r="BU29" s="373" t="str">
        <f ca="1">+IF(OFFSET('Water Data'!$D$29,0,10*ROW('Water Data'!D23))="","",OFFSET('Water Data'!$D$29,0,10*ROW('Water Data'!D23)))</f>
        <v/>
      </c>
      <c r="BV29" s="373" t="str">
        <f ca="1">+IF(OFFSET('Water Data'!$E$27,0,10*ROW('Water Data'!E23))="","",OFFSET('Water Data'!$E$27,0,10*ROW('Water Data'!E23)))</f>
        <v/>
      </c>
      <c r="BW29" s="373" t="str">
        <f ca="1">+IF(OFFSET('Water Data'!$E$28,0,10*ROW('Water Data'!E23))="","",OFFSET('Water Data'!$E$28,0,10*ROW('Water Data'!E23)))</f>
        <v/>
      </c>
      <c r="BX29" s="373" t="str">
        <f ca="1">+IF(OFFSET('Water Data'!$E$29,0,10*ROW('Water Data'!E23))="","",OFFSET('Water Data'!$E$29,0,10*ROW('Water Data'!E23)))</f>
        <v/>
      </c>
      <c r="BY29" s="373" t="str">
        <f ca="1">+IF(OFFSET('Water Data'!$F$27,0,10*ROW('Water Data'!F23))="","",OFFSET('Water Data'!$F$27,0,10*ROW('Water Data'!F23)))</f>
        <v/>
      </c>
      <c r="BZ29" s="373" t="str">
        <f ca="1">+IF(OFFSET('Water Data'!$F$28,0,10*ROW('Water Data'!F23))="","",OFFSET('Water Data'!$F$28,0,10*ROW('Water Data'!F23)))</f>
        <v/>
      </c>
      <c r="CA29" s="373" t="str">
        <f ca="1">+IF(OFFSET('Water Data'!$F$29,0,10*ROW('Water Data'!F23))="","",OFFSET('Water Data'!$F$29,0,10*ROW('Water Data'!F23)))</f>
        <v/>
      </c>
      <c r="CB29" s="373" t="str">
        <f ca="1">+IF(OFFSET('Water Data'!$G$27,0,10*ROW('Water Data'!G23))="","",OFFSET('Water Data'!$G$27,0,10*ROW('Water Data'!G23)))</f>
        <v/>
      </c>
      <c r="CC29" s="373" t="str">
        <f ca="1">+IF(OFFSET('Water Data'!$G$28,0,10*ROW('Water Data'!G23))="","",OFFSET('Water Data'!$G$28,0,10*ROW('Water Data'!G23)))</f>
        <v/>
      </c>
      <c r="CD29" s="373" t="str">
        <f ca="1">+IF(OFFSET('Water Data'!$G$29,0,10*ROW('Water Data'!G23))="","",OFFSET('Water Data'!$G$29,0,10*ROW('Water Data'!G23)))</f>
        <v/>
      </c>
      <c r="CE29" s="373" t="str">
        <f ca="1">+IF(OFFSET('Water Data'!$H$27,0,10*ROW('Water Data'!H23))="","",OFFSET('Water Data'!$H$27,0,10*ROW('Water Data'!H23)))</f>
        <v/>
      </c>
      <c r="CF29" s="373" t="str">
        <f ca="1">+IF(OFFSET('Water Data'!$H$28,0,10*ROW('Water Data'!H23))="","",OFFSET('Water Data'!$H$28,0,10*ROW('Water Data'!H23)))</f>
        <v/>
      </c>
      <c r="CG29" s="373" t="str">
        <f ca="1">+IF(OFFSET('Water Data'!$H$29,0,10*ROW('Water Data'!H23))="","",OFFSET('Water Data'!$H$29,0,10*ROW('Water Data'!H23)))</f>
        <v/>
      </c>
      <c r="CH29" s="373" t="str">
        <f ca="1">+IF(OFFSET('Water Data'!$I$27,0,10*ROW('Water Data'!I23))="","",OFFSET('Water Data'!$I$27,0,10*ROW('Water Data'!I23)))</f>
        <v/>
      </c>
      <c r="CI29" s="373" t="str">
        <f ca="1">+IF(OFFSET('Water Data'!$I$28,0,10*ROW('Water Data'!I23))="","",OFFSET('Water Data'!$I$28,0,10*ROW('Water Data'!I23)))</f>
        <v/>
      </c>
      <c r="CJ29" s="373" t="str">
        <f ca="1">+IF(OFFSET('Water Data'!$I$29,0,10*ROW('Water Data'!I23))="","",OFFSET('Water Data'!$I$29,0,10*ROW('Water Data'!I23)))</f>
        <v/>
      </c>
      <c r="CK29" s="373" t="str">
        <f ca="1">+IF(OFFSET('Sanitation Data'!$D$28,0,10*ROW('Sanitation Data'!D23))="","",OFFSET('Sanitation Data'!$D$28,0,10*ROW('Sanitation Data'!D23)))</f>
        <v/>
      </c>
      <c r="CL29" s="373" t="str">
        <f ca="1">+IF(OFFSET('Sanitation Data'!$D$29,0,10*ROW('Sanitation Data'!D23))="","",OFFSET('Sanitation Data'!$D$29,0,10*ROW('Sanitation Data'!D23)))</f>
        <v/>
      </c>
      <c r="CM29" s="373" t="str">
        <f ca="1">+IF(OFFSET('Sanitation Data'!$D$30,0,10*ROW('Sanitation Data'!D23))="","",OFFSET('Sanitation Data'!$D$30,0,10*ROW('Sanitation Data'!D23)))</f>
        <v/>
      </c>
      <c r="CN29" s="373" t="str">
        <f ca="1">+IF(OFFSET('Sanitation Data'!$D$31,0,10*ROW('Sanitation Data'!D23))="","",OFFSET('Sanitation Data'!$D$31,0,10*ROW('Sanitation Data'!D23)))</f>
        <v/>
      </c>
      <c r="CO29" s="373" t="str">
        <f ca="1">+IF(OFFSET('Sanitation Data'!$D$32,0,10*ROW('Sanitation Data'!D23))="","",OFFSET('Sanitation Data'!$D$32,0,10*ROW('Sanitation Data'!D23)))</f>
        <v/>
      </c>
      <c r="CP29" s="373" t="str">
        <f ca="1">+IF(OFFSET('Sanitation Data'!$E$28,0,10*ROW('Sanitation Data'!E23))="","",OFFSET('Sanitation Data'!$E$28,0,10*ROW('Sanitation Data'!E23)))</f>
        <v/>
      </c>
      <c r="CQ29" s="373" t="str">
        <f ca="1">+IF(OFFSET('Sanitation Data'!$E$29,0,10*ROW('Sanitation Data'!E23))="","",OFFSET('Sanitation Data'!$E$29,0,10*ROW('Sanitation Data'!E23)))</f>
        <v/>
      </c>
      <c r="CR29" s="373" t="str">
        <f ca="1">+IF(OFFSET('Sanitation Data'!$E$30,0,10*ROW('Sanitation Data'!E23))="","",OFFSET('Sanitation Data'!$E$30,0,10*ROW('Sanitation Data'!E23)))</f>
        <v/>
      </c>
      <c r="CS29" s="373" t="str">
        <f ca="1">+IF(OFFSET('Sanitation Data'!$E$31,0,10*ROW('Sanitation Data'!E23))="","",OFFSET('Sanitation Data'!$E$31,0,10*ROW('Sanitation Data'!E23)))</f>
        <v/>
      </c>
      <c r="CT29" s="373" t="str">
        <f ca="1">+IF(OFFSET('Sanitation Data'!$E$32,0,10*ROW('Sanitation Data'!E23))="","",OFFSET('Sanitation Data'!$E$32,0,10*ROW('Sanitation Data'!E23)))</f>
        <v/>
      </c>
      <c r="CU29" s="373" t="str">
        <f ca="1">+IF(OFFSET('Sanitation Data'!$F$28,0,10*ROW('Sanitation Data'!F23))="","",OFFSET('Sanitation Data'!$F$28,0,10*ROW('Sanitation Data'!F23)))</f>
        <v/>
      </c>
      <c r="CV29" s="373" t="str">
        <f ca="1">+IF(OFFSET('Sanitation Data'!$F$29,0,10*ROW('Sanitation Data'!F23))="","",OFFSET('Sanitation Data'!$F$29,0,10*ROW('Sanitation Data'!F23)))</f>
        <v/>
      </c>
      <c r="CW29" s="373" t="str">
        <f ca="1">+IF(OFFSET('Sanitation Data'!$F$30,0,10*ROW('Sanitation Data'!F23))="","",OFFSET('Sanitation Data'!$F$30,0,10*ROW('Sanitation Data'!F23)))</f>
        <v/>
      </c>
      <c r="CX29" s="373" t="str">
        <f ca="1">+IF(OFFSET('Sanitation Data'!$F$31,0,10*ROW('Sanitation Data'!F23))="","",OFFSET('Sanitation Data'!$F$31,0,10*ROW('Sanitation Data'!F23)))</f>
        <v/>
      </c>
      <c r="CY29" s="373" t="str">
        <f ca="1">+IF(OFFSET('Sanitation Data'!$F$32,0,10*ROW('Sanitation Data'!F23))="","",OFFSET('Sanitation Data'!$F$32,0,10*ROW('Sanitation Data'!F23)))</f>
        <v/>
      </c>
      <c r="CZ29" s="373" t="str">
        <f ca="1">+IF(OFFSET('Sanitation Data'!$G$28,0,10*ROW('Sanitation Data'!G23))="","",OFFSET('Sanitation Data'!$G$28,0,10*ROW('Sanitation Data'!G23)))</f>
        <v/>
      </c>
      <c r="DA29" s="373" t="str">
        <f ca="1">+IF(OFFSET('Sanitation Data'!$G$29,0,10*ROW('Sanitation Data'!G23))="","",OFFSET('Sanitation Data'!$G$29,0,10*ROW('Sanitation Data'!G23)))</f>
        <v/>
      </c>
      <c r="DB29" s="373" t="str">
        <f ca="1">+IF(OFFSET('Sanitation Data'!$G$30,0,10*ROW('Sanitation Data'!G23))="","",OFFSET('Sanitation Data'!$G$30,0,10*ROW('Sanitation Data'!G23)))</f>
        <v/>
      </c>
      <c r="DC29" s="373" t="str">
        <f ca="1">+IF(OFFSET('Sanitation Data'!$G$31,0,10*ROW('Sanitation Data'!G23))="","",OFFSET('Sanitation Data'!$G$31,0,10*ROW('Sanitation Data'!G23)))</f>
        <v/>
      </c>
      <c r="DD29" s="373" t="str">
        <f ca="1">+IF(OFFSET('Sanitation Data'!$G$32,0,10*ROW('Sanitation Data'!G23))="","",OFFSET('Sanitation Data'!$G$32,0,10*ROW('Sanitation Data'!G23)))</f>
        <v/>
      </c>
      <c r="DE29" s="373" t="str">
        <f ca="1">+IF(OFFSET('Sanitation Data'!$H$28,0,10*ROW('Sanitation Data'!H23))="","",OFFSET('Sanitation Data'!$H$28,0,10*ROW('Sanitation Data'!H23)))</f>
        <v/>
      </c>
      <c r="DF29" s="373" t="str">
        <f ca="1">+IF(OFFSET('Sanitation Data'!$H$29,0,10*ROW('Sanitation Data'!H23))="","",OFFSET('Sanitation Data'!$H$29,0,10*ROW('Sanitation Data'!H23)))</f>
        <v/>
      </c>
      <c r="DG29" s="373" t="str">
        <f ca="1">+IF(OFFSET('Sanitation Data'!$H$30,0,10*ROW('Sanitation Data'!H23))="","",OFFSET('Sanitation Data'!$H$30,0,10*ROW('Sanitation Data'!H23)))</f>
        <v/>
      </c>
      <c r="DH29" s="373" t="str">
        <f ca="1">+IF(OFFSET('Sanitation Data'!$H$31,0,10*ROW('Sanitation Data'!H23))="","",OFFSET('Sanitation Data'!$H$31,0,10*ROW('Sanitation Data'!H23)))</f>
        <v/>
      </c>
      <c r="DI29" s="373" t="str">
        <f ca="1">+IF(OFFSET('Sanitation Data'!$H$32,0,10*ROW('Sanitation Data'!H23))="","",OFFSET('Sanitation Data'!$H$32,0,10*ROW('Sanitation Data'!H23)))</f>
        <v/>
      </c>
      <c r="DJ29" s="373" t="str">
        <f ca="1">+IF(OFFSET('Sanitation Data'!$I$28,0,10*ROW('Sanitation Data'!I23))="","",OFFSET('Sanitation Data'!$I$28,0,10*ROW('Sanitation Data'!I23)))</f>
        <v/>
      </c>
      <c r="DK29" s="373" t="str">
        <f ca="1">+IF(OFFSET('Sanitation Data'!$I$29,0,10*ROW('Sanitation Data'!I23))="","",OFFSET('Sanitation Data'!$I$29,0,10*ROW('Sanitation Data'!I23)))</f>
        <v/>
      </c>
      <c r="DL29" s="373" t="str">
        <f ca="1">+IF(OFFSET('Sanitation Data'!$I$30,0,10*ROW('Sanitation Data'!I23))="","",OFFSET('Sanitation Data'!$I$30,0,10*ROW('Sanitation Data'!I23)))</f>
        <v/>
      </c>
      <c r="DM29" s="373" t="str">
        <f ca="1">+IF(OFFSET('Sanitation Data'!$I$31,0,10*ROW('Sanitation Data'!I23))="","",OFFSET('Sanitation Data'!$I$31,0,10*ROW('Sanitation Data'!I23)))</f>
        <v/>
      </c>
      <c r="DN29" s="373" t="str">
        <f ca="1">+IF(OFFSET('Sanitation Data'!$I$32,0,10*ROW('Sanitation Data'!I23))="","",OFFSET('Sanitation Data'!$I$32,0,10*ROW('Sanitation Data'!I23)))</f>
        <v/>
      </c>
      <c r="DO29" s="373" t="str">
        <f ca="1">+IF(OFFSET('Hygiene Data'!$D$11,0,10*ROW('Hygiene Data'!D23))="","",OFFSET('Hygiene Data'!$D$11,0,10*ROW('Hygiene Data'!D23)))</f>
        <v/>
      </c>
      <c r="DP29" s="373" t="str">
        <f ca="1">+IF(OFFSET('Hygiene Data'!$D$12,0,10*ROW('Hygiene Data'!D23))="","",OFFSET('Hygiene Data'!$D$12,0,10*ROW('Hygiene Data'!D23)))</f>
        <v/>
      </c>
      <c r="DQ29" s="373" t="str">
        <f ca="1">+IF(OFFSET('Hygiene Data'!$D$13,0,10*ROW('Hygiene Data'!D23))="","",OFFSET('Hygiene Data'!$D$13,0,10*ROW('Hygiene Data'!D23)))</f>
        <v/>
      </c>
      <c r="DR29" s="373" t="str">
        <f ca="1">+IF(OFFSET('Hygiene Data'!$E$11,0,10*ROW('Hygiene Data'!E23))="","",OFFSET('Hygiene Data'!$E$11,0,10*ROW('Hygiene Data'!E23)))</f>
        <v/>
      </c>
      <c r="DS29" s="373" t="str">
        <f ca="1">+IF(OFFSET('Hygiene Data'!$E$12,0,10*ROW('Hygiene Data'!E23))="","",OFFSET('Hygiene Data'!$E$12,0,10*ROW('Hygiene Data'!E23)))</f>
        <v/>
      </c>
      <c r="DT29" s="373" t="str">
        <f ca="1">+IF(OFFSET('Hygiene Data'!$E$13,0,10*ROW('Hygiene Data'!E23))="","",OFFSET('Hygiene Data'!$E$13,0,10*ROW('Hygiene Data'!E23)))</f>
        <v/>
      </c>
      <c r="DU29" s="373" t="str">
        <f ca="1">+IF(OFFSET('Hygiene Data'!$F$11,0,10*ROW('Hygiene Data'!F23))="","",OFFSET('Hygiene Data'!$F$11,0,10*ROW('Hygiene Data'!F23)))</f>
        <v/>
      </c>
      <c r="DV29" s="373" t="str">
        <f ca="1">+IF(OFFSET('Hygiene Data'!$F$12,0,10*ROW('Hygiene Data'!F23))="","",OFFSET('Hygiene Data'!$F$12,0,10*ROW('Hygiene Data'!F23)))</f>
        <v/>
      </c>
      <c r="DW29" s="373" t="str">
        <f ca="1">+IF(OFFSET('Hygiene Data'!$F$13,0,10*ROW('Hygiene Data'!F23))="","",OFFSET('Hygiene Data'!$F$13,0,10*ROW('Hygiene Data'!F23)))</f>
        <v/>
      </c>
      <c r="DX29" s="373" t="str">
        <f ca="1">+IF(OFFSET('Hygiene Data'!$G$11,0,10*ROW('Hygiene Data'!G23))="","",OFFSET('Hygiene Data'!$G$11,0,10*ROW('Hygiene Data'!G23)))</f>
        <v/>
      </c>
      <c r="DY29" s="373" t="str">
        <f ca="1">+IF(OFFSET('Hygiene Data'!$G$12,0,10*ROW('Hygiene Data'!G23))="","",OFFSET('Hygiene Data'!$G$12,0,10*ROW('Hygiene Data'!G23)))</f>
        <v/>
      </c>
      <c r="DZ29" s="373" t="str">
        <f ca="1">+IF(OFFSET('Hygiene Data'!$G$13,0,10*ROW('Hygiene Data'!G23))="","",OFFSET('Hygiene Data'!$G$13,0,10*ROW('Hygiene Data'!G23)))</f>
        <v/>
      </c>
      <c r="EA29" s="373" t="str">
        <f ca="1">+IF(OFFSET('Hygiene Data'!$H$11,0,10*ROW('Hygiene Data'!H23))="","",OFFSET('Hygiene Data'!$H$11,0,10*ROW('Hygiene Data'!H23)))</f>
        <v/>
      </c>
      <c r="EB29" s="373" t="str">
        <f ca="1">+IF(OFFSET('Hygiene Data'!$H$12,0,10*ROW('Hygiene Data'!H23))="","",OFFSET('Hygiene Data'!$H$12,0,10*ROW('Hygiene Data'!H23)))</f>
        <v/>
      </c>
      <c r="EC29" s="373" t="str">
        <f ca="1">+IF(OFFSET('Hygiene Data'!$H$13,0,10*ROW('Hygiene Data'!H23))="","",OFFSET('Hygiene Data'!$H$13,0,10*ROW('Hygiene Data'!H23)))</f>
        <v/>
      </c>
      <c r="ED29" s="373" t="str">
        <f ca="1">+IF(OFFSET('Hygiene Data'!$I$11,0,10*ROW('Hygiene Data'!I23))="","",OFFSET('Hygiene Data'!$I$11,0,10*ROW('Hygiene Data'!I23)))</f>
        <v/>
      </c>
      <c r="EE29" s="373" t="str">
        <f ca="1">+IF(OFFSET('Hygiene Data'!$I$12,0,10*ROW('Hygiene Data'!I23))="","",OFFSET('Hygiene Data'!$I$12,0,10*ROW('Hygiene Data'!I23)))</f>
        <v/>
      </c>
      <c r="EF29" s="373" t="str">
        <f ca="1">+IF(OFFSET('Hygiene Data'!$I$13,0,10*ROW('Hygiene Data'!I23))="","",OFFSET('Hygiene Data'!$I$13,0,10*ROW('Hygiene Data'!I23)))</f>
        <v/>
      </c>
    </row>
    <row r="30" spans="1:136" x14ac:dyDescent="0.25">
      <c r="A30" s="482" t="str">
        <f ca="1">+IF(OFFSET('Water Data'!$B$2,0,10*ROW('Water Data'!E24))="","",OFFSET('Water Data'!$B$2,0,10*ROW('Water Data'!E24)))</f>
        <v/>
      </c>
      <c r="B30" s="48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9" t="str">
        <f t="shared" ca="1" si="0"/>
        <v/>
      </c>
      <c r="D30" s="51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3" t="str">
        <f ca="1">+IF(OFFSET('Water Data'!$D$27,0,10*ROW('Water Data'!D24))="","",OFFSET('Water Data'!$D$27,0,10*ROW('Water Data'!D24)))</f>
        <v/>
      </c>
      <c r="BT30" s="373" t="str">
        <f ca="1">+IF(OFFSET('Water Data'!$D$28,0,10*ROW('Water Data'!D24))="","",OFFSET('Water Data'!$D$28,0,10*ROW('Water Data'!D24)))</f>
        <v/>
      </c>
      <c r="BU30" s="373" t="str">
        <f ca="1">+IF(OFFSET('Water Data'!$D$29,0,10*ROW('Water Data'!D24))="","",OFFSET('Water Data'!$D$29,0,10*ROW('Water Data'!D24)))</f>
        <v/>
      </c>
      <c r="BV30" s="373" t="str">
        <f ca="1">+IF(OFFSET('Water Data'!$E$27,0,10*ROW('Water Data'!E24))="","",OFFSET('Water Data'!$E$27,0,10*ROW('Water Data'!E24)))</f>
        <v/>
      </c>
      <c r="BW30" s="373" t="str">
        <f ca="1">+IF(OFFSET('Water Data'!$E$28,0,10*ROW('Water Data'!E24))="","",OFFSET('Water Data'!$E$28,0,10*ROW('Water Data'!E24)))</f>
        <v/>
      </c>
      <c r="BX30" s="373" t="str">
        <f ca="1">+IF(OFFSET('Water Data'!$E$29,0,10*ROW('Water Data'!E24))="","",OFFSET('Water Data'!$E$29,0,10*ROW('Water Data'!E24)))</f>
        <v/>
      </c>
      <c r="BY30" s="373" t="str">
        <f ca="1">+IF(OFFSET('Water Data'!$F$27,0,10*ROW('Water Data'!F24))="","",OFFSET('Water Data'!$F$27,0,10*ROW('Water Data'!F24)))</f>
        <v/>
      </c>
      <c r="BZ30" s="373" t="str">
        <f ca="1">+IF(OFFSET('Water Data'!$F$28,0,10*ROW('Water Data'!F24))="","",OFFSET('Water Data'!$F$28,0,10*ROW('Water Data'!F24)))</f>
        <v/>
      </c>
      <c r="CA30" s="373" t="str">
        <f ca="1">+IF(OFFSET('Water Data'!$F$29,0,10*ROW('Water Data'!F24))="","",OFFSET('Water Data'!$F$29,0,10*ROW('Water Data'!F24)))</f>
        <v/>
      </c>
      <c r="CB30" s="373" t="str">
        <f ca="1">+IF(OFFSET('Water Data'!$G$27,0,10*ROW('Water Data'!G24))="","",OFFSET('Water Data'!$G$27,0,10*ROW('Water Data'!G24)))</f>
        <v/>
      </c>
      <c r="CC30" s="373" t="str">
        <f ca="1">+IF(OFFSET('Water Data'!$G$28,0,10*ROW('Water Data'!G24))="","",OFFSET('Water Data'!$G$28,0,10*ROW('Water Data'!G24)))</f>
        <v/>
      </c>
      <c r="CD30" s="373" t="str">
        <f ca="1">+IF(OFFSET('Water Data'!$G$29,0,10*ROW('Water Data'!G24))="","",OFFSET('Water Data'!$G$29,0,10*ROW('Water Data'!G24)))</f>
        <v/>
      </c>
      <c r="CE30" s="373" t="str">
        <f ca="1">+IF(OFFSET('Water Data'!$H$27,0,10*ROW('Water Data'!H24))="","",OFFSET('Water Data'!$H$27,0,10*ROW('Water Data'!H24)))</f>
        <v/>
      </c>
      <c r="CF30" s="373" t="str">
        <f ca="1">+IF(OFFSET('Water Data'!$H$28,0,10*ROW('Water Data'!H24))="","",OFFSET('Water Data'!$H$28,0,10*ROW('Water Data'!H24)))</f>
        <v/>
      </c>
      <c r="CG30" s="373" t="str">
        <f ca="1">+IF(OFFSET('Water Data'!$H$29,0,10*ROW('Water Data'!H24))="","",OFFSET('Water Data'!$H$29,0,10*ROW('Water Data'!H24)))</f>
        <v/>
      </c>
      <c r="CH30" s="373" t="str">
        <f ca="1">+IF(OFFSET('Water Data'!$I$27,0,10*ROW('Water Data'!I24))="","",OFFSET('Water Data'!$I$27,0,10*ROW('Water Data'!I24)))</f>
        <v/>
      </c>
      <c r="CI30" s="373" t="str">
        <f ca="1">+IF(OFFSET('Water Data'!$I$28,0,10*ROW('Water Data'!I24))="","",OFFSET('Water Data'!$I$28,0,10*ROW('Water Data'!I24)))</f>
        <v/>
      </c>
      <c r="CJ30" s="373" t="str">
        <f ca="1">+IF(OFFSET('Water Data'!$I$29,0,10*ROW('Water Data'!I24))="","",OFFSET('Water Data'!$I$29,0,10*ROW('Water Data'!I24)))</f>
        <v/>
      </c>
      <c r="CK30" s="373" t="str">
        <f ca="1">+IF(OFFSET('Sanitation Data'!$D$28,0,10*ROW('Sanitation Data'!D24))="","",OFFSET('Sanitation Data'!$D$28,0,10*ROW('Sanitation Data'!D24)))</f>
        <v/>
      </c>
      <c r="CL30" s="373" t="str">
        <f ca="1">+IF(OFFSET('Sanitation Data'!$D$29,0,10*ROW('Sanitation Data'!D24))="","",OFFSET('Sanitation Data'!$D$29,0,10*ROW('Sanitation Data'!D24)))</f>
        <v/>
      </c>
      <c r="CM30" s="373" t="str">
        <f ca="1">+IF(OFFSET('Sanitation Data'!$D$30,0,10*ROW('Sanitation Data'!D24))="","",OFFSET('Sanitation Data'!$D$30,0,10*ROW('Sanitation Data'!D24)))</f>
        <v/>
      </c>
      <c r="CN30" s="373" t="str">
        <f ca="1">+IF(OFFSET('Sanitation Data'!$D$31,0,10*ROW('Sanitation Data'!D24))="","",OFFSET('Sanitation Data'!$D$31,0,10*ROW('Sanitation Data'!D24)))</f>
        <v/>
      </c>
      <c r="CO30" s="373" t="str">
        <f ca="1">+IF(OFFSET('Sanitation Data'!$D$32,0,10*ROW('Sanitation Data'!D24))="","",OFFSET('Sanitation Data'!$D$32,0,10*ROW('Sanitation Data'!D24)))</f>
        <v/>
      </c>
      <c r="CP30" s="373" t="str">
        <f ca="1">+IF(OFFSET('Sanitation Data'!$E$28,0,10*ROW('Sanitation Data'!E24))="","",OFFSET('Sanitation Data'!$E$28,0,10*ROW('Sanitation Data'!E24)))</f>
        <v/>
      </c>
      <c r="CQ30" s="373" t="str">
        <f ca="1">+IF(OFFSET('Sanitation Data'!$E$29,0,10*ROW('Sanitation Data'!E24))="","",OFFSET('Sanitation Data'!$E$29,0,10*ROW('Sanitation Data'!E24)))</f>
        <v/>
      </c>
      <c r="CR30" s="373" t="str">
        <f ca="1">+IF(OFFSET('Sanitation Data'!$E$30,0,10*ROW('Sanitation Data'!E24))="","",OFFSET('Sanitation Data'!$E$30,0,10*ROW('Sanitation Data'!E24)))</f>
        <v/>
      </c>
      <c r="CS30" s="373" t="str">
        <f ca="1">+IF(OFFSET('Sanitation Data'!$E$31,0,10*ROW('Sanitation Data'!E24))="","",OFFSET('Sanitation Data'!$E$31,0,10*ROW('Sanitation Data'!E24)))</f>
        <v/>
      </c>
      <c r="CT30" s="373" t="str">
        <f ca="1">+IF(OFFSET('Sanitation Data'!$E$32,0,10*ROW('Sanitation Data'!E24))="","",OFFSET('Sanitation Data'!$E$32,0,10*ROW('Sanitation Data'!E24)))</f>
        <v/>
      </c>
      <c r="CU30" s="373" t="str">
        <f ca="1">+IF(OFFSET('Sanitation Data'!$F$28,0,10*ROW('Sanitation Data'!F24))="","",OFFSET('Sanitation Data'!$F$28,0,10*ROW('Sanitation Data'!F24)))</f>
        <v/>
      </c>
      <c r="CV30" s="373" t="str">
        <f ca="1">+IF(OFFSET('Sanitation Data'!$F$29,0,10*ROW('Sanitation Data'!F24))="","",OFFSET('Sanitation Data'!$F$29,0,10*ROW('Sanitation Data'!F24)))</f>
        <v/>
      </c>
      <c r="CW30" s="373" t="str">
        <f ca="1">+IF(OFFSET('Sanitation Data'!$F$30,0,10*ROW('Sanitation Data'!F24))="","",OFFSET('Sanitation Data'!$F$30,0,10*ROW('Sanitation Data'!F24)))</f>
        <v/>
      </c>
      <c r="CX30" s="373" t="str">
        <f ca="1">+IF(OFFSET('Sanitation Data'!$F$31,0,10*ROW('Sanitation Data'!F24))="","",OFFSET('Sanitation Data'!$F$31,0,10*ROW('Sanitation Data'!F24)))</f>
        <v/>
      </c>
      <c r="CY30" s="373" t="str">
        <f ca="1">+IF(OFFSET('Sanitation Data'!$F$32,0,10*ROW('Sanitation Data'!F24))="","",OFFSET('Sanitation Data'!$F$32,0,10*ROW('Sanitation Data'!F24)))</f>
        <v/>
      </c>
      <c r="CZ30" s="373" t="str">
        <f ca="1">+IF(OFFSET('Sanitation Data'!$G$28,0,10*ROW('Sanitation Data'!G24))="","",OFFSET('Sanitation Data'!$G$28,0,10*ROW('Sanitation Data'!G24)))</f>
        <v/>
      </c>
      <c r="DA30" s="373" t="str">
        <f ca="1">+IF(OFFSET('Sanitation Data'!$G$29,0,10*ROW('Sanitation Data'!G24))="","",OFFSET('Sanitation Data'!$G$29,0,10*ROW('Sanitation Data'!G24)))</f>
        <v/>
      </c>
      <c r="DB30" s="373" t="str">
        <f ca="1">+IF(OFFSET('Sanitation Data'!$G$30,0,10*ROW('Sanitation Data'!G24))="","",OFFSET('Sanitation Data'!$G$30,0,10*ROW('Sanitation Data'!G24)))</f>
        <v/>
      </c>
      <c r="DC30" s="373" t="str">
        <f ca="1">+IF(OFFSET('Sanitation Data'!$G$31,0,10*ROW('Sanitation Data'!G24))="","",OFFSET('Sanitation Data'!$G$31,0,10*ROW('Sanitation Data'!G24)))</f>
        <v/>
      </c>
      <c r="DD30" s="373" t="str">
        <f ca="1">+IF(OFFSET('Sanitation Data'!$G$32,0,10*ROW('Sanitation Data'!G24))="","",OFFSET('Sanitation Data'!$G$32,0,10*ROW('Sanitation Data'!G24)))</f>
        <v/>
      </c>
      <c r="DE30" s="373" t="str">
        <f ca="1">+IF(OFFSET('Sanitation Data'!$H$28,0,10*ROW('Sanitation Data'!H24))="","",OFFSET('Sanitation Data'!$H$28,0,10*ROW('Sanitation Data'!H24)))</f>
        <v/>
      </c>
      <c r="DF30" s="373" t="str">
        <f ca="1">+IF(OFFSET('Sanitation Data'!$H$29,0,10*ROW('Sanitation Data'!H24))="","",OFFSET('Sanitation Data'!$H$29,0,10*ROW('Sanitation Data'!H24)))</f>
        <v/>
      </c>
      <c r="DG30" s="373" t="str">
        <f ca="1">+IF(OFFSET('Sanitation Data'!$H$30,0,10*ROW('Sanitation Data'!H24))="","",OFFSET('Sanitation Data'!$H$30,0,10*ROW('Sanitation Data'!H24)))</f>
        <v/>
      </c>
      <c r="DH30" s="373" t="str">
        <f ca="1">+IF(OFFSET('Sanitation Data'!$H$31,0,10*ROW('Sanitation Data'!H24))="","",OFFSET('Sanitation Data'!$H$31,0,10*ROW('Sanitation Data'!H24)))</f>
        <v/>
      </c>
      <c r="DI30" s="373" t="str">
        <f ca="1">+IF(OFFSET('Sanitation Data'!$H$32,0,10*ROW('Sanitation Data'!H24))="","",OFFSET('Sanitation Data'!$H$32,0,10*ROW('Sanitation Data'!H24)))</f>
        <v/>
      </c>
      <c r="DJ30" s="373" t="str">
        <f ca="1">+IF(OFFSET('Sanitation Data'!$I$28,0,10*ROW('Sanitation Data'!I24))="","",OFFSET('Sanitation Data'!$I$28,0,10*ROW('Sanitation Data'!I24)))</f>
        <v/>
      </c>
      <c r="DK30" s="373" t="str">
        <f ca="1">+IF(OFFSET('Sanitation Data'!$I$29,0,10*ROW('Sanitation Data'!I24))="","",OFFSET('Sanitation Data'!$I$29,0,10*ROW('Sanitation Data'!I24)))</f>
        <v/>
      </c>
      <c r="DL30" s="373" t="str">
        <f ca="1">+IF(OFFSET('Sanitation Data'!$I$30,0,10*ROW('Sanitation Data'!I24))="","",OFFSET('Sanitation Data'!$I$30,0,10*ROW('Sanitation Data'!I24)))</f>
        <v/>
      </c>
      <c r="DM30" s="373" t="str">
        <f ca="1">+IF(OFFSET('Sanitation Data'!$I$31,0,10*ROW('Sanitation Data'!I24))="","",OFFSET('Sanitation Data'!$I$31,0,10*ROW('Sanitation Data'!I24)))</f>
        <v/>
      </c>
      <c r="DN30" s="373" t="str">
        <f ca="1">+IF(OFFSET('Sanitation Data'!$I$32,0,10*ROW('Sanitation Data'!I24))="","",OFFSET('Sanitation Data'!$I$32,0,10*ROW('Sanitation Data'!I24)))</f>
        <v/>
      </c>
      <c r="DO30" s="373" t="str">
        <f ca="1">+IF(OFFSET('Hygiene Data'!$D$11,0,10*ROW('Hygiene Data'!D24))="","",OFFSET('Hygiene Data'!$D$11,0,10*ROW('Hygiene Data'!D24)))</f>
        <v/>
      </c>
      <c r="DP30" s="373" t="str">
        <f ca="1">+IF(OFFSET('Hygiene Data'!$D$12,0,10*ROW('Hygiene Data'!D24))="","",OFFSET('Hygiene Data'!$D$12,0,10*ROW('Hygiene Data'!D24)))</f>
        <v/>
      </c>
      <c r="DQ30" s="373" t="str">
        <f ca="1">+IF(OFFSET('Hygiene Data'!$D$13,0,10*ROW('Hygiene Data'!D24))="","",OFFSET('Hygiene Data'!$D$13,0,10*ROW('Hygiene Data'!D24)))</f>
        <v/>
      </c>
      <c r="DR30" s="373" t="str">
        <f ca="1">+IF(OFFSET('Hygiene Data'!$E$11,0,10*ROW('Hygiene Data'!E24))="","",OFFSET('Hygiene Data'!$E$11,0,10*ROW('Hygiene Data'!E24)))</f>
        <v/>
      </c>
      <c r="DS30" s="373" t="str">
        <f ca="1">+IF(OFFSET('Hygiene Data'!$E$12,0,10*ROW('Hygiene Data'!E24))="","",OFFSET('Hygiene Data'!$E$12,0,10*ROW('Hygiene Data'!E24)))</f>
        <v/>
      </c>
      <c r="DT30" s="373" t="str">
        <f ca="1">+IF(OFFSET('Hygiene Data'!$E$13,0,10*ROW('Hygiene Data'!E24))="","",OFFSET('Hygiene Data'!$E$13,0,10*ROW('Hygiene Data'!E24)))</f>
        <v/>
      </c>
      <c r="DU30" s="373" t="str">
        <f ca="1">+IF(OFFSET('Hygiene Data'!$F$11,0,10*ROW('Hygiene Data'!F24))="","",OFFSET('Hygiene Data'!$F$11,0,10*ROW('Hygiene Data'!F24)))</f>
        <v/>
      </c>
      <c r="DV30" s="373" t="str">
        <f ca="1">+IF(OFFSET('Hygiene Data'!$F$12,0,10*ROW('Hygiene Data'!F24))="","",OFFSET('Hygiene Data'!$F$12,0,10*ROW('Hygiene Data'!F24)))</f>
        <v/>
      </c>
      <c r="DW30" s="373" t="str">
        <f ca="1">+IF(OFFSET('Hygiene Data'!$F$13,0,10*ROW('Hygiene Data'!F24))="","",OFFSET('Hygiene Data'!$F$13,0,10*ROW('Hygiene Data'!F24)))</f>
        <v/>
      </c>
      <c r="DX30" s="373" t="str">
        <f ca="1">+IF(OFFSET('Hygiene Data'!$G$11,0,10*ROW('Hygiene Data'!G24))="","",OFFSET('Hygiene Data'!$G$11,0,10*ROW('Hygiene Data'!G24)))</f>
        <v/>
      </c>
      <c r="DY30" s="373" t="str">
        <f ca="1">+IF(OFFSET('Hygiene Data'!$G$12,0,10*ROW('Hygiene Data'!G24))="","",OFFSET('Hygiene Data'!$G$12,0,10*ROW('Hygiene Data'!G24)))</f>
        <v/>
      </c>
      <c r="DZ30" s="373" t="str">
        <f ca="1">+IF(OFFSET('Hygiene Data'!$G$13,0,10*ROW('Hygiene Data'!G24))="","",OFFSET('Hygiene Data'!$G$13,0,10*ROW('Hygiene Data'!G24)))</f>
        <v/>
      </c>
      <c r="EA30" s="373" t="str">
        <f ca="1">+IF(OFFSET('Hygiene Data'!$H$11,0,10*ROW('Hygiene Data'!H24))="","",OFFSET('Hygiene Data'!$H$11,0,10*ROW('Hygiene Data'!H24)))</f>
        <v/>
      </c>
      <c r="EB30" s="373" t="str">
        <f ca="1">+IF(OFFSET('Hygiene Data'!$H$12,0,10*ROW('Hygiene Data'!H24))="","",OFFSET('Hygiene Data'!$H$12,0,10*ROW('Hygiene Data'!H24)))</f>
        <v/>
      </c>
      <c r="EC30" s="373" t="str">
        <f ca="1">+IF(OFFSET('Hygiene Data'!$H$13,0,10*ROW('Hygiene Data'!H24))="","",OFFSET('Hygiene Data'!$H$13,0,10*ROW('Hygiene Data'!H24)))</f>
        <v/>
      </c>
      <c r="ED30" s="373" t="str">
        <f ca="1">+IF(OFFSET('Hygiene Data'!$I$11,0,10*ROW('Hygiene Data'!I24))="","",OFFSET('Hygiene Data'!$I$11,0,10*ROW('Hygiene Data'!I24)))</f>
        <v/>
      </c>
      <c r="EE30" s="373" t="str">
        <f ca="1">+IF(OFFSET('Hygiene Data'!$I$12,0,10*ROW('Hygiene Data'!I24))="","",OFFSET('Hygiene Data'!$I$12,0,10*ROW('Hygiene Data'!I24)))</f>
        <v/>
      </c>
      <c r="EF30" s="373" t="str">
        <f ca="1">+IF(OFFSET('Hygiene Data'!$I$13,0,10*ROW('Hygiene Data'!I24))="","",OFFSET('Hygiene Data'!$I$13,0,10*ROW('Hygiene Data'!I24)))</f>
        <v/>
      </c>
    </row>
    <row r="31" spans="1:136" x14ac:dyDescent="0.25">
      <c r="A31" s="482" t="str">
        <f ca="1">+IF(OFFSET('Water Data'!$B$2,0,10*ROW('Water Data'!E25))="","",OFFSET('Water Data'!$B$2,0,10*ROW('Water Data'!E25)))</f>
        <v/>
      </c>
      <c r="B31" s="48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9" t="str">
        <f t="shared" ca="1" si="0"/>
        <v/>
      </c>
      <c r="D31" s="51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3" t="str">
        <f ca="1">+IF(OFFSET('Water Data'!$D$27,0,10*ROW('Water Data'!D25))="","",OFFSET('Water Data'!$D$27,0,10*ROW('Water Data'!D25)))</f>
        <v/>
      </c>
      <c r="BT31" s="373" t="str">
        <f ca="1">+IF(OFFSET('Water Data'!$D$28,0,10*ROW('Water Data'!D25))="","",OFFSET('Water Data'!$D$28,0,10*ROW('Water Data'!D25)))</f>
        <v/>
      </c>
      <c r="BU31" s="373" t="str">
        <f ca="1">+IF(OFFSET('Water Data'!$D$29,0,10*ROW('Water Data'!D25))="","",OFFSET('Water Data'!$D$29,0,10*ROW('Water Data'!D25)))</f>
        <v/>
      </c>
      <c r="BV31" s="373" t="str">
        <f ca="1">+IF(OFFSET('Water Data'!$E$27,0,10*ROW('Water Data'!E25))="","",OFFSET('Water Data'!$E$27,0,10*ROW('Water Data'!E25)))</f>
        <v/>
      </c>
      <c r="BW31" s="373" t="str">
        <f ca="1">+IF(OFFSET('Water Data'!$E$28,0,10*ROW('Water Data'!E25))="","",OFFSET('Water Data'!$E$28,0,10*ROW('Water Data'!E25)))</f>
        <v/>
      </c>
      <c r="BX31" s="373" t="str">
        <f ca="1">+IF(OFFSET('Water Data'!$E$29,0,10*ROW('Water Data'!E25))="","",OFFSET('Water Data'!$E$29,0,10*ROW('Water Data'!E25)))</f>
        <v/>
      </c>
      <c r="BY31" s="373" t="str">
        <f ca="1">+IF(OFFSET('Water Data'!$F$27,0,10*ROW('Water Data'!F25))="","",OFFSET('Water Data'!$F$27,0,10*ROW('Water Data'!F25)))</f>
        <v/>
      </c>
      <c r="BZ31" s="373" t="str">
        <f ca="1">+IF(OFFSET('Water Data'!$F$28,0,10*ROW('Water Data'!F25))="","",OFFSET('Water Data'!$F$28,0,10*ROW('Water Data'!F25)))</f>
        <v/>
      </c>
      <c r="CA31" s="373" t="str">
        <f ca="1">+IF(OFFSET('Water Data'!$F$29,0,10*ROW('Water Data'!F25))="","",OFFSET('Water Data'!$F$29,0,10*ROW('Water Data'!F25)))</f>
        <v/>
      </c>
      <c r="CB31" s="373" t="str">
        <f ca="1">+IF(OFFSET('Water Data'!$G$27,0,10*ROW('Water Data'!G25))="","",OFFSET('Water Data'!$G$27,0,10*ROW('Water Data'!G25)))</f>
        <v/>
      </c>
      <c r="CC31" s="373" t="str">
        <f ca="1">+IF(OFFSET('Water Data'!$G$28,0,10*ROW('Water Data'!G25))="","",OFFSET('Water Data'!$G$28,0,10*ROW('Water Data'!G25)))</f>
        <v/>
      </c>
      <c r="CD31" s="373" t="str">
        <f ca="1">+IF(OFFSET('Water Data'!$G$29,0,10*ROW('Water Data'!G25))="","",OFFSET('Water Data'!$G$29,0,10*ROW('Water Data'!G25)))</f>
        <v/>
      </c>
      <c r="CE31" s="373" t="str">
        <f ca="1">+IF(OFFSET('Water Data'!$H$27,0,10*ROW('Water Data'!H25))="","",OFFSET('Water Data'!$H$27,0,10*ROW('Water Data'!H25)))</f>
        <v/>
      </c>
      <c r="CF31" s="373" t="str">
        <f ca="1">+IF(OFFSET('Water Data'!$H$28,0,10*ROW('Water Data'!H25))="","",OFFSET('Water Data'!$H$28,0,10*ROW('Water Data'!H25)))</f>
        <v/>
      </c>
      <c r="CG31" s="373" t="str">
        <f ca="1">+IF(OFFSET('Water Data'!$H$29,0,10*ROW('Water Data'!H25))="","",OFFSET('Water Data'!$H$29,0,10*ROW('Water Data'!H25)))</f>
        <v/>
      </c>
      <c r="CH31" s="373" t="str">
        <f ca="1">+IF(OFFSET('Water Data'!$I$27,0,10*ROW('Water Data'!I25))="","",OFFSET('Water Data'!$I$27,0,10*ROW('Water Data'!I25)))</f>
        <v/>
      </c>
      <c r="CI31" s="373" t="str">
        <f ca="1">+IF(OFFSET('Water Data'!$I$28,0,10*ROW('Water Data'!I25))="","",OFFSET('Water Data'!$I$28,0,10*ROW('Water Data'!I25)))</f>
        <v/>
      </c>
      <c r="CJ31" s="373" t="str">
        <f ca="1">+IF(OFFSET('Water Data'!$I$29,0,10*ROW('Water Data'!I25))="","",OFFSET('Water Data'!$I$29,0,10*ROW('Water Data'!I25)))</f>
        <v/>
      </c>
      <c r="CK31" s="373" t="str">
        <f ca="1">+IF(OFFSET('Sanitation Data'!$D$28,0,10*ROW('Sanitation Data'!D25))="","",OFFSET('Sanitation Data'!$D$28,0,10*ROW('Sanitation Data'!D25)))</f>
        <v/>
      </c>
      <c r="CL31" s="373" t="str">
        <f ca="1">+IF(OFFSET('Sanitation Data'!$D$29,0,10*ROW('Sanitation Data'!D25))="","",OFFSET('Sanitation Data'!$D$29,0,10*ROW('Sanitation Data'!D25)))</f>
        <v/>
      </c>
      <c r="CM31" s="373" t="str">
        <f ca="1">+IF(OFFSET('Sanitation Data'!$D$30,0,10*ROW('Sanitation Data'!D25))="","",OFFSET('Sanitation Data'!$D$30,0,10*ROW('Sanitation Data'!D25)))</f>
        <v/>
      </c>
      <c r="CN31" s="373" t="str">
        <f ca="1">+IF(OFFSET('Sanitation Data'!$D$31,0,10*ROW('Sanitation Data'!D25))="","",OFFSET('Sanitation Data'!$D$31,0,10*ROW('Sanitation Data'!D25)))</f>
        <v/>
      </c>
      <c r="CO31" s="373" t="str">
        <f ca="1">+IF(OFFSET('Sanitation Data'!$D$32,0,10*ROW('Sanitation Data'!D25))="","",OFFSET('Sanitation Data'!$D$32,0,10*ROW('Sanitation Data'!D25)))</f>
        <v/>
      </c>
      <c r="CP31" s="373" t="str">
        <f ca="1">+IF(OFFSET('Sanitation Data'!$E$28,0,10*ROW('Sanitation Data'!E25))="","",OFFSET('Sanitation Data'!$E$28,0,10*ROW('Sanitation Data'!E25)))</f>
        <v/>
      </c>
      <c r="CQ31" s="373" t="str">
        <f ca="1">+IF(OFFSET('Sanitation Data'!$E$29,0,10*ROW('Sanitation Data'!E25))="","",OFFSET('Sanitation Data'!$E$29,0,10*ROW('Sanitation Data'!E25)))</f>
        <v/>
      </c>
      <c r="CR31" s="373" t="str">
        <f ca="1">+IF(OFFSET('Sanitation Data'!$E$30,0,10*ROW('Sanitation Data'!E25))="","",OFFSET('Sanitation Data'!$E$30,0,10*ROW('Sanitation Data'!E25)))</f>
        <v/>
      </c>
      <c r="CS31" s="373" t="str">
        <f ca="1">+IF(OFFSET('Sanitation Data'!$E$31,0,10*ROW('Sanitation Data'!E25))="","",OFFSET('Sanitation Data'!$E$31,0,10*ROW('Sanitation Data'!E25)))</f>
        <v/>
      </c>
      <c r="CT31" s="373" t="str">
        <f ca="1">+IF(OFFSET('Sanitation Data'!$E$32,0,10*ROW('Sanitation Data'!E25))="","",OFFSET('Sanitation Data'!$E$32,0,10*ROW('Sanitation Data'!E25)))</f>
        <v/>
      </c>
      <c r="CU31" s="373" t="str">
        <f ca="1">+IF(OFFSET('Sanitation Data'!$F$28,0,10*ROW('Sanitation Data'!F25))="","",OFFSET('Sanitation Data'!$F$28,0,10*ROW('Sanitation Data'!F25)))</f>
        <v/>
      </c>
      <c r="CV31" s="373" t="str">
        <f ca="1">+IF(OFFSET('Sanitation Data'!$F$29,0,10*ROW('Sanitation Data'!F25))="","",OFFSET('Sanitation Data'!$F$29,0,10*ROW('Sanitation Data'!F25)))</f>
        <v/>
      </c>
      <c r="CW31" s="373" t="str">
        <f ca="1">+IF(OFFSET('Sanitation Data'!$F$30,0,10*ROW('Sanitation Data'!F25))="","",OFFSET('Sanitation Data'!$F$30,0,10*ROW('Sanitation Data'!F25)))</f>
        <v/>
      </c>
      <c r="CX31" s="373" t="str">
        <f ca="1">+IF(OFFSET('Sanitation Data'!$F$31,0,10*ROW('Sanitation Data'!F25))="","",OFFSET('Sanitation Data'!$F$31,0,10*ROW('Sanitation Data'!F25)))</f>
        <v/>
      </c>
      <c r="CY31" s="373" t="str">
        <f ca="1">+IF(OFFSET('Sanitation Data'!$F$32,0,10*ROW('Sanitation Data'!F25))="","",OFFSET('Sanitation Data'!$F$32,0,10*ROW('Sanitation Data'!F25)))</f>
        <v/>
      </c>
      <c r="CZ31" s="373" t="str">
        <f ca="1">+IF(OFFSET('Sanitation Data'!$G$28,0,10*ROW('Sanitation Data'!G25))="","",OFFSET('Sanitation Data'!$G$28,0,10*ROW('Sanitation Data'!G25)))</f>
        <v/>
      </c>
      <c r="DA31" s="373" t="str">
        <f ca="1">+IF(OFFSET('Sanitation Data'!$G$29,0,10*ROW('Sanitation Data'!G25))="","",OFFSET('Sanitation Data'!$G$29,0,10*ROW('Sanitation Data'!G25)))</f>
        <v/>
      </c>
      <c r="DB31" s="373" t="str">
        <f ca="1">+IF(OFFSET('Sanitation Data'!$G$30,0,10*ROW('Sanitation Data'!G25))="","",OFFSET('Sanitation Data'!$G$30,0,10*ROW('Sanitation Data'!G25)))</f>
        <v/>
      </c>
      <c r="DC31" s="373" t="str">
        <f ca="1">+IF(OFFSET('Sanitation Data'!$G$31,0,10*ROW('Sanitation Data'!G25))="","",OFFSET('Sanitation Data'!$G$31,0,10*ROW('Sanitation Data'!G25)))</f>
        <v/>
      </c>
      <c r="DD31" s="373" t="str">
        <f ca="1">+IF(OFFSET('Sanitation Data'!$G$32,0,10*ROW('Sanitation Data'!G25))="","",OFFSET('Sanitation Data'!$G$32,0,10*ROW('Sanitation Data'!G25)))</f>
        <v/>
      </c>
      <c r="DE31" s="373" t="str">
        <f ca="1">+IF(OFFSET('Sanitation Data'!$H$28,0,10*ROW('Sanitation Data'!H25))="","",OFFSET('Sanitation Data'!$H$28,0,10*ROW('Sanitation Data'!H25)))</f>
        <v/>
      </c>
      <c r="DF31" s="373" t="str">
        <f ca="1">+IF(OFFSET('Sanitation Data'!$H$29,0,10*ROW('Sanitation Data'!H25))="","",OFFSET('Sanitation Data'!$H$29,0,10*ROW('Sanitation Data'!H25)))</f>
        <v/>
      </c>
      <c r="DG31" s="373" t="str">
        <f ca="1">+IF(OFFSET('Sanitation Data'!$H$30,0,10*ROW('Sanitation Data'!H25))="","",OFFSET('Sanitation Data'!$H$30,0,10*ROW('Sanitation Data'!H25)))</f>
        <v/>
      </c>
      <c r="DH31" s="373" t="str">
        <f ca="1">+IF(OFFSET('Sanitation Data'!$H$31,0,10*ROW('Sanitation Data'!H25))="","",OFFSET('Sanitation Data'!$H$31,0,10*ROW('Sanitation Data'!H25)))</f>
        <v/>
      </c>
      <c r="DI31" s="373" t="str">
        <f ca="1">+IF(OFFSET('Sanitation Data'!$H$32,0,10*ROW('Sanitation Data'!H25))="","",OFFSET('Sanitation Data'!$H$32,0,10*ROW('Sanitation Data'!H25)))</f>
        <v/>
      </c>
      <c r="DJ31" s="373" t="str">
        <f ca="1">+IF(OFFSET('Sanitation Data'!$I$28,0,10*ROW('Sanitation Data'!I25))="","",OFFSET('Sanitation Data'!$I$28,0,10*ROW('Sanitation Data'!I25)))</f>
        <v/>
      </c>
      <c r="DK31" s="373" t="str">
        <f ca="1">+IF(OFFSET('Sanitation Data'!$I$29,0,10*ROW('Sanitation Data'!I25))="","",OFFSET('Sanitation Data'!$I$29,0,10*ROW('Sanitation Data'!I25)))</f>
        <v/>
      </c>
      <c r="DL31" s="373" t="str">
        <f ca="1">+IF(OFFSET('Sanitation Data'!$I$30,0,10*ROW('Sanitation Data'!I25))="","",OFFSET('Sanitation Data'!$I$30,0,10*ROW('Sanitation Data'!I25)))</f>
        <v/>
      </c>
      <c r="DM31" s="373" t="str">
        <f ca="1">+IF(OFFSET('Sanitation Data'!$I$31,0,10*ROW('Sanitation Data'!I25))="","",OFFSET('Sanitation Data'!$I$31,0,10*ROW('Sanitation Data'!I25)))</f>
        <v/>
      </c>
      <c r="DN31" s="373" t="str">
        <f ca="1">+IF(OFFSET('Sanitation Data'!$I$32,0,10*ROW('Sanitation Data'!I25))="","",OFFSET('Sanitation Data'!$I$32,0,10*ROW('Sanitation Data'!I25)))</f>
        <v/>
      </c>
      <c r="DO31" s="373" t="str">
        <f ca="1">+IF(OFFSET('Hygiene Data'!$D$11,0,10*ROW('Hygiene Data'!D25))="","",OFFSET('Hygiene Data'!$D$11,0,10*ROW('Hygiene Data'!D25)))</f>
        <v/>
      </c>
      <c r="DP31" s="373" t="str">
        <f ca="1">+IF(OFFSET('Hygiene Data'!$D$12,0,10*ROW('Hygiene Data'!D25))="","",OFFSET('Hygiene Data'!$D$12,0,10*ROW('Hygiene Data'!D25)))</f>
        <v/>
      </c>
      <c r="DQ31" s="373" t="str">
        <f ca="1">+IF(OFFSET('Hygiene Data'!$D$13,0,10*ROW('Hygiene Data'!D25))="","",OFFSET('Hygiene Data'!$D$13,0,10*ROW('Hygiene Data'!D25)))</f>
        <v/>
      </c>
      <c r="DR31" s="373" t="str">
        <f ca="1">+IF(OFFSET('Hygiene Data'!$E$11,0,10*ROW('Hygiene Data'!E25))="","",OFFSET('Hygiene Data'!$E$11,0,10*ROW('Hygiene Data'!E25)))</f>
        <v/>
      </c>
      <c r="DS31" s="373" t="str">
        <f ca="1">+IF(OFFSET('Hygiene Data'!$E$12,0,10*ROW('Hygiene Data'!E25))="","",OFFSET('Hygiene Data'!$E$12,0,10*ROW('Hygiene Data'!E25)))</f>
        <v/>
      </c>
      <c r="DT31" s="373" t="str">
        <f ca="1">+IF(OFFSET('Hygiene Data'!$E$13,0,10*ROW('Hygiene Data'!E25))="","",OFFSET('Hygiene Data'!$E$13,0,10*ROW('Hygiene Data'!E25)))</f>
        <v/>
      </c>
      <c r="DU31" s="373" t="str">
        <f ca="1">+IF(OFFSET('Hygiene Data'!$F$11,0,10*ROW('Hygiene Data'!F25))="","",OFFSET('Hygiene Data'!$F$11,0,10*ROW('Hygiene Data'!F25)))</f>
        <v/>
      </c>
      <c r="DV31" s="373" t="str">
        <f ca="1">+IF(OFFSET('Hygiene Data'!$F$12,0,10*ROW('Hygiene Data'!F25))="","",OFFSET('Hygiene Data'!$F$12,0,10*ROW('Hygiene Data'!F25)))</f>
        <v/>
      </c>
      <c r="DW31" s="373" t="str">
        <f ca="1">+IF(OFFSET('Hygiene Data'!$F$13,0,10*ROW('Hygiene Data'!F25))="","",OFFSET('Hygiene Data'!$F$13,0,10*ROW('Hygiene Data'!F25)))</f>
        <v/>
      </c>
      <c r="DX31" s="373" t="str">
        <f ca="1">+IF(OFFSET('Hygiene Data'!$G$11,0,10*ROW('Hygiene Data'!G25))="","",OFFSET('Hygiene Data'!$G$11,0,10*ROW('Hygiene Data'!G25)))</f>
        <v/>
      </c>
      <c r="DY31" s="373" t="str">
        <f ca="1">+IF(OFFSET('Hygiene Data'!$G$12,0,10*ROW('Hygiene Data'!G25))="","",OFFSET('Hygiene Data'!$G$12,0,10*ROW('Hygiene Data'!G25)))</f>
        <v/>
      </c>
      <c r="DZ31" s="373" t="str">
        <f ca="1">+IF(OFFSET('Hygiene Data'!$G$13,0,10*ROW('Hygiene Data'!G25))="","",OFFSET('Hygiene Data'!$G$13,0,10*ROW('Hygiene Data'!G25)))</f>
        <v/>
      </c>
      <c r="EA31" s="373" t="str">
        <f ca="1">+IF(OFFSET('Hygiene Data'!$H$11,0,10*ROW('Hygiene Data'!H25))="","",OFFSET('Hygiene Data'!$H$11,0,10*ROW('Hygiene Data'!H25)))</f>
        <v/>
      </c>
      <c r="EB31" s="373" t="str">
        <f ca="1">+IF(OFFSET('Hygiene Data'!$H$12,0,10*ROW('Hygiene Data'!H25))="","",OFFSET('Hygiene Data'!$H$12,0,10*ROW('Hygiene Data'!H25)))</f>
        <v/>
      </c>
      <c r="EC31" s="373" t="str">
        <f ca="1">+IF(OFFSET('Hygiene Data'!$H$13,0,10*ROW('Hygiene Data'!H25))="","",OFFSET('Hygiene Data'!$H$13,0,10*ROW('Hygiene Data'!H25)))</f>
        <v/>
      </c>
      <c r="ED31" s="373" t="str">
        <f ca="1">+IF(OFFSET('Hygiene Data'!$I$11,0,10*ROW('Hygiene Data'!I25))="","",OFFSET('Hygiene Data'!$I$11,0,10*ROW('Hygiene Data'!I25)))</f>
        <v/>
      </c>
      <c r="EE31" s="373" t="str">
        <f ca="1">+IF(OFFSET('Hygiene Data'!$I$12,0,10*ROW('Hygiene Data'!I25))="","",OFFSET('Hygiene Data'!$I$12,0,10*ROW('Hygiene Data'!I25)))</f>
        <v/>
      </c>
      <c r="EF31" s="373" t="str">
        <f ca="1">+IF(OFFSET('Hygiene Data'!$I$13,0,10*ROW('Hygiene Data'!I25))="","",OFFSET('Hygiene Data'!$I$13,0,10*ROW('Hygiene Data'!I25)))</f>
        <v/>
      </c>
    </row>
    <row r="32" spans="1:136" x14ac:dyDescent="0.25">
      <c r="A32" s="482" t="str">
        <f ca="1">+IF(OFFSET('Water Data'!$B$2,0,10*ROW('Water Data'!E26))="","",OFFSET('Water Data'!$B$2,0,10*ROW('Water Data'!E26)))</f>
        <v/>
      </c>
      <c r="B32" s="48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9" t="str">
        <f t="shared" ca="1" si="0"/>
        <v/>
      </c>
      <c r="D32" s="51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3" t="str">
        <f ca="1">+IF(OFFSET('Water Data'!$D$27,0,10*ROW('Water Data'!D26))="","",OFFSET('Water Data'!$D$27,0,10*ROW('Water Data'!D26)))</f>
        <v/>
      </c>
      <c r="BT32" s="373" t="str">
        <f ca="1">+IF(OFFSET('Water Data'!$D$28,0,10*ROW('Water Data'!D26))="","",OFFSET('Water Data'!$D$28,0,10*ROW('Water Data'!D26)))</f>
        <v/>
      </c>
      <c r="BU32" s="373" t="str">
        <f ca="1">+IF(OFFSET('Water Data'!$D$29,0,10*ROW('Water Data'!D26))="","",OFFSET('Water Data'!$D$29,0,10*ROW('Water Data'!D26)))</f>
        <v/>
      </c>
      <c r="BV32" s="373" t="str">
        <f ca="1">+IF(OFFSET('Water Data'!$E$27,0,10*ROW('Water Data'!E26))="","",OFFSET('Water Data'!$E$27,0,10*ROW('Water Data'!E26)))</f>
        <v/>
      </c>
      <c r="BW32" s="373" t="str">
        <f ca="1">+IF(OFFSET('Water Data'!$E$28,0,10*ROW('Water Data'!E26))="","",OFFSET('Water Data'!$E$28,0,10*ROW('Water Data'!E26)))</f>
        <v/>
      </c>
      <c r="BX32" s="373" t="str">
        <f ca="1">+IF(OFFSET('Water Data'!$E$29,0,10*ROW('Water Data'!E26))="","",OFFSET('Water Data'!$E$29,0,10*ROW('Water Data'!E26)))</f>
        <v/>
      </c>
      <c r="BY32" s="373" t="str">
        <f ca="1">+IF(OFFSET('Water Data'!$F$27,0,10*ROW('Water Data'!F26))="","",OFFSET('Water Data'!$F$27,0,10*ROW('Water Data'!F26)))</f>
        <v/>
      </c>
      <c r="BZ32" s="373" t="str">
        <f ca="1">+IF(OFFSET('Water Data'!$F$28,0,10*ROW('Water Data'!F26))="","",OFFSET('Water Data'!$F$28,0,10*ROW('Water Data'!F26)))</f>
        <v/>
      </c>
      <c r="CA32" s="373" t="str">
        <f ca="1">+IF(OFFSET('Water Data'!$F$29,0,10*ROW('Water Data'!F26))="","",OFFSET('Water Data'!$F$29,0,10*ROW('Water Data'!F26)))</f>
        <v/>
      </c>
      <c r="CB32" s="373" t="str">
        <f ca="1">+IF(OFFSET('Water Data'!$G$27,0,10*ROW('Water Data'!G26))="","",OFFSET('Water Data'!$G$27,0,10*ROW('Water Data'!G26)))</f>
        <v/>
      </c>
      <c r="CC32" s="373" t="str">
        <f ca="1">+IF(OFFSET('Water Data'!$G$28,0,10*ROW('Water Data'!G26))="","",OFFSET('Water Data'!$G$28,0,10*ROW('Water Data'!G26)))</f>
        <v/>
      </c>
      <c r="CD32" s="373" t="str">
        <f ca="1">+IF(OFFSET('Water Data'!$G$29,0,10*ROW('Water Data'!G26))="","",OFFSET('Water Data'!$G$29,0,10*ROW('Water Data'!G26)))</f>
        <v/>
      </c>
      <c r="CE32" s="373" t="str">
        <f ca="1">+IF(OFFSET('Water Data'!$H$27,0,10*ROW('Water Data'!H26))="","",OFFSET('Water Data'!$H$27,0,10*ROW('Water Data'!H26)))</f>
        <v/>
      </c>
      <c r="CF32" s="373" t="str">
        <f ca="1">+IF(OFFSET('Water Data'!$H$28,0,10*ROW('Water Data'!H26))="","",OFFSET('Water Data'!$H$28,0,10*ROW('Water Data'!H26)))</f>
        <v/>
      </c>
      <c r="CG32" s="373" t="str">
        <f ca="1">+IF(OFFSET('Water Data'!$H$29,0,10*ROW('Water Data'!H26))="","",OFFSET('Water Data'!$H$29,0,10*ROW('Water Data'!H26)))</f>
        <v/>
      </c>
      <c r="CH32" s="373" t="str">
        <f ca="1">+IF(OFFSET('Water Data'!$I$27,0,10*ROW('Water Data'!I26))="","",OFFSET('Water Data'!$I$27,0,10*ROW('Water Data'!I26)))</f>
        <v/>
      </c>
      <c r="CI32" s="373" t="str">
        <f ca="1">+IF(OFFSET('Water Data'!$I$28,0,10*ROW('Water Data'!I26))="","",OFFSET('Water Data'!$I$28,0,10*ROW('Water Data'!I26)))</f>
        <v/>
      </c>
      <c r="CJ32" s="373" t="str">
        <f ca="1">+IF(OFFSET('Water Data'!$I$29,0,10*ROW('Water Data'!I26))="","",OFFSET('Water Data'!$I$29,0,10*ROW('Water Data'!I26)))</f>
        <v/>
      </c>
      <c r="CK32" s="373" t="str">
        <f ca="1">+IF(OFFSET('Sanitation Data'!$D$28,0,10*ROW('Sanitation Data'!D26))="","",OFFSET('Sanitation Data'!$D$28,0,10*ROW('Sanitation Data'!D26)))</f>
        <v/>
      </c>
      <c r="CL32" s="373" t="str">
        <f ca="1">+IF(OFFSET('Sanitation Data'!$D$29,0,10*ROW('Sanitation Data'!D26))="","",OFFSET('Sanitation Data'!$D$29,0,10*ROW('Sanitation Data'!D26)))</f>
        <v/>
      </c>
      <c r="CM32" s="373" t="str">
        <f ca="1">+IF(OFFSET('Sanitation Data'!$D$30,0,10*ROW('Sanitation Data'!D26))="","",OFFSET('Sanitation Data'!$D$30,0,10*ROW('Sanitation Data'!D26)))</f>
        <v/>
      </c>
      <c r="CN32" s="373" t="str">
        <f ca="1">+IF(OFFSET('Sanitation Data'!$D$31,0,10*ROW('Sanitation Data'!D26))="","",OFFSET('Sanitation Data'!$D$31,0,10*ROW('Sanitation Data'!D26)))</f>
        <v/>
      </c>
      <c r="CO32" s="373" t="str">
        <f ca="1">+IF(OFFSET('Sanitation Data'!$D$32,0,10*ROW('Sanitation Data'!D26))="","",OFFSET('Sanitation Data'!$D$32,0,10*ROW('Sanitation Data'!D26)))</f>
        <v/>
      </c>
      <c r="CP32" s="373" t="str">
        <f ca="1">+IF(OFFSET('Sanitation Data'!$E$28,0,10*ROW('Sanitation Data'!E26))="","",OFFSET('Sanitation Data'!$E$28,0,10*ROW('Sanitation Data'!E26)))</f>
        <v/>
      </c>
      <c r="CQ32" s="373" t="str">
        <f ca="1">+IF(OFFSET('Sanitation Data'!$E$29,0,10*ROW('Sanitation Data'!E26))="","",OFFSET('Sanitation Data'!$E$29,0,10*ROW('Sanitation Data'!E26)))</f>
        <v/>
      </c>
      <c r="CR32" s="373" t="str">
        <f ca="1">+IF(OFFSET('Sanitation Data'!$E$30,0,10*ROW('Sanitation Data'!E26))="","",OFFSET('Sanitation Data'!$E$30,0,10*ROW('Sanitation Data'!E26)))</f>
        <v/>
      </c>
      <c r="CS32" s="373" t="str">
        <f ca="1">+IF(OFFSET('Sanitation Data'!$E$31,0,10*ROW('Sanitation Data'!E26))="","",OFFSET('Sanitation Data'!$E$31,0,10*ROW('Sanitation Data'!E26)))</f>
        <v/>
      </c>
      <c r="CT32" s="373" t="str">
        <f ca="1">+IF(OFFSET('Sanitation Data'!$E$32,0,10*ROW('Sanitation Data'!E26))="","",OFFSET('Sanitation Data'!$E$32,0,10*ROW('Sanitation Data'!E26)))</f>
        <v/>
      </c>
      <c r="CU32" s="373" t="str">
        <f ca="1">+IF(OFFSET('Sanitation Data'!$F$28,0,10*ROW('Sanitation Data'!F26))="","",OFFSET('Sanitation Data'!$F$28,0,10*ROW('Sanitation Data'!F26)))</f>
        <v/>
      </c>
      <c r="CV32" s="373" t="str">
        <f ca="1">+IF(OFFSET('Sanitation Data'!$F$29,0,10*ROW('Sanitation Data'!F26))="","",OFFSET('Sanitation Data'!$F$29,0,10*ROW('Sanitation Data'!F26)))</f>
        <v/>
      </c>
      <c r="CW32" s="373" t="str">
        <f ca="1">+IF(OFFSET('Sanitation Data'!$F$30,0,10*ROW('Sanitation Data'!F26))="","",OFFSET('Sanitation Data'!$F$30,0,10*ROW('Sanitation Data'!F26)))</f>
        <v/>
      </c>
      <c r="CX32" s="373" t="str">
        <f ca="1">+IF(OFFSET('Sanitation Data'!$F$31,0,10*ROW('Sanitation Data'!F26))="","",OFFSET('Sanitation Data'!$F$31,0,10*ROW('Sanitation Data'!F26)))</f>
        <v/>
      </c>
      <c r="CY32" s="373" t="str">
        <f ca="1">+IF(OFFSET('Sanitation Data'!$F$32,0,10*ROW('Sanitation Data'!F26))="","",OFFSET('Sanitation Data'!$F$32,0,10*ROW('Sanitation Data'!F26)))</f>
        <v/>
      </c>
      <c r="CZ32" s="373" t="str">
        <f ca="1">+IF(OFFSET('Sanitation Data'!$G$28,0,10*ROW('Sanitation Data'!G26))="","",OFFSET('Sanitation Data'!$G$28,0,10*ROW('Sanitation Data'!G26)))</f>
        <v/>
      </c>
      <c r="DA32" s="373" t="str">
        <f ca="1">+IF(OFFSET('Sanitation Data'!$G$29,0,10*ROW('Sanitation Data'!G26))="","",OFFSET('Sanitation Data'!$G$29,0,10*ROW('Sanitation Data'!G26)))</f>
        <v/>
      </c>
      <c r="DB32" s="373" t="str">
        <f ca="1">+IF(OFFSET('Sanitation Data'!$G$30,0,10*ROW('Sanitation Data'!G26))="","",OFFSET('Sanitation Data'!$G$30,0,10*ROW('Sanitation Data'!G26)))</f>
        <v/>
      </c>
      <c r="DC32" s="373" t="str">
        <f ca="1">+IF(OFFSET('Sanitation Data'!$G$31,0,10*ROW('Sanitation Data'!G26))="","",OFFSET('Sanitation Data'!$G$31,0,10*ROW('Sanitation Data'!G26)))</f>
        <v/>
      </c>
      <c r="DD32" s="373" t="str">
        <f ca="1">+IF(OFFSET('Sanitation Data'!$G$32,0,10*ROW('Sanitation Data'!G26))="","",OFFSET('Sanitation Data'!$G$32,0,10*ROW('Sanitation Data'!G26)))</f>
        <v/>
      </c>
      <c r="DE32" s="373" t="str">
        <f ca="1">+IF(OFFSET('Sanitation Data'!$H$28,0,10*ROW('Sanitation Data'!H26))="","",OFFSET('Sanitation Data'!$H$28,0,10*ROW('Sanitation Data'!H26)))</f>
        <v/>
      </c>
      <c r="DF32" s="373" t="str">
        <f ca="1">+IF(OFFSET('Sanitation Data'!$H$29,0,10*ROW('Sanitation Data'!H26))="","",OFFSET('Sanitation Data'!$H$29,0,10*ROW('Sanitation Data'!H26)))</f>
        <v/>
      </c>
      <c r="DG32" s="373" t="str">
        <f ca="1">+IF(OFFSET('Sanitation Data'!$H$30,0,10*ROW('Sanitation Data'!H26))="","",OFFSET('Sanitation Data'!$H$30,0,10*ROW('Sanitation Data'!H26)))</f>
        <v/>
      </c>
      <c r="DH32" s="373" t="str">
        <f ca="1">+IF(OFFSET('Sanitation Data'!$H$31,0,10*ROW('Sanitation Data'!H26))="","",OFFSET('Sanitation Data'!$H$31,0,10*ROW('Sanitation Data'!H26)))</f>
        <v/>
      </c>
      <c r="DI32" s="373" t="str">
        <f ca="1">+IF(OFFSET('Sanitation Data'!$H$32,0,10*ROW('Sanitation Data'!H26))="","",OFFSET('Sanitation Data'!$H$32,0,10*ROW('Sanitation Data'!H26)))</f>
        <v/>
      </c>
      <c r="DJ32" s="373" t="str">
        <f ca="1">+IF(OFFSET('Sanitation Data'!$I$28,0,10*ROW('Sanitation Data'!I26))="","",OFFSET('Sanitation Data'!$I$28,0,10*ROW('Sanitation Data'!I26)))</f>
        <v/>
      </c>
      <c r="DK32" s="373" t="str">
        <f ca="1">+IF(OFFSET('Sanitation Data'!$I$29,0,10*ROW('Sanitation Data'!I26))="","",OFFSET('Sanitation Data'!$I$29,0,10*ROW('Sanitation Data'!I26)))</f>
        <v/>
      </c>
      <c r="DL32" s="373" t="str">
        <f ca="1">+IF(OFFSET('Sanitation Data'!$I$30,0,10*ROW('Sanitation Data'!I26))="","",OFFSET('Sanitation Data'!$I$30,0,10*ROW('Sanitation Data'!I26)))</f>
        <v/>
      </c>
      <c r="DM32" s="373" t="str">
        <f ca="1">+IF(OFFSET('Sanitation Data'!$I$31,0,10*ROW('Sanitation Data'!I26))="","",OFFSET('Sanitation Data'!$I$31,0,10*ROW('Sanitation Data'!I26)))</f>
        <v/>
      </c>
      <c r="DN32" s="373" t="str">
        <f ca="1">+IF(OFFSET('Sanitation Data'!$I$32,0,10*ROW('Sanitation Data'!I26))="","",OFFSET('Sanitation Data'!$I$32,0,10*ROW('Sanitation Data'!I26)))</f>
        <v/>
      </c>
      <c r="DO32" s="373" t="str">
        <f ca="1">+IF(OFFSET('Hygiene Data'!$D$11,0,10*ROW('Hygiene Data'!D26))="","",OFFSET('Hygiene Data'!$D$11,0,10*ROW('Hygiene Data'!D26)))</f>
        <v/>
      </c>
      <c r="DP32" s="373" t="str">
        <f ca="1">+IF(OFFSET('Hygiene Data'!$D$12,0,10*ROW('Hygiene Data'!D26))="","",OFFSET('Hygiene Data'!$D$12,0,10*ROW('Hygiene Data'!D26)))</f>
        <v/>
      </c>
      <c r="DQ32" s="373" t="str">
        <f ca="1">+IF(OFFSET('Hygiene Data'!$D$13,0,10*ROW('Hygiene Data'!D26))="","",OFFSET('Hygiene Data'!$D$13,0,10*ROW('Hygiene Data'!D26)))</f>
        <v/>
      </c>
      <c r="DR32" s="373" t="str">
        <f ca="1">+IF(OFFSET('Hygiene Data'!$E$11,0,10*ROW('Hygiene Data'!E26))="","",OFFSET('Hygiene Data'!$E$11,0,10*ROW('Hygiene Data'!E26)))</f>
        <v/>
      </c>
      <c r="DS32" s="373" t="str">
        <f ca="1">+IF(OFFSET('Hygiene Data'!$E$12,0,10*ROW('Hygiene Data'!E26))="","",OFFSET('Hygiene Data'!$E$12,0,10*ROW('Hygiene Data'!E26)))</f>
        <v/>
      </c>
      <c r="DT32" s="373" t="str">
        <f ca="1">+IF(OFFSET('Hygiene Data'!$E$13,0,10*ROW('Hygiene Data'!E26))="","",OFFSET('Hygiene Data'!$E$13,0,10*ROW('Hygiene Data'!E26)))</f>
        <v/>
      </c>
      <c r="DU32" s="373" t="str">
        <f ca="1">+IF(OFFSET('Hygiene Data'!$F$11,0,10*ROW('Hygiene Data'!F26))="","",OFFSET('Hygiene Data'!$F$11,0,10*ROW('Hygiene Data'!F26)))</f>
        <v/>
      </c>
      <c r="DV32" s="373" t="str">
        <f ca="1">+IF(OFFSET('Hygiene Data'!$F$12,0,10*ROW('Hygiene Data'!F26))="","",OFFSET('Hygiene Data'!$F$12,0,10*ROW('Hygiene Data'!F26)))</f>
        <v/>
      </c>
      <c r="DW32" s="373" t="str">
        <f ca="1">+IF(OFFSET('Hygiene Data'!$F$13,0,10*ROW('Hygiene Data'!F26))="","",OFFSET('Hygiene Data'!$F$13,0,10*ROW('Hygiene Data'!F26)))</f>
        <v/>
      </c>
      <c r="DX32" s="373" t="str">
        <f ca="1">+IF(OFFSET('Hygiene Data'!$G$11,0,10*ROW('Hygiene Data'!G26))="","",OFFSET('Hygiene Data'!$G$11,0,10*ROW('Hygiene Data'!G26)))</f>
        <v/>
      </c>
      <c r="DY32" s="373" t="str">
        <f ca="1">+IF(OFFSET('Hygiene Data'!$G$12,0,10*ROW('Hygiene Data'!G26))="","",OFFSET('Hygiene Data'!$G$12,0,10*ROW('Hygiene Data'!G26)))</f>
        <v/>
      </c>
      <c r="DZ32" s="373" t="str">
        <f ca="1">+IF(OFFSET('Hygiene Data'!$G$13,0,10*ROW('Hygiene Data'!G26))="","",OFFSET('Hygiene Data'!$G$13,0,10*ROW('Hygiene Data'!G26)))</f>
        <v/>
      </c>
      <c r="EA32" s="373" t="str">
        <f ca="1">+IF(OFFSET('Hygiene Data'!$H$11,0,10*ROW('Hygiene Data'!H26))="","",OFFSET('Hygiene Data'!$H$11,0,10*ROW('Hygiene Data'!H26)))</f>
        <v/>
      </c>
      <c r="EB32" s="373" t="str">
        <f ca="1">+IF(OFFSET('Hygiene Data'!$H$12,0,10*ROW('Hygiene Data'!H26))="","",OFFSET('Hygiene Data'!$H$12,0,10*ROW('Hygiene Data'!H26)))</f>
        <v/>
      </c>
      <c r="EC32" s="373" t="str">
        <f ca="1">+IF(OFFSET('Hygiene Data'!$H$13,0,10*ROW('Hygiene Data'!H26))="","",OFFSET('Hygiene Data'!$H$13,0,10*ROW('Hygiene Data'!H26)))</f>
        <v/>
      </c>
      <c r="ED32" s="373" t="str">
        <f ca="1">+IF(OFFSET('Hygiene Data'!$I$11,0,10*ROW('Hygiene Data'!I26))="","",OFFSET('Hygiene Data'!$I$11,0,10*ROW('Hygiene Data'!I26)))</f>
        <v/>
      </c>
      <c r="EE32" s="373" t="str">
        <f ca="1">+IF(OFFSET('Hygiene Data'!$I$12,0,10*ROW('Hygiene Data'!I26))="","",OFFSET('Hygiene Data'!$I$12,0,10*ROW('Hygiene Data'!I26)))</f>
        <v/>
      </c>
      <c r="EF32" s="373" t="str">
        <f ca="1">+IF(OFFSET('Hygiene Data'!$I$13,0,10*ROW('Hygiene Data'!I26))="","",OFFSET('Hygiene Data'!$I$13,0,10*ROW('Hygiene Data'!I26)))</f>
        <v/>
      </c>
    </row>
    <row r="33" spans="1:136" x14ac:dyDescent="0.25">
      <c r="A33" s="482" t="str">
        <f ca="1">+IF(OFFSET('Water Data'!$B$2,0,10*ROW('Water Data'!E27))="","",OFFSET('Water Data'!$B$2,0,10*ROW('Water Data'!E27)))</f>
        <v/>
      </c>
      <c r="B33" s="48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9" t="str">
        <f t="shared" ca="1" si="0"/>
        <v/>
      </c>
      <c r="D33" s="51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3" t="str">
        <f ca="1">+IF(OFFSET('Water Data'!$D$27,0,10*ROW('Water Data'!D27))="","",OFFSET('Water Data'!$D$27,0,10*ROW('Water Data'!D27)))</f>
        <v/>
      </c>
      <c r="BT33" s="373" t="str">
        <f ca="1">+IF(OFFSET('Water Data'!$D$28,0,10*ROW('Water Data'!D27))="","",OFFSET('Water Data'!$D$28,0,10*ROW('Water Data'!D27)))</f>
        <v/>
      </c>
      <c r="BU33" s="373" t="str">
        <f ca="1">+IF(OFFSET('Water Data'!$D$29,0,10*ROW('Water Data'!D27))="","",OFFSET('Water Data'!$D$29,0,10*ROW('Water Data'!D27)))</f>
        <v/>
      </c>
      <c r="BV33" s="373" t="str">
        <f ca="1">+IF(OFFSET('Water Data'!$E$27,0,10*ROW('Water Data'!E27))="","",OFFSET('Water Data'!$E$27,0,10*ROW('Water Data'!E27)))</f>
        <v/>
      </c>
      <c r="BW33" s="373" t="str">
        <f ca="1">+IF(OFFSET('Water Data'!$E$28,0,10*ROW('Water Data'!E27))="","",OFFSET('Water Data'!$E$28,0,10*ROW('Water Data'!E27)))</f>
        <v/>
      </c>
      <c r="BX33" s="373" t="str">
        <f ca="1">+IF(OFFSET('Water Data'!$E$29,0,10*ROW('Water Data'!E27))="","",OFFSET('Water Data'!$E$29,0,10*ROW('Water Data'!E27)))</f>
        <v/>
      </c>
      <c r="BY33" s="373" t="str">
        <f ca="1">+IF(OFFSET('Water Data'!$F$27,0,10*ROW('Water Data'!F27))="","",OFFSET('Water Data'!$F$27,0,10*ROW('Water Data'!F27)))</f>
        <v/>
      </c>
      <c r="BZ33" s="373" t="str">
        <f ca="1">+IF(OFFSET('Water Data'!$F$28,0,10*ROW('Water Data'!F27))="","",OFFSET('Water Data'!$F$28,0,10*ROW('Water Data'!F27)))</f>
        <v/>
      </c>
      <c r="CA33" s="373" t="str">
        <f ca="1">+IF(OFFSET('Water Data'!$F$29,0,10*ROW('Water Data'!F27))="","",OFFSET('Water Data'!$F$29,0,10*ROW('Water Data'!F27)))</f>
        <v/>
      </c>
      <c r="CB33" s="373" t="str">
        <f ca="1">+IF(OFFSET('Water Data'!$G$27,0,10*ROW('Water Data'!G27))="","",OFFSET('Water Data'!$G$27,0,10*ROW('Water Data'!G27)))</f>
        <v/>
      </c>
      <c r="CC33" s="373" t="str">
        <f ca="1">+IF(OFFSET('Water Data'!$G$28,0,10*ROW('Water Data'!G27))="","",OFFSET('Water Data'!$G$28,0,10*ROW('Water Data'!G27)))</f>
        <v/>
      </c>
      <c r="CD33" s="373" t="str">
        <f ca="1">+IF(OFFSET('Water Data'!$G$29,0,10*ROW('Water Data'!G27))="","",OFFSET('Water Data'!$G$29,0,10*ROW('Water Data'!G27)))</f>
        <v/>
      </c>
      <c r="CE33" s="373" t="str">
        <f ca="1">+IF(OFFSET('Water Data'!$H$27,0,10*ROW('Water Data'!H27))="","",OFFSET('Water Data'!$H$27,0,10*ROW('Water Data'!H27)))</f>
        <v/>
      </c>
      <c r="CF33" s="373" t="str">
        <f ca="1">+IF(OFFSET('Water Data'!$H$28,0,10*ROW('Water Data'!H27))="","",OFFSET('Water Data'!$H$28,0,10*ROW('Water Data'!H27)))</f>
        <v/>
      </c>
      <c r="CG33" s="373" t="str">
        <f ca="1">+IF(OFFSET('Water Data'!$H$29,0,10*ROW('Water Data'!H27))="","",OFFSET('Water Data'!$H$29,0,10*ROW('Water Data'!H27)))</f>
        <v/>
      </c>
      <c r="CH33" s="373" t="str">
        <f ca="1">+IF(OFFSET('Water Data'!$I$27,0,10*ROW('Water Data'!I27))="","",OFFSET('Water Data'!$I$27,0,10*ROW('Water Data'!I27)))</f>
        <v/>
      </c>
      <c r="CI33" s="373" t="str">
        <f ca="1">+IF(OFFSET('Water Data'!$I$28,0,10*ROW('Water Data'!I27))="","",OFFSET('Water Data'!$I$28,0,10*ROW('Water Data'!I27)))</f>
        <v/>
      </c>
      <c r="CJ33" s="373" t="str">
        <f ca="1">+IF(OFFSET('Water Data'!$I$29,0,10*ROW('Water Data'!I27))="","",OFFSET('Water Data'!$I$29,0,10*ROW('Water Data'!I27)))</f>
        <v/>
      </c>
      <c r="CK33" s="373" t="str">
        <f ca="1">+IF(OFFSET('Sanitation Data'!$D$28,0,10*ROW('Sanitation Data'!D27))="","",OFFSET('Sanitation Data'!$D$28,0,10*ROW('Sanitation Data'!D27)))</f>
        <v/>
      </c>
      <c r="CL33" s="373" t="str">
        <f ca="1">+IF(OFFSET('Sanitation Data'!$D$29,0,10*ROW('Sanitation Data'!D27))="","",OFFSET('Sanitation Data'!$D$29,0,10*ROW('Sanitation Data'!D27)))</f>
        <v/>
      </c>
      <c r="CM33" s="373" t="str">
        <f ca="1">+IF(OFFSET('Sanitation Data'!$D$30,0,10*ROW('Sanitation Data'!D27))="","",OFFSET('Sanitation Data'!$D$30,0,10*ROW('Sanitation Data'!D27)))</f>
        <v/>
      </c>
      <c r="CN33" s="373" t="str">
        <f ca="1">+IF(OFFSET('Sanitation Data'!$D$31,0,10*ROW('Sanitation Data'!D27))="","",OFFSET('Sanitation Data'!$D$31,0,10*ROW('Sanitation Data'!D27)))</f>
        <v/>
      </c>
      <c r="CO33" s="373" t="str">
        <f ca="1">+IF(OFFSET('Sanitation Data'!$D$32,0,10*ROW('Sanitation Data'!D27))="","",OFFSET('Sanitation Data'!$D$32,0,10*ROW('Sanitation Data'!D27)))</f>
        <v/>
      </c>
      <c r="CP33" s="373" t="str">
        <f ca="1">+IF(OFFSET('Sanitation Data'!$E$28,0,10*ROW('Sanitation Data'!E27))="","",OFFSET('Sanitation Data'!$E$28,0,10*ROW('Sanitation Data'!E27)))</f>
        <v/>
      </c>
      <c r="CQ33" s="373" t="str">
        <f ca="1">+IF(OFFSET('Sanitation Data'!$E$29,0,10*ROW('Sanitation Data'!E27))="","",OFFSET('Sanitation Data'!$E$29,0,10*ROW('Sanitation Data'!E27)))</f>
        <v/>
      </c>
      <c r="CR33" s="373" t="str">
        <f ca="1">+IF(OFFSET('Sanitation Data'!$E$30,0,10*ROW('Sanitation Data'!E27))="","",OFFSET('Sanitation Data'!$E$30,0,10*ROW('Sanitation Data'!E27)))</f>
        <v/>
      </c>
      <c r="CS33" s="373" t="str">
        <f ca="1">+IF(OFFSET('Sanitation Data'!$E$31,0,10*ROW('Sanitation Data'!E27))="","",OFFSET('Sanitation Data'!$E$31,0,10*ROW('Sanitation Data'!E27)))</f>
        <v/>
      </c>
      <c r="CT33" s="373" t="str">
        <f ca="1">+IF(OFFSET('Sanitation Data'!$E$32,0,10*ROW('Sanitation Data'!E27))="","",OFFSET('Sanitation Data'!$E$32,0,10*ROW('Sanitation Data'!E27)))</f>
        <v/>
      </c>
      <c r="CU33" s="373" t="str">
        <f ca="1">+IF(OFFSET('Sanitation Data'!$F$28,0,10*ROW('Sanitation Data'!F27))="","",OFFSET('Sanitation Data'!$F$28,0,10*ROW('Sanitation Data'!F27)))</f>
        <v/>
      </c>
      <c r="CV33" s="373" t="str">
        <f ca="1">+IF(OFFSET('Sanitation Data'!$F$29,0,10*ROW('Sanitation Data'!F27))="","",OFFSET('Sanitation Data'!$F$29,0,10*ROW('Sanitation Data'!F27)))</f>
        <v/>
      </c>
      <c r="CW33" s="373" t="str">
        <f ca="1">+IF(OFFSET('Sanitation Data'!$F$30,0,10*ROW('Sanitation Data'!F27))="","",OFFSET('Sanitation Data'!$F$30,0,10*ROW('Sanitation Data'!F27)))</f>
        <v/>
      </c>
      <c r="CX33" s="373" t="str">
        <f ca="1">+IF(OFFSET('Sanitation Data'!$F$31,0,10*ROW('Sanitation Data'!F27))="","",OFFSET('Sanitation Data'!$F$31,0,10*ROW('Sanitation Data'!F27)))</f>
        <v/>
      </c>
      <c r="CY33" s="373" t="str">
        <f ca="1">+IF(OFFSET('Sanitation Data'!$F$32,0,10*ROW('Sanitation Data'!F27))="","",OFFSET('Sanitation Data'!$F$32,0,10*ROW('Sanitation Data'!F27)))</f>
        <v/>
      </c>
      <c r="CZ33" s="373" t="str">
        <f ca="1">+IF(OFFSET('Sanitation Data'!$G$28,0,10*ROW('Sanitation Data'!G27))="","",OFFSET('Sanitation Data'!$G$28,0,10*ROW('Sanitation Data'!G27)))</f>
        <v/>
      </c>
      <c r="DA33" s="373" t="str">
        <f ca="1">+IF(OFFSET('Sanitation Data'!$G$29,0,10*ROW('Sanitation Data'!G27))="","",OFFSET('Sanitation Data'!$G$29,0,10*ROW('Sanitation Data'!G27)))</f>
        <v/>
      </c>
      <c r="DB33" s="373" t="str">
        <f ca="1">+IF(OFFSET('Sanitation Data'!$G$30,0,10*ROW('Sanitation Data'!G27))="","",OFFSET('Sanitation Data'!$G$30,0,10*ROW('Sanitation Data'!G27)))</f>
        <v/>
      </c>
      <c r="DC33" s="373" t="str">
        <f ca="1">+IF(OFFSET('Sanitation Data'!$G$31,0,10*ROW('Sanitation Data'!G27))="","",OFFSET('Sanitation Data'!$G$31,0,10*ROW('Sanitation Data'!G27)))</f>
        <v/>
      </c>
      <c r="DD33" s="373" t="str">
        <f ca="1">+IF(OFFSET('Sanitation Data'!$G$32,0,10*ROW('Sanitation Data'!G27))="","",OFFSET('Sanitation Data'!$G$32,0,10*ROW('Sanitation Data'!G27)))</f>
        <v/>
      </c>
      <c r="DE33" s="373" t="str">
        <f ca="1">+IF(OFFSET('Sanitation Data'!$H$28,0,10*ROW('Sanitation Data'!H27))="","",OFFSET('Sanitation Data'!$H$28,0,10*ROW('Sanitation Data'!H27)))</f>
        <v/>
      </c>
      <c r="DF33" s="373" t="str">
        <f ca="1">+IF(OFFSET('Sanitation Data'!$H$29,0,10*ROW('Sanitation Data'!H27))="","",OFFSET('Sanitation Data'!$H$29,0,10*ROW('Sanitation Data'!H27)))</f>
        <v/>
      </c>
      <c r="DG33" s="373" t="str">
        <f ca="1">+IF(OFFSET('Sanitation Data'!$H$30,0,10*ROW('Sanitation Data'!H27))="","",OFFSET('Sanitation Data'!$H$30,0,10*ROW('Sanitation Data'!H27)))</f>
        <v/>
      </c>
      <c r="DH33" s="373" t="str">
        <f ca="1">+IF(OFFSET('Sanitation Data'!$H$31,0,10*ROW('Sanitation Data'!H27))="","",OFFSET('Sanitation Data'!$H$31,0,10*ROW('Sanitation Data'!H27)))</f>
        <v/>
      </c>
      <c r="DI33" s="373" t="str">
        <f ca="1">+IF(OFFSET('Sanitation Data'!$H$32,0,10*ROW('Sanitation Data'!H27))="","",OFFSET('Sanitation Data'!$H$32,0,10*ROW('Sanitation Data'!H27)))</f>
        <v/>
      </c>
      <c r="DJ33" s="373" t="str">
        <f ca="1">+IF(OFFSET('Sanitation Data'!$I$28,0,10*ROW('Sanitation Data'!I27))="","",OFFSET('Sanitation Data'!$I$28,0,10*ROW('Sanitation Data'!I27)))</f>
        <v/>
      </c>
      <c r="DK33" s="373" t="str">
        <f ca="1">+IF(OFFSET('Sanitation Data'!$I$29,0,10*ROW('Sanitation Data'!I27))="","",OFFSET('Sanitation Data'!$I$29,0,10*ROW('Sanitation Data'!I27)))</f>
        <v/>
      </c>
      <c r="DL33" s="373" t="str">
        <f ca="1">+IF(OFFSET('Sanitation Data'!$I$30,0,10*ROW('Sanitation Data'!I27))="","",OFFSET('Sanitation Data'!$I$30,0,10*ROW('Sanitation Data'!I27)))</f>
        <v/>
      </c>
      <c r="DM33" s="373" t="str">
        <f ca="1">+IF(OFFSET('Sanitation Data'!$I$31,0,10*ROW('Sanitation Data'!I27))="","",OFFSET('Sanitation Data'!$I$31,0,10*ROW('Sanitation Data'!I27)))</f>
        <v/>
      </c>
      <c r="DN33" s="373" t="str">
        <f ca="1">+IF(OFFSET('Sanitation Data'!$I$32,0,10*ROW('Sanitation Data'!I27))="","",OFFSET('Sanitation Data'!$I$32,0,10*ROW('Sanitation Data'!I27)))</f>
        <v/>
      </c>
      <c r="DO33" s="373" t="str">
        <f ca="1">+IF(OFFSET('Hygiene Data'!$D$11,0,10*ROW('Hygiene Data'!D27))="","",OFFSET('Hygiene Data'!$D$11,0,10*ROW('Hygiene Data'!D27)))</f>
        <v/>
      </c>
      <c r="DP33" s="373" t="str">
        <f ca="1">+IF(OFFSET('Hygiene Data'!$D$12,0,10*ROW('Hygiene Data'!D27))="","",OFFSET('Hygiene Data'!$D$12,0,10*ROW('Hygiene Data'!D27)))</f>
        <v/>
      </c>
      <c r="DQ33" s="373" t="str">
        <f ca="1">+IF(OFFSET('Hygiene Data'!$D$13,0,10*ROW('Hygiene Data'!D27))="","",OFFSET('Hygiene Data'!$D$13,0,10*ROW('Hygiene Data'!D27)))</f>
        <v/>
      </c>
      <c r="DR33" s="373" t="str">
        <f ca="1">+IF(OFFSET('Hygiene Data'!$E$11,0,10*ROW('Hygiene Data'!E27))="","",OFFSET('Hygiene Data'!$E$11,0,10*ROW('Hygiene Data'!E27)))</f>
        <v/>
      </c>
      <c r="DS33" s="373" t="str">
        <f ca="1">+IF(OFFSET('Hygiene Data'!$E$12,0,10*ROW('Hygiene Data'!E27))="","",OFFSET('Hygiene Data'!$E$12,0,10*ROW('Hygiene Data'!E27)))</f>
        <v/>
      </c>
      <c r="DT33" s="373" t="str">
        <f ca="1">+IF(OFFSET('Hygiene Data'!$E$13,0,10*ROW('Hygiene Data'!E27))="","",OFFSET('Hygiene Data'!$E$13,0,10*ROW('Hygiene Data'!E27)))</f>
        <v/>
      </c>
      <c r="DU33" s="373" t="str">
        <f ca="1">+IF(OFFSET('Hygiene Data'!$F$11,0,10*ROW('Hygiene Data'!F27))="","",OFFSET('Hygiene Data'!$F$11,0,10*ROW('Hygiene Data'!F27)))</f>
        <v/>
      </c>
      <c r="DV33" s="373" t="str">
        <f ca="1">+IF(OFFSET('Hygiene Data'!$F$12,0,10*ROW('Hygiene Data'!F27))="","",OFFSET('Hygiene Data'!$F$12,0,10*ROW('Hygiene Data'!F27)))</f>
        <v/>
      </c>
      <c r="DW33" s="373" t="str">
        <f ca="1">+IF(OFFSET('Hygiene Data'!$F$13,0,10*ROW('Hygiene Data'!F27))="","",OFFSET('Hygiene Data'!$F$13,0,10*ROW('Hygiene Data'!F27)))</f>
        <v/>
      </c>
      <c r="DX33" s="373" t="str">
        <f ca="1">+IF(OFFSET('Hygiene Data'!$G$11,0,10*ROW('Hygiene Data'!G27))="","",OFFSET('Hygiene Data'!$G$11,0,10*ROW('Hygiene Data'!G27)))</f>
        <v/>
      </c>
      <c r="DY33" s="373" t="str">
        <f ca="1">+IF(OFFSET('Hygiene Data'!$G$12,0,10*ROW('Hygiene Data'!G27))="","",OFFSET('Hygiene Data'!$G$12,0,10*ROW('Hygiene Data'!G27)))</f>
        <v/>
      </c>
      <c r="DZ33" s="373" t="str">
        <f ca="1">+IF(OFFSET('Hygiene Data'!$G$13,0,10*ROW('Hygiene Data'!G27))="","",OFFSET('Hygiene Data'!$G$13,0,10*ROW('Hygiene Data'!G27)))</f>
        <v/>
      </c>
      <c r="EA33" s="373" t="str">
        <f ca="1">+IF(OFFSET('Hygiene Data'!$H$11,0,10*ROW('Hygiene Data'!H27))="","",OFFSET('Hygiene Data'!$H$11,0,10*ROW('Hygiene Data'!H27)))</f>
        <v/>
      </c>
      <c r="EB33" s="373" t="str">
        <f ca="1">+IF(OFFSET('Hygiene Data'!$H$12,0,10*ROW('Hygiene Data'!H27))="","",OFFSET('Hygiene Data'!$H$12,0,10*ROW('Hygiene Data'!H27)))</f>
        <v/>
      </c>
      <c r="EC33" s="373" t="str">
        <f ca="1">+IF(OFFSET('Hygiene Data'!$H$13,0,10*ROW('Hygiene Data'!H27))="","",OFFSET('Hygiene Data'!$H$13,0,10*ROW('Hygiene Data'!H27)))</f>
        <v/>
      </c>
      <c r="ED33" s="373" t="str">
        <f ca="1">+IF(OFFSET('Hygiene Data'!$I$11,0,10*ROW('Hygiene Data'!I27))="","",OFFSET('Hygiene Data'!$I$11,0,10*ROW('Hygiene Data'!I27)))</f>
        <v/>
      </c>
      <c r="EE33" s="373" t="str">
        <f ca="1">+IF(OFFSET('Hygiene Data'!$I$12,0,10*ROW('Hygiene Data'!I27))="","",OFFSET('Hygiene Data'!$I$12,0,10*ROW('Hygiene Data'!I27)))</f>
        <v/>
      </c>
      <c r="EF33" s="373" t="str">
        <f ca="1">+IF(OFFSET('Hygiene Data'!$I$13,0,10*ROW('Hygiene Data'!I27))="","",OFFSET('Hygiene Data'!$I$13,0,10*ROW('Hygiene Data'!I27)))</f>
        <v/>
      </c>
    </row>
    <row r="34" spans="1:136" x14ac:dyDescent="0.25">
      <c r="A34" s="482" t="str">
        <f ca="1">+IF(OFFSET('Water Data'!$B$2,0,10*ROW('Water Data'!E28))="","",OFFSET('Water Data'!$B$2,0,10*ROW('Water Data'!E28)))</f>
        <v/>
      </c>
      <c r="B34" s="48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9" t="str">
        <f t="shared" ca="1" si="0"/>
        <v/>
      </c>
      <c r="D34" s="51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3" t="str">
        <f ca="1">+IF(OFFSET('Water Data'!$D$27,0,10*ROW('Water Data'!D28))="","",OFFSET('Water Data'!$D$27,0,10*ROW('Water Data'!D28)))</f>
        <v/>
      </c>
      <c r="BT34" s="373" t="str">
        <f ca="1">+IF(OFFSET('Water Data'!$D$28,0,10*ROW('Water Data'!D28))="","",OFFSET('Water Data'!$D$28,0,10*ROW('Water Data'!D28)))</f>
        <v/>
      </c>
      <c r="BU34" s="373" t="str">
        <f ca="1">+IF(OFFSET('Water Data'!$D$29,0,10*ROW('Water Data'!D28))="","",OFFSET('Water Data'!$D$29,0,10*ROW('Water Data'!D28)))</f>
        <v/>
      </c>
      <c r="BV34" s="373" t="str">
        <f ca="1">+IF(OFFSET('Water Data'!$E$27,0,10*ROW('Water Data'!E28))="","",OFFSET('Water Data'!$E$27,0,10*ROW('Water Data'!E28)))</f>
        <v/>
      </c>
      <c r="BW34" s="373" t="str">
        <f ca="1">+IF(OFFSET('Water Data'!$E$28,0,10*ROW('Water Data'!E28))="","",OFFSET('Water Data'!$E$28,0,10*ROW('Water Data'!E28)))</f>
        <v/>
      </c>
      <c r="BX34" s="373" t="str">
        <f ca="1">+IF(OFFSET('Water Data'!$E$29,0,10*ROW('Water Data'!E28))="","",OFFSET('Water Data'!$E$29,0,10*ROW('Water Data'!E28)))</f>
        <v/>
      </c>
      <c r="BY34" s="373" t="str">
        <f ca="1">+IF(OFFSET('Water Data'!$F$27,0,10*ROW('Water Data'!F28))="","",OFFSET('Water Data'!$F$27,0,10*ROW('Water Data'!F28)))</f>
        <v/>
      </c>
      <c r="BZ34" s="373" t="str">
        <f ca="1">+IF(OFFSET('Water Data'!$F$28,0,10*ROW('Water Data'!F28))="","",OFFSET('Water Data'!$F$28,0,10*ROW('Water Data'!F28)))</f>
        <v/>
      </c>
      <c r="CA34" s="373" t="str">
        <f ca="1">+IF(OFFSET('Water Data'!$F$29,0,10*ROW('Water Data'!F28))="","",OFFSET('Water Data'!$F$29,0,10*ROW('Water Data'!F28)))</f>
        <v/>
      </c>
      <c r="CB34" s="373" t="str">
        <f ca="1">+IF(OFFSET('Water Data'!$G$27,0,10*ROW('Water Data'!G28))="","",OFFSET('Water Data'!$G$27,0,10*ROW('Water Data'!G28)))</f>
        <v/>
      </c>
      <c r="CC34" s="373" t="str">
        <f ca="1">+IF(OFFSET('Water Data'!$G$28,0,10*ROW('Water Data'!G28))="","",OFFSET('Water Data'!$G$28,0,10*ROW('Water Data'!G28)))</f>
        <v/>
      </c>
      <c r="CD34" s="373" t="str">
        <f ca="1">+IF(OFFSET('Water Data'!$G$29,0,10*ROW('Water Data'!G28))="","",OFFSET('Water Data'!$G$29,0,10*ROW('Water Data'!G28)))</f>
        <v/>
      </c>
      <c r="CE34" s="373" t="str">
        <f ca="1">+IF(OFFSET('Water Data'!$H$27,0,10*ROW('Water Data'!H28))="","",OFFSET('Water Data'!$H$27,0,10*ROW('Water Data'!H28)))</f>
        <v/>
      </c>
      <c r="CF34" s="373" t="str">
        <f ca="1">+IF(OFFSET('Water Data'!$H$28,0,10*ROW('Water Data'!H28))="","",OFFSET('Water Data'!$H$28,0,10*ROW('Water Data'!H28)))</f>
        <v/>
      </c>
      <c r="CG34" s="373" t="str">
        <f ca="1">+IF(OFFSET('Water Data'!$H$29,0,10*ROW('Water Data'!H28))="","",OFFSET('Water Data'!$H$29,0,10*ROW('Water Data'!H28)))</f>
        <v/>
      </c>
      <c r="CH34" s="373" t="str">
        <f ca="1">+IF(OFFSET('Water Data'!$I$27,0,10*ROW('Water Data'!I28))="","",OFFSET('Water Data'!$I$27,0,10*ROW('Water Data'!I28)))</f>
        <v/>
      </c>
      <c r="CI34" s="373" t="str">
        <f ca="1">+IF(OFFSET('Water Data'!$I$28,0,10*ROW('Water Data'!I28))="","",OFFSET('Water Data'!$I$28,0,10*ROW('Water Data'!I28)))</f>
        <v/>
      </c>
      <c r="CJ34" s="373" t="str">
        <f ca="1">+IF(OFFSET('Water Data'!$I$29,0,10*ROW('Water Data'!I28))="","",OFFSET('Water Data'!$I$29,0,10*ROW('Water Data'!I28)))</f>
        <v/>
      </c>
      <c r="CK34" s="373" t="str">
        <f ca="1">+IF(OFFSET('Sanitation Data'!$D$28,0,10*ROW('Sanitation Data'!D28))="","",OFFSET('Sanitation Data'!$D$28,0,10*ROW('Sanitation Data'!D28)))</f>
        <v/>
      </c>
      <c r="CL34" s="373" t="str">
        <f ca="1">+IF(OFFSET('Sanitation Data'!$D$29,0,10*ROW('Sanitation Data'!D28))="","",OFFSET('Sanitation Data'!$D$29,0,10*ROW('Sanitation Data'!D28)))</f>
        <v/>
      </c>
      <c r="CM34" s="373" t="str">
        <f ca="1">+IF(OFFSET('Sanitation Data'!$D$30,0,10*ROW('Sanitation Data'!D28))="","",OFFSET('Sanitation Data'!$D$30,0,10*ROW('Sanitation Data'!D28)))</f>
        <v/>
      </c>
      <c r="CN34" s="373" t="str">
        <f ca="1">+IF(OFFSET('Sanitation Data'!$D$31,0,10*ROW('Sanitation Data'!D28))="","",OFFSET('Sanitation Data'!$D$31,0,10*ROW('Sanitation Data'!D28)))</f>
        <v/>
      </c>
      <c r="CO34" s="373" t="str">
        <f ca="1">+IF(OFFSET('Sanitation Data'!$D$32,0,10*ROW('Sanitation Data'!D28))="","",OFFSET('Sanitation Data'!$D$32,0,10*ROW('Sanitation Data'!D28)))</f>
        <v/>
      </c>
      <c r="CP34" s="373" t="str">
        <f ca="1">+IF(OFFSET('Sanitation Data'!$E$28,0,10*ROW('Sanitation Data'!E28))="","",OFFSET('Sanitation Data'!$E$28,0,10*ROW('Sanitation Data'!E28)))</f>
        <v/>
      </c>
      <c r="CQ34" s="373" t="str">
        <f ca="1">+IF(OFFSET('Sanitation Data'!$E$29,0,10*ROW('Sanitation Data'!E28))="","",OFFSET('Sanitation Data'!$E$29,0,10*ROW('Sanitation Data'!E28)))</f>
        <v/>
      </c>
      <c r="CR34" s="373" t="str">
        <f ca="1">+IF(OFFSET('Sanitation Data'!$E$30,0,10*ROW('Sanitation Data'!E28))="","",OFFSET('Sanitation Data'!$E$30,0,10*ROW('Sanitation Data'!E28)))</f>
        <v/>
      </c>
      <c r="CS34" s="373" t="str">
        <f ca="1">+IF(OFFSET('Sanitation Data'!$E$31,0,10*ROW('Sanitation Data'!E28))="","",OFFSET('Sanitation Data'!$E$31,0,10*ROW('Sanitation Data'!E28)))</f>
        <v/>
      </c>
      <c r="CT34" s="373" t="str">
        <f ca="1">+IF(OFFSET('Sanitation Data'!$E$32,0,10*ROW('Sanitation Data'!E28))="","",OFFSET('Sanitation Data'!$E$32,0,10*ROW('Sanitation Data'!E28)))</f>
        <v/>
      </c>
      <c r="CU34" s="373" t="str">
        <f ca="1">+IF(OFFSET('Sanitation Data'!$F$28,0,10*ROW('Sanitation Data'!F28))="","",OFFSET('Sanitation Data'!$F$28,0,10*ROW('Sanitation Data'!F28)))</f>
        <v/>
      </c>
      <c r="CV34" s="373" t="str">
        <f ca="1">+IF(OFFSET('Sanitation Data'!$F$29,0,10*ROW('Sanitation Data'!F28))="","",OFFSET('Sanitation Data'!$F$29,0,10*ROW('Sanitation Data'!F28)))</f>
        <v/>
      </c>
      <c r="CW34" s="373" t="str">
        <f ca="1">+IF(OFFSET('Sanitation Data'!$F$30,0,10*ROW('Sanitation Data'!F28))="","",OFFSET('Sanitation Data'!$F$30,0,10*ROW('Sanitation Data'!F28)))</f>
        <v/>
      </c>
      <c r="CX34" s="373" t="str">
        <f ca="1">+IF(OFFSET('Sanitation Data'!$F$31,0,10*ROW('Sanitation Data'!F28))="","",OFFSET('Sanitation Data'!$F$31,0,10*ROW('Sanitation Data'!F28)))</f>
        <v/>
      </c>
      <c r="CY34" s="373" t="str">
        <f ca="1">+IF(OFFSET('Sanitation Data'!$F$32,0,10*ROW('Sanitation Data'!F28))="","",OFFSET('Sanitation Data'!$F$32,0,10*ROW('Sanitation Data'!F28)))</f>
        <v/>
      </c>
      <c r="CZ34" s="373" t="str">
        <f ca="1">+IF(OFFSET('Sanitation Data'!$G$28,0,10*ROW('Sanitation Data'!G28))="","",OFFSET('Sanitation Data'!$G$28,0,10*ROW('Sanitation Data'!G28)))</f>
        <v/>
      </c>
      <c r="DA34" s="373" t="str">
        <f ca="1">+IF(OFFSET('Sanitation Data'!$G$29,0,10*ROW('Sanitation Data'!G28))="","",OFFSET('Sanitation Data'!$G$29,0,10*ROW('Sanitation Data'!G28)))</f>
        <v/>
      </c>
      <c r="DB34" s="373" t="str">
        <f ca="1">+IF(OFFSET('Sanitation Data'!$G$30,0,10*ROW('Sanitation Data'!G28))="","",OFFSET('Sanitation Data'!$G$30,0,10*ROW('Sanitation Data'!G28)))</f>
        <v/>
      </c>
      <c r="DC34" s="373" t="str">
        <f ca="1">+IF(OFFSET('Sanitation Data'!$G$31,0,10*ROW('Sanitation Data'!G28))="","",OFFSET('Sanitation Data'!$G$31,0,10*ROW('Sanitation Data'!G28)))</f>
        <v/>
      </c>
      <c r="DD34" s="373" t="str">
        <f ca="1">+IF(OFFSET('Sanitation Data'!$G$32,0,10*ROW('Sanitation Data'!G28))="","",OFFSET('Sanitation Data'!$G$32,0,10*ROW('Sanitation Data'!G28)))</f>
        <v/>
      </c>
      <c r="DE34" s="373" t="str">
        <f ca="1">+IF(OFFSET('Sanitation Data'!$H$28,0,10*ROW('Sanitation Data'!H28))="","",OFFSET('Sanitation Data'!$H$28,0,10*ROW('Sanitation Data'!H28)))</f>
        <v/>
      </c>
      <c r="DF34" s="373" t="str">
        <f ca="1">+IF(OFFSET('Sanitation Data'!$H$29,0,10*ROW('Sanitation Data'!H28))="","",OFFSET('Sanitation Data'!$H$29,0,10*ROW('Sanitation Data'!H28)))</f>
        <v/>
      </c>
      <c r="DG34" s="373" t="str">
        <f ca="1">+IF(OFFSET('Sanitation Data'!$H$30,0,10*ROW('Sanitation Data'!H28))="","",OFFSET('Sanitation Data'!$H$30,0,10*ROW('Sanitation Data'!H28)))</f>
        <v/>
      </c>
      <c r="DH34" s="373" t="str">
        <f ca="1">+IF(OFFSET('Sanitation Data'!$H$31,0,10*ROW('Sanitation Data'!H28))="","",OFFSET('Sanitation Data'!$H$31,0,10*ROW('Sanitation Data'!H28)))</f>
        <v/>
      </c>
      <c r="DI34" s="373" t="str">
        <f ca="1">+IF(OFFSET('Sanitation Data'!$H$32,0,10*ROW('Sanitation Data'!H28))="","",OFFSET('Sanitation Data'!$H$32,0,10*ROW('Sanitation Data'!H28)))</f>
        <v/>
      </c>
      <c r="DJ34" s="373" t="str">
        <f ca="1">+IF(OFFSET('Sanitation Data'!$I$28,0,10*ROW('Sanitation Data'!I28))="","",OFFSET('Sanitation Data'!$I$28,0,10*ROW('Sanitation Data'!I28)))</f>
        <v/>
      </c>
      <c r="DK34" s="373" t="str">
        <f ca="1">+IF(OFFSET('Sanitation Data'!$I$29,0,10*ROW('Sanitation Data'!I28))="","",OFFSET('Sanitation Data'!$I$29,0,10*ROW('Sanitation Data'!I28)))</f>
        <v/>
      </c>
      <c r="DL34" s="373" t="str">
        <f ca="1">+IF(OFFSET('Sanitation Data'!$I$30,0,10*ROW('Sanitation Data'!I28))="","",OFFSET('Sanitation Data'!$I$30,0,10*ROW('Sanitation Data'!I28)))</f>
        <v/>
      </c>
      <c r="DM34" s="373" t="str">
        <f ca="1">+IF(OFFSET('Sanitation Data'!$I$31,0,10*ROW('Sanitation Data'!I28))="","",OFFSET('Sanitation Data'!$I$31,0,10*ROW('Sanitation Data'!I28)))</f>
        <v/>
      </c>
      <c r="DN34" s="373" t="str">
        <f ca="1">+IF(OFFSET('Sanitation Data'!$I$32,0,10*ROW('Sanitation Data'!I28))="","",OFFSET('Sanitation Data'!$I$32,0,10*ROW('Sanitation Data'!I28)))</f>
        <v/>
      </c>
      <c r="DO34" s="373" t="str">
        <f ca="1">+IF(OFFSET('Hygiene Data'!$D$11,0,10*ROW('Hygiene Data'!D28))="","",OFFSET('Hygiene Data'!$D$11,0,10*ROW('Hygiene Data'!D28)))</f>
        <v/>
      </c>
      <c r="DP34" s="373" t="str">
        <f ca="1">+IF(OFFSET('Hygiene Data'!$D$12,0,10*ROW('Hygiene Data'!D28))="","",OFFSET('Hygiene Data'!$D$12,0,10*ROW('Hygiene Data'!D28)))</f>
        <v/>
      </c>
      <c r="DQ34" s="373" t="str">
        <f ca="1">+IF(OFFSET('Hygiene Data'!$D$13,0,10*ROW('Hygiene Data'!D28))="","",OFFSET('Hygiene Data'!$D$13,0,10*ROW('Hygiene Data'!D28)))</f>
        <v/>
      </c>
      <c r="DR34" s="373" t="str">
        <f ca="1">+IF(OFFSET('Hygiene Data'!$E$11,0,10*ROW('Hygiene Data'!E28))="","",OFFSET('Hygiene Data'!$E$11,0,10*ROW('Hygiene Data'!E28)))</f>
        <v/>
      </c>
      <c r="DS34" s="373" t="str">
        <f ca="1">+IF(OFFSET('Hygiene Data'!$E$12,0,10*ROW('Hygiene Data'!E28))="","",OFFSET('Hygiene Data'!$E$12,0,10*ROW('Hygiene Data'!E28)))</f>
        <v/>
      </c>
      <c r="DT34" s="373" t="str">
        <f ca="1">+IF(OFFSET('Hygiene Data'!$E$13,0,10*ROW('Hygiene Data'!E28))="","",OFFSET('Hygiene Data'!$E$13,0,10*ROW('Hygiene Data'!E28)))</f>
        <v/>
      </c>
      <c r="DU34" s="373" t="str">
        <f ca="1">+IF(OFFSET('Hygiene Data'!$F$11,0,10*ROW('Hygiene Data'!F28))="","",OFFSET('Hygiene Data'!$F$11,0,10*ROW('Hygiene Data'!F28)))</f>
        <v/>
      </c>
      <c r="DV34" s="373" t="str">
        <f ca="1">+IF(OFFSET('Hygiene Data'!$F$12,0,10*ROW('Hygiene Data'!F28))="","",OFFSET('Hygiene Data'!$F$12,0,10*ROW('Hygiene Data'!F28)))</f>
        <v/>
      </c>
      <c r="DW34" s="373" t="str">
        <f ca="1">+IF(OFFSET('Hygiene Data'!$F$13,0,10*ROW('Hygiene Data'!F28))="","",OFFSET('Hygiene Data'!$F$13,0,10*ROW('Hygiene Data'!F28)))</f>
        <v/>
      </c>
      <c r="DX34" s="373" t="str">
        <f ca="1">+IF(OFFSET('Hygiene Data'!$G$11,0,10*ROW('Hygiene Data'!G28))="","",OFFSET('Hygiene Data'!$G$11,0,10*ROW('Hygiene Data'!G28)))</f>
        <v/>
      </c>
      <c r="DY34" s="373" t="str">
        <f ca="1">+IF(OFFSET('Hygiene Data'!$G$12,0,10*ROW('Hygiene Data'!G28))="","",OFFSET('Hygiene Data'!$G$12,0,10*ROW('Hygiene Data'!G28)))</f>
        <v/>
      </c>
      <c r="DZ34" s="373" t="str">
        <f ca="1">+IF(OFFSET('Hygiene Data'!$G$13,0,10*ROW('Hygiene Data'!G28))="","",OFFSET('Hygiene Data'!$G$13,0,10*ROW('Hygiene Data'!G28)))</f>
        <v/>
      </c>
      <c r="EA34" s="373" t="str">
        <f ca="1">+IF(OFFSET('Hygiene Data'!$H$11,0,10*ROW('Hygiene Data'!H28))="","",OFFSET('Hygiene Data'!$H$11,0,10*ROW('Hygiene Data'!H28)))</f>
        <v/>
      </c>
      <c r="EB34" s="373" t="str">
        <f ca="1">+IF(OFFSET('Hygiene Data'!$H$12,0,10*ROW('Hygiene Data'!H28))="","",OFFSET('Hygiene Data'!$H$12,0,10*ROW('Hygiene Data'!H28)))</f>
        <v/>
      </c>
      <c r="EC34" s="373" t="str">
        <f ca="1">+IF(OFFSET('Hygiene Data'!$H$13,0,10*ROW('Hygiene Data'!H28))="","",OFFSET('Hygiene Data'!$H$13,0,10*ROW('Hygiene Data'!H28)))</f>
        <v/>
      </c>
      <c r="ED34" s="373" t="str">
        <f ca="1">+IF(OFFSET('Hygiene Data'!$I$11,0,10*ROW('Hygiene Data'!I28))="","",OFFSET('Hygiene Data'!$I$11,0,10*ROW('Hygiene Data'!I28)))</f>
        <v/>
      </c>
      <c r="EE34" s="373" t="str">
        <f ca="1">+IF(OFFSET('Hygiene Data'!$I$12,0,10*ROW('Hygiene Data'!I28))="","",OFFSET('Hygiene Data'!$I$12,0,10*ROW('Hygiene Data'!I28)))</f>
        <v/>
      </c>
      <c r="EF34" s="373" t="str">
        <f ca="1">+IF(OFFSET('Hygiene Data'!$I$13,0,10*ROW('Hygiene Data'!I28))="","",OFFSET('Hygiene Data'!$I$13,0,10*ROW('Hygiene Data'!I28)))</f>
        <v/>
      </c>
    </row>
    <row r="35" spans="1:136" x14ac:dyDescent="0.25">
      <c r="A35" s="482" t="str">
        <f ca="1">+IF(OFFSET('Water Data'!$B$2,0,10*ROW('Water Data'!E29))="","",OFFSET('Water Data'!$B$2,0,10*ROW('Water Data'!E29)))</f>
        <v/>
      </c>
      <c r="B35" s="48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9" t="str">
        <f t="shared" ca="1" si="0"/>
        <v/>
      </c>
      <c r="D35" s="51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3" t="str">
        <f ca="1">+IF(OFFSET('Water Data'!$D$27,0,10*ROW('Water Data'!D29))="","",OFFSET('Water Data'!$D$27,0,10*ROW('Water Data'!D29)))</f>
        <v/>
      </c>
      <c r="BT35" s="373" t="str">
        <f ca="1">+IF(OFFSET('Water Data'!$D$28,0,10*ROW('Water Data'!D29))="","",OFFSET('Water Data'!$D$28,0,10*ROW('Water Data'!D29)))</f>
        <v/>
      </c>
      <c r="BU35" s="373" t="str">
        <f ca="1">+IF(OFFSET('Water Data'!$D$29,0,10*ROW('Water Data'!D29))="","",OFFSET('Water Data'!$D$29,0,10*ROW('Water Data'!D29)))</f>
        <v/>
      </c>
      <c r="BV35" s="373" t="str">
        <f ca="1">+IF(OFFSET('Water Data'!$E$27,0,10*ROW('Water Data'!E29))="","",OFFSET('Water Data'!$E$27,0,10*ROW('Water Data'!E29)))</f>
        <v/>
      </c>
      <c r="BW35" s="373" t="str">
        <f ca="1">+IF(OFFSET('Water Data'!$E$28,0,10*ROW('Water Data'!E29))="","",OFFSET('Water Data'!$E$28,0,10*ROW('Water Data'!E29)))</f>
        <v/>
      </c>
      <c r="BX35" s="373" t="str">
        <f ca="1">+IF(OFFSET('Water Data'!$E$29,0,10*ROW('Water Data'!E29))="","",OFFSET('Water Data'!$E$29,0,10*ROW('Water Data'!E29)))</f>
        <v/>
      </c>
      <c r="BY35" s="373" t="str">
        <f ca="1">+IF(OFFSET('Water Data'!$F$27,0,10*ROW('Water Data'!F29))="","",OFFSET('Water Data'!$F$27,0,10*ROW('Water Data'!F29)))</f>
        <v/>
      </c>
      <c r="BZ35" s="373" t="str">
        <f ca="1">+IF(OFFSET('Water Data'!$F$28,0,10*ROW('Water Data'!F29))="","",OFFSET('Water Data'!$F$28,0,10*ROW('Water Data'!F29)))</f>
        <v/>
      </c>
      <c r="CA35" s="373" t="str">
        <f ca="1">+IF(OFFSET('Water Data'!$F$29,0,10*ROW('Water Data'!F29))="","",OFFSET('Water Data'!$F$29,0,10*ROW('Water Data'!F29)))</f>
        <v/>
      </c>
      <c r="CB35" s="373" t="str">
        <f ca="1">+IF(OFFSET('Water Data'!$G$27,0,10*ROW('Water Data'!G29))="","",OFFSET('Water Data'!$G$27,0,10*ROW('Water Data'!G29)))</f>
        <v/>
      </c>
      <c r="CC35" s="373" t="str">
        <f ca="1">+IF(OFFSET('Water Data'!$G$28,0,10*ROW('Water Data'!G29))="","",OFFSET('Water Data'!$G$28,0,10*ROW('Water Data'!G29)))</f>
        <v/>
      </c>
      <c r="CD35" s="373" t="str">
        <f ca="1">+IF(OFFSET('Water Data'!$G$29,0,10*ROW('Water Data'!G29))="","",OFFSET('Water Data'!$G$29,0,10*ROW('Water Data'!G29)))</f>
        <v/>
      </c>
      <c r="CE35" s="373" t="str">
        <f ca="1">+IF(OFFSET('Water Data'!$H$27,0,10*ROW('Water Data'!H29))="","",OFFSET('Water Data'!$H$27,0,10*ROW('Water Data'!H29)))</f>
        <v/>
      </c>
      <c r="CF35" s="373" t="str">
        <f ca="1">+IF(OFFSET('Water Data'!$H$28,0,10*ROW('Water Data'!H29))="","",OFFSET('Water Data'!$H$28,0,10*ROW('Water Data'!H29)))</f>
        <v/>
      </c>
      <c r="CG35" s="373" t="str">
        <f ca="1">+IF(OFFSET('Water Data'!$H$29,0,10*ROW('Water Data'!H29))="","",OFFSET('Water Data'!$H$29,0,10*ROW('Water Data'!H29)))</f>
        <v/>
      </c>
      <c r="CH35" s="373" t="str">
        <f ca="1">+IF(OFFSET('Water Data'!$I$27,0,10*ROW('Water Data'!I29))="","",OFFSET('Water Data'!$I$27,0,10*ROW('Water Data'!I29)))</f>
        <v/>
      </c>
      <c r="CI35" s="373" t="str">
        <f ca="1">+IF(OFFSET('Water Data'!$I$28,0,10*ROW('Water Data'!I29))="","",OFFSET('Water Data'!$I$28,0,10*ROW('Water Data'!I29)))</f>
        <v/>
      </c>
      <c r="CJ35" s="373" t="str">
        <f ca="1">+IF(OFFSET('Water Data'!$I$29,0,10*ROW('Water Data'!I29))="","",OFFSET('Water Data'!$I$29,0,10*ROW('Water Data'!I29)))</f>
        <v/>
      </c>
      <c r="CK35" s="373" t="str">
        <f ca="1">+IF(OFFSET('Sanitation Data'!$D$28,0,10*ROW('Sanitation Data'!D29))="","",OFFSET('Sanitation Data'!$D$28,0,10*ROW('Sanitation Data'!D29)))</f>
        <v/>
      </c>
      <c r="CL35" s="373" t="str">
        <f ca="1">+IF(OFFSET('Sanitation Data'!$D$29,0,10*ROW('Sanitation Data'!D29))="","",OFFSET('Sanitation Data'!$D$29,0,10*ROW('Sanitation Data'!D29)))</f>
        <v/>
      </c>
      <c r="CM35" s="373" t="str">
        <f ca="1">+IF(OFFSET('Sanitation Data'!$D$30,0,10*ROW('Sanitation Data'!D29))="","",OFFSET('Sanitation Data'!$D$30,0,10*ROW('Sanitation Data'!D29)))</f>
        <v/>
      </c>
      <c r="CN35" s="373" t="str">
        <f ca="1">+IF(OFFSET('Sanitation Data'!$D$31,0,10*ROW('Sanitation Data'!D29))="","",OFFSET('Sanitation Data'!$D$31,0,10*ROW('Sanitation Data'!D29)))</f>
        <v/>
      </c>
      <c r="CO35" s="373" t="str">
        <f ca="1">+IF(OFFSET('Sanitation Data'!$D$32,0,10*ROW('Sanitation Data'!D29))="","",OFFSET('Sanitation Data'!$D$32,0,10*ROW('Sanitation Data'!D29)))</f>
        <v/>
      </c>
      <c r="CP35" s="373" t="str">
        <f ca="1">+IF(OFFSET('Sanitation Data'!$E$28,0,10*ROW('Sanitation Data'!E29))="","",OFFSET('Sanitation Data'!$E$28,0,10*ROW('Sanitation Data'!E29)))</f>
        <v/>
      </c>
      <c r="CQ35" s="373" t="str">
        <f ca="1">+IF(OFFSET('Sanitation Data'!$E$29,0,10*ROW('Sanitation Data'!E29))="","",OFFSET('Sanitation Data'!$E$29,0,10*ROW('Sanitation Data'!E29)))</f>
        <v/>
      </c>
      <c r="CR35" s="373" t="str">
        <f ca="1">+IF(OFFSET('Sanitation Data'!$E$30,0,10*ROW('Sanitation Data'!E29))="","",OFFSET('Sanitation Data'!$E$30,0,10*ROW('Sanitation Data'!E29)))</f>
        <v/>
      </c>
      <c r="CS35" s="373" t="str">
        <f ca="1">+IF(OFFSET('Sanitation Data'!$E$31,0,10*ROW('Sanitation Data'!E29))="","",OFFSET('Sanitation Data'!$E$31,0,10*ROW('Sanitation Data'!E29)))</f>
        <v/>
      </c>
      <c r="CT35" s="373" t="str">
        <f ca="1">+IF(OFFSET('Sanitation Data'!$E$32,0,10*ROW('Sanitation Data'!E29))="","",OFFSET('Sanitation Data'!$E$32,0,10*ROW('Sanitation Data'!E29)))</f>
        <v/>
      </c>
      <c r="CU35" s="373" t="str">
        <f ca="1">+IF(OFFSET('Sanitation Data'!$F$28,0,10*ROW('Sanitation Data'!F29))="","",OFFSET('Sanitation Data'!$F$28,0,10*ROW('Sanitation Data'!F29)))</f>
        <v/>
      </c>
      <c r="CV35" s="373" t="str">
        <f ca="1">+IF(OFFSET('Sanitation Data'!$F$29,0,10*ROW('Sanitation Data'!F29))="","",OFFSET('Sanitation Data'!$F$29,0,10*ROW('Sanitation Data'!F29)))</f>
        <v/>
      </c>
      <c r="CW35" s="373" t="str">
        <f ca="1">+IF(OFFSET('Sanitation Data'!$F$30,0,10*ROW('Sanitation Data'!F29))="","",OFFSET('Sanitation Data'!$F$30,0,10*ROW('Sanitation Data'!F29)))</f>
        <v/>
      </c>
      <c r="CX35" s="373" t="str">
        <f ca="1">+IF(OFFSET('Sanitation Data'!$F$31,0,10*ROW('Sanitation Data'!F29))="","",OFFSET('Sanitation Data'!$F$31,0,10*ROW('Sanitation Data'!F29)))</f>
        <v/>
      </c>
      <c r="CY35" s="373" t="str">
        <f ca="1">+IF(OFFSET('Sanitation Data'!$F$32,0,10*ROW('Sanitation Data'!F29))="","",OFFSET('Sanitation Data'!$F$32,0,10*ROW('Sanitation Data'!F29)))</f>
        <v/>
      </c>
      <c r="CZ35" s="373" t="str">
        <f ca="1">+IF(OFFSET('Sanitation Data'!$G$28,0,10*ROW('Sanitation Data'!G29))="","",OFFSET('Sanitation Data'!$G$28,0,10*ROW('Sanitation Data'!G29)))</f>
        <v/>
      </c>
      <c r="DA35" s="373" t="str">
        <f ca="1">+IF(OFFSET('Sanitation Data'!$G$29,0,10*ROW('Sanitation Data'!G29))="","",OFFSET('Sanitation Data'!$G$29,0,10*ROW('Sanitation Data'!G29)))</f>
        <v/>
      </c>
      <c r="DB35" s="373" t="str">
        <f ca="1">+IF(OFFSET('Sanitation Data'!$G$30,0,10*ROW('Sanitation Data'!G29))="","",OFFSET('Sanitation Data'!$G$30,0,10*ROW('Sanitation Data'!G29)))</f>
        <v/>
      </c>
      <c r="DC35" s="373" t="str">
        <f ca="1">+IF(OFFSET('Sanitation Data'!$G$31,0,10*ROW('Sanitation Data'!G29))="","",OFFSET('Sanitation Data'!$G$31,0,10*ROW('Sanitation Data'!G29)))</f>
        <v/>
      </c>
      <c r="DD35" s="373" t="str">
        <f ca="1">+IF(OFFSET('Sanitation Data'!$G$32,0,10*ROW('Sanitation Data'!G29))="","",OFFSET('Sanitation Data'!$G$32,0,10*ROW('Sanitation Data'!G29)))</f>
        <v/>
      </c>
      <c r="DE35" s="373" t="str">
        <f ca="1">+IF(OFFSET('Sanitation Data'!$H$28,0,10*ROW('Sanitation Data'!H29))="","",OFFSET('Sanitation Data'!$H$28,0,10*ROW('Sanitation Data'!H29)))</f>
        <v/>
      </c>
      <c r="DF35" s="373" t="str">
        <f ca="1">+IF(OFFSET('Sanitation Data'!$H$29,0,10*ROW('Sanitation Data'!H29))="","",OFFSET('Sanitation Data'!$H$29,0,10*ROW('Sanitation Data'!H29)))</f>
        <v/>
      </c>
      <c r="DG35" s="373" t="str">
        <f ca="1">+IF(OFFSET('Sanitation Data'!$H$30,0,10*ROW('Sanitation Data'!H29))="","",OFFSET('Sanitation Data'!$H$30,0,10*ROW('Sanitation Data'!H29)))</f>
        <v/>
      </c>
      <c r="DH35" s="373" t="str">
        <f ca="1">+IF(OFFSET('Sanitation Data'!$H$31,0,10*ROW('Sanitation Data'!H29))="","",OFFSET('Sanitation Data'!$H$31,0,10*ROW('Sanitation Data'!H29)))</f>
        <v/>
      </c>
      <c r="DI35" s="373" t="str">
        <f ca="1">+IF(OFFSET('Sanitation Data'!$H$32,0,10*ROW('Sanitation Data'!H29))="","",OFFSET('Sanitation Data'!$H$32,0,10*ROW('Sanitation Data'!H29)))</f>
        <v/>
      </c>
      <c r="DJ35" s="373" t="str">
        <f ca="1">+IF(OFFSET('Sanitation Data'!$I$28,0,10*ROW('Sanitation Data'!I29))="","",OFFSET('Sanitation Data'!$I$28,0,10*ROW('Sanitation Data'!I29)))</f>
        <v/>
      </c>
      <c r="DK35" s="373" t="str">
        <f ca="1">+IF(OFFSET('Sanitation Data'!$I$29,0,10*ROW('Sanitation Data'!I29))="","",OFFSET('Sanitation Data'!$I$29,0,10*ROW('Sanitation Data'!I29)))</f>
        <v/>
      </c>
      <c r="DL35" s="373" t="str">
        <f ca="1">+IF(OFFSET('Sanitation Data'!$I$30,0,10*ROW('Sanitation Data'!I29))="","",OFFSET('Sanitation Data'!$I$30,0,10*ROW('Sanitation Data'!I29)))</f>
        <v/>
      </c>
      <c r="DM35" s="373" t="str">
        <f ca="1">+IF(OFFSET('Sanitation Data'!$I$31,0,10*ROW('Sanitation Data'!I29))="","",OFFSET('Sanitation Data'!$I$31,0,10*ROW('Sanitation Data'!I29)))</f>
        <v/>
      </c>
      <c r="DN35" s="373" t="str">
        <f ca="1">+IF(OFFSET('Sanitation Data'!$I$32,0,10*ROW('Sanitation Data'!I29))="","",OFFSET('Sanitation Data'!$I$32,0,10*ROW('Sanitation Data'!I29)))</f>
        <v/>
      </c>
      <c r="DO35" s="373" t="str">
        <f ca="1">+IF(OFFSET('Hygiene Data'!$D$11,0,10*ROW('Hygiene Data'!D29))="","",OFFSET('Hygiene Data'!$D$11,0,10*ROW('Hygiene Data'!D29)))</f>
        <v/>
      </c>
      <c r="DP35" s="373" t="str">
        <f ca="1">+IF(OFFSET('Hygiene Data'!$D$12,0,10*ROW('Hygiene Data'!D29))="","",OFFSET('Hygiene Data'!$D$12,0,10*ROW('Hygiene Data'!D29)))</f>
        <v/>
      </c>
      <c r="DQ35" s="373" t="str">
        <f ca="1">+IF(OFFSET('Hygiene Data'!$D$13,0,10*ROW('Hygiene Data'!D29))="","",OFFSET('Hygiene Data'!$D$13,0,10*ROW('Hygiene Data'!D29)))</f>
        <v/>
      </c>
      <c r="DR35" s="373" t="str">
        <f ca="1">+IF(OFFSET('Hygiene Data'!$E$11,0,10*ROW('Hygiene Data'!E29))="","",OFFSET('Hygiene Data'!$E$11,0,10*ROW('Hygiene Data'!E29)))</f>
        <v/>
      </c>
      <c r="DS35" s="373" t="str">
        <f ca="1">+IF(OFFSET('Hygiene Data'!$E$12,0,10*ROW('Hygiene Data'!E29))="","",OFFSET('Hygiene Data'!$E$12,0,10*ROW('Hygiene Data'!E29)))</f>
        <v/>
      </c>
      <c r="DT35" s="373" t="str">
        <f ca="1">+IF(OFFSET('Hygiene Data'!$E$13,0,10*ROW('Hygiene Data'!E29))="","",OFFSET('Hygiene Data'!$E$13,0,10*ROW('Hygiene Data'!E29)))</f>
        <v/>
      </c>
      <c r="DU35" s="373" t="str">
        <f ca="1">+IF(OFFSET('Hygiene Data'!$F$11,0,10*ROW('Hygiene Data'!F29))="","",OFFSET('Hygiene Data'!$F$11,0,10*ROW('Hygiene Data'!F29)))</f>
        <v/>
      </c>
      <c r="DV35" s="373" t="str">
        <f ca="1">+IF(OFFSET('Hygiene Data'!$F$12,0,10*ROW('Hygiene Data'!F29))="","",OFFSET('Hygiene Data'!$F$12,0,10*ROW('Hygiene Data'!F29)))</f>
        <v/>
      </c>
      <c r="DW35" s="373" t="str">
        <f ca="1">+IF(OFFSET('Hygiene Data'!$F$13,0,10*ROW('Hygiene Data'!F29))="","",OFFSET('Hygiene Data'!$F$13,0,10*ROW('Hygiene Data'!F29)))</f>
        <v/>
      </c>
      <c r="DX35" s="373" t="str">
        <f ca="1">+IF(OFFSET('Hygiene Data'!$G$11,0,10*ROW('Hygiene Data'!G29))="","",OFFSET('Hygiene Data'!$G$11,0,10*ROW('Hygiene Data'!G29)))</f>
        <v/>
      </c>
      <c r="DY35" s="373" t="str">
        <f ca="1">+IF(OFFSET('Hygiene Data'!$G$12,0,10*ROW('Hygiene Data'!G29))="","",OFFSET('Hygiene Data'!$G$12,0,10*ROW('Hygiene Data'!G29)))</f>
        <v/>
      </c>
      <c r="DZ35" s="373" t="str">
        <f ca="1">+IF(OFFSET('Hygiene Data'!$G$13,0,10*ROW('Hygiene Data'!G29))="","",OFFSET('Hygiene Data'!$G$13,0,10*ROW('Hygiene Data'!G29)))</f>
        <v/>
      </c>
      <c r="EA35" s="373" t="str">
        <f ca="1">+IF(OFFSET('Hygiene Data'!$H$11,0,10*ROW('Hygiene Data'!H29))="","",OFFSET('Hygiene Data'!$H$11,0,10*ROW('Hygiene Data'!H29)))</f>
        <v/>
      </c>
      <c r="EB35" s="373" t="str">
        <f ca="1">+IF(OFFSET('Hygiene Data'!$H$12,0,10*ROW('Hygiene Data'!H29))="","",OFFSET('Hygiene Data'!$H$12,0,10*ROW('Hygiene Data'!H29)))</f>
        <v/>
      </c>
      <c r="EC35" s="373" t="str">
        <f ca="1">+IF(OFFSET('Hygiene Data'!$H$13,0,10*ROW('Hygiene Data'!H29))="","",OFFSET('Hygiene Data'!$H$13,0,10*ROW('Hygiene Data'!H29)))</f>
        <v/>
      </c>
      <c r="ED35" s="373" t="str">
        <f ca="1">+IF(OFFSET('Hygiene Data'!$I$11,0,10*ROW('Hygiene Data'!I29))="","",OFFSET('Hygiene Data'!$I$11,0,10*ROW('Hygiene Data'!I29)))</f>
        <v/>
      </c>
      <c r="EE35" s="373" t="str">
        <f ca="1">+IF(OFFSET('Hygiene Data'!$I$12,0,10*ROW('Hygiene Data'!I29))="","",OFFSET('Hygiene Data'!$I$12,0,10*ROW('Hygiene Data'!I29)))</f>
        <v/>
      </c>
      <c r="EF35" s="373" t="str">
        <f ca="1">+IF(OFFSET('Hygiene Data'!$I$13,0,10*ROW('Hygiene Data'!I29))="","",OFFSET('Hygiene Data'!$I$13,0,10*ROW('Hygiene Data'!I29)))</f>
        <v/>
      </c>
    </row>
    <row r="36" spans="1:136" x14ac:dyDescent="0.25">
      <c r="A36" s="482" t="str">
        <f ca="1">+IF(OFFSET('Water Data'!$B$2,0,10*ROW('Water Data'!E30))="","",OFFSET('Water Data'!$B$2,0,10*ROW('Water Data'!E30)))</f>
        <v/>
      </c>
      <c r="B36" s="48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9" t="str">
        <f t="shared" ca="1" si="0"/>
        <v/>
      </c>
      <c r="D36" s="51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3" t="str">
        <f ca="1">+IF(OFFSET('Water Data'!$D$27,0,10*ROW('Water Data'!D30))="","",OFFSET('Water Data'!$D$27,0,10*ROW('Water Data'!D30)))</f>
        <v/>
      </c>
      <c r="BT36" s="373" t="str">
        <f ca="1">+IF(OFFSET('Water Data'!$D$28,0,10*ROW('Water Data'!D30))="","",OFFSET('Water Data'!$D$28,0,10*ROW('Water Data'!D30)))</f>
        <v/>
      </c>
      <c r="BU36" s="373" t="str">
        <f ca="1">+IF(OFFSET('Water Data'!$D$29,0,10*ROW('Water Data'!D30))="","",OFFSET('Water Data'!$D$29,0,10*ROW('Water Data'!D30)))</f>
        <v/>
      </c>
      <c r="BV36" s="373" t="str">
        <f ca="1">+IF(OFFSET('Water Data'!$E$27,0,10*ROW('Water Data'!E30))="","",OFFSET('Water Data'!$E$27,0,10*ROW('Water Data'!E30)))</f>
        <v/>
      </c>
      <c r="BW36" s="373" t="str">
        <f ca="1">+IF(OFFSET('Water Data'!$E$28,0,10*ROW('Water Data'!E30))="","",OFFSET('Water Data'!$E$28,0,10*ROW('Water Data'!E30)))</f>
        <v/>
      </c>
      <c r="BX36" s="373" t="str">
        <f ca="1">+IF(OFFSET('Water Data'!$E$29,0,10*ROW('Water Data'!E30))="","",OFFSET('Water Data'!$E$29,0,10*ROW('Water Data'!E30)))</f>
        <v/>
      </c>
      <c r="BY36" s="373" t="str">
        <f ca="1">+IF(OFFSET('Water Data'!$F$27,0,10*ROW('Water Data'!F30))="","",OFFSET('Water Data'!$F$27,0,10*ROW('Water Data'!F30)))</f>
        <v/>
      </c>
      <c r="BZ36" s="373" t="str">
        <f ca="1">+IF(OFFSET('Water Data'!$F$28,0,10*ROW('Water Data'!F30))="","",OFFSET('Water Data'!$F$28,0,10*ROW('Water Data'!F30)))</f>
        <v/>
      </c>
      <c r="CA36" s="373" t="str">
        <f ca="1">+IF(OFFSET('Water Data'!$F$29,0,10*ROW('Water Data'!F30))="","",OFFSET('Water Data'!$F$29,0,10*ROW('Water Data'!F30)))</f>
        <v/>
      </c>
      <c r="CB36" s="373" t="str">
        <f ca="1">+IF(OFFSET('Water Data'!$G$27,0,10*ROW('Water Data'!G30))="","",OFFSET('Water Data'!$G$27,0,10*ROW('Water Data'!G30)))</f>
        <v/>
      </c>
      <c r="CC36" s="373" t="str">
        <f ca="1">+IF(OFFSET('Water Data'!$G$28,0,10*ROW('Water Data'!G30))="","",OFFSET('Water Data'!$G$28,0,10*ROW('Water Data'!G30)))</f>
        <v/>
      </c>
      <c r="CD36" s="373" t="str">
        <f ca="1">+IF(OFFSET('Water Data'!$G$29,0,10*ROW('Water Data'!G30))="","",OFFSET('Water Data'!$G$29,0,10*ROW('Water Data'!G30)))</f>
        <v/>
      </c>
      <c r="CE36" s="373" t="str">
        <f ca="1">+IF(OFFSET('Water Data'!$H$27,0,10*ROW('Water Data'!H30))="","",OFFSET('Water Data'!$H$27,0,10*ROW('Water Data'!H30)))</f>
        <v/>
      </c>
      <c r="CF36" s="373" t="str">
        <f ca="1">+IF(OFFSET('Water Data'!$H$28,0,10*ROW('Water Data'!H30))="","",OFFSET('Water Data'!$H$28,0,10*ROW('Water Data'!H30)))</f>
        <v/>
      </c>
      <c r="CG36" s="373" t="str">
        <f ca="1">+IF(OFFSET('Water Data'!$H$29,0,10*ROW('Water Data'!H30))="","",OFFSET('Water Data'!$H$29,0,10*ROW('Water Data'!H30)))</f>
        <v/>
      </c>
      <c r="CH36" s="373" t="str">
        <f ca="1">+IF(OFFSET('Water Data'!$I$27,0,10*ROW('Water Data'!I30))="","",OFFSET('Water Data'!$I$27,0,10*ROW('Water Data'!I30)))</f>
        <v/>
      </c>
      <c r="CI36" s="373" t="str">
        <f ca="1">+IF(OFFSET('Water Data'!$I$28,0,10*ROW('Water Data'!I30))="","",OFFSET('Water Data'!$I$28,0,10*ROW('Water Data'!I30)))</f>
        <v/>
      </c>
      <c r="CJ36" s="373" t="str">
        <f ca="1">+IF(OFFSET('Water Data'!$I$29,0,10*ROW('Water Data'!I30))="","",OFFSET('Water Data'!$I$29,0,10*ROW('Water Data'!I30)))</f>
        <v/>
      </c>
      <c r="CK36" s="373" t="str">
        <f ca="1">+IF(OFFSET('Sanitation Data'!$D$28,0,10*ROW('Sanitation Data'!D30))="","",OFFSET('Sanitation Data'!$D$28,0,10*ROW('Sanitation Data'!D30)))</f>
        <v/>
      </c>
      <c r="CL36" s="373" t="str">
        <f ca="1">+IF(OFFSET('Sanitation Data'!$D$29,0,10*ROW('Sanitation Data'!D30))="","",OFFSET('Sanitation Data'!$D$29,0,10*ROW('Sanitation Data'!D30)))</f>
        <v/>
      </c>
      <c r="CM36" s="373" t="str">
        <f ca="1">+IF(OFFSET('Sanitation Data'!$D$30,0,10*ROW('Sanitation Data'!D30))="","",OFFSET('Sanitation Data'!$D$30,0,10*ROW('Sanitation Data'!D30)))</f>
        <v/>
      </c>
      <c r="CN36" s="373" t="str">
        <f ca="1">+IF(OFFSET('Sanitation Data'!$D$31,0,10*ROW('Sanitation Data'!D30))="","",OFFSET('Sanitation Data'!$D$31,0,10*ROW('Sanitation Data'!D30)))</f>
        <v/>
      </c>
      <c r="CO36" s="373" t="str">
        <f ca="1">+IF(OFFSET('Sanitation Data'!$D$32,0,10*ROW('Sanitation Data'!D30))="","",OFFSET('Sanitation Data'!$D$32,0,10*ROW('Sanitation Data'!D30)))</f>
        <v/>
      </c>
      <c r="CP36" s="373" t="str">
        <f ca="1">+IF(OFFSET('Sanitation Data'!$E$28,0,10*ROW('Sanitation Data'!E30))="","",OFFSET('Sanitation Data'!$E$28,0,10*ROW('Sanitation Data'!E30)))</f>
        <v/>
      </c>
      <c r="CQ36" s="373" t="str">
        <f ca="1">+IF(OFFSET('Sanitation Data'!$E$29,0,10*ROW('Sanitation Data'!E30))="","",OFFSET('Sanitation Data'!$E$29,0,10*ROW('Sanitation Data'!E30)))</f>
        <v/>
      </c>
      <c r="CR36" s="373" t="str">
        <f ca="1">+IF(OFFSET('Sanitation Data'!$E$30,0,10*ROW('Sanitation Data'!E30))="","",OFFSET('Sanitation Data'!$E$30,0,10*ROW('Sanitation Data'!E30)))</f>
        <v/>
      </c>
      <c r="CS36" s="373" t="str">
        <f ca="1">+IF(OFFSET('Sanitation Data'!$E$31,0,10*ROW('Sanitation Data'!E30))="","",OFFSET('Sanitation Data'!$E$31,0,10*ROW('Sanitation Data'!E30)))</f>
        <v/>
      </c>
      <c r="CT36" s="373" t="str">
        <f ca="1">+IF(OFFSET('Sanitation Data'!$E$32,0,10*ROW('Sanitation Data'!E30))="","",OFFSET('Sanitation Data'!$E$32,0,10*ROW('Sanitation Data'!E30)))</f>
        <v/>
      </c>
      <c r="CU36" s="373" t="str">
        <f ca="1">+IF(OFFSET('Sanitation Data'!$F$28,0,10*ROW('Sanitation Data'!F30))="","",OFFSET('Sanitation Data'!$F$28,0,10*ROW('Sanitation Data'!F30)))</f>
        <v/>
      </c>
      <c r="CV36" s="373" t="str">
        <f ca="1">+IF(OFFSET('Sanitation Data'!$F$29,0,10*ROW('Sanitation Data'!F30))="","",OFFSET('Sanitation Data'!$F$29,0,10*ROW('Sanitation Data'!F30)))</f>
        <v/>
      </c>
      <c r="CW36" s="373" t="str">
        <f ca="1">+IF(OFFSET('Sanitation Data'!$F$30,0,10*ROW('Sanitation Data'!F30))="","",OFFSET('Sanitation Data'!$F$30,0,10*ROW('Sanitation Data'!F30)))</f>
        <v/>
      </c>
      <c r="CX36" s="373" t="str">
        <f ca="1">+IF(OFFSET('Sanitation Data'!$F$31,0,10*ROW('Sanitation Data'!F30))="","",OFFSET('Sanitation Data'!$F$31,0,10*ROW('Sanitation Data'!F30)))</f>
        <v/>
      </c>
      <c r="CY36" s="373" t="str">
        <f ca="1">+IF(OFFSET('Sanitation Data'!$F$32,0,10*ROW('Sanitation Data'!F30))="","",OFFSET('Sanitation Data'!$F$32,0,10*ROW('Sanitation Data'!F30)))</f>
        <v/>
      </c>
      <c r="CZ36" s="373" t="str">
        <f ca="1">+IF(OFFSET('Sanitation Data'!$G$28,0,10*ROW('Sanitation Data'!G30))="","",OFFSET('Sanitation Data'!$G$28,0,10*ROW('Sanitation Data'!G30)))</f>
        <v/>
      </c>
      <c r="DA36" s="373" t="str">
        <f ca="1">+IF(OFFSET('Sanitation Data'!$G$29,0,10*ROW('Sanitation Data'!G30))="","",OFFSET('Sanitation Data'!$G$29,0,10*ROW('Sanitation Data'!G30)))</f>
        <v/>
      </c>
      <c r="DB36" s="373" t="str">
        <f ca="1">+IF(OFFSET('Sanitation Data'!$G$30,0,10*ROW('Sanitation Data'!G30))="","",OFFSET('Sanitation Data'!$G$30,0,10*ROW('Sanitation Data'!G30)))</f>
        <v/>
      </c>
      <c r="DC36" s="373" t="str">
        <f ca="1">+IF(OFFSET('Sanitation Data'!$G$31,0,10*ROW('Sanitation Data'!G30))="","",OFFSET('Sanitation Data'!$G$31,0,10*ROW('Sanitation Data'!G30)))</f>
        <v/>
      </c>
      <c r="DD36" s="373" t="str">
        <f ca="1">+IF(OFFSET('Sanitation Data'!$G$32,0,10*ROW('Sanitation Data'!G30))="","",OFFSET('Sanitation Data'!$G$32,0,10*ROW('Sanitation Data'!G30)))</f>
        <v/>
      </c>
      <c r="DE36" s="373" t="str">
        <f ca="1">+IF(OFFSET('Sanitation Data'!$H$28,0,10*ROW('Sanitation Data'!H30))="","",OFFSET('Sanitation Data'!$H$28,0,10*ROW('Sanitation Data'!H30)))</f>
        <v/>
      </c>
      <c r="DF36" s="373" t="str">
        <f ca="1">+IF(OFFSET('Sanitation Data'!$H$29,0,10*ROW('Sanitation Data'!H30))="","",OFFSET('Sanitation Data'!$H$29,0,10*ROW('Sanitation Data'!H30)))</f>
        <v/>
      </c>
      <c r="DG36" s="373" t="str">
        <f ca="1">+IF(OFFSET('Sanitation Data'!$H$30,0,10*ROW('Sanitation Data'!H30))="","",OFFSET('Sanitation Data'!$H$30,0,10*ROW('Sanitation Data'!H30)))</f>
        <v/>
      </c>
      <c r="DH36" s="373" t="str">
        <f ca="1">+IF(OFFSET('Sanitation Data'!$H$31,0,10*ROW('Sanitation Data'!H30))="","",OFFSET('Sanitation Data'!$H$31,0,10*ROW('Sanitation Data'!H30)))</f>
        <v/>
      </c>
      <c r="DI36" s="373" t="str">
        <f ca="1">+IF(OFFSET('Sanitation Data'!$H$32,0,10*ROW('Sanitation Data'!H30))="","",OFFSET('Sanitation Data'!$H$32,0,10*ROW('Sanitation Data'!H30)))</f>
        <v/>
      </c>
      <c r="DJ36" s="373" t="str">
        <f ca="1">+IF(OFFSET('Sanitation Data'!$I$28,0,10*ROW('Sanitation Data'!I30))="","",OFFSET('Sanitation Data'!$I$28,0,10*ROW('Sanitation Data'!I30)))</f>
        <v/>
      </c>
      <c r="DK36" s="373" t="str">
        <f ca="1">+IF(OFFSET('Sanitation Data'!$I$29,0,10*ROW('Sanitation Data'!I30))="","",OFFSET('Sanitation Data'!$I$29,0,10*ROW('Sanitation Data'!I30)))</f>
        <v/>
      </c>
      <c r="DL36" s="373" t="str">
        <f ca="1">+IF(OFFSET('Sanitation Data'!$I$30,0,10*ROW('Sanitation Data'!I30))="","",OFFSET('Sanitation Data'!$I$30,0,10*ROW('Sanitation Data'!I30)))</f>
        <v/>
      </c>
      <c r="DM36" s="373" t="str">
        <f ca="1">+IF(OFFSET('Sanitation Data'!$I$31,0,10*ROW('Sanitation Data'!I30))="","",OFFSET('Sanitation Data'!$I$31,0,10*ROW('Sanitation Data'!I30)))</f>
        <v/>
      </c>
      <c r="DN36" s="373" t="str">
        <f ca="1">+IF(OFFSET('Sanitation Data'!$I$32,0,10*ROW('Sanitation Data'!I30))="","",OFFSET('Sanitation Data'!$I$32,0,10*ROW('Sanitation Data'!I30)))</f>
        <v/>
      </c>
      <c r="DO36" s="373" t="str">
        <f ca="1">+IF(OFFSET('Hygiene Data'!$D$11,0,10*ROW('Hygiene Data'!D30))="","",OFFSET('Hygiene Data'!$D$11,0,10*ROW('Hygiene Data'!D30)))</f>
        <v/>
      </c>
      <c r="DP36" s="373" t="str">
        <f ca="1">+IF(OFFSET('Hygiene Data'!$D$12,0,10*ROW('Hygiene Data'!D30))="","",OFFSET('Hygiene Data'!$D$12,0,10*ROW('Hygiene Data'!D30)))</f>
        <v/>
      </c>
      <c r="DQ36" s="373" t="str">
        <f ca="1">+IF(OFFSET('Hygiene Data'!$D$13,0,10*ROW('Hygiene Data'!D30))="","",OFFSET('Hygiene Data'!$D$13,0,10*ROW('Hygiene Data'!D30)))</f>
        <v/>
      </c>
      <c r="DR36" s="373" t="str">
        <f ca="1">+IF(OFFSET('Hygiene Data'!$E$11,0,10*ROW('Hygiene Data'!E30))="","",OFFSET('Hygiene Data'!$E$11,0,10*ROW('Hygiene Data'!E30)))</f>
        <v/>
      </c>
      <c r="DS36" s="373" t="str">
        <f ca="1">+IF(OFFSET('Hygiene Data'!$E$12,0,10*ROW('Hygiene Data'!E30))="","",OFFSET('Hygiene Data'!$E$12,0,10*ROW('Hygiene Data'!E30)))</f>
        <v/>
      </c>
      <c r="DT36" s="373" t="str">
        <f ca="1">+IF(OFFSET('Hygiene Data'!$E$13,0,10*ROW('Hygiene Data'!E30))="","",OFFSET('Hygiene Data'!$E$13,0,10*ROW('Hygiene Data'!E30)))</f>
        <v/>
      </c>
      <c r="DU36" s="373" t="str">
        <f ca="1">+IF(OFFSET('Hygiene Data'!$F$11,0,10*ROW('Hygiene Data'!F30))="","",OFFSET('Hygiene Data'!$F$11,0,10*ROW('Hygiene Data'!F30)))</f>
        <v/>
      </c>
      <c r="DV36" s="373" t="str">
        <f ca="1">+IF(OFFSET('Hygiene Data'!$F$12,0,10*ROW('Hygiene Data'!F30))="","",OFFSET('Hygiene Data'!$F$12,0,10*ROW('Hygiene Data'!F30)))</f>
        <v/>
      </c>
      <c r="DW36" s="373" t="str">
        <f ca="1">+IF(OFFSET('Hygiene Data'!$F$13,0,10*ROW('Hygiene Data'!F30))="","",OFFSET('Hygiene Data'!$F$13,0,10*ROW('Hygiene Data'!F30)))</f>
        <v/>
      </c>
      <c r="DX36" s="373" t="str">
        <f ca="1">+IF(OFFSET('Hygiene Data'!$G$11,0,10*ROW('Hygiene Data'!G30))="","",OFFSET('Hygiene Data'!$G$11,0,10*ROW('Hygiene Data'!G30)))</f>
        <v/>
      </c>
      <c r="DY36" s="373" t="str">
        <f ca="1">+IF(OFFSET('Hygiene Data'!$G$12,0,10*ROW('Hygiene Data'!G30))="","",OFFSET('Hygiene Data'!$G$12,0,10*ROW('Hygiene Data'!G30)))</f>
        <v/>
      </c>
      <c r="DZ36" s="373" t="str">
        <f ca="1">+IF(OFFSET('Hygiene Data'!$G$13,0,10*ROW('Hygiene Data'!G30))="","",OFFSET('Hygiene Data'!$G$13,0,10*ROW('Hygiene Data'!G30)))</f>
        <v/>
      </c>
      <c r="EA36" s="373" t="str">
        <f ca="1">+IF(OFFSET('Hygiene Data'!$H$11,0,10*ROW('Hygiene Data'!H30))="","",OFFSET('Hygiene Data'!$H$11,0,10*ROW('Hygiene Data'!H30)))</f>
        <v/>
      </c>
      <c r="EB36" s="373" t="str">
        <f ca="1">+IF(OFFSET('Hygiene Data'!$H$12,0,10*ROW('Hygiene Data'!H30))="","",OFFSET('Hygiene Data'!$H$12,0,10*ROW('Hygiene Data'!H30)))</f>
        <v/>
      </c>
      <c r="EC36" s="373" t="str">
        <f ca="1">+IF(OFFSET('Hygiene Data'!$H$13,0,10*ROW('Hygiene Data'!H30))="","",OFFSET('Hygiene Data'!$H$13,0,10*ROW('Hygiene Data'!H30)))</f>
        <v/>
      </c>
      <c r="ED36" s="373" t="str">
        <f ca="1">+IF(OFFSET('Hygiene Data'!$I$11,0,10*ROW('Hygiene Data'!I30))="","",OFFSET('Hygiene Data'!$I$11,0,10*ROW('Hygiene Data'!I30)))</f>
        <v/>
      </c>
      <c r="EE36" s="373" t="str">
        <f ca="1">+IF(OFFSET('Hygiene Data'!$I$12,0,10*ROW('Hygiene Data'!I30))="","",OFFSET('Hygiene Data'!$I$12,0,10*ROW('Hygiene Data'!I30)))</f>
        <v/>
      </c>
      <c r="EF36" s="373" t="str">
        <f ca="1">+IF(OFFSET('Hygiene Data'!$I$13,0,10*ROW('Hygiene Data'!I30))="","",OFFSET('Hygiene Data'!$I$13,0,10*ROW('Hygiene Data'!I30)))</f>
        <v/>
      </c>
    </row>
    <row r="37" spans="1:136" x14ac:dyDescent="0.25">
      <c r="A37" s="482" t="str">
        <f ca="1">+IF(OFFSET('Water Data'!$B$2,0,10*ROW('Water Data'!E31))="","",OFFSET('Water Data'!$B$2,0,10*ROW('Water Data'!E31)))</f>
        <v/>
      </c>
      <c r="B37" s="48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9" t="str">
        <f t="shared" ca="1" si="0"/>
        <v/>
      </c>
      <c r="D37" s="51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3" t="str">
        <f ca="1">+IF(OFFSET('Water Data'!$D$27,0,10*ROW('Water Data'!D31))="","",OFFSET('Water Data'!$D$27,0,10*ROW('Water Data'!D31)))</f>
        <v/>
      </c>
      <c r="BT37" s="373" t="str">
        <f ca="1">+IF(OFFSET('Water Data'!$D$28,0,10*ROW('Water Data'!D31))="","",OFFSET('Water Data'!$D$28,0,10*ROW('Water Data'!D31)))</f>
        <v/>
      </c>
      <c r="BU37" s="373" t="str">
        <f ca="1">+IF(OFFSET('Water Data'!$D$29,0,10*ROW('Water Data'!D31))="","",OFFSET('Water Data'!$D$29,0,10*ROW('Water Data'!D31)))</f>
        <v/>
      </c>
      <c r="BV37" s="373" t="str">
        <f ca="1">+IF(OFFSET('Water Data'!$E$27,0,10*ROW('Water Data'!E31))="","",OFFSET('Water Data'!$E$27,0,10*ROW('Water Data'!E31)))</f>
        <v/>
      </c>
      <c r="BW37" s="373" t="str">
        <f ca="1">+IF(OFFSET('Water Data'!$E$28,0,10*ROW('Water Data'!E31))="","",OFFSET('Water Data'!$E$28,0,10*ROW('Water Data'!E31)))</f>
        <v/>
      </c>
      <c r="BX37" s="373" t="str">
        <f ca="1">+IF(OFFSET('Water Data'!$E$29,0,10*ROW('Water Data'!E31))="","",OFFSET('Water Data'!$E$29,0,10*ROW('Water Data'!E31)))</f>
        <v/>
      </c>
      <c r="BY37" s="373" t="str">
        <f ca="1">+IF(OFFSET('Water Data'!$F$27,0,10*ROW('Water Data'!F31))="","",OFFSET('Water Data'!$F$27,0,10*ROW('Water Data'!F31)))</f>
        <v/>
      </c>
      <c r="BZ37" s="373" t="str">
        <f ca="1">+IF(OFFSET('Water Data'!$F$28,0,10*ROW('Water Data'!F31))="","",OFFSET('Water Data'!$F$28,0,10*ROW('Water Data'!F31)))</f>
        <v/>
      </c>
      <c r="CA37" s="373" t="str">
        <f ca="1">+IF(OFFSET('Water Data'!$F$29,0,10*ROW('Water Data'!F31))="","",OFFSET('Water Data'!$F$29,0,10*ROW('Water Data'!F31)))</f>
        <v/>
      </c>
      <c r="CB37" s="373" t="str">
        <f ca="1">+IF(OFFSET('Water Data'!$G$27,0,10*ROW('Water Data'!G31))="","",OFFSET('Water Data'!$G$27,0,10*ROW('Water Data'!G31)))</f>
        <v/>
      </c>
      <c r="CC37" s="373" t="str">
        <f ca="1">+IF(OFFSET('Water Data'!$G$28,0,10*ROW('Water Data'!G31))="","",OFFSET('Water Data'!$G$28,0,10*ROW('Water Data'!G31)))</f>
        <v/>
      </c>
      <c r="CD37" s="373" t="str">
        <f ca="1">+IF(OFFSET('Water Data'!$G$29,0,10*ROW('Water Data'!G31))="","",OFFSET('Water Data'!$G$29,0,10*ROW('Water Data'!G31)))</f>
        <v/>
      </c>
      <c r="CE37" s="373" t="str">
        <f ca="1">+IF(OFFSET('Water Data'!$H$27,0,10*ROW('Water Data'!H31))="","",OFFSET('Water Data'!$H$27,0,10*ROW('Water Data'!H31)))</f>
        <v/>
      </c>
      <c r="CF37" s="373" t="str">
        <f ca="1">+IF(OFFSET('Water Data'!$H$28,0,10*ROW('Water Data'!H31))="","",OFFSET('Water Data'!$H$28,0,10*ROW('Water Data'!H31)))</f>
        <v/>
      </c>
      <c r="CG37" s="373" t="str">
        <f ca="1">+IF(OFFSET('Water Data'!$H$29,0,10*ROW('Water Data'!H31))="","",OFFSET('Water Data'!$H$29,0,10*ROW('Water Data'!H31)))</f>
        <v/>
      </c>
      <c r="CH37" s="373" t="str">
        <f ca="1">+IF(OFFSET('Water Data'!$I$27,0,10*ROW('Water Data'!I31))="","",OFFSET('Water Data'!$I$27,0,10*ROW('Water Data'!I31)))</f>
        <v/>
      </c>
      <c r="CI37" s="373" t="str">
        <f ca="1">+IF(OFFSET('Water Data'!$I$28,0,10*ROW('Water Data'!I31))="","",OFFSET('Water Data'!$I$28,0,10*ROW('Water Data'!I31)))</f>
        <v/>
      </c>
      <c r="CJ37" s="373" t="str">
        <f ca="1">+IF(OFFSET('Water Data'!$I$29,0,10*ROW('Water Data'!I31))="","",OFFSET('Water Data'!$I$29,0,10*ROW('Water Data'!I31)))</f>
        <v/>
      </c>
      <c r="CK37" s="373" t="str">
        <f ca="1">+IF(OFFSET('Sanitation Data'!$D$28,0,10*ROW('Sanitation Data'!D31))="","",OFFSET('Sanitation Data'!$D$28,0,10*ROW('Sanitation Data'!D31)))</f>
        <v/>
      </c>
      <c r="CL37" s="373" t="str">
        <f ca="1">+IF(OFFSET('Sanitation Data'!$D$29,0,10*ROW('Sanitation Data'!D31))="","",OFFSET('Sanitation Data'!$D$29,0,10*ROW('Sanitation Data'!D31)))</f>
        <v/>
      </c>
      <c r="CM37" s="373" t="str">
        <f ca="1">+IF(OFFSET('Sanitation Data'!$D$30,0,10*ROW('Sanitation Data'!D31))="","",OFFSET('Sanitation Data'!$D$30,0,10*ROW('Sanitation Data'!D31)))</f>
        <v/>
      </c>
      <c r="CN37" s="373" t="str">
        <f ca="1">+IF(OFFSET('Sanitation Data'!$D$31,0,10*ROW('Sanitation Data'!D31))="","",OFFSET('Sanitation Data'!$D$31,0,10*ROW('Sanitation Data'!D31)))</f>
        <v/>
      </c>
      <c r="CO37" s="373" t="str">
        <f ca="1">+IF(OFFSET('Sanitation Data'!$D$32,0,10*ROW('Sanitation Data'!D31))="","",OFFSET('Sanitation Data'!$D$32,0,10*ROW('Sanitation Data'!D31)))</f>
        <v/>
      </c>
      <c r="CP37" s="373" t="str">
        <f ca="1">+IF(OFFSET('Sanitation Data'!$E$28,0,10*ROW('Sanitation Data'!E31))="","",OFFSET('Sanitation Data'!$E$28,0,10*ROW('Sanitation Data'!E31)))</f>
        <v/>
      </c>
      <c r="CQ37" s="373" t="str">
        <f ca="1">+IF(OFFSET('Sanitation Data'!$E$29,0,10*ROW('Sanitation Data'!E31))="","",OFFSET('Sanitation Data'!$E$29,0,10*ROW('Sanitation Data'!E31)))</f>
        <v/>
      </c>
      <c r="CR37" s="373" t="str">
        <f ca="1">+IF(OFFSET('Sanitation Data'!$E$30,0,10*ROW('Sanitation Data'!E31))="","",OFFSET('Sanitation Data'!$E$30,0,10*ROW('Sanitation Data'!E31)))</f>
        <v/>
      </c>
      <c r="CS37" s="373" t="str">
        <f ca="1">+IF(OFFSET('Sanitation Data'!$E$31,0,10*ROW('Sanitation Data'!E31))="","",OFFSET('Sanitation Data'!$E$31,0,10*ROW('Sanitation Data'!E31)))</f>
        <v/>
      </c>
      <c r="CT37" s="373" t="str">
        <f ca="1">+IF(OFFSET('Sanitation Data'!$E$32,0,10*ROW('Sanitation Data'!E31))="","",OFFSET('Sanitation Data'!$E$32,0,10*ROW('Sanitation Data'!E31)))</f>
        <v/>
      </c>
      <c r="CU37" s="373" t="str">
        <f ca="1">+IF(OFFSET('Sanitation Data'!$F$28,0,10*ROW('Sanitation Data'!F31))="","",OFFSET('Sanitation Data'!$F$28,0,10*ROW('Sanitation Data'!F31)))</f>
        <v/>
      </c>
      <c r="CV37" s="373" t="str">
        <f ca="1">+IF(OFFSET('Sanitation Data'!$F$29,0,10*ROW('Sanitation Data'!F31))="","",OFFSET('Sanitation Data'!$F$29,0,10*ROW('Sanitation Data'!F31)))</f>
        <v/>
      </c>
      <c r="CW37" s="373" t="str">
        <f ca="1">+IF(OFFSET('Sanitation Data'!$F$30,0,10*ROW('Sanitation Data'!F31))="","",OFFSET('Sanitation Data'!$F$30,0,10*ROW('Sanitation Data'!F31)))</f>
        <v/>
      </c>
      <c r="CX37" s="373" t="str">
        <f ca="1">+IF(OFFSET('Sanitation Data'!$F$31,0,10*ROW('Sanitation Data'!F31))="","",OFFSET('Sanitation Data'!$F$31,0,10*ROW('Sanitation Data'!F31)))</f>
        <v/>
      </c>
      <c r="CY37" s="373" t="str">
        <f ca="1">+IF(OFFSET('Sanitation Data'!$F$32,0,10*ROW('Sanitation Data'!F31))="","",OFFSET('Sanitation Data'!$F$32,0,10*ROW('Sanitation Data'!F31)))</f>
        <v/>
      </c>
      <c r="CZ37" s="373" t="str">
        <f ca="1">+IF(OFFSET('Sanitation Data'!$G$28,0,10*ROW('Sanitation Data'!G31))="","",OFFSET('Sanitation Data'!$G$28,0,10*ROW('Sanitation Data'!G31)))</f>
        <v/>
      </c>
      <c r="DA37" s="373" t="str">
        <f ca="1">+IF(OFFSET('Sanitation Data'!$G$29,0,10*ROW('Sanitation Data'!G31))="","",OFFSET('Sanitation Data'!$G$29,0,10*ROW('Sanitation Data'!G31)))</f>
        <v/>
      </c>
      <c r="DB37" s="373" t="str">
        <f ca="1">+IF(OFFSET('Sanitation Data'!$G$30,0,10*ROW('Sanitation Data'!G31))="","",OFFSET('Sanitation Data'!$G$30,0,10*ROW('Sanitation Data'!G31)))</f>
        <v/>
      </c>
      <c r="DC37" s="373" t="str">
        <f ca="1">+IF(OFFSET('Sanitation Data'!$G$31,0,10*ROW('Sanitation Data'!G31))="","",OFFSET('Sanitation Data'!$G$31,0,10*ROW('Sanitation Data'!G31)))</f>
        <v/>
      </c>
      <c r="DD37" s="373" t="str">
        <f ca="1">+IF(OFFSET('Sanitation Data'!$G$32,0,10*ROW('Sanitation Data'!G31))="","",OFFSET('Sanitation Data'!$G$32,0,10*ROW('Sanitation Data'!G31)))</f>
        <v/>
      </c>
      <c r="DE37" s="373" t="str">
        <f ca="1">+IF(OFFSET('Sanitation Data'!$H$28,0,10*ROW('Sanitation Data'!H31))="","",OFFSET('Sanitation Data'!$H$28,0,10*ROW('Sanitation Data'!H31)))</f>
        <v/>
      </c>
      <c r="DF37" s="373" t="str">
        <f ca="1">+IF(OFFSET('Sanitation Data'!$H$29,0,10*ROW('Sanitation Data'!H31))="","",OFFSET('Sanitation Data'!$H$29,0,10*ROW('Sanitation Data'!H31)))</f>
        <v/>
      </c>
      <c r="DG37" s="373" t="str">
        <f ca="1">+IF(OFFSET('Sanitation Data'!$H$30,0,10*ROW('Sanitation Data'!H31))="","",OFFSET('Sanitation Data'!$H$30,0,10*ROW('Sanitation Data'!H31)))</f>
        <v/>
      </c>
      <c r="DH37" s="373" t="str">
        <f ca="1">+IF(OFFSET('Sanitation Data'!$H$31,0,10*ROW('Sanitation Data'!H31))="","",OFFSET('Sanitation Data'!$H$31,0,10*ROW('Sanitation Data'!H31)))</f>
        <v/>
      </c>
      <c r="DI37" s="373" t="str">
        <f ca="1">+IF(OFFSET('Sanitation Data'!$H$32,0,10*ROW('Sanitation Data'!H31))="","",OFFSET('Sanitation Data'!$H$32,0,10*ROW('Sanitation Data'!H31)))</f>
        <v/>
      </c>
      <c r="DJ37" s="373" t="str">
        <f ca="1">+IF(OFFSET('Sanitation Data'!$I$28,0,10*ROW('Sanitation Data'!I31))="","",OFFSET('Sanitation Data'!$I$28,0,10*ROW('Sanitation Data'!I31)))</f>
        <v/>
      </c>
      <c r="DK37" s="373" t="str">
        <f ca="1">+IF(OFFSET('Sanitation Data'!$I$29,0,10*ROW('Sanitation Data'!I31))="","",OFFSET('Sanitation Data'!$I$29,0,10*ROW('Sanitation Data'!I31)))</f>
        <v/>
      </c>
      <c r="DL37" s="373" t="str">
        <f ca="1">+IF(OFFSET('Sanitation Data'!$I$30,0,10*ROW('Sanitation Data'!I31))="","",OFFSET('Sanitation Data'!$I$30,0,10*ROW('Sanitation Data'!I31)))</f>
        <v/>
      </c>
      <c r="DM37" s="373" t="str">
        <f ca="1">+IF(OFFSET('Sanitation Data'!$I$31,0,10*ROW('Sanitation Data'!I31))="","",OFFSET('Sanitation Data'!$I$31,0,10*ROW('Sanitation Data'!I31)))</f>
        <v/>
      </c>
      <c r="DN37" s="373" t="str">
        <f ca="1">+IF(OFFSET('Sanitation Data'!$I$32,0,10*ROW('Sanitation Data'!I31))="","",OFFSET('Sanitation Data'!$I$32,0,10*ROW('Sanitation Data'!I31)))</f>
        <v/>
      </c>
      <c r="DO37" s="373" t="str">
        <f ca="1">+IF(OFFSET('Hygiene Data'!$D$11,0,10*ROW('Hygiene Data'!D31))="","",OFFSET('Hygiene Data'!$D$11,0,10*ROW('Hygiene Data'!D31)))</f>
        <v/>
      </c>
      <c r="DP37" s="373" t="str">
        <f ca="1">+IF(OFFSET('Hygiene Data'!$D$12,0,10*ROW('Hygiene Data'!D31))="","",OFFSET('Hygiene Data'!$D$12,0,10*ROW('Hygiene Data'!D31)))</f>
        <v/>
      </c>
      <c r="DQ37" s="373" t="str">
        <f ca="1">+IF(OFFSET('Hygiene Data'!$D$13,0,10*ROW('Hygiene Data'!D31))="","",OFFSET('Hygiene Data'!$D$13,0,10*ROW('Hygiene Data'!D31)))</f>
        <v/>
      </c>
      <c r="DR37" s="373" t="str">
        <f ca="1">+IF(OFFSET('Hygiene Data'!$E$11,0,10*ROW('Hygiene Data'!E31))="","",OFFSET('Hygiene Data'!$E$11,0,10*ROW('Hygiene Data'!E31)))</f>
        <v/>
      </c>
      <c r="DS37" s="373" t="str">
        <f ca="1">+IF(OFFSET('Hygiene Data'!$E$12,0,10*ROW('Hygiene Data'!E31))="","",OFFSET('Hygiene Data'!$E$12,0,10*ROW('Hygiene Data'!E31)))</f>
        <v/>
      </c>
      <c r="DT37" s="373" t="str">
        <f ca="1">+IF(OFFSET('Hygiene Data'!$E$13,0,10*ROW('Hygiene Data'!E31))="","",OFFSET('Hygiene Data'!$E$13,0,10*ROW('Hygiene Data'!E31)))</f>
        <v/>
      </c>
      <c r="DU37" s="373" t="str">
        <f ca="1">+IF(OFFSET('Hygiene Data'!$F$11,0,10*ROW('Hygiene Data'!F31))="","",OFFSET('Hygiene Data'!$F$11,0,10*ROW('Hygiene Data'!F31)))</f>
        <v/>
      </c>
      <c r="DV37" s="373" t="str">
        <f ca="1">+IF(OFFSET('Hygiene Data'!$F$12,0,10*ROW('Hygiene Data'!F31))="","",OFFSET('Hygiene Data'!$F$12,0,10*ROW('Hygiene Data'!F31)))</f>
        <v/>
      </c>
      <c r="DW37" s="373" t="str">
        <f ca="1">+IF(OFFSET('Hygiene Data'!$F$13,0,10*ROW('Hygiene Data'!F31))="","",OFFSET('Hygiene Data'!$F$13,0,10*ROW('Hygiene Data'!F31)))</f>
        <v/>
      </c>
      <c r="DX37" s="373" t="str">
        <f ca="1">+IF(OFFSET('Hygiene Data'!$G$11,0,10*ROW('Hygiene Data'!G31))="","",OFFSET('Hygiene Data'!$G$11,0,10*ROW('Hygiene Data'!G31)))</f>
        <v/>
      </c>
      <c r="DY37" s="373" t="str">
        <f ca="1">+IF(OFFSET('Hygiene Data'!$G$12,0,10*ROW('Hygiene Data'!G31))="","",OFFSET('Hygiene Data'!$G$12,0,10*ROW('Hygiene Data'!G31)))</f>
        <v/>
      </c>
      <c r="DZ37" s="373" t="str">
        <f ca="1">+IF(OFFSET('Hygiene Data'!$G$13,0,10*ROW('Hygiene Data'!G31))="","",OFFSET('Hygiene Data'!$G$13,0,10*ROW('Hygiene Data'!G31)))</f>
        <v/>
      </c>
      <c r="EA37" s="373" t="str">
        <f ca="1">+IF(OFFSET('Hygiene Data'!$H$11,0,10*ROW('Hygiene Data'!H31))="","",OFFSET('Hygiene Data'!$H$11,0,10*ROW('Hygiene Data'!H31)))</f>
        <v/>
      </c>
      <c r="EB37" s="373" t="str">
        <f ca="1">+IF(OFFSET('Hygiene Data'!$H$12,0,10*ROW('Hygiene Data'!H31))="","",OFFSET('Hygiene Data'!$H$12,0,10*ROW('Hygiene Data'!H31)))</f>
        <v/>
      </c>
      <c r="EC37" s="373" t="str">
        <f ca="1">+IF(OFFSET('Hygiene Data'!$H$13,0,10*ROW('Hygiene Data'!H31))="","",OFFSET('Hygiene Data'!$H$13,0,10*ROW('Hygiene Data'!H31)))</f>
        <v/>
      </c>
      <c r="ED37" s="373" t="str">
        <f ca="1">+IF(OFFSET('Hygiene Data'!$I$11,0,10*ROW('Hygiene Data'!I31))="","",OFFSET('Hygiene Data'!$I$11,0,10*ROW('Hygiene Data'!I31)))</f>
        <v/>
      </c>
      <c r="EE37" s="373" t="str">
        <f ca="1">+IF(OFFSET('Hygiene Data'!$I$12,0,10*ROW('Hygiene Data'!I31))="","",OFFSET('Hygiene Data'!$I$12,0,10*ROW('Hygiene Data'!I31)))</f>
        <v/>
      </c>
      <c r="EF37" s="373" t="str">
        <f ca="1">+IF(OFFSET('Hygiene Data'!$I$13,0,10*ROW('Hygiene Data'!I31))="","",OFFSET('Hygiene Data'!$I$13,0,10*ROW('Hygiene Data'!I31)))</f>
        <v/>
      </c>
    </row>
    <row r="38" spans="1:136" x14ac:dyDescent="0.25">
      <c r="A38" s="482" t="str">
        <f ca="1">+IF(OFFSET('Water Data'!$B$2,0,10*ROW('Water Data'!E32))="","",OFFSET('Water Data'!$B$2,0,10*ROW('Water Data'!E32)))</f>
        <v/>
      </c>
      <c r="B38" s="48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9" t="str">
        <f t="shared" ca="1" si="0"/>
        <v/>
      </c>
      <c r="D38" s="51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3" t="str">
        <f ca="1">+IF(OFFSET('Water Data'!$D$27,0,10*ROW('Water Data'!D32))="","",OFFSET('Water Data'!$D$27,0,10*ROW('Water Data'!D32)))</f>
        <v/>
      </c>
      <c r="BT38" s="373" t="str">
        <f ca="1">+IF(OFFSET('Water Data'!$D$28,0,10*ROW('Water Data'!D32))="","",OFFSET('Water Data'!$D$28,0,10*ROW('Water Data'!D32)))</f>
        <v/>
      </c>
      <c r="BU38" s="373" t="str">
        <f ca="1">+IF(OFFSET('Water Data'!$D$29,0,10*ROW('Water Data'!D32))="","",OFFSET('Water Data'!$D$29,0,10*ROW('Water Data'!D32)))</f>
        <v/>
      </c>
      <c r="BV38" s="373" t="str">
        <f ca="1">+IF(OFFSET('Water Data'!$E$27,0,10*ROW('Water Data'!E32))="","",OFFSET('Water Data'!$E$27,0,10*ROW('Water Data'!E32)))</f>
        <v/>
      </c>
      <c r="BW38" s="373" t="str">
        <f ca="1">+IF(OFFSET('Water Data'!$E$28,0,10*ROW('Water Data'!E32))="","",OFFSET('Water Data'!$E$28,0,10*ROW('Water Data'!E32)))</f>
        <v/>
      </c>
      <c r="BX38" s="373" t="str">
        <f ca="1">+IF(OFFSET('Water Data'!$E$29,0,10*ROW('Water Data'!E32))="","",OFFSET('Water Data'!$E$29,0,10*ROW('Water Data'!E32)))</f>
        <v/>
      </c>
      <c r="BY38" s="373" t="str">
        <f ca="1">+IF(OFFSET('Water Data'!$F$27,0,10*ROW('Water Data'!F32))="","",OFFSET('Water Data'!$F$27,0,10*ROW('Water Data'!F32)))</f>
        <v/>
      </c>
      <c r="BZ38" s="373" t="str">
        <f ca="1">+IF(OFFSET('Water Data'!$F$28,0,10*ROW('Water Data'!F32))="","",OFFSET('Water Data'!$F$28,0,10*ROW('Water Data'!F32)))</f>
        <v/>
      </c>
      <c r="CA38" s="373" t="str">
        <f ca="1">+IF(OFFSET('Water Data'!$F$29,0,10*ROW('Water Data'!F32))="","",OFFSET('Water Data'!$F$29,0,10*ROW('Water Data'!F32)))</f>
        <v/>
      </c>
      <c r="CB38" s="373" t="str">
        <f ca="1">+IF(OFFSET('Water Data'!$G$27,0,10*ROW('Water Data'!G32))="","",OFFSET('Water Data'!$G$27,0,10*ROW('Water Data'!G32)))</f>
        <v/>
      </c>
      <c r="CC38" s="373" t="str">
        <f ca="1">+IF(OFFSET('Water Data'!$G$28,0,10*ROW('Water Data'!G32))="","",OFFSET('Water Data'!$G$28,0,10*ROW('Water Data'!G32)))</f>
        <v/>
      </c>
      <c r="CD38" s="373" t="str">
        <f ca="1">+IF(OFFSET('Water Data'!$G$29,0,10*ROW('Water Data'!G32))="","",OFFSET('Water Data'!$G$29,0,10*ROW('Water Data'!G32)))</f>
        <v/>
      </c>
      <c r="CE38" s="373" t="str">
        <f ca="1">+IF(OFFSET('Water Data'!$H$27,0,10*ROW('Water Data'!H32))="","",OFFSET('Water Data'!$H$27,0,10*ROW('Water Data'!H32)))</f>
        <v/>
      </c>
      <c r="CF38" s="373" t="str">
        <f ca="1">+IF(OFFSET('Water Data'!$H$28,0,10*ROW('Water Data'!H32))="","",OFFSET('Water Data'!$H$28,0,10*ROW('Water Data'!H32)))</f>
        <v/>
      </c>
      <c r="CG38" s="373" t="str">
        <f ca="1">+IF(OFFSET('Water Data'!$H$29,0,10*ROW('Water Data'!H32))="","",OFFSET('Water Data'!$H$29,0,10*ROW('Water Data'!H32)))</f>
        <v/>
      </c>
      <c r="CH38" s="373" t="str">
        <f ca="1">+IF(OFFSET('Water Data'!$I$27,0,10*ROW('Water Data'!I32))="","",OFFSET('Water Data'!$I$27,0,10*ROW('Water Data'!I32)))</f>
        <v/>
      </c>
      <c r="CI38" s="373" t="str">
        <f ca="1">+IF(OFFSET('Water Data'!$I$28,0,10*ROW('Water Data'!I32))="","",OFFSET('Water Data'!$I$28,0,10*ROW('Water Data'!I32)))</f>
        <v/>
      </c>
      <c r="CJ38" s="373" t="str">
        <f ca="1">+IF(OFFSET('Water Data'!$I$29,0,10*ROW('Water Data'!I32))="","",OFFSET('Water Data'!$I$29,0,10*ROW('Water Data'!I32)))</f>
        <v/>
      </c>
      <c r="CK38" s="373" t="str">
        <f ca="1">+IF(OFFSET('Sanitation Data'!$D$28,0,10*ROW('Sanitation Data'!D32))="","",OFFSET('Sanitation Data'!$D$28,0,10*ROW('Sanitation Data'!D32)))</f>
        <v/>
      </c>
      <c r="CL38" s="373" t="str">
        <f ca="1">+IF(OFFSET('Sanitation Data'!$D$29,0,10*ROW('Sanitation Data'!D32))="","",OFFSET('Sanitation Data'!$D$29,0,10*ROW('Sanitation Data'!D32)))</f>
        <v/>
      </c>
      <c r="CM38" s="373" t="str">
        <f ca="1">+IF(OFFSET('Sanitation Data'!$D$30,0,10*ROW('Sanitation Data'!D32))="","",OFFSET('Sanitation Data'!$D$30,0,10*ROW('Sanitation Data'!D32)))</f>
        <v/>
      </c>
      <c r="CN38" s="373" t="str">
        <f ca="1">+IF(OFFSET('Sanitation Data'!$D$31,0,10*ROW('Sanitation Data'!D32))="","",OFFSET('Sanitation Data'!$D$31,0,10*ROW('Sanitation Data'!D32)))</f>
        <v/>
      </c>
      <c r="CO38" s="373" t="str">
        <f ca="1">+IF(OFFSET('Sanitation Data'!$D$32,0,10*ROW('Sanitation Data'!D32))="","",OFFSET('Sanitation Data'!$D$32,0,10*ROW('Sanitation Data'!D32)))</f>
        <v/>
      </c>
      <c r="CP38" s="373" t="str">
        <f ca="1">+IF(OFFSET('Sanitation Data'!$E$28,0,10*ROW('Sanitation Data'!E32))="","",OFFSET('Sanitation Data'!$E$28,0,10*ROW('Sanitation Data'!E32)))</f>
        <v/>
      </c>
      <c r="CQ38" s="373" t="str">
        <f ca="1">+IF(OFFSET('Sanitation Data'!$E$29,0,10*ROW('Sanitation Data'!E32))="","",OFFSET('Sanitation Data'!$E$29,0,10*ROW('Sanitation Data'!E32)))</f>
        <v/>
      </c>
      <c r="CR38" s="373" t="str">
        <f ca="1">+IF(OFFSET('Sanitation Data'!$E$30,0,10*ROW('Sanitation Data'!E32))="","",OFFSET('Sanitation Data'!$E$30,0,10*ROW('Sanitation Data'!E32)))</f>
        <v/>
      </c>
      <c r="CS38" s="373" t="str">
        <f ca="1">+IF(OFFSET('Sanitation Data'!$E$31,0,10*ROW('Sanitation Data'!E32))="","",OFFSET('Sanitation Data'!$E$31,0,10*ROW('Sanitation Data'!E32)))</f>
        <v/>
      </c>
      <c r="CT38" s="373" t="str">
        <f ca="1">+IF(OFFSET('Sanitation Data'!$E$32,0,10*ROW('Sanitation Data'!E32))="","",OFFSET('Sanitation Data'!$E$32,0,10*ROW('Sanitation Data'!E32)))</f>
        <v/>
      </c>
      <c r="CU38" s="373" t="str">
        <f ca="1">+IF(OFFSET('Sanitation Data'!$F$28,0,10*ROW('Sanitation Data'!F32))="","",OFFSET('Sanitation Data'!$F$28,0,10*ROW('Sanitation Data'!F32)))</f>
        <v/>
      </c>
      <c r="CV38" s="373" t="str">
        <f ca="1">+IF(OFFSET('Sanitation Data'!$F$29,0,10*ROW('Sanitation Data'!F32))="","",OFFSET('Sanitation Data'!$F$29,0,10*ROW('Sanitation Data'!F32)))</f>
        <v/>
      </c>
      <c r="CW38" s="373" t="str">
        <f ca="1">+IF(OFFSET('Sanitation Data'!$F$30,0,10*ROW('Sanitation Data'!F32))="","",OFFSET('Sanitation Data'!$F$30,0,10*ROW('Sanitation Data'!F32)))</f>
        <v/>
      </c>
      <c r="CX38" s="373" t="str">
        <f ca="1">+IF(OFFSET('Sanitation Data'!$F$31,0,10*ROW('Sanitation Data'!F32))="","",OFFSET('Sanitation Data'!$F$31,0,10*ROW('Sanitation Data'!F32)))</f>
        <v/>
      </c>
      <c r="CY38" s="373" t="str">
        <f ca="1">+IF(OFFSET('Sanitation Data'!$F$32,0,10*ROW('Sanitation Data'!F32))="","",OFFSET('Sanitation Data'!$F$32,0,10*ROW('Sanitation Data'!F32)))</f>
        <v/>
      </c>
      <c r="CZ38" s="373" t="str">
        <f ca="1">+IF(OFFSET('Sanitation Data'!$G$28,0,10*ROW('Sanitation Data'!G32))="","",OFFSET('Sanitation Data'!$G$28,0,10*ROW('Sanitation Data'!G32)))</f>
        <v/>
      </c>
      <c r="DA38" s="373" t="str">
        <f ca="1">+IF(OFFSET('Sanitation Data'!$G$29,0,10*ROW('Sanitation Data'!G32))="","",OFFSET('Sanitation Data'!$G$29,0,10*ROW('Sanitation Data'!G32)))</f>
        <v/>
      </c>
      <c r="DB38" s="373" t="str">
        <f ca="1">+IF(OFFSET('Sanitation Data'!$G$30,0,10*ROW('Sanitation Data'!G32))="","",OFFSET('Sanitation Data'!$G$30,0,10*ROW('Sanitation Data'!G32)))</f>
        <v/>
      </c>
      <c r="DC38" s="373" t="str">
        <f ca="1">+IF(OFFSET('Sanitation Data'!$G$31,0,10*ROW('Sanitation Data'!G32))="","",OFFSET('Sanitation Data'!$G$31,0,10*ROW('Sanitation Data'!G32)))</f>
        <v/>
      </c>
      <c r="DD38" s="373" t="str">
        <f ca="1">+IF(OFFSET('Sanitation Data'!$G$32,0,10*ROW('Sanitation Data'!G32))="","",OFFSET('Sanitation Data'!$G$32,0,10*ROW('Sanitation Data'!G32)))</f>
        <v/>
      </c>
      <c r="DE38" s="373" t="str">
        <f ca="1">+IF(OFFSET('Sanitation Data'!$H$28,0,10*ROW('Sanitation Data'!H32))="","",OFFSET('Sanitation Data'!$H$28,0,10*ROW('Sanitation Data'!H32)))</f>
        <v/>
      </c>
      <c r="DF38" s="373" t="str">
        <f ca="1">+IF(OFFSET('Sanitation Data'!$H$29,0,10*ROW('Sanitation Data'!H32))="","",OFFSET('Sanitation Data'!$H$29,0,10*ROW('Sanitation Data'!H32)))</f>
        <v/>
      </c>
      <c r="DG38" s="373" t="str">
        <f ca="1">+IF(OFFSET('Sanitation Data'!$H$30,0,10*ROW('Sanitation Data'!H32))="","",OFFSET('Sanitation Data'!$H$30,0,10*ROW('Sanitation Data'!H32)))</f>
        <v/>
      </c>
      <c r="DH38" s="373" t="str">
        <f ca="1">+IF(OFFSET('Sanitation Data'!$H$31,0,10*ROW('Sanitation Data'!H32))="","",OFFSET('Sanitation Data'!$H$31,0,10*ROW('Sanitation Data'!H32)))</f>
        <v/>
      </c>
      <c r="DI38" s="373" t="str">
        <f ca="1">+IF(OFFSET('Sanitation Data'!$H$32,0,10*ROW('Sanitation Data'!H32))="","",OFFSET('Sanitation Data'!$H$32,0,10*ROW('Sanitation Data'!H32)))</f>
        <v/>
      </c>
      <c r="DJ38" s="373" t="str">
        <f ca="1">+IF(OFFSET('Sanitation Data'!$I$28,0,10*ROW('Sanitation Data'!I32))="","",OFFSET('Sanitation Data'!$I$28,0,10*ROW('Sanitation Data'!I32)))</f>
        <v/>
      </c>
      <c r="DK38" s="373" t="str">
        <f ca="1">+IF(OFFSET('Sanitation Data'!$I$29,0,10*ROW('Sanitation Data'!I32))="","",OFFSET('Sanitation Data'!$I$29,0,10*ROW('Sanitation Data'!I32)))</f>
        <v/>
      </c>
      <c r="DL38" s="373" t="str">
        <f ca="1">+IF(OFFSET('Sanitation Data'!$I$30,0,10*ROW('Sanitation Data'!I32))="","",OFFSET('Sanitation Data'!$I$30,0,10*ROW('Sanitation Data'!I32)))</f>
        <v/>
      </c>
      <c r="DM38" s="373" t="str">
        <f ca="1">+IF(OFFSET('Sanitation Data'!$I$31,0,10*ROW('Sanitation Data'!I32))="","",OFFSET('Sanitation Data'!$I$31,0,10*ROW('Sanitation Data'!I32)))</f>
        <v/>
      </c>
      <c r="DN38" s="373" t="str">
        <f ca="1">+IF(OFFSET('Sanitation Data'!$I$32,0,10*ROW('Sanitation Data'!I32))="","",OFFSET('Sanitation Data'!$I$32,0,10*ROW('Sanitation Data'!I32)))</f>
        <v/>
      </c>
      <c r="DO38" s="373" t="str">
        <f ca="1">+IF(OFFSET('Hygiene Data'!$D$11,0,10*ROW('Hygiene Data'!D32))="","",OFFSET('Hygiene Data'!$D$11,0,10*ROW('Hygiene Data'!D32)))</f>
        <v/>
      </c>
      <c r="DP38" s="373" t="str">
        <f ca="1">+IF(OFFSET('Hygiene Data'!$D$12,0,10*ROW('Hygiene Data'!D32))="","",OFFSET('Hygiene Data'!$D$12,0,10*ROW('Hygiene Data'!D32)))</f>
        <v/>
      </c>
      <c r="DQ38" s="373" t="str">
        <f ca="1">+IF(OFFSET('Hygiene Data'!$D$13,0,10*ROW('Hygiene Data'!D32))="","",OFFSET('Hygiene Data'!$D$13,0,10*ROW('Hygiene Data'!D32)))</f>
        <v/>
      </c>
      <c r="DR38" s="373" t="str">
        <f ca="1">+IF(OFFSET('Hygiene Data'!$E$11,0,10*ROW('Hygiene Data'!E32))="","",OFFSET('Hygiene Data'!$E$11,0,10*ROW('Hygiene Data'!E32)))</f>
        <v/>
      </c>
      <c r="DS38" s="373" t="str">
        <f ca="1">+IF(OFFSET('Hygiene Data'!$E$12,0,10*ROW('Hygiene Data'!E32))="","",OFFSET('Hygiene Data'!$E$12,0,10*ROW('Hygiene Data'!E32)))</f>
        <v/>
      </c>
      <c r="DT38" s="373" t="str">
        <f ca="1">+IF(OFFSET('Hygiene Data'!$E$13,0,10*ROW('Hygiene Data'!E32))="","",OFFSET('Hygiene Data'!$E$13,0,10*ROW('Hygiene Data'!E32)))</f>
        <v/>
      </c>
      <c r="DU38" s="373" t="str">
        <f ca="1">+IF(OFFSET('Hygiene Data'!$F$11,0,10*ROW('Hygiene Data'!F32))="","",OFFSET('Hygiene Data'!$F$11,0,10*ROW('Hygiene Data'!F32)))</f>
        <v/>
      </c>
      <c r="DV38" s="373" t="str">
        <f ca="1">+IF(OFFSET('Hygiene Data'!$F$12,0,10*ROW('Hygiene Data'!F32))="","",OFFSET('Hygiene Data'!$F$12,0,10*ROW('Hygiene Data'!F32)))</f>
        <v/>
      </c>
      <c r="DW38" s="373" t="str">
        <f ca="1">+IF(OFFSET('Hygiene Data'!$F$13,0,10*ROW('Hygiene Data'!F32))="","",OFFSET('Hygiene Data'!$F$13,0,10*ROW('Hygiene Data'!F32)))</f>
        <v/>
      </c>
      <c r="DX38" s="373" t="str">
        <f ca="1">+IF(OFFSET('Hygiene Data'!$G$11,0,10*ROW('Hygiene Data'!G32))="","",OFFSET('Hygiene Data'!$G$11,0,10*ROW('Hygiene Data'!G32)))</f>
        <v/>
      </c>
      <c r="DY38" s="373" t="str">
        <f ca="1">+IF(OFFSET('Hygiene Data'!$G$12,0,10*ROW('Hygiene Data'!G32))="","",OFFSET('Hygiene Data'!$G$12,0,10*ROW('Hygiene Data'!G32)))</f>
        <v/>
      </c>
      <c r="DZ38" s="373" t="str">
        <f ca="1">+IF(OFFSET('Hygiene Data'!$G$13,0,10*ROW('Hygiene Data'!G32))="","",OFFSET('Hygiene Data'!$G$13,0,10*ROW('Hygiene Data'!G32)))</f>
        <v/>
      </c>
      <c r="EA38" s="373" t="str">
        <f ca="1">+IF(OFFSET('Hygiene Data'!$H$11,0,10*ROW('Hygiene Data'!H32))="","",OFFSET('Hygiene Data'!$H$11,0,10*ROW('Hygiene Data'!H32)))</f>
        <v/>
      </c>
      <c r="EB38" s="373" t="str">
        <f ca="1">+IF(OFFSET('Hygiene Data'!$H$12,0,10*ROW('Hygiene Data'!H32))="","",OFFSET('Hygiene Data'!$H$12,0,10*ROW('Hygiene Data'!H32)))</f>
        <v/>
      </c>
      <c r="EC38" s="373" t="str">
        <f ca="1">+IF(OFFSET('Hygiene Data'!$H$13,0,10*ROW('Hygiene Data'!H32))="","",OFFSET('Hygiene Data'!$H$13,0,10*ROW('Hygiene Data'!H32)))</f>
        <v/>
      </c>
      <c r="ED38" s="373" t="str">
        <f ca="1">+IF(OFFSET('Hygiene Data'!$I$11,0,10*ROW('Hygiene Data'!I32))="","",OFFSET('Hygiene Data'!$I$11,0,10*ROW('Hygiene Data'!I32)))</f>
        <v/>
      </c>
      <c r="EE38" s="373" t="str">
        <f ca="1">+IF(OFFSET('Hygiene Data'!$I$12,0,10*ROW('Hygiene Data'!I32))="","",OFFSET('Hygiene Data'!$I$12,0,10*ROW('Hygiene Data'!I32)))</f>
        <v/>
      </c>
      <c r="EF38" s="373" t="str">
        <f ca="1">+IF(OFFSET('Hygiene Data'!$I$13,0,10*ROW('Hygiene Data'!I32))="","",OFFSET('Hygiene Data'!$I$13,0,10*ROW('Hygiene Data'!I32)))</f>
        <v/>
      </c>
    </row>
    <row r="39" spans="1:136" x14ac:dyDescent="0.25">
      <c r="A39" s="482" t="str">
        <f ca="1">+IF(OFFSET('Water Data'!$B$2,0,10*ROW('Water Data'!E33))="","",OFFSET('Water Data'!$B$2,0,10*ROW('Water Data'!E33)))</f>
        <v/>
      </c>
      <c r="B39" s="48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9" t="str">
        <f t="shared" ca="1" si="0"/>
        <v/>
      </c>
      <c r="D39" s="51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3" t="str">
        <f ca="1">+IF(OFFSET('Water Data'!$D$27,0,10*ROW('Water Data'!D33))="","",OFFSET('Water Data'!$D$27,0,10*ROW('Water Data'!D33)))</f>
        <v/>
      </c>
      <c r="BT39" s="373" t="str">
        <f ca="1">+IF(OFFSET('Water Data'!$D$28,0,10*ROW('Water Data'!D33))="","",OFFSET('Water Data'!$D$28,0,10*ROW('Water Data'!D33)))</f>
        <v/>
      </c>
      <c r="BU39" s="373" t="str">
        <f ca="1">+IF(OFFSET('Water Data'!$D$29,0,10*ROW('Water Data'!D33))="","",OFFSET('Water Data'!$D$29,0,10*ROW('Water Data'!D33)))</f>
        <v/>
      </c>
      <c r="BV39" s="373" t="str">
        <f ca="1">+IF(OFFSET('Water Data'!$E$27,0,10*ROW('Water Data'!E33))="","",OFFSET('Water Data'!$E$27,0,10*ROW('Water Data'!E33)))</f>
        <v/>
      </c>
      <c r="BW39" s="373" t="str">
        <f ca="1">+IF(OFFSET('Water Data'!$E$28,0,10*ROW('Water Data'!E33))="","",OFFSET('Water Data'!$E$28,0,10*ROW('Water Data'!E33)))</f>
        <v/>
      </c>
      <c r="BX39" s="373" t="str">
        <f ca="1">+IF(OFFSET('Water Data'!$E$29,0,10*ROW('Water Data'!E33))="","",OFFSET('Water Data'!$E$29,0,10*ROW('Water Data'!E33)))</f>
        <v/>
      </c>
      <c r="BY39" s="373" t="str">
        <f ca="1">+IF(OFFSET('Water Data'!$F$27,0,10*ROW('Water Data'!F33))="","",OFFSET('Water Data'!$F$27,0,10*ROW('Water Data'!F33)))</f>
        <v/>
      </c>
      <c r="BZ39" s="373" t="str">
        <f ca="1">+IF(OFFSET('Water Data'!$F$28,0,10*ROW('Water Data'!F33))="","",OFFSET('Water Data'!$F$28,0,10*ROW('Water Data'!F33)))</f>
        <v/>
      </c>
      <c r="CA39" s="373" t="str">
        <f ca="1">+IF(OFFSET('Water Data'!$F$29,0,10*ROW('Water Data'!F33))="","",OFFSET('Water Data'!$F$29,0,10*ROW('Water Data'!F33)))</f>
        <v/>
      </c>
      <c r="CB39" s="373" t="str">
        <f ca="1">+IF(OFFSET('Water Data'!$G$27,0,10*ROW('Water Data'!G33))="","",OFFSET('Water Data'!$G$27,0,10*ROW('Water Data'!G33)))</f>
        <v/>
      </c>
      <c r="CC39" s="373" t="str">
        <f ca="1">+IF(OFFSET('Water Data'!$G$28,0,10*ROW('Water Data'!G33))="","",OFFSET('Water Data'!$G$28,0,10*ROW('Water Data'!G33)))</f>
        <v/>
      </c>
      <c r="CD39" s="373" t="str">
        <f ca="1">+IF(OFFSET('Water Data'!$G$29,0,10*ROW('Water Data'!G33))="","",OFFSET('Water Data'!$G$29,0,10*ROW('Water Data'!G33)))</f>
        <v/>
      </c>
      <c r="CE39" s="373" t="str">
        <f ca="1">+IF(OFFSET('Water Data'!$H$27,0,10*ROW('Water Data'!H33))="","",OFFSET('Water Data'!$H$27,0,10*ROW('Water Data'!H33)))</f>
        <v/>
      </c>
      <c r="CF39" s="373" t="str">
        <f ca="1">+IF(OFFSET('Water Data'!$H$28,0,10*ROW('Water Data'!H33))="","",OFFSET('Water Data'!$H$28,0,10*ROW('Water Data'!H33)))</f>
        <v/>
      </c>
      <c r="CG39" s="373" t="str">
        <f ca="1">+IF(OFFSET('Water Data'!$H$29,0,10*ROW('Water Data'!H33))="","",OFFSET('Water Data'!$H$29,0,10*ROW('Water Data'!H33)))</f>
        <v/>
      </c>
      <c r="CH39" s="373" t="str">
        <f ca="1">+IF(OFFSET('Water Data'!$I$27,0,10*ROW('Water Data'!I33))="","",OFFSET('Water Data'!$I$27,0,10*ROW('Water Data'!I33)))</f>
        <v/>
      </c>
      <c r="CI39" s="373" t="str">
        <f ca="1">+IF(OFFSET('Water Data'!$I$28,0,10*ROW('Water Data'!I33))="","",OFFSET('Water Data'!$I$28,0,10*ROW('Water Data'!I33)))</f>
        <v/>
      </c>
      <c r="CJ39" s="373" t="str">
        <f ca="1">+IF(OFFSET('Water Data'!$I$29,0,10*ROW('Water Data'!I33))="","",OFFSET('Water Data'!$I$29,0,10*ROW('Water Data'!I33)))</f>
        <v/>
      </c>
      <c r="CK39" s="373" t="str">
        <f ca="1">+IF(OFFSET('Sanitation Data'!$D$28,0,10*ROW('Sanitation Data'!D33))="","",OFFSET('Sanitation Data'!$D$28,0,10*ROW('Sanitation Data'!D33)))</f>
        <v/>
      </c>
      <c r="CL39" s="373" t="str">
        <f ca="1">+IF(OFFSET('Sanitation Data'!$D$29,0,10*ROW('Sanitation Data'!D33))="","",OFFSET('Sanitation Data'!$D$29,0,10*ROW('Sanitation Data'!D33)))</f>
        <v/>
      </c>
      <c r="CM39" s="373" t="str">
        <f ca="1">+IF(OFFSET('Sanitation Data'!$D$30,0,10*ROW('Sanitation Data'!D33))="","",OFFSET('Sanitation Data'!$D$30,0,10*ROW('Sanitation Data'!D33)))</f>
        <v/>
      </c>
      <c r="CN39" s="373" t="str">
        <f ca="1">+IF(OFFSET('Sanitation Data'!$D$31,0,10*ROW('Sanitation Data'!D33))="","",OFFSET('Sanitation Data'!$D$31,0,10*ROW('Sanitation Data'!D33)))</f>
        <v/>
      </c>
      <c r="CO39" s="373" t="str">
        <f ca="1">+IF(OFFSET('Sanitation Data'!$D$32,0,10*ROW('Sanitation Data'!D33))="","",OFFSET('Sanitation Data'!$D$32,0,10*ROW('Sanitation Data'!D33)))</f>
        <v/>
      </c>
      <c r="CP39" s="373" t="str">
        <f ca="1">+IF(OFFSET('Sanitation Data'!$E$28,0,10*ROW('Sanitation Data'!E33))="","",OFFSET('Sanitation Data'!$E$28,0,10*ROW('Sanitation Data'!E33)))</f>
        <v/>
      </c>
      <c r="CQ39" s="373" t="str">
        <f ca="1">+IF(OFFSET('Sanitation Data'!$E$29,0,10*ROW('Sanitation Data'!E33))="","",OFFSET('Sanitation Data'!$E$29,0,10*ROW('Sanitation Data'!E33)))</f>
        <v/>
      </c>
      <c r="CR39" s="373" t="str">
        <f ca="1">+IF(OFFSET('Sanitation Data'!$E$30,0,10*ROW('Sanitation Data'!E33))="","",OFFSET('Sanitation Data'!$E$30,0,10*ROW('Sanitation Data'!E33)))</f>
        <v/>
      </c>
      <c r="CS39" s="373" t="str">
        <f ca="1">+IF(OFFSET('Sanitation Data'!$E$31,0,10*ROW('Sanitation Data'!E33))="","",OFFSET('Sanitation Data'!$E$31,0,10*ROW('Sanitation Data'!E33)))</f>
        <v/>
      </c>
      <c r="CT39" s="373" t="str">
        <f ca="1">+IF(OFFSET('Sanitation Data'!$E$32,0,10*ROW('Sanitation Data'!E33))="","",OFFSET('Sanitation Data'!$E$32,0,10*ROW('Sanitation Data'!E33)))</f>
        <v/>
      </c>
      <c r="CU39" s="373" t="str">
        <f ca="1">+IF(OFFSET('Sanitation Data'!$F$28,0,10*ROW('Sanitation Data'!F33))="","",OFFSET('Sanitation Data'!$F$28,0,10*ROW('Sanitation Data'!F33)))</f>
        <v/>
      </c>
      <c r="CV39" s="373" t="str">
        <f ca="1">+IF(OFFSET('Sanitation Data'!$F$29,0,10*ROW('Sanitation Data'!F33))="","",OFFSET('Sanitation Data'!$F$29,0,10*ROW('Sanitation Data'!F33)))</f>
        <v/>
      </c>
      <c r="CW39" s="373" t="str">
        <f ca="1">+IF(OFFSET('Sanitation Data'!$F$30,0,10*ROW('Sanitation Data'!F33))="","",OFFSET('Sanitation Data'!$F$30,0,10*ROW('Sanitation Data'!F33)))</f>
        <v/>
      </c>
      <c r="CX39" s="373" t="str">
        <f ca="1">+IF(OFFSET('Sanitation Data'!$F$31,0,10*ROW('Sanitation Data'!F33))="","",OFFSET('Sanitation Data'!$F$31,0,10*ROW('Sanitation Data'!F33)))</f>
        <v/>
      </c>
      <c r="CY39" s="373" t="str">
        <f ca="1">+IF(OFFSET('Sanitation Data'!$F$32,0,10*ROW('Sanitation Data'!F33))="","",OFFSET('Sanitation Data'!$F$32,0,10*ROW('Sanitation Data'!F33)))</f>
        <v/>
      </c>
      <c r="CZ39" s="373" t="str">
        <f ca="1">+IF(OFFSET('Sanitation Data'!$G$28,0,10*ROW('Sanitation Data'!G33))="","",OFFSET('Sanitation Data'!$G$28,0,10*ROW('Sanitation Data'!G33)))</f>
        <v/>
      </c>
      <c r="DA39" s="373" t="str">
        <f ca="1">+IF(OFFSET('Sanitation Data'!$G$29,0,10*ROW('Sanitation Data'!G33))="","",OFFSET('Sanitation Data'!$G$29,0,10*ROW('Sanitation Data'!G33)))</f>
        <v/>
      </c>
      <c r="DB39" s="373" t="str">
        <f ca="1">+IF(OFFSET('Sanitation Data'!$G$30,0,10*ROW('Sanitation Data'!G33))="","",OFFSET('Sanitation Data'!$G$30,0,10*ROW('Sanitation Data'!G33)))</f>
        <v/>
      </c>
      <c r="DC39" s="373" t="str">
        <f ca="1">+IF(OFFSET('Sanitation Data'!$G$31,0,10*ROW('Sanitation Data'!G33))="","",OFFSET('Sanitation Data'!$G$31,0,10*ROW('Sanitation Data'!G33)))</f>
        <v/>
      </c>
      <c r="DD39" s="373" t="str">
        <f ca="1">+IF(OFFSET('Sanitation Data'!$G$32,0,10*ROW('Sanitation Data'!G33))="","",OFFSET('Sanitation Data'!$G$32,0,10*ROW('Sanitation Data'!G33)))</f>
        <v/>
      </c>
      <c r="DE39" s="373" t="str">
        <f ca="1">+IF(OFFSET('Sanitation Data'!$H$28,0,10*ROW('Sanitation Data'!H33))="","",OFFSET('Sanitation Data'!$H$28,0,10*ROW('Sanitation Data'!H33)))</f>
        <v/>
      </c>
      <c r="DF39" s="373" t="str">
        <f ca="1">+IF(OFFSET('Sanitation Data'!$H$29,0,10*ROW('Sanitation Data'!H33))="","",OFFSET('Sanitation Data'!$H$29,0,10*ROW('Sanitation Data'!H33)))</f>
        <v/>
      </c>
      <c r="DG39" s="373" t="str">
        <f ca="1">+IF(OFFSET('Sanitation Data'!$H$30,0,10*ROW('Sanitation Data'!H33))="","",OFFSET('Sanitation Data'!$H$30,0,10*ROW('Sanitation Data'!H33)))</f>
        <v/>
      </c>
      <c r="DH39" s="373" t="str">
        <f ca="1">+IF(OFFSET('Sanitation Data'!$H$31,0,10*ROW('Sanitation Data'!H33))="","",OFFSET('Sanitation Data'!$H$31,0,10*ROW('Sanitation Data'!H33)))</f>
        <v/>
      </c>
      <c r="DI39" s="373" t="str">
        <f ca="1">+IF(OFFSET('Sanitation Data'!$H$32,0,10*ROW('Sanitation Data'!H33))="","",OFFSET('Sanitation Data'!$H$32,0,10*ROW('Sanitation Data'!H33)))</f>
        <v/>
      </c>
      <c r="DJ39" s="373" t="str">
        <f ca="1">+IF(OFFSET('Sanitation Data'!$I$28,0,10*ROW('Sanitation Data'!I33))="","",OFFSET('Sanitation Data'!$I$28,0,10*ROW('Sanitation Data'!I33)))</f>
        <v/>
      </c>
      <c r="DK39" s="373" t="str">
        <f ca="1">+IF(OFFSET('Sanitation Data'!$I$29,0,10*ROW('Sanitation Data'!I33))="","",OFFSET('Sanitation Data'!$I$29,0,10*ROW('Sanitation Data'!I33)))</f>
        <v/>
      </c>
      <c r="DL39" s="373" t="str">
        <f ca="1">+IF(OFFSET('Sanitation Data'!$I$30,0,10*ROW('Sanitation Data'!I33))="","",OFFSET('Sanitation Data'!$I$30,0,10*ROW('Sanitation Data'!I33)))</f>
        <v/>
      </c>
      <c r="DM39" s="373" t="str">
        <f ca="1">+IF(OFFSET('Sanitation Data'!$I$31,0,10*ROW('Sanitation Data'!I33))="","",OFFSET('Sanitation Data'!$I$31,0,10*ROW('Sanitation Data'!I33)))</f>
        <v/>
      </c>
      <c r="DN39" s="373" t="str">
        <f ca="1">+IF(OFFSET('Sanitation Data'!$I$32,0,10*ROW('Sanitation Data'!I33))="","",OFFSET('Sanitation Data'!$I$32,0,10*ROW('Sanitation Data'!I33)))</f>
        <v/>
      </c>
      <c r="DO39" s="373" t="str">
        <f ca="1">+IF(OFFSET('Hygiene Data'!$D$11,0,10*ROW('Hygiene Data'!D33))="","",OFFSET('Hygiene Data'!$D$11,0,10*ROW('Hygiene Data'!D33)))</f>
        <v/>
      </c>
      <c r="DP39" s="373" t="str">
        <f ca="1">+IF(OFFSET('Hygiene Data'!$D$12,0,10*ROW('Hygiene Data'!D33))="","",OFFSET('Hygiene Data'!$D$12,0,10*ROW('Hygiene Data'!D33)))</f>
        <v/>
      </c>
      <c r="DQ39" s="373" t="str">
        <f ca="1">+IF(OFFSET('Hygiene Data'!$D$13,0,10*ROW('Hygiene Data'!D33))="","",OFFSET('Hygiene Data'!$D$13,0,10*ROW('Hygiene Data'!D33)))</f>
        <v/>
      </c>
      <c r="DR39" s="373" t="str">
        <f ca="1">+IF(OFFSET('Hygiene Data'!$E$11,0,10*ROW('Hygiene Data'!E33))="","",OFFSET('Hygiene Data'!$E$11,0,10*ROW('Hygiene Data'!E33)))</f>
        <v/>
      </c>
      <c r="DS39" s="373" t="str">
        <f ca="1">+IF(OFFSET('Hygiene Data'!$E$12,0,10*ROW('Hygiene Data'!E33))="","",OFFSET('Hygiene Data'!$E$12,0,10*ROW('Hygiene Data'!E33)))</f>
        <v/>
      </c>
      <c r="DT39" s="373" t="str">
        <f ca="1">+IF(OFFSET('Hygiene Data'!$E$13,0,10*ROW('Hygiene Data'!E33))="","",OFFSET('Hygiene Data'!$E$13,0,10*ROW('Hygiene Data'!E33)))</f>
        <v/>
      </c>
      <c r="DU39" s="373" t="str">
        <f ca="1">+IF(OFFSET('Hygiene Data'!$F$11,0,10*ROW('Hygiene Data'!F33))="","",OFFSET('Hygiene Data'!$F$11,0,10*ROW('Hygiene Data'!F33)))</f>
        <v/>
      </c>
      <c r="DV39" s="373" t="str">
        <f ca="1">+IF(OFFSET('Hygiene Data'!$F$12,0,10*ROW('Hygiene Data'!F33))="","",OFFSET('Hygiene Data'!$F$12,0,10*ROW('Hygiene Data'!F33)))</f>
        <v/>
      </c>
      <c r="DW39" s="373" t="str">
        <f ca="1">+IF(OFFSET('Hygiene Data'!$F$13,0,10*ROW('Hygiene Data'!F33))="","",OFFSET('Hygiene Data'!$F$13,0,10*ROW('Hygiene Data'!F33)))</f>
        <v/>
      </c>
      <c r="DX39" s="373" t="str">
        <f ca="1">+IF(OFFSET('Hygiene Data'!$G$11,0,10*ROW('Hygiene Data'!G33))="","",OFFSET('Hygiene Data'!$G$11,0,10*ROW('Hygiene Data'!G33)))</f>
        <v/>
      </c>
      <c r="DY39" s="373" t="str">
        <f ca="1">+IF(OFFSET('Hygiene Data'!$G$12,0,10*ROW('Hygiene Data'!G33))="","",OFFSET('Hygiene Data'!$G$12,0,10*ROW('Hygiene Data'!G33)))</f>
        <v/>
      </c>
      <c r="DZ39" s="373" t="str">
        <f ca="1">+IF(OFFSET('Hygiene Data'!$G$13,0,10*ROW('Hygiene Data'!G33))="","",OFFSET('Hygiene Data'!$G$13,0,10*ROW('Hygiene Data'!G33)))</f>
        <v/>
      </c>
      <c r="EA39" s="373" t="str">
        <f ca="1">+IF(OFFSET('Hygiene Data'!$H$11,0,10*ROW('Hygiene Data'!H33))="","",OFFSET('Hygiene Data'!$H$11,0,10*ROW('Hygiene Data'!H33)))</f>
        <v/>
      </c>
      <c r="EB39" s="373" t="str">
        <f ca="1">+IF(OFFSET('Hygiene Data'!$H$12,0,10*ROW('Hygiene Data'!H33))="","",OFFSET('Hygiene Data'!$H$12,0,10*ROW('Hygiene Data'!H33)))</f>
        <v/>
      </c>
      <c r="EC39" s="373" t="str">
        <f ca="1">+IF(OFFSET('Hygiene Data'!$H$13,0,10*ROW('Hygiene Data'!H33))="","",OFFSET('Hygiene Data'!$H$13,0,10*ROW('Hygiene Data'!H33)))</f>
        <v/>
      </c>
      <c r="ED39" s="373" t="str">
        <f ca="1">+IF(OFFSET('Hygiene Data'!$I$11,0,10*ROW('Hygiene Data'!I33))="","",OFFSET('Hygiene Data'!$I$11,0,10*ROW('Hygiene Data'!I33)))</f>
        <v/>
      </c>
      <c r="EE39" s="373" t="str">
        <f ca="1">+IF(OFFSET('Hygiene Data'!$I$12,0,10*ROW('Hygiene Data'!I33))="","",OFFSET('Hygiene Data'!$I$12,0,10*ROW('Hygiene Data'!I33)))</f>
        <v/>
      </c>
      <c r="EF39" s="373" t="str">
        <f ca="1">+IF(OFFSET('Hygiene Data'!$I$13,0,10*ROW('Hygiene Data'!I33))="","",OFFSET('Hygiene Data'!$I$13,0,10*ROW('Hygiene Data'!I33)))</f>
        <v/>
      </c>
    </row>
    <row r="40" spans="1:136" x14ac:dyDescent="0.25">
      <c r="A40" s="482" t="str">
        <f ca="1">+IF(OFFSET('Water Data'!$B$2,0,10*ROW('Water Data'!E34))="","",OFFSET('Water Data'!$B$2,0,10*ROW('Water Data'!E34)))</f>
        <v/>
      </c>
      <c r="B40" s="48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9" t="str">
        <f t="shared" ca="1" si="0"/>
        <v/>
      </c>
      <c r="D40" s="51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3" t="str">
        <f ca="1">+IF(OFFSET('Water Data'!$D$27,0,10*ROW('Water Data'!D34))="","",OFFSET('Water Data'!$D$27,0,10*ROW('Water Data'!D34)))</f>
        <v/>
      </c>
      <c r="BT40" s="373" t="str">
        <f ca="1">+IF(OFFSET('Water Data'!$D$28,0,10*ROW('Water Data'!D34))="","",OFFSET('Water Data'!$D$28,0,10*ROW('Water Data'!D34)))</f>
        <v/>
      </c>
      <c r="BU40" s="373" t="str">
        <f ca="1">+IF(OFFSET('Water Data'!$D$29,0,10*ROW('Water Data'!D34))="","",OFFSET('Water Data'!$D$29,0,10*ROW('Water Data'!D34)))</f>
        <v/>
      </c>
      <c r="BV40" s="373" t="str">
        <f ca="1">+IF(OFFSET('Water Data'!$E$27,0,10*ROW('Water Data'!E34))="","",OFFSET('Water Data'!$E$27,0,10*ROW('Water Data'!E34)))</f>
        <v/>
      </c>
      <c r="BW40" s="373" t="str">
        <f ca="1">+IF(OFFSET('Water Data'!$E$28,0,10*ROW('Water Data'!E34))="","",OFFSET('Water Data'!$E$28,0,10*ROW('Water Data'!E34)))</f>
        <v/>
      </c>
      <c r="BX40" s="373" t="str">
        <f ca="1">+IF(OFFSET('Water Data'!$E$29,0,10*ROW('Water Data'!E34))="","",OFFSET('Water Data'!$E$29,0,10*ROW('Water Data'!E34)))</f>
        <v/>
      </c>
      <c r="BY40" s="373" t="str">
        <f ca="1">+IF(OFFSET('Water Data'!$F$27,0,10*ROW('Water Data'!F34))="","",OFFSET('Water Data'!$F$27,0,10*ROW('Water Data'!F34)))</f>
        <v/>
      </c>
      <c r="BZ40" s="373" t="str">
        <f ca="1">+IF(OFFSET('Water Data'!$F$28,0,10*ROW('Water Data'!F34))="","",OFFSET('Water Data'!$F$28,0,10*ROW('Water Data'!F34)))</f>
        <v/>
      </c>
      <c r="CA40" s="373" t="str">
        <f ca="1">+IF(OFFSET('Water Data'!$F$29,0,10*ROW('Water Data'!F34))="","",OFFSET('Water Data'!$F$29,0,10*ROW('Water Data'!F34)))</f>
        <v/>
      </c>
      <c r="CB40" s="373" t="str">
        <f ca="1">+IF(OFFSET('Water Data'!$G$27,0,10*ROW('Water Data'!G34))="","",OFFSET('Water Data'!$G$27,0,10*ROW('Water Data'!G34)))</f>
        <v/>
      </c>
      <c r="CC40" s="373" t="str">
        <f ca="1">+IF(OFFSET('Water Data'!$G$28,0,10*ROW('Water Data'!G34))="","",OFFSET('Water Data'!$G$28,0,10*ROW('Water Data'!G34)))</f>
        <v/>
      </c>
      <c r="CD40" s="373" t="str">
        <f ca="1">+IF(OFFSET('Water Data'!$G$29,0,10*ROW('Water Data'!G34))="","",OFFSET('Water Data'!$G$29,0,10*ROW('Water Data'!G34)))</f>
        <v/>
      </c>
      <c r="CE40" s="373" t="str">
        <f ca="1">+IF(OFFSET('Water Data'!$H$27,0,10*ROW('Water Data'!H34))="","",OFFSET('Water Data'!$H$27,0,10*ROW('Water Data'!H34)))</f>
        <v/>
      </c>
      <c r="CF40" s="373" t="str">
        <f ca="1">+IF(OFFSET('Water Data'!$H$28,0,10*ROW('Water Data'!H34))="","",OFFSET('Water Data'!$H$28,0,10*ROW('Water Data'!H34)))</f>
        <v/>
      </c>
      <c r="CG40" s="373" t="str">
        <f ca="1">+IF(OFFSET('Water Data'!$H$29,0,10*ROW('Water Data'!H34))="","",OFFSET('Water Data'!$H$29,0,10*ROW('Water Data'!H34)))</f>
        <v/>
      </c>
      <c r="CH40" s="373" t="str">
        <f ca="1">+IF(OFFSET('Water Data'!$I$27,0,10*ROW('Water Data'!I34))="","",OFFSET('Water Data'!$I$27,0,10*ROW('Water Data'!I34)))</f>
        <v/>
      </c>
      <c r="CI40" s="373" t="str">
        <f ca="1">+IF(OFFSET('Water Data'!$I$28,0,10*ROW('Water Data'!I34))="","",OFFSET('Water Data'!$I$28,0,10*ROW('Water Data'!I34)))</f>
        <v/>
      </c>
      <c r="CJ40" s="373" t="str">
        <f ca="1">+IF(OFFSET('Water Data'!$I$29,0,10*ROW('Water Data'!I34))="","",OFFSET('Water Data'!$I$29,0,10*ROW('Water Data'!I34)))</f>
        <v/>
      </c>
      <c r="CK40" s="373" t="str">
        <f ca="1">+IF(OFFSET('Sanitation Data'!$D$28,0,10*ROW('Sanitation Data'!D34))="","",OFFSET('Sanitation Data'!$D$28,0,10*ROW('Sanitation Data'!D34)))</f>
        <v/>
      </c>
      <c r="CL40" s="373" t="str">
        <f ca="1">+IF(OFFSET('Sanitation Data'!$D$29,0,10*ROW('Sanitation Data'!D34))="","",OFFSET('Sanitation Data'!$D$29,0,10*ROW('Sanitation Data'!D34)))</f>
        <v/>
      </c>
      <c r="CM40" s="373" t="str">
        <f ca="1">+IF(OFFSET('Sanitation Data'!$D$30,0,10*ROW('Sanitation Data'!D34))="","",OFFSET('Sanitation Data'!$D$30,0,10*ROW('Sanitation Data'!D34)))</f>
        <v/>
      </c>
      <c r="CN40" s="373" t="str">
        <f ca="1">+IF(OFFSET('Sanitation Data'!$D$31,0,10*ROW('Sanitation Data'!D34))="","",OFFSET('Sanitation Data'!$D$31,0,10*ROW('Sanitation Data'!D34)))</f>
        <v/>
      </c>
      <c r="CO40" s="373" t="str">
        <f ca="1">+IF(OFFSET('Sanitation Data'!$D$32,0,10*ROW('Sanitation Data'!D34))="","",OFFSET('Sanitation Data'!$D$32,0,10*ROW('Sanitation Data'!D34)))</f>
        <v/>
      </c>
      <c r="CP40" s="373" t="str">
        <f ca="1">+IF(OFFSET('Sanitation Data'!$E$28,0,10*ROW('Sanitation Data'!E34))="","",OFFSET('Sanitation Data'!$E$28,0,10*ROW('Sanitation Data'!E34)))</f>
        <v/>
      </c>
      <c r="CQ40" s="373" t="str">
        <f ca="1">+IF(OFFSET('Sanitation Data'!$E$29,0,10*ROW('Sanitation Data'!E34))="","",OFFSET('Sanitation Data'!$E$29,0,10*ROW('Sanitation Data'!E34)))</f>
        <v/>
      </c>
      <c r="CR40" s="373" t="str">
        <f ca="1">+IF(OFFSET('Sanitation Data'!$E$30,0,10*ROW('Sanitation Data'!E34))="","",OFFSET('Sanitation Data'!$E$30,0,10*ROW('Sanitation Data'!E34)))</f>
        <v/>
      </c>
      <c r="CS40" s="373" t="str">
        <f ca="1">+IF(OFFSET('Sanitation Data'!$E$31,0,10*ROW('Sanitation Data'!E34))="","",OFFSET('Sanitation Data'!$E$31,0,10*ROW('Sanitation Data'!E34)))</f>
        <v/>
      </c>
      <c r="CT40" s="373" t="str">
        <f ca="1">+IF(OFFSET('Sanitation Data'!$E$32,0,10*ROW('Sanitation Data'!E34))="","",OFFSET('Sanitation Data'!$E$32,0,10*ROW('Sanitation Data'!E34)))</f>
        <v/>
      </c>
      <c r="CU40" s="373" t="str">
        <f ca="1">+IF(OFFSET('Sanitation Data'!$F$28,0,10*ROW('Sanitation Data'!F34))="","",OFFSET('Sanitation Data'!$F$28,0,10*ROW('Sanitation Data'!F34)))</f>
        <v/>
      </c>
      <c r="CV40" s="373" t="str">
        <f ca="1">+IF(OFFSET('Sanitation Data'!$F$29,0,10*ROW('Sanitation Data'!F34))="","",OFFSET('Sanitation Data'!$F$29,0,10*ROW('Sanitation Data'!F34)))</f>
        <v/>
      </c>
      <c r="CW40" s="373" t="str">
        <f ca="1">+IF(OFFSET('Sanitation Data'!$F$30,0,10*ROW('Sanitation Data'!F34))="","",OFFSET('Sanitation Data'!$F$30,0,10*ROW('Sanitation Data'!F34)))</f>
        <v/>
      </c>
      <c r="CX40" s="373" t="str">
        <f ca="1">+IF(OFFSET('Sanitation Data'!$F$31,0,10*ROW('Sanitation Data'!F34))="","",OFFSET('Sanitation Data'!$F$31,0,10*ROW('Sanitation Data'!F34)))</f>
        <v/>
      </c>
      <c r="CY40" s="373" t="str">
        <f ca="1">+IF(OFFSET('Sanitation Data'!$F$32,0,10*ROW('Sanitation Data'!F34))="","",OFFSET('Sanitation Data'!$F$32,0,10*ROW('Sanitation Data'!F34)))</f>
        <v/>
      </c>
      <c r="CZ40" s="373" t="str">
        <f ca="1">+IF(OFFSET('Sanitation Data'!$G$28,0,10*ROW('Sanitation Data'!G34))="","",OFFSET('Sanitation Data'!$G$28,0,10*ROW('Sanitation Data'!G34)))</f>
        <v/>
      </c>
      <c r="DA40" s="373" t="str">
        <f ca="1">+IF(OFFSET('Sanitation Data'!$G$29,0,10*ROW('Sanitation Data'!G34))="","",OFFSET('Sanitation Data'!$G$29,0,10*ROW('Sanitation Data'!G34)))</f>
        <v/>
      </c>
      <c r="DB40" s="373" t="str">
        <f ca="1">+IF(OFFSET('Sanitation Data'!$G$30,0,10*ROW('Sanitation Data'!G34))="","",OFFSET('Sanitation Data'!$G$30,0,10*ROW('Sanitation Data'!G34)))</f>
        <v/>
      </c>
      <c r="DC40" s="373" t="str">
        <f ca="1">+IF(OFFSET('Sanitation Data'!$G$31,0,10*ROW('Sanitation Data'!G34))="","",OFFSET('Sanitation Data'!$G$31,0,10*ROW('Sanitation Data'!G34)))</f>
        <v/>
      </c>
      <c r="DD40" s="373" t="str">
        <f ca="1">+IF(OFFSET('Sanitation Data'!$G$32,0,10*ROW('Sanitation Data'!G34))="","",OFFSET('Sanitation Data'!$G$32,0,10*ROW('Sanitation Data'!G34)))</f>
        <v/>
      </c>
      <c r="DE40" s="373" t="str">
        <f ca="1">+IF(OFFSET('Sanitation Data'!$H$28,0,10*ROW('Sanitation Data'!H34))="","",OFFSET('Sanitation Data'!$H$28,0,10*ROW('Sanitation Data'!H34)))</f>
        <v/>
      </c>
      <c r="DF40" s="373" t="str">
        <f ca="1">+IF(OFFSET('Sanitation Data'!$H$29,0,10*ROW('Sanitation Data'!H34))="","",OFFSET('Sanitation Data'!$H$29,0,10*ROW('Sanitation Data'!H34)))</f>
        <v/>
      </c>
      <c r="DG40" s="373" t="str">
        <f ca="1">+IF(OFFSET('Sanitation Data'!$H$30,0,10*ROW('Sanitation Data'!H34))="","",OFFSET('Sanitation Data'!$H$30,0,10*ROW('Sanitation Data'!H34)))</f>
        <v/>
      </c>
      <c r="DH40" s="373" t="str">
        <f ca="1">+IF(OFFSET('Sanitation Data'!$H$31,0,10*ROW('Sanitation Data'!H34))="","",OFFSET('Sanitation Data'!$H$31,0,10*ROW('Sanitation Data'!H34)))</f>
        <v/>
      </c>
      <c r="DI40" s="373" t="str">
        <f ca="1">+IF(OFFSET('Sanitation Data'!$H$32,0,10*ROW('Sanitation Data'!H34))="","",OFFSET('Sanitation Data'!$H$32,0,10*ROW('Sanitation Data'!H34)))</f>
        <v/>
      </c>
      <c r="DJ40" s="373" t="str">
        <f ca="1">+IF(OFFSET('Sanitation Data'!$I$28,0,10*ROW('Sanitation Data'!I34))="","",OFFSET('Sanitation Data'!$I$28,0,10*ROW('Sanitation Data'!I34)))</f>
        <v/>
      </c>
      <c r="DK40" s="373" t="str">
        <f ca="1">+IF(OFFSET('Sanitation Data'!$I$29,0,10*ROW('Sanitation Data'!I34))="","",OFFSET('Sanitation Data'!$I$29,0,10*ROW('Sanitation Data'!I34)))</f>
        <v/>
      </c>
      <c r="DL40" s="373" t="str">
        <f ca="1">+IF(OFFSET('Sanitation Data'!$I$30,0,10*ROW('Sanitation Data'!I34))="","",OFFSET('Sanitation Data'!$I$30,0,10*ROW('Sanitation Data'!I34)))</f>
        <v/>
      </c>
      <c r="DM40" s="373" t="str">
        <f ca="1">+IF(OFFSET('Sanitation Data'!$I$31,0,10*ROW('Sanitation Data'!I34))="","",OFFSET('Sanitation Data'!$I$31,0,10*ROW('Sanitation Data'!I34)))</f>
        <v/>
      </c>
      <c r="DN40" s="373" t="str">
        <f ca="1">+IF(OFFSET('Sanitation Data'!$I$32,0,10*ROW('Sanitation Data'!I34))="","",OFFSET('Sanitation Data'!$I$32,0,10*ROW('Sanitation Data'!I34)))</f>
        <v/>
      </c>
      <c r="DO40" s="373" t="str">
        <f ca="1">+IF(OFFSET('Hygiene Data'!$D$11,0,10*ROW('Hygiene Data'!D34))="","",OFFSET('Hygiene Data'!$D$11,0,10*ROW('Hygiene Data'!D34)))</f>
        <v/>
      </c>
      <c r="DP40" s="373" t="str">
        <f ca="1">+IF(OFFSET('Hygiene Data'!$D$12,0,10*ROW('Hygiene Data'!D34))="","",OFFSET('Hygiene Data'!$D$12,0,10*ROW('Hygiene Data'!D34)))</f>
        <v/>
      </c>
      <c r="DQ40" s="373" t="str">
        <f ca="1">+IF(OFFSET('Hygiene Data'!$D$13,0,10*ROW('Hygiene Data'!D34))="","",OFFSET('Hygiene Data'!$D$13,0,10*ROW('Hygiene Data'!D34)))</f>
        <v/>
      </c>
      <c r="DR40" s="373" t="str">
        <f ca="1">+IF(OFFSET('Hygiene Data'!$E$11,0,10*ROW('Hygiene Data'!E34))="","",OFFSET('Hygiene Data'!$E$11,0,10*ROW('Hygiene Data'!E34)))</f>
        <v/>
      </c>
      <c r="DS40" s="373" t="str">
        <f ca="1">+IF(OFFSET('Hygiene Data'!$E$12,0,10*ROW('Hygiene Data'!E34))="","",OFFSET('Hygiene Data'!$E$12,0,10*ROW('Hygiene Data'!E34)))</f>
        <v/>
      </c>
      <c r="DT40" s="373" t="str">
        <f ca="1">+IF(OFFSET('Hygiene Data'!$E$13,0,10*ROW('Hygiene Data'!E34))="","",OFFSET('Hygiene Data'!$E$13,0,10*ROW('Hygiene Data'!E34)))</f>
        <v/>
      </c>
      <c r="DU40" s="373" t="str">
        <f ca="1">+IF(OFFSET('Hygiene Data'!$F$11,0,10*ROW('Hygiene Data'!F34))="","",OFFSET('Hygiene Data'!$F$11,0,10*ROW('Hygiene Data'!F34)))</f>
        <v/>
      </c>
      <c r="DV40" s="373" t="str">
        <f ca="1">+IF(OFFSET('Hygiene Data'!$F$12,0,10*ROW('Hygiene Data'!F34))="","",OFFSET('Hygiene Data'!$F$12,0,10*ROW('Hygiene Data'!F34)))</f>
        <v/>
      </c>
      <c r="DW40" s="373" t="str">
        <f ca="1">+IF(OFFSET('Hygiene Data'!$F$13,0,10*ROW('Hygiene Data'!F34))="","",OFFSET('Hygiene Data'!$F$13,0,10*ROW('Hygiene Data'!F34)))</f>
        <v/>
      </c>
      <c r="DX40" s="373" t="str">
        <f ca="1">+IF(OFFSET('Hygiene Data'!$G$11,0,10*ROW('Hygiene Data'!G34))="","",OFFSET('Hygiene Data'!$G$11,0,10*ROW('Hygiene Data'!G34)))</f>
        <v/>
      </c>
      <c r="DY40" s="373" t="str">
        <f ca="1">+IF(OFFSET('Hygiene Data'!$G$12,0,10*ROW('Hygiene Data'!G34))="","",OFFSET('Hygiene Data'!$G$12,0,10*ROW('Hygiene Data'!G34)))</f>
        <v/>
      </c>
      <c r="DZ40" s="373" t="str">
        <f ca="1">+IF(OFFSET('Hygiene Data'!$G$13,0,10*ROW('Hygiene Data'!G34))="","",OFFSET('Hygiene Data'!$G$13,0,10*ROW('Hygiene Data'!G34)))</f>
        <v/>
      </c>
      <c r="EA40" s="373" t="str">
        <f ca="1">+IF(OFFSET('Hygiene Data'!$H$11,0,10*ROW('Hygiene Data'!H34))="","",OFFSET('Hygiene Data'!$H$11,0,10*ROW('Hygiene Data'!H34)))</f>
        <v/>
      </c>
      <c r="EB40" s="373" t="str">
        <f ca="1">+IF(OFFSET('Hygiene Data'!$H$12,0,10*ROW('Hygiene Data'!H34))="","",OFFSET('Hygiene Data'!$H$12,0,10*ROW('Hygiene Data'!H34)))</f>
        <v/>
      </c>
      <c r="EC40" s="373" t="str">
        <f ca="1">+IF(OFFSET('Hygiene Data'!$H$13,0,10*ROW('Hygiene Data'!H34))="","",OFFSET('Hygiene Data'!$H$13,0,10*ROW('Hygiene Data'!H34)))</f>
        <v/>
      </c>
      <c r="ED40" s="373" t="str">
        <f ca="1">+IF(OFFSET('Hygiene Data'!$I$11,0,10*ROW('Hygiene Data'!I34))="","",OFFSET('Hygiene Data'!$I$11,0,10*ROW('Hygiene Data'!I34)))</f>
        <v/>
      </c>
      <c r="EE40" s="373" t="str">
        <f ca="1">+IF(OFFSET('Hygiene Data'!$I$12,0,10*ROW('Hygiene Data'!I34))="","",OFFSET('Hygiene Data'!$I$12,0,10*ROW('Hygiene Data'!I34)))</f>
        <v/>
      </c>
      <c r="EF40" s="373" t="str">
        <f ca="1">+IF(OFFSET('Hygiene Data'!$I$13,0,10*ROW('Hygiene Data'!I34))="","",OFFSET('Hygiene Data'!$I$13,0,10*ROW('Hygiene Data'!I34)))</f>
        <v/>
      </c>
    </row>
    <row r="41" spans="1:136" x14ac:dyDescent="0.25">
      <c r="A41" s="482" t="str">
        <f ca="1">+IF(OFFSET('Water Data'!$B$2,0,10*ROW('Water Data'!E35))="","",OFFSET('Water Data'!$B$2,0,10*ROW('Water Data'!E35)))</f>
        <v/>
      </c>
      <c r="B41" s="48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9" t="str">
        <f t="shared" ca="1" si="0"/>
        <v/>
      </c>
      <c r="D41" s="51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3" t="str">
        <f ca="1">+IF(OFFSET('Water Data'!$D$27,0,10*ROW('Water Data'!D35))="","",OFFSET('Water Data'!$D$27,0,10*ROW('Water Data'!D35)))</f>
        <v/>
      </c>
      <c r="BT41" s="373" t="str">
        <f ca="1">+IF(OFFSET('Water Data'!$D$28,0,10*ROW('Water Data'!D35))="","",OFFSET('Water Data'!$D$28,0,10*ROW('Water Data'!D35)))</f>
        <v/>
      </c>
      <c r="BU41" s="373" t="str">
        <f ca="1">+IF(OFFSET('Water Data'!$D$29,0,10*ROW('Water Data'!D35))="","",OFFSET('Water Data'!$D$29,0,10*ROW('Water Data'!D35)))</f>
        <v/>
      </c>
      <c r="BV41" s="373" t="str">
        <f ca="1">+IF(OFFSET('Water Data'!$E$27,0,10*ROW('Water Data'!E35))="","",OFFSET('Water Data'!$E$27,0,10*ROW('Water Data'!E35)))</f>
        <v/>
      </c>
      <c r="BW41" s="373" t="str">
        <f ca="1">+IF(OFFSET('Water Data'!$E$28,0,10*ROW('Water Data'!E35))="","",OFFSET('Water Data'!$E$28,0,10*ROW('Water Data'!E35)))</f>
        <v/>
      </c>
      <c r="BX41" s="373" t="str">
        <f ca="1">+IF(OFFSET('Water Data'!$E$29,0,10*ROW('Water Data'!E35))="","",OFFSET('Water Data'!$E$29,0,10*ROW('Water Data'!E35)))</f>
        <v/>
      </c>
      <c r="BY41" s="373" t="str">
        <f ca="1">+IF(OFFSET('Water Data'!$F$27,0,10*ROW('Water Data'!F35))="","",OFFSET('Water Data'!$F$27,0,10*ROW('Water Data'!F35)))</f>
        <v/>
      </c>
      <c r="BZ41" s="373" t="str">
        <f ca="1">+IF(OFFSET('Water Data'!$F$28,0,10*ROW('Water Data'!F35))="","",OFFSET('Water Data'!$F$28,0,10*ROW('Water Data'!F35)))</f>
        <v/>
      </c>
      <c r="CA41" s="373" t="str">
        <f ca="1">+IF(OFFSET('Water Data'!$F$29,0,10*ROW('Water Data'!F35))="","",OFFSET('Water Data'!$F$29,0,10*ROW('Water Data'!F35)))</f>
        <v/>
      </c>
      <c r="CB41" s="373" t="str">
        <f ca="1">+IF(OFFSET('Water Data'!$G$27,0,10*ROW('Water Data'!G35))="","",OFFSET('Water Data'!$G$27,0,10*ROW('Water Data'!G35)))</f>
        <v/>
      </c>
      <c r="CC41" s="373" t="str">
        <f ca="1">+IF(OFFSET('Water Data'!$G$28,0,10*ROW('Water Data'!G35))="","",OFFSET('Water Data'!$G$28,0,10*ROW('Water Data'!G35)))</f>
        <v/>
      </c>
      <c r="CD41" s="373" t="str">
        <f ca="1">+IF(OFFSET('Water Data'!$G$29,0,10*ROW('Water Data'!G35))="","",OFFSET('Water Data'!$G$29,0,10*ROW('Water Data'!G35)))</f>
        <v/>
      </c>
      <c r="CE41" s="373" t="str">
        <f ca="1">+IF(OFFSET('Water Data'!$H$27,0,10*ROW('Water Data'!H35))="","",OFFSET('Water Data'!$H$27,0,10*ROW('Water Data'!H35)))</f>
        <v/>
      </c>
      <c r="CF41" s="373" t="str">
        <f ca="1">+IF(OFFSET('Water Data'!$H$28,0,10*ROW('Water Data'!H35))="","",OFFSET('Water Data'!$H$28,0,10*ROW('Water Data'!H35)))</f>
        <v/>
      </c>
      <c r="CG41" s="373" t="str">
        <f ca="1">+IF(OFFSET('Water Data'!$H$29,0,10*ROW('Water Data'!H35))="","",OFFSET('Water Data'!$H$29,0,10*ROW('Water Data'!H35)))</f>
        <v/>
      </c>
      <c r="CH41" s="373" t="str">
        <f ca="1">+IF(OFFSET('Water Data'!$I$27,0,10*ROW('Water Data'!I35))="","",OFFSET('Water Data'!$I$27,0,10*ROW('Water Data'!I35)))</f>
        <v/>
      </c>
      <c r="CI41" s="373" t="str">
        <f ca="1">+IF(OFFSET('Water Data'!$I$28,0,10*ROW('Water Data'!I35))="","",OFFSET('Water Data'!$I$28,0,10*ROW('Water Data'!I35)))</f>
        <v/>
      </c>
      <c r="CJ41" s="373" t="str">
        <f ca="1">+IF(OFFSET('Water Data'!$I$29,0,10*ROW('Water Data'!I35))="","",OFFSET('Water Data'!$I$29,0,10*ROW('Water Data'!I35)))</f>
        <v/>
      </c>
      <c r="CK41" s="373" t="str">
        <f ca="1">+IF(OFFSET('Sanitation Data'!$D$28,0,10*ROW('Sanitation Data'!D35))="","",OFFSET('Sanitation Data'!$D$28,0,10*ROW('Sanitation Data'!D35)))</f>
        <v/>
      </c>
      <c r="CL41" s="373" t="str">
        <f ca="1">+IF(OFFSET('Sanitation Data'!$D$29,0,10*ROW('Sanitation Data'!D35))="","",OFFSET('Sanitation Data'!$D$29,0,10*ROW('Sanitation Data'!D35)))</f>
        <v/>
      </c>
      <c r="CM41" s="373" t="str">
        <f ca="1">+IF(OFFSET('Sanitation Data'!$D$30,0,10*ROW('Sanitation Data'!D35))="","",OFFSET('Sanitation Data'!$D$30,0,10*ROW('Sanitation Data'!D35)))</f>
        <v/>
      </c>
      <c r="CN41" s="373" t="str">
        <f ca="1">+IF(OFFSET('Sanitation Data'!$D$31,0,10*ROW('Sanitation Data'!D35))="","",OFFSET('Sanitation Data'!$D$31,0,10*ROW('Sanitation Data'!D35)))</f>
        <v/>
      </c>
      <c r="CO41" s="373" t="str">
        <f ca="1">+IF(OFFSET('Sanitation Data'!$D$32,0,10*ROW('Sanitation Data'!D35))="","",OFFSET('Sanitation Data'!$D$32,0,10*ROW('Sanitation Data'!D35)))</f>
        <v/>
      </c>
      <c r="CP41" s="373" t="str">
        <f ca="1">+IF(OFFSET('Sanitation Data'!$E$28,0,10*ROW('Sanitation Data'!E35))="","",OFFSET('Sanitation Data'!$E$28,0,10*ROW('Sanitation Data'!E35)))</f>
        <v/>
      </c>
      <c r="CQ41" s="373" t="str">
        <f ca="1">+IF(OFFSET('Sanitation Data'!$E$29,0,10*ROW('Sanitation Data'!E35))="","",OFFSET('Sanitation Data'!$E$29,0,10*ROW('Sanitation Data'!E35)))</f>
        <v/>
      </c>
      <c r="CR41" s="373" t="str">
        <f ca="1">+IF(OFFSET('Sanitation Data'!$E$30,0,10*ROW('Sanitation Data'!E35))="","",OFFSET('Sanitation Data'!$E$30,0,10*ROW('Sanitation Data'!E35)))</f>
        <v/>
      </c>
      <c r="CS41" s="373" t="str">
        <f ca="1">+IF(OFFSET('Sanitation Data'!$E$31,0,10*ROW('Sanitation Data'!E35))="","",OFFSET('Sanitation Data'!$E$31,0,10*ROW('Sanitation Data'!E35)))</f>
        <v/>
      </c>
      <c r="CT41" s="373" t="str">
        <f ca="1">+IF(OFFSET('Sanitation Data'!$E$32,0,10*ROW('Sanitation Data'!E35))="","",OFFSET('Sanitation Data'!$E$32,0,10*ROW('Sanitation Data'!E35)))</f>
        <v/>
      </c>
      <c r="CU41" s="373" t="str">
        <f ca="1">+IF(OFFSET('Sanitation Data'!$F$28,0,10*ROW('Sanitation Data'!F35))="","",OFFSET('Sanitation Data'!$F$28,0,10*ROW('Sanitation Data'!F35)))</f>
        <v/>
      </c>
      <c r="CV41" s="373" t="str">
        <f ca="1">+IF(OFFSET('Sanitation Data'!$F$29,0,10*ROW('Sanitation Data'!F35))="","",OFFSET('Sanitation Data'!$F$29,0,10*ROW('Sanitation Data'!F35)))</f>
        <v/>
      </c>
      <c r="CW41" s="373" t="str">
        <f ca="1">+IF(OFFSET('Sanitation Data'!$F$30,0,10*ROW('Sanitation Data'!F35))="","",OFFSET('Sanitation Data'!$F$30,0,10*ROW('Sanitation Data'!F35)))</f>
        <v/>
      </c>
      <c r="CX41" s="373" t="str">
        <f ca="1">+IF(OFFSET('Sanitation Data'!$F$31,0,10*ROW('Sanitation Data'!F35))="","",OFFSET('Sanitation Data'!$F$31,0,10*ROW('Sanitation Data'!F35)))</f>
        <v/>
      </c>
      <c r="CY41" s="373" t="str">
        <f ca="1">+IF(OFFSET('Sanitation Data'!$F$32,0,10*ROW('Sanitation Data'!F35))="","",OFFSET('Sanitation Data'!$F$32,0,10*ROW('Sanitation Data'!F35)))</f>
        <v/>
      </c>
      <c r="CZ41" s="373" t="str">
        <f ca="1">+IF(OFFSET('Sanitation Data'!$G$28,0,10*ROW('Sanitation Data'!G35))="","",OFFSET('Sanitation Data'!$G$28,0,10*ROW('Sanitation Data'!G35)))</f>
        <v/>
      </c>
      <c r="DA41" s="373" t="str">
        <f ca="1">+IF(OFFSET('Sanitation Data'!$G$29,0,10*ROW('Sanitation Data'!G35))="","",OFFSET('Sanitation Data'!$G$29,0,10*ROW('Sanitation Data'!G35)))</f>
        <v/>
      </c>
      <c r="DB41" s="373" t="str">
        <f ca="1">+IF(OFFSET('Sanitation Data'!$G$30,0,10*ROW('Sanitation Data'!G35))="","",OFFSET('Sanitation Data'!$G$30,0,10*ROW('Sanitation Data'!G35)))</f>
        <v/>
      </c>
      <c r="DC41" s="373" t="str">
        <f ca="1">+IF(OFFSET('Sanitation Data'!$G$31,0,10*ROW('Sanitation Data'!G35))="","",OFFSET('Sanitation Data'!$G$31,0,10*ROW('Sanitation Data'!G35)))</f>
        <v/>
      </c>
      <c r="DD41" s="373" t="str">
        <f ca="1">+IF(OFFSET('Sanitation Data'!$G$32,0,10*ROW('Sanitation Data'!G35))="","",OFFSET('Sanitation Data'!$G$32,0,10*ROW('Sanitation Data'!G35)))</f>
        <v/>
      </c>
      <c r="DE41" s="373" t="str">
        <f ca="1">+IF(OFFSET('Sanitation Data'!$H$28,0,10*ROW('Sanitation Data'!H35))="","",OFFSET('Sanitation Data'!$H$28,0,10*ROW('Sanitation Data'!H35)))</f>
        <v/>
      </c>
      <c r="DF41" s="373" t="str">
        <f ca="1">+IF(OFFSET('Sanitation Data'!$H$29,0,10*ROW('Sanitation Data'!H35))="","",OFFSET('Sanitation Data'!$H$29,0,10*ROW('Sanitation Data'!H35)))</f>
        <v/>
      </c>
      <c r="DG41" s="373" t="str">
        <f ca="1">+IF(OFFSET('Sanitation Data'!$H$30,0,10*ROW('Sanitation Data'!H35))="","",OFFSET('Sanitation Data'!$H$30,0,10*ROW('Sanitation Data'!H35)))</f>
        <v/>
      </c>
      <c r="DH41" s="373" t="str">
        <f ca="1">+IF(OFFSET('Sanitation Data'!$H$31,0,10*ROW('Sanitation Data'!H35))="","",OFFSET('Sanitation Data'!$H$31,0,10*ROW('Sanitation Data'!H35)))</f>
        <v/>
      </c>
      <c r="DI41" s="373" t="str">
        <f ca="1">+IF(OFFSET('Sanitation Data'!$H$32,0,10*ROW('Sanitation Data'!H35))="","",OFFSET('Sanitation Data'!$H$32,0,10*ROW('Sanitation Data'!H35)))</f>
        <v/>
      </c>
      <c r="DJ41" s="373" t="str">
        <f ca="1">+IF(OFFSET('Sanitation Data'!$I$28,0,10*ROW('Sanitation Data'!I35))="","",OFFSET('Sanitation Data'!$I$28,0,10*ROW('Sanitation Data'!I35)))</f>
        <v/>
      </c>
      <c r="DK41" s="373" t="str">
        <f ca="1">+IF(OFFSET('Sanitation Data'!$I$29,0,10*ROW('Sanitation Data'!I35))="","",OFFSET('Sanitation Data'!$I$29,0,10*ROW('Sanitation Data'!I35)))</f>
        <v/>
      </c>
      <c r="DL41" s="373" t="str">
        <f ca="1">+IF(OFFSET('Sanitation Data'!$I$30,0,10*ROW('Sanitation Data'!I35))="","",OFFSET('Sanitation Data'!$I$30,0,10*ROW('Sanitation Data'!I35)))</f>
        <v/>
      </c>
      <c r="DM41" s="373" t="str">
        <f ca="1">+IF(OFFSET('Sanitation Data'!$I$31,0,10*ROW('Sanitation Data'!I35))="","",OFFSET('Sanitation Data'!$I$31,0,10*ROW('Sanitation Data'!I35)))</f>
        <v/>
      </c>
      <c r="DN41" s="373" t="str">
        <f ca="1">+IF(OFFSET('Sanitation Data'!$I$32,0,10*ROW('Sanitation Data'!I35))="","",OFFSET('Sanitation Data'!$I$32,0,10*ROW('Sanitation Data'!I35)))</f>
        <v/>
      </c>
      <c r="DO41" s="373" t="str">
        <f ca="1">+IF(OFFSET('Hygiene Data'!$D$11,0,10*ROW('Hygiene Data'!D35))="","",OFFSET('Hygiene Data'!$D$11,0,10*ROW('Hygiene Data'!D35)))</f>
        <v/>
      </c>
      <c r="DP41" s="373" t="str">
        <f ca="1">+IF(OFFSET('Hygiene Data'!$D$12,0,10*ROW('Hygiene Data'!D35))="","",OFFSET('Hygiene Data'!$D$12,0,10*ROW('Hygiene Data'!D35)))</f>
        <v/>
      </c>
      <c r="DQ41" s="373" t="str">
        <f ca="1">+IF(OFFSET('Hygiene Data'!$D$13,0,10*ROW('Hygiene Data'!D35))="","",OFFSET('Hygiene Data'!$D$13,0,10*ROW('Hygiene Data'!D35)))</f>
        <v/>
      </c>
      <c r="DR41" s="373" t="str">
        <f ca="1">+IF(OFFSET('Hygiene Data'!$E$11,0,10*ROW('Hygiene Data'!E35))="","",OFFSET('Hygiene Data'!$E$11,0,10*ROW('Hygiene Data'!E35)))</f>
        <v/>
      </c>
      <c r="DS41" s="373" t="str">
        <f ca="1">+IF(OFFSET('Hygiene Data'!$E$12,0,10*ROW('Hygiene Data'!E35))="","",OFFSET('Hygiene Data'!$E$12,0,10*ROW('Hygiene Data'!E35)))</f>
        <v/>
      </c>
      <c r="DT41" s="373" t="str">
        <f ca="1">+IF(OFFSET('Hygiene Data'!$E$13,0,10*ROW('Hygiene Data'!E35))="","",OFFSET('Hygiene Data'!$E$13,0,10*ROW('Hygiene Data'!E35)))</f>
        <v/>
      </c>
      <c r="DU41" s="373" t="str">
        <f ca="1">+IF(OFFSET('Hygiene Data'!$F$11,0,10*ROW('Hygiene Data'!F35))="","",OFFSET('Hygiene Data'!$F$11,0,10*ROW('Hygiene Data'!F35)))</f>
        <v/>
      </c>
      <c r="DV41" s="373" t="str">
        <f ca="1">+IF(OFFSET('Hygiene Data'!$F$12,0,10*ROW('Hygiene Data'!F35))="","",OFFSET('Hygiene Data'!$F$12,0,10*ROW('Hygiene Data'!F35)))</f>
        <v/>
      </c>
      <c r="DW41" s="373" t="str">
        <f ca="1">+IF(OFFSET('Hygiene Data'!$F$13,0,10*ROW('Hygiene Data'!F35))="","",OFFSET('Hygiene Data'!$F$13,0,10*ROW('Hygiene Data'!F35)))</f>
        <v/>
      </c>
      <c r="DX41" s="373" t="str">
        <f ca="1">+IF(OFFSET('Hygiene Data'!$G$11,0,10*ROW('Hygiene Data'!G35))="","",OFFSET('Hygiene Data'!$G$11,0,10*ROW('Hygiene Data'!G35)))</f>
        <v/>
      </c>
      <c r="DY41" s="373" t="str">
        <f ca="1">+IF(OFFSET('Hygiene Data'!$G$12,0,10*ROW('Hygiene Data'!G35))="","",OFFSET('Hygiene Data'!$G$12,0,10*ROW('Hygiene Data'!G35)))</f>
        <v/>
      </c>
      <c r="DZ41" s="373" t="str">
        <f ca="1">+IF(OFFSET('Hygiene Data'!$G$13,0,10*ROW('Hygiene Data'!G35))="","",OFFSET('Hygiene Data'!$G$13,0,10*ROW('Hygiene Data'!G35)))</f>
        <v/>
      </c>
      <c r="EA41" s="373" t="str">
        <f ca="1">+IF(OFFSET('Hygiene Data'!$H$11,0,10*ROW('Hygiene Data'!H35))="","",OFFSET('Hygiene Data'!$H$11,0,10*ROW('Hygiene Data'!H35)))</f>
        <v/>
      </c>
      <c r="EB41" s="373" t="str">
        <f ca="1">+IF(OFFSET('Hygiene Data'!$H$12,0,10*ROW('Hygiene Data'!H35))="","",OFFSET('Hygiene Data'!$H$12,0,10*ROW('Hygiene Data'!H35)))</f>
        <v/>
      </c>
      <c r="EC41" s="373" t="str">
        <f ca="1">+IF(OFFSET('Hygiene Data'!$H$13,0,10*ROW('Hygiene Data'!H35))="","",OFFSET('Hygiene Data'!$H$13,0,10*ROW('Hygiene Data'!H35)))</f>
        <v/>
      </c>
      <c r="ED41" s="373" t="str">
        <f ca="1">+IF(OFFSET('Hygiene Data'!$I$11,0,10*ROW('Hygiene Data'!I35))="","",OFFSET('Hygiene Data'!$I$11,0,10*ROW('Hygiene Data'!I35)))</f>
        <v/>
      </c>
      <c r="EE41" s="373" t="str">
        <f ca="1">+IF(OFFSET('Hygiene Data'!$I$12,0,10*ROW('Hygiene Data'!I35))="","",OFFSET('Hygiene Data'!$I$12,0,10*ROW('Hygiene Data'!I35)))</f>
        <v/>
      </c>
      <c r="EF41" s="373" t="str">
        <f ca="1">+IF(OFFSET('Hygiene Data'!$I$13,0,10*ROW('Hygiene Data'!I35))="","",OFFSET('Hygiene Data'!$I$13,0,10*ROW('Hygiene Data'!I35)))</f>
        <v/>
      </c>
    </row>
    <row r="42" spans="1:136" x14ac:dyDescent="0.25">
      <c r="A42" s="482" t="str">
        <f ca="1">+IF(OFFSET('Water Data'!$B$2,0,10*ROW('Water Data'!E36))="","",OFFSET('Water Data'!$B$2,0,10*ROW('Water Data'!E36)))</f>
        <v/>
      </c>
      <c r="B42" s="48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9" t="str">
        <f t="shared" ca="1" si="0"/>
        <v/>
      </c>
      <c r="D42" s="51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3" t="str">
        <f ca="1">+IF(OFFSET('Water Data'!$D$27,0,10*ROW('Water Data'!D36))="","",OFFSET('Water Data'!$D$27,0,10*ROW('Water Data'!D36)))</f>
        <v/>
      </c>
      <c r="BT42" s="373" t="str">
        <f ca="1">+IF(OFFSET('Water Data'!$D$28,0,10*ROW('Water Data'!D36))="","",OFFSET('Water Data'!$D$28,0,10*ROW('Water Data'!D36)))</f>
        <v/>
      </c>
      <c r="BU42" s="373" t="str">
        <f ca="1">+IF(OFFSET('Water Data'!$D$29,0,10*ROW('Water Data'!D36))="","",OFFSET('Water Data'!$D$29,0,10*ROW('Water Data'!D36)))</f>
        <v/>
      </c>
      <c r="BV42" s="373" t="str">
        <f ca="1">+IF(OFFSET('Water Data'!$E$27,0,10*ROW('Water Data'!E36))="","",OFFSET('Water Data'!$E$27,0,10*ROW('Water Data'!E36)))</f>
        <v/>
      </c>
      <c r="BW42" s="373" t="str">
        <f ca="1">+IF(OFFSET('Water Data'!$E$28,0,10*ROW('Water Data'!E36))="","",OFFSET('Water Data'!$E$28,0,10*ROW('Water Data'!E36)))</f>
        <v/>
      </c>
      <c r="BX42" s="373" t="str">
        <f ca="1">+IF(OFFSET('Water Data'!$E$29,0,10*ROW('Water Data'!E36))="","",OFFSET('Water Data'!$E$29,0,10*ROW('Water Data'!E36)))</f>
        <v/>
      </c>
      <c r="BY42" s="373" t="str">
        <f ca="1">+IF(OFFSET('Water Data'!$F$27,0,10*ROW('Water Data'!F36))="","",OFFSET('Water Data'!$F$27,0,10*ROW('Water Data'!F36)))</f>
        <v/>
      </c>
      <c r="BZ42" s="373" t="str">
        <f ca="1">+IF(OFFSET('Water Data'!$F$28,0,10*ROW('Water Data'!F36))="","",OFFSET('Water Data'!$F$28,0,10*ROW('Water Data'!F36)))</f>
        <v/>
      </c>
      <c r="CA42" s="373" t="str">
        <f ca="1">+IF(OFFSET('Water Data'!$F$29,0,10*ROW('Water Data'!F36))="","",OFFSET('Water Data'!$F$29,0,10*ROW('Water Data'!F36)))</f>
        <v/>
      </c>
      <c r="CB42" s="373" t="str">
        <f ca="1">+IF(OFFSET('Water Data'!$G$27,0,10*ROW('Water Data'!G36))="","",OFFSET('Water Data'!$G$27,0,10*ROW('Water Data'!G36)))</f>
        <v/>
      </c>
      <c r="CC42" s="373" t="str">
        <f ca="1">+IF(OFFSET('Water Data'!$G$28,0,10*ROW('Water Data'!G36))="","",OFFSET('Water Data'!$G$28,0,10*ROW('Water Data'!G36)))</f>
        <v/>
      </c>
      <c r="CD42" s="373" t="str">
        <f ca="1">+IF(OFFSET('Water Data'!$G$29,0,10*ROW('Water Data'!G36))="","",OFFSET('Water Data'!$G$29,0,10*ROW('Water Data'!G36)))</f>
        <v/>
      </c>
      <c r="CE42" s="373" t="str">
        <f ca="1">+IF(OFFSET('Water Data'!$H$27,0,10*ROW('Water Data'!H36))="","",OFFSET('Water Data'!$H$27,0,10*ROW('Water Data'!H36)))</f>
        <v/>
      </c>
      <c r="CF42" s="373" t="str">
        <f ca="1">+IF(OFFSET('Water Data'!$H$28,0,10*ROW('Water Data'!H36))="","",OFFSET('Water Data'!$H$28,0,10*ROW('Water Data'!H36)))</f>
        <v/>
      </c>
      <c r="CG42" s="373" t="str">
        <f ca="1">+IF(OFFSET('Water Data'!$H$29,0,10*ROW('Water Data'!H36))="","",OFFSET('Water Data'!$H$29,0,10*ROW('Water Data'!H36)))</f>
        <v/>
      </c>
      <c r="CH42" s="373" t="str">
        <f ca="1">+IF(OFFSET('Water Data'!$I$27,0,10*ROW('Water Data'!I36))="","",OFFSET('Water Data'!$I$27,0,10*ROW('Water Data'!I36)))</f>
        <v/>
      </c>
      <c r="CI42" s="373" t="str">
        <f ca="1">+IF(OFFSET('Water Data'!$I$28,0,10*ROW('Water Data'!I36))="","",OFFSET('Water Data'!$I$28,0,10*ROW('Water Data'!I36)))</f>
        <v/>
      </c>
      <c r="CJ42" s="373" t="str">
        <f ca="1">+IF(OFFSET('Water Data'!$I$29,0,10*ROW('Water Data'!I36))="","",OFFSET('Water Data'!$I$29,0,10*ROW('Water Data'!I36)))</f>
        <v/>
      </c>
      <c r="CK42" s="373" t="str">
        <f ca="1">+IF(OFFSET('Sanitation Data'!$D$28,0,10*ROW('Sanitation Data'!D36))="","",OFFSET('Sanitation Data'!$D$28,0,10*ROW('Sanitation Data'!D36)))</f>
        <v/>
      </c>
      <c r="CL42" s="373" t="str">
        <f ca="1">+IF(OFFSET('Sanitation Data'!$D$29,0,10*ROW('Sanitation Data'!D36))="","",OFFSET('Sanitation Data'!$D$29,0,10*ROW('Sanitation Data'!D36)))</f>
        <v/>
      </c>
      <c r="CM42" s="373" t="str">
        <f ca="1">+IF(OFFSET('Sanitation Data'!$D$30,0,10*ROW('Sanitation Data'!D36))="","",OFFSET('Sanitation Data'!$D$30,0,10*ROW('Sanitation Data'!D36)))</f>
        <v/>
      </c>
      <c r="CN42" s="373" t="str">
        <f ca="1">+IF(OFFSET('Sanitation Data'!$D$31,0,10*ROW('Sanitation Data'!D36))="","",OFFSET('Sanitation Data'!$D$31,0,10*ROW('Sanitation Data'!D36)))</f>
        <v/>
      </c>
      <c r="CO42" s="373" t="str">
        <f ca="1">+IF(OFFSET('Sanitation Data'!$D$32,0,10*ROW('Sanitation Data'!D36))="","",OFFSET('Sanitation Data'!$D$32,0,10*ROW('Sanitation Data'!D36)))</f>
        <v/>
      </c>
      <c r="CP42" s="373" t="str">
        <f ca="1">+IF(OFFSET('Sanitation Data'!$E$28,0,10*ROW('Sanitation Data'!E36))="","",OFFSET('Sanitation Data'!$E$28,0,10*ROW('Sanitation Data'!E36)))</f>
        <v/>
      </c>
      <c r="CQ42" s="373" t="str">
        <f ca="1">+IF(OFFSET('Sanitation Data'!$E$29,0,10*ROW('Sanitation Data'!E36))="","",OFFSET('Sanitation Data'!$E$29,0,10*ROW('Sanitation Data'!E36)))</f>
        <v/>
      </c>
      <c r="CR42" s="373" t="str">
        <f ca="1">+IF(OFFSET('Sanitation Data'!$E$30,0,10*ROW('Sanitation Data'!E36))="","",OFFSET('Sanitation Data'!$E$30,0,10*ROW('Sanitation Data'!E36)))</f>
        <v/>
      </c>
      <c r="CS42" s="373" t="str">
        <f ca="1">+IF(OFFSET('Sanitation Data'!$E$31,0,10*ROW('Sanitation Data'!E36))="","",OFFSET('Sanitation Data'!$E$31,0,10*ROW('Sanitation Data'!E36)))</f>
        <v/>
      </c>
      <c r="CT42" s="373" t="str">
        <f ca="1">+IF(OFFSET('Sanitation Data'!$E$32,0,10*ROW('Sanitation Data'!E36))="","",OFFSET('Sanitation Data'!$E$32,0,10*ROW('Sanitation Data'!E36)))</f>
        <v/>
      </c>
      <c r="CU42" s="373" t="str">
        <f ca="1">+IF(OFFSET('Sanitation Data'!$F$28,0,10*ROW('Sanitation Data'!F36))="","",OFFSET('Sanitation Data'!$F$28,0,10*ROW('Sanitation Data'!F36)))</f>
        <v/>
      </c>
      <c r="CV42" s="373" t="str">
        <f ca="1">+IF(OFFSET('Sanitation Data'!$F$29,0,10*ROW('Sanitation Data'!F36))="","",OFFSET('Sanitation Data'!$F$29,0,10*ROW('Sanitation Data'!F36)))</f>
        <v/>
      </c>
      <c r="CW42" s="373" t="str">
        <f ca="1">+IF(OFFSET('Sanitation Data'!$F$30,0,10*ROW('Sanitation Data'!F36))="","",OFFSET('Sanitation Data'!$F$30,0,10*ROW('Sanitation Data'!F36)))</f>
        <v/>
      </c>
      <c r="CX42" s="373" t="str">
        <f ca="1">+IF(OFFSET('Sanitation Data'!$F$31,0,10*ROW('Sanitation Data'!F36))="","",OFFSET('Sanitation Data'!$F$31,0,10*ROW('Sanitation Data'!F36)))</f>
        <v/>
      </c>
      <c r="CY42" s="373" t="str">
        <f ca="1">+IF(OFFSET('Sanitation Data'!$F$32,0,10*ROW('Sanitation Data'!F36))="","",OFFSET('Sanitation Data'!$F$32,0,10*ROW('Sanitation Data'!F36)))</f>
        <v/>
      </c>
      <c r="CZ42" s="373" t="str">
        <f ca="1">+IF(OFFSET('Sanitation Data'!$G$28,0,10*ROW('Sanitation Data'!G36))="","",OFFSET('Sanitation Data'!$G$28,0,10*ROW('Sanitation Data'!G36)))</f>
        <v/>
      </c>
      <c r="DA42" s="373" t="str">
        <f ca="1">+IF(OFFSET('Sanitation Data'!$G$29,0,10*ROW('Sanitation Data'!G36))="","",OFFSET('Sanitation Data'!$G$29,0,10*ROW('Sanitation Data'!G36)))</f>
        <v/>
      </c>
      <c r="DB42" s="373" t="str">
        <f ca="1">+IF(OFFSET('Sanitation Data'!$G$30,0,10*ROW('Sanitation Data'!G36))="","",OFFSET('Sanitation Data'!$G$30,0,10*ROW('Sanitation Data'!G36)))</f>
        <v/>
      </c>
      <c r="DC42" s="373" t="str">
        <f ca="1">+IF(OFFSET('Sanitation Data'!$G$31,0,10*ROW('Sanitation Data'!G36))="","",OFFSET('Sanitation Data'!$G$31,0,10*ROW('Sanitation Data'!G36)))</f>
        <v/>
      </c>
      <c r="DD42" s="373" t="str">
        <f ca="1">+IF(OFFSET('Sanitation Data'!$G$32,0,10*ROW('Sanitation Data'!G36))="","",OFFSET('Sanitation Data'!$G$32,0,10*ROW('Sanitation Data'!G36)))</f>
        <v/>
      </c>
      <c r="DE42" s="373" t="str">
        <f ca="1">+IF(OFFSET('Sanitation Data'!$H$28,0,10*ROW('Sanitation Data'!H36))="","",OFFSET('Sanitation Data'!$H$28,0,10*ROW('Sanitation Data'!H36)))</f>
        <v/>
      </c>
      <c r="DF42" s="373" t="str">
        <f ca="1">+IF(OFFSET('Sanitation Data'!$H$29,0,10*ROW('Sanitation Data'!H36))="","",OFFSET('Sanitation Data'!$H$29,0,10*ROW('Sanitation Data'!H36)))</f>
        <v/>
      </c>
      <c r="DG42" s="373" t="str">
        <f ca="1">+IF(OFFSET('Sanitation Data'!$H$30,0,10*ROW('Sanitation Data'!H36))="","",OFFSET('Sanitation Data'!$H$30,0,10*ROW('Sanitation Data'!H36)))</f>
        <v/>
      </c>
      <c r="DH42" s="373" t="str">
        <f ca="1">+IF(OFFSET('Sanitation Data'!$H$31,0,10*ROW('Sanitation Data'!H36))="","",OFFSET('Sanitation Data'!$H$31,0,10*ROW('Sanitation Data'!H36)))</f>
        <v/>
      </c>
      <c r="DI42" s="373" t="str">
        <f ca="1">+IF(OFFSET('Sanitation Data'!$H$32,0,10*ROW('Sanitation Data'!H36))="","",OFFSET('Sanitation Data'!$H$32,0,10*ROW('Sanitation Data'!H36)))</f>
        <v/>
      </c>
      <c r="DJ42" s="373" t="str">
        <f ca="1">+IF(OFFSET('Sanitation Data'!$I$28,0,10*ROW('Sanitation Data'!I36))="","",OFFSET('Sanitation Data'!$I$28,0,10*ROW('Sanitation Data'!I36)))</f>
        <v/>
      </c>
      <c r="DK42" s="373" t="str">
        <f ca="1">+IF(OFFSET('Sanitation Data'!$I$29,0,10*ROW('Sanitation Data'!I36))="","",OFFSET('Sanitation Data'!$I$29,0,10*ROW('Sanitation Data'!I36)))</f>
        <v/>
      </c>
      <c r="DL42" s="373" t="str">
        <f ca="1">+IF(OFFSET('Sanitation Data'!$I$30,0,10*ROW('Sanitation Data'!I36))="","",OFFSET('Sanitation Data'!$I$30,0,10*ROW('Sanitation Data'!I36)))</f>
        <v/>
      </c>
      <c r="DM42" s="373" t="str">
        <f ca="1">+IF(OFFSET('Sanitation Data'!$I$31,0,10*ROW('Sanitation Data'!I36))="","",OFFSET('Sanitation Data'!$I$31,0,10*ROW('Sanitation Data'!I36)))</f>
        <v/>
      </c>
      <c r="DN42" s="373" t="str">
        <f ca="1">+IF(OFFSET('Sanitation Data'!$I$32,0,10*ROW('Sanitation Data'!I36))="","",OFFSET('Sanitation Data'!$I$32,0,10*ROW('Sanitation Data'!I36)))</f>
        <v/>
      </c>
      <c r="DO42" s="373" t="str">
        <f ca="1">+IF(OFFSET('Hygiene Data'!$D$11,0,10*ROW('Hygiene Data'!D36))="","",OFFSET('Hygiene Data'!$D$11,0,10*ROW('Hygiene Data'!D36)))</f>
        <v/>
      </c>
      <c r="DP42" s="373" t="str">
        <f ca="1">+IF(OFFSET('Hygiene Data'!$D$12,0,10*ROW('Hygiene Data'!D36))="","",OFFSET('Hygiene Data'!$D$12,0,10*ROW('Hygiene Data'!D36)))</f>
        <v/>
      </c>
      <c r="DQ42" s="373" t="str">
        <f ca="1">+IF(OFFSET('Hygiene Data'!$D$13,0,10*ROW('Hygiene Data'!D36))="","",OFFSET('Hygiene Data'!$D$13,0,10*ROW('Hygiene Data'!D36)))</f>
        <v/>
      </c>
      <c r="DR42" s="373" t="str">
        <f ca="1">+IF(OFFSET('Hygiene Data'!$E$11,0,10*ROW('Hygiene Data'!E36))="","",OFFSET('Hygiene Data'!$E$11,0,10*ROW('Hygiene Data'!E36)))</f>
        <v/>
      </c>
      <c r="DS42" s="373" t="str">
        <f ca="1">+IF(OFFSET('Hygiene Data'!$E$12,0,10*ROW('Hygiene Data'!E36))="","",OFFSET('Hygiene Data'!$E$12,0,10*ROW('Hygiene Data'!E36)))</f>
        <v/>
      </c>
      <c r="DT42" s="373" t="str">
        <f ca="1">+IF(OFFSET('Hygiene Data'!$E$13,0,10*ROW('Hygiene Data'!E36))="","",OFFSET('Hygiene Data'!$E$13,0,10*ROW('Hygiene Data'!E36)))</f>
        <v/>
      </c>
      <c r="DU42" s="373" t="str">
        <f ca="1">+IF(OFFSET('Hygiene Data'!$F$11,0,10*ROW('Hygiene Data'!F36))="","",OFFSET('Hygiene Data'!$F$11,0,10*ROW('Hygiene Data'!F36)))</f>
        <v/>
      </c>
      <c r="DV42" s="373" t="str">
        <f ca="1">+IF(OFFSET('Hygiene Data'!$F$12,0,10*ROW('Hygiene Data'!F36))="","",OFFSET('Hygiene Data'!$F$12,0,10*ROW('Hygiene Data'!F36)))</f>
        <v/>
      </c>
      <c r="DW42" s="373" t="str">
        <f ca="1">+IF(OFFSET('Hygiene Data'!$F$13,0,10*ROW('Hygiene Data'!F36))="","",OFFSET('Hygiene Data'!$F$13,0,10*ROW('Hygiene Data'!F36)))</f>
        <v/>
      </c>
      <c r="DX42" s="373" t="str">
        <f ca="1">+IF(OFFSET('Hygiene Data'!$G$11,0,10*ROW('Hygiene Data'!G36))="","",OFFSET('Hygiene Data'!$G$11,0,10*ROW('Hygiene Data'!G36)))</f>
        <v/>
      </c>
      <c r="DY42" s="373" t="str">
        <f ca="1">+IF(OFFSET('Hygiene Data'!$G$12,0,10*ROW('Hygiene Data'!G36))="","",OFFSET('Hygiene Data'!$G$12,0,10*ROW('Hygiene Data'!G36)))</f>
        <v/>
      </c>
      <c r="DZ42" s="373" t="str">
        <f ca="1">+IF(OFFSET('Hygiene Data'!$G$13,0,10*ROW('Hygiene Data'!G36))="","",OFFSET('Hygiene Data'!$G$13,0,10*ROW('Hygiene Data'!G36)))</f>
        <v/>
      </c>
      <c r="EA42" s="373" t="str">
        <f ca="1">+IF(OFFSET('Hygiene Data'!$H$11,0,10*ROW('Hygiene Data'!H36))="","",OFFSET('Hygiene Data'!$H$11,0,10*ROW('Hygiene Data'!H36)))</f>
        <v/>
      </c>
      <c r="EB42" s="373" t="str">
        <f ca="1">+IF(OFFSET('Hygiene Data'!$H$12,0,10*ROW('Hygiene Data'!H36))="","",OFFSET('Hygiene Data'!$H$12,0,10*ROW('Hygiene Data'!H36)))</f>
        <v/>
      </c>
      <c r="EC42" s="373" t="str">
        <f ca="1">+IF(OFFSET('Hygiene Data'!$H$13,0,10*ROW('Hygiene Data'!H36))="","",OFFSET('Hygiene Data'!$H$13,0,10*ROW('Hygiene Data'!H36)))</f>
        <v/>
      </c>
      <c r="ED42" s="373" t="str">
        <f ca="1">+IF(OFFSET('Hygiene Data'!$I$11,0,10*ROW('Hygiene Data'!I36))="","",OFFSET('Hygiene Data'!$I$11,0,10*ROW('Hygiene Data'!I36)))</f>
        <v/>
      </c>
      <c r="EE42" s="373" t="str">
        <f ca="1">+IF(OFFSET('Hygiene Data'!$I$12,0,10*ROW('Hygiene Data'!I36))="","",OFFSET('Hygiene Data'!$I$12,0,10*ROW('Hygiene Data'!I36)))</f>
        <v/>
      </c>
      <c r="EF42" s="373" t="str">
        <f ca="1">+IF(OFFSET('Hygiene Data'!$I$13,0,10*ROW('Hygiene Data'!I36))="","",OFFSET('Hygiene Data'!$I$13,0,10*ROW('Hygiene Data'!I36)))</f>
        <v/>
      </c>
    </row>
    <row r="43" spans="1:136" x14ac:dyDescent="0.25">
      <c r="A43" s="482" t="str">
        <f ca="1">+IF(OFFSET('Water Data'!$B$2,0,10*ROW('Water Data'!E37))="","",OFFSET('Water Data'!$B$2,0,10*ROW('Water Data'!E37)))</f>
        <v/>
      </c>
      <c r="B43" s="48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9" t="str">
        <f t="shared" ca="1" si="0"/>
        <v/>
      </c>
      <c r="D43" s="51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3" t="str">
        <f ca="1">+IF(OFFSET('Water Data'!$D$27,0,10*ROW('Water Data'!D37))="","",OFFSET('Water Data'!$D$27,0,10*ROW('Water Data'!D37)))</f>
        <v/>
      </c>
      <c r="BT43" s="373" t="str">
        <f ca="1">+IF(OFFSET('Water Data'!$D$28,0,10*ROW('Water Data'!D37))="","",OFFSET('Water Data'!$D$28,0,10*ROW('Water Data'!D37)))</f>
        <v/>
      </c>
      <c r="BU43" s="373" t="str">
        <f ca="1">+IF(OFFSET('Water Data'!$D$29,0,10*ROW('Water Data'!D37))="","",OFFSET('Water Data'!$D$29,0,10*ROW('Water Data'!D37)))</f>
        <v/>
      </c>
      <c r="BV43" s="373" t="str">
        <f ca="1">+IF(OFFSET('Water Data'!$E$27,0,10*ROW('Water Data'!E37))="","",OFFSET('Water Data'!$E$27,0,10*ROW('Water Data'!E37)))</f>
        <v/>
      </c>
      <c r="BW43" s="373" t="str">
        <f ca="1">+IF(OFFSET('Water Data'!$E$28,0,10*ROW('Water Data'!E37))="","",OFFSET('Water Data'!$E$28,0,10*ROW('Water Data'!E37)))</f>
        <v/>
      </c>
      <c r="BX43" s="373" t="str">
        <f ca="1">+IF(OFFSET('Water Data'!$E$29,0,10*ROW('Water Data'!E37))="","",OFFSET('Water Data'!$E$29,0,10*ROW('Water Data'!E37)))</f>
        <v/>
      </c>
      <c r="BY43" s="373" t="str">
        <f ca="1">+IF(OFFSET('Water Data'!$F$27,0,10*ROW('Water Data'!F37))="","",OFFSET('Water Data'!$F$27,0,10*ROW('Water Data'!F37)))</f>
        <v/>
      </c>
      <c r="BZ43" s="373" t="str">
        <f ca="1">+IF(OFFSET('Water Data'!$F$28,0,10*ROW('Water Data'!F37))="","",OFFSET('Water Data'!$F$28,0,10*ROW('Water Data'!F37)))</f>
        <v/>
      </c>
      <c r="CA43" s="373" t="str">
        <f ca="1">+IF(OFFSET('Water Data'!$F$29,0,10*ROW('Water Data'!F37))="","",OFFSET('Water Data'!$F$29,0,10*ROW('Water Data'!F37)))</f>
        <v/>
      </c>
      <c r="CB43" s="373" t="str">
        <f ca="1">+IF(OFFSET('Water Data'!$G$27,0,10*ROW('Water Data'!G37))="","",OFFSET('Water Data'!$G$27,0,10*ROW('Water Data'!G37)))</f>
        <v/>
      </c>
      <c r="CC43" s="373" t="str">
        <f ca="1">+IF(OFFSET('Water Data'!$G$28,0,10*ROW('Water Data'!G37))="","",OFFSET('Water Data'!$G$28,0,10*ROW('Water Data'!G37)))</f>
        <v/>
      </c>
      <c r="CD43" s="373" t="str">
        <f ca="1">+IF(OFFSET('Water Data'!$G$29,0,10*ROW('Water Data'!G37))="","",OFFSET('Water Data'!$G$29,0,10*ROW('Water Data'!G37)))</f>
        <v/>
      </c>
      <c r="CE43" s="373" t="str">
        <f ca="1">+IF(OFFSET('Water Data'!$H$27,0,10*ROW('Water Data'!H37))="","",OFFSET('Water Data'!$H$27,0,10*ROW('Water Data'!H37)))</f>
        <v/>
      </c>
      <c r="CF43" s="373" t="str">
        <f ca="1">+IF(OFFSET('Water Data'!$H$28,0,10*ROW('Water Data'!H37))="","",OFFSET('Water Data'!$H$28,0,10*ROW('Water Data'!H37)))</f>
        <v/>
      </c>
      <c r="CG43" s="373" t="str">
        <f ca="1">+IF(OFFSET('Water Data'!$H$29,0,10*ROW('Water Data'!H37))="","",OFFSET('Water Data'!$H$29,0,10*ROW('Water Data'!H37)))</f>
        <v/>
      </c>
      <c r="CH43" s="373" t="str">
        <f ca="1">+IF(OFFSET('Water Data'!$I$27,0,10*ROW('Water Data'!I37))="","",OFFSET('Water Data'!$I$27,0,10*ROW('Water Data'!I37)))</f>
        <v/>
      </c>
      <c r="CI43" s="373" t="str">
        <f ca="1">+IF(OFFSET('Water Data'!$I$28,0,10*ROW('Water Data'!I37))="","",OFFSET('Water Data'!$I$28,0,10*ROW('Water Data'!I37)))</f>
        <v/>
      </c>
      <c r="CJ43" s="373" t="str">
        <f ca="1">+IF(OFFSET('Water Data'!$I$29,0,10*ROW('Water Data'!I37))="","",OFFSET('Water Data'!$I$29,0,10*ROW('Water Data'!I37)))</f>
        <v/>
      </c>
      <c r="CK43" s="373" t="str">
        <f ca="1">+IF(OFFSET('Sanitation Data'!$D$28,0,10*ROW('Sanitation Data'!D37))="","",OFFSET('Sanitation Data'!$D$28,0,10*ROW('Sanitation Data'!D37)))</f>
        <v/>
      </c>
      <c r="CL43" s="373" t="str">
        <f ca="1">+IF(OFFSET('Sanitation Data'!$D$29,0,10*ROW('Sanitation Data'!D37))="","",OFFSET('Sanitation Data'!$D$29,0,10*ROW('Sanitation Data'!D37)))</f>
        <v/>
      </c>
      <c r="CM43" s="373" t="str">
        <f ca="1">+IF(OFFSET('Sanitation Data'!$D$30,0,10*ROW('Sanitation Data'!D37))="","",OFFSET('Sanitation Data'!$D$30,0,10*ROW('Sanitation Data'!D37)))</f>
        <v/>
      </c>
      <c r="CN43" s="373" t="str">
        <f ca="1">+IF(OFFSET('Sanitation Data'!$D$31,0,10*ROW('Sanitation Data'!D37))="","",OFFSET('Sanitation Data'!$D$31,0,10*ROW('Sanitation Data'!D37)))</f>
        <v/>
      </c>
      <c r="CO43" s="373" t="str">
        <f ca="1">+IF(OFFSET('Sanitation Data'!$D$32,0,10*ROW('Sanitation Data'!D37))="","",OFFSET('Sanitation Data'!$D$32,0,10*ROW('Sanitation Data'!D37)))</f>
        <v/>
      </c>
      <c r="CP43" s="373" t="str">
        <f ca="1">+IF(OFFSET('Sanitation Data'!$E$28,0,10*ROW('Sanitation Data'!E37))="","",OFFSET('Sanitation Data'!$E$28,0,10*ROW('Sanitation Data'!E37)))</f>
        <v/>
      </c>
      <c r="CQ43" s="373" t="str">
        <f ca="1">+IF(OFFSET('Sanitation Data'!$E$29,0,10*ROW('Sanitation Data'!E37))="","",OFFSET('Sanitation Data'!$E$29,0,10*ROW('Sanitation Data'!E37)))</f>
        <v/>
      </c>
      <c r="CR43" s="373" t="str">
        <f ca="1">+IF(OFFSET('Sanitation Data'!$E$30,0,10*ROW('Sanitation Data'!E37))="","",OFFSET('Sanitation Data'!$E$30,0,10*ROW('Sanitation Data'!E37)))</f>
        <v/>
      </c>
      <c r="CS43" s="373" t="str">
        <f ca="1">+IF(OFFSET('Sanitation Data'!$E$31,0,10*ROW('Sanitation Data'!E37))="","",OFFSET('Sanitation Data'!$E$31,0,10*ROW('Sanitation Data'!E37)))</f>
        <v/>
      </c>
      <c r="CT43" s="373" t="str">
        <f ca="1">+IF(OFFSET('Sanitation Data'!$E$32,0,10*ROW('Sanitation Data'!E37))="","",OFFSET('Sanitation Data'!$E$32,0,10*ROW('Sanitation Data'!E37)))</f>
        <v/>
      </c>
      <c r="CU43" s="373" t="str">
        <f ca="1">+IF(OFFSET('Sanitation Data'!$F$28,0,10*ROW('Sanitation Data'!F37))="","",OFFSET('Sanitation Data'!$F$28,0,10*ROW('Sanitation Data'!F37)))</f>
        <v/>
      </c>
      <c r="CV43" s="373" t="str">
        <f ca="1">+IF(OFFSET('Sanitation Data'!$F$29,0,10*ROW('Sanitation Data'!F37))="","",OFFSET('Sanitation Data'!$F$29,0,10*ROW('Sanitation Data'!F37)))</f>
        <v/>
      </c>
      <c r="CW43" s="373" t="str">
        <f ca="1">+IF(OFFSET('Sanitation Data'!$F$30,0,10*ROW('Sanitation Data'!F37))="","",OFFSET('Sanitation Data'!$F$30,0,10*ROW('Sanitation Data'!F37)))</f>
        <v/>
      </c>
      <c r="CX43" s="373" t="str">
        <f ca="1">+IF(OFFSET('Sanitation Data'!$F$31,0,10*ROW('Sanitation Data'!F37))="","",OFFSET('Sanitation Data'!$F$31,0,10*ROW('Sanitation Data'!F37)))</f>
        <v/>
      </c>
      <c r="CY43" s="373" t="str">
        <f ca="1">+IF(OFFSET('Sanitation Data'!$F$32,0,10*ROW('Sanitation Data'!F37))="","",OFFSET('Sanitation Data'!$F$32,0,10*ROW('Sanitation Data'!F37)))</f>
        <v/>
      </c>
      <c r="CZ43" s="373" t="str">
        <f ca="1">+IF(OFFSET('Sanitation Data'!$G$28,0,10*ROW('Sanitation Data'!G37))="","",OFFSET('Sanitation Data'!$G$28,0,10*ROW('Sanitation Data'!G37)))</f>
        <v/>
      </c>
      <c r="DA43" s="373" t="str">
        <f ca="1">+IF(OFFSET('Sanitation Data'!$G$29,0,10*ROW('Sanitation Data'!G37))="","",OFFSET('Sanitation Data'!$G$29,0,10*ROW('Sanitation Data'!G37)))</f>
        <v/>
      </c>
      <c r="DB43" s="373" t="str">
        <f ca="1">+IF(OFFSET('Sanitation Data'!$G$30,0,10*ROW('Sanitation Data'!G37))="","",OFFSET('Sanitation Data'!$G$30,0,10*ROW('Sanitation Data'!G37)))</f>
        <v/>
      </c>
      <c r="DC43" s="373" t="str">
        <f ca="1">+IF(OFFSET('Sanitation Data'!$G$31,0,10*ROW('Sanitation Data'!G37))="","",OFFSET('Sanitation Data'!$G$31,0,10*ROW('Sanitation Data'!G37)))</f>
        <v/>
      </c>
      <c r="DD43" s="373" t="str">
        <f ca="1">+IF(OFFSET('Sanitation Data'!$G$32,0,10*ROW('Sanitation Data'!G37))="","",OFFSET('Sanitation Data'!$G$32,0,10*ROW('Sanitation Data'!G37)))</f>
        <v/>
      </c>
      <c r="DE43" s="373" t="str">
        <f ca="1">+IF(OFFSET('Sanitation Data'!$H$28,0,10*ROW('Sanitation Data'!H37))="","",OFFSET('Sanitation Data'!$H$28,0,10*ROW('Sanitation Data'!H37)))</f>
        <v/>
      </c>
      <c r="DF43" s="373" t="str">
        <f ca="1">+IF(OFFSET('Sanitation Data'!$H$29,0,10*ROW('Sanitation Data'!H37))="","",OFFSET('Sanitation Data'!$H$29,0,10*ROW('Sanitation Data'!H37)))</f>
        <v/>
      </c>
      <c r="DG43" s="373" t="str">
        <f ca="1">+IF(OFFSET('Sanitation Data'!$H$30,0,10*ROW('Sanitation Data'!H37))="","",OFFSET('Sanitation Data'!$H$30,0,10*ROW('Sanitation Data'!H37)))</f>
        <v/>
      </c>
      <c r="DH43" s="373" t="str">
        <f ca="1">+IF(OFFSET('Sanitation Data'!$H$31,0,10*ROW('Sanitation Data'!H37))="","",OFFSET('Sanitation Data'!$H$31,0,10*ROW('Sanitation Data'!H37)))</f>
        <v/>
      </c>
      <c r="DI43" s="373" t="str">
        <f ca="1">+IF(OFFSET('Sanitation Data'!$H$32,0,10*ROW('Sanitation Data'!H37))="","",OFFSET('Sanitation Data'!$H$32,0,10*ROW('Sanitation Data'!H37)))</f>
        <v/>
      </c>
      <c r="DJ43" s="373" t="str">
        <f ca="1">+IF(OFFSET('Sanitation Data'!$I$28,0,10*ROW('Sanitation Data'!I37))="","",OFFSET('Sanitation Data'!$I$28,0,10*ROW('Sanitation Data'!I37)))</f>
        <v/>
      </c>
      <c r="DK43" s="373" t="str">
        <f ca="1">+IF(OFFSET('Sanitation Data'!$I$29,0,10*ROW('Sanitation Data'!I37))="","",OFFSET('Sanitation Data'!$I$29,0,10*ROW('Sanitation Data'!I37)))</f>
        <v/>
      </c>
      <c r="DL43" s="373" t="str">
        <f ca="1">+IF(OFFSET('Sanitation Data'!$I$30,0,10*ROW('Sanitation Data'!I37))="","",OFFSET('Sanitation Data'!$I$30,0,10*ROW('Sanitation Data'!I37)))</f>
        <v/>
      </c>
      <c r="DM43" s="373" t="str">
        <f ca="1">+IF(OFFSET('Sanitation Data'!$I$31,0,10*ROW('Sanitation Data'!I37))="","",OFFSET('Sanitation Data'!$I$31,0,10*ROW('Sanitation Data'!I37)))</f>
        <v/>
      </c>
      <c r="DN43" s="373" t="str">
        <f ca="1">+IF(OFFSET('Sanitation Data'!$I$32,0,10*ROW('Sanitation Data'!I37))="","",OFFSET('Sanitation Data'!$I$32,0,10*ROW('Sanitation Data'!I37)))</f>
        <v/>
      </c>
      <c r="DO43" s="373" t="str">
        <f ca="1">+IF(OFFSET('Hygiene Data'!$D$11,0,10*ROW('Hygiene Data'!D37))="","",OFFSET('Hygiene Data'!$D$11,0,10*ROW('Hygiene Data'!D37)))</f>
        <v/>
      </c>
      <c r="DP43" s="373" t="str">
        <f ca="1">+IF(OFFSET('Hygiene Data'!$D$12,0,10*ROW('Hygiene Data'!D37))="","",OFFSET('Hygiene Data'!$D$12,0,10*ROW('Hygiene Data'!D37)))</f>
        <v/>
      </c>
      <c r="DQ43" s="373" t="str">
        <f ca="1">+IF(OFFSET('Hygiene Data'!$D$13,0,10*ROW('Hygiene Data'!D37))="","",OFFSET('Hygiene Data'!$D$13,0,10*ROW('Hygiene Data'!D37)))</f>
        <v/>
      </c>
      <c r="DR43" s="373" t="str">
        <f ca="1">+IF(OFFSET('Hygiene Data'!$E$11,0,10*ROW('Hygiene Data'!E37))="","",OFFSET('Hygiene Data'!$E$11,0,10*ROW('Hygiene Data'!E37)))</f>
        <v/>
      </c>
      <c r="DS43" s="373" t="str">
        <f ca="1">+IF(OFFSET('Hygiene Data'!$E$12,0,10*ROW('Hygiene Data'!E37))="","",OFFSET('Hygiene Data'!$E$12,0,10*ROW('Hygiene Data'!E37)))</f>
        <v/>
      </c>
      <c r="DT43" s="373" t="str">
        <f ca="1">+IF(OFFSET('Hygiene Data'!$E$13,0,10*ROW('Hygiene Data'!E37))="","",OFFSET('Hygiene Data'!$E$13,0,10*ROW('Hygiene Data'!E37)))</f>
        <v/>
      </c>
      <c r="DU43" s="373" t="str">
        <f ca="1">+IF(OFFSET('Hygiene Data'!$F$11,0,10*ROW('Hygiene Data'!F37))="","",OFFSET('Hygiene Data'!$F$11,0,10*ROW('Hygiene Data'!F37)))</f>
        <v/>
      </c>
      <c r="DV43" s="373" t="str">
        <f ca="1">+IF(OFFSET('Hygiene Data'!$F$12,0,10*ROW('Hygiene Data'!F37))="","",OFFSET('Hygiene Data'!$F$12,0,10*ROW('Hygiene Data'!F37)))</f>
        <v/>
      </c>
      <c r="DW43" s="373" t="str">
        <f ca="1">+IF(OFFSET('Hygiene Data'!$F$13,0,10*ROW('Hygiene Data'!F37))="","",OFFSET('Hygiene Data'!$F$13,0,10*ROW('Hygiene Data'!F37)))</f>
        <v/>
      </c>
      <c r="DX43" s="373" t="str">
        <f ca="1">+IF(OFFSET('Hygiene Data'!$G$11,0,10*ROW('Hygiene Data'!G37))="","",OFFSET('Hygiene Data'!$G$11,0,10*ROW('Hygiene Data'!G37)))</f>
        <v/>
      </c>
      <c r="DY43" s="373" t="str">
        <f ca="1">+IF(OFFSET('Hygiene Data'!$G$12,0,10*ROW('Hygiene Data'!G37))="","",OFFSET('Hygiene Data'!$G$12,0,10*ROW('Hygiene Data'!G37)))</f>
        <v/>
      </c>
      <c r="DZ43" s="373" t="str">
        <f ca="1">+IF(OFFSET('Hygiene Data'!$G$13,0,10*ROW('Hygiene Data'!G37))="","",OFFSET('Hygiene Data'!$G$13,0,10*ROW('Hygiene Data'!G37)))</f>
        <v/>
      </c>
      <c r="EA43" s="373" t="str">
        <f ca="1">+IF(OFFSET('Hygiene Data'!$H$11,0,10*ROW('Hygiene Data'!H37))="","",OFFSET('Hygiene Data'!$H$11,0,10*ROW('Hygiene Data'!H37)))</f>
        <v/>
      </c>
      <c r="EB43" s="373" t="str">
        <f ca="1">+IF(OFFSET('Hygiene Data'!$H$12,0,10*ROW('Hygiene Data'!H37))="","",OFFSET('Hygiene Data'!$H$12,0,10*ROW('Hygiene Data'!H37)))</f>
        <v/>
      </c>
      <c r="EC43" s="373" t="str">
        <f ca="1">+IF(OFFSET('Hygiene Data'!$H$13,0,10*ROW('Hygiene Data'!H37))="","",OFFSET('Hygiene Data'!$H$13,0,10*ROW('Hygiene Data'!H37)))</f>
        <v/>
      </c>
      <c r="ED43" s="373" t="str">
        <f ca="1">+IF(OFFSET('Hygiene Data'!$I$11,0,10*ROW('Hygiene Data'!I37))="","",OFFSET('Hygiene Data'!$I$11,0,10*ROW('Hygiene Data'!I37)))</f>
        <v/>
      </c>
      <c r="EE43" s="373" t="str">
        <f ca="1">+IF(OFFSET('Hygiene Data'!$I$12,0,10*ROW('Hygiene Data'!I37))="","",OFFSET('Hygiene Data'!$I$12,0,10*ROW('Hygiene Data'!I37)))</f>
        <v/>
      </c>
      <c r="EF43" s="373" t="str">
        <f ca="1">+IF(OFFSET('Hygiene Data'!$I$13,0,10*ROW('Hygiene Data'!I37))="","",OFFSET('Hygiene Data'!$I$13,0,10*ROW('Hygiene Data'!I37)))</f>
        <v/>
      </c>
    </row>
    <row r="44" spans="1:136" x14ac:dyDescent="0.25">
      <c r="A44" s="482" t="str">
        <f ca="1">+IF(OFFSET('Water Data'!$B$2,0,10*ROW('Water Data'!E38))="","",OFFSET('Water Data'!$B$2,0,10*ROW('Water Data'!E38)))</f>
        <v/>
      </c>
      <c r="B44" s="48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9" t="str">
        <f t="shared" ca="1" si="0"/>
        <v/>
      </c>
      <c r="D44" s="51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3" t="str">
        <f ca="1">+IF(OFFSET('Water Data'!$D$27,0,10*ROW('Water Data'!D38))="","",OFFSET('Water Data'!$D$27,0,10*ROW('Water Data'!D38)))</f>
        <v/>
      </c>
      <c r="BT44" s="373" t="str">
        <f ca="1">+IF(OFFSET('Water Data'!$D$28,0,10*ROW('Water Data'!D38))="","",OFFSET('Water Data'!$D$28,0,10*ROW('Water Data'!D38)))</f>
        <v/>
      </c>
      <c r="BU44" s="373" t="str">
        <f ca="1">+IF(OFFSET('Water Data'!$D$29,0,10*ROW('Water Data'!D38))="","",OFFSET('Water Data'!$D$29,0,10*ROW('Water Data'!D38)))</f>
        <v/>
      </c>
      <c r="BV44" s="373" t="str">
        <f ca="1">+IF(OFFSET('Water Data'!$E$27,0,10*ROW('Water Data'!E38))="","",OFFSET('Water Data'!$E$27,0,10*ROW('Water Data'!E38)))</f>
        <v/>
      </c>
      <c r="BW44" s="373" t="str">
        <f ca="1">+IF(OFFSET('Water Data'!$E$28,0,10*ROW('Water Data'!E38))="","",OFFSET('Water Data'!$E$28,0,10*ROW('Water Data'!E38)))</f>
        <v/>
      </c>
      <c r="BX44" s="373" t="str">
        <f ca="1">+IF(OFFSET('Water Data'!$E$29,0,10*ROW('Water Data'!E38))="","",OFFSET('Water Data'!$E$29,0,10*ROW('Water Data'!E38)))</f>
        <v/>
      </c>
      <c r="BY44" s="373" t="str">
        <f ca="1">+IF(OFFSET('Water Data'!$F$27,0,10*ROW('Water Data'!F38))="","",OFFSET('Water Data'!$F$27,0,10*ROW('Water Data'!F38)))</f>
        <v/>
      </c>
      <c r="BZ44" s="373" t="str">
        <f ca="1">+IF(OFFSET('Water Data'!$F$28,0,10*ROW('Water Data'!F38))="","",OFFSET('Water Data'!$F$28,0,10*ROW('Water Data'!F38)))</f>
        <v/>
      </c>
      <c r="CA44" s="373" t="str">
        <f ca="1">+IF(OFFSET('Water Data'!$F$29,0,10*ROW('Water Data'!F38))="","",OFFSET('Water Data'!$F$29,0,10*ROW('Water Data'!F38)))</f>
        <v/>
      </c>
      <c r="CB44" s="373" t="str">
        <f ca="1">+IF(OFFSET('Water Data'!$G$27,0,10*ROW('Water Data'!G38))="","",OFFSET('Water Data'!$G$27,0,10*ROW('Water Data'!G38)))</f>
        <v/>
      </c>
      <c r="CC44" s="373" t="str">
        <f ca="1">+IF(OFFSET('Water Data'!$G$28,0,10*ROW('Water Data'!G38))="","",OFFSET('Water Data'!$G$28,0,10*ROW('Water Data'!G38)))</f>
        <v/>
      </c>
      <c r="CD44" s="373" t="str">
        <f ca="1">+IF(OFFSET('Water Data'!$G$29,0,10*ROW('Water Data'!G38))="","",OFFSET('Water Data'!$G$29,0,10*ROW('Water Data'!G38)))</f>
        <v/>
      </c>
      <c r="CE44" s="373" t="str">
        <f ca="1">+IF(OFFSET('Water Data'!$H$27,0,10*ROW('Water Data'!H38))="","",OFFSET('Water Data'!$H$27,0,10*ROW('Water Data'!H38)))</f>
        <v/>
      </c>
      <c r="CF44" s="373" t="str">
        <f ca="1">+IF(OFFSET('Water Data'!$H$28,0,10*ROW('Water Data'!H38))="","",OFFSET('Water Data'!$H$28,0,10*ROW('Water Data'!H38)))</f>
        <v/>
      </c>
      <c r="CG44" s="373" t="str">
        <f ca="1">+IF(OFFSET('Water Data'!$H$29,0,10*ROW('Water Data'!H38))="","",OFFSET('Water Data'!$H$29,0,10*ROW('Water Data'!H38)))</f>
        <v/>
      </c>
      <c r="CH44" s="373" t="str">
        <f ca="1">+IF(OFFSET('Water Data'!$I$27,0,10*ROW('Water Data'!I38))="","",OFFSET('Water Data'!$I$27,0,10*ROW('Water Data'!I38)))</f>
        <v/>
      </c>
      <c r="CI44" s="373" t="str">
        <f ca="1">+IF(OFFSET('Water Data'!$I$28,0,10*ROW('Water Data'!I38))="","",OFFSET('Water Data'!$I$28,0,10*ROW('Water Data'!I38)))</f>
        <v/>
      </c>
      <c r="CJ44" s="373" t="str">
        <f ca="1">+IF(OFFSET('Water Data'!$I$29,0,10*ROW('Water Data'!I38))="","",OFFSET('Water Data'!$I$29,0,10*ROW('Water Data'!I38)))</f>
        <v/>
      </c>
      <c r="CK44" s="373" t="str">
        <f ca="1">+IF(OFFSET('Sanitation Data'!$D$28,0,10*ROW('Sanitation Data'!D38))="","",OFFSET('Sanitation Data'!$D$28,0,10*ROW('Sanitation Data'!D38)))</f>
        <v/>
      </c>
      <c r="CL44" s="373" t="str">
        <f ca="1">+IF(OFFSET('Sanitation Data'!$D$29,0,10*ROW('Sanitation Data'!D38))="","",OFFSET('Sanitation Data'!$D$29,0,10*ROW('Sanitation Data'!D38)))</f>
        <v/>
      </c>
      <c r="CM44" s="373" t="str">
        <f ca="1">+IF(OFFSET('Sanitation Data'!$D$30,0,10*ROW('Sanitation Data'!D38))="","",OFFSET('Sanitation Data'!$D$30,0,10*ROW('Sanitation Data'!D38)))</f>
        <v/>
      </c>
      <c r="CN44" s="373" t="str">
        <f ca="1">+IF(OFFSET('Sanitation Data'!$D$31,0,10*ROW('Sanitation Data'!D38))="","",OFFSET('Sanitation Data'!$D$31,0,10*ROW('Sanitation Data'!D38)))</f>
        <v/>
      </c>
      <c r="CO44" s="373" t="str">
        <f ca="1">+IF(OFFSET('Sanitation Data'!$D$32,0,10*ROW('Sanitation Data'!D38))="","",OFFSET('Sanitation Data'!$D$32,0,10*ROW('Sanitation Data'!D38)))</f>
        <v/>
      </c>
      <c r="CP44" s="373" t="str">
        <f ca="1">+IF(OFFSET('Sanitation Data'!$E$28,0,10*ROW('Sanitation Data'!E38))="","",OFFSET('Sanitation Data'!$E$28,0,10*ROW('Sanitation Data'!E38)))</f>
        <v/>
      </c>
      <c r="CQ44" s="373" t="str">
        <f ca="1">+IF(OFFSET('Sanitation Data'!$E$29,0,10*ROW('Sanitation Data'!E38))="","",OFFSET('Sanitation Data'!$E$29,0,10*ROW('Sanitation Data'!E38)))</f>
        <v/>
      </c>
      <c r="CR44" s="373" t="str">
        <f ca="1">+IF(OFFSET('Sanitation Data'!$E$30,0,10*ROW('Sanitation Data'!E38))="","",OFFSET('Sanitation Data'!$E$30,0,10*ROW('Sanitation Data'!E38)))</f>
        <v/>
      </c>
      <c r="CS44" s="373" t="str">
        <f ca="1">+IF(OFFSET('Sanitation Data'!$E$31,0,10*ROW('Sanitation Data'!E38))="","",OFFSET('Sanitation Data'!$E$31,0,10*ROW('Sanitation Data'!E38)))</f>
        <v/>
      </c>
      <c r="CT44" s="373" t="str">
        <f ca="1">+IF(OFFSET('Sanitation Data'!$E$32,0,10*ROW('Sanitation Data'!E38))="","",OFFSET('Sanitation Data'!$E$32,0,10*ROW('Sanitation Data'!E38)))</f>
        <v/>
      </c>
      <c r="CU44" s="373" t="str">
        <f ca="1">+IF(OFFSET('Sanitation Data'!$F$28,0,10*ROW('Sanitation Data'!F38))="","",OFFSET('Sanitation Data'!$F$28,0,10*ROW('Sanitation Data'!F38)))</f>
        <v/>
      </c>
      <c r="CV44" s="373" t="str">
        <f ca="1">+IF(OFFSET('Sanitation Data'!$F$29,0,10*ROW('Sanitation Data'!F38))="","",OFFSET('Sanitation Data'!$F$29,0,10*ROW('Sanitation Data'!F38)))</f>
        <v/>
      </c>
      <c r="CW44" s="373" t="str">
        <f ca="1">+IF(OFFSET('Sanitation Data'!$F$30,0,10*ROW('Sanitation Data'!F38))="","",OFFSET('Sanitation Data'!$F$30,0,10*ROW('Sanitation Data'!F38)))</f>
        <v/>
      </c>
      <c r="CX44" s="373" t="str">
        <f ca="1">+IF(OFFSET('Sanitation Data'!$F$31,0,10*ROW('Sanitation Data'!F38))="","",OFFSET('Sanitation Data'!$F$31,0,10*ROW('Sanitation Data'!F38)))</f>
        <v/>
      </c>
      <c r="CY44" s="373" t="str">
        <f ca="1">+IF(OFFSET('Sanitation Data'!$F$32,0,10*ROW('Sanitation Data'!F38))="","",OFFSET('Sanitation Data'!$F$32,0,10*ROW('Sanitation Data'!F38)))</f>
        <v/>
      </c>
      <c r="CZ44" s="373" t="str">
        <f ca="1">+IF(OFFSET('Sanitation Data'!$G$28,0,10*ROW('Sanitation Data'!G38))="","",OFFSET('Sanitation Data'!$G$28,0,10*ROW('Sanitation Data'!G38)))</f>
        <v/>
      </c>
      <c r="DA44" s="373" t="str">
        <f ca="1">+IF(OFFSET('Sanitation Data'!$G$29,0,10*ROW('Sanitation Data'!G38))="","",OFFSET('Sanitation Data'!$G$29,0,10*ROW('Sanitation Data'!G38)))</f>
        <v/>
      </c>
      <c r="DB44" s="373" t="str">
        <f ca="1">+IF(OFFSET('Sanitation Data'!$G$30,0,10*ROW('Sanitation Data'!G38))="","",OFFSET('Sanitation Data'!$G$30,0,10*ROW('Sanitation Data'!G38)))</f>
        <v/>
      </c>
      <c r="DC44" s="373" t="str">
        <f ca="1">+IF(OFFSET('Sanitation Data'!$G$31,0,10*ROW('Sanitation Data'!G38))="","",OFFSET('Sanitation Data'!$G$31,0,10*ROW('Sanitation Data'!G38)))</f>
        <v/>
      </c>
      <c r="DD44" s="373" t="str">
        <f ca="1">+IF(OFFSET('Sanitation Data'!$G$32,0,10*ROW('Sanitation Data'!G38))="","",OFFSET('Sanitation Data'!$G$32,0,10*ROW('Sanitation Data'!G38)))</f>
        <v/>
      </c>
      <c r="DE44" s="373" t="str">
        <f ca="1">+IF(OFFSET('Sanitation Data'!$H$28,0,10*ROW('Sanitation Data'!H38))="","",OFFSET('Sanitation Data'!$H$28,0,10*ROW('Sanitation Data'!H38)))</f>
        <v/>
      </c>
      <c r="DF44" s="373" t="str">
        <f ca="1">+IF(OFFSET('Sanitation Data'!$H$29,0,10*ROW('Sanitation Data'!H38))="","",OFFSET('Sanitation Data'!$H$29,0,10*ROW('Sanitation Data'!H38)))</f>
        <v/>
      </c>
      <c r="DG44" s="373" t="str">
        <f ca="1">+IF(OFFSET('Sanitation Data'!$H$30,0,10*ROW('Sanitation Data'!H38))="","",OFFSET('Sanitation Data'!$H$30,0,10*ROW('Sanitation Data'!H38)))</f>
        <v/>
      </c>
      <c r="DH44" s="373" t="str">
        <f ca="1">+IF(OFFSET('Sanitation Data'!$H$31,0,10*ROW('Sanitation Data'!H38))="","",OFFSET('Sanitation Data'!$H$31,0,10*ROW('Sanitation Data'!H38)))</f>
        <v/>
      </c>
      <c r="DI44" s="373" t="str">
        <f ca="1">+IF(OFFSET('Sanitation Data'!$H$32,0,10*ROW('Sanitation Data'!H38))="","",OFFSET('Sanitation Data'!$H$32,0,10*ROW('Sanitation Data'!H38)))</f>
        <v/>
      </c>
      <c r="DJ44" s="373" t="str">
        <f ca="1">+IF(OFFSET('Sanitation Data'!$I$28,0,10*ROW('Sanitation Data'!I38))="","",OFFSET('Sanitation Data'!$I$28,0,10*ROW('Sanitation Data'!I38)))</f>
        <v/>
      </c>
      <c r="DK44" s="373" t="str">
        <f ca="1">+IF(OFFSET('Sanitation Data'!$I$29,0,10*ROW('Sanitation Data'!I38))="","",OFFSET('Sanitation Data'!$I$29,0,10*ROW('Sanitation Data'!I38)))</f>
        <v/>
      </c>
      <c r="DL44" s="373" t="str">
        <f ca="1">+IF(OFFSET('Sanitation Data'!$I$30,0,10*ROW('Sanitation Data'!I38))="","",OFFSET('Sanitation Data'!$I$30,0,10*ROW('Sanitation Data'!I38)))</f>
        <v/>
      </c>
      <c r="DM44" s="373" t="str">
        <f ca="1">+IF(OFFSET('Sanitation Data'!$I$31,0,10*ROW('Sanitation Data'!I38))="","",OFFSET('Sanitation Data'!$I$31,0,10*ROW('Sanitation Data'!I38)))</f>
        <v/>
      </c>
      <c r="DN44" s="373" t="str">
        <f ca="1">+IF(OFFSET('Sanitation Data'!$I$32,0,10*ROW('Sanitation Data'!I38))="","",OFFSET('Sanitation Data'!$I$32,0,10*ROW('Sanitation Data'!I38)))</f>
        <v/>
      </c>
      <c r="DO44" s="373" t="str">
        <f ca="1">+IF(OFFSET('Hygiene Data'!$D$11,0,10*ROW('Hygiene Data'!D38))="","",OFFSET('Hygiene Data'!$D$11,0,10*ROW('Hygiene Data'!D38)))</f>
        <v/>
      </c>
      <c r="DP44" s="373" t="str">
        <f ca="1">+IF(OFFSET('Hygiene Data'!$D$12,0,10*ROW('Hygiene Data'!D38))="","",OFFSET('Hygiene Data'!$D$12,0,10*ROW('Hygiene Data'!D38)))</f>
        <v/>
      </c>
      <c r="DQ44" s="373" t="str">
        <f ca="1">+IF(OFFSET('Hygiene Data'!$D$13,0,10*ROW('Hygiene Data'!D38))="","",OFFSET('Hygiene Data'!$D$13,0,10*ROW('Hygiene Data'!D38)))</f>
        <v/>
      </c>
      <c r="DR44" s="373" t="str">
        <f ca="1">+IF(OFFSET('Hygiene Data'!$E$11,0,10*ROW('Hygiene Data'!E38))="","",OFFSET('Hygiene Data'!$E$11,0,10*ROW('Hygiene Data'!E38)))</f>
        <v/>
      </c>
      <c r="DS44" s="373" t="str">
        <f ca="1">+IF(OFFSET('Hygiene Data'!$E$12,0,10*ROW('Hygiene Data'!E38))="","",OFFSET('Hygiene Data'!$E$12,0,10*ROW('Hygiene Data'!E38)))</f>
        <v/>
      </c>
      <c r="DT44" s="373" t="str">
        <f ca="1">+IF(OFFSET('Hygiene Data'!$E$13,0,10*ROW('Hygiene Data'!E38))="","",OFFSET('Hygiene Data'!$E$13,0,10*ROW('Hygiene Data'!E38)))</f>
        <v/>
      </c>
      <c r="DU44" s="373" t="str">
        <f ca="1">+IF(OFFSET('Hygiene Data'!$F$11,0,10*ROW('Hygiene Data'!F38))="","",OFFSET('Hygiene Data'!$F$11,0,10*ROW('Hygiene Data'!F38)))</f>
        <v/>
      </c>
      <c r="DV44" s="373" t="str">
        <f ca="1">+IF(OFFSET('Hygiene Data'!$F$12,0,10*ROW('Hygiene Data'!F38))="","",OFFSET('Hygiene Data'!$F$12,0,10*ROW('Hygiene Data'!F38)))</f>
        <v/>
      </c>
      <c r="DW44" s="373" t="str">
        <f ca="1">+IF(OFFSET('Hygiene Data'!$F$13,0,10*ROW('Hygiene Data'!F38))="","",OFFSET('Hygiene Data'!$F$13,0,10*ROW('Hygiene Data'!F38)))</f>
        <v/>
      </c>
      <c r="DX44" s="373" t="str">
        <f ca="1">+IF(OFFSET('Hygiene Data'!$G$11,0,10*ROW('Hygiene Data'!G38))="","",OFFSET('Hygiene Data'!$G$11,0,10*ROW('Hygiene Data'!G38)))</f>
        <v/>
      </c>
      <c r="DY44" s="373" t="str">
        <f ca="1">+IF(OFFSET('Hygiene Data'!$G$12,0,10*ROW('Hygiene Data'!G38))="","",OFFSET('Hygiene Data'!$G$12,0,10*ROW('Hygiene Data'!G38)))</f>
        <v/>
      </c>
      <c r="DZ44" s="373" t="str">
        <f ca="1">+IF(OFFSET('Hygiene Data'!$G$13,0,10*ROW('Hygiene Data'!G38))="","",OFFSET('Hygiene Data'!$G$13,0,10*ROW('Hygiene Data'!G38)))</f>
        <v/>
      </c>
      <c r="EA44" s="373" t="str">
        <f ca="1">+IF(OFFSET('Hygiene Data'!$H$11,0,10*ROW('Hygiene Data'!H38))="","",OFFSET('Hygiene Data'!$H$11,0,10*ROW('Hygiene Data'!H38)))</f>
        <v/>
      </c>
      <c r="EB44" s="373" t="str">
        <f ca="1">+IF(OFFSET('Hygiene Data'!$H$12,0,10*ROW('Hygiene Data'!H38))="","",OFFSET('Hygiene Data'!$H$12,0,10*ROW('Hygiene Data'!H38)))</f>
        <v/>
      </c>
      <c r="EC44" s="373" t="str">
        <f ca="1">+IF(OFFSET('Hygiene Data'!$H$13,0,10*ROW('Hygiene Data'!H38))="","",OFFSET('Hygiene Data'!$H$13,0,10*ROW('Hygiene Data'!H38)))</f>
        <v/>
      </c>
      <c r="ED44" s="373" t="str">
        <f ca="1">+IF(OFFSET('Hygiene Data'!$I$11,0,10*ROW('Hygiene Data'!I38))="","",OFFSET('Hygiene Data'!$I$11,0,10*ROW('Hygiene Data'!I38)))</f>
        <v/>
      </c>
      <c r="EE44" s="373" t="str">
        <f ca="1">+IF(OFFSET('Hygiene Data'!$I$12,0,10*ROW('Hygiene Data'!I38))="","",OFFSET('Hygiene Data'!$I$12,0,10*ROW('Hygiene Data'!I38)))</f>
        <v/>
      </c>
      <c r="EF44" s="373" t="str">
        <f ca="1">+IF(OFFSET('Hygiene Data'!$I$13,0,10*ROW('Hygiene Data'!I38))="","",OFFSET('Hygiene Data'!$I$13,0,10*ROW('Hygiene Data'!I38)))</f>
        <v/>
      </c>
    </row>
    <row r="45" spans="1:136" x14ac:dyDescent="0.25">
      <c r="A45" s="482" t="str">
        <f ca="1">+IF(OFFSET('Water Data'!$B$2,0,10*ROW('Water Data'!E39))="","",OFFSET('Water Data'!$B$2,0,10*ROW('Water Data'!E39)))</f>
        <v/>
      </c>
      <c r="B45" s="48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9" t="str">
        <f t="shared" ca="1" si="0"/>
        <v/>
      </c>
      <c r="D45" s="51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3" t="str">
        <f ca="1">+IF(OFFSET('Water Data'!$D$27,0,10*ROW('Water Data'!D39))="","",OFFSET('Water Data'!$D$27,0,10*ROW('Water Data'!D39)))</f>
        <v/>
      </c>
      <c r="BT45" s="373" t="str">
        <f ca="1">+IF(OFFSET('Water Data'!$D$28,0,10*ROW('Water Data'!D39))="","",OFFSET('Water Data'!$D$28,0,10*ROW('Water Data'!D39)))</f>
        <v/>
      </c>
      <c r="BU45" s="373" t="str">
        <f ca="1">+IF(OFFSET('Water Data'!$D$29,0,10*ROW('Water Data'!D39))="","",OFFSET('Water Data'!$D$29,0,10*ROW('Water Data'!D39)))</f>
        <v/>
      </c>
      <c r="BV45" s="373" t="str">
        <f ca="1">+IF(OFFSET('Water Data'!$E$27,0,10*ROW('Water Data'!E39))="","",OFFSET('Water Data'!$E$27,0,10*ROW('Water Data'!E39)))</f>
        <v/>
      </c>
      <c r="BW45" s="373" t="str">
        <f ca="1">+IF(OFFSET('Water Data'!$E$28,0,10*ROW('Water Data'!E39))="","",OFFSET('Water Data'!$E$28,0,10*ROW('Water Data'!E39)))</f>
        <v/>
      </c>
      <c r="BX45" s="373" t="str">
        <f ca="1">+IF(OFFSET('Water Data'!$E$29,0,10*ROW('Water Data'!E39))="","",OFFSET('Water Data'!$E$29,0,10*ROW('Water Data'!E39)))</f>
        <v/>
      </c>
      <c r="BY45" s="373" t="str">
        <f ca="1">+IF(OFFSET('Water Data'!$F$27,0,10*ROW('Water Data'!F39))="","",OFFSET('Water Data'!$F$27,0,10*ROW('Water Data'!F39)))</f>
        <v/>
      </c>
      <c r="BZ45" s="373" t="str">
        <f ca="1">+IF(OFFSET('Water Data'!$F$28,0,10*ROW('Water Data'!F39))="","",OFFSET('Water Data'!$F$28,0,10*ROW('Water Data'!F39)))</f>
        <v/>
      </c>
      <c r="CA45" s="373" t="str">
        <f ca="1">+IF(OFFSET('Water Data'!$F$29,0,10*ROW('Water Data'!F39))="","",OFFSET('Water Data'!$F$29,0,10*ROW('Water Data'!F39)))</f>
        <v/>
      </c>
      <c r="CB45" s="373" t="str">
        <f ca="1">+IF(OFFSET('Water Data'!$G$27,0,10*ROW('Water Data'!G39))="","",OFFSET('Water Data'!$G$27,0,10*ROW('Water Data'!G39)))</f>
        <v/>
      </c>
      <c r="CC45" s="373" t="str">
        <f ca="1">+IF(OFFSET('Water Data'!$G$28,0,10*ROW('Water Data'!G39))="","",OFFSET('Water Data'!$G$28,0,10*ROW('Water Data'!G39)))</f>
        <v/>
      </c>
      <c r="CD45" s="373" t="str">
        <f ca="1">+IF(OFFSET('Water Data'!$G$29,0,10*ROW('Water Data'!G39))="","",OFFSET('Water Data'!$G$29,0,10*ROW('Water Data'!G39)))</f>
        <v/>
      </c>
      <c r="CE45" s="373" t="str">
        <f ca="1">+IF(OFFSET('Water Data'!$H$27,0,10*ROW('Water Data'!H39))="","",OFFSET('Water Data'!$H$27,0,10*ROW('Water Data'!H39)))</f>
        <v/>
      </c>
      <c r="CF45" s="373" t="str">
        <f ca="1">+IF(OFFSET('Water Data'!$H$28,0,10*ROW('Water Data'!H39))="","",OFFSET('Water Data'!$H$28,0,10*ROW('Water Data'!H39)))</f>
        <v/>
      </c>
      <c r="CG45" s="373" t="str">
        <f ca="1">+IF(OFFSET('Water Data'!$H$29,0,10*ROW('Water Data'!H39))="","",OFFSET('Water Data'!$H$29,0,10*ROW('Water Data'!H39)))</f>
        <v/>
      </c>
      <c r="CH45" s="373" t="str">
        <f ca="1">+IF(OFFSET('Water Data'!$I$27,0,10*ROW('Water Data'!I39))="","",OFFSET('Water Data'!$I$27,0,10*ROW('Water Data'!I39)))</f>
        <v/>
      </c>
      <c r="CI45" s="373" t="str">
        <f ca="1">+IF(OFFSET('Water Data'!$I$28,0,10*ROW('Water Data'!I39))="","",OFFSET('Water Data'!$I$28,0,10*ROW('Water Data'!I39)))</f>
        <v/>
      </c>
      <c r="CJ45" s="373" t="str">
        <f ca="1">+IF(OFFSET('Water Data'!$I$29,0,10*ROW('Water Data'!I39))="","",OFFSET('Water Data'!$I$29,0,10*ROW('Water Data'!I39)))</f>
        <v/>
      </c>
      <c r="CK45" s="373" t="str">
        <f ca="1">+IF(OFFSET('Sanitation Data'!$D$28,0,10*ROW('Sanitation Data'!D39))="","",OFFSET('Sanitation Data'!$D$28,0,10*ROW('Sanitation Data'!D39)))</f>
        <v/>
      </c>
      <c r="CL45" s="373" t="str">
        <f ca="1">+IF(OFFSET('Sanitation Data'!$D$29,0,10*ROW('Sanitation Data'!D39))="","",OFFSET('Sanitation Data'!$D$29,0,10*ROW('Sanitation Data'!D39)))</f>
        <v/>
      </c>
      <c r="CM45" s="373" t="str">
        <f ca="1">+IF(OFFSET('Sanitation Data'!$D$30,0,10*ROW('Sanitation Data'!D39))="","",OFFSET('Sanitation Data'!$D$30,0,10*ROW('Sanitation Data'!D39)))</f>
        <v/>
      </c>
      <c r="CN45" s="373" t="str">
        <f ca="1">+IF(OFFSET('Sanitation Data'!$D$31,0,10*ROW('Sanitation Data'!D39))="","",OFFSET('Sanitation Data'!$D$31,0,10*ROW('Sanitation Data'!D39)))</f>
        <v/>
      </c>
      <c r="CO45" s="373" t="str">
        <f ca="1">+IF(OFFSET('Sanitation Data'!$D$32,0,10*ROW('Sanitation Data'!D39))="","",OFFSET('Sanitation Data'!$D$32,0,10*ROW('Sanitation Data'!D39)))</f>
        <v/>
      </c>
      <c r="CP45" s="373" t="str">
        <f ca="1">+IF(OFFSET('Sanitation Data'!$E$28,0,10*ROW('Sanitation Data'!E39))="","",OFFSET('Sanitation Data'!$E$28,0,10*ROW('Sanitation Data'!E39)))</f>
        <v/>
      </c>
      <c r="CQ45" s="373" t="str">
        <f ca="1">+IF(OFFSET('Sanitation Data'!$E$29,0,10*ROW('Sanitation Data'!E39))="","",OFFSET('Sanitation Data'!$E$29,0,10*ROW('Sanitation Data'!E39)))</f>
        <v/>
      </c>
      <c r="CR45" s="373" t="str">
        <f ca="1">+IF(OFFSET('Sanitation Data'!$E$30,0,10*ROW('Sanitation Data'!E39))="","",OFFSET('Sanitation Data'!$E$30,0,10*ROW('Sanitation Data'!E39)))</f>
        <v/>
      </c>
      <c r="CS45" s="373" t="str">
        <f ca="1">+IF(OFFSET('Sanitation Data'!$E$31,0,10*ROW('Sanitation Data'!E39))="","",OFFSET('Sanitation Data'!$E$31,0,10*ROW('Sanitation Data'!E39)))</f>
        <v/>
      </c>
      <c r="CT45" s="373" t="str">
        <f ca="1">+IF(OFFSET('Sanitation Data'!$E$32,0,10*ROW('Sanitation Data'!E39))="","",OFFSET('Sanitation Data'!$E$32,0,10*ROW('Sanitation Data'!E39)))</f>
        <v/>
      </c>
      <c r="CU45" s="373" t="str">
        <f ca="1">+IF(OFFSET('Sanitation Data'!$F$28,0,10*ROW('Sanitation Data'!F39))="","",OFFSET('Sanitation Data'!$F$28,0,10*ROW('Sanitation Data'!F39)))</f>
        <v/>
      </c>
      <c r="CV45" s="373" t="str">
        <f ca="1">+IF(OFFSET('Sanitation Data'!$F$29,0,10*ROW('Sanitation Data'!F39))="","",OFFSET('Sanitation Data'!$F$29,0,10*ROW('Sanitation Data'!F39)))</f>
        <v/>
      </c>
      <c r="CW45" s="373" t="str">
        <f ca="1">+IF(OFFSET('Sanitation Data'!$F$30,0,10*ROW('Sanitation Data'!F39))="","",OFFSET('Sanitation Data'!$F$30,0,10*ROW('Sanitation Data'!F39)))</f>
        <v/>
      </c>
      <c r="CX45" s="373" t="str">
        <f ca="1">+IF(OFFSET('Sanitation Data'!$F$31,0,10*ROW('Sanitation Data'!F39))="","",OFFSET('Sanitation Data'!$F$31,0,10*ROW('Sanitation Data'!F39)))</f>
        <v/>
      </c>
      <c r="CY45" s="373" t="str">
        <f ca="1">+IF(OFFSET('Sanitation Data'!$F$32,0,10*ROW('Sanitation Data'!F39))="","",OFFSET('Sanitation Data'!$F$32,0,10*ROW('Sanitation Data'!F39)))</f>
        <v/>
      </c>
      <c r="CZ45" s="373" t="str">
        <f ca="1">+IF(OFFSET('Sanitation Data'!$G$28,0,10*ROW('Sanitation Data'!G39))="","",OFFSET('Sanitation Data'!$G$28,0,10*ROW('Sanitation Data'!G39)))</f>
        <v/>
      </c>
      <c r="DA45" s="373" t="str">
        <f ca="1">+IF(OFFSET('Sanitation Data'!$G$29,0,10*ROW('Sanitation Data'!G39))="","",OFFSET('Sanitation Data'!$G$29,0,10*ROW('Sanitation Data'!G39)))</f>
        <v/>
      </c>
      <c r="DB45" s="373" t="str">
        <f ca="1">+IF(OFFSET('Sanitation Data'!$G$30,0,10*ROW('Sanitation Data'!G39))="","",OFFSET('Sanitation Data'!$G$30,0,10*ROW('Sanitation Data'!G39)))</f>
        <v/>
      </c>
      <c r="DC45" s="373" t="str">
        <f ca="1">+IF(OFFSET('Sanitation Data'!$G$31,0,10*ROW('Sanitation Data'!G39))="","",OFFSET('Sanitation Data'!$G$31,0,10*ROW('Sanitation Data'!G39)))</f>
        <v/>
      </c>
      <c r="DD45" s="373" t="str">
        <f ca="1">+IF(OFFSET('Sanitation Data'!$G$32,0,10*ROW('Sanitation Data'!G39))="","",OFFSET('Sanitation Data'!$G$32,0,10*ROW('Sanitation Data'!G39)))</f>
        <v/>
      </c>
      <c r="DE45" s="373" t="str">
        <f ca="1">+IF(OFFSET('Sanitation Data'!$H$28,0,10*ROW('Sanitation Data'!H39))="","",OFFSET('Sanitation Data'!$H$28,0,10*ROW('Sanitation Data'!H39)))</f>
        <v/>
      </c>
      <c r="DF45" s="373" t="str">
        <f ca="1">+IF(OFFSET('Sanitation Data'!$H$29,0,10*ROW('Sanitation Data'!H39))="","",OFFSET('Sanitation Data'!$H$29,0,10*ROW('Sanitation Data'!H39)))</f>
        <v/>
      </c>
      <c r="DG45" s="373" t="str">
        <f ca="1">+IF(OFFSET('Sanitation Data'!$H$30,0,10*ROW('Sanitation Data'!H39))="","",OFFSET('Sanitation Data'!$H$30,0,10*ROW('Sanitation Data'!H39)))</f>
        <v/>
      </c>
      <c r="DH45" s="373" t="str">
        <f ca="1">+IF(OFFSET('Sanitation Data'!$H$31,0,10*ROW('Sanitation Data'!H39))="","",OFFSET('Sanitation Data'!$H$31,0,10*ROW('Sanitation Data'!H39)))</f>
        <v/>
      </c>
      <c r="DI45" s="373" t="str">
        <f ca="1">+IF(OFFSET('Sanitation Data'!$H$32,0,10*ROW('Sanitation Data'!H39))="","",OFFSET('Sanitation Data'!$H$32,0,10*ROW('Sanitation Data'!H39)))</f>
        <v/>
      </c>
      <c r="DJ45" s="373" t="str">
        <f ca="1">+IF(OFFSET('Sanitation Data'!$I$28,0,10*ROW('Sanitation Data'!I39))="","",OFFSET('Sanitation Data'!$I$28,0,10*ROW('Sanitation Data'!I39)))</f>
        <v/>
      </c>
      <c r="DK45" s="373" t="str">
        <f ca="1">+IF(OFFSET('Sanitation Data'!$I$29,0,10*ROW('Sanitation Data'!I39))="","",OFFSET('Sanitation Data'!$I$29,0,10*ROW('Sanitation Data'!I39)))</f>
        <v/>
      </c>
      <c r="DL45" s="373" t="str">
        <f ca="1">+IF(OFFSET('Sanitation Data'!$I$30,0,10*ROW('Sanitation Data'!I39))="","",OFFSET('Sanitation Data'!$I$30,0,10*ROW('Sanitation Data'!I39)))</f>
        <v/>
      </c>
      <c r="DM45" s="373" t="str">
        <f ca="1">+IF(OFFSET('Sanitation Data'!$I$31,0,10*ROW('Sanitation Data'!I39))="","",OFFSET('Sanitation Data'!$I$31,0,10*ROW('Sanitation Data'!I39)))</f>
        <v/>
      </c>
      <c r="DN45" s="373" t="str">
        <f ca="1">+IF(OFFSET('Sanitation Data'!$I$32,0,10*ROW('Sanitation Data'!I39))="","",OFFSET('Sanitation Data'!$I$32,0,10*ROW('Sanitation Data'!I39)))</f>
        <v/>
      </c>
      <c r="DO45" s="373" t="str">
        <f ca="1">+IF(OFFSET('Hygiene Data'!$D$11,0,10*ROW('Hygiene Data'!D39))="","",OFFSET('Hygiene Data'!$D$11,0,10*ROW('Hygiene Data'!D39)))</f>
        <v/>
      </c>
      <c r="DP45" s="373" t="str">
        <f ca="1">+IF(OFFSET('Hygiene Data'!$D$12,0,10*ROW('Hygiene Data'!D39))="","",OFFSET('Hygiene Data'!$D$12,0,10*ROW('Hygiene Data'!D39)))</f>
        <v/>
      </c>
      <c r="DQ45" s="373" t="str">
        <f ca="1">+IF(OFFSET('Hygiene Data'!$D$13,0,10*ROW('Hygiene Data'!D39))="","",OFFSET('Hygiene Data'!$D$13,0,10*ROW('Hygiene Data'!D39)))</f>
        <v/>
      </c>
      <c r="DR45" s="373" t="str">
        <f ca="1">+IF(OFFSET('Hygiene Data'!$E$11,0,10*ROW('Hygiene Data'!E39))="","",OFFSET('Hygiene Data'!$E$11,0,10*ROW('Hygiene Data'!E39)))</f>
        <v/>
      </c>
      <c r="DS45" s="373" t="str">
        <f ca="1">+IF(OFFSET('Hygiene Data'!$E$12,0,10*ROW('Hygiene Data'!E39))="","",OFFSET('Hygiene Data'!$E$12,0,10*ROW('Hygiene Data'!E39)))</f>
        <v/>
      </c>
      <c r="DT45" s="373" t="str">
        <f ca="1">+IF(OFFSET('Hygiene Data'!$E$13,0,10*ROW('Hygiene Data'!E39))="","",OFFSET('Hygiene Data'!$E$13,0,10*ROW('Hygiene Data'!E39)))</f>
        <v/>
      </c>
      <c r="DU45" s="373" t="str">
        <f ca="1">+IF(OFFSET('Hygiene Data'!$F$11,0,10*ROW('Hygiene Data'!F39))="","",OFFSET('Hygiene Data'!$F$11,0,10*ROW('Hygiene Data'!F39)))</f>
        <v/>
      </c>
      <c r="DV45" s="373" t="str">
        <f ca="1">+IF(OFFSET('Hygiene Data'!$F$12,0,10*ROW('Hygiene Data'!F39))="","",OFFSET('Hygiene Data'!$F$12,0,10*ROW('Hygiene Data'!F39)))</f>
        <v/>
      </c>
      <c r="DW45" s="373" t="str">
        <f ca="1">+IF(OFFSET('Hygiene Data'!$F$13,0,10*ROW('Hygiene Data'!F39))="","",OFFSET('Hygiene Data'!$F$13,0,10*ROW('Hygiene Data'!F39)))</f>
        <v/>
      </c>
      <c r="DX45" s="373" t="str">
        <f ca="1">+IF(OFFSET('Hygiene Data'!$G$11,0,10*ROW('Hygiene Data'!G39))="","",OFFSET('Hygiene Data'!$G$11,0,10*ROW('Hygiene Data'!G39)))</f>
        <v/>
      </c>
      <c r="DY45" s="373" t="str">
        <f ca="1">+IF(OFFSET('Hygiene Data'!$G$12,0,10*ROW('Hygiene Data'!G39))="","",OFFSET('Hygiene Data'!$G$12,0,10*ROW('Hygiene Data'!G39)))</f>
        <v/>
      </c>
      <c r="DZ45" s="373" t="str">
        <f ca="1">+IF(OFFSET('Hygiene Data'!$G$13,0,10*ROW('Hygiene Data'!G39))="","",OFFSET('Hygiene Data'!$G$13,0,10*ROW('Hygiene Data'!G39)))</f>
        <v/>
      </c>
      <c r="EA45" s="373" t="str">
        <f ca="1">+IF(OFFSET('Hygiene Data'!$H$11,0,10*ROW('Hygiene Data'!H39))="","",OFFSET('Hygiene Data'!$H$11,0,10*ROW('Hygiene Data'!H39)))</f>
        <v/>
      </c>
      <c r="EB45" s="373" t="str">
        <f ca="1">+IF(OFFSET('Hygiene Data'!$H$12,0,10*ROW('Hygiene Data'!H39))="","",OFFSET('Hygiene Data'!$H$12,0,10*ROW('Hygiene Data'!H39)))</f>
        <v/>
      </c>
      <c r="EC45" s="373" t="str">
        <f ca="1">+IF(OFFSET('Hygiene Data'!$H$13,0,10*ROW('Hygiene Data'!H39))="","",OFFSET('Hygiene Data'!$H$13,0,10*ROW('Hygiene Data'!H39)))</f>
        <v/>
      </c>
      <c r="ED45" s="373" t="str">
        <f ca="1">+IF(OFFSET('Hygiene Data'!$I$11,0,10*ROW('Hygiene Data'!I39))="","",OFFSET('Hygiene Data'!$I$11,0,10*ROW('Hygiene Data'!I39)))</f>
        <v/>
      </c>
      <c r="EE45" s="373" t="str">
        <f ca="1">+IF(OFFSET('Hygiene Data'!$I$12,0,10*ROW('Hygiene Data'!I39))="","",OFFSET('Hygiene Data'!$I$12,0,10*ROW('Hygiene Data'!I39)))</f>
        <v/>
      </c>
      <c r="EF45" s="373" t="str">
        <f ca="1">+IF(OFFSET('Hygiene Data'!$I$13,0,10*ROW('Hygiene Data'!I39))="","",OFFSET('Hygiene Data'!$I$13,0,10*ROW('Hygiene Data'!I39)))</f>
        <v/>
      </c>
    </row>
    <row r="46" spans="1:136" x14ac:dyDescent="0.25">
      <c r="A46" s="482" t="str">
        <f ca="1">+IF(OFFSET('Water Data'!$B$2,0,10*ROW('Water Data'!E40))="","",OFFSET('Water Data'!$B$2,0,10*ROW('Water Data'!E40)))</f>
        <v/>
      </c>
      <c r="B46" s="48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9" t="str">
        <f t="shared" ca="1" si="0"/>
        <v/>
      </c>
      <c r="D46" s="51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3" t="str">
        <f ca="1">+IF(OFFSET('Water Data'!$D$27,0,10*ROW('Water Data'!D40))="","",OFFSET('Water Data'!$D$27,0,10*ROW('Water Data'!D40)))</f>
        <v/>
      </c>
      <c r="BT46" s="373" t="str">
        <f ca="1">+IF(OFFSET('Water Data'!$D$28,0,10*ROW('Water Data'!D40))="","",OFFSET('Water Data'!$D$28,0,10*ROW('Water Data'!D40)))</f>
        <v/>
      </c>
      <c r="BU46" s="373" t="str">
        <f ca="1">+IF(OFFSET('Water Data'!$D$29,0,10*ROW('Water Data'!D40))="","",OFFSET('Water Data'!$D$29,0,10*ROW('Water Data'!D40)))</f>
        <v/>
      </c>
      <c r="BV46" s="373" t="str">
        <f ca="1">+IF(OFFSET('Water Data'!$E$27,0,10*ROW('Water Data'!E40))="","",OFFSET('Water Data'!$E$27,0,10*ROW('Water Data'!E40)))</f>
        <v/>
      </c>
      <c r="BW46" s="373" t="str">
        <f ca="1">+IF(OFFSET('Water Data'!$E$28,0,10*ROW('Water Data'!E40))="","",OFFSET('Water Data'!$E$28,0,10*ROW('Water Data'!E40)))</f>
        <v/>
      </c>
      <c r="BX46" s="373" t="str">
        <f ca="1">+IF(OFFSET('Water Data'!$E$29,0,10*ROW('Water Data'!E40))="","",OFFSET('Water Data'!$E$29,0,10*ROW('Water Data'!E40)))</f>
        <v/>
      </c>
      <c r="BY46" s="373" t="str">
        <f ca="1">+IF(OFFSET('Water Data'!$F$27,0,10*ROW('Water Data'!F40))="","",OFFSET('Water Data'!$F$27,0,10*ROW('Water Data'!F40)))</f>
        <v/>
      </c>
      <c r="BZ46" s="373" t="str">
        <f ca="1">+IF(OFFSET('Water Data'!$F$28,0,10*ROW('Water Data'!F40))="","",OFFSET('Water Data'!$F$28,0,10*ROW('Water Data'!F40)))</f>
        <v/>
      </c>
      <c r="CA46" s="373" t="str">
        <f ca="1">+IF(OFFSET('Water Data'!$F$29,0,10*ROW('Water Data'!F40))="","",OFFSET('Water Data'!$F$29,0,10*ROW('Water Data'!F40)))</f>
        <v/>
      </c>
      <c r="CB46" s="373" t="str">
        <f ca="1">+IF(OFFSET('Water Data'!$G$27,0,10*ROW('Water Data'!G40))="","",OFFSET('Water Data'!$G$27,0,10*ROW('Water Data'!G40)))</f>
        <v/>
      </c>
      <c r="CC46" s="373" t="str">
        <f ca="1">+IF(OFFSET('Water Data'!$G$28,0,10*ROW('Water Data'!G40))="","",OFFSET('Water Data'!$G$28,0,10*ROW('Water Data'!G40)))</f>
        <v/>
      </c>
      <c r="CD46" s="373" t="str">
        <f ca="1">+IF(OFFSET('Water Data'!$G$29,0,10*ROW('Water Data'!G40))="","",OFFSET('Water Data'!$G$29,0,10*ROW('Water Data'!G40)))</f>
        <v/>
      </c>
      <c r="CE46" s="373" t="str">
        <f ca="1">+IF(OFFSET('Water Data'!$H$27,0,10*ROW('Water Data'!H40))="","",OFFSET('Water Data'!$H$27,0,10*ROW('Water Data'!H40)))</f>
        <v/>
      </c>
      <c r="CF46" s="373" t="str">
        <f ca="1">+IF(OFFSET('Water Data'!$H$28,0,10*ROW('Water Data'!H40))="","",OFFSET('Water Data'!$H$28,0,10*ROW('Water Data'!H40)))</f>
        <v/>
      </c>
      <c r="CG46" s="373" t="str">
        <f ca="1">+IF(OFFSET('Water Data'!$H$29,0,10*ROW('Water Data'!H40))="","",OFFSET('Water Data'!$H$29,0,10*ROW('Water Data'!H40)))</f>
        <v/>
      </c>
      <c r="CH46" s="373" t="str">
        <f ca="1">+IF(OFFSET('Water Data'!$I$27,0,10*ROW('Water Data'!I40))="","",OFFSET('Water Data'!$I$27,0,10*ROW('Water Data'!I40)))</f>
        <v/>
      </c>
      <c r="CI46" s="373" t="str">
        <f ca="1">+IF(OFFSET('Water Data'!$I$28,0,10*ROW('Water Data'!I40))="","",OFFSET('Water Data'!$I$28,0,10*ROW('Water Data'!I40)))</f>
        <v/>
      </c>
      <c r="CJ46" s="373" t="str">
        <f ca="1">+IF(OFFSET('Water Data'!$I$29,0,10*ROW('Water Data'!I40))="","",OFFSET('Water Data'!$I$29,0,10*ROW('Water Data'!I40)))</f>
        <v/>
      </c>
      <c r="CK46" s="373" t="str">
        <f ca="1">+IF(OFFSET('Sanitation Data'!$D$28,0,10*ROW('Sanitation Data'!D40))="","",OFFSET('Sanitation Data'!$D$28,0,10*ROW('Sanitation Data'!D40)))</f>
        <v/>
      </c>
      <c r="CL46" s="373" t="str">
        <f ca="1">+IF(OFFSET('Sanitation Data'!$D$29,0,10*ROW('Sanitation Data'!D40))="","",OFFSET('Sanitation Data'!$D$29,0,10*ROW('Sanitation Data'!D40)))</f>
        <v/>
      </c>
      <c r="CM46" s="373" t="str">
        <f ca="1">+IF(OFFSET('Sanitation Data'!$D$30,0,10*ROW('Sanitation Data'!D40))="","",OFFSET('Sanitation Data'!$D$30,0,10*ROW('Sanitation Data'!D40)))</f>
        <v/>
      </c>
      <c r="CN46" s="373" t="str">
        <f ca="1">+IF(OFFSET('Sanitation Data'!$D$31,0,10*ROW('Sanitation Data'!D40))="","",OFFSET('Sanitation Data'!$D$31,0,10*ROW('Sanitation Data'!D40)))</f>
        <v/>
      </c>
      <c r="CO46" s="373" t="str">
        <f ca="1">+IF(OFFSET('Sanitation Data'!$D$32,0,10*ROW('Sanitation Data'!D40))="","",OFFSET('Sanitation Data'!$D$32,0,10*ROW('Sanitation Data'!D40)))</f>
        <v/>
      </c>
      <c r="CP46" s="373" t="str">
        <f ca="1">+IF(OFFSET('Sanitation Data'!$E$28,0,10*ROW('Sanitation Data'!E40))="","",OFFSET('Sanitation Data'!$E$28,0,10*ROW('Sanitation Data'!E40)))</f>
        <v/>
      </c>
      <c r="CQ46" s="373" t="str">
        <f ca="1">+IF(OFFSET('Sanitation Data'!$E$29,0,10*ROW('Sanitation Data'!E40))="","",OFFSET('Sanitation Data'!$E$29,0,10*ROW('Sanitation Data'!E40)))</f>
        <v/>
      </c>
      <c r="CR46" s="373" t="str">
        <f ca="1">+IF(OFFSET('Sanitation Data'!$E$30,0,10*ROW('Sanitation Data'!E40))="","",OFFSET('Sanitation Data'!$E$30,0,10*ROW('Sanitation Data'!E40)))</f>
        <v/>
      </c>
      <c r="CS46" s="373" t="str">
        <f ca="1">+IF(OFFSET('Sanitation Data'!$E$31,0,10*ROW('Sanitation Data'!E40))="","",OFFSET('Sanitation Data'!$E$31,0,10*ROW('Sanitation Data'!E40)))</f>
        <v/>
      </c>
      <c r="CT46" s="373" t="str">
        <f ca="1">+IF(OFFSET('Sanitation Data'!$E$32,0,10*ROW('Sanitation Data'!E40))="","",OFFSET('Sanitation Data'!$E$32,0,10*ROW('Sanitation Data'!E40)))</f>
        <v/>
      </c>
      <c r="CU46" s="373" t="str">
        <f ca="1">+IF(OFFSET('Sanitation Data'!$F$28,0,10*ROW('Sanitation Data'!F40))="","",OFFSET('Sanitation Data'!$F$28,0,10*ROW('Sanitation Data'!F40)))</f>
        <v/>
      </c>
      <c r="CV46" s="373" t="str">
        <f ca="1">+IF(OFFSET('Sanitation Data'!$F$29,0,10*ROW('Sanitation Data'!F40))="","",OFFSET('Sanitation Data'!$F$29,0,10*ROW('Sanitation Data'!F40)))</f>
        <v/>
      </c>
      <c r="CW46" s="373" t="str">
        <f ca="1">+IF(OFFSET('Sanitation Data'!$F$30,0,10*ROW('Sanitation Data'!F40))="","",OFFSET('Sanitation Data'!$F$30,0,10*ROW('Sanitation Data'!F40)))</f>
        <v/>
      </c>
      <c r="CX46" s="373" t="str">
        <f ca="1">+IF(OFFSET('Sanitation Data'!$F$31,0,10*ROW('Sanitation Data'!F40))="","",OFFSET('Sanitation Data'!$F$31,0,10*ROW('Sanitation Data'!F40)))</f>
        <v/>
      </c>
      <c r="CY46" s="373" t="str">
        <f ca="1">+IF(OFFSET('Sanitation Data'!$F$32,0,10*ROW('Sanitation Data'!F40))="","",OFFSET('Sanitation Data'!$F$32,0,10*ROW('Sanitation Data'!F40)))</f>
        <v/>
      </c>
      <c r="CZ46" s="373" t="str">
        <f ca="1">+IF(OFFSET('Sanitation Data'!$G$28,0,10*ROW('Sanitation Data'!G40))="","",OFFSET('Sanitation Data'!$G$28,0,10*ROW('Sanitation Data'!G40)))</f>
        <v/>
      </c>
      <c r="DA46" s="373" t="str">
        <f ca="1">+IF(OFFSET('Sanitation Data'!$G$29,0,10*ROW('Sanitation Data'!G40))="","",OFFSET('Sanitation Data'!$G$29,0,10*ROW('Sanitation Data'!G40)))</f>
        <v/>
      </c>
      <c r="DB46" s="373" t="str">
        <f ca="1">+IF(OFFSET('Sanitation Data'!$G$30,0,10*ROW('Sanitation Data'!G40))="","",OFFSET('Sanitation Data'!$G$30,0,10*ROW('Sanitation Data'!G40)))</f>
        <v/>
      </c>
      <c r="DC46" s="373" t="str">
        <f ca="1">+IF(OFFSET('Sanitation Data'!$G$31,0,10*ROW('Sanitation Data'!G40))="","",OFFSET('Sanitation Data'!$G$31,0,10*ROW('Sanitation Data'!G40)))</f>
        <v/>
      </c>
      <c r="DD46" s="373" t="str">
        <f ca="1">+IF(OFFSET('Sanitation Data'!$G$32,0,10*ROW('Sanitation Data'!G40))="","",OFFSET('Sanitation Data'!$G$32,0,10*ROW('Sanitation Data'!G40)))</f>
        <v/>
      </c>
      <c r="DE46" s="373" t="str">
        <f ca="1">+IF(OFFSET('Sanitation Data'!$H$28,0,10*ROW('Sanitation Data'!H40))="","",OFFSET('Sanitation Data'!$H$28,0,10*ROW('Sanitation Data'!H40)))</f>
        <v/>
      </c>
      <c r="DF46" s="373" t="str">
        <f ca="1">+IF(OFFSET('Sanitation Data'!$H$29,0,10*ROW('Sanitation Data'!H40))="","",OFFSET('Sanitation Data'!$H$29,0,10*ROW('Sanitation Data'!H40)))</f>
        <v/>
      </c>
      <c r="DG46" s="373" t="str">
        <f ca="1">+IF(OFFSET('Sanitation Data'!$H$30,0,10*ROW('Sanitation Data'!H40))="","",OFFSET('Sanitation Data'!$H$30,0,10*ROW('Sanitation Data'!H40)))</f>
        <v/>
      </c>
      <c r="DH46" s="373" t="str">
        <f ca="1">+IF(OFFSET('Sanitation Data'!$H$31,0,10*ROW('Sanitation Data'!H40))="","",OFFSET('Sanitation Data'!$H$31,0,10*ROW('Sanitation Data'!H40)))</f>
        <v/>
      </c>
      <c r="DI46" s="373" t="str">
        <f ca="1">+IF(OFFSET('Sanitation Data'!$H$32,0,10*ROW('Sanitation Data'!H40))="","",OFFSET('Sanitation Data'!$H$32,0,10*ROW('Sanitation Data'!H40)))</f>
        <v/>
      </c>
      <c r="DJ46" s="373" t="str">
        <f ca="1">+IF(OFFSET('Sanitation Data'!$I$28,0,10*ROW('Sanitation Data'!I40))="","",OFFSET('Sanitation Data'!$I$28,0,10*ROW('Sanitation Data'!I40)))</f>
        <v/>
      </c>
      <c r="DK46" s="373" t="str">
        <f ca="1">+IF(OFFSET('Sanitation Data'!$I$29,0,10*ROW('Sanitation Data'!I40))="","",OFFSET('Sanitation Data'!$I$29,0,10*ROW('Sanitation Data'!I40)))</f>
        <v/>
      </c>
      <c r="DL46" s="373" t="str">
        <f ca="1">+IF(OFFSET('Sanitation Data'!$I$30,0,10*ROW('Sanitation Data'!I40))="","",OFFSET('Sanitation Data'!$I$30,0,10*ROW('Sanitation Data'!I40)))</f>
        <v/>
      </c>
      <c r="DM46" s="373" t="str">
        <f ca="1">+IF(OFFSET('Sanitation Data'!$I$31,0,10*ROW('Sanitation Data'!I40))="","",OFFSET('Sanitation Data'!$I$31,0,10*ROW('Sanitation Data'!I40)))</f>
        <v/>
      </c>
      <c r="DN46" s="373" t="str">
        <f ca="1">+IF(OFFSET('Sanitation Data'!$I$32,0,10*ROW('Sanitation Data'!I40))="","",OFFSET('Sanitation Data'!$I$32,0,10*ROW('Sanitation Data'!I40)))</f>
        <v/>
      </c>
      <c r="DO46" s="373" t="str">
        <f ca="1">+IF(OFFSET('Hygiene Data'!$D$11,0,10*ROW('Hygiene Data'!D40))="","",OFFSET('Hygiene Data'!$D$11,0,10*ROW('Hygiene Data'!D40)))</f>
        <v/>
      </c>
      <c r="DP46" s="373" t="str">
        <f ca="1">+IF(OFFSET('Hygiene Data'!$D$12,0,10*ROW('Hygiene Data'!D40))="","",OFFSET('Hygiene Data'!$D$12,0,10*ROW('Hygiene Data'!D40)))</f>
        <v/>
      </c>
      <c r="DQ46" s="373" t="str">
        <f ca="1">+IF(OFFSET('Hygiene Data'!$D$13,0,10*ROW('Hygiene Data'!D40))="","",OFFSET('Hygiene Data'!$D$13,0,10*ROW('Hygiene Data'!D40)))</f>
        <v/>
      </c>
      <c r="DR46" s="373" t="str">
        <f ca="1">+IF(OFFSET('Hygiene Data'!$E$11,0,10*ROW('Hygiene Data'!E40))="","",OFFSET('Hygiene Data'!$E$11,0,10*ROW('Hygiene Data'!E40)))</f>
        <v/>
      </c>
      <c r="DS46" s="373" t="str">
        <f ca="1">+IF(OFFSET('Hygiene Data'!$E$12,0,10*ROW('Hygiene Data'!E40))="","",OFFSET('Hygiene Data'!$E$12,0,10*ROW('Hygiene Data'!E40)))</f>
        <v/>
      </c>
      <c r="DT46" s="373" t="str">
        <f ca="1">+IF(OFFSET('Hygiene Data'!$E$13,0,10*ROW('Hygiene Data'!E40))="","",OFFSET('Hygiene Data'!$E$13,0,10*ROW('Hygiene Data'!E40)))</f>
        <v/>
      </c>
      <c r="DU46" s="373" t="str">
        <f ca="1">+IF(OFFSET('Hygiene Data'!$F$11,0,10*ROW('Hygiene Data'!F40))="","",OFFSET('Hygiene Data'!$F$11,0,10*ROW('Hygiene Data'!F40)))</f>
        <v/>
      </c>
      <c r="DV46" s="373" t="str">
        <f ca="1">+IF(OFFSET('Hygiene Data'!$F$12,0,10*ROW('Hygiene Data'!F40))="","",OFFSET('Hygiene Data'!$F$12,0,10*ROW('Hygiene Data'!F40)))</f>
        <v/>
      </c>
      <c r="DW46" s="373" t="str">
        <f ca="1">+IF(OFFSET('Hygiene Data'!$F$13,0,10*ROW('Hygiene Data'!F40))="","",OFFSET('Hygiene Data'!$F$13,0,10*ROW('Hygiene Data'!F40)))</f>
        <v/>
      </c>
      <c r="DX46" s="373" t="str">
        <f ca="1">+IF(OFFSET('Hygiene Data'!$G$11,0,10*ROW('Hygiene Data'!G40))="","",OFFSET('Hygiene Data'!$G$11,0,10*ROW('Hygiene Data'!G40)))</f>
        <v/>
      </c>
      <c r="DY46" s="373" t="str">
        <f ca="1">+IF(OFFSET('Hygiene Data'!$G$12,0,10*ROW('Hygiene Data'!G40))="","",OFFSET('Hygiene Data'!$G$12,0,10*ROW('Hygiene Data'!G40)))</f>
        <v/>
      </c>
      <c r="DZ46" s="373" t="str">
        <f ca="1">+IF(OFFSET('Hygiene Data'!$G$13,0,10*ROW('Hygiene Data'!G40))="","",OFFSET('Hygiene Data'!$G$13,0,10*ROW('Hygiene Data'!G40)))</f>
        <v/>
      </c>
      <c r="EA46" s="373" t="str">
        <f ca="1">+IF(OFFSET('Hygiene Data'!$H$11,0,10*ROW('Hygiene Data'!H40))="","",OFFSET('Hygiene Data'!$H$11,0,10*ROW('Hygiene Data'!H40)))</f>
        <v/>
      </c>
      <c r="EB46" s="373" t="str">
        <f ca="1">+IF(OFFSET('Hygiene Data'!$H$12,0,10*ROW('Hygiene Data'!H40))="","",OFFSET('Hygiene Data'!$H$12,0,10*ROW('Hygiene Data'!H40)))</f>
        <v/>
      </c>
      <c r="EC46" s="373" t="str">
        <f ca="1">+IF(OFFSET('Hygiene Data'!$H$13,0,10*ROW('Hygiene Data'!H40))="","",OFFSET('Hygiene Data'!$H$13,0,10*ROW('Hygiene Data'!H40)))</f>
        <v/>
      </c>
      <c r="ED46" s="373" t="str">
        <f ca="1">+IF(OFFSET('Hygiene Data'!$I$11,0,10*ROW('Hygiene Data'!I40))="","",OFFSET('Hygiene Data'!$I$11,0,10*ROW('Hygiene Data'!I40)))</f>
        <v/>
      </c>
      <c r="EE46" s="373" t="str">
        <f ca="1">+IF(OFFSET('Hygiene Data'!$I$12,0,10*ROW('Hygiene Data'!I40))="","",OFFSET('Hygiene Data'!$I$12,0,10*ROW('Hygiene Data'!I40)))</f>
        <v/>
      </c>
      <c r="EF46" s="373" t="str">
        <f ca="1">+IF(OFFSET('Hygiene Data'!$I$13,0,10*ROW('Hygiene Data'!I40))="","",OFFSET('Hygiene Data'!$I$13,0,10*ROW('Hygiene Data'!I40)))</f>
        <v/>
      </c>
    </row>
    <row r="47" spans="1:136" x14ac:dyDescent="0.25">
      <c r="A47" s="482" t="str">
        <f ca="1">+IF(OFFSET('Water Data'!$B$2,0,10*ROW('Water Data'!E41))="","",OFFSET('Water Data'!$B$2,0,10*ROW('Water Data'!E41)))</f>
        <v/>
      </c>
      <c r="B47" s="48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9" t="str">
        <f t="shared" ca="1" si="0"/>
        <v/>
      </c>
      <c r="D47" s="51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3" t="str">
        <f ca="1">+IF(OFFSET('Water Data'!$D$27,0,10*ROW('Water Data'!D41))="","",OFFSET('Water Data'!$D$27,0,10*ROW('Water Data'!D41)))</f>
        <v/>
      </c>
      <c r="BT47" s="373" t="str">
        <f ca="1">+IF(OFFSET('Water Data'!$D$28,0,10*ROW('Water Data'!D41))="","",OFFSET('Water Data'!$D$28,0,10*ROW('Water Data'!D41)))</f>
        <v/>
      </c>
      <c r="BU47" s="373" t="str">
        <f ca="1">+IF(OFFSET('Water Data'!$D$29,0,10*ROW('Water Data'!D41))="","",OFFSET('Water Data'!$D$29,0,10*ROW('Water Data'!D41)))</f>
        <v/>
      </c>
      <c r="BV47" s="373" t="str">
        <f ca="1">+IF(OFFSET('Water Data'!$E$27,0,10*ROW('Water Data'!E41))="","",OFFSET('Water Data'!$E$27,0,10*ROW('Water Data'!E41)))</f>
        <v/>
      </c>
      <c r="BW47" s="373" t="str">
        <f ca="1">+IF(OFFSET('Water Data'!$E$28,0,10*ROW('Water Data'!E41))="","",OFFSET('Water Data'!$E$28,0,10*ROW('Water Data'!E41)))</f>
        <v/>
      </c>
      <c r="BX47" s="373" t="str">
        <f ca="1">+IF(OFFSET('Water Data'!$E$29,0,10*ROW('Water Data'!E41))="","",OFFSET('Water Data'!$E$29,0,10*ROW('Water Data'!E41)))</f>
        <v/>
      </c>
      <c r="BY47" s="373" t="str">
        <f ca="1">+IF(OFFSET('Water Data'!$F$27,0,10*ROW('Water Data'!F41))="","",OFFSET('Water Data'!$F$27,0,10*ROW('Water Data'!F41)))</f>
        <v/>
      </c>
      <c r="BZ47" s="373" t="str">
        <f ca="1">+IF(OFFSET('Water Data'!$F$28,0,10*ROW('Water Data'!F41))="","",OFFSET('Water Data'!$F$28,0,10*ROW('Water Data'!F41)))</f>
        <v/>
      </c>
      <c r="CA47" s="373" t="str">
        <f ca="1">+IF(OFFSET('Water Data'!$F$29,0,10*ROW('Water Data'!F41))="","",OFFSET('Water Data'!$F$29,0,10*ROW('Water Data'!F41)))</f>
        <v/>
      </c>
      <c r="CB47" s="373" t="str">
        <f ca="1">+IF(OFFSET('Water Data'!$G$27,0,10*ROW('Water Data'!G41))="","",OFFSET('Water Data'!$G$27,0,10*ROW('Water Data'!G41)))</f>
        <v/>
      </c>
      <c r="CC47" s="373" t="str">
        <f ca="1">+IF(OFFSET('Water Data'!$G$28,0,10*ROW('Water Data'!G41))="","",OFFSET('Water Data'!$G$28,0,10*ROW('Water Data'!G41)))</f>
        <v/>
      </c>
      <c r="CD47" s="373" t="str">
        <f ca="1">+IF(OFFSET('Water Data'!$G$29,0,10*ROW('Water Data'!G41))="","",OFFSET('Water Data'!$G$29,0,10*ROW('Water Data'!G41)))</f>
        <v/>
      </c>
      <c r="CE47" s="373" t="str">
        <f ca="1">+IF(OFFSET('Water Data'!$H$27,0,10*ROW('Water Data'!H41))="","",OFFSET('Water Data'!$H$27,0,10*ROW('Water Data'!H41)))</f>
        <v/>
      </c>
      <c r="CF47" s="373" t="str">
        <f ca="1">+IF(OFFSET('Water Data'!$H$28,0,10*ROW('Water Data'!H41))="","",OFFSET('Water Data'!$H$28,0,10*ROW('Water Data'!H41)))</f>
        <v/>
      </c>
      <c r="CG47" s="373" t="str">
        <f ca="1">+IF(OFFSET('Water Data'!$H$29,0,10*ROW('Water Data'!H41))="","",OFFSET('Water Data'!$H$29,0,10*ROW('Water Data'!H41)))</f>
        <v/>
      </c>
      <c r="CH47" s="373" t="str">
        <f ca="1">+IF(OFFSET('Water Data'!$I$27,0,10*ROW('Water Data'!I41))="","",OFFSET('Water Data'!$I$27,0,10*ROW('Water Data'!I41)))</f>
        <v/>
      </c>
      <c r="CI47" s="373" t="str">
        <f ca="1">+IF(OFFSET('Water Data'!$I$28,0,10*ROW('Water Data'!I41))="","",OFFSET('Water Data'!$I$28,0,10*ROW('Water Data'!I41)))</f>
        <v/>
      </c>
      <c r="CJ47" s="373" t="str">
        <f ca="1">+IF(OFFSET('Water Data'!$I$29,0,10*ROW('Water Data'!I41))="","",OFFSET('Water Data'!$I$29,0,10*ROW('Water Data'!I41)))</f>
        <v/>
      </c>
      <c r="CK47" s="373" t="str">
        <f ca="1">+IF(OFFSET('Sanitation Data'!$D$28,0,10*ROW('Sanitation Data'!D41))="","",OFFSET('Sanitation Data'!$D$28,0,10*ROW('Sanitation Data'!D41)))</f>
        <v/>
      </c>
      <c r="CL47" s="373" t="str">
        <f ca="1">+IF(OFFSET('Sanitation Data'!$D$29,0,10*ROW('Sanitation Data'!D41))="","",OFFSET('Sanitation Data'!$D$29,0,10*ROW('Sanitation Data'!D41)))</f>
        <v/>
      </c>
      <c r="CM47" s="373" t="str">
        <f ca="1">+IF(OFFSET('Sanitation Data'!$D$30,0,10*ROW('Sanitation Data'!D41))="","",OFFSET('Sanitation Data'!$D$30,0,10*ROW('Sanitation Data'!D41)))</f>
        <v/>
      </c>
      <c r="CN47" s="373" t="str">
        <f ca="1">+IF(OFFSET('Sanitation Data'!$D$31,0,10*ROW('Sanitation Data'!D41))="","",OFFSET('Sanitation Data'!$D$31,0,10*ROW('Sanitation Data'!D41)))</f>
        <v/>
      </c>
      <c r="CO47" s="373" t="str">
        <f ca="1">+IF(OFFSET('Sanitation Data'!$D$32,0,10*ROW('Sanitation Data'!D41))="","",OFFSET('Sanitation Data'!$D$32,0,10*ROW('Sanitation Data'!D41)))</f>
        <v/>
      </c>
      <c r="CP47" s="373" t="str">
        <f ca="1">+IF(OFFSET('Sanitation Data'!$E$28,0,10*ROW('Sanitation Data'!E41))="","",OFFSET('Sanitation Data'!$E$28,0,10*ROW('Sanitation Data'!E41)))</f>
        <v/>
      </c>
      <c r="CQ47" s="373" t="str">
        <f ca="1">+IF(OFFSET('Sanitation Data'!$E$29,0,10*ROW('Sanitation Data'!E41))="","",OFFSET('Sanitation Data'!$E$29,0,10*ROW('Sanitation Data'!E41)))</f>
        <v/>
      </c>
      <c r="CR47" s="373" t="str">
        <f ca="1">+IF(OFFSET('Sanitation Data'!$E$30,0,10*ROW('Sanitation Data'!E41))="","",OFFSET('Sanitation Data'!$E$30,0,10*ROW('Sanitation Data'!E41)))</f>
        <v/>
      </c>
      <c r="CS47" s="373" t="str">
        <f ca="1">+IF(OFFSET('Sanitation Data'!$E$31,0,10*ROW('Sanitation Data'!E41))="","",OFFSET('Sanitation Data'!$E$31,0,10*ROW('Sanitation Data'!E41)))</f>
        <v/>
      </c>
      <c r="CT47" s="373" t="str">
        <f ca="1">+IF(OFFSET('Sanitation Data'!$E$32,0,10*ROW('Sanitation Data'!E41))="","",OFFSET('Sanitation Data'!$E$32,0,10*ROW('Sanitation Data'!E41)))</f>
        <v/>
      </c>
      <c r="CU47" s="373" t="str">
        <f ca="1">+IF(OFFSET('Sanitation Data'!$F$28,0,10*ROW('Sanitation Data'!F41))="","",OFFSET('Sanitation Data'!$F$28,0,10*ROW('Sanitation Data'!F41)))</f>
        <v/>
      </c>
      <c r="CV47" s="373" t="str">
        <f ca="1">+IF(OFFSET('Sanitation Data'!$F$29,0,10*ROW('Sanitation Data'!F41))="","",OFFSET('Sanitation Data'!$F$29,0,10*ROW('Sanitation Data'!F41)))</f>
        <v/>
      </c>
      <c r="CW47" s="373" t="str">
        <f ca="1">+IF(OFFSET('Sanitation Data'!$F$30,0,10*ROW('Sanitation Data'!F41))="","",OFFSET('Sanitation Data'!$F$30,0,10*ROW('Sanitation Data'!F41)))</f>
        <v/>
      </c>
      <c r="CX47" s="373" t="str">
        <f ca="1">+IF(OFFSET('Sanitation Data'!$F$31,0,10*ROW('Sanitation Data'!F41))="","",OFFSET('Sanitation Data'!$F$31,0,10*ROW('Sanitation Data'!F41)))</f>
        <v/>
      </c>
      <c r="CY47" s="373" t="str">
        <f ca="1">+IF(OFFSET('Sanitation Data'!$F$32,0,10*ROW('Sanitation Data'!F41))="","",OFFSET('Sanitation Data'!$F$32,0,10*ROW('Sanitation Data'!F41)))</f>
        <v/>
      </c>
      <c r="CZ47" s="373" t="str">
        <f ca="1">+IF(OFFSET('Sanitation Data'!$G$28,0,10*ROW('Sanitation Data'!G41))="","",OFFSET('Sanitation Data'!$G$28,0,10*ROW('Sanitation Data'!G41)))</f>
        <v/>
      </c>
      <c r="DA47" s="373" t="str">
        <f ca="1">+IF(OFFSET('Sanitation Data'!$G$29,0,10*ROW('Sanitation Data'!G41))="","",OFFSET('Sanitation Data'!$G$29,0,10*ROW('Sanitation Data'!G41)))</f>
        <v/>
      </c>
      <c r="DB47" s="373" t="str">
        <f ca="1">+IF(OFFSET('Sanitation Data'!$G$30,0,10*ROW('Sanitation Data'!G41))="","",OFFSET('Sanitation Data'!$G$30,0,10*ROW('Sanitation Data'!G41)))</f>
        <v/>
      </c>
      <c r="DC47" s="373" t="str">
        <f ca="1">+IF(OFFSET('Sanitation Data'!$G$31,0,10*ROW('Sanitation Data'!G41))="","",OFFSET('Sanitation Data'!$G$31,0,10*ROW('Sanitation Data'!G41)))</f>
        <v/>
      </c>
      <c r="DD47" s="373" t="str">
        <f ca="1">+IF(OFFSET('Sanitation Data'!$G$32,0,10*ROW('Sanitation Data'!G41))="","",OFFSET('Sanitation Data'!$G$32,0,10*ROW('Sanitation Data'!G41)))</f>
        <v/>
      </c>
      <c r="DE47" s="373" t="str">
        <f ca="1">+IF(OFFSET('Sanitation Data'!$H$28,0,10*ROW('Sanitation Data'!H41))="","",OFFSET('Sanitation Data'!$H$28,0,10*ROW('Sanitation Data'!H41)))</f>
        <v/>
      </c>
      <c r="DF47" s="373" t="str">
        <f ca="1">+IF(OFFSET('Sanitation Data'!$H$29,0,10*ROW('Sanitation Data'!H41))="","",OFFSET('Sanitation Data'!$H$29,0,10*ROW('Sanitation Data'!H41)))</f>
        <v/>
      </c>
      <c r="DG47" s="373" t="str">
        <f ca="1">+IF(OFFSET('Sanitation Data'!$H$30,0,10*ROW('Sanitation Data'!H41))="","",OFFSET('Sanitation Data'!$H$30,0,10*ROW('Sanitation Data'!H41)))</f>
        <v/>
      </c>
      <c r="DH47" s="373" t="str">
        <f ca="1">+IF(OFFSET('Sanitation Data'!$H$31,0,10*ROW('Sanitation Data'!H41))="","",OFFSET('Sanitation Data'!$H$31,0,10*ROW('Sanitation Data'!H41)))</f>
        <v/>
      </c>
      <c r="DI47" s="373" t="str">
        <f ca="1">+IF(OFFSET('Sanitation Data'!$H$32,0,10*ROW('Sanitation Data'!H41))="","",OFFSET('Sanitation Data'!$H$32,0,10*ROW('Sanitation Data'!H41)))</f>
        <v/>
      </c>
      <c r="DJ47" s="373" t="str">
        <f ca="1">+IF(OFFSET('Sanitation Data'!$I$28,0,10*ROW('Sanitation Data'!I41))="","",OFFSET('Sanitation Data'!$I$28,0,10*ROW('Sanitation Data'!I41)))</f>
        <v/>
      </c>
      <c r="DK47" s="373" t="str">
        <f ca="1">+IF(OFFSET('Sanitation Data'!$I$29,0,10*ROW('Sanitation Data'!I41))="","",OFFSET('Sanitation Data'!$I$29,0,10*ROW('Sanitation Data'!I41)))</f>
        <v/>
      </c>
      <c r="DL47" s="373" t="str">
        <f ca="1">+IF(OFFSET('Sanitation Data'!$I$30,0,10*ROW('Sanitation Data'!I41))="","",OFFSET('Sanitation Data'!$I$30,0,10*ROW('Sanitation Data'!I41)))</f>
        <v/>
      </c>
      <c r="DM47" s="373" t="str">
        <f ca="1">+IF(OFFSET('Sanitation Data'!$I$31,0,10*ROW('Sanitation Data'!I41))="","",OFFSET('Sanitation Data'!$I$31,0,10*ROW('Sanitation Data'!I41)))</f>
        <v/>
      </c>
      <c r="DN47" s="373" t="str">
        <f ca="1">+IF(OFFSET('Sanitation Data'!$I$32,0,10*ROW('Sanitation Data'!I41))="","",OFFSET('Sanitation Data'!$I$32,0,10*ROW('Sanitation Data'!I41)))</f>
        <v/>
      </c>
      <c r="DO47" s="373" t="str">
        <f ca="1">+IF(OFFSET('Hygiene Data'!$D$11,0,10*ROW('Hygiene Data'!D41))="","",OFFSET('Hygiene Data'!$D$11,0,10*ROW('Hygiene Data'!D41)))</f>
        <v/>
      </c>
      <c r="DP47" s="373" t="str">
        <f ca="1">+IF(OFFSET('Hygiene Data'!$D$12,0,10*ROW('Hygiene Data'!D41))="","",OFFSET('Hygiene Data'!$D$12,0,10*ROW('Hygiene Data'!D41)))</f>
        <v/>
      </c>
      <c r="DQ47" s="373" t="str">
        <f ca="1">+IF(OFFSET('Hygiene Data'!$D$13,0,10*ROW('Hygiene Data'!D41))="","",OFFSET('Hygiene Data'!$D$13,0,10*ROW('Hygiene Data'!D41)))</f>
        <v/>
      </c>
      <c r="DR47" s="373" t="str">
        <f ca="1">+IF(OFFSET('Hygiene Data'!$E$11,0,10*ROW('Hygiene Data'!E41))="","",OFFSET('Hygiene Data'!$E$11,0,10*ROW('Hygiene Data'!E41)))</f>
        <v/>
      </c>
      <c r="DS47" s="373" t="str">
        <f ca="1">+IF(OFFSET('Hygiene Data'!$E$12,0,10*ROW('Hygiene Data'!E41))="","",OFFSET('Hygiene Data'!$E$12,0,10*ROW('Hygiene Data'!E41)))</f>
        <v/>
      </c>
      <c r="DT47" s="373" t="str">
        <f ca="1">+IF(OFFSET('Hygiene Data'!$E$13,0,10*ROW('Hygiene Data'!E41))="","",OFFSET('Hygiene Data'!$E$13,0,10*ROW('Hygiene Data'!E41)))</f>
        <v/>
      </c>
      <c r="DU47" s="373" t="str">
        <f ca="1">+IF(OFFSET('Hygiene Data'!$F$11,0,10*ROW('Hygiene Data'!F41))="","",OFFSET('Hygiene Data'!$F$11,0,10*ROW('Hygiene Data'!F41)))</f>
        <v/>
      </c>
      <c r="DV47" s="373" t="str">
        <f ca="1">+IF(OFFSET('Hygiene Data'!$F$12,0,10*ROW('Hygiene Data'!F41))="","",OFFSET('Hygiene Data'!$F$12,0,10*ROW('Hygiene Data'!F41)))</f>
        <v/>
      </c>
      <c r="DW47" s="373" t="str">
        <f ca="1">+IF(OFFSET('Hygiene Data'!$F$13,0,10*ROW('Hygiene Data'!F41))="","",OFFSET('Hygiene Data'!$F$13,0,10*ROW('Hygiene Data'!F41)))</f>
        <v/>
      </c>
      <c r="DX47" s="373" t="str">
        <f ca="1">+IF(OFFSET('Hygiene Data'!$G$11,0,10*ROW('Hygiene Data'!G41))="","",OFFSET('Hygiene Data'!$G$11,0,10*ROW('Hygiene Data'!G41)))</f>
        <v/>
      </c>
      <c r="DY47" s="373" t="str">
        <f ca="1">+IF(OFFSET('Hygiene Data'!$G$12,0,10*ROW('Hygiene Data'!G41))="","",OFFSET('Hygiene Data'!$G$12,0,10*ROW('Hygiene Data'!G41)))</f>
        <v/>
      </c>
      <c r="DZ47" s="373" t="str">
        <f ca="1">+IF(OFFSET('Hygiene Data'!$G$13,0,10*ROW('Hygiene Data'!G41))="","",OFFSET('Hygiene Data'!$G$13,0,10*ROW('Hygiene Data'!G41)))</f>
        <v/>
      </c>
      <c r="EA47" s="373" t="str">
        <f ca="1">+IF(OFFSET('Hygiene Data'!$H$11,0,10*ROW('Hygiene Data'!H41))="","",OFFSET('Hygiene Data'!$H$11,0,10*ROW('Hygiene Data'!H41)))</f>
        <v/>
      </c>
      <c r="EB47" s="373" t="str">
        <f ca="1">+IF(OFFSET('Hygiene Data'!$H$12,0,10*ROW('Hygiene Data'!H41))="","",OFFSET('Hygiene Data'!$H$12,0,10*ROW('Hygiene Data'!H41)))</f>
        <v/>
      </c>
      <c r="EC47" s="373" t="str">
        <f ca="1">+IF(OFFSET('Hygiene Data'!$H$13,0,10*ROW('Hygiene Data'!H41))="","",OFFSET('Hygiene Data'!$H$13,0,10*ROW('Hygiene Data'!H41)))</f>
        <v/>
      </c>
      <c r="ED47" s="373" t="str">
        <f ca="1">+IF(OFFSET('Hygiene Data'!$I$11,0,10*ROW('Hygiene Data'!I41))="","",OFFSET('Hygiene Data'!$I$11,0,10*ROW('Hygiene Data'!I41)))</f>
        <v/>
      </c>
      <c r="EE47" s="373" t="str">
        <f ca="1">+IF(OFFSET('Hygiene Data'!$I$12,0,10*ROW('Hygiene Data'!I41))="","",OFFSET('Hygiene Data'!$I$12,0,10*ROW('Hygiene Data'!I41)))</f>
        <v/>
      </c>
      <c r="EF47" s="373" t="str">
        <f ca="1">+IF(OFFSET('Hygiene Data'!$I$13,0,10*ROW('Hygiene Data'!I41))="","",OFFSET('Hygiene Data'!$I$13,0,10*ROW('Hygiene Data'!I41)))</f>
        <v/>
      </c>
    </row>
    <row r="48" spans="1:136" x14ac:dyDescent="0.25">
      <c r="A48" s="482" t="str">
        <f ca="1">+IF(OFFSET('Water Data'!$B$2,0,10*ROW('Water Data'!E42))="","",OFFSET('Water Data'!$B$2,0,10*ROW('Water Data'!E42)))</f>
        <v/>
      </c>
      <c r="B48" s="48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9" t="str">
        <f t="shared" ca="1" si="0"/>
        <v/>
      </c>
      <c r="D48" s="51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3" t="str">
        <f ca="1">+IF(OFFSET('Water Data'!$D$27,0,10*ROW('Water Data'!D42))="","",OFFSET('Water Data'!$D$27,0,10*ROW('Water Data'!D42)))</f>
        <v/>
      </c>
      <c r="BT48" s="373" t="str">
        <f ca="1">+IF(OFFSET('Water Data'!$D$28,0,10*ROW('Water Data'!D42))="","",OFFSET('Water Data'!$D$28,0,10*ROW('Water Data'!D42)))</f>
        <v/>
      </c>
      <c r="BU48" s="373" t="str">
        <f ca="1">+IF(OFFSET('Water Data'!$D$29,0,10*ROW('Water Data'!D42))="","",OFFSET('Water Data'!$D$29,0,10*ROW('Water Data'!D42)))</f>
        <v/>
      </c>
      <c r="BV48" s="373" t="str">
        <f ca="1">+IF(OFFSET('Water Data'!$E$27,0,10*ROW('Water Data'!E42))="","",OFFSET('Water Data'!$E$27,0,10*ROW('Water Data'!E42)))</f>
        <v/>
      </c>
      <c r="BW48" s="373" t="str">
        <f ca="1">+IF(OFFSET('Water Data'!$E$28,0,10*ROW('Water Data'!E42))="","",OFFSET('Water Data'!$E$28,0,10*ROW('Water Data'!E42)))</f>
        <v/>
      </c>
      <c r="BX48" s="373" t="str">
        <f ca="1">+IF(OFFSET('Water Data'!$E$29,0,10*ROW('Water Data'!E42))="","",OFFSET('Water Data'!$E$29,0,10*ROW('Water Data'!E42)))</f>
        <v/>
      </c>
      <c r="BY48" s="373" t="str">
        <f ca="1">+IF(OFFSET('Water Data'!$F$27,0,10*ROW('Water Data'!F42))="","",OFFSET('Water Data'!$F$27,0,10*ROW('Water Data'!F42)))</f>
        <v/>
      </c>
      <c r="BZ48" s="373" t="str">
        <f ca="1">+IF(OFFSET('Water Data'!$F$28,0,10*ROW('Water Data'!F42))="","",OFFSET('Water Data'!$F$28,0,10*ROW('Water Data'!F42)))</f>
        <v/>
      </c>
      <c r="CA48" s="373" t="str">
        <f ca="1">+IF(OFFSET('Water Data'!$F$29,0,10*ROW('Water Data'!F42))="","",OFFSET('Water Data'!$F$29,0,10*ROW('Water Data'!F42)))</f>
        <v/>
      </c>
      <c r="CB48" s="373" t="str">
        <f ca="1">+IF(OFFSET('Water Data'!$G$27,0,10*ROW('Water Data'!G42))="","",OFFSET('Water Data'!$G$27,0,10*ROW('Water Data'!G42)))</f>
        <v/>
      </c>
      <c r="CC48" s="373" t="str">
        <f ca="1">+IF(OFFSET('Water Data'!$G$28,0,10*ROW('Water Data'!G42))="","",OFFSET('Water Data'!$G$28,0,10*ROW('Water Data'!G42)))</f>
        <v/>
      </c>
      <c r="CD48" s="373" t="str">
        <f ca="1">+IF(OFFSET('Water Data'!$G$29,0,10*ROW('Water Data'!G42))="","",OFFSET('Water Data'!$G$29,0,10*ROW('Water Data'!G42)))</f>
        <v/>
      </c>
      <c r="CE48" s="373" t="str">
        <f ca="1">+IF(OFFSET('Water Data'!$H$27,0,10*ROW('Water Data'!H42))="","",OFFSET('Water Data'!$H$27,0,10*ROW('Water Data'!H42)))</f>
        <v/>
      </c>
      <c r="CF48" s="373" t="str">
        <f ca="1">+IF(OFFSET('Water Data'!$H$28,0,10*ROW('Water Data'!H42))="","",OFFSET('Water Data'!$H$28,0,10*ROW('Water Data'!H42)))</f>
        <v/>
      </c>
      <c r="CG48" s="373" t="str">
        <f ca="1">+IF(OFFSET('Water Data'!$H$29,0,10*ROW('Water Data'!H42))="","",OFFSET('Water Data'!$H$29,0,10*ROW('Water Data'!H42)))</f>
        <v/>
      </c>
      <c r="CH48" s="373" t="str">
        <f ca="1">+IF(OFFSET('Water Data'!$I$27,0,10*ROW('Water Data'!I42))="","",OFFSET('Water Data'!$I$27,0,10*ROW('Water Data'!I42)))</f>
        <v/>
      </c>
      <c r="CI48" s="373" t="str">
        <f ca="1">+IF(OFFSET('Water Data'!$I$28,0,10*ROW('Water Data'!I42))="","",OFFSET('Water Data'!$I$28,0,10*ROW('Water Data'!I42)))</f>
        <v/>
      </c>
      <c r="CJ48" s="373" t="str">
        <f ca="1">+IF(OFFSET('Water Data'!$I$29,0,10*ROW('Water Data'!I42))="","",OFFSET('Water Data'!$I$29,0,10*ROW('Water Data'!I42)))</f>
        <v/>
      </c>
      <c r="CK48" s="373" t="str">
        <f ca="1">+IF(OFFSET('Sanitation Data'!$D$28,0,10*ROW('Sanitation Data'!D42))="","",OFFSET('Sanitation Data'!$D$28,0,10*ROW('Sanitation Data'!D42)))</f>
        <v/>
      </c>
      <c r="CL48" s="373" t="str">
        <f ca="1">+IF(OFFSET('Sanitation Data'!$D$29,0,10*ROW('Sanitation Data'!D42))="","",OFFSET('Sanitation Data'!$D$29,0,10*ROW('Sanitation Data'!D42)))</f>
        <v/>
      </c>
      <c r="CM48" s="373" t="str">
        <f ca="1">+IF(OFFSET('Sanitation Data'!$D$30,0,10*ROW('Sanitation Data'!D42))="","",OFFSET('Sanitation Data'!$D$30,0,10*ROW('Sanitation Data'!D42)))</f>
        <v/>
      </c>
      <c r="CN48" s="373" t="str">
        <f ca="1">+IF(OFFSET('Sanitation Data'!$D$31,0,10*ROW('Sanitation Data'!D42))="","",OFFSET('Sanitation Data'!$D$31,0,10*ROW('Sanitation Data'!D42)))</f>
        <v/>
      </c>
      <c r="CO48" s="373" t="str">
        <f ca="1">+IF(OFFSET('Sanitation Data'!$D$32,0,10*ROW('Sanitation Data'!D42))="","",OFFSET('Sanitation Data'!$D$32,0,10*ROW('Sanitation Data'!D42)))</f>
        <v/>
      </c>
      <c r="CP48" s="373" t="str">
        <f ca="1">+IF(OFFSET('Sanitation Data'!$E$28,0,10*ROW('Sanitation Data'!E42))="","",OFFSET('Sanitation Data'!$E$28,0,10*ROW('Sanitation Data'!E42)))</f>
        <v/>
      </c>
      <c r="CQ48" s="373" t="str">
        <f ca="1">+IF(OFFSET('Sanitation Data'!$E$29,0,10*ROW('Sanitation Data'!E42))="","",OFFSET('Sanitation Data'!$E$29,0,10*ROW('Sanitation Data'!E42)))</f>
        <v/>
      </c>
      <c r="CR48" s="373" t="str">
        <f ca="1">+IF(OFFSET('Sanitation Data'!$E$30,0,10*ROW('Sanitation Data'!E42))="","",OFFSET('Sanitation Data'!$E$30,0,10*ROW('Sanitation Data'!E42)))</f>
        <v/>
      </c>
      <c r="CS48" s="373" t="str">
        <f ca="1">+IF(OFFSET('Sanitation Data'!$E$31,0,10*ROW('Sanitation Data'!E42))="","",OFFSET('Sanitation Data'!$E$31,0,10*ROW('Sanitation Data'!E42)))</f>
        <v/>
      </c>
      <c r="CT48" s="373" t="str">
        <f ca="1">+IF(OFFSET('Sanitation Data'!$E$32,0,10*ROW('Sanitation Data'!E42))="","",OFFSET('Sanitation Data'!$E$32,0,10*ROW('Sanitation Data'!E42)))</f>
        <v/>
      </c>
      <c r="CU48" s="373" t="str">
        <f ca="1">+IF(OFFSET('Sanitation Data'!$F$28,0,10*ROW('Sanitation Data'!F42))="","",OFFSET('Sanitation Data'!$F$28,0,10*ROW('Sanitation Data'!F42)))</f>
        <v/>
      </c>
      <c r="CV48" s="373" t="str">
        <f ca="1">+IF(OFFSET('Sanitation Data'!$F$29,0,10*ROW('Sanitation Data'!F42))="","",OFFSET('Sanitation Data'!$F$29,0,10*ROW('Sanitation Data'!F42)))</f>
        <v/>
      </c>
      <c r="CW48" s="373" t="str">
        <f ca="1">+IF(OFFSET('Sanitation Data'!$F$30,0,10*ROW('Sanitation Data'!F42))="","",OFFSET('Sanitation Data'!$F$30,0,10*ROW('Sanitation Data'!F42)))</f>
        <v/>
      </c>
      <c r="CX48" s="373" t="str">
        <f ca="1">+IF(OFFSET('Sanitation Data'!$F$31,0,10*ROW('Sanitation Data'!F42))="","",OFFSET('Sanitation Data'!$F$31,0,10*ROW('Sanitation Data'!F42)))</f>
        <v/>
      </c>
      <c r="CY48" s="373" t="str">
        <f ca="1">+IF(OFFSET('Sanitation Data'!$F$32,0,10*ROW('Sanitation Data'!F42))="","",OFFSET('Sanitation Data'!$F$32,0,10*ROW('Sanitation Data'!F42)))</f>
        <v/>
      </c>
      <c r="CZ48" s="373" t="str">
        <f ca="1">+IF(OFFSET('Sanitation Data'!$G$28,0,10*ROW('Sanitation Data'!G42))="","",OFFSET('Sanitation Data'!$G$28,0,10*ROW('Sanitation Data'!G42)))</f>
        <v/>
      </c>
      <c r="DA48" s="373" t="str">
        <f ca="1">+IF(OFFSET('Sanitation Data'!$G$29,0,10*ROW('Sanitation Data'!G42))="","",OFFSET('Sanitation Data'!$G$29,0,10*ROW('Sanitation Data'!G42)))</f>
        <v/>
      </c>
      <c r="DB48" s="373" t="str">
        <f ca="1">+IF(OFFSET('Sanitation Data'!$G$30,0,10*ROW('Sanitation Data'!G42))="","",OFFSET('Sanitation Data'!$G$30,0,10*ROW('Sanitation Data'!G42)))</f>
        <v/>
      </c>
      <c r="DC48" s="373" t="str">
        <f ca="1">+IF(OFFSET('Sanitation Data'!$G$31,0,10*ROW('Sanitation Data'!G42))="","",OFFSET('Sanitation Data'!$G$31,0,10*ROW('Sanitation Data'!G42)))</f>
        <v/>
      </c>
      <c r="DD48" s="373" t="str">
        <f ca="1">+IF(OFFSET('Sanitation Data'!$G$32,0,10*ROW('Sanitation Data'!G42))="","",OFFSET('Sanitation Data'!$G$32,0,10*ROW('Sanitation Data'!G42)))</f>
        <v/>
      </c>
      <c r="DE48" s="373" t="str">
        <f ca="1">+IF(OFFSET('Sanitation Data'!$H$28,0,10*ROW('Sanitation Data'!H42))="","",OFFSET('Sanitation Data'!$H$28,0,10*ROW('Sanitation Data'!H42)))</f>
        <v/>
      </c>
      <c r="DF48" s="373" t="str">
        <f ca="1">+IF(OFFSET('Sanitation Data'!$H$29,0,10*ROW('Sanitation Data'!H42))="","",OFFSET('Sanitation Data'!$H$29,0,10*ROW('Sanitation Data'!H42)))</f>
        <v/>
      </c>
      <c r="DG48" s="373" t="str">
        <f ca="1">+IF(OFFSET('Sanitation Data'!$H$30,0,10*ROW('Sanitation Data'!H42))="","",OFFSET('Sanitation Data'!$H$30,0,10*ROW('Sanitation Data'!H42)))</f>
        <v/>
      </c>
      <c r="DH48" s="373" t="str">
        <f ca="1">+IF(OFFSET('Sanitation Data'!$H$31,0,10*ROW('Sanitation Data'!H42))="","",OFFSET('Sanitation Data'!$H$31,0,10*ROW('Sanitation Data'!H42)))</f>
        <v/>
      </c>
      <c r="DI48" s="373" t="str">
        <f ca="1">+IF(OFFSET('Sanitation Data'!$H$32,0,10*ROW('Sanitation Data'!H42))="","",OFFSET('Sanitation Data'!$H$32,0,10*ROW('Sanitation Data'!H42)))</f>
        <v/>
      </c>
      <c r="DJ48" s="373" t="str">
        <f ca="1">+IF(OFFSET('Sanitation Data'!$I$28,0,10*ROW('Sanitation Data'!I42))="","",OFFSET('Sanitation Data'!$I$28,0,10*ROW('Sanitation Data'!I42)))</f>
        <v/>
      </c>
      <c r="DK48" s="373" t="str">
        <f ca="1">+IF(OFFSET('Sanitation Data'!$I$29,0,10*ROW('Sanitation Data'!I42))="","",OFFSET('Sanitation Data'!$I$29,0,10*ROW('Sanitation Data'!I42)))</f>
        <v/>
      </c>
      <c r="DL48" s="373" t="str">
        <f ca="1">+IF(OFFSET('Sanitation Data'!$I$30,0,10*ROW('Sanitation Data'!I42))="","",OFFSET('Sanitation Data'!$I$30,0,10*ROW('Sanitation Data'!I42)))</f>
        <v/>
      </c>
      <c r="DM48" s="373" t="str">
        <f ca="1">+IF(OFFSET('Sanitation Data'!$I$31,0,10*ROW('Sanitation Data'!I42))="","",OFFSET('Sanitation Data'!$I$31,0,10*ROW('Sanitation Data'!I42)))</f>
        <v/>
      </c>
      <c r="DN48" s="373" t="str">
        <f ca="1">+IF(OFFSET('Sanitation Data'!$I$32,0,10*ROW('Sanitation Data'!I42))="","",OFFSET('Sanitation Data'!$I$32,0,10*ROW('Sanitation Data'!I42)))</f>
        <v/>
      </c>
      <c r="DO48" s="373" t="str">
        <f ca="1">+IF(OFFSET('Hygiene Data'!$D$11,0,10*ROW('Hygiene Data'!D42))="","",OFFSET('Hygiene Data'!$D$11,0,10*ROW('Hygiene Data'!D42)))</f>
        <v/>
      </c>
      <c r="DP48" s="373" t="str">
        <f ca="1">+IF(OFFSET('Hygiene Data'!$D$12,0,10*ROW('Hygiene Data'!D42))="","",OFFSET('Hygiene Data'!$D$12,0,10*ROW('Hygiene Data'!D42)))</f>
        <v/>
      </c>
      <c r="DQ48" s="373" t="str">
        <f ca="1">+IF(OFFSET('Hygiene Data'!$D$13,0,10*ROW('Hygiene Data'!D42))="","",OFFSET('Hygiene Data'!$D$13,0,10*ROW('Hygiene Data'!D42)))</f>
        <v/>
      </c>
      <c r="DR48" s="373" t="str">
        <f ca="1">+IF(OFFSET('Hygiene Data'!$E$11,0,10*ROW('Hygiene Data'!E42))="","",OFFSET('Hygiene Data'!$E$11,0,10*ROW('Hygiene Data'!E42)))</f>
        <v/>
      </c>
      <c r="DS48" s="373" t="str">
        <f ca="1">+IF(OFFSET('Hygiene Data'!$E$12,0,10*ROW('Hygiene Data'!E42))="","",OFFSET('Hygiene Data'!$E$12,0,10*ROW('Hygiene Data'!E42)))</f>
        <v/>
      </c>
      <c r="DT48" s="373" t="str">
        <f ca="1">+IF(OFFSET('Hygiene Data'!$E$13,0,10*ROW('Hygiene Data'!E42))="","",OFFSET('Hygiene Data'!$E$13,0,10*ROW('Hygiene Data'!E42)))</f>
        <v/>
      </c>
      <c r="DU48" s="373" t="str">
        <f ca="1">+IF(OFFSET('Hygiene Data'!$F$11,0,10*ROW('Hygiene Data'!F42))="","",OFFSET('Hygiene Data'!$F$11,0,10*ROW('Hygiene Data'!F42)))</f>
        <v/>
      </c>
      <c r="DV48" s="373" t="str">
        <f ca="1">+IF(OFFSET('Hygiene Data'!$F$12,0,10*ROW('Hygiene Data'!F42))="","",OFFSET('Hygiene Data'!$F$12,0,10*ROW('Hygiene Data'!F42)))</f>
        <v/>
      </c>
      <c r="DW48" s="373" t="str">
        <f ca="1">+IF(OFFSET('Hygiene Data'!$F$13,0,10*ROW('Hygiene Data'!F42))="","",OFFSET('Hygiene Data'!$F$13,0,10*ROW('Hygiene Data'!F42)))</f>
        <v/>
      </c>
      <c r="DX48" s="373" t="str">
        <f ca="1">+IF(OFFSET('Hygiene Data'!$G$11,0,10*ROW('Hygiene Data'!G42))="","",OFFSET('Hygiene Data'!$G$11,0,10*ROW('Hygiene Data'!G42)))</f>
        <v/>
      </c>
      <c r="DY48" s="373" t="str">
        <f ca="1">+IF(OFFSET('Hygiene Data'!$G$12,0,10*ROW('Hygiene Data'!G42))="","",OFFSET('Hygiene Data'!$G$12,0,10*ROW('Hygiene Data'!G42)))</f>
        <v/>
      </c>
      <c r="DZ48" s="373" t="str">
        <f ca="1">+IF(OFFSET('Hygiene Data'!$G$13,0,10*ROW('Hygiene Data'!G42))="","",OFFSET('Hygiene Data'!$G$13,0,10*ROW('Hygiene Data'!G42)))</f>
        <v/>
      </c>
      <c r="EA48" s="373" t="str">
        <f ca="1">+IF(OFFSET('Hygiene Data'!$H$11,0,10*ROW('Hygiene Data'!H42))="","",OFFSET('Hygiene Data'!$H$11,0,10*ROW('Hygiene Data'!H42)))</f>
        <v/>
      </c>
      <c r="EB48" s="373" t="str">
        <f ca="1">+IF(OFFSET('Hygiene Data'!$H$12,0,10*ROW('Hygiene Data'!H42))="","",OFFSET('Hygiene Data'!$H$12,0,10*ROW('Hygiene Data'!H42)))</f>
        <v/>
      </c>
      <c r="EC48" s="373" t="str">
        <f ca="1">+IF(OFFSET('Hygiene Data'!$H$13,0,10*ROW('Hygiene Data'!H42))="","",OFFSET('Hygiene Data'!$H$13,0,10*ROW('Hygiene Data'!H42)))</f>
        <v/>
      </c>
      <c r="ED48" s="373" t="str">
        <f ca="1">+IF(OFFSET('Hygiene Data'!$I$11,0,10*ROW('Hygiene Data'!I42))="","",OFFSET('Hygiene Data'!$I$11,0,10*ROW('Hygiene Data'!I42)))</f>
        <v/>
      </c>
      <c r="EE48" s="373" t="str">
        <f ca="1">+IF(OFFSET('Hygiene Data'!$I$12,0,10*ROW('Hygiene Data'!I42))="","",OFFSET('Hygiene Data'!$I$12,0,10*ROW('Hygiene Data'!I42)))</f>
        <v/>
      </c>
      <c r="EF48" s="373" t="str">
        <f ca="1">+IF(OFFSET('Hygiene Data'!$I$13,0,10*ROW('Hygiene Data'!I42))="","",OFFSET('Hygiene Data'!$I$13,0,10*ROW('Hygiene Data'!I42)))</f>
        <v/>
      </c>
    </row>
    <row r="49" spans="1:136" x14ac:dyDescent="0.25">
      <c r="A49" s="482" t="str">
        <f ca="1">+IF(OFFSET('Water Data'!$B$2,0,10*ROW('Water Data'!E43))="","",OFFSET('Water Data'!$B$2,0,10*ROW('Water Data'!E43)))</f>
        <v/>
      </c>
      <c r="B49" s="48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9" t="str">
        <f t="shared" ca="1" si="0"/>
        <v/>
      </c>
      <c r="D49" s="51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3" t="str">
        <f ca="1">+IF(OFFSET('Water Data'!$D$27,0,10*ROW('Water Data'!D43))="","",OFFSET('Water Data'!$D$27,0,10*ROW('Water Data'!D43)))</f>
        <v/>
      </c>
      <c r="BT49" s="373" t="str">
        <f ca="1">+IF(OFFSET('Water Data'!$D$28,0,10*ROW('Water Data'!D43))="","",OFFSET('Water Data'!$D$28,0,10*ROW('Water Data'!D43)))</f>
        <v/>
      </c>
      <c r="BU49" s="373" t="str">
        <f ca="1">+IF(OFFSET('Water Data'!$D$29,0,10*ROW('Water Data'!D43))="","",OFFSET('Water Data'!$D$29,0,10*ROW('Water Data'!D43)))</f>
        <v/>
      </c>
      <c r="BV49" s="373" t="str">
        <f ca="1">+IF(OFFSET('Water Data'!$E$27,0,10*ROW('Water Data'!E43))="","",OFFSET('Water Data'!$E$27,0,10*ROW('Water Data'!E43)))</f>
        <v/>
      </c>
      <c r="BW49" s="373" t="str">
        <f ca="1">+IF(OFFSET('Water Data'!$E$28,0,10*ROW('Water Data'!E43))="","",OFFSET('Water Data'!$E$28,0,10*ROW('Water Data'!E43)))</f>
        <v/>
      </c>
      <c r="BX49" s="373" t="str">
        <f ca="1">+IF(OFFSET('Water Data'!$E$29,0,10*ROW('Water Data'!E43))="","",OFFSET('Water Data'!$E$29,0,10*ROW('Water Data'!E43)))</f>
        <v/>
      </c>
      <c r="BY49" s="373" t="str">
        <f ca="1">+IF(OFFSET('Water Data'!$F$27,0,10*ROW('Water Data'!F43))="","",OFFSET('Water Data'!$F$27,0,10*ROW('Water Data'!F43)))</f>
        <v/>
      </c>
      <c r="BZ49" s="373" t="str">
        <f ca="1">+IF(OFFSET('Water Data'!$F$28,0,10*ROW('Water Data'!F43))="","",OFFSET('Water Data'!$F$28,0,10*ROW('Water Data'!F43)))</f>
        <v/>
      </c>
      <c r="CA49" s="373" t="str">
        <f ca="1">+IF(OFFSET('Water Data'!$F$29,0,10*ROW('Water Data'!F43))="","",OFFSET('Water Data'!$F$29,0,10*ROW('Water Data'!F43)))</f>
        <v/>
      </c>
      <c r="CB49" s="373" t="str">
        <f ca="1">+IF(OFFSET('Water Data'!$G$27,0,10*ROW('Water Data'!G43))="","",OFFSET('Water Data'!$G$27,0,10*ROW('Water Data'!G43)))</f>
        <v/>
      </c>
      <c r="CC49" s="373" t="str">
        <f ca="1">+IF(OFFSET('Water Data'!$G$28,0,10*ROW('Water Data'!G43))="","",OFFSET('Water Data'!$G$28,0,10*ROW('Water Data'!G43)))</f>
        <v/>
      </c>
      <c r="CD49" s="373" t="str">
        <f ca="1">+IF(OFFSET('Water Data'!$G$29,0,10*ROW('Water Data'!G43))="","",OFFSET('Water Data'!$G$29,0,10*ROW('Water Data'!G43)))</f>
        <v/>
      </c>
      <c r="CE49" s="373" t="str">
        <f ca="1">+IF(OFFSET('Water Data'!$H$27,0,10*ROW('Water Data'!H43))="","",OFFSET('Water Data'!$H$27,0,10*ROW('Water Data'!H43)))</f>
        <v/>
      </c>
      <c r="CF49" s="373" t="str">
        <f ca="1">+IF(OFFSET('Water Data'!$H$28,0,10*ROW('Water Data'!H43))="","",OFFSET('Water Data'!$H$28,0,10*ROW('Water Data'!H43)))</f>
        <v/>
      </c>
      <c r="CG49" s="373" t="str">
        <f ca="1">+IF(OFFSET('Water Data'!$H$29,0,10*ROW('Water Data'!H43))="","",OFFSET('Water Data'!$H$29,0,10*ROW('Water Data'!H43)))</f>
        <v/>
      </c>
      <c r="CH49" s="373" t="str">
        <f ca="1">+IF(OFFSET('Water Data'!$I$27,0,10*ROW('Water Data'!I43))="","",OFFSET('Water Data'!$I$27,0,10*ROW('Water Data'!I43)))</f>
        <v/>
      </c>
      <c r="CI49" s="373" t="str">
        <f ca="1">+IF(OFFSET('Water Data'!$I$28,0,10*ROW('Water Data'!I43))="","",OFFSET('Water Data'!$I$28,0,10*ROW('Water Data'!I43)))</f>
        <v/>
      </c>
      <c r="CJ49" s="373" t="str">
        <f ca="1">+IF(OFFSET('Water Data'!$I$29,0,10*ROW('Water Data'!I43))="","",OFFSET('Water Data'!$I$29,0,10*ROW('Water Data'!I43)))</f>
        <v/>
      </c>
      <c r="CK49" s="373" t="str">
        <f ca="1">+IF(OFFSET('Sanitation Data'!$D$28,0,10*ROW('Sanitation Data'!D43))="","",OFFSET('Sanitation Data'!$D$28,0,10*ROW('Sanitation Data'!D43)))</f>
        <v/>
      </c>
      <c r="CL49" s="373" t="str">
        <f ca="1">+IF(OFFSET('Sanitation Data'!$D$29,0,10*ROW('Sanitation Data'!D43))="","",OFFSET('Sanitation Data'!$D$29,0,10*ROW('Sanitation Data'!D43)))</f>
        <v/>
      </c>
      <c r="CM49" s="373" t="str">
        <f ca="1">+IF(OFFSET('Sanitation Data'!$D$30,0,10*ROW('Sanitation Data'!D43))="","",OFFSET('Sanitation Data'!$D$30,0,10*ROW('Sanitation Data'!D43)))</f>
        <v/>
      </c>
      <c r="CN49" s="373" t="str">
        <f ca="1">+IF(OFFSET('Sanitation Data'!$D$31,0,10*ROW('Sanitation Data'!D43))="","",OFFSET('Sanitation Data'!$D$31,0,10*ROW('Sanitation Data'!D43)))</f>
        <v/>
      </c>
      <c r="CO49" s="373" t="str">
        <f ca="1">+IF(OFFSET('Sanitation Data'!$D$32,0,10*ROW('Sanitation Data'!D43))="","",OFFSET('Sanitation Data'!$D$32,0,10*ROW('Sanitation Data'!D43)))</f>
        <v/>
      </c>
      <c r="CP49" s="373" t="str">
        <f ca="1">+IF(OFFSET('Sanitation Data'!$E$28,0,10*ROW('Sanitation Data'!E43))="","",OFFSET('Sanitation Data'!$E$28,0,10*ROW('Sanitation Data'!E43)))</f>
        <v/>
      </c>
      <c r="CQ49" s="373" t="str">
        <f ca="1">+IF(OFFSET('Sanitation Data'!$E$29,0,10*ROW('Sanitation Data'!E43))="","",OFFSET('Sanitation Data'!$E$29,0,10*ROW('Sanitation Data'!E43)))</f>
        <v/>
      </c>
      <c r="CR49" s="373" t="str">
        <f ca="1">+IF(OFFSET('Sanitation Data'!$E$30,0,10*ROW('Sanitation Data'!E43))="","",OFFSET('Sanitation Data'!$E$30,0,10*ROW('Sanitation Data'!E43)))</f>
        <v/>
      </c>
      <c r="CS49" s="373" t="str">
        <f ca="1">+IF(OFFSET('Sanitation Data'!$E$31,0,10*ROW('Sanitation Data'!E43))="","",OFFSET('Sanitation Data'!$E$31,0,10*ROW('Sanitation Data'!E43)))</f>
        <v/>
      </c>
      <c r="CT49" s="373" t="str">
        <f ca="1">+IF(OFFSET('Sanitation Data'!$E$32,0,10*ROW('Sanitation Data'!E43))="","",OFFSET('Sanitation Data'!$E$32,0,10*ROW('Sanitation Data'!E43)))</f>
        <v/>
      </c>
      <c r="CU49" s="373" t="str">
        <f ca="1">+IF(OFFSET('Sanitation Data'!$F$28,0,10*ROW('Sanitation Data'!F43))="","",OFFSET('Sanitation Data'!$F$28,0,10*ROW('Sanitation Data'!F43)))</f>
        <v/>
      </c>
      <c r="CV49" s="373" t="str">
        <f ca="1">+IF(OFFSET('Sanitation Data'!$F$29,0,10*ROW('Sanitation Data'!F43))="","",OFFSET('Sanitation Data'!$F$29,0,10*ROW('Sanitation Data'!F43)))</f>
        <v/>
      </c>
      <c r="CW49" s="373" t="str">
        <f ca="1">+IF(OFFSET('Sanitation Data'!$F$30,0,10*ROW('Sanitation Data'!F43))="","",OFFSET('Sanitation Data'!$F$30,0,10*ROW('Sanitation Data'!F43)))</f>
        <v/>
      </c>
      <c r="CX49" s="373" t="str">
        <f ca="1">+IF(OFFSET('Sanitation Data'!$F$31,0,10*ROW('Sanitation Data'!F43))="","",OFFSET('Sanitation Data'!$F$31,0,10*ROW('Sanitation Data'!F43)))</f>
        <v/>
      </c>
      <c r="CY49" s="373" t="str">
        <f ca="1">+IF(OFFSET('Sanitation Data'!$F$32,0,10*ROW('Sanitation Data'!F43))="","",OFFSET('Sanitation Data'!$F$32,0,10*ROW('Sanitation Data'!F43)))</f>
        <v/>
      </c>
      <c r="CZ49" s="373" t="str">
        <f ca="1">+IF(OFFSET('Sanitation Data'!$G$28,0,10*ROW('Sanitation Data'!G43))="","",OFFSET('Sanitation Data'!$G$28,0,10*ROW('Sanitation Data'!G43)))</f>
        <v/>
      </c>
      <c r="DA49" s="373" t="str">
        <f ca="1">+IF(OFFSET('Sanitation Data'!$G$29,0,10*ROW('Sanitation Data'!G43))="","",OFFSET('Sanitation Data'!$G$29,0,10*ROW('Sanitation Data'!G43)))</f>
        <v/>
      </c>
      <c r="DB49" s="373" t="str">
        <f ca="1">+IF(OFFSET('Sanitation Data'!$G$30,0,10*ROW('Sanitation Data'!G43))="","",OFFSET('Sanitation Data'!$G$30,0,10*ROW('Sanitation Data'!G43)))</f>
        <v/>
      </c>
      <c r="DC49" s="373" t="str">
        <f ca="1">+IF(OFFSET('Sanitation Data'!$G$31,0,10*ROW('Sanitation Data'!G43))="","",OFFSET('Sanitation Data'!$G$31,0,10*ROW('Sanitation Data'!G43)))</f>
        <v/>
      </c>
      <c r="DD49" s="373" t="str">
        <f ca="1">+IF(OFFSET('Sanitation Data'!$G$32,0,10*ROW('Sanitation Data'!G43))="","",OFFSET('Sanitation Data'!$G$32,0,10*ROW('Sanitation Data'!G43)))</f>
        <v/>
      </c>
      <c r="DE49" s="373" t="str">
        <f ca="1">+IF(OFFSET('Sanitation Data'!$H$28,0,10*ROW('Sanitation Data'!H43))="","",OFFSET('Sanitation Data'!$H$28,0,10*ROW('Sanitation Data'!H43)))</f>
        <v/>
      </c>
      <c r="DF49" s="373" t="str">
        <f ca="1">+IF(OFFSET('Sanitation Data'!$H$29,0,10*ROW('Sanitation Data'!H43))="","",OFFSET('Sanitation Data'!$H$29,0,10*ROW('Sanitation Data'!H43)))</f>
        <v/>
      </c>
      <c r="DG49" s="373" t="str">
        <f ca="1">+IF(OFFSET('Sanitation Data'!$H$30,0,10*ROW('Sanitation Data'!H43))="","",OFFSET('Sanitation Data'!$H$30,0,10*ROW('Sanitation Data'!H43)))</f>
        <v/>
      </c>
      <c r="DH49" s="373" t="str">
        <f ca="1">+IF(OFFSET('Sanitation Data'!$H$31,0,10*ROW('Sanitation Data'!H43))="","",OFFSET('Sanitation Data'!$H$31,0,10*ROW('Sanitation Data'!H43)))</f>
        <v/>
      </c>
      <c r="DI49" s="373" t="str">
        <f ca="1">+IF(OFFSET('Sanitation Data'!$H$32,0,10*ROW('Sanitation Data'!H43))="","",OFFSET('Sanitation Data'!$H$32,0,10*ROW('Sanitation Data'!H43)))</f>
        <v/>
      </c>
      <c r="DJ49" s="373" t="str">
        <f ca="1">+IF(OFFSET('Sanitation Data'!$I$28,0,10*ROW('Sanitation Data'!I43))="","",OFFSET('Sanitation Data'!$I$28,0,10*ROW('Sanitation Data'!I43)))</f>
        <v/>
      </c>
      <c r="DK49" s="373" t="str">
        <f ca="1">+IF(OFFSET('Sanitation Data'!$I$29,0,10*ROW('Sanitation Data'!I43))="","",OFFSET('Sanitation Data'!$I$29,0,10*ROW('Sanitation Data'!I43)))</f>
        <v/>
      </c>
      <c r="DL49" s="373" t="str">
        <f ca="1">+IF(OFFSET('Sanitation Data'!$I$30,0,10*ROW('Sanitation Data'!I43))="","",OFFSET('Sanitation Data'!$I$30,0,10*ROW('Sanitation Data'!I43)))</f>
        <v/>
      </c>
      <c r="DM49" s="373" t="str">
        <f ca="1">+IF(OFFSET('Sanitation Data'!$I$31,0,10*ROW('Sanitation Data'!I43))="","",OFFSET('Sanitation Data'!$I$31,0,10*ROW('Sanitation Data'!I43)))</f>
        <v/>
      </c>
      <c r="DN49" s="373" t="str">
        <f ca="1">+IF(OFFSET('Sanitation Data'!$I$32,0,10*ROW('Sanitation Data'!I43))="","",OFFSET('Sanitation Data'!$I$32,0,10*ROW('Sanitation Data'!I43)))</f>
        <v/>
      </c>
      <c r="DO49" s="373" t="str">
        <f ca="1">+IF(OFFSET('Hygiene Data'!$D$11,0,10*ROW('Hygiene Data'!D43))="","",OFFSET('Hygiene Data'!$D$11,0,10*ROW('Hygiene Data'!D43)))</f>
        <v/>
      </c>
      <c r="DP49" s="373" t="str">
        <f ca="1">+IF(OFFSET('Hygiene Data'!$D$12,0,10*ROW('Hygiene Data'!D43))="","",OFFSET('Hygiene Data'!$D$12,0,10*ROW('Hygiene Data'!D43)))</f>
        <v/>
      </c>
      <c r="DQ49" s="373" t="str">
        <f ca="1">+IF(OFFSET('Hygiene Data'!$D$13,0,10*ROW('Hygiene Data'!D43))="","",OFFSET('Hygiene Data'!$D$13,0,10*ROW('Hygiene Data'!D43)))</f>
        <v/>
      </c>
      <c r="DR49" s="373" t="str">
        <f ca="1">+IF(OFFSET('Hygiene Data'!$E$11,0,10*ROW('Hygiene Data'!E43))="","",OFFSET('Hygiene Data'!$E$11,0,10*ROW('Hygiene Data'!E43)))</f>
        <v/>
      </c>
      <c r="DS49" s="373" t="str">
        <f ca="1">+IF(OFFSET('Hygiene Data'!$E$12,0,10*ROW('Hygiene Data'!E43))="","",OFFSET('Hygiene Data'!$E$12,0,10*ROW('Hygiene Data'!E43)))</f>
        <v/>
      </c>
      <c r="DT49" s="373" t="str">
        <f ca="1">+IF(OFFSET('Hygiene Data'!$E$13,0,10*ROW('Hygiene Data'!E43))="","",OFFSET('Hygiene Data'!$E$13,0,10*ROW('Hygiene Data'!E43)))</f>
        <v/>
      </c>
      <c r="DU49" s="373" t="str">
        <f ca="1">+IF(OFFSET('Hygiene Data'!$F$11,0,10*ROW('Hygiene Data'!F43))="","",OFFSET('Hygiene Data'!$F$11,0,10*ROW('Hygiene Data'!F43)))</f>
        <v/>
      </c>
      <c r="DV49" s="373" t="str">
        <f ca="1">+IF(OFFSET('Hygiene Data'!$F$12,0,10*ROW('Hygiene Data'!F43))="","",OFFSET('Hygiene Data'!$F$12,0,10*ROW('Hygiene Data'!F43)))</f>
        <v/>
      </c>
      <c r="DW49" s="373" t="str">
        <f ca="1">+IF(OFFSET('Hygiene Data'!$F$13,0,10*ROW('Hygiene Data'!F43))="","",OFFSET('Hygiene Data'!$F$13,0,10*ROW('Hygiene Data'!F43)))</f>
        <v/>
      </c>
      <c r="DX49" s="373" t="str">
        <f ca="1">+IF(OFFSET('Hygiene Data'!$G$11,0,10*ROW('Hygiene Data'!G43))="","",OFFSET('Hygiene Data'!$G$11,0,10*ROW('Hygiene Data'!G43)))</f>
        <v/>
      </c>
      <c r="DY49" s="373" t="str">
        <f ca="1">+IF(OFFSET('Hygiene Data'!$G$12,0,10*ROW('Hygiene Data'!G43))="","",OFFSET('Hygiene Data'!$G$12,0,10*ROW('Hygiene Data'!G43)))</f>
        <v/>
      </c>
      <c r="DZ49" s="373" t="str">
        <f ca="1">+IF(OFFSET('Hygiene Data'!$G$13,0,10*ROW('Hygiene Data'!G43))="","",OFFSET('Hygiene Data'!$G$13,0,10*ROW('Hygiene Data'!G43)))</f>
        <v/>
      </c>
      <c r="EA49" s="373" t="str">
        <f ca="1">+IF(OFFSET('Hygiene Data'!$H$11,0,10*ROW('Hygiene Data'!H43))="","",OFFSET('Hygiene Data'!$H$11,0,10*ROW('Hygiene Data'!H43)))</f>
        <v/>
      </c>
      <c r="EB49" s="373" t="str">
        <f ca="1">+IF(OFFSET('Hygiene Data'!$H$12,0,10*ROW('Hygiene Data'!H43))="","",OFFSET('Hygiene Data'!$H$12,0,10*ROW('Hygiene Data'!H43)))</f>
        <v/>
      </c>
      <c r="EC49" s="373" t="str">
        <f ca="1">+IF(OFFSET('Hygiene Data'!$H$13,0,10*ROW('Hygiene Data'!H43))="","",OFFSET('Hygiene Data'!$H$13,0,10*ROW('Hygiene Data'!H43)))</f>
        <v/>
      </c>
      <c r="ED49" s="373" t="str">
        <f ca="1">+IF(OFFSET('Hygiene Data'!$I$11,0,10*ROW('Hygiene Data'!I43))="","",OFFSET('Hygiene Data'!$I$11,0,10*ROW('Hygiene Data'!I43)))</f>
        <v/>
      </c>
      <c r="EE49" s="373" t="str">
        <f ca="1">+IF(OFFSET('Hygiene Data'!$I$12,0,10*ROW('Hygiene Data'!I43))="","",OFFSET('Hygiene Data'!$I$12,0,10*ROW('Hygiene Data'!I43)))</f>
        <v/>
      </c>
      <c r="EF49" s="373" t="str">
        <f ca="1">+IF(OFFSET('Hygiene Data'!$I$13,0,10*ROW('Hygiene Data'!I43))="","",OFFSET('Hygiene Data'!$I$13,0,10*ROW('Hygiene Data'!I43)))</f>
        <v/>
      </c>
    </row>
    <row r="50" spans="1:136" x14ac:dyDescent="0.25">
      <c r="A50" s="482" t="str">
        <f ca="1">+IF(OFFSET('Water Data'!$B$2,0,10*ROW('Water Data'!E44))="","",OFFSET('Water Data'!$B$2,0,10*ROW('Water Data'!E44)))</f>
        <v/>
      </c>
      <c r="B50" s="48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9" t="str">
        <f t="shared" ca="1" si="0"/>
        <v/>
      </c>
      <c r="D50" s="51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3" t="str">
        <f ca="1">+IF(OFFSET('Water Data'!$D$27,0,10*ROW('Water Data'!D44))="","",OFFSET('Water Data'!$D$27,0,10*ROW('Water Data'!D44)))</f>
        <v/>
      </c>
      <c r="BT50" s="373" t="str">
        <f ca="1">+IF(OFFSET('Water Data'!$D$28,0,10*ROW('Water Data'!D44))="","",OFFSET('Water Data'!$D$28,0,10*ROW('Water Data'!D44)))</f>
        <v/>
      </c>
      <c r="BU50" s="373" t="str">
        <f ca="1">+IF(OFFSET('Water Data'!$D$29,0,10*ROW('Water Data'!D44))="","",OFFSET('Water Data'!$D$29,0,10*ROW('Water Data'!D44)))</f>
        <v/>
      </c>
      <c r="BV50" s="373" t="str">
        <f ca="1">+IF(OFFSET('Water Data'!$E$27,0,10*ROW('Water Data'!E44))="","",OFFSET('Water Data'!$E$27,0,10*ROW('Water Data'!E44)))</f>
        <v/>
      </c>
      <c r="BW50" s="373" t="str">
        <f ca="1">+IF(OFFSET('Water Data'!$E$28,0,10*ROW('Water Data'!E44))="","",OFFSET('Water Data'!$E$28,0,10*ROW('Water Data'!E44)))</f>
        <v/>
      </c>
      <c r="BX50" s="373" t="str">
        <f ca="1">+IF(OFFSET('Water Data'!$E$29,0,10*ROW('Water Data'!E44))="","",OFFSET('Water Data'!$E$29,0,10*ROW('Water Data'!E44)))</f>
        <v/>
      </c>
      <c r="BY50" s="373" t="str">
        <f ca="1">+IF(OFFSET('Water Data'!$F$27,0,10*ROW('Water Data'!F44))="","",OFFSET('Water Data'!$F$27,0,10*ROW('Water Data'!F44)))</f>
        <v/>
      </c>
      <c r="BZ50" s="373" t="str">
        <f ca="1">+IF(OFFSET('Water Data'!$F$28,0,10*ROW('Water Data'!F44))="","",OFFSET('Water Data'!$F$28,0,10*ROW('Water Data'!F44)))</f>
        <v/>
      </c>
      <c r="CA50" s="373" t="str">
        <f ca="1">+IF(OFFSET('Water Data'!$F$29,0,10*ROW('Water Data'!F44))="","",OFFSET('Water Data'!$F$29,0,10*ROW('Water Data'!F44)))</f>
        <v/>
      </c>
      <c r="CB50" s="373" t="str">
        <f ca="1">+IF(OFFSET('Water Data'!$G$27,0,10*ROW('Water Data'!G44))="","",OFFSET('Water Data'!$G$27,0,10*ROW('Water Data'!G44)))</f>
        <v/>
      </c>
      <c r="CC50" s="373" t="str">
        <f ca="1">+IF(OFFSET('Water Data'!$G$28,0,10*ROW('Water Data'!G44))="","",OFFSET('Water Data'!$G$28,0,10*ROW('Water Data'!G44)))</f>
        <v/>
      </c>
      <c r="CD50" s="373" t="str">
        <f ca="1">+IF(OFFSET('Water Data'!$G$29,0,10*ROW('Water Data'!G44))="","",OFFSET('Water Data'!$G$29,0,10*ROW('Water Data'!G44)))</f>
        <v/>
      </c>
      <c r="CE50" s="373" t="str">
        <f ca="1">+IF(OFFSET('Water Data'!$H$27,0,10*ROW('Water Data'!H44))="","",OFFSET('Water Data'!$H$27,0,10*ROW('Water Data'!H44)))</f>
        <v/>
      </c>
      <c r="CF50" s="373" t="str">
        <f ca="1">+IF(OFFSET('Water Data'!$H$28,0,10*ROW('Water Data'!H44))="","",OFFSET('Water Data'!$H$28,0,10*ROW('Water Data'!H44)))</f>
        <v/>
      </c>
      <c r="CG50" s="373" t="str">
        <f ca="1">+IF(OFFSET('Water Data'!$H$29,0,10*ROW('Water Data'!H44))="","",OFFSET('Water Data'!$H$29,0,10*ROW('Water Data'!H44)))</f>
        <v/>
      </c>
      <c r="CH50" s="373" t="str">
        <f ca="1">+IF(OFFSET('Water Data'!$I$27,0,10*ROW('Water Data'!I44))="","",OFFSET('Water Data'!$I$27,0,10*ROW('Water Data'!I44)))</f>
        <v/>
      </c>
      <c r="CI50" s="373" t="str">
        <f ca="1">+IF(OFFSET('Water Data'!$I$28,0,10*ROW('Water Data'!I44))="","",OFFSET('Water Data'!$I$28,0,10*ROW('Water Data'!I44)))</f>
        <v/>
      </c>
      <c r="CJ50" s="373" t="str">
        <f ca="1">+IF(OFFSET('Water Data'!$I$29,0,10*ROW('Water Data'!I44))="","",OFFSET('Water Data'!$I$29,0,10*ROW('Water Data'!I44)))</f>
        <v/>
      </c>
      <c r="CK50" s="373" t="str">
        <f ca="1">+IF(OFFSET('Sanitation Data'!$D$28,0,10*ROW('Sanitation Data'!D44))="","",OFFSET('Sanitation Data'!$D$28,0,10*ROW('Sanitation Data'!D44)))</f>
        <v/>
      </c>
      <c r="CL50" s="373" t="str">
        <f ca="1">+IF(OFFSET('Sanitation Data'!$D$29,0,10*ROW('Sanitation Data'!D44))="","",OFFSET('Sanitation Data'!$D$29,0,10*ROW('Sanitation Data'!D44)))</f>
        <v/>
      </c>
      <c r="CM50" s="373" t="str">
        <f ca="1">+IF(OFFSET('Sanitation Data'!$D$30,0,10*ROW('Sanitation Data'!D44))="","",OFFSET('Sanitation Data'!$D$30,0,10*ROW('Sanitation Data'!D44)))</f>
        <v/>
      </c>
      <c r="CN50" s="373" t="str">
        <f ca="1">+IF(OFFSET('Sanitation Data'!$D$31,0,10*ROW('Sanitation Data'!D44))="","",OFFSET('Sanitation Data'!$D$31,0,10*ROW('Sanitation Data'!D44)))</f>
        <v/>
      </c>
      <c r="CO50" s="373" t="str">
        <f ca="1">+IF(OFFSET('Sanitation Data'!$D$32,0,10*ROW('Sanitation Data'!D44))="","",OFFSET('Sanitation Data'!$D$32,0,10*ROW('Sanitation Data'!D44)))</f>
        <v/>
      </c>
      <c r="CP50" s="373" t="str">
        <f ca="1">+IF(OFFSET('Sanitation Data'!$E$28,0,10*ROW('Sanitation Data'!E44))="","",OFFSET('Sanitation Data'!$E$28,0,10*ROW('Sanitation Data'!E44)))</f>
        <v/>
      </c>
      <c r="CQ50" s="373" t="str">
        <f ca="1">+IF(OFFSET('Sanitation Data'!$E$29,0,10*ROW('Sanitation Data'!E44))="","",OFFSET('Sanitation Data'!$E$29,0,10*ROW('Sanitation Data'!E44)))</f>
        <v/>
      </c>
      <c r="CR50" s="373" t="str">
        <f ca="1">+IF(OFFSET('Sanitation Data'!$E$30,0,10*ROW('Sanitation Data'!E44))="","",OFFSET('Sanitation Data'!$E$30,0,10*ROW('Sanitation Data'!E44)))</f>
        <v/>
      </c>
      <c r="CS50" s="373" t="str">
        <f ca="1">+IF(OFFSET('Sanitation Data'!$E$31,0,10*ROW('Sanitation Data'!E44))="","",OFFSET('Sanitation Data'!$E$31,0,10*ROW('Sanitation Data'!E44)))</f>
        <v/>
      </c>
      <c r="CT50" s="373" t="str">
        <f ca="1">+IF(OFFSET('Sanitation Data'!$E$32,0,10*ROW('Sanitation Data'!E44))="","",OFFSET('Sanitation Data'!$E$32,0,10*ROW('Sanitation Data'!E44)))</f>
        <v/>
      </c>
      <c r="CU50" s="373" t="str">
        <f ca="1">+IF(OFFSET('Sanitation Data'!$F$28,0,10*ROW('Sanitation Data'!F44))="","",OFFSET('Sanitation Data'!$F$28,0,10*ROW('Sanitation Data'!F44)))</f>
        <v/>
      </c>
      <c r="CV50" s="373" t="str">
        <f ca="1">+IF(OFFSET('Sanitation Data'!$F$29,0,10*ROW('Sanitation Data'!F44))="","",OFFSET('Sanitation Data'!$F$29,0,10*ROW('Sanitation Data'!F44)))</f>
        <v/>
      </c>
      <c r="CW50" s="373" t="str">
        <f ca="1">+IF(OFFSET('Sanitation Data'!$F$30,0,10*ROW('Sanitation Data'!F44))="","",OFFSET('Sanitation Data'!$F$30,0,10*ROW('Sanitation Data'!F44)))</f>
        <v/>
      </c>
      <c r="CX50" s="373" t="str">
        <f ca="1">+IF(OFFSET('Sanitation Data'!$F$31,0,10*ROW('Sanitation Data'!F44))="","",OFFSET('Sanitation Data'!$F$31,0,10*ROW('Sanitation Data'!F44)))</f>
        <v/>
      </c>
      <c r="CY50" s="373" t="str">
        <f ca="1">+IF(OFFSET('Sanitation Data'!$F$32,0,10*ROW('Sanitation Data'!F44))="","",OFFSET('Sanitation Data'!$F$32,0,10*ROW('Sanitation Data'!F44)))</f>
        <v/>
      </c>
      <c r="CZ50" s="373" t="str">
        <f ca="1">+IF(OFFSET('Sanitation Data'!$G$28,0,10*ROW('Sanitation Data'!G44))="","",OFFSET('Sanitation Data'!$G$28,0,10*ROW('Sanitation Data'!G44)))</f>
        <v/>
      </c>
      <c r="DA50" s="373" t="str">
        <f ca="1">+IF(OFFSET('Sanitation Data'!$G$29,0,10*ROW('Sanitation Data'!G44))="","",OFFSET('Sanitation Data'!$G$29,0,10*ROW('Sanitation Data'!G44)))</f>
        <v/>
      </c>
      <c r="DB50" s="373" t="str">
        <f ca="1">+IF(OFFSET('Sanitation Data'!$G$30,0,10*ROW('Sanitation Data'!G44))="","",OFFSET('Sanitation Data'!$G$30,0,10*ROW('Sanitation Data'!G44)))</f>
        <v/>
      </c>
      <c r="DC50" s="373" t="str">
        <f ca="1">+IF(OFFSET('Sanitation Data'!$G$31,0,10*ROW('Sanitation Data'!G44))="","",OFFSET('Sanitation Data'!$G$31,0,10*ROW('Sanitation Data'!G44)))</f>
        <v/>
      </c>
      <c r="DD50" s="373" t="str">
        <f ca="1">+IF(OFFSET('Sanitation Data'!$G$32,0,10*ROW('Sanitation Data'!G44))="","",OFFSET('Sanitation Data'!$G$32,0,10*ROW('Sanitation Data'!G44)))</f>
        <v/>
      </c>
      <c r="DE50" s="373" t="str">
        <f ca="1">+IF(OFFSET('Sanitation Data'!$H$28,0,10*ROW('Sanitation Data'!H44))="","",OFFSET('Sanitation Data'!$H$28,0,10*ROW('Sanitation Data'!H44)))</f>
        <v/>
      </c>
      <c r="DF50" s="373" t="str">
        <f ca="1">+IF(OFFSET('Sanitation Data'!$H$29,0,10*ROW('Sanitation Data'!H44))="","",OFFSET('Sanitation Data'!$H$29,0,10*ROW('Sanitation Data'!H44)))</f>
        <v/>
      </c>
      <c r="DG50" s="373" t="str">
        <f ca="1">+IF(OFFSET('Sanitation Data'!$H$30,0,10*ROW('Sanitation Data'!H44))="","",OFFSET('Sanitation Data'!$H$30,0,10*ROW('Sanitation Data'!H44)))</f>
        <v/>
      </c>
      <c r="DH50" s="373" t="str">
        <f ca="1">+IF(OFFSET('Sanitation Data'!$H$31,0,10*ROW('Sanitation Data'!H44))="","",OFFSET('Sanitation Data'!$H$31,0,10*ROW('Sanitation Data'!H44)))</f>
        <v/>
      </c>
      <c r="DI50" s="373" t="str">
        <f ca="1">+IF(OFFSET('Sanitation Data'!$H$32,0,10*ROW('Sanitation Data'!H44))="","",OFFSET('Sanitation Data'!$H$32,0,10*ROW('Sanitation Data'!H44)))</f>
        <v/>
      </c>
      <c r="DJ50" s="373" t="str">
        <f ca="1">+IF(OFFSET('Sanitation Data'!$I$28,0,10*ROW('Sanitation Data'!I44))="","",OFFSET('Sanitation Data'!$I$28,0,10*ROW('Sanitation Data'!I44)))</f>
        <v/>
      </c>
      <c r="DK50" s="373" t="str">
        <f ca="1">+IF(OFFSET('Sanitation Data'!$I$29,0,10*ROW('Sanitation Data'!I44))="","",OFFSET('Sanitation Data'!$I$29,0,10*ROW('Sanitation Data'!I44)))</f>
        <v/>
      </c>
      <c r="DL50" s="373" t="str">
        <f ca="1">+IF(OFFSET('Sanitation Data'!$I$30,0,10*ROW('Sanitation Data'!I44))="","",OFFSET('Sanitation Data'!$I$30,0,10*ROW('Sanitation Data'!I44)))</f>
        <v/>
      </c>
      <c r="DM50" s="373" t="str">
        <f ca="1">+IF(OFFSET('Sanitation Data'!$I$31,0,10*ROW('Sanitation Data'!I44))="","",OFFSET('Sanitation Data'!$I$31,0,10*ROW('Sanitation Data'!I44)))</f>
        <v/>
      </c>
      <c r="DN50" s="373" t="str">
        <f ca="1">+IF(OFFSET('Sanitation Data'!$I$32,0,10*ROW('Sanitation Data'!I44))="","",OFFSET('Sanitation Data'!$I$32,0,10*ROW('Sanitation Data'!I44)))</f>
        <v/>
      </c>
      <c r="DO50" s="373" t="str">
        <f ca="1">+IF(OFFSET('Hygiene Data'!$D$11,0,10*ROW('Hygiene Data'!D44))="","",OFFSET('Hygiene Data'!$D$11,0,10*ROW('Hygiene Data'!D44)))</f>
        <v/>
      </c>
      <c r="DP50" s="373" t="str">
        <f ca="1">+IF(OFFSET('Hygiene Data'!$D$12,0,10*ROW('Hygiene Data'!D44))="","",OFFSET('Hygiene Data'!$D$12,0,10*ROW('Hygiene Data'!D44)))</f>
        <v/>
      </c>
      <c r="DQ50" s="373" t="str">
        <f ca="1">+IF(OFFSET('Hygiene Data'!$D$13,0,10*ROW('Hygiene Data'!D44))="","",OFFSET('Hygiene Data'!$D$13,0,10*ROW('Hygiene Data'!D44)))</f>
        <v/>
      </c>
      <c r="DR50" s="373" t="str">
        <f ca="1">+IF(OFFSET('Hygiene Data'!$E$11,0,10*ROW('Hygiene Data'!E44))="","",OFFSET('Hygiene Data'!$E$11,0,10*ROW('Hygiene Data'!E44)))</f>
        <v/>
      </c>
      <c r="DS50" s="373" t="str">
        <f ca="1">+IF(OFFSET('Hygiene Data'!$E$12,0,10*ROW('Hygiene Data'!E44))="","",OFFSET('Hygiene Data'!$E$12,0,10*ROW('Hygiene Data'!E44)))</f>
        <v/>
      </c>
      <c r="DT50" s="373" t="str">
        <f ca="1">+IF(OFFSET('Hygiene Data'!$E$13,0,10*ROW('Hygiene Data'!E44))="","",OFFSET('Hygiene Data'!$E$13,0,10*ROW('Hygiene Data'!E44)))</f>
        <v/>
      </c>
      <c r="DU50" s="373" t="str">
        <f ca="1">+IF(OFFSET('Hygiene Data'!$F$11,0,10*ROW('Hygiene Data'!F44))="","",OFFSET('Hygiene Data'!$F$11,0,10*ROW('Hygiene Data'!F44)))</f>
        <v/>
      </c>
      <c r="DV50" s="373" t="str">
        <f ca="1">+IF(OFFSET('Hygiene Data'!$F$12,0,10*ROW('Hygiene Data'!F44))="","",OFFSET('Hygiene Data'!$F$12,0,10*ROW('Hygiene Data'!F44)))</f>
        <v/>
      </c>
      <c r="DW50" s="373" t="str">
        <f ca="1">+IF(OFFSET('Hygiene Data'!$F$13,0,10*ROW('Hygiene Data'!F44))="","",OFFSET('Hygiene Data'!$F$13,0,10*ROW('Hygiene Data'!F44)))</f>
        <v/>
      </c>
      <c r="DX50" s="373" t="str">
        <f ca="1">+IF(OFFSET('Hygiene Data'!$G$11,0,10*ROW('Hygiene Data'!G44))="","",OFFSET('Hygiene Data'!$G$11,0,10*ROW('Hygiene Data'!G44)))</f>
        <v/>
      </c>
      <c r="DY50" s="373" t="str">
        <f ca="1">+IF(OFFSET('Hygiene Data'!$G$12,0,10*ROW('Hygiene Data'!G44))="","",OFFSET('Hygiene Data'!$G$12,0,10*ROW('Hygiene Data'!G44)))</f>
        <v/>
      </c>
      <c r="DZ50" s="373" t="str">
        <f ca="1">+IF(OFFSET('Hygiene Data'!$G$13,0,10*ROW('Hygiene Data'!G44))="","",OFFSET('Hygiene Data'!$G$13,0,10*ROW('Hygiene Data'!G44)))</f>
        <v/>
      </c>
      <c r="EA50" s="373" t="str">
        <f ca="1">+IF(OFFSET('Hygiene Data'!$H$11,0,10*ROW('Hygiene Data'!H44))="","",OFFSET('Hygiene Data'!$H$11,0,10*ROW('Hygiene Data'!H44)))</f>
        <v/>
      </c>
      <c r="EB50" s="373" t="str">
        <f ca="1">+IF(OFFSET('Hygiene Data'!$H$12,0,10*ROW('Hygiene Data'!H44))="","",OFFSET('Hygiene Data'!$H$12,0,10*ROW('Hygiene Data'!H44)))</f>
        <v/>
      </c>
      <c r="EC50" s="373" t="str">
        <f ca="1">+IF(OFFSET('Hygiene Data'!$H$13,0,10*ROW('Hygiene Data'!H44))="","",OFFSET('Hygiene Data'!$H$13,0,10*ROW('Hygiene Data'!H44)))</f>
        <v/>
      </c>
      <c r="ED50" s="373" t="str">
        <f ca="1">+IF(OFFSET('Hygiene Data'!$I$11,0,10*ROW('Hygiene Data'!I44))="","",OFFSET('Hygiene Data'!$I$11,0,10*ROW('Hygiene Data'!I44)))</f>
        <v/>
      </c>
      <c r="EE50" s="373" t="str">
        <f ca="1">+IF(OFFSET('Hygiene Data'!$I$12,0,10*ROW('Hygiene Data'!I44))="","",OFFSET('Hygiene Data'!$I$12,0,10*ROW('Hygiene Data'!I44)))</f>
        <v/>
      </c>
      <c r="EF50" s="373" t="str">
        <f ca="1">+IF(OFFSET('Hygiene Data'!$I$13,0,10*ROW('Hygiene Data'!I44))="","",OFFSET('Hygiene Data'!$I$13,0,10*ROW('Hygiene Data'!I44)))</f>
        <v/>
      </c>
    </row>
    <row r="51" spans="1:136" x14ac:dyDescent="0.25">
      <c r="A51" s="482" t="str">
        <f ca="1">+IF(OFFSET('Water Data'!$B$2,0,10*ROW('Water Data'!E45))="","",OFFSET('Water Data'!$B$2,0,10*ROW('Water Data'!E45)))</f>
        <v/>
      </c>
      <c r="B51" s="48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9" t="str">
        <f t="shared" ca="1" si="0"/>
        <v/>
      </c>
      <c r="D51" s="51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3" t="str">
        <f ca="1">+IF(OFFSET('Water Data'!$D$27,0,10*ROW('Water Data'!D45))="","",OFFSET('Water Data'!$D$27,0,10*ROW('Water Data'!D45)))</f>
        <v/>
      </c>
      <c r="BT51" s="373" t="str">
        <f ca="1">+IF(OFFSET('Water Data'!$D$28,0,10*ROW('Water Data'!D45))="","",OFFSET('Water Data'!$D$28,0,10*ROW('Water Data'!D45)))</f>
        <v/>
      </c>
      <c r="BU51" s="373" t="str">
        <f ca="1">+IF(OFFSET('Water Data'!$D$29,0,10*ROW('Water Data'!D45))="","",OFFSET('Water Data'!$D$29,0,10*ROW('Water Data'!D45)))</f>
        <v/>
      </c>
      <c r="BV51" s="373" t="str">
        <f ca="1">+IF(OFFSET('Water Data'!$E$27,0,10*ROW('Water Data'!E45))="","",OFFSET('Water Data'!$E$27,0,10*ROW('Water Data'!E45)))</f>
        <v/>
      </c>
      <c r="BW51" s="373" t="str">
        <f ca="1">+IF(OFFSET('Water Data'!$E$28,0,10*ROW('Water Data'!E45))="","",OFFSET('Water Data'!$E$28,0,10*ROW('Water Data'!E45)))</f>
        <v/>
      </c>
      <c r="BX51" s="373" t="str">
        <f ca="1">+IF(OFFSET('Water Data'!$E$29,0,10*ROW('Water Data'!E45))="","",OFFSET('Water Data'!$E$29,0,10*ROW('Water Data'!E45)))</f>
        <v/>
      </c>
      <c r="BY51" s="373" t="str">
        <f ca="1">+IF(OFFSET('Water Data'!$F$27,0,10*ROW('Water Data'!F45))="","",OFFSET('Water Data'!$F$27,0,10*ROW('Water Data'!F45)))</f>
        <v/>
      </c>
      <c r="BZ51" s="373" t="str">
        <f ca="1">+IF(OFFSET('Water Data'!$F$28,0,10*ROW('Water Data'!F45))="","",OFFSET('Water Data'!$F$28,0,10*ROW('Water Data'!F45)))</f>
        <v/>
      </c>
      <c r="CA51" s="373" t="str">
        <f ca="1">+IF(OFFSET('Water Data'!$F$29,0,10*ROW('Water Data'!F45))="","",OFFSET('Water Data'!$F$29,0,10*ROW('Water Data'!F45)))</f>
        <v/>
      </c>
      <c r="CB51" s="373" t="str">
        <f ca="1">+IF(OFFSET('Water Data'!$G$27,0,10*ROW('Water Data'!G45))="","",OFFSET('Water Data'!$G$27,0,10*ROW('Water Data'!G45)))</f>
        <v/>
      </c>
      <c r="CC51" s="373" t="str">
        <f ca="1">+IF(OFFSET('Water Data'!$G$28,0,10*ROW('Water Data'!G45))="","",OFFSET('Water Data'!$G$28,0,10*ROW('Water Data'!G45)))</f>
        <v/>
      </c>
      <c r="CD51" s="373" t="str">
        <f ca="1">+IF(OFFSET('Water Data'!$G$29,0,10*ROW('Water Data'!G45))="","",OFFSET('Water Data'!$G$29,0,10*ROW('Water Data'!G45)))</f>
        <v/>
      </c>
      <c r="CE51" s="373" t="str">
        <f ca="1">+IF(OFFSET('Water Data'!$H$27,0,10*ROW('Water Data'!H45))="","",OFFSET('Water Data'!$H$27,0,10*ROW('Water Data'!H45)))</f>
        <v/>
      </c>
      <c r="CF51" s="373" t="str">
        <f ca="1">+IF(OFFSET('Water Data'!$H$28,0,10*ROW('Water Data'!H45))="","",OFFSET('Water Data'!$H$28,0,10*ROW('Water Data'!H45)))</f>
        <v/>
      </c>
      <c r="CG51" s="373" t="str">
        <f ca="1">+IF(OFFSET('Water Data'!$H$29,0,10*ROW('Water Data'!H45))="","",OFFSET('Water Data'!$H$29,0,10*ROW('Water Data'!H45)))</f>
        <v/>
      </c>
      <c r="CH51" s="373" t="str">
        <f ca="1">+IF(OFFSET('Water Data'!$I$27,0,10*ROW('Water Data'!I45))="","",OFFSET('Water Data'!$I$27,0,10*ROW('Water Data'!I45)))</f>
        <v/>
      </c>
      <c r="CI51" s="373" t="str">
        <f ca="1">+IF(OFFSET('Water Data'!$I$28,0,10*ROW('Water Data'!I45))="","",OFFSET('Water Data'!$I$28,0,10*ROW('Water Data'!I45)))</f>
        <v/>
      </c>
      <c r="CJ51" s="373" t="str">
        <f ca="1">+IF(OFFSET('Water Data'!$I$29,0,10*ROW('Water Data'!I45))="","",OFFSET('Water Data'!$I$29,0,10*ROW('Water Data'!I45)))</f>
        <v/>
      </c>
      <c r="CK51" s="373" t="str">
        <f ca="1">+IF(OFFSET('Sanitation Data'!$D$28,0,10*ROW('Sanitation Data'!D45))="","",OFFSET('Sanitation Data'!$D$28,0,10*ROW('Sanitation Data'!D45)))</f>
        <v/>
      </c>
      <c r="CL51" s="373" t="str">
        <f ca="1">+IF(OFFSET('Sanitation Data'!$D$29,0,10*ROW('Sanitation Data'!D45))="","",OFFSET('Sanitation Data'!$D$29,0,10*ROW('Sanitation Data'!D45)))</f>
        <v/>
      </c>
      <c r="CM51" s="373" t="str">
        <f ca="1">+IF(OFFSET('Sanitation Data'!$D$30,0,10*ROW('Sanitation Data'!D45))="","",OFFSET('Sanitation Data'!$D$30,0,10*ROW('Sanitation Data'!D45)))</f>
        <v/>
      </c>
      <c r="CN51" s="373" t="str">
        <f ca="1">+IF(OFFSET('Sanitation Data'!$D$31,0,10*ROW('Sanitation Data'!D45))="","",OFFSET('Sanitation Data'!$D$31,0,10*ROW('Sanitation Data'!D45)))</f>
        <v/>
      </c>
      <c r="CO51" s="373" t="str">
        <f ca="1">+IF(OFFSET('Sanitation Data'!$D$32,0,10*ROW('Sanitation Data'!D45))="","",OFFSET('Sanitation Data'!$D$32,0,10*ROW('Sanitation Data'!D45)))</f>
        <v/>
      </c>
      <c r="CP51" s="373" t="str">
        <f ca="1">+IF(OFFSET('Sanitation Data'!$E$28,0,10*ROW('Sanitation Data'!E45))="","",OFFSET('Sanitation Data'!$E$28,0,10*ROW('Sanitation Data'!E45)))</f>
        <v/>
      </c>
      <c r="CQ51" s="373" t="str">
        <f ca="1">+IF(OFFSET('Sanitation Data'!$E$29,0,10*ROW('Sanitation Data'!E45))="","",OFFSET('Sanitation Data'!$E$29,0,10*ROW('Sanitation Data'!E45)))</f>
        <v/>
      </c>
      <c r="CR51" s="373" t="str">
        <f ca="1">+IF(OFFSET('Sanitation Data'!$E$30,0,10*ROW('Sanitation Data'!E45))="","",OFFSET('Sanitation Data'!$E$30,0,10*ROW('Sanitation Data'!E45)))</f>
        <v/>
      </c>
      <c r="CS51" s="373" t="str">
        <f ca="1">+IF(OFFSET('Sanitation Data'!$E$31,0,10*ROW('Sanitation Data'!E45))="","",OFFSET('Sanitation Data'!$E$31,0,10*ROW('Sanitation Data'!E45)))</f>
        <v/>
      </c>
      <c r="CT51" s="373" t="str">
        <f ca="1">+IF(OFFSET('Sanitation Data'!$E$32,0,10*ROW('Sanitation Data'!E45))="","",OFFSET('Sanitation Data'!$E$32,0,10*ROW('Sanitation Data'!E45)))</f>
        <v/>
      </c>
      <c r="CU51" s="373" t="str">
        <f ca="1">+IF(OFFSET('Sanitation Data'!$F$28,0,10*ROW('Sanitation Data'!F45))="","",OFFSET('Sanitation Data'!$F$28,0,10*ROW('Sanitation Data'!F45)))</f>
        <v/>
      </c>
      <c r="CV51" s="373" t="str">
        <f ca="1">+IF(OFFSET('Sanitation Data'!$F$29,0,10*ROW('Sanitation Data'!F45))="","",OFFSET('Sanitation Data'!$F$29,0,10*ROW('Sanitation Data'!F45)))</f>
        <v/>
      </c>
      <c r="CW51" s="373" t="str">
        <f ca="1">+IF(OFFSET('Sanitation Data'!$F$30,0,10*ROW('Sanitation Data'!F45))="","",OFFSET('Sanitation Data'!$F$30,0,10*ROW('Sanitation Data'!F45)))</f>
        <v/>
      </c>
      <c r="CX51" s="373" t="str">
        <f ca="1">+IF(OFFSET('Sanitation Data'!$F$31,0,10*ROW('Sanitation Data'!F45))="","",OFFSET('Sanitation Data'!$F$31,0,10*ROW('Sanitation Data'!F45)))</f>
        <v/>
      </c>
      <c r="CY51" s="373" t="str">
        <f ca="1">+IF(OFFSET('Sanitation Data'!$F$32,0,10*ROW('Sanitation Data'!F45))="","",OFFSET('Sanitation Data'!$F$32,0,10*ROW('Sanitation Data'!F45)))</f>
        <v/>
      </c>
      <c r="CZ51" s="373" t="str">
        <f ca="1">+IF(OFFSET('Sanitation Data'!$G$28,0,10*ROW('Sanitation Data'!G45))="","",OFFSET('Sanitation Data'!$G$28,0,10*ROW('Sanitation Data'!G45)))</f>
        <v/>
      </c>
      <c r="DA51" s="373" t="str">
        <f ca="1">+IF(OFFSET('Sanitation Data'!$G$29,0,10*ROW('Sanitation Data'!G45))="","",OFFSET('Sanitation Data'!$G$29,0,10*ROW('Sanitation Data'!G45)))</f>
        <v/>
      </c>
      <c r="DB51" s="373" t="str">
        <f ca="1">+IF(OFFSET('Sanitation Data'!$G$30,0,10*ROW('Sanitation Data'!G45))="","",OFFSET('Sanitation Data'!$G$30,0,10*ROW('Sanitation Data'!G45)))</f>
        <v/>
      </c>
      <c r="DC51" s="373" t="str">
        <f ca="1">+IF(OFFSET('Sanitation Data'!$G$31,0,10*ROW('Sanitation Data'!G45))="","",OFFSET('Sanitation Data'!$G$31,0,10*ROW('Sanitation Data'!G45)))</f>
        <v/>
      </c>
      <c r="DD51" s="373" t="str">
        <f ca="1">+IF(OFFSET('Sanitation Data'!$G$32,0,10*ROW('Sanitation Data'!G45))="","",OFFSET('Sanitation Data'!$G$32,0,10*ROW('Sanitation Data'!G45)))</f>
        <v/>
      </c>
      <c r="DE51" s="373" t="str">
        <f ca="1">+IF(OFFSET('Sanitation Data'!$H$28,0,10*ROW('Sanitation Data'!H45))="","",OFFSET('Sanitation Data'!$H$28,0,10*ROW('Sanitation Data'!H45)))</f>
        <v/>
      </c>
      <c r="DF51" s="373" t="str">
        <f ca="1">+IF(OFFSET('Sanitation Data'!$H$29,0,10*ROW('Sanitation Data'!H45))="","",OFFSET('Sanitation Data'!$H$29,0,10*ROW('Sanitation Data'!H45)))</f>
        <v/>
      </c>
      <c r="DG51" s="373" t="str">
        <f ca="1">+IF(OFFSET('Sanitation Data'!$H$30,0,10*ROW('Sanitation Data'!H45))="","",OFFSET('Sanitation Data'!$H$30,0,10*ROW('Sanitation Data'!H45)))</f>
        <v/>
      </c>
      <c r="DH51" s="373" t="str">
        <f ca="1">+IF(OFFSET('Sanitation Data'!$H$31,0,10*ROW('Sanitation Data'!H45))="","",OFFSET('Sanitation Data'!$H$31,0,10*ROW('Sanitation Data'!H45)))</f>
        <v/>
      </c>
      <c r="DI51" s="373" t="str">
        <f ca="1">+IF(OFFSET('Sanitation Data'!$H$32,0,10*ROW('Sanitation Data'!H45))="","",OFFSET('Sanitation Data'!$H$32,0,10*ROW('Sanitation Data'!H45)))</f>
        <v/>
      </c>
      <c r="DJ51" s="373" t="str">
        <f ca="1">+IF(OFFSET('Sanitation Data'!$I$28,0,10*ROW('Sanitation Data'!I45))="","",OFFSET('Sanitation Data'!$I$28,0,10*ROW('Sanitation Data'!I45)))</f>
        <v/>
      </c>
      <c r="DK51" s="373" t="str">
        <f ca="1">+IF(OFFSET('Sanitation Data'!$I$29,0,10*ROW('Sanitation Data'!I45))="","",OFFSET('Sanitation Data'!$I$29,0,10*ROW('Sanitation Data'!I45)))</f>
        <v/>
      </c>
      <c r="DL51" s="373" t="str">
        <f ca="1">+IF(OFFSET('Sanitation Data'!$I$30,0,10*ROW('Sanitation Data'!I45))="","",OFFSET('Sanitation Data'!$I$30,0,10*ROW('Sanitation Data'!I45)))</f>
        <v/>
      </c>
      <c r="DM51" s="373" t="str">
        <f ca="1">+IF(OFFSET('Sanitation Data'!$I$31,0,10*ROW('Sanitation Data'!I45))="","",OFFSET('Sanitation Data'!$I$31,0,10*ROW('Sanitation Data'!I45)))</f>
        <v/>
      </c>
      <c r="DN51" s="373" t="str">
        <f ca="1">+IF(OFFSET('Sanitation Data'!$I$32,0,10*ROW('Sanitation Data'!I45))="","",OFFSET('Sanitation Data'!$I$32,0,10*ROW('Sanitation Data'!I45)))</f>
        <v/>
      </c>
      <c r="DO51" s="373" t="str">
        <f ca="1">+IF(OFFSET('Hygiene Data'!$D$11,0,10*ROW('Hygiene Data'!D45))="","",OFFSET('Hygiene Data'!$D$11,0,10*ROW('Hygiene Data'!D45)))</f>
        <v/>
      </c>
      <c r="DP51" s="373" t="str">
        <f ca="1">+IF(OFFSET('Hygiene Data'!$D$12,0,10*ROW('Hygiene Data'!D45))="","",OFFSET('Hygiene Data'!$D$12,0,10*ROW('Hygiene Data'!D45)))</f>
        <v/>
      </c>
      <c r="DQ51" s="373" t="str">
        <f ca="1">+IF(OFFSET('Hygiene Data'!$D$13,0,10*ROW('Hygiene Data'!D45))="","",OFFSET('Hygiene Data'!$D$13,0,10*ROW('Hygiene Data'!D45)))</f>
        <v/>
      </c>
      <c r="DR51" s="373" t="str">
        <f ca="1">+IF(OFFSET('Hygiene Data'!$E$11,0,10*ROW('Hygiene Data'!E45))="","",OFFSET('Hygiene Data'!$E$11,0,10*ROW('Hygiene Data'!E45)))</f>
        <v/>
      </c>
      <c r="DS51" s="373" t="str">
        <f ca="1">+IF(OFFSET('Hygiene Data'!$E$12,0,10*ROW('Hygiene Data'!E45))="","",OFFSET('Hygiene Data'!$E$12,0,10*ROW('Hygiene Data'!E45)))</f>
        <v/>
      </c>
      <c r="DT51" s="373" t="str">
        <f ca="1">+IF(OFFSET('Hygiene Data'!$E$13,0,10*ROW('Hygiene Data'!E45))="","",OFFSET('Hygiene Data'!$E$13,0,10*ROW('Hygiene Data'!E45)))</f>
        <v/>
      </c>
      <c r="DU51" s="373" t="str">
        <f ca="1">+IF(OFFSET('Hygiene Data'!$F$11,0,10*ROW('Hygiene Data'!F45))="","",OFFSET('Hygiene Data'!$F$11,0,10*ROW('Hygiene Data'!F45)))</f>
        <v/>
      </c>
      <c r="DV51" s="373" t="str">
        <f ca="1">+IF(OFFSET('Hygiene Data'!$F$12,0,10*ROW('Hygiene Data'!F45))="","",OFFSET('Hygiene Data'!$F$12,0,10*ROW('Hygiene Data'!F45)))</f>
        <v/>
      </c>
      <c r="DW51" s="373" t="str">
        <f ca="1">+IF(OFFSET('Hygiene Data'!$F$13,0,10*ROW('Hygiene Data'!F45))="","",OFFSET('Hygiene Data'!$F$13,0,10*ROW('Hygiene Data'!F45)))</f>
        <v/>
      </c>
      <c r="DX51" s="373" t="str">
        <f ca="1">+IF(OFFSET('Hygiene Data'!$G$11,0,10*ROW('Hygiene Data'!G45))="","",OFFSET('Hygiene Data'!$G$11,0,10*ROW('Hygiene Data'!G45)))</f>
        <v/>
      </c>
      <c r="DY51" s="373" t="str">
        <f ca="1">+IF(OFFSET('Hygiene Data'!$G$12,0,10*ROW('Hygiene Data'!G45))="","",OFFSET('Hygiene Data'!$G$12,0,10*ROW('Hygiene Data'!G45)))</f>
        <v/>
      </c>
      <c r="DZ51" s="373" t="str">
        <f ca="1">+IF(OFFSET('Hygiene Data'!$G$13,0,10*ROW('Hygiene Data'!G45))="","",OFFSET('Hygiene Data'!$G$13,0,10*ROW('Hygiene Data'!G45)))</f>
        <v/>
      </c>
      <c r="EA51" s="373" t="str">
        <f ca="1">+IF(OFFSET('Hygiene Data'!$H$11,0,10*ROW('Hygiene Data'!H45))="","",OFFSET('Hygiene Data'!$H$11,0,10*ROW('Hygiene Data'!H45)))</f>
        <v/>
      </c>
      <c r="EB51" s="373" t="str">
        <f ca="1">+IF(OFFSET('Hygiene Data'!$H$12,0,10*ROW('Hygiene Data'!H45))="","",OFFSET('Hygiene Data'!$H$12,0,10*ROW('Hygiene Data'!H45)))</f>
        <v/>
      </c>
      <c r="EC51" s="373" t="str">
        <f ca="1">+IF(OFFSET('Hygiene Data'!$H$13,0,10*ROW('Hygiene Data'!H45))="","",OFFSET('Hygiene Data'!$H$13,0,10*ROW('Hygiene Data'!H45)))</f>
        <v/>
      </c>
      <c r="ED51" s="373" t="str">
        <f ca="1">+IF(OFFSET('Hygiene Data'!$I$11,0,10*ROW('Hygiene Data'!I45))="","",OFFSET('Hygiene Data'!$I$11,0,10*ROW('Hygiene Data'!I45)))</f>
        <v/>
      </c>
      <c r="EE51" s="373" t="str">
        <f ca="1">+IF(OFFSET('Hygiene Data'!$I$12,0,10*ROW('Hygiene Data'!I45))="","",OFFSET('Hygiene Data'!$I$12,0,10*ROW('Hygiene Data'!I45)))</f>
        <v/>
      </c>
      <c r="EF51" s="373" t="str">
        <f ca="1">+IF(OFFSET('Hygiene Data'!$I$13,0,10*ROW('Hygiene Data'!I45))="","",OFFSET('Hygiene Data'!$I$13,0,10*ROW('Hygiene Data'!I45)))</f>
        <v/>
      </c>
    </row>
    <row r="52" spans="1:136" x14ac:dyDescent="0.25">
      <c r="A52" s="482" t="str">
        <f ca="1">+IF(OFFSET('Water Data'!$B$2,0,10*ROW('Water Data'!E46))="","",OFFSET('Water Data'!$B$2,0,10*ROW('Water Data'!E46)))</f>
        <v/>
      </c>
      <c r="B52" s="48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9" t="str">
        <f t="shared" ca="1" si="0"/>
        <v/>
      </c>
      <c r="D52" s="51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3" t="str">
        <f ca="1">+IF(OFFSET('Water Data'!$D$27,0,10*ROW('Water Data'!D46))="","",OFFSET('Water Data'!$D$27,0,10*ROW('Water Data'!D46)))</f>
        <v/>
      </c>
      <c r="BT52" s="373" t="str">
        <f ca="1">+IF(OFFSET('Water Data'!$D$28,0,10*ROW('Water Data'!D46))="","",OFFSET('Water Data'!$D$28,0,10*ROW('Water Data'!D46)))</f>
        <v/>
      </c>
      <c r="BU52" s="373" t="str">
        <f ca="1">+IF(OFFSET('Water Data'!$D$29,0,10*ROW('Water Data'!D46))="","",OFFSET('Water Data'!$D$29,0,10*ROW('Water Data'!D46)))</f>
        <v/>
      </c>
      <c r="BV52" s="373" t="str">
        <f ca="1">+IF(OFFSET('Water Data'!$E$27,0,10*ROW('Water Data'!E46))="","",OFFSET('Water Data'!$E$27,0,10*ROW('Water Data'!E46)))</f>
        <v/>
      </c>
      <c r="BW52" s="373" t="str">
        <f ca="1">+IF(OFFSET('Water Data'!$E$28,0,10*ROW('Water Data'!E46))="","",OFFSET('Water Data'!$E$28,0,10*ROW('Water Data'!E46)))</f>
        <v/>
      </c>
      <c r="BX52" s="373" t="str">
        <f ca="1">+IF(OFFSET('Water Data'!$E$29,0,10*ROW('Water Data'!E46))="","",OFFSET('Water Data'!$E$29,0,10*ROW('Water Data'!E46)))</f>
        <v/>
      </c>
      <c r="BY52" s="373" t="str">
        <f ca="1">+IF(OFFSET('Water Data'!$F$27,0,10*ROW('Water Data'!F46))="","",OFFSET('Water Data'!$F$27,0,10*ROW('Water Data'!F46)))</f>
        <v/>
      </c>
      <c r="BZ52" s="373" t="str">
        <f ca="1">+IF(OFFSET('Water Data'!$F$28,0,10*ROW('Water Data'!F46))="","",OFFSET('Water Data'!$F$28,0,10*ROW('Water Data'!F46)))</f>
        <v/>
      </c>
      <c r="CA52" s="373" t="str">
        <f ca="1">+IF(OFFSET('Water Data'!$F$29,0,10*ROW('Water Data'!F46))="","",OFFSET('Water Data'!$F$29,0,10*ROW('Water Data'!F46)))</f>
        <v/>
      </c>
      <c r="CB52" s="373" t="str">
        <f ca="1">+IF(OFFSET('Water Data'!$G$27,0,10*ROW('Water Data'!G46))="","",OFFSET('Water Data'!$G$27,0,10*ROW('Water Data'!G46)))</f>
        <v/>
      </c>
      <c r="CC52" s="373" t="str">
        <f ca="1">+IF(OFFSET('Water Data'!$G$28,0,10*ROW('Water Data'!G46))="","",OFFSET('Water Data'!$G$28,0,10*ROW('Water Data'!G46)))</f>
        <v/>
      </c>
      <c r="CD52" s="373" t="str">
        <f ca="1">+IF(OFFSET('Water Data'!$G$29,0,10*ROW('Water Data'!G46))="","",OFFSET('Water Data'!$G$29,0,10*ROW('Water Data'!G46)))</f>
        <v/>
      </c>
      <c r="CE52" s="373" t="str">
        <f ca="1">+IF(OFFSET('Water Data'!$H$27,0,10*ROW('Water Data'!H46))="","",OFFSET('Water Data'!$H$27,0,10*ROW('Water Data'!H46)))</f>
        <v/>
      </c>
      <c r="CF52" s="373" t="str">
        <f ca="1">+IF(OFFSET('Water Data'!$H$28,0,10*ROW('Water Data'!H46))="","",OFFSET('Water Data'!$H$28,0,10*ROW('Water Data'!H46)))</f>
        <v/>
      </c>
      <c r="CG52" s="373" t="str">
        <f ca="1">+IF(OFFSET('Water Data'!$H$29,0,10*ROW('Water Data'!H46))="","",OFFSET('Water Data'!$H$29,0,10*ROW('Water Data'!H46)))</f>
        <v/>
      </c>
      <c r="CH52" s="373" t="str">
        <f ca="1">+IF(OFFSET('Water Data'!$I$27,0,10*ROW('Water Data'!I46))="","",OFFSET('Water Data'!$I$27,0,10*ROW('Water Data'!I46)))</f>
        <v/>
      </c>
      <c r="CI52" s="373" t="str">
        <f ca="1">+IF(OFFSET('Water Data'!$I$28,0,10*ROW('Water Data'!I46))="","",OFFSET('Water Data'!$I$28,0,10*ROW('Water Data'!I46)))</f>
        <v/>
      </c>
      <c r="CJ52" s="373" t="str">
        <f ca="1">+IF(OFFSET('Water Data'!$I$29,0,10*ROW('Water Data'!I46))="","",OFFSET('Water Data'!$I$29,0,10*ROW('Water Data'!I46)))</f>
        <v/>
      </c>
      <c r="CK52" s="373" t="str">
        <f ca="1">+IF(OFFSET('Sanitation Data'!$D$28,0,10*ROW('Sanitation Data'!D46))="","",OFFSET('Sanitation Data'!$D$28,0,10*ROW('Sanitation Data'!D46)))</f>
        <v/>
      </c>
      <c r="CL52" s="373" t="str">
        <f ca="1">+IF(OFFSET('Sanitation Data'!$D$29,0,10*ROW('Sanitation Data'!D46))="","",OFFSET('Sanitation Data'!$D$29,0,10*ROW('Sanitation Data'!D46)))</f>
        <v/>
      </c>
      <c r="CM52" s="373" t="str">
        <f ca="1">+IF(OFFSET('Sanitation Data'!$D$30,0,10*ROW('Sanitation Data'!D46))="","",OFFSET('Sanitation Data'!$D$30,0,10*ROW('Sanitation Data'!D46)))</f>
        <v/>
      </c>
      <c r="CN52" s="373" t="str">
        <f ca="1">+IF(OFFSET('Sanitation Data'!$D$31,0,10*ROW('Sanitation Data'!D46))="","",OFFSET('Sanitation Data'!$D$31,0,10*ROW('Sanitation Data'!D46)))</f>
        <v/>
      </c>
      <c r="CO52" s="373" t="str">
        <f ca="1">+IF(OFFSET('Sanitation Data'!$D$32,0,10*ROW('Sanitation Data'!D46))="","",OFFSET('Sanitation Data'!$D$32,0,10*ROW('Sanitation Data'!D46)))</f>
        <v/>
      </c>
      <c r="CP52" s="373" t="str">
        <f ca="1">+IF(OFFSET('Sanitation Data'!$E$28,0,10*ROW('Sanitation Data'!E46))="","",OFFSET('Sanitation Data'!$E$28,0,10*ROW('Sanitation Data'!E46)))</f>
        <v/>
      </c>
      <c r="CQ52" s="373" t="str">
        <f ca="1">+IF(OFFSET('Sanitation Data'!$E$29,0,10*ROW('Sanitation Data'!E46))="","",OFFSET('Sanitation Data'!$E$29,0,10*ROW('Sanitation Data'!E46)))</f>
        <v/>
      </c>
      <c r="CR52" s="373" t="str">
        <f ca="1">+IF(OFFSET('Sanitation Data'!$E$30,0,10*ROW('Sanitation Data'!E46))="","",OFFSET('Sanitation Data'!$E$30,0,10*ROW('Sanitation Data'!E46)))</f>
        <v/>
      </c>
      <c r="CS52" s="373" t="str">
        <f ca="1">+IF(OFFSET('Sanitation Data'!$E$31,0,10*ROW('Sanitation Data'!E46))="","",OFFSET('Sanitation Data'!$E$31,0,10*ROW('Sanitation Data'!E46)))</f>
        <v/>
      </c>
      <c r="CT52" s="373" t="str">
        <f ca="1">+IF(OFFSET('Sanitation Data'!$E$32,0,10*ROW('Sanitation Data'!E46))="","",OFFSET('Sanitation Data'!$E$32,0,10*ROW('Sanitation Data'!E46)))</f>
        <v/>
      </c>
      <c r="CU52" s="373" t="str">
        <f ca="1">+IF(OFFSET('Sanitation Data'!$F$28,0,10*ROW('Sanitation Data'!F46))="","",OFFSET('Sanitation Data'!$F$28,0,10*ROW('Sanitation Data'!F46)))</f>
        <v/>
      </c>
      <c r="CV52" s="373" t="str">
        <f ca="1">+IF(OFFSET('Sanitation Data'!$F$29,0,10*ROW('Sanitation Data'!F46))="","",OFFSET('Sanitation Data'!$F$29,0,10*ROW('Sanitation Data'!F46)))</f>
        <v/>
      </c>
      <c r="CW52" s="373" t="str">
        <f ca="1">+IF(OFFSET('Sanitation Data'!$F$30,0,10*ROW('Sanitation Data'!F46))="","",OFFSET('Sanitation Data'!$F$30,0,10*ROW('Sanitation Data'!F46)))</f>
        <v/>
      </c>
      <c r="CX52" s="373" t="str">
        <f ca="1">+IF(OFFSET('Sanitation Data'!$F$31,0,10*ROW('Sanitation Data'!F46))="","",OFFSET('Sanitation Data'!$F$31,0,10*ROW('Sanitation Data'!F46)))</f>
        <v/>
      </c>
      <c r="CY52" s="373" t="str">
        <f ca="1">+IF(OFFSET('Sanitation Data'!$F$32,0,10*ROW('Sanitation Data'!F46))="","",OFFSET('Sanitation Data'!$F$32,0,10*ROW('Sanitation Data'!F46)))</f>
        <v/>
      </c>
      <c r="CZ52" s="373" t="str">
        <f ca="1">+IF(OFFSET('Sanitation Data'!$G$28,0,10*ROW('Sanitation Data'!G46))="","",OFFSET('Sanitation Data'!$G$28,0,10*ROW('Sanitation Data'!G46)))</f>
        <v/>
      </c>
      <c r="DA52" s="373" t="str">
        <f ca="1">+IF(OFFSET('Sanitation Data'!$G$29,0,10*ROW('Sanitation Data'!G46))="","",OFFSET('Sanitation Data'!$G$29,0,10*ROW('Sanitation Data'!G46)))</f>
        <v/>
      </c>
      <c r="DB52" s="373" t="str">
        <f ca="1">+IF(OFFSET('Sanitation Data'!$G$30,0,10*ROW('Sanitation Data'!G46))="","",OFFSET('Sanitation Data'!$G$30,0,10*ROW('Sanitation Data'!G46)))</f>
        <v/>
      </c>
      <c r="DC52" s="373" t="str">
        <f ca="1">+IF(OFFSET('Sanitation Data'!$G$31,0,10*ROW('Sanitation Data'!G46))="","",OFFSET('Sanitation Data'!$G$31,0,10*ROW('Sanitation Data'!G46)))</f>
        <v/>
      </c>
      <c r="DD52" s="373" t="str">
        <f ca="1">+IF(OFFSET('Sanitation Data'!$G$32,0,10*ROW('Sanitation Data'!G46))="","",OFFSET('Sanitation Data'!$G$32,0,10*ROW('Sanitation Data'!G46)))</f>
        <v/>
      </c>
      <c r="DE52" s="373" t="str">
        <f ca="1">+IF(OFFSET('Sanitation Data'!$H$28,0,10*ROW('Sanitation Data'!H46))="","",OFFSET('Sanitation Data'!$H$28,0,10*ROW('Sanitation Data'!H46)))</f>
        <v/>
      </c>
      <c r="DF52" s="373" t="str">
        <f ca="1">+IF(OFFSET('Sanitation Data'!$H$29,0,10*ROW('Sanitation Data'!H46))="","",OFFSET('Sanitation Data'!$H$29,0,10*ROW('Sanitation Data'!H46)))</f>
        <v/>
      </c>
      <c r="DG52" s="373" t="str">
        <f ca="1">+IF(OFFSET('Sanitation Data'!$H$30,0,10*ROW('Sanitation Data'!H46))="","",OFFSET('Sanitation Data'!$H$30,0,10*ROW('Sanitation Data'!H46)))</f>
        <v/>
      </c>
      <c r="DH52" s="373" t="str">
        <f ca="1">+IF(OFFSET('Sanitation Data'!$H$31,0,10*ROW('Sanitation Data'!H46))="","",OFFSET('Sanitation Data'!$H$31,0,10*ROW('Sanitation Data'!H46)))</f>
        <v/>
      </c>
      <c r="DI52" s="373" t="str">
        <f ca="1">+IF(OFFSET('Sanitation Data'!$H$32,0,10*ROW('Sanitation Data'!H46))="","",OFFSET('Sanitation Data'!$H$32,0,10*ROW('Sanitation Data'!H46)))</f>
        <v/>
      </c>
      <c r="DJ52" s="373" t="str">
        <f ca="1">+IF(OFFSET('Sanitation Data'!$I$28,0,10*ROW('Sanitation Data'!I46))="","",OFFSET('Sanitation Data'!$I$28,0,10*ROW('Sanitation Data'!I46)))</f>
        <v/>
      </c>
      <c r="DK52" s="373" t="str">
        <f ca="1">+IF(OFFSET('Sanitation Data'!$I$29,0,10*ROW('Sanitation Data'!I46))="","",OFFSET('Sanitation Data'!$I$29,0,10*ROW('Sanitation Data'!I46)))</f>
        <v/>
      </c>
      <c r="DL52" s="373" t="str">
        <f ca="1">+IF(OFFSET('Sanitation Data'!$I$30,0,10*ROW('Sanitation Data'!I46))="","",OFFSET('Sanitation Data'!$I$30,0,10*ROW('Sanitation Data'!I46)))</f>
        <v/>
      </c>
      <c r="DM52" s="373" t="str">
        <f ca="1">+IF(OFFSET('Sanitation Data'!$I$31,0,10*ROW('Sanitation Data'!I46))="","",OFFSET('Sanitation Data'!$I$31,0,10*ROW('Sanitation Data'!I46)))</f>
        <v/>
      </c>
      <c r="DN52" s="373" t="str">
        <f ca="1">+IF(OFFSET('Sanitation Data'!$I$32,0,10*ROW('Sanitation Data'!I46))="","",OFFSET('Sanitation Data'!$I$32,0,10*ROW('Sanitation Data'!I46)))</f>
        <v/>
      </c>
      <c r="DO52" s="373" t="str">
        <f ca="1">+IF(OFFSET('Hygiene Data'!$D$11,0,10*ROW('Hygiene Data'!D46))="","",OFFSET('Hygiene Data'!$D$11,0,10*ROW('Hygiene Data'!D46)))</f>
        <v/>
      </c>
      <c r="DP52" s="373" t="str">
        <f ca="1">+IF(OFFSET('Hygiene Data'!$D$12,0,10*ROW('Hygiene Data'!D46))="","",OFFSET('Hygiene Data'!$D$12,0,10*ROW('Hygiene Data'!D46)))</f>
        <v/>
      </c>
      <c r="DQ52" s="373" t="str">
        <f ca="1">+IF(OFFSET('Hygiene Data'!$D$13,0,10*ROW('Hygiene Data'!D46))="","",OFFSET('Hygiene Data'!$D$13,0,10*ROW('Hygiene Data'!D46)))</f>
        <v/>
      </c>
      <c r="DR52" s="373" t="str">
        <f ca="1">+IF(OFFSET('Hygiene Data'!$E$11,0,10*ROW('Hygiene Data'!E46))="","",OFFSET('Hygiene Data'!$E$11,0,10*ROW('Hygiene Data'!E46)))</f>
        <v/>
      </c>
      <c r="DS52" s="373" t="str">
        <f ca="1">+IF(OFFSET('Hygiene Data'!$E$12,0,10*ROW('Hygiene Data'!E46))="","",OFFSET('Hygiene Data'!$E$12,0,10*ROW('Hygiene Data'!E46)))</f>
        <v/>
      </c>
      <c r="DT52" s="373" t="str">
        <f ca="1">+IF(OFFSET('Hygiene Data'!$E$13,0,10*ROW('Hygiene Data'!E46))="","",OFFSET('Hygiene Data'!$E$13,0,10*ROW('Hygiene Data'!E46)))</f>
        <v/>
      </c>
      <c r="DU52" s="373" t="str">
        <f ca="1">+IF(OFFSET('Hygiene Data'!$F$11,0,10*ROW('Hygiene Data'!F46))="","",OFFSET('Hygiene Data'!$F$11,0,10*ROW('Hygiene Data'!F46)))</f>
        <v/>
      </c>
      <c r="DV52" s="373" t="str">
        <f ca="1">+IF(OFFSET('Hygiene Data'!$F$12,0,10*ROW('Hygiene Data'!F46))="","",OFFSET('Hygiene Data'!$F$12,0,10*ROW('Hygiene Data'!F46)))</f>
        <v/>
      </c>
      <c r="DW52" s="373" t="str">
        <f ca="1">+IF(OFFSET('Hygiene Data'!$F$13,0,10*ROW('Hygiene Data'!F46))="","",OFFSET('Hygiene Data'!$F$13,0,10*ROW('Hygiene Data'!F46)))</f>
        <v/>
      </c>
      <c r="DX52" s="373" t="str">
        <f ca="1">+IF(OFFSET('Hygiene Data'!$G$11,0,10*ROW('Hygiene Data'!G46))="","",OFFSET('Hygiene Data'!$G$11,0,10*ROW('Hygiene Data'!G46)))</f>
        <v/>
      </c>
      <c r="DY52" s="373" t="str">
        <f ca="1">+IF(OFFSET('Hygiene Data'!$G$12,0,10*ROW('Hygiene Data'!G46))="","",OFFSET('Hygiene Data'!$G$12,0,10*ROW('Hygiene Data'!G46)))</f>
        <v/>
      </c>
      <c r="DZ52" s="373" t="str">
        <f ca="1">+IF(OFFSET('Hygiene Data'!$G$13,0,10*ROW('Hygiene Data'!G46))="","",OFFSET('Hygiene Data'!$G$13,0,10*ROW('Hygiene Data'!G46)))</f>
        <v/>
      </c>
      <c r="EA52" s="373" t="str">
        <f ca="1">+IF(OFFSET('Hygiene Data'!$H$11,0,10*ROW('Hygiene Data'!H46))="","",OFFSET('Hygiene Data'!$H$11,0,10*ROW('Hygiene Data'!H46)))</f>
        <v/>
      </c>
      <c r="EB52" s="373" t="str">
        <f ca="1">+IF(OFFSET('Hygiene Data'!$H$12,0,10*ROW('Hygiene Data'!H46))="","",OFFSET('Hygiene Data'!$H$12,0,10*ROW('Hygiene Data'!H46)))</f>
        <v/>
      </c>
      <c r="EC52" s="373" t="str">
        <f ca="1">+IF(OFFSET('Hygiene Data'!$H$13,0,10*ROW('Hygiene Data'!H46))="","",OFFSET('Hygiene Data'!$H$13,0,10*ROW('Hygiene Data'!H46)))</f>
        <v/>
      </c>
      <c r="ED52" s="373" t="str">
        <f ca="1">+IF(OFFSET('Hygiene Data'!$I$11,0,10*ROW('Hygiene Data'!I46))="","",OFFSET('Hygiene Data'!$I$11,0,10*ROW('Hygiene Data'!I46)))</f>
        <v/>
      </c>
      <c r="EE52" s="373" t="str">
        <f ca="1">+IF(OFFSET('Hygiene Data'!$I$12,0,10*ROW('Hygiene Data'!I46))="","",OFFSET('Hygiene Data'!$I$12,0,10*ROW('Hygiene Data'!I46)))</f>
        <v/>
      </c>
      <c r="EF52" s="373" t="str">
        <f ca="1">+IF(OFFSET('Hygiene Data'!$I$13,0,10*ROW('Hygiene Data'!I46))="","",OFFSET('Hygiene Data'!$I$13,0,10*ROW('Hygiene Data'!I46)))</f>
        <v/>
      </c>
    </row>
    <row r="53" spans="1:136" x14ac:dyDescent="0.25">
      <c r="A53" s="482" t="str">
        <f ca="1">+IF(OFFSET('Water Data'!$B$2,0,10*ROW('Water Data'!E47))="","",OFFSET('Water Data'!$B$2,0,10*ROW('Water Data'!E47)))</f>
        <v/>
      </c>
      <c r="B53" s="48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9" t="str">
        <f t="shared" ca="1" si="0"/>
        <v/>
      </c>
      <c r="D53" s="51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3" t="str">
        <f ca="1">+IF(OFFSET('Water Data'!$D$27,0,10*ROW('Water Data'!D47))="","",OFFSET('Water Data'!$D$27,0,10*ROW('Water Data'!D47)))</f>
        <v/>
      </c>
      <c r="BT53" s="373" t="str">
        <f ca="1">+IF(OFFSET('Water Data'!$D$28,0,10*ROW('Water Data'!D47))="","",OFFSET('Water Data'!$D$28,0,10*ROW('Water Data'!D47)))</f>
        <v/>
      </c>
      <c r="BU53" s="373" t="str">
        <f ca="1">+IF(OFFSET('Water Data'!$D$29,0,10*ROW('Water Data'!D47))="","",OFFSET('Water Data'!$D$29,0,10*ROW('Water Data'!D47)))</f>
        <v/>
      </c>
      <c r="BV53" s="373" t="str">
        <f ca="1">+IF(OFFSET('Water Data'!$E$27,0,10*ROW('Water Data'!E47))="","",OFFSET('Water Data'!$E$27,0,10*ROW('Water Data'!E47)))</f>
        <v/>
      </c>
      <c r="BW53" s="373" t="str">
        <f ca="1">+IF(OFFSET('Water Data'!$E$28,0,10*ROW('Water Data'!E47))="","",OFFSET('Water Data'!$E$28,0,10*ROW('Water Data'!E47)))</f>
        <v/>
      </c>
      <c r="BX53" s="373" t="str">
        <f ca="1">+IF(OFFSET('Water Data'!$E$29,0,10*ROW('Water Data'!E47))="","",OFFSET('Water Data'!$E$29,0,10*ROW('Water Data'!E47)))</f>
        <v/>
      </c>
      <c r="BY53" s="373" t="str">
        <f ca="1">+IF(OFFSET('Water Data'!$F$27,0,10*ROW('Water Data'!F47))="","",OFFSET('Water Data'!$F$27,0,10*ROW('Water Data'!F47)))</f>
        <v/>
      </c>
      <c r="BZ53" s="373" t="str">
        <f ca="1">+IF(OFFSET('Water Data'!$F$28,0,10*ROW('Water Data'!F47))="","",OFFSET('Water Data'!$F$28,0,10*ROW('Water Data'!F47)))</f>
        <v/>
      </c>
      <c r="CA53" s="373" t="str">
        <f ca="1">+IF(OFFSET('Water Data'!$F$29,0,10*ROW('Water Data'!F47))="","",OFFSET('Water Data'!$F$29,0,10*ROW('Water Data'!F47)))</f>
        <v/>
      </c>
      <c r="CB53" s="373" t="str">
        <f ca="1">+IF(OFFSET('Water Data'!$G$27,0,10*ROW('Water Data'!G47))="","",OFFSET('Water Data'!$G$27,0,10*ROW('Water Data'!G47)))</f>
        <v/>
      </c>
      <c r="CC53" s="373" t="str">
        <f ca="1">+IF(OFFSET('Water Data'!$G$28,0,10*ROW('Water Data'!G47))="","",OFFSET('Water Data'!$G$28,0,10*ROW('Water Data'!G47)))</f>
        <v/>
      </c>
      <c r="CD53" s="373" t="str">
        <f ca="1">+IF(OFFSET('Water Data'!$G$29,0,10*ROW('Water Data'!G47))="","",OFFSET('Water Data'!$G$29,0,10*ROW('Water Data'!G47)))</f>
        <v/>
      </c>
      <c r="CE53" s="373" t="str">
        <f ca="1">+IF(OFFSET('Water Data'!$H$27,0,10*ROW('Water Data'!H47))="","",OFFSET('Water Data'!$H$27,0,10*ROW('Water Data'!H47)))</f>
        <v/>
      </c>
      <c r="CF53" s="373" t="str">
        <f ca="1">+IF(OFFSET('Water Data'!$H$28,0,10*ROW('Water Data'!H47))="","",OFFSET('Water Data'!$H$28,0,10*ROW('Water Data'!H47)))</f>
        <v/>
      </c>
      <c r="CG53" s="373" t="str">
        <f ca="1">+IF(OFFSET('Water Data'!$H$29,0,10*ROW('Water Data'!H47))="","",OFFSET('Water Data'!$H$29,0,10*ROW('Water Data'!H47)))</f>
        <v/>
      </c>
      <c r="CH53" s="373" t="str">
        <f ca="1">+IF(OFFSET('Water Data'!$I$27,0,10*ROW('Water Data'!I47))="","",OFFSET('Water Data'!$I$27,0,10*ROW('Water Data'!I47)))</f>
        <v/>
      </c>
      <c r="CI53" s="373" t="str">
        <f ca="1">+IF(OFFSET('Water Data'!$I$28,0,10*ROW('Water Data'!I47))="","",OFFSET('Water Data'!$I$28,0,10*ROW('Water Data'!I47)))</f>
        <v/>
      </c>
      <c r="CJ53" s="373" t="str">
        <f ca="1">+IF(OFFSET('Water Data'!$I$29,0,10*ROW('Water Data'!I47))="","",OFFSET('Water Data'!$I$29,0,10*ROW('Water Data'!I47)))</f>
        <v/>
      </c>
      <c r="CK53" s="373" t="str">
        <f ca="1">+IF(OFFSET('Sanitation Data'!$D$28,0,10*ROW('Sanitation Data'!D47))="","",OFFSET('Sanitation Data'!$D$28,0,10*ROW('Sanitation Data'!D47)))</f>
        <v/>
      </c>
      <c r="CL53" s="373" t="str">
        <f ca="1">+IF(OFFSET('Sanitation Data'!$D$29,0,10*ROW('Sanitation Data'!D47))="","",OFFSET('Sanitation Data'!$D$29,0,10*ROW('Sanitation Data'!D47)))</f>
        <v/>
      </c>
      <c r="CM53" s="373" t="str">
        <f ca="1">+IF(OFFSET('Sanitation Data'!$D$30,0,10*ROW('Sanitation Data'!D47))="","",OFFSET('Sanitation Data'!$D$30,0,10*ROW('Sanitation Data'!D47)))</f>
        <v/>
      </c>
      <c r="CN53" s="373" t="str">
        <f ca="1">+IF(OFFSET('Sanitation Data'!$D$31,0,10*ROW('Sanitation Data'!D47))="","",OFFSET('Sanitation Data'!$D$31,0,10*ROW('Sanitation Data'!D47)))</f>
        <v/>
      </c>
      <c r="CO53" s="373" t="str">
        <f ca="1">+IF(OFFSET('Sanitation Data'!$D$32,0,10*ROW('Sanitation Data'!D47))="","",OFFSET('Sanitation Data'!$D$32,0,10*ROW('Sanitation Data'!D47)))</f>
        <v/>
      </c>
      <c r="CP53" s="373" t="str">
        <f ca="1">+IF(OFFSET('Sanitation Data'!$E$28,0,10*ROW('Sanitation Data'!E47))="","",OFFSET('Sanitation Data'!$E$28,0,10*ROW('Sanitation Data'!E47)))</f>
        <v/>
      </c>
      <c r="CQ53" s="373" t="str">
        <f ca="1">+IF(OFFSET('Sanitation Data'!$E$29,0,10*ROW('Sanitation Data'!E47))="","",OFFSET('Sanitation Data'!$E$29,0,10*ROW('Sanitation Data'!E47)))</f>
        <v/>
      </c>
      <c r="CR53" s="373" t="str">
        <f ca="1">+IF(OFFSET('Sanitation Data'!$E$30,0,10*ROW('Sanitation Data'!E47))="","",OFFSET('Sanitation Data'!$E$30,0,10*ROW('Sanitation Data'!E47)))</f>
        <v/>
      </c>
      <c r="CS53" s="373" t="str">
        <f ca="1">+IF(OFFSET('Sanitation Data'!$E$31,0,10*ROW('Sanitation Data'!E47))="","",OFFSET('Sanitation Data'!$E$31,0,10*ROW('Sanitation Data'!E47)))</f>
        <v/>
      </c>
      <c r="CT53" s="373" t="str">
        <f ca="1">+IF(OFFSET('Sanitation Data'!$E$32,0,10*ROW('Sanitation Data'!E47))="","",OFFSET('Sanitation Data'!$E$32,0,10*ROW('Sanitation Data'!E47)))</f>
        <v/>
      </c>
      <c r="CU53" s="373" t="str">
        <f ca="1">+IF(OFFSET('Sanitation Data'!$F$28,0,10*ROW('Sanitation Data'!F47))="","",OFFSET('Sanitation Data'!$F$28,0,10*ROW('Sanitation Data'!F47)))</f>
        <v/>
      </c>
      <c r="CV53" s="373" t="str">
        <f ca="1">+IF(OFFSET('Sanitation Data'!$F$29,0,10*ROW('Sanitation Data'!F47))="","",OFFSET('Sanitation Data'!$F$29,0,10*ROW('Sanitation Data'!F47)))</f>
        <v/>
      </c>
      <c r="CW53" s="373" t="str">
        <f ca="1">+IF(OFFSET('Sanitation Data'!$F$30,0,10*ROW('Sanitation Data'!F47))="","",OFFSET('Sanitation Data'!$F$30,0,10*ROW('Sanitation Data'!F47)))</f>
        <v/>
      </c>
      <c r="CX53" s="373" t="str">
        <f ca="1">+IF(OFFSET('Sanitation Data'!$F$31,0,10*ROW('Sanitation Data'!F47))="","",OFFSET('Sanitation Data'!$F$31,0,10*ROW('Sanitation Data'!F47)))</f>
        <v/>
      </c>
      <c r="CY53" s="373" t="str">
        <f ca="1">+IF(OFFSET('Sanitation Data'!$F$32,0,10*ROW('Sanitation Data'!F47))="","",OFFSET('Sanitation Data'!$F$32,0,10*ROW('Sanitation Data'!F47)))</f>
        <v/>
      </c>
      <c r="CZ53" s="373" t="str">
        <f ca="1">+IF(OFFSET('Sanitation Data'!$G$28,0,10*ROW('Sanitation Data'!G47))="","",OFFSET('Sanitation Data'!$G$28,0,10*ROW('Sanitation Data'!G47)))</f>
        <v/>
      </c>
      <c r="DA53" s="373" t="str">
        <f ca="1">+IF(OFFSET('Sanitation Data'!$G$29,0,10*ROW('Sanitation Data'!G47))="","",OFFSET('Sanitation Data'!$G$29,0,10*ROW('Sanitation Data'!G47)))</f>
        <v/>
      </c>
      <c r="DB53" s="373" t="str">
        <f ca="1">+IF(OFFSET('Sanitation Data'!$G$30,0,10*ROW('Sanitation Data'!G47))="","",OFFSET('Sanitation Data'!$G$30,0,10*ROW('Sanitation Data'!G47)))</f>
        <v/>
      </c>
      <c r="DC53" s="373" t="str">
        <f ca="1">+IF(OFFSET('Sanitation Data'!$G$31,0,10*ROW('Sanitation Data'!G47))="","",OFFSET('Sanitation Data'!$G$31,0,10*ROW('Sanitation Data'!G47)))</f>
        <v/>
      </c>
      <c r="DD53" s="373" t="str">
        <f ca="1">+IF(OFFSET('Sanitation Data'!$G$32,0,10*ROW('Sanitation Data'!G47))="","",OFFSET('Sanitation Data'!$G$32,0,10*ROW('Sanitation Data'!G47)))</f>
        <v/>
      </c>
      <c r="DE53" s="373" t="str">
        <f ca="1">+IF(OFFSET('Sanitation Data'!$H$28,0,10*ROW('Sanitation Data'!H47))="","",OFFSET('Sanitation Data'!$H$28,0,10*ROW('Sanitation Data'!H47)))</f>
        <v/>
      </c>
      <c r="DF53" s="373" t="str">
        <f ca="1">+IF(OFFSET('Sanitation Data'!$H$29,0,10*ROW('Sanitation Data'!H47))="","",OFFSET('Sanitation Data'!$H$29,0,10*ROW('Sanitation Data'!H47)))</f>
        <v/>
      </c>
      <c r="DG53" s="373" t="str">
        <f ca="1">+IF(OFFSET('Sanitation Data'!$H$30,0,10*ROW('Sanitation Data'!H47))="","",OFFSET('Sanitation Data'!$H$30,0,10*ROW('Sanitation Data'!H47)))</f>
        <v/>
      </c>
      <c r="DH53" s="373" t="str">
        <f ca="1">+IF(OFFSET('Sanitation Data'!$H$31,0,10*ROW('Sanitation Data'!H47))="","",OFFSET('Sanitation Data'!$H$31,0,10*ROW('Sanitation Data'!H47)))</f>
        <v/>
      </c>
      <c r="DI53" s="373" t="str">
        <f ca="1">+IF(OFFSET('Sanitation Data'!$H$32,0,10*ROW('Sanitation Data'!H47))="","",OFFSET('Sanitation Data'!$H$32,0,10*ROW('Sanitation Data'!H47)))</f>
        <v/>
      </c>
      <c r="DJ53" s="373" t="str">
        <f ca="1">+IF(OFFSET('Sanitation Data'!$I$28,0,10*ROW('Sanitation Data'!I47))="","",OFFSET('Sanitation Data'!$I$28,0,10*ROW('Sanitation Data'!I47)))</f>
        <v/>
      </c>
      <c r="DK53" s="373" t="str">
        <f ca="1">+IF(OFFSET('Sanitation Data'!$I$29,0,10*ROW('Sanitation Data'!I47))="","",OFFSET('Sanitation Data'!$I$29,0,10*ROW('Sanitation Data'!I47)))</f>
        <v/>
      </c>
      <c r="DL53" s="373" t="str">
        <f ca="1">+IF(OFFSET('Sanitation Data'!$I$30,0,10*ROW('Sanitation Data'!I47))="","",OFFSET('Sanitation Data'!$I$30,0,10*ROW('Sanitation Data'!I47)))</f>
        <v/>
      </c>
      <c r="DM53" s="373" t="str">
        <f ca="1">+IF(OFFSET('Sanitation Data'!$I$31,0,10*ROW('Sanitation Data'!I47))="","",OFFSET('Sanitation Data'!$I$31,0,10*ROW('Sanitation Data'!I47)))</f>
        <v/>
      </c>
      <c r="DN53" s="373" t="str">
        <f ca="1">+IF(OFFSET('Sanitation Data'!$I$32,0,10*ROW('Sanitation Data'!I47))="","",OFFSET('Sanitation Data'!$I$32,0,10*ROW('Sanitation Data'!I47)))</f>
        <v/>
      </c>
      <c r="DO53" s="373" t="str">
        <f ca="1">+IF(OFFSET('Hygiene Data'!$D$11,0,10*ROW('Hygiene Data'!D47))="","",OFFSET('Hygiene Data'!$D$11,0,10*ROW('Hygiene Data'!D47)))</f>
        <v/>
      </c>
      <c r="DP53" s="373" t="str">
        <f ca="1">+IF(OFFSET('Hygiene Data'!$D$12,0,10*ROW('Hygiene Data'!D47))="","",OFFSET('Hygiene Data'!$D$12,0,10*ROW('Hygiene Data'!D47)))</f>
        <v/>
      </c>
      <c r="DQ53" s="373" t="str">
        <f ca="1">+IF(OFFSET('Hygiene Data'!$D$13,0,10*ROW('Hygiene Data'!D47))="","",OFFSET('Hygiene Data'!$D$13,0,10*ROW('Hygiene Data'!D47)))</f>
        <v/>
      </c>
      <c r="DR53" s="373" t="str">
        <f ca="1">+IF(OFFSET('Hygiene Data'!$E$11,0,10*ROW('Hygiene Data'!E47))="","",OFFSET('Hygiene Data'!$E$11,0,10*ROW('Hygiene Data'!E47)))</f>
        <v/>
      </c>
      <c r="DS53" s="373" t="str">
        <f ca="1">+IF(OFFSET('Hygiene Data'!$E$12,0,10*ROW('Hygiene Data'!E47))="","",OFFSET('Hygiene Data'!$E$12,0,10*ROW('Hygiene Data'!E47)))</f>
        <v/>
      </c>
      <c r="DT53" s="373" t="str">
        <f ca="1">+IF(OFFSET('Hygiene Data'!$E$13,0,10*ROW('Hygiene Data'!E47))="","",OFFSET('Hygiene Data'!$E$13,0,10*ROW('Hygiene Data'!E47)))</f>
        <v/>
      </c>
      <c r="DU53" s="373" t="str">
        <f ca="1">+IF(OFFSET('Hygiene Data'!$F$11,0,10*ROW('Hygiene Data'!F47))="","",OFFSET('Hygiene Data'!$F$11,0,10*ROW('Hygiene Data'!F47)))</f>
        <v/>
      </c>
      <c r="DV53" s="373" t="str">
        <f ca="1">+IF(OFFSET('Hygiene Data'!$F$12,0,10*ROW('Hygiene Data'!F47))="","",OFFSET('Hygiene Data'!$F$12,0,10*ROW('Hygiene Data'!F47)))</f>
        <v/>
      </c>
      <c r="DW53" s="373" t="str">
        <f ca="1">+IF(OFFSET('Hygiene Data'!$F$13,0,10*ROW('Hygiene Data'!F47))="","",OFFSET('Hygiene Data'!$F$13,0,10*ROW('Hygiene Data'!F47)))</f>
        <v/>
      </c>
      <c r="DX53" s="373" t="str">
        <f ca="1">+IF(OFFSET('Hygiene Data'!$G$11,0,10*ROW('Hygiene Data'!G47))="","",OFFSET('Hygiene Data'!$G$11,0,10*ROW('Hygiene Data'!G47)))</f>
        <v/>
      </c>
      <c r="DY53" s="373" t="str">
        <f ca="1">+IF(OFFSET('Hygiene Data'!$G$12,0,10*ROW('Hygiene Data'!G47))="","",OFFSET('Hygiene Data'!$G$12,0,10*ROW('Hygiene Data'!G47)))</f>
        <v/>
      </c>
      <c r="DZ53" s="373" t="str">
        <f ca="1">+IF(OFFSET('Hygiene Data'!$G$13,0,10*ROW('Hygiene Data'!G47))="","",OFFSET('Hygiene Data'!$G$13,0,10*ROW('Hygiene Data'!G47)))</f>
        <v/>
      </c>
      <c r="EA53" s="373" t="str">
        <f ca="1">+IF(OFFSET('Hygiene Data'!$H$11,0,10*ROW('Hygiene Data'!H47))="","",OFFSET('Hygiene Data'!$H$11,0,10*ROW('Hygiene Data'!H47)))</f>
        <v/>
      </c>
      <c r="EB53" s="373" t="str">
        <f ca="1">+IF(OFFSET('Hygiene Data'!$H$12,0,10*ROW('Hygiene Data'!H47))="","",OFFSET('Hygiene Data'!$H$12,0,10*ROW('Hygiene Data'!H47)))</f>
        <v/>
      </c>
      <c r="EC53" s="373" t="str">
        <f ca="1">+IF(OFFSET('Hygiene Data'!$H$13,0,10*ROW('Hygiene Data'!H47))="","",OFFSET('Hygiene Data'!$H$13,0,10*ROW('Hygiene Data'!H47)))</f>
        <v/>
      </c>
      <c r="ED53" s="373" t="str">
        <f ca="1">+IF(OFFSET('Hygiene Data'!$I$11,0,10*ROW('Hygiene Data'!I47))="","",OFFSET('Hygiene Data'!$I$11,0,10*ROW('Hygiene Data'!I47)))</f>
        <v/>
      </c>
      <c r="EE53" s="373" t="str">
        <f ca="1">+IF(OFFSET('Hygiene Data'!$I$12,0,10*ROW('Hygiene Data'!I47))="","",OFFSET('Hygiene Data'!$I$12,0,10*ROW('Hygiene Data'!I47)))</f>
        <v/>
      </c>
      <c r="EF53" s="373" t="str">
        <f ca="1">+IF(OFFSET('Hygiene Data'!$I$13,0,10*ROW('Hygiene Data'!I47))="","",OFFSET('Hygiene Data'!$I$13,0,10*ROW('Hygiene Data'!I47)))</f>
        <v/>
      </c>
    </row>
    <row r="54" spans="1:136" x14ac:dyDescent="0.25">
      <c r="A54" s="482" t="str">
        <f ca="1">+IF(OFFSET('Water Data'!$B$2,0,10*ROW('Water Data'!E48))="","",OFFSET('Water Data'!$B$2,0,10*ROW('Water Data'!E48)))</f>
        <v/>
      </c>
      <c r="B54" s="48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9" t="str">
        <f t="shared" ca="1" si="0"/>
        <v/>
      </c>
      <c r="D54" s="51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3" t="str">
        <f ca="1">+IF(OFFSET('Water Data'!$D$27,0,10*ROW('Water Data'!D48))="","",OFFSET('Water Data'!$D$27,0,10*ROW('Water Data'!D48)))</f>
        <v/>
      </c>
      <c r="BT54" s="373" t="str">
        <f ca="1">+IF(OFFSET('Water Data'!$D$28,0,10*ROW('Water Data'!D48))="","",OFFSET('Water Data'!$D$28,0,10*ROW('Water Data'!D48)))</f>
        <v/>
      </c>
      <c r="BU54" s="373" t="str">
        <f ca="1">+IF(OFFSET('Water Data'!$D$29,0,10*ROW('Water Data'!D48))="","",OFFSET('Water Data'!$D$29,0,10*ROW('Water Data'!D48)))</f>
        <v/>
      </c>
      <c r="BV54" s="373" t="str">
        <f ca="1">+IF(OFFSET('Water Data'!$E$27,0,10*ROW('Water Data'!E48))="","",OFFSET('Water Data'!$E$27,0,10*ROW('Water Data'!E48)))</f>
        <v/>
      </c>
      <c r="BW54" s="373" t="str">
        <f ca="1">+IF(OFFSET('Water Data'!$E$28,0,10*ROW('Water Data'!E48))="","",OFFSET('Water Data'!$E$28,0,10*ROW('Water Data'!E48)))</f>
        <v/>
      </c>
      <c r="BX54" s="373" t="str">
        <f ca="1">+IF(OFFSET('Water Data'!$E$29,0,10*ROW('Water Data'!E48))="","",OFFSET('Water Data'!$E$29,0,10*ROW('Water Data'!E48)))</f>
        <v/>
      </c>
      <c r="BY54" s="373" t="str">
        <f ca="1">+IF(OFFSET('Water Data'!$F$27,0,10*ROW('Water Data'!F48))="","",OFFSET('Water Data'!$F$27,0,10*ROW('Water Data'!F48)))</f>
        <v/>
      </c>
      <c r="BZ54" s="373" t="str">
        <f ca="1">+IF(OFFSET('Water Data'!$F$28,0,10*ROW('Water Data'!F48))="","",OFFSET('Water Data'!$F$28,0,10*ROW('Water Data'!F48)))</f>
        <v/>
      </c>
      <c r="CA54" s="373" t="str">
        <f ca="1">+IF(OFFSET('Water Data'!$F$29,0,10*ROW('Water Data'!F48))="","",OFFSET('Water Data'!$F$29,0,10*ROW('Water Data'!F48)))</f>
        <v/>
      </c>
      <c r="CB54" s="373" t="str">
        <f ca="1">+IF(OFFSET('Water Data'!$G$27,0,10*ROW('Water Data'!G48))="","",OFFSET('Water Data'!$G$27,0,10*ROW('Water Data'!G48)))</f>
        <v/>
      </c>
      <c r="CC54" s="373" t="str">
        <f ca="1">+IF(OFFSET('Water Data'!$G$28,0,10*ROW('Water Data'!G48))="","",OFFSET('Water Data'!$G$28,0,10*ROW('Water Data'!G48)))</f>
        <v/>
      </c>
      <c r="CD54" s="373" t="str">
        <f ca="1">+IF(OFFSET('Water Data'!$G$29,0,10*ROW('Water Data'!G48))="","",OFFSET('Water Data'!$G$29,0,10*ROW('Water Data'!G48)))</f>
        <v/>
      </c>
      <c r="CE54" s="373" t="str">
        <f ca="1">+IF(OFFSET('Water Data'!$H$27,0,10*ROW('Water Data'!H48))="","",OFFSET('Water Data'!$H$27,0,10*ROW('Water Data'!H48)))</f>
        <v/>
      </c>
      <c r="CF54" s="373" t="str">
        <f ca="1">+IF(OFFSET('Water Data'!$H$28,0,10*ROW('Water Data'!H48))="","",OFFSET('Water Data'!$H$28,0,10*ROW('Water Data'!H48)))</f>
        <v/>
      </c>
      <c r="CG54" s="373" t="str">
        <f ca="1">+IF(OFFSET('Water Data'!$H$29,0,10*ROW('Water Data'!H48))="","",OFFSET('Water Data'!$H$29,0,10*ROW('Water Data'!H48)))</f>
        <v/>
      </c>
      <c r="CH54" s="373" t="str">
        <f ca="1">+IF(OFFSET('Water Data'!$I$27,0,10*ROW('Water Data'!I48))="","",OFFSET('Water Data'!$I$27,0,10*ROW('Water Data'!I48)))</f>
        <v/>
      </c>
      <c r="CI54" s="373" t="str">
        <f ca="1">+IF(OFFSET('Water Data'!$I$28,0,10*ROW('Water Data'!I48))="","",OFFSET('Water Data'!$I$28,0,10*ROW('Water Data'!I48)))</f>
        <v/>
      </c>
      <c r="CJ54" s="373" t="str">
        <f ca="1">+IF(OFFSET('Water Data'!$I$29,0,10*ROW('Water Data'!I48))="","",OFFSET('Water Data'!$I$29,0,10*ROW('Water Data'!I48)))</f>
        <v/>
      </c>
      <c r="CK54" s="373" t="str">
        <f ca="1">+IF(OFFSET('Sanitation Data'!$D$28,0,10*ROW('Sanitation Data'!D48))="","",OFFSET('Sanitation Data'!$D$28,0,10*ROW('Sanitation Data'!D48)))</f>
        <v/>
      </c>
      <c r="CL54" s="373" t="str">
        <f ca="1">+IF(OFFSET('Sanitation Data'!$D$29,0,10*ROW('Sanitation Data'!D48))="","",OFFSET('Sanitation Data'!$D$29,0,10*ROW('Sanitation Data'!D48)))</f>
        <v/>
      </c>
      <c r="CM54" s="373" t="str">
        <f ca="1">+IF(OFFSET('Sanitation Data'!$D$30,0,10*ROW('Sanitation Data'!D48))="","",OFFSET('Sanitation Data'!$D$30,0,10*ROW('Sanitation Data'!D48)))</f>
        <v/>
      </c>
      <c r="CN54" s="373" t="str">
        <f ca="1">+IF(OFFSET('Sanitation Data'!$D$31,0,10*ROW('Sanitation Data'!D48))="","",OFFSET('Sanitation Data'!$D$31,0,10*ROW('Sanitation Data'!D48)))</f>
        <v/>
      </c>
      <c r="CO54" s="373" t="str">
        <f ca="1">+IF(OFFSET('Sanitation Data'!$D$32,0,10*ROW('Sanitation Data'!D48))="","",OFFSET('Sanitation Data'!$D$32,0,10*ROW('Sanitation Data'!D48)))</f>
        <v/>
      </c>
      <c r="CP54" s="373" t="str">
        <f ca="1">+IF(OFFSET('Sanitation Data'!$E$28,0,10*ROW('Sanitation Data'!E48))="","",OFFSET('Sanitation Data'!$E$28,0,10*ROW('Sanitation Data'!E48)))</f>
        <v/>
      </c>
      <c r="CQ54" s="373" t="str">
        <f ca="1">+IF(OFFSET('Sanitation Data'!$E$29,0,10*ROW('Sanitation Data'!E48))="","",OFFSET('Sanitation Data'!$E$29,0,10*ROW('Sanitation Data'!E48)))</f>
        <v/>
      </c>
      <c r="CR54" s="373" t="str">
        <f ca="1">+IF(OFFSET('Sanitation Data'!$E$30,0,10*ROW('Sanitation Data'!E48))="","",OFFSET('Sanitation Data'!$E$30,0,10*ROW('Sanitation Data'!E48)))</f>
        <v/>
      </c>
      <c r="CS54" s="373" t="str">
        <f ca="1">+IF(OFFSET('Sanitation Data'!$E$31,0,10*ROW('Sanitation Data'!E48))="","",OFFSET('Sanitation Data'!$E$31,0,10*ROW('Sanitation Data'!E48)))</f>
        <v/>
      </c>
      <c r="CT54" s="373" t="str">
        <f ca="1">+IF(OFFSET('Sanitation Data'!$E$32,0,10*ROW('Sanitation Data'!E48))="","",OFFSET('Sanitation Data'!$E$32,0,10*ROW('Sanitation Data'!E48)))</f>
        <v/>
      </c>
      <c r="CU54" s="373" t="str">
        <f ca="1">+IF(OFFSET('Sanitation Data'!$F$28,0,10*ROW('Sanitation Data'!F48))="","",OFFSET('Sanitation Data'!$F$28,0,10*ROW('Sanitation Data'!F48)))</f>
        <v/>
      </c>
      <c r="CV54" s="373" t="str">
        <f ca="1">+IF(OFFSET('Sanitation Data'!$F$29,0,10*ROW('Sanitation Data'!F48))="","",OFFSET('Sanitation Data'!$F$29,0,10*ROW('Sanitation Data'!F48)))</f>
        <v/>
      </c>
      <c r="CW54" s="373" t="str">
        <f ca="1">+IF(OFFSET('Sanitation Data'!$F$30,0,10*ROW('Sanitation Data'!F48))="","",OFFSET('Sanitation Data'!$F$30,0,10*ROW('Sanitation Data'!F48)))</f>
        <v/>
      </c>
      <c r="CX54" s="373" t="str">
        <f ca="1">+IF(OFFSET('Sanitation Data'!$F$31,0,10*ROW('Sanitation Data'!F48))="","",OFFSET('Sanitation Data'!$F$31,0,10*ROW('Sanitation Data'!F48)))</f>
        <v/>
      </c>
      <c r="CY54" s="373" t="str">
        <f ca="1">+IF(OFFSET('Sanitation Data'!$F$32,0,10*ROW('Sanitation Data'!F48))="","",OFFSET('Sanitation Data'!$F$32,0,10*ROW('Sanitation Data'!F48)))</f>
        <v/>
      </c>
      <c r="CZ54" s="373" t="str">
        <f ca="1">+IF(OFFSET('Sanitation Data'!$G$28,0,10*ROW('Sanitation Data'!G48))="","",OFFSET('Sanitation Data'!$G$28,0,10*ROW('Sanitation Data'!G48)))</f>
        <v/>
      </c>
      <c r="DA54" s="373" t="str">
        <f ca="1">+IF(OFFSET('Sanitation Data'!$G$29,0,10*ROW('Sanitation Data'!G48))="","",OFFSET('Sanitation Data'!$G$29,0,10*ROW('Sanitation Data'!G48)))</f>
        <v/>
      </c>
      <c r="DB54" s="373" t="str">
        <f ca="1">+IF(OFFSET('Sanitation Data'!$G$30,0,10*ROW('Sanitation Data'!G48))="","",OFFSET('Sanitation Data'!$G$30,0,10*ROW('Sanitation Data'!G48)))</f>
        <v/>
      </c>
      <c r="DC54" s="373" t="str">
        <f ca="1">+IF(OFFSET('Sanitation Data'!$G$31,0,10*ROW('Sanitation Data'!G48))="","",OFFSET('Sanitation Data'!$G$31,0,10*ROW('Sanitation Data'!G48)))</f>
        <v/>
      </c>
      <c r="DD54" s="373" t="str">
        <f ca="1">+IF(OFFSET('Sanitation Data'!$G$32,0,10*ROW('Sanitation Data'!G48))="","",OFFSET('Sanitation Data'!$G$32,0,10*ROW('Sanitation Data'!G48)))</f>
        <v/>
      </c>
      <c r="DE54" s="373" t="str">
        <f ca="1">+IF(OFFSET('Sanitation Data'!$H$28,0,10*ROW('Sanitation Data'!H48))="","",OFFSET('Sanitation Data'!$H$28,0,10*ROW('Sanitation Data'!H48)))</f>
        <v/>
      </c>
      <c r="DF54" s="373" t="str">
        <f ca="1">+IF(OFFSET('Sanitation Data'!$H$29,0,10*ROW('Sanitation Data'!H48))="","",OFFSET('Sanitation Data'!$H$29,0,10*ROW('Sanitation Data'!H48)))</f>
        <v/>
      </c>
      <c r="DG54" s="373" t="str">
        <f ca="1">+IF(OFFSET('Sanitation Data'!$H$30,0,10*ROW('Sanitation Data'!H48))="","",OFFSET('Sanitation Data'!$H$30,0,10*ROW('Sanitation Data'!H48)))</f>
        <v/>
      </c>
      <c r="DH54" s="373" t="str">
        <f ca="1">+IF(OFFSET('Sanitation Data'!$H$31,0,10*ROW('Sanitation Data'!H48))="","",OFFSET('Sanitation Data'!$H$31,0,10*ROW('Sanitation Data'!H48)))</f>
        <v/>
      </c>
      <c r="DI54" s="373" t="str">
        <f ca="1">+IF(OFFSET('Sanitation Data'!$H$32,0,10*ROW('Sanitation Data'!H48))="","",OFFSET('Sanitation Data'!$H$32,0,10*ROW('Sanitation Data'!H48)))</f>
        <v/>
      </c>
      <c r="DJ54" s="373" t="str">
        <f ca="1">+IF(OFFSET('Sanitation Data'!$I$28,0,10*ROW('Sanitation Data'!I48))="","",OFFSET('Sanitation Data'!$I$28,0,10*ROW('Sanitation Data'!I48)))</f>
        <v/>
      </c>
      <c r="DK54" s="373" t="str">
        <f ca="1">+IF(OFFSET('Sanitation Data'!$I$29,0,10*ROW('Sanitation Data'!I48))="","",OFFSET('Sanitation Data'!$I$29,0,10*ROW('Sanitation Data'!I48)))</f>
        <v/>
      </c>
      <c r="DL54" s="373" t="str">
        <f ca="1">+IF(OFFSET('Sanitation Data'!$I$30,0,10*ROW('Sanitation Data'!I48))="","",OFFSET('Sanitation Data'!$I$30,0,10*ROW('Sanitation Data'!I48)))</f>
        <v/>
      </c>
      <c r="DM54" s="373" t="str">
        <f ca="1">+IF(OFFSET('Sanitation Data'!$I$31,0,10*ROW('Sanitation Data'!I48))="","",OFFSET('Sanitation Data'!$I$31,0,10*ROW('Sanitation Data'!I48)))</f>
        <v/>
      </c>
      <c r="DN54" s="373" t="str">
        <f ca="1">+IF(OFFSET('Sanitation Data'!$I$32,0,10*ROW('Sanitation Data'!I48))="","",OFFSET('Sanitation Data'!$I$32,0,10*ROW('Sanitation Data'!I48)))</f>
        <v/>
      </c>
      <c r="DO54" s="373" t="str">
        <f ca="1">+IF(OFFSET('Hygiene Data'!$D$11,0,10*ROW('Hygiene Data'!D48))="","",OFFSET('Hygiene Data'!$D$11,0,10*ROW('Hygiene Data'!D48)))</f>
        <v/>
      </c>
      <c r="DP54" s="373" t="str">
        <f ca="1">+IF(OFFSET('Hygiene Data'!$D$12,0,10*ROW('Hygiene Data'!D48))="","",OFFSET('Hygiene Data'!$D$12,0,10*ROW('Hygiene Data'!D48)))</f>
        <v/>
      </c>
      <c r="DQ54" s="373" t="str">
        <f ca="1">+IF(OFFSET('Hygiene Data'!$D$13,0,10*ROW('Hygiene Data'!D48))="","",OFFSET('Hygiene Data'!$D$13,0,10*ROW('Hygiene Data'!D48)))</f>
        <v/>
      </c>
      <c r="DR54" s="373" t="str">
        <f ca="1">+IF(OFFSET('Hygiene Data'!$E$11,0,10*ROW('Hygiene Data'!E48))="","",OFFSET('Hygiene Data'!$E$11,0,10*ROW('Hygiene Data'!E48)))</f>
        <v/>
      </c>
      <c r="DS54" s="373" t="str">
        <f ca="1">+IF(OFFSET('Hygiene Data'!$E$12,0,10*ROW('Hygiene Data'!E48))="","",OFFSET('Hygiene Data'!$E$12,0,10*ROW('Hygiene Data'!E48)))</f>
        <v/>
      </c>
      <c r="DT54" s="373" t="str">
        <f ca="1">+IF(OFFSET('Hygiene Data'!$E$13,0,10*ROW('Hygiene Data'!E48))="","",OFFSET('Hygiene Data'!$E$13,0,10*ROW('Hygiene Data'!E48)))</f>
        <v/>
      </c>
      <c r="DU54" s="373" t="str">
        <f ca="1">+IF(OFFSET('Hygiene Data'!$F$11,0,10*ROW('Hygiene Data'!F48))="","",OFFSET('Hygiene Data'!$F$11,0,10*ROW('Hygiene Data'!F48)))</f>
        <v/>
      </c>
      <c r="DV54" s="373" t="str">
        <f ca="1">+IF(OFFSET('Hygiene Data'!$F$12,0,10*ROW('Hygiene Data'!F48))="","",OFFSET('Hygiene Data'!$F$12,0,10*ROW('Hygiene Data'!F48)))</f>
        <v/>
      </c>
      <c r="DW54" s="373" t="str">
        <f ca="1">+IF(OFFSET('Hygiene Data'!$F$13,0,10*ROW('Hygiene Data'!F48))="","",OFFSET('Hygiene Data'!$F$13,0,10*ROW('Hygiene Data'!F48)))</f>
        <v/>
      </c>
      <c r="DX54" s="373" t="str">
        <f ca="1">+IF(OFFSET('Hygiene Data'!$G$11,0,10*ROW('Hygiene Data'!G48))="","",OFFSET('Hygiene Data'!$G$11,0,10*ROW('Hygiene Data'!G48)))</f>
        <v/>
      </c>
      <c r="DY54" s="373" t="str">
        <f ca="1">+IF(OFFSET('Hygiene Data'!$G$12,0,10*ROW('Hygiene Data'!G48))="","",OFFSET('Hygiene Data'!$G$12,0,10*ROW('Hygiene Data'!G48)))</f>
        <v/>
      </c>
      <c r="DZ54" s="373" t="str">
        <f ca="1">+IF(OFFSET('Hygiene Data'!$G$13,0,10*ROW('Hygiene Data'!G48))="","",OFFSET('Hygiene Data'!$G$13,0,10*ROW('Hygiene Data'!G48)))</f>
        <v/>
      </c>
      <c r="EA54" s="373" t="str">
        <f ca="1">+IF(OFFSET('Hygiene Data'!$H$11,0,10*ROW('Hygiene Data'!H48))="","",OFFSET('Hygiene Data'!$H$11,0,10*ROW('Hygiene Data'!H48)))</f>
        <v/>
      </c>
      <c r="EB54" s="373" t="str">
        <f ca="1">+IF(OFFSET('Hygiene Data'!$H$12,0,10*ROW('Hygiene Data'!H48))="","",OFFSET('Hygiene Data'!$H$12,0,10*ROW('Hygiene Data'!H48)))</f>
        <v/>
      </c>
      <c r="EC54" s="373" t="str">
        <f ca="1">+IF(OFFSET('Hygiene Data'!$H$13,0,10*ROW('Hygiene Data'!H48))="","",OFFSET('Hygiene Data'!$H$13,0,10*ROW('Hygiene Data'!H48)))</f>
        <v/>
      </c>
      <c r="ED54" s="373" t="str">
        <f ca="1">+IF(OFFSET('Hygiene Data'!$I$11,0,10*ROW('Hygiene Data'!I48))="","",OFFSET('Hygiene Data'!$I$11,0,10*ROW('Hygiene Data'!I48)))</f>
        <v/>
      </c>
      <c r="EE54" s="373" t="str">
        <f ca="1">+IF(OFFSET('Hygiene Data'!$I$12,0,10*ROW('Hygiene Data'!I48))="","",OFFSET('Hygiene Data'!$I$12,0,10*ROW('Hygiene Data'!I48)))</f>
        <v/>
      </c>
      <c r="EF54" s="373" t="str">
        <f ca="1">+IF(OFFSET('Hygiene Data'!$I$13,0,10*ROW('Hygiene Data'!I48))="","",OFFSET('Hygiene Data'!$I$13,0,10*ROW('Hygiene Data'!I48)))</f>
        <v/>
      </c>
    </row>
    <row r="55" spans="1:136" x14ac:dyDescent="0.25">
      <c r="A55" s="482" t="str">
        <f ca="1">+IF(OFFSET('Water Data'!$B$2,0,10*ROW('Water Data'!E49))="","",OFFSET('Water Data'!$B$2,0,10*ROW('Water Data'!E49)))</f>
        <v/>
      </c>
      <c r="B55" s="48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9" t="str">
        <f t="shared" ca="1" si="0"/>
        <v/>
      </c>
      <c r="D55" s="51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3" t="str">
        <f ca="1">+IF(OFFSET('Water Data'!$D$27,0,10*ROW('Water Data'!D49))="","",OFFSET('Water Data'!$D$27,0,10*ROW('Water Data'!D49)))</f>
        <v/>
      </c>
      <c r="BT55" s="373" t="str">
        <f ca="1">+IF(OFFSET('Water Data'!$D$28,0,10*ROW('Water Data'!D49))="","",OFFSET('Water Data'!$D$28,0,10*ROW('Water Data'!D49)))</f>
        <v/>
      </c>
      <c r="BU55" s="373" t="str">
        <f ca="1">+IF(OFFSET('Water Data'!$D$29,0,10*ROW('Water Data'!D49))="","",OFFSET('Water Data'!$D$29,0,10*ROW('Water Data'!D49)))</f>
        <v/>
      </c>
      <c r="BV55" s="373" t="str">
        <f ca="1">+IF(OFFSET('Water Data'!$E$27,0,10*ROW('Water Data'!E49))="","",OFFSET('Water Data'!$E$27,0,10*ROW('Water Data'!E49)))</f>
        <v/>
      </c>
      <c r="BW55" s="373" t="str">
        <f ca="1">+IF(OFFSET('Water Data'!$E$28,0,10*ROW('Water Data'!E49))="","",OFFSET('Water Data'!$E$28,0,10*ROW('Water Data'!E49)))</f>
        <v/>
      </c>
      <c r="BX55" s="373" t="str">
        <f ca="1">+IF(OFFSET('Water Data'!$E$29,0,10*ROW('Water Data'!E49))="","",OFFSET('Water Data'!$E$29,0,10*ROW('Water Data'!E49)))</f>
        <v/>
      </c>
      <c r="BY55" s="373" t="str">
        <f ca="1">+IF(OFFSET('Water Data'!$F$27,0,10*ROW('Water Data'!F49))="","",OFFSET('Water Data'!$F$27,0,10*ROW('Water Data'!F49)))</f>
        <v/>
      </c>
      <c r="BZ55" s="373" t="str">
        <f ca="1">+IF(OFFSET('Water Data'!$F$28,0,10*ROW('Water Data'!F49))="","",OFFSET('Water Data'!$F$28,0,10*ROW('Water Data'!F49)))</f>
        <v/>
      </c>
      <c r="CA55" s="373" t="str">
        <f ca="1">+IF(OFFSET('Water Data'!$F$29,0,10*ROW('Water Data'!F49))="","",OFFSET('Water Data'!$F$29,0,10*ROW('Water Data'!F49)))</f>
        <v/>
      </c>
      <c r="CB55" s="373" t="str">
        <f ca="1">+IF(OFFSET('Water Data'!$G$27,0,10*ROW('Water Data'!G49))="","",OFFSET('Water Data'!$G$27,0,10*ROW('Water Data'!G49)))</f>
        <v/>
      </c>
      <c r="CC55" s="373" t="str">
        <f ca="1">+IF(OFFSET('Water Data'!$G$28,0,10*ROW('Water Data'!G49))="","",OFFSET('Water Data'!$G$28,0,10*ROW('Water Data'!G49)))</f>
        <v/>
      </c>
      <c r="CD55" s="373" t="str">
        <f ca="1">+IF(OFFSET('Water Data'!$G$29,0,10*ROW('Water Data'!G49))="","",OFFSET('Water Data'!$G$29,0,10*ROW('Water Data'!G49)))</f>
        <v/>
      </c>
      <c r="CE55" s="373" t="str">
        <f ca="1">+IF(OFFSET('Water Data'!$H$27,0,10*ROW('Water Data'!H49))="","",OFFSET('Water Data'!$H$27,0,10*ROW('Water Data'!H49)))</f>
        <v/>
      </c>
      <c r="CF55" s="373" t="str">
        <f ca="1">+IF(OFFSET('Water Data'!$H$28,0,10*ROW('Water Data'!H49))="","",OFFSET('Water Data'!$H$28,0,10*ROW('Water Data'!H49)))</f>
        <v/>
      </c>
      <c r="CG55" s="373" t="str">
        <f ca="1">+IF(OFFSET('Water Data'!$H$29,0,10*ROW('Water Data'!H49))="","",OFFSET('Water Data'!$H$29,0,10*ROW('Water Data'!H49)))</f>
        <v/>
      </c>
      <c r="CH55" s="373" t="str">
        <f ca="1">+IF(OFFSET('Water Data'!$I$27,0,10*ROW('Water Data'!I49))="","",OFFSET('Water Data'!$I$27,0,10*ROW('Water Data'!I49)))</f>
        <v/>
      </c>
      <c r="CI55" s="373" t="str">
        <f ca="1">+IF(OFFSET('Water Data'!$I$28,0,10*ROW('Water Data'!I49))="","",OFFSET('Water Data'!$I$28,0,10*ROW('Water Data'!I49)))</f>
        <v/>
      </c>
      <c r="CJ55" s="373" t="str">
        <f ca="1">+IF(OFFSET('Water Data'!$I$29,0,10*ROW('Water Data'!I49))="","",OFFSET('Water Data'!$I$29,0,10*ROW('Water Data'!I49)))</f>
        <v/>
      </c>
      <c r="CK55" s="373" t="str">
        <f ca="1">+IF(OFFSET('Sanitation Data'!$D$28,0,10*ROW('Sanitation Data'!D49))="","",OFFSET('Sanitation Data'!$D$28,0,10*ROW('Sanitation Data'!D49)))</f>
        <v/>
      </c>
      <c r="CL55" s="373" t="str">
        <f ca="1">+IF(OFFSET('Sanitation Data'!$D$29,0,10*ROW('Sanitation Data'!D49))="","",OFFSET('Sanitation Data'!$D$29,0,10*ROW('Sanitation Data'!D49)))</f>
        <v/>
      </c>
      <c r="CM55" s="373" t="str">
        <f ca="1">+IF(OFFSET('Sanitation Data'!$D$30,0,10*ROW('Sanitation Data'!D49))="","",OFFSET('Sanitation Data'!$D$30,0,10*ROW('Sanitation Data'!D49)))</f>
        <v/>
      </c>
      <c r="CN55" s="373" t="str">
        <f ca="1">+IF(OFFSET('Sanitation Data'!$D$31,0,10*ROW('Sanitation Data'!D49))="","",OFFSET('Sanitation Data'!$D$31,0,10*ROW('Sanitation Data'!D49)))</f>
        <v/>
      </c>
      <c r="CO55" s="373" t="str">
        <f ca="1">+IF(OFFSET('Sanitation Data'!$D$32,0,10*ROW('Sanitation Data'!D49))="","",OFFSET('Sanitation Data'!$D$32,0,10*ROW('Sanitation Data'!D49)))</f>
        <v/>
      </c>
      <c r="CP55" s="373" t="str">
        <f ca="1">+IF(OFFSET('Sanitation Data'!$E$28,0,10*ROW('Sanitation Data'!E49))="","",OFFSET('Sanitation Data'!$E$28,0,10*ROW('Sanitation Data'!E49)))</f>
        <v/>
      </c>
      <c r="CQ55" s="373" t="str">
        <f ca="1">+IF(OFFSET('Sanitation Data'!$E$29,0,10*ROW('Sanitation Data'!E49))="","",OFFSET('Sanitation Data'!$E$29,0,10*ROW('Sanitation Data'!E49)))</f>
        <v/>
      </c>
      <c r="CR55" s="373" t="str">
        <f ca="1">+IF(OFFSET('Sanitation Data'!$E$30,0,10*ROW('Sanitation Data'!E49))="","",OFFSET('Sanitation Data'!$E$30,0,10*ROW('Sanitation Data'!E49)))</f>
        <v/>
      </c>
      <c r="CS55" s="373" t="str">
        <f ca="1">+IF(OFFSET('Sanitation Data'!$E$31,0,10*ROW('Sanitation Data'!E49))="","",OFFSET('Sanitation Data'!$E$31,0,10*ROW('Sanitation Data'!E49)))</f>
        <v/>
      </c>
      <c r="CT55" s="373" t="str">
        <f ca="1">+IF(OFFSET('Sanitation Data'!$E$32,0,10*ROW('Sanitation Data'!E49))="","",OFFSET('Sanitation Data'!$E$32,0,10*ROW('Sanitation Data'!E49)))</f>
        <v/>
      </c>
      <c r="CU55" s="373" t="str">
        <f ca="1">+IF(OFFSET('Sanitation Data'!$F$28,0,10*ROW('Sanitation Data'!F49))="","",OFFSET('Sanitation Data'!$F$28,0,10*ROW('Sanitation Data'!F49)))</f>
        <v/>
      </c>
      <c r="CV55" s="373" t="str">
        <f ca="1">+IF(OFFSET('Sanitation Data'!$F$29,0,10*ROW('Sanitation Data'!F49))="","",OFFSET('Sanitation Data'!$F$29,0,10*ROW('Sanitation Data'!F49)))</f>
        <v/>
      </c>
      <c r="CW55" s="373" t="str">
        <f ca="1">+IF(OFFSET('Sanitation Data'!$F$30,0,10*ROW('Sanitation Data'!F49))="","",OFFSET('Sanitation Data'!$F$30,0,10*ROW('Sanitation Data'!F49)))</f>
        <v/>
      </c>
      <c r="CX55" s="373" t="str">
        <f ca="1">+IF(OFFSET('Sanitation Data'!$F$31,0,10*ROW('Sanitation Data'!F49))="","",OFFSET('Sanitation Data'!$F$31,0,10*ROW('Sanitation Data'!F49)))</f>
        <v/>
      </c>
      <c r="CY55" s="373" t="str">
        <f ca="1">+IF(OFFSET('Sanitation Data'!$F$32,0,10*ROW('Sanitation Data'!F49))="","",OFFSET('Sanitation Data'!$F$32,0,10*ROW('Sanitation Data'!F49)))</f>
        <v/>
      </c>
      <c r="CZ55" s="373" t="str">
        <f ca="1">+IF(OFFSET('Sanitation Data'!$G$28,0,10*ROW('Sanitation Data'!G49))="","",OFFSET('Sanitation Data'!$G$28,0,10*ROW('Sanitation Data'!G49)))</f>
        <v/>
      </c>
      <c r="DA55" s="373" t="str">
        <f ca="1">+IF(OFFSET('Sanitation Data'!$G$29,0,10*ROW('Sanitation Data'!G49))="","",OFFSET('Sanitation Data'!$G$29,0,10*ROW('Sanitation Data'!G49)))</f>
        <v/>
      </c>
      <c r="DB55" s="373" t="str">
        <f ca="1">+IF(OFFSET('Sanitation Data'!$G$30,0,10*ROW('Sanitation Data'!G49))="","",OFFSET('Sanitation Data'!$G$30,0,10*ROW('Sanitation Data'!G49)))</f>
        <v/>
      </c>
      <c r="DC55" s="373" t="str">
        <f ca="1">+IF(OFFSET('Sanitation Data'!$G$31,0,10*ROW('Sanitation Data'!G49))="","",OFFSET('Sanitation Data'!$G$31,0,10*ROW('Sanitation Data'!G49)))</f>
        <v/>
      </c>
      <c r="DD55" s="373" t="str">
        <f ca="1">+IF(OFFSET('Sanitation Data'!$G$32,0,10*ROW('Sanitation Data'!G49))="","",OFFSET('Sanitation Data'!$G$32,0,10*ROW('Sanitation Data'!G49)))</f>
        <v/>
      </c>
      <c r="DE55" s="373" t="str">
        <f ca="1">+IF(OFFSET('Sanitation Data'!$H$28,0,10*ROW('Sanitation Data'!H49))="","",OFFSET('Sanitation Data'!$H$28,0,10*ROW('Sanitation Data'!H49)))</f>
        <v/>
      </c>
      <c r="DF55" s="373" t="str">
        <f ca="1">+IF(OFFSET('Sanitation Data'!$H$29,0,10*ROW('Sanitation Data'!H49))="","",OFFSET('Sanitation Data'!$H$29,0,10*ROW('Sanitation Data'!H49)))</f>
        <v/>
      </c>
      <c r="DG55" s="373" t="str">
        <f ca="1">+IF(OFFSET('Sanitation Data'!$H$30,0,10*ROW('Sanitation Data'!H49))="","",OFFSET('Sanitation Data'!$H$30,0,10*ROW('Sanitation Data'!H49)))</f>
        <v/>
      </c>
      <c r="DH55" s="373" t="str">
        <f ca="1">+IF(OFFSET('Sanitation Data'!$H$31,0,10*ROW('Sanitation Data'!H49))="","",OFFSET('Sanitation Data'!$H$31,0,10*ROW('Sanitation Data'!H49)))</f>
        <v/>
      </c>
      <c r="DI55" s="373" t="str">
        <f ca="1">+IF(OFFSET('Sanitation Data'!$H$32,0,10*ROW('Sanitation Data'!H49))="","",OFFSET('Sanitation Data'!$H$32,0,10*ROW('Sanitation Data'!H49)))</f>
        <v/>
      </c>
      <c r="DJ55" s="373" t="str">
        <f ca="1">+IF(OFFSET('Sanitation Data'!$I$28,0,10*ROW('Sanitation Data'!I49))="","",OFFSET('Sanitation Data'!$I$28,0,10*ROW('Sanitation Data'!I49)))</f>
        <v/>
      </c>
      <c r="DK55" s="373" t="str">
        <f ca="1">+IF(OFFSET('Sanitation Data'!$I$29,0,10*ROW('Sanitation Data'!I49))="","",OFFSET('Sanitation Data'!$I$29,0,10*ROW('Sanitation Data'!I49)))</f>
        <v/>
      </c>
      <c r="DL55" s="373" t="str">
        <f ca="1">+IF(OFFSET('Sanitation Data'!$I$30,0,10*ROW('Sanitation Data'!I49))="","",OFFSET('Sanitation Data'!$I$30,0,10*ROW('Sanitation Data'!I49)))</f>
        <v/>
      </c>
      <c r="DM55" s="373" t="str">
        <f ca="1">+IF(OFFSET('Sanitation Data'!$I$31,0,10*ROW('Sanitation Data'!I49))="","",OFFSET('Sanitation Data'!$I$31,0,10*ROW('Sanitation Data'!I49)))</f>
        <v/>
      </c>
      <c r="DN55" s="373" t="str">
        <f ca="1">+IF(OFFSET('Sanitation Data'!$I$32,0,10*ROW('Sanitation Data'!I49))="","",OFFSET('Sanitation Data'!$I$32,0,10*ROW('Sanitation Data'!I49)))</f>
        <v/>
      </c>
      <c r="DO55" s="373" t="str">
        <f ca="1">+IF(OFFSET('Hygiene Data'!$D$11,0,10*ROW('Hygiene Data'!D49))="","",OFFSET('Hygiene Data'!$D$11,0,10*ROW('Hygiene Data'!D49)))</f>
        <v/>
      </c>
      <c r="DP55" s="373" t="str">
        <f ca="1">+IF(OFFSET('Hygiene Data'!$D$12,0,10*ROW('Hygiene Data'!D49))="","",OFFSET('Hygiene Data'!$D$12,0,10*ROW('Hygiene Data'!D49)))</f>
        <v/>
      </c>
      <c r="DQ55" s="373" t="str">
        <f ca="1">+IF(OFFSET('Hygiene Data'!$D$13,0,10*ROW('Hygiene Data'!D49))="","",OFFSET('Hygiene Data'!$D$13,0,10*ROW('Hygiene Data'!D49)))</f>
        <v/>
      </c>
      <c r="DR55" s="373" t="str">
        <f ca="1">+IF(OFFSET('Hygiene Data'!$E$11,0,10*ROW('Hygiene Data'!E49))="","",OFFSET('Hygiene Data'!$E$11,0,10*ROW('Hygiene Data'!E49)))</f>
        <v/>
      </c>
      <c r="DS55" s="373" t="str">
        <f ca="1">+IF(OFFSET('Hygiene Data'!$E$12,0,10*ROW('Hygiene Data'!E49))="","",OFFSET('Hygiene Data'!$E$12,0,10*ROW('Hygiene Data'!E49)))</f>
        <v/>
      </c>
      <c r="DT55" s="373" t="str">
        <f ca="1">+IF(OFFSET('Hygiene Data'!$E$13,0,10*ROW('Hygiene Data'!E49))="","",OFFSET('Hygiene Data'!$E$13,0,10*ROW('Hygiene Data'!E49)))</f>
        <v/>
      </c>
      <c r="DU55" s="373" t="str">
        <f ca="1">+IF(OFFSET('Hygiene Data'!$F$11,0,10*ROW('Hygiene Data'!F49))="","",OFFSET('Hygiene Data'!$F$11,0,10*ROW('Hygiene Data'!F49)))</f>
        <v/>
      </c>
      <c r="DV55" s="373" t="str">
        <f ca="1">+IF(OFFSET('Hygiene Data'!$F$12,0,10*ROW('Hygiene Data'!F49))="","",OFFSET('Hygiene Data'!$F$12,0,10*ROW('Hygiene Data'!F49)))</f>
        <v/>
      </c>
      <c r="DW55" s="373" t="str">
        <f ca="1">+IF(OFFSET('Hygiene Data'!$F$13,0,10*ROW('Hygiene Data'!F49))="","",OFFSET('Hygiene Data'!$F$13,0,10*ROW('Hygiene Data'!F49)))</f>
        <v/>
      </c>
      <c r="DX55" s="373" t="str">
        <f ca="1">+IF(OFFSET('Hygiene Data'!$G$11,0,10*ROW('Hygiene Data'!G49))="","",OFFSET('Hygiene Data'!$G$11,0,10*ROW('Hygiene Data'!G49)))</f>
        <v/>
      </c>
      <c r="DY55" s="373" t="str">
        <f ca="1">+IF(OFFSET('Hygiene Data'!$G$12,0,10*ROW('Hygiene Data'!G49))="","",OFFSET('Hygiene Data'!$G$12,0,10*ROW('Hygiene Data'!G49)))</f>
        <v/>
      </c>
      <c r="DZ55" s="373" t="str">
        <f ca="1">+IF(OFFSET('Hygiene Data'!$G$13,0,10*ROW('Hygiene Data'!G49))="","",OFFSET('Hygiene Data'!$G$13,0,10*ROW('Hygiene Data'!G49)))</f>
        <v/>
      </c>
      <c r="EA55" s="373" t="str">
        <f ca="1">+IF(OFFSET('Hygiene Data'!$H$11,0,10*ROW('Hygiene Data'!H49))="","",OFFSET('Hygiene Data'!$H$11,0,10*ROW('Hygiene Data'!H49)))</f>
        <v/>
      </c>
      <c r="EB55" s="373" t="str">
        <f ca="1">+IF(OFFSET('Hygiene Data'!$H$12,0,10*ROW('Hygiene Data'!H49))="","",OFFSET('Hygiene Data'!$H$12,0,10*ROW('Hygiene Data'!H49)))</f>
        <v/>
      </c>
      <c r="EC55" s="373" t="str">
        <f ca="1">+IF(OFFSET('Hygiene Data'!$H$13,0,10*ROW('Hygiene Data'!H49))="","",OFFSET('Hygiene Data'!$H$13,0,10*ROW('Hygiene Data'!H49)))</f>
        <v/>
      </c>
      <c r="ED55" s="373" t="str">
        <f ca="1">+IF(OFFSET('Hygiene Data'!$I$11,0,10*ROW('Hygiene Data'!I49))="","",OFFSET('Hygiene Data'!$I$11,0,10*ROW('Hygiene Data'!I49)))</f>
        <v/>
      </c>
      <c r="EE55" s="373" t="str">
        <f ca="1">+IF(OFFSET('Hygiene Data'!$I$12,0,10*ROW('Hygiene Data'!I49))="","",OFFSET('Hygiene Data'!$I$12,0,10*ROW('Hygiene Data'!I49)))</f>
        <v/>
      </c>
      <c r="EF55" s="373" t="str">
        <f ca="1">+IF(OFFSET('Hygiene Data'!$I$13,0,10*ROW('Hygiene Data'!I49))="","",OFFSET('Hygiene Data'!$I$13,0,10*ROW('Hygiene Data'!I49)))</f>
        <v/>
      </c>
    </row>
    <row r="56" spans="1:136" x14ac:dyDescent="0.25">
      <c r="A56" s="482" t="str">
        <f ca="1">+IF(OFFSET('Water Data'!$B$2,0,10*ROW('Water Data'!E50))="","",OFFSET('Water Data'!$B$2,0,10*ROW('Water Data'!E50)))</f>
        <v/>
      </c>
      <c r="B56" s="48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9" t="str">
        <f t="shared" ca="1" si="0"/>
        <v/>
      </c>
      <c r="D56" s="51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3" t="str">
        <f ca="1">+IF(OFFSET('Water Data'!$D$27,0,10*ROW('Water Data'!D50))="","",OFFSET('Water Data'!$D$27,0,10*ROW('Water Data'!D50)))</f>
        <v/>
      </c>
      <c r="BT56" s="373" t="str">
        <f ca="1">+IF(OFFSET('Water Data'!$D$28,0,10*ROW('Water Data'!D50))="","",OFFSET('Water Data'!$D$28,0,10*ROW('Water Data'!D50)))</f>
        <v/>
      </c>
      <c r="BU56" s="373" t="str">
        <f ca="1">+IF(OFFSET('Water Data'!$D$29,0,10*ROW('Water Data'!D50))="","",OFFSET('Water Data'!$D$29,0,10*ROW('Water Data'!D50)))</f>
        <v/>
      </c>
      <c r="BV56" s="373" t="str">
        <f ca="1">+IF(OFFSET('Water Data'!$E$27,0,10*ROW('Water Data'!E50))="","",OFFSET('Water Data'!$E$27,0,10*ROW('Water Data'!E50)))</f>
        <v/>
      </c>
      <c r="BW56" s="373" t="str">
        <f ca="1">+IF(OFFSET('Water Data'!$E$28,0,10*ROW('Water Data'!E50))="","",OFFSET('Water Data'!$E$28,0,10*ROW('Water Data'!E50)))</f>
        <v/>
      </c>
      <c r="BX56" s="373" t="str">
        <f ca="1">+IF(OFFSET('Water Data'!$E$29,0,10*ROW('Water Data'!E50))="","",OFFSET('Water Data'!$E$29,0,10*ROW('Water Data'!E50)))</f>
        <v/>
      </c>
      <c r="BY56" s="373" t="str">
        <f ca="1">+IF(OFFSET('Water Data'!$F$27,0,10*ROW('Water Data'!F50))="","",OFFSET('Water Data'!$F$27,0,10*ROW('Water Data'!F50)))</f>
        <v/>
      </c>
      <c r="BZ56" s="373" t="str">
        <f ca="1">+IF(OFFSET('Water Data'!$F$28,0,10*ROW('Water Data'!F50))="","",OFFSET('Water Data'!$F$28,0,10*ROW('Water Data'!F50)))</f>
        <v/>
      </c>
      <c r="CA56" s="373" t="str">
        <f ca="1">+IF(OFFSET('Water Data'!$F$29,0,10*ROW('Water Data'!F50))="","",OFFSET('Water Data'!$F$29,0,10*ROW('Water Data'!F50)))</f>
        <v/>
      </c>
      <c r="CB56" s="373" t="str">
        <f ca="1">+IF(OFFSET('Water Data'!$G$27,0,10*ROW('Water Data'!G50))="","",OFFSET('Water Data'!$G$27,0,10*ROW('Water Data'!G50)))</f>
        <v/>
      </c>
      <c r="CC56" s="373" t="str">
        <f ca="1">+IF(OFFSET('Water Data'!$G$28,0,10*ROW('Water Data'!G50))="","",OFFSET('Water Data'!$G$28,0,10*ROW('Water Data'!G50)))</f>
        <v/>
      </c>
      <c r="CD56" s="373" t="str">
        <f ca="1">+IF(OFFSET('Water Data'!$G$29,0,10*ROW('Water Data'!G50))="","",OFFSET('Water Data'!$G$29,0,10*ROW('Water Data'!G50)))</f>
        <v/>
      </c>
      <c r="CE56" s="373" t="str">
        <f ca="1">+IF(OFFSET('Water Data'!$H$27,0,10*ROW('Water Data'!H50))="","",OFFSET('Water Data'!$H$27,0,10*ROW('Water Data'!H50)))</f>
        <v/>
      </c>
      <c r="CF56" s="373" t="str">
        <f ca="1">+IF(OFFSET('Water Data'!$H$28,0,10*ROW('Water Data'!H50))="","",OFFSET('Water Data'!$H$28,0,10*ROW('Water Data'!H50)))</f>
        <v/>
      </c>
      <c r="CG56" s="373" t="str">
        <f ca="1">+IF(OFFSET('Water Data'!$H$29,0,10*ROW('Water Data'!H50))="","",OFFSET('Water Data'!$H$29,0,10*ROW('Water Data'!H50)))</f>
        <v/>
      </c>
      <c r="CH56" s="373" t="str">
        <f ca="1">+IF(OFFSET('Water Data'!$I$27,0,10*ROW('Water Data'!I50))="","",OFFSET('Water Data'!$I$27,0,10*ROW('Water Data'!I50)))</f>
        <v/>
      </c>
      <c r="CI56" s="373" t="str">
        <f ca="1">+IF(OFFSET('Water Data'!$I$28,0,10*ROW('Water Data'!I50))="","",OFFSET('Water Data'!$I$28,0,10*ROW('Water Data'!I50)))</f>
        <v/>
      </c>
      <c r="CJ56" s="373" t="str">
        <f ca="1">+IF(OFFSET('Water Data'!$I$29,0,10*ROW('Water Data'!I50))="","",OFFSET('Water Data'!$I$29,0,10*ROW('Water Data'!I50)))</f>
        <v/>
      </c>
      <c r="CK56" s="373" t="str">
        <f ca="1">+IF(OFFSET('Sanitation Data'!$D$28,0,10*ROW('Sanitation Data'!D50))="","",OFFSET('Sanitation Data'!$D$28,0,10*ROW('Sanitation Data'!D50)))</f>
        <v/>
      </c>
      <c r="CL56" s="373" t="str">
        <f ca="1">+IF(OFFSET('Sanitation Data'!$D$29,0,10*ROW('Sanitation Data'!D50))="","",OFFSET('Sanitation Data'!$D$29,0,10*ROW('Sanitation Data'!D50)))</f>
        <v/>
      </c>
      <c r="CM56" s="373" t="str">
        <f ca="1">+IF(OFFSET('Sanitation Data'!$D$30,0,10*ROW('Sanitation Data'!D50))="","",OFFSET('Sanitation Data'!$D$30,0,10*ROW('Sanitation Data'!D50)))</f>
        <v/>
      </c>
      <c r="CN56" s="373" t="str">
        <f ca="1">+IF(OFFSET('Sanitation Data'!$D$31,0,10*ROW('Sanitation Data'!D50))="","",OFFSET('Sanitation Data'!$D$31,0,10*ROW('Sanitation Data'!D50)))</f>
        <v/>
      </c>
      <c r="CO56" s="373" t="str">
        <f ca="1">+IF(OFFSET('Sanitation Data'!$D$32,0,10*ROW('Sanitation Data'!D50))="","",OFFSET('Sanitation Data'!$D$32,0,10*ROW('Sanitation Data'!D50)))</f>
        <v/>
      </c>
      <c r="CP56" s="373" t="str">
        <f ca="1">+IF(OFFSET('Sanitation Data'!$E$28,0,10*ROW('Sanitation Data'!E50))="","",OFFSET('Sanitation Data'!$E$28,0,10*ROW('Sanitation Data'!E50)))</f>
        <v/>
      </c>
      <c r="CQ56" s="373" t="str">
        <f ca="1">+IF(OFFSET('Sanitation Data'!$E$29,0,10*ROW('Sanitation Data'!E50))="","",OFFSET('Sanitation Data'!$E$29,0,10*ROW('Sanitation Data'!E50)))</f>
        <v/>
      </c>
      <c r="CR56" s="373" t="str">
        <f ca="1">+IF(OFFSET('Sanitation Data'!$E$30,0,10*ROW('Sanitation Data'!E50))="","",OFFSET('Sanitation Data'!$E$30,0,10*ROW('Sanitation Data'!E50)))</f>
        <v/>
      </c>
      <c r="CS56" s="373" t="str">
        <f ca="1">+IF(OFFSET('Sanitation Data'!$E$31,0,10*ROW('Sanitation Data'!E50))="","",OFFSET('Sanitation Data'!$E$31,0,10*ROW('Sanitation Data'!E50)))</f>
        <v/>
      </c>
      <c r="CT56" s="373" t="str">
        <f ca="1">+IF(OFFSET('Sanitation Data'!$E$32,0,10*ROW('Sanitation Data'!E50))="","",OFFSET('Sanitation Data'!$E$32,0,10*ROW('Sanitation Data'!E50)))</f>
        <v/>
      </c>
      <c r="CU56" s="373" t="str">
        <f ca="1">+IF(OFFSET('Sanitation Data'!$F$28,0,10*ROW('Sanitation Data'!F50))="","",OFFSET('Sanitation Data'!$F$28,0,10*ROW('Sanitation Data'!F50)))</f>
        <v/>
      </c>
      <c r="CV56" s="373" t="str">
        <f ca="1">+IF(OFFSET('Sanitation Data'!$F$29,0,10*ROW('Sanitation Data'!F50))="","",OFFSET('Sanitation Data'!$F$29,0,10*ROW('Sanitation Data'!F50)))</f>
        <v/>
      </c>
      <c r="CW56" s="373" t="str">
        <f ca="1">+IF(OFFSET('Sanitation Data'!$F$30,0,10*ROW('Sanitation Data'!F50))="","",OFFSET('Sanitation Data'!$F$30,0,10*ROW('Sanitation Data'!F50)))</f>
        <v/>
      </c>
      <c r="CX56" s="373" t="str">
        <f ca="1">+IF(OFFSET('Sanitation Data'!$F$31,0,10*ROW('Sanitation Data'!F50))="","",OFFSET('Sanitation Data'!$F$31,0,10*ROW('Sanitation Data'!F50)))</f>
        <v/>
      </c>
      <c r="CY56" s="373" t="str">
        <f ca="1">+IF(OFFSET('Sanitation Data'!$F$32,0,10*ROW('Sanitation Data'!F50))="","",OFFSET('Sanitation Data'!$F$32,0,10*ROW('Sanitation Data'!F50)))</f>
        <v/>
      </c>
      <c r="CZ56" s="373" t="str">
        <f ca="1">+IF(OFFSET('Sanitation Data'!$G$28,0,10*ROW('Sanitation Data'!G50))="","",OFFSET('Sanitation Data'!$G$28,0,10*ROW('Sanitation Data'!G50)))</f>
        <v/>
      </c>
      <c r="DA56" s="373" t="str">
        <f ca="1">+IF(OFFSET('Sanitation Data'!$G$29,0,10*ROW('Sanitation Data'!G50))="","",OFFSET('Sanitation Data'!$G$29,0,10*ROW('Sanitation Data'!G50)))</f>
        <v/>
      </c>
      <c r="DB56" s="373" t="str">
        <f ca="1">+IF(OFFSET('Sanitation Data'!$G$30,0,10*ROW('Sanitation Data'!G50))="","",OFFSET('Sanitation Data'!$G$30,0,10*ROW('Sanitation Data'!G50)))</f>
        <v/>
      </c>
      <c r="DC56" s="373" t="str">
        <f ca="1">+IF(OFFSET('Sanitation Data'!$G$31,0,10*ROW('Sanitation Data'!G50))="","",OFFSET('Sanitation Data'!$G$31,0,10*ROW('Sanitation Data'!G50)))</f>
        <v/>
      </c>
      <c r="DD56" s="373" t="str">
        <f ca="1">+IF(OFFSET('Sanitation Data'!$G$32,0,10*ROW('Sanitation Data'!G50))="","",OFFSET('Sanitation Data'!$G$32,0,10*ROW('Sanitation Data'!G50)))</f>
        <v/>
      </c>
      <c r="DE56" s="373" t="str">
        <f ca="1">+IF(OFFSET('Sanitation Data'!$H$28,0,10*ROW('Sanitation Data'!H50))="","",OFFSET('Sanitation Data'!$H$28,0,10*ROW('Sanitation Data'!H50)))</f>
        <v/>
      </c>
      <c r="DF56" s="373" t="str">
        <f ca="1">+IF(OFFSET('Sanitation Data'!$H$29,0,10*ROW('Sanitation Data'!H50))="","",OFFSET('Sanitation Data'!$H$29,0,10*ROW('Sanitation Data'!H50)))</f>
        <v/>
      </c>
      <c r="DG56" s="373" t="str">
        <f ca="1">+IF(OFFSET('Sanitation Data'!$H$30,0,10*ROW('Sanitation Data'!H50))="","",OFFSET('Sanitation Data'!$H$30,0,10*ROW('Sanitation Data'!H50)))</f>
        <v/>
      </c>
      <c r="DH56" s="373" t="str">
        <f ca="1">+IF(OFFSET('Sanitation Data'!$H$31,0,10*ROW('Sanitation Data'!H50))="","",OFFSET('Sanitation Data'!$H$31,0,10*ROW('Sanitation Data'!H50)))</f>
        <v/>
      </c>
      <c r="DI56" s="373" t="str">
        <f ca="1">+IF(OFFSET('Sanitation Data'!$H$32,0,10*ROW('Sanitation Data'!H50))="","",OFFSET('Sanitation Data'!$H$32,0,10*ROW('Sanitation Data'!H50)))</f>
        <v/>
      </c>
      <c r="DJ56" s="373" t="str">
        <f ca="1">+IF(OFFSET('Sanitation Data'!$I$28,0,10*ROW('Sanitation Data'!I50))="","",OFFSET('Sanitation Data'!$I$28,0,10*ROW('Sanitation Data'!I50)))</f>
        <v/>
      </c>
      <c r="DK56" s="373" t="str">
        <f ca="1">+IF(OFFSET('Sanitation Data'!$I$29,0,10*ROW('Sanitation Data'!I50))="","",OFFSET('Sanitation Data'!$I$29,0,10*ROW('Sanitation Data'!I50)))</f>
        <v/>
      </c>
      <c r="DL56" s="373" t="str">
        <f ca="1">+IF(OFFSET('Sanitation Data'!$I$30,0,10*ROW('Sanitation Data'!I50))="","",OFFSET('Sanitation Data'!$I$30,0,10*ROW('Sanitation Data'!I50)))</f>
        <v/>
      </c>
      <c r="DM56" s="373" t="str">
        <f ca="1">+IF(OFFSET('Sanitation Data'!$I$31,0,10*ROW('Sanitation Data'!I50))="","",OFFSET('Sanitation Data'!$I$31,0,10*ROW('Sanitation Data'!I50)))</f>
        <v/>
      </c>
      <c r="DN56" s="373" t="str">
        <f ca="1">+IF(OFFSET('Sanitation Data'!$I$32,0,10*ROW('Sanitation Data'!I50))="","",OFFSET('Sanitation Data'!$I$32,0,10*ROW('Sanitation Data'!I50)))</f>
        <v/>
      </c>
      <c r="DO56" s="373" t="str">
        <f ca="1">+IF(OFFSET('Hygiene Data'!$D$11,0,10*ROW('Hygiene Data'!D50))="","",OFFSET('Hygiene Data'!$D$11,0,10*ROW('Hygiene Data'!D50)))</f>
        <v/>
      </c>
      <c r="DP56" s="373" t="str">
        <f ca="1">+IF(OFFSET('Hygiene Data'!$D$12,0,10*ROW('Hygiene Data'!D50))="","",OFFSET('Hygiene Data'!$D$12,0,10*ROW('Hygiene Data'!D50)))</f>
        <v/>
      </c>
      <c r="DQ56" s="373" t="str">
        <f ca="1">+IF(OFFSET('Hygiene Data'!$D$13,0,10*ROW('Hygiene Data'!D50))="","",OFFSET('Hygiene Data'!$D$13,0,10*ROW('Hygiene Data'!D50)))</f>
        <v/>
      </c>
      <c r="DR56" s="373" t="str">
        <f ca="1">+IF(OFFSET('Hygiene Data'!$E$11,0,10*ROW('Hygiene Data'!E50))="","",OFFSET('Hygiene Data'!$E$11,0,10*ROW('Hygiene Data'!E50)))</f>
        <v/>
      </c>
      <c r="DS56" s="373" t="str">
        <f ca="1">+IF(OFFSET('Hygiene Data'!$E$12,0,10*ROW('Hygiene Data'!E50))="","",OFFSET('Hygiene Data'!$E$12,0,10*ROW('Hygiene Data'!E50)))</f>
        <v/>
      </c>
      <c r="DT56" s="373" t="str">
        <f ca="1">+IF(OFFSET('Hygiene Data'!$E$13,0,10*ROW('Hygiene Data'!E50))="","",OFFSET('Hygiene Data'!$E$13,0,10*ROW('Hygiene Data'!E50)))</f>
        <v/>
      </c>
      <c r="DU56" s="373" t="str">
        <f ca="1">+IF(OFFSET('Hygiene Data'!$F$11,0,10*ROW('Hygiene Data'!F50))="","",OFFSET('Hygiene Data'!$F$11,0,10*ROW('Hygiene Data'!F50)))</f>
        <v/>
      </c>
      <c r="DV56" s="373" t="str">
        <f ca="1">+IF(OFFSET('Hygiene Data'!$F$12,0,10*ROW('Hygiene Data'!F50))="","",OFFSET('Hygiene Data'!$F$12,0,10*ROW('Hygiene Data'!F50)))</f>
        <v/>
      </c>
      <c r="DW56" s="373" t="str">
        <f ca="1">+IF(OFFSET('Hygiene Data'!$F$13,0,10*ROW('Hygiene Data'!F50))="","",OFFSET('Hygiene Data'!$F$13,0,10*ROW('Hygiene Data'!F50)))</f>
        <v/>
      </c>
      <c r="DX56" s="373" t="str">
        <f ca="1">+IF(OFFSET('Hygiene Data'!$G$11,0,10*ROW('Hygiene Data'!G50))="","",OFFSET('Hygiene Data'!$G$11,0,10*ROW('Hygiene Data'!G50)))</f>
        <v/>
      </c>
      <c r="DY56" s="373" t="str">
        <f ca="1">+IF(OFFSET('Hygiene Data'!$G$12,0,10*ROW('Hygiene Data'!G50))="","",OFFSET('Hygiene Data'!$G$12,0,10*ROW('Hygiene Data'!G50)))</f>
        <v/>
      </c>
      <c r="DZ56" s="373" t="str">
        <f ca="1">+IF(OFFSET('Hygiene Data'!$G$13,0,10*ROW('Hygiene Data'!G50))="","",OFFSET('Hygiene Data'!$G$13,0,10*ROW('Hygiene Data'!G50)))</f>
        <v/>
      </c>
      <c r="EA56" s="373" t="str">
        <f ca="1">+IF(OFFSET('Hygiene Data'!$H$11,0,10*ROW('Hygiene Data'!H50))="","",OFFSET('Hygiene Data'!$H$11,0,10*ROW('Hygiene Data'!H50)))</f>
        <v/>
      </c>
      <c r="EB56" s="373" t="str">
        <f ca="1">+IF(OFFSET('Hygiene Data'!$H$12,0,10*ROW('Hygiene Data'!H50))="","",OFFSET('Hygiene Data'!$H$12,0,10*ROW('Hygiene Data'!H50)))</f>
        <v/>
      </c>
      <c r="EC56" s="373" t="str">
        <f ca="1">+IF(OFFSET('Hygiene Data'!$H$13,0,10*ROW('Hygiene Data'!H50))="","",OFFSET('Hygiene Data'!$H$13,0,10*ROW('Hygiene Data'!H50)))</f>
        <v/>
      </c>
      <c r="ED56" s="373" t="str">
        <f ca="1">+IF(OFFSET('Hygiene Data'!$I$11,0,10*ROW('Hygiene Data'!I50))="","",OFFSET('Hygiene Data'!$I$11,0,10*ROW('Hygiene Data'!I50)))</f>
        <v/>
      </c>
      <c r="EE56" s="373" t="str">
        <f ca="1">+IF(OFFSET('Hygiene Data'!$I$12,0,10*ROW('Hygiene Data'!I50))="","",OFFSET('Hygiene Data'!$I$12,0,10*ROW('Hygiene Data'!I50)))</f>
        <v/>
      </c>
      <c r="EF56" s="373" t="str">
        <f ca="1">+IF(OFFSET('Hygiene Data'!$I$13,0,10*ROW('Hygiene Data'!I50))="","",OFFSET('Hygiene Data'!$I$13,0,10*ROW('Hygiene Data'!I50)))</f>
        <v/>
      </c>
    </row>
    <row r="57" spans="1:136" x14ac:dyDescent="0.25">
      <c r="A57" s="482" t="str">
        <f ca="1">+IF(OFFSET('Water Data'!$B$2,0,10*ROW('Water Data'!E51))="","",OFFSET('Water Data'!$B$2,0,10*ROW('Water Data'!E51)))</f>
        <v/>
      </c>
      <c r="B57" s="48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9" t="str">
        <f t="shared" ca="1" si="0"/>
        <v/>
      </c>
      <c r="D57" s="51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3" t="str">
        <f ca="1">+IF(OFFSET('Water Data'!$D$27,0,10*ROW('Water Data'!D51))="","",OFFSET('Water Data'!$D$27,0,10*ROW('Water Data'!D51)))</f>
        <v/>
      </c>
      <c r="BT57" s="373" t="str">
        <f ca="1">+IF(OFFSET('Water Data'!$D$28,0,10*ROW('Water Data'!D51))="","",OFFSET('Water Data'!$D$28,0,10*ROW('Water Data'!D51)))</f>
        <v/>
      </c>
      <c r="BU57" s="373" t="str">
        <f ca="1">+IF(OFFSET('Water Data'!$D$29,0,10*ROW('Water Data'!D51))="","",OFFSET('Water Data'!$D$29,0,10*ROW('Water Data'!D51)))</f>
        <v/>
      </c>
      <c r="BV57" s="373" t="str">
        <f ca="1">+IF(OFFSET('Water Data'!$E$27,0,10*ROW('Water Data'!E51))="","",OFFSET('Water Data'!$E$27,0,10*ROW('Water Data'!E51)))</f>
        <v/>
      </c>
      <c r="BW57" s="373" t="str">
        <f ca="1">+IF(OFFSET('Water Data'!$E$28,0,10*ROW('Water Data'!E51))="","",OFFSET('Water Data'!$E$28,0,10*ROW('Water Data'!E51)))</f>
        <v/>
      </c>
      <c r="BX57" s="373" t="str">
        <f ca="1">+IF(OFFSET('Water Data'!$E$29,0,10*ROW('Water Data'!E51))="","",OFFSET('Water Data'!$E$29,0,10*ROW('Water Data'!E51)))</f>
        <v/>
      </c>
      <c r="BY57" s="373" t="str">
        <f ca="1">+IF(OFFSET('Water Data'!$F$27,0,10*ROW('Water Data'!F51))="","",OFFSET('Water Data'!$F$27,0,10*ROW('Water Data'!F51)))</f>
        <v/>
      </c>
      <c r="BZ57" s="373" t="str">
        <f ca="1">+IF(OFFSET('Water Data'!$F$28,0,10*ROW('Water Data'!F51))="","",OFFSET('Water Data'!$F$28,0,10*ROW('Water Data'!F51)))</f>
        <v/>
      </c>
      <c r="CA57" s="373" t="str">
        <f ca="1">+IF(OFFSET('Water Data'!$F$29,0,10*ROW('Water Data'!F51))="","",OFFSET('Water Data'!$F$29,0,10*ROW('Water Data'!F51)))</f>
        <v/>
      </c>
      <c r="CB57" s="373" t="str">
        <f ca="1">+IF(OFFSET('Water Data'!$G$27,0,10*ROW('Water Data'!G51))="","",OFFSET('Water Data'!$G$27,0,10*ROW('Water Data'!G51)))</f>
        <v/>
      </c>
      <c r="CC57" s="373" t="str">
        <f ca="1">+IF(OFFSET('Water Data'!$G$28,0,10*ROW('Water Data'!G51))="","",OFFSET('Water Data'!$G$28,0,10*ROW('Water Data'!G51)))</f>
        <v/>
      </c>
      <c r="CD57" s="373" t="str">
        <f ca="1">+IF(OFFSET('Water Data'!$G$29,0,10*ROW('Water Data'!G51))="","",OFFSET('Water Data'!$G$29,0,10*ROW('Water Data'!G51)))</f>
        <v/>
      </c>
      <c r="CE57" s="373" t="str">
        <f ca="1">+IF(OFFSET('Water Data'!$H$27,0,10*ROW('Water Data'!H51))="","",OFFSET('Water Data'!$H$27,0,10*ROW('Water Data'!H51)))</f>
        <v/>
      </c>
      <c r="CF57" s="373" t="str">
        <f ca="1">+IF(OFFSET('Water Data'!$H$28,0,10*ROW('Water Data'!H51))="","",OFFSET('Water Data'!$H$28,0,10*ROW('Water Data'!H51)))</f>
        <v/>
      </c>
      <c r="CG57" s="373" t="str">
        <f ca="1">+IF(OFFSET('Water Data'!$H$29,0,10*ROW('Water Data'!H51))="","",OFFSET('Water Data'!$H$29,0,10*ROW('Water Data'!H51)))</f>
        <v/>
      </c>
      <c r="CH57" s="373" t="str">
        <f ca="1">+IF(OFFSET('Water Data'!$I$27,0,10*ROW('Water Data'!I51))="","",OFFSET('Water Data'!$I$27,0,10*ROW('Water Data'!I51)))</f>
        <v/>
      </c>
      <c r="CI57" s="373" t="str">
        <f ca="1">+IF(OFFSET('Water Data'!$I$28,0,10*ROW('Water Data'!I51))="","",OFFSET('Water Data'!$I$28,0,10*ROW('Water Data'!I51)))</f>
        <v/>
      </c>
      <c r="CJ57" s="373" t="str">
        <f ca="1">+IF(OFFSET('Water Data'!$I$29,0,10*ROW('Water Data'!I51))="","",OFFSET('Water Data'!$I$29,0,10*ROW('Water Data'!I51)))</f>
        <v/>
      </c>
      <c r="CK57" s="373" t="str">
        <f ca="1">+IF(OFFSET('Sanitation Data'!$D$28,0,10*ROW('Sanitation Data'!D51))="","",OFFSET('Sanitation Data'!$D$28,0,10*ROW('Sanitation Data'!D51)))</f>
        <v/>
      </c>
      <c r="CL57" s="373" t="str">
        <f ca="1">+IF(OFFSET('Sanitation Data'!$D$29,0,10*ROW('Sanitation Data'!D51))="","",OFFSET('Sanitation Data'!$D$29,0,10*ROW('Sanitation Data'!D51)))</f>
        <v/>
      </c>
      <c r="CM57" s="373" t="str">
        <f ca="1">+IF(OFFSET('Sanitation Data'!$D$30,0,10*ROW('Sanitation Data'!D51))="","",OFFSET('Sanitation Data'!$D$30,0,10*ROW('Sanitation Data'!D51)))</f>
        <v/>
      </c>
      <c r="CN57" s="373" t="str">
        <f ca="1">+IF(OFFSET('Sanitation Data'!$D$31,0,10*ROW('Sanitation Data'!D51))="","",OFFSET('Sanitation Data'!$D$31,0,10*ROW('Sanitation Data'!D51)))</f>
        <v/>
      </c>
      <c r="CO57" s="373" t="str">
        <f ca="1">+IF(OFFSET('Sanitation Data'!$D$32,0,10*ROW('Sanitation Data'!D51))="","",OFFSET('Sanitation Data'!$D$32,0,10*ROW('Sanitation Data'!D51)))</f>
        <v/>
      </c>
      <c r="CP57" s="373" t="str">
        <f ca="1">+IF(OFFSET('Sanitation Data'!$E$28,0,10*ROW('Sanitation Data'!E51))="","",OFFSET('Sanitation Data'!$E$28,0,10*ROW('Sanitation Data'!E51)))</f>
        <v/>
      </c>
      <c r="CQ57" s="373" t="str">
        <f ca="1">+IF(OFFSET('Sanitation Data'!$E$29,0,10*ROW('Sanitation Data'!E51))="","",OFFSET('Sanitation Data'!$E$29,0,10*ROW('Sanitation Data'!E51)))</f>
        <v/>
      </c>
      <c r="CR57" s="373" t="str">
        <f ca="1">+IF(OFFSET('Sanitation Data'!$E$30,0,10*ROW('Sanitation Data'!E51))="","",OFFSET('Sanitation Data'!$E$30,0,10*ROW('Sanitation Data'!E51)))</f>
        <v/>
      </c>
      <c r="CS57" s="373" t="str">
        <f ca="1">+IF(OFFSET('Sanitation Data'!$E$31,0,10*ROW('Sanitation Data'!E51))="","",OFFSET('Sanitation Data'!$E$31,0,10*ROW('Sanitation Data'!E51)))</f>
        <v/>
      </c>
      <c r="CT57" s="373" t="str">
        <f ca="1">+IF(OFFSET('Sanitation Data'!$E$32,0,10*ROW('Sanitation Data'!E51))="","",OFFSET('Sanitation Data'!$E$32,0,10*ROW('Sanitation Data'!E51)))</f>
        <v/>
      </c>
      <c r="CU57" s="373" t="str">
        <f ca="1">+IF(OFFSET('Sanitation Data'!$F$28,0,10*ROW('Sanitation Data'!F51))="","",OFFSET('Sanitation Data'!$F$28,0,10*ROW('Sanitation Data'!F51)))</f>
        <v/>
      </c>
      <c r="CV57" s="373" t="str">
        <f ca="1">+IF(OFFSET('Sanitation Data'!$F$29,0,10*ROW('Sanitation Data'!F51))="","",OFFSET('Sanitation Data'!$F$29,0,10*ROW('Sanitation Data'!F51)))</f>
        <v/>
      </c>
      <c r="CW57" s="373" t="str">
        <f ca="1">+IF(OFFSET('Sanitation Data'!$F$30,0,10*ROW('Sanitation Data'!F51))="","",OFFSET('Sanitation Data'!$F$30,0,10*ROW('Sanitation Data'!F51)))</f>
        <v/>
      </c>
      <c r="CX57" s="373" t="str">
        <f ca="1">+IF(OFFSET('Sanitation Data'!$F$31,0,10*ROW('Sanitation Data'!F51))="","",OFFSET('Sanitation Data'!$F$31,0,10*ROW('Sanitation Data'!F51)))</f>
        <v/>
      </c>
      <c r="CY57" s="373" t="str">
        <f ca="1">+IF(OFFSET('Sanitation Data'!$F$32,0,10*ROW('Sanitation Data'!F51))="","",OFFSET('Sanitation Data'!$F$32,0,10*ROW('Sanitation Data'!F51)))</f>
        <v/>
      </c>
      <c r="CZ57" s="373" t="str">
        <f ca="1">+IF(OFFSET('Sanitation Data'!$G$28,0,10*ROW('Sanitation Data'!G51))="","",OFFSET('Sanitation Data'!$G$28,0,10*ROW('Sanitation Data'!G51)))</f>
        <v/>
      </c>
      <c r="DA57" s="373" t="str">
        <f ca="1">+IF(OFFSET('Sanitation Data'!$G$29,0,10*ROW('Sanitation Data'!G51))="","",OFFSET('Sanitation Data'!$G$29,0,10*ROW('Sanitation Data'!G51)))</f>
        <v/>
      </c>
      <c r="DB57" s="373" t="str">
        <f ca="1">+IF(OFFSET('Sanitation Data'!$G$30,0,10*ROW('Sanitation Data'!G51))="","",OFFSET('Sanitation Data'!$G$30,0,10*ROW('Sanitation Data'!G51)))</f>
        <v/>
      </c>
      <c r="DC57" s="373" t="str">
        <f ca="1">+IF(OFFSET('Sanitation Data'!$G$31,0,10*ROW('Sanitation Data'!G51))="","",OFFSET('Sanitation Data'!$G$31,0,10*ROW('Sanitation Data'!G51)))</f>
        <v/>
      </c>
      <c r="DD57" s="373" t="str">
        <f ca="1">+IF(OFFSET('Sanitation Data'!$G$32,0,10*ROW('Sanitation Data'!G51))="","",OFFSET('Sanitation Data'!$G$32,0,10*ROW('Sanitation Data'!G51)))</f>
        <v/>
      </c>
      <c r="DE57" s="373" t="str">
        <f ca="1">+IF(OFFSET('Sanitation Data'!$H$28,0,10*ROW('Sanitation Data'!H51))="","",OFFSET('Sanitation Data'!$H$28,0,10*ROW('Sanitation Data'!H51)))</f>
        <v/>
      </c>
      <c r="DF57" s="373" t="str">
        <f ca="1">+IF(OFFSET('Sanitation Data'!$H$29,0,10*ROW('Sanitation Data'!H51))="","",OFFSET('Sanitation Data'!$H$29,0,10*ROW('Sanitation Data'!H51)))</f>
        <v/>
      </c>
      <c r="DG57" s="373" t="str">
        <f ca="1">+IF(OFFSET('Sanitation Data'!$H$30,0,10*ROW('Sanitation Data'!H51))="","",OFFSET('Sanitation Data'!$H$30,0,10*ROW('Sanitation Data'!H51)))</f>
        <v/>
      </c>
      <c r="DH57" s="373" t="str">
        <f ca="1">+IF(OFFSET('Sanitation Data'!$H$31,0,10*ROW('Sanitation Data'!H51))="","",OFFSET('Sanitation Data'!$H$31,0,10*ROW('Sanitation Data'!H51)))</f>
        <v/>
      </c>
      <c r="DI57" s="373" t="str">
        <f ca="1">+IF(OFFSET('Sanitation Data'!$H$32,0,10*ROW('Sanitation Data'!H51))="","",OFFSET('Sanitation Data'!$H$32,0,10*ROW('Sanitation Data'!H51)))</f>
        <v/>
      </c>
      <c r="DJ57" s="373" t="str">
        <f ca="1">+IF(OFFSET('Sanitation Data'!$I$28,0,10*ROW('Sanitation Data'!I51))="","",OFFSET('Sanitation Data'!$I$28,0,10*ROW('Sanitation Data'!I51)))</f>
        <v/>
      </c>
      <c r="DK57" s="373" t="str">
        <f ca="1">+IF(OFFSET('Sanitation Data'!$I$29,0,10*ROW('Sanitation Data'!I51))="","",OFFSET('Sanitation Data'!$I$29,0,10*ROW('Sanitation Data'!I51)))</f>
        <v/>
      </c>
      <c r="DL57" s="373" t="str">
        <f ca="1">+IF(OFFSET('Sanitation Data'!$I$30,0,10*ROW('Sanitation Data'!I51))="","",OFFSET('Sanitation Data'!$I$30,0,10*ROW('Sanitation Data'!I51)))</f>
        <v/>
      </c>
      <c r="DM57" s="373" t="str">
        <f ca="1">+IF(OFFSET('Sanitation Data'!$I$31,0,10*ROW('Sanitation Data'!I51))="","",OFFSET('Sanitation Data'!$I$31,0,10*ROW('Sanitation Data'!I51)))</f>
        <v/>
      </c>
      <c r="DN57" s="373" t="str">
        <f ca="1">+IF(OFFSET('Sanitation Data'!$I$32,0,10*ROW('Sanitation Data'!I51))="","",OFFSET('Sanitation Data'!$I$32,0,10*ROW('Sanitation Data'!I51)))</f>
        <v/>
      </c>
      <c r="DO57" s="373" t="str">
        <f ca="1">+IF(OFFSET('Hygiene Data'!$D$11,0,10*ROW('Hygiene Data'!D51))="","",OFFSET('Hygiene Data'!$D$11,0,10*ROW('Hygiene Data'!D51)))</f>
        <v/>
      </c>
      <c r="DP57" s="373" t="str">
        <f ca="1">+IF(OFFSET('Hygiene Data'!$D$12,0,10*ROW('Hygiene Data'!D51))="","",OFFSET('Hygiene Data'!$D$12,0,10*ROW('Hygiene Data'!D51)))</f>
        <v/>
      </c>
      <c r="DQ57" s="373" t="str">
        <f ca="1">+IF(OFFSET('Hygiene Data'!$D$13,0,10*ROW('Hygiene Data'!D51))="","",OFFSET('Hygiene Data'!$D$13,0,10*ROW('Hygiene Data'!D51)))</f>
        <v/>
      </c>
      <c r="DR57" s="373" t="str">
        <f ca="1">+IF(OFFSET('Hygiene Data'!$E$11,0,10*ROW('Hygiene Data'!E51))="","",OFFSET('Hygiene Data'!$E$11,0,10*ROW('Hygiene Data'!E51)))</f>
        <v/>
      </c>
      <c r="DS57" s="373" t="str">
        <f ca="1">+IF(OFFSET('Hygiene Data'!$E$12,0,10*ROW('Hygiene Data'!E51))="","",OFFSET('Hygiene Data'!$E$12,0,10*ROW('Hygiene Data'!E51)))</f>
        <v/>
      </c>
      <c r="DT57" s="373" t="str">
        <f ca="1">+IF(OFFSET('Hygiene Data'!$E$13,0,10*ROW('Hygiene Data'!E51))="","",OFFSET('Hygiene Data'!$E$13,0,10*ROW('Hygiene Data'!E51)))</f>
        <v/>
      </c>
      <c r="DU57" s="373" t="str">
        <f ca="1">+IF(OFFSET('Hygiene Data'!$F$11,0,10*ROW('Hygiene Data'!F51))="","",OFFSET('Hygiene Data'!$F$11,0,10*ROW('Hygiene Data'!F51)))</f>
        <v/>
      </c>
      <c r="DV57" s="373" t="str">
        <f ca="1">+IF(OFFSET('Hygiene Data'!$F$12,0,10*ROW('Hygiene Data'!F51))="","",OFFSET('Hygiene Data'!$F$12,0,10*ROW('Hygiene Data'!F51)))</f>
        <v/>
      </c>
      <c r="DW57" s="373" t="str">
        <f ca="1">+IF(OFFSET('Hygiene Data'!$F$13,0,10*ROW('Hygiene Data'!F51))="","",OFFSET('Hygiene Data'!$F$13,0,10*ROW('Hygiene Data'!F51)))</f>
        <v/>
      </c>
      <c r="DX57" s="373" t="str">
        <f ca="1">+IF(OFFSET('Hygiene Data'!$G$11,0,10*ROW('Hygiene Data'!G51))="","",OFFSET('Hygiene Data'!$G$11,0,10*ROW('Hygiene Data'!G51)))</f>
        <v/>
      </c>
      <c r="DY57" s="373" t="str">
        <f ca="1">+IF(OFFSET('Hygiene Data'!$G$12,0,10*ROW('Hygiene Data'!G51))="","",OFFSET('Hygiene Data'!$G$12,0,10*ROW('Hygiene Data'!G51)))</f>
        <v/>
      </c>
      <c r="DZ57" s="373" t="str">
        <f ca="1">+IF(OFFSET('Hygiene Data'!$G$13,0,10*ROW('Hygiene Data'!G51))="","",OFFSET('Hygiene Data'!$G$13,0,10*ROW('Hygiene Data'!G51)))</f>
        <v/>
      </c>
      <c r="EA57" s="373" t="str">
        <f ca="1">+IF(OFFSET('Hygiene Data'!$H$11,0,10*ROW('Hygiene Data'!H51))="","",OFFSET('Hygiene Data'!$H$11,0,10*ROW('Hygiene Data'!H51)))</f>
        <v/>
      </c>
      <c r="EB57" s="373" t="str">
        <f ca="1">+IF(OFFSET('Hygiene Data'!$H$12,0,10*ROW('Hygiene Data'!H51))="","",OFFSET('Hygiene Data'!$H$12,0,10*ROW('Hygiene Data'!H51)))</f>
        <v/>
      </c>
      <c r="EC57" s="373" t="str">
        <f ca="1">+IF(OFFSET('Hygiene Data'!$H$13,0,10*ROW('Hygiene Data'!H51))="","",OFFSET('Hygiene Data'!$H$13,0,10*ROW('Hygiene Data'!H51)))</f>
        <v/>
      </c>
      <c r="ED57" s="373" t="str">
        <f ca="1">+IF(OFFSET('Hygiene Data'!$I$11,0,10*ROW('Hygiene Data'!I51))="","",OFFSET('Hygiene Data'!$I$11,0,10*ROW('Hygiene Data'!I51)))</f>
        <v/>
      </c>
      <c r="EE57" s="373" t="str">
        <f ca="1">+IF(OFFSET('Hygiene Data'!$I$12,0,10*ROW('Hygiene Data'!I51))="","",OFFSET('Hygiene Data'!$I$12,0,10*ROW('Hygiene Data'!I51)))</f>
        <v/>
      </c>
      <c r="EF57" s="373" t="str">
        <f ca="1">+IF(OFFSET('Hygiene Data'!$I$13,0,10*ROW('Hygiene Data'!I51))="","",OFFSET('Hygiene Data'!$I$13,0,10*ROW('Hygiene Data'!I51)))</f>
        <v/>
      </c>
    </row>
    <row r="58" spans="1:136" x14ac:dyDescent="0.25">
      <c r="A58" s="482" t="str">
        <f ca="1">+IF(OFFSET('Water Data'!$B$2,0,10*ROW('Water Data'!E52))="","",OFFSET('Water Data'!$B$2,0,10*ROW('Water Data'!E52)))</f>
        <v/>
      </c>
      <c r="B58" s="48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9" t="str">
        <f t="shared" ca="1" si="0"/>
        <v/>
      </c>
      <c r="D58" s="51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3" t="str">
        <f ca="1">+IF(OFFSET('Water Data'!$D$27,0,10*ROW('Water Data'!D52))="","",OFFSET('Water Data'!$D$27,0,10*ROW('Water Data'!D52)))</f>
        <v/>
      </c>
      <c r="BT58" s="373" t="str">
        <f ca="1">+IF(OFFSET('Water Data'!$D$28,0,10*ROW('Water Data'!D52))="","",OFFSET('Water Data'!$D$28,0,10*ROW('Water Data'!D52)))</f>
        <v/>
      </c>
      <c r="BU58" s="373" t="str">
        <f ca="1">+IF(OFFSET('Water Data'!$D$29,0,10*ROW('Water Data'!D52))="","",OFFSET('Water Data'!$D$29,0,10*ROW('Water Data'!D52)))</f>
        <v/>
      </c>
      <c r="BV58" s="373" t="str">
        <f ca="1">+IF(OFFSET('Water Data'!$E$27,0,10*ROW('Water Data'!E52))="","",OFFSET('Water Data'!$E$27,0,10*ROW('Water Data'!E52)))</f>
        <v/>
      </c>
      <c r="BW58" s="373" t="str">
        <f ca="1">+IF(OFFSET('Water Data'!$E$28,0,10*ROW('Water Data'!E52))="","",OFFSET('Water Data'!$E$28,0,10*ROW('Water Data'!E52)))</f>
        <v/>
      </c>
      <c r="BX58" s="373" t="str">
        <f ca="1">+IF(OFFSET('Water Data'!$E$29,0,10*ROW('Water Data'!E52))="","",OFFSET('Water Data'!$E$29,0,10*ROW('Water Data'!E52)))</f>
        <v/>
      </c>
      <c r="BY58" s="373" t="str">
        <f ca="1">+IF(OFFSET('Water Data'!$F$27,0,10*ROW('Water Data'!F52))="","",OFFSET('Water Data'!$F$27,0,10*ROW('Water Data'!F52)))</f>
        <v/>
      </c>
      <c r="BZ58" s="373" t="str">
        <f ca="1">+IF(OFFSET('Water Data'!$F$28,0,10*ROW('Water Data'!F52))="","",OFFSET('Water Data'!$F$28,0,10*ROW('Water Data'!F52)))</f>
        <v/>
      </c>
      <c r="CA58" s="373" t="str">
        <f ca="1">+IF(OFFSET('Water Data'!$F$29,0,10*ROW('Water Data'!F52))="","",OFFSET('Water Data'!$F$29,0,10*ROW('Water Data'!F52)))</f>
        <v/>
      </c>
      <c r="CB58" s="373" t="str">
        <f ca="1">+IF(OFFSET('Water Data'!$G$27,0,10*ROW('Water Data'!G52))="","",OFFSET('Water Data'!$G$27,0,10*ROW('Water Data'!G52)))</f>
        <v/>
      </c>
      <c r="CC58" s="373" t="str">
        <f ca="1">+IF(OFFSET('Water Data'!$G$28,0,10*ROW('Water Data'!G52))="","",OFFSET('Water Data'!$G$28,0,10*ROW('Water Data'!G52)))</f>
        <v/>
      </c>
      <c r="CD58" s="373" t="str">
        <f ca="1">+IF(OFFSET('Water Data'!$G$29,0,10*ROW('Water Data'!G52))="","",OFFSET('Water Data'!$G$29,0,10*ROW('Water Data'!G52)))</f>
        <v/>
      </c>
      <c r="CE58" s="373" t="str">
        <f ca="1">+IF(OFFSET('Water Data'!$H$27,0,10*ROW('Water Data'!H52))="","",OFFSET('Water Data'!$H$27,0,10*ROW('Water Data'!H52)))</f>
        <v/>
      </c>
      <c r="CF58" s="373" t="str">
        <f ca="1">+IF(OFFSET('Water Data'!$H$28,0,10*ROW('Water Data'!H52))="","",OFFSET('Water Data'!$H$28,0,10*ROW('Water Data'!H52)))</f>
        <v/>
      </c>
      <c r="CG58" s="373" t="str">
        <f ca="1">+IF(OFFSET('Water Data'!$H$29,0,10*ROW('Water Data'!H52))="","",OFFSET('Water Data'!$H$29,0,10*ROW('Water Data'!H52)))</f>
        <v/>
      </c>
      <c r="CH58" s="373" t="str">
        <f ca="1">+IF(OFFSET('Water Data'!$I$27,0,10*ROW('Water Data'!I52))="","",OFFSET('Water Data'!$I$27,0,10*ROW('Water Data'!I52)))</f>
        <v/>
      </c>
      <c r="CI58" s="373" t="str">
        <f ca="1">+IF(OFFSET('Water Data'!$I$28,0,10*ROW('Water Data'!I52))="","",OFFSET('Water Data'!$I$28,0,10*ROW('Water Data'!I52)))</f>
        <v/>
      </c>
      <c r="CJ58" s="373" t="str">
        <f ca="1">+IF(OFFSET('Water Data'!$I$29,0,10*ROW('Water Data'!I52))="","",OFFSET('Water Data'!$I$29,0,10*ROW('Water Data'!I52)))</f>
        <v/>
      </c>
      <c r="CK58" s="373" t="str">
        <f ca="1">+IF(OFFSET('Sanitation Data'!$D$28,0,10*ROW('Sanitation Data'!D52))="","",OFFSET('Sanitation Data'!$D$28,0,10*ROW('Sanitation Data'!D52)))</f>
        <v/>
      </c>
      <c r="CL58" s="373" t="str">
        <f ca="1">+IF(OFFSET('Sanitation Data'!$D$29,0,10*ROW('Sanitation Data'!D52))="","",OFFSET('Sanitation Data'!$D$29,0,10*ROW('Sanitation Data'!D52)))</f>
        <v/>
      </c>
      <c r="CM58" s="373" t="str">
        <f ca="1">+IF(OFFSET('Sanitation Data'!$D$30,0,10*ROW('Sanitation Data'!D52))="","",OFFSET('Sanitation Data'!$D$30,0,10*ROW('Sanitation Data'!D52)))</f>
        <v/>
      </c>
      <c r="CN58" s="373" t="str">
        <f ca="1">+IF(OFFSET('Sanitation Data'!$D$31,0,10*ROW('Sanitation Data'!D52))="","",OFFSET('Sanitation Data'!$D$31,0,10*ROW('Sanitation Data'!D52)))</f>
        <v/>
      </c>
      <c r="CO58" s="373" t="str">
        <f ca="1">+IF(OFFSET('Sanitation Data'!$D$32,0,10*ROW('Sanitation Data'!D52))="","",OFFSET('Sanitation Data'!$D$32,0,10*ROW('Sanitation Data'!D52)))</f>
        <v/>
      </c>
      <c r="CP58" s="373" t="str">
        <f ca="1">+IF(OFFSET('Sanitation Data'!$E$28,0,10*ROW('Sanitation Data'!E52))="","",OFFSET('Sanitation Data'!$E$28,0,10*ROW('Sanitation Data'!E52)))</f>
        <v/>
      </c>
      <c r="CQ58" s="373" t="str">
        <f ca="1">+IF(OFFSET('Sanitation Data'!$E$29,0,10*ROW('Sanitation Data'!E52))="","",OFFSET('Sanitation Data'!$E$29,0,10*ROW('Sanitation Data'!E52)))</f>
        <v/>
      </c>
      <c r="CR58" s="373" t="str">
        <f ca="1">+IF(OFFSET('Sanitation Data'!$E$30,0,10*ROW('Sanitation Data'!E52))="","",OFFSET('Sanitation Data'!$E$30,0,10*ROW('Sanitation Data'!E52)))</f>
        <v/>
      </c>
      <c r="CS58" s="373" t="str">
        <f ca="1">+IF(OFFSET('Sanitation Data'!$E$31,0,10*ROW('Sanitation Data'!E52))="","",OFFSET('Sanitation Data'!$E$31,0,10*ROW('Sanitation Data'!E52)))</f>
        <v/>
      </c>
      <c r="CT58" s="373" t="str">
        <f ca="1">+IF(OFFSET('Sanitation Data'!$E$32,0,10*ROW('Sanitation Data'!E52))="","",OFFSET('Sanitation Data'!$E$32,0,10*ROW('Sanitation Data'!E52)))</f>
        <v/>
      </c>
      <c r="CU58" s="373" t="str">
        <f ca="1">+IF(OFFSET('Sanitation Data'!$F$28,0,10*ROW('Sanitation Data'!F52))="","",OFFSET('Sanitation Data'!$F$28,0,10*ROW('Sanitation Data'!F52)))</f>
        <v/>
      </c>
      <c r="CV58" s="373" t="str">
        <f ca="1">+IF(OFFSET('Sanitation Data'!$F$29,0,10*ROW('Sanitation Data'!F52))="","",OFFSET('Sanitation Data'!$F$29,0,10*ROW('Sanitation Data'!F52)))</f>
        <v/>
      </c>
      <c r="CW58" s="373" t="str">
        <f ca="1">+IF(OFFSET('Sanitation Data'!$F$30,0,10*ROW('Sanitation Data'!F52))="","",OFFSET('Sanitation Data'!$F$30,0,10*ROW('Sanitation Data'!F52)))</f>
        <v/>
      </c>
      <c r="CX58" s="373" t="str">
        <f ca="1">+IF(OFFSET('Sanitation Data'!$F$31,0,10*ROW('Sanitation Data'!F52))="","",OFFSET('Sanitation Data'!$F$31,0,10*ROW('Sanitation Data'!F52)))</f>
        <v/>
      </c>
      <c r="CY58" s="373" t="str">
        <f ca="1">+IF(OFFSET('Sanitation Data'!$F$32,0,10*ROW('Sanitation Data'!F52))="","",OFFSET('Sanitation Data'!$F$32,0,10*ROW('Sanitation Data'!F52)))</f>
        <v/>
      </c>
      <c r="CZ58" s="373" t="str">
        <f ca="1">+IF(OFFSET('Sanitation Data'!$G$28,0,10*ROW('Sanitation Data'!G52))="","",OFFSET('Sanitation Data'!$G$28,0,10*ROW('Sanitation Data'!G52)))</f>
        <v/>
      </c>
      <c r="DA58" s="373" t="str">
        <f ca="1">+IF(OFFSET('Sanitation Data'!$G$29,0,10*ROW('Sanitation Data'!G52))="","",OFFSET('Sanitation Data'!$G$29,0,10*ROW('Sanitation Data'!G52)))</f>
        <v/>
      </c>
      <c r="DB58" s="373" t="str">
        <f ca="1">+IF(OFFSET('Sanitation Data'!$G$30,0,10*ROW('Sanitation Data'!G52))="","",OFFSET('Sanitation Data'!$G$30,0,10*ROW('Sanitation Data'!G52)))</f>
        <v/>
      </c>
      <c r="DC58" s="373" t="str">
        <f ca="1">+IF(OFFSET('Sanitation Data'!$G$31,0,10*ROW('Sanitation Data'!G52))="","",OFFSET('Sanitation Data'!$G$31,0,10*ROW('Sanitation Data'!G52)))</f>
        <v/>
      </c>
      <c r="DD58" s="373" t="str">
        <f ca="1">+IF(OFFSET('Sanitation Data'!$G$32,0,10*ROW('Sanitation Data'!G52))="","",OFFSET('Sanitation Data'!$G$32,0,10*ROW('Sanitation Data'!G52)))</f>
        <v/>
      </c>
      <c r="DE58" s="373" t="str">
        <f ca="1">+IF(OFFSET('Sanitation Data'!$H$28,0,10*ROW('Sanitation Data'!H52))="","",OFFSET('Sanitation Data'!$H$28,0,10*ROW('Sanitation Data'!H52)))</f>
        <v/>
      </c>
      <c r="DF58" s="373" t="str">
        <f ca="1">+IF(OFFSET('Sanitation Data'!$H$29,0,10*ROW('Sanitation Data'!H52))="","",OFFSET('Sanitation Data'!$H$29,0,10*ROW('Sanitation Data'!H52)))</f>
        <v/>
      </c>
      <c r="DG58" s="373" t="str">
        <f ca="1">+IF(OFFSET('Sanitation Data'!$H$30,0,10*ROW('Sanitation Data'!H52))="","",OFFSET('Sanitation Data'!$H$30,0,10*ROW('Sanitation Data'!H52)))</f>
        <v/>
      </c>
      <c r="DH58" s="373" t="str">
        <f ca="1">+IF(OFFSET('Sanitation Data'!$H$31,0,10*ROW('Sanitation Data'!H52))="","",OFFSET('Sanitation Data'!$H$31,0,10*ROW('Sanitation Data'!H52)))</f>
        <v/>
      </c>
      <c r="DI58" s="373" t="str">
        <f ca="1">+IF(OFFSET('Sanitation Data'!$H$32,0,10*ROW('Sanitation Data'!H52))="","",OFFSET('Sanitation Data'!$H$32,0,10*ROW('Sanitation Data'!H52)))</f>
        <v/>
      </c>
      <c r="DJ58" s="373" t="str">
        <f ca="1">+IF(OFFSET('Sanitation Data'!$I$28,0,10*ROW('Sanitation Data'!I52))="","",OFFSET('Sanitation Data'!$I$28,0,10*ROW('Sanitation Data'!I52)))</f>
        <v/>
      </c>
      <c r="DK58" s="373" t="str">
        <f ca="1">+IF(OFFSET('Sanitation Data'!$I$29,0,10*ROW('Sanitation Data'!I52))="","",OFFSET('Sanitation Data'!$I$29,0,10*ROW('Sanitation Data'!I52)))</f>
        <v/>
      </c>
      <c r="DL58" s="373" t="str">
        <f ca="1">+IF(OFFSET('Sanitation Data'!$I$30,0,10*ROW('Sanitation Data'!I52))="","",OFFSET('Sanitation Data'!$I$30,0,10*ROW('Sanitation Data'!I52)))</f>
        <v/>
      </c>
      <c r="DM58" s="373" t="str">
        <f ca="1">+IF(OFFSET('Sanitation Data'!$I$31,0,10*ROW('Sanitation Data'!I52))="","",OFFSET('Sanitation Data'!$I$31,0,10*ROW('Sanitation Data'!I52)))</f>
        <v/>
      </c>
      <c r="DN58" s="373" t="str">
        <f ca="1">+IF(OFFSET('Sanitation Data'!$I$32,0,10*ROW('Sanitation Data'!I52))="","",OFFSET('Sanitation Data'!$I$32,0,10*ROW('Sanitation Data'!I52)))</f>
        <v/>
      </c>
      <c r="DO58" s="373" t="str">
        <f ca="1">+IF(OFFSET('Hygiene Data'!$D$11,0,10*ROW('Hygiene Data'!D52))="","",OFFSET('Hygiene Data'!$D$11,0,10*ROW('Hygiene Data'!D52)))</f>
        <v/>
      </c>
      <c r="DP58" s="373" t="str">
        <f ca="1">+IF(OFFSET('Hygiene Data'!$D$12,0,10*ROW('Hygiene Data'!D52))="","",OFFSET('Hygiene Data'!$D$12,0,10*ROW('Hygiene Data'!D52)))</f>
        <v/>
      </c>
      <c r="DQ58" s="373" t="str">
        <f ca="1">+IF(OFFSET('Hygiene Data'!$D$13,0,10*ROW('Hygiene Data'!D52))="","",OFFSET('Hygiene Data'!$D$13,0,10*ROW('Hygiene Data'!D52)))</f>
        <v/>
      </c>
      <c r="DR58" s="373" t="str">
        <f ca="1">+IF(OFFSET('Hygiene Data'!$E$11,0,10*ROW('Hygiene Data'!E52))="","",OFFSET('Hygiene Data'!$E$11,0,10*ROW('Hygiene Data'!E52)))</f>
        <v/>
      </c>
      <c r="DS58" s="373" t="str">
        <f ca="1">+IF(OFFSET('Hygiene Data'!$E$12,0,10*ROW('Hygiene Data'!E52))="","",OFFSET('Hygiene Data'!$E$12,0,10*ROW('Hygiene Data'!E52)))</f>
        <v/>
      </c>
      <c r="DT58" s="373" t="str">
        <f ca="1">+IF(OFFSET('Hygiene Data'!$E$13,0,10*ROW('Hygiene Data'!E52))="","",OFFSET('Hygiene Data'!$E$13,0,10*ROW('Hygiene Data'!E52)))</f>
        <v/>
      </c>
      <c r="DU58" s="373" t="str">
        <f ca="1">+IF(OFFSET('Hygiene Data'!$F$11,0,10*ROW('Hygiene Data'!F52))="","",OFFSET('Hygiene Data'!$F$11,0,10*ROW('Hygiene Data'!F52)))</f>
        <v/>
      </c>
      <c r="DV58" s="373" t="str">
        <f ca="1">+IF(OFFSET('Hygiene Data'!$F$12,0,10*ROW('Hygiene Data'!F52))="","",OFFSET('Hygiene Data'!$F$12,0,10*ROW('Hygiene Data'!F52)))</f>
        <v/>
      </c>
      <c r="DW58" s="373" t="str">
        <f ca="1">+IF(OFFSET('Hygiene Data'!$F$13,0,10*ROW('Hygiene Data'!F52))="","",OFFSET('Hygiene Data'!$F$13,0,10*ROW('Hygiene Data'!F52)))</f>
        <v/>
      </c>
      <c r="DX58" s="373" t="str">
        <f ca="1">+IF(OFFSET('Hygiene Data'!$G$11,0,10*ROW('Hygiene Data'!G52))="","",OFFSET('Hygiene Data'!$G$11,0,10*ROW('Hygiene Data'!G52)))</f>
        <v/>
      </c>
      <c r="DY58" s="373" t="str">
        <f ca="1">+IF(OFFSET('Hygiene Data'!$G$12,0,10*ROW('Hygiene Data'!G52))="","",OFFSET('Hygiene Data'!$G$12,0,10*ROW('Hygiene Data'!G52)))</f>
        <v/>
      </c>
      <c r="DZ58" s="373" t="str">
        <f ca="1">+IF(OFFSET('Hygiene Data'!$G$13,0,10*ROW('Hygiene Data'!G52))="","",OFFSET('Hygiene Data'!$G$13,0,10*ROW('Hygiene Data'!G52)))</f>
        <v/>
      </c>
      <c r="EA58" s="373" t="str">
        <f ca="1">+IF(OFFSET('Hygiene Data'!$H$11,0,10*ROW('Hygiene Data'!H52))="","",OFFSET('Hygiene Data'!$H$11,0,10*ROW('Hygiene Data'!H52)))</f>
        <v/>
      </c>
      <c r="EB58" s="373" t="str">
        <f ca="1">+IF(OFFSET('Hygiene Data'!$H$12,0,10*ROW('Hygiene Data'!H52))="","",OFFSET('Hygiene Data'!$H$12,0,10*ROW('Hygiene Data'!H52)))</f>
        <v/>
      </c>
      <c r="EC58" s="373" t="str">
        <f ca="1">+IF(OFFSET('Hygiene Data'!$H$13,0,10*ROW('Hygiene Data'!H52))="","",OFFSET('Hygiene Data'!$H$13,0,10*ROW('Hygiene Data'!H52)))</f>
        <v/>
      </c>
      <c r="ED58" s="373" t="str">
        <f ca="1">+IF(OFFSET('Hygiene Data'!$I$11,0,10*ROW('Hygiene Data'!I52))="","",OFFSET('Hygiene Data'!$I$11,0,10*ROW('Hygiene Data'!I52)))</f>
        <v/>
      </c>
      <c r="EE58" s="373" t="str">
        <f ca="1">+IF(OFFSET('Hygiene Data'!$I$12,0,10*ROW('Hygiene Data'!I52))="","",OFFSET('Hygiene Data'!$I$12,0,10*ROW('Hygiene Data'!I52)))</f>
        <v/>
      </c>
      <c r="EF58" s="373" t="str">
        <f ca="1">+IF(OFFSET('Hygiene Data'!$I$13,0,10*ROW('Hygiene Data'!I52))="","",OFFSET('Hygiene Data'!$I$13,0,10*ROW('Hygiene Data'!I52)))</f>
        <v/>
      </c>
    </row>
    <row r="59" spans="1:136" x14ac:dyDescent="0.25">
      <c r="A59" s="482" t="str">
        <f ca="1">+IF(OFFSET('Water Data'!$B$2,0,10*ROW('Water Data'!E53))="","",OFFSET('Water Data'!$B$2,0,10*ROW('Water Data'!E53)))</f>
        <v/>
      </c>
      <c r="B59" s="48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9" t="str">
        <f t="shared" ca="1" si="0"/>
        <v/>
      </c>
      <c r="D59" s="51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3" t="str">
        <f ca="1">+IF(OFFSET('Water Data'!$D$27,0,10*ROW('Water Data'!D53))="","",OFFSET('Water Data'!$D$27,0,10*ROW('Water Data'!D53)))</f>
        <v/>
      </c>
      <c r="BT59" s="373" t="str">
        <f ca="1">+IF(OFFSET('Water Data'!$D$28,0,10*ROW('Water Data'!D53))="","",OFFSET('Water Data'!$D$28,0,10*ROW('Water Data'!D53)))</f>
        <v/>
      </c>
      <c r="BU59" s="373" t="str">
        <f ca="1">+IF(OFFSET('Water Data'!$D$29,0,10*ROW('Water Data'!D53))="","",OFFSET('Water Data'!$D$29,0,10*ROW('Water Data'!D53)))</f>
        <v/>
      </c>
      <c r="BV59" s="373" t="str">
        <f ca="1">+IF(OFFSET('Water Data'!$E$27,0,10*ROW('Water Data'!E53))="","",OFFSET('Water Data'!$E$27,0,10*ROW('Water Data'!E53)))</f>
        <v/>
      </c>
      <c r="BW59" s="373" t="str">
        <f ca="1">+IF(OFFSET('Water Data'!$E$28,0,10*ROW('Water Data'!E53))="","",OFFSET('Water Data'!$E$28,0,10*ROW('Water Data'!E53)))</f>
        <v/>
      </c>
      <c r="BX59" s="373" t="str">
        <f ca="1">+IF(OFFSET('Water Data'!$E$29,0,10*ROW('Water Data'!E53))="","",OFFSET('Water Data'!$E$29,0,10*ROW('Water Data'!E53)))</f>
        <v/>
      </c>
      <c r="BY59" s="373" t="str">
        <f ca="1">+IF(OFFSET('Water Data'!$F$27,0,10*ROW('Water Data'!F53))="","",OFFSET('Water Data'!$F$27,0,10*ROW('Water Data'!F53)))</f>
        <v/>
      </c>
      <c r="BZ59" s="373" t="str">
        <f ca="1">+IF(OFFSET('Water Data'!$F$28,0,10*ROW('Water Data'!F53))="","",OFFSET('Water Data'!$F$28,0,10*ROW('Water Data'!F53)))</f>
        <v/>
      </c>
      <c r="CA59" s="373" t="str">
        <f ca="1">+IF(OFFSET('Water Data'!$F$29,0,10*ROW('Water Data'!F53))="","",OFFSET('Water Data'!$F$29,0,10*ROW('Water Data'!F53)))</f>
        <v/>
      </c>
      <c r="CB59" s="373" t="str">
        <f ca="1">+IF(OFFSET('Water Data'!$G$27,0,10*ROW('Water Data'!G53))="","",OFFSET('Water Data'!$G$27,0,10*ROW('Water Data'!G53)))</f>
        <v/>
      </c>
      <c r="CC59" s="373" t="str">
        <f ca="1">+IF(OFFSET('Water Data'!$G$28,0,10*ROW('Water Data'!G53))="","",OFFSET('Water Data'!$G$28,0,10*ROW('Water Data'!G53)))</f>
        <v/>
      </c>
      <c r="CD59" s="373" t="str">
        <f ca="1">+IF(OFFSET('Water Data'!$G$29,0,10*ROW('Water Data'!G53))="","",OFFSET('Water Data'!$G$29,0,10*ROW('Water Data'!G53)))</f>
        <v/>
      </c>
      <c r="CE59" s="373" t="str">
        <f ca="1">+IF(OFFSET('Water Data'!$H$27,0,10*ROW('Water Data'!H53))="","",OFFSET('Water Data'!$H$27,0,10*ROW('Water Data'!H53)))</f>
        <v/>
      </c>
      <c r="CF59" s="373" t="str">
        <f ca="1">+IF(OFFSET('Water Data'!$H$28,0,10*ROW('Water Data'!H53))="","",OFFSET('Water Data'!$H$28,0,10*ROW('Water Data'!H53)))</f>
        <v/>
      </c>
      <c r="CG59" s="373" t="str">
        <f ca="1">+IF(OFFSET('Water Data'!$H$29,0,10*ROW('Water Data'!H53))="","",OFFSET('Water Data'!$H$29,0,10*ROW('Water Data'!H53)))</f>
        <v/>
      </c>
      <c r="CH59" s="373" t="str">
        <f ca="1">+IF(OFFSET('Water Data'!$I$27,0,10*ROW('Water Data'!I53))="","",OFFSET('Water Data'!$I$27,0,10*ROW('Water Data'!I53)))</f>
        <v/>
      </c>
      <c r="CI59" s="373" t="str">
        <f ca="1">+IF(OFFSET('Water Data'!$I$28,0,10*ROW('Water Data'!I53))="","",OFFSET('Water Data'!$I$28,0,10*ROW('Water Data'!I53)))</f>
        <v/>
      </c>
      <c r="CJ59" s="373" t="str">
        <f ca="1">+IF(OFFSET('Water Data'!$I$29,0,10*ROW('Water Data'!I53))="","",OFFSET('Water Data'!$I$29,0,10*ROW('Water Data'!I53)))</f>
        <v/>
      </c>
      <c r="CK59" s="373" t="str">
        <f ca="1">+IF(OFFSET('Sanitation Data'!$D$28,0,10*ROW('Sanitation Data'!D53))="","",OFFSET('Sanitation Data'!$D$28,0,10*ROW('Sanitation Data'!D53)))</f>
        <v/>
      </c>
      <c r="CL59" s="373" t="str">
        <f ca="1">+IF(OFFSET('Sanitation Data'!$D$29,0,10*ROW('Sanitation Data'!D53))="","",OFFSET('Sanitation Data'!$D$29,0,10*ROW('Sanitation Data'!D53)))</f>
        <v/>
      </c>
      <c r="CM59" s="373" t="str">
        <f ca="1">+IF(OFFSET('Sanitation Data'!$D$30,0,10*ROW('Sanitation Data'!D53))="","",OFFSET('Sanitation Data'!$D$30,0,10*ROW('Sanitation Data'!D53)))</f>
        <v/>
      </c>
      <c r="CN59" s="373" t="str">
        <f ca="1">+IF(OFFSET('Sanitation Data'!$D$31,0,10*ROW('Sanitation Data'!D53))="","",OFFSET('Sanitation Data'!$D$31,0,10*ROW('Sanitation Data'!D53)))</f>
        <v/>
      </c>
      <c r="CO59" s="373" t="str">
        <f ca="1">+IF(OFFSET('Sanitation Data'!$D$32,0,10*ROW('Sanitation Data'!D53))="","",OFFSET('Sanitation Data'!$D$32,0,10*ROW('Sanitation Data'!D53)))</f>
        <v/>
      </c>
      <c r="CP59" s="373" t="str">
        <f ca="1">+IF(OFFSET('Sanitation Data'!$E$28,0,10*ROW('Sanitation Data'!E53))="","",OFFSET('Sanitation Data'!$E$28,0,10*ROW('Sanitation Data'!E53)))</f>
        <v/>
      </c>
      <c r="CQ59" s="373" t="str">
        <f ca="1">+IF(OFFSET('Sanitation Data'!$E$29,0,10*ROW('Sanitation Data'!E53))="","",OFFSET('Sanitation Data'!$E$29,0,10*ROW('Sanitation Data'!E53)))</f>
        <v/>
      </c>
      <c r="CR59" s="373" t="str">
        <f ca="1">+IF(OFFSET('Sanitation Data'!$E$30,0,10*ROW('Sanitation Data'!E53))="","",OFFSET('Sanitation Data'!$E$30,0,10*ROW('Sanitation Data'!E53)))</f>
        <v/>
      </c>
      <c r="CS59" s="373" t="str">
        <f ca="1">+IF(OFFSET('Sanitation Data'!$E$31,0,10*ROW('Sanitation Data'!E53))="","",OFFSET('Sanitation Data'!$E$31,0,10*ROW('Sanitation Data'!E53)))</f>
        <v/>
      </c>
      <c r="CT59" s="373" t="str">
        <f ca="1">+IF(OFFSET('Sanitation Data'!$E$32,0,10*ROW('Sanitation Data'!E53))="","",OFFSET('Sanitation Data'!$E$32,0,10*ROW('Sanitation Data'!E53)))</f>
        <v/>
      </c>
      <c r="CU59" s="373" t="str">
        <f ca="1">+IF(OFFSET('Sanitation Data'!$F$28,0,10*ROW('Sanitation Data'!F53))="","",OFFSET('Sanitation Data'!$F$28,0,10*ROW('Sanitation Data'!F53)))</f>
        <v/>
      </c>
      <c r="CV59" s="373" t="str">
        <f ca="1">+IF(OFFSET('Sanitation Data'!$F$29,0,10*ROW('Sanitation Data'!F53))="","",OFFSET('Sanitation Data'!$F$29,0,10*ROW('Sanitation Data'!F53)))</f>
        <v/>
      </c>
      <c r="CW59" s="373" t="str">
        <f ca="1">+IF(OFFSET('Sanitation Data'!$F$30,0,10*ROW('Sanitation Data'!F53))="","",OFFSET('Sanitation Data'!$F$30,0,10*ROW('Sanitation Data'!F53)))</f>
        <v/>
      </c>
      <c r="CX59" s="373" t="str">
        <f ca="1">+IF(OFFSET('Sanitation Data'!$F$31,0,10*ROW('Sanitation Data'!F53))="","",OFFSET('Sanitation Data'!$F$31,0,10*ROW('Sanitation Data'!F53)))</f>
        <v/>
      </c>
      <c r="CY59" s="373" t="str">
        <f ca="1">+IF(OFFSET('Sanitation Data'!$F$32,0,10*ROW('Sanitation Data'!F53))="","",OFFSET('Sanitation Data'!$F$32,0,10*ROW('Sanitation Data'!F53)))</f>
        <v/>
      </c>
      <c r="CZ59" s="373" t="str">
        <f ca="1">+IF(OFFSET('Sanitation Data'!$G$28,0,10*ROW('Sanitation Data'!G53))="","",OFFSET('Sanitation Data'!$G$28,0,10*ROW('Sanitation Data'!G53)))</f>
        <v/>
      </c>
      <c r="DA59" s="373" t="str">
        <f ca="1">+IF(OFFSET('Sanitation Data'!$G$29,0,10*ROW('Sanitation Data'!G53))="","",OFFSET('Sanitation Data'!$G$29,0,10*ROW('Sanitation Data'!G53)))</f>
        <v/>
      </c>
      <c r="DB59" s="373" t="str">
        <f ca="1">+IF(OFFSET('Sanitation Data'!$G$30,0,10*ROW('Sanitation Data'!G53))="","",OFFSET('Sanitation Data'!$G$30,0,10*ROW('Sanitation Data'!G53)))</f>
        <v/>
      </c>
      <c r="DC59" s="373" t="str">
        <f ca="1">+IF(OFFSET('Sanitation Data'!$G$31,0,10*ROW('Sanitation Data'!G53))="","",OFFSET('Sanitation Data'!$G$31,0,10*ROW('Sanitation Data'!G53)))</f>
        <v/>
      </c>
      <c r="DD59" s="373" t="str">
        <f ca="1">+IF(OFFSET('Sanitation Data'!$G$32,0,10*ROW('Sanitation Data'!G53))="","",OFFSET('Sanitation Data'!$G$32,0,10*ROW('Sanitation Data'!G53)))</f>
        <v/>
      </c>
      <c r="DE59" s="373" t="str">
        <f ca="1">+IF(OFFSET('Sanitation Data'!$H$28,0,10*ROW('Sanitation Data'!H53))="","",OFFSET('Sanitation Data'!$H$28,0,10*ROW('Sanitation Data'!H53)))</f>
        <v/>
      </c>
      <c r="DF59" s="373" t="str">
        <f ca="1">+IF(OFFSET('Sanitation Data'!$H$29,0,10*ROW('Sanitation Data'!H53))="","",OFFSET('Sanitation Data'!$H$29,0,10*ROW('Sanitation Data'!H53)))</f>
        <v/>
      </c>
      <c r="DG59" s="373" t="str">
        <f ca="1">+IF(OFFSET('Sanitation Data'!$H$30,0,10*ROW('Sanitation Data'!H53))="","",OFFSET('Sanitation Data'!$H$30,0,10*ROW('Sanitation Data'!H53)))</f>
        <v/>
      </c>
      <c r="DH59" s="373" t="str">
        <f ca="1">+IF(OFFSET('Sanitation Data'!$H$31,0,10*ROW('Sanitation Data'!H53))="","",OFFSET('Sanitation Data'!$H$31,0,10*ROW('Sanitation Data'!H53)))</f>
        <v/>
      </c>
      <c r="DI59" s="373" t="str">
        <f ca="1">+IF(OFFSET('Sanitation Data'!$H$32,0,10*ROW('Sanitation Data'!H53))="","",OFFSET('Sanitation Data'!$H$32,0,10*ROW('Sanitation Data'!H53)))</f>
        <v/>
      </c>
      <c r="DJ59" s="373" t="str">
        <f ca="1">+IF(OFFSET('Sanitation Data'!$I$28,0,10*ROW('Sanitation Data'!I53))="","",OFFSET('Sanitation Data'!$I$28,0,10*ROW('Sanitation Data'!I53)))</f>
        <v/>
      </c>
      <c r="DK59" s="373" t="str">
        <f ca="1">+IF(OFFSET('Sanitation Data'!$I$29,0,10*ROW('Sanitation Data'!I53))="","",OFFSET('Sanitation Data'!$I$29,0,10*ROW('Sanitation Data'!I53)))</f>
        <v/>
      </c>
      <c r="DL59" s="373" t="str">
        <f ca="1">+IF(OFFSET('Sanitation Data'!$I$30,0,10*ROW('Sanitation Data'!I53))="","",OFFSET('Sanitation Data'!$I$30,0,10*ROW('Sanitation Data'!I53)))</f>
        <v/>
      </c>
      <c r="DM59" s="373" t="str">
        <f ca="1">+IF(OFFSET('Sanitation Data'!$I$31,0,10*ROW('Sanitation Data'!I53))="","",OFFSET('Sanitation Data'!$I$31,0,10*ROW('Sanitation Data'!I53)))</f>
        <v/>
      </c>
      <c r="DN59" s="373" t="str">
        <f ca="1">+IF(OFFSET('Sanitation Data'!$I$32,0,10*ROW('Sanitation Data'!I53))="","",OFFSET('Sanitation Data'!$I$32,0,10*ROW('Sanitation Data'!I53)))</f>
        <v/>
      </c>
      <c r="DO59" s="373" t="str">
        <f ca="1">+IF(OFFSET('Hygiene Data'!$D$11,0,10*ROW('Hygiene Data'!D53))="","",OFFSET('Hygiene Data'!$D$11,0,10*ROW('Hygiene Data'!D53)))</f>
        <v/>
      </c>
      <c r="DP59" s="373" t="str">
        <f ca="1">+IF(OFFSET('Hygiene Data'!$D$12,0,10*ROW('Hygiene Data'!D53))="","",OFFSET('Hygiene Data'!$D$12,0,10*ROW('Hygiene Data'!D53)))</f>
        <v/>
      </c>
      <c r="DQ59" s="373" t="str">
        <f ca="1">+IF(OFFSET('Hygiene Data'!$D$13,0,10*ROW('Hygiene Data'!D53))="","",OFFSET('Hygiene Data'!$D$13,0,10*ROW('Hygiene Data'!D53)))</f>
        <v/>
      </c>
      <c r="DR59" s="373" t="str">
        <f ca="1">+IF(OFFSET('Hygiene Data'!$E$11,0,10*ROW('Hygiene Data'!E53))="","",OFFSET('Hygiene Data'!$E$11,0,10*ROW('Hygiene Data'!E53)))</f>
        <v/>
      </c>
      <c r="DS59" s="373" t="str">
        <f ca="1">+IF(OFFSET('Hygiene Data'!$E$12,0,10*ROW('Hygiene Data'!E53))="","",OFFSET('Hygiene Data'!$E$12,0,10*ROW('Hygiene Data'!E53)))</f>
        <v/>
      </c>
      <c r="DT59" s="373" t="str">
        <f ca="1">+IF(OFFSET('Hygiene Data'!$E$13,0,10*ROW('Hygiene Data'!E53))="","",OFFSET('Hygiene Data'!$E$13,0,10*ROW('Hygiene Data'!E53)))</f>
        <v/>
      </c>
      <c r="DU59" s="373" t="str">
        <f ca="1">+IF(OFFSET('Hygiene Data'!$F$11,0,10*ROW('Hygiene Data'!F53))="","",OFFSET('Hygiene Data'!$F$11,0,10*ROW('Hygiene Data'!F53)))</f>
        <v/>
      </c>
      <c r="DV59" s="373" t="str">
        <f ca="1">+IF(OFFSET('Hygiene Data'!$F$12,0,10*ROW('Hygiene Data'!F53))="","",OFFSET('Hygiene Data'!$F$12,0,10*ROW('Hygiene Data'!F53)))</f>
        <v/>
      </c>
      <c r="DW59" s="373" t="str">
        <f ca="1">+IF(OFFSET('Hygiene Data'!$F$13,0,10*ROW('Hygiene Data'!F53))="","",OFFSET('Hygiene Data'!$F$13,0,10*ROW('Hygiene Data'!F53)))</f>
        <v/>
      </c>
      <c r="DX59" s="373" t="str">
        <f ca="1">+IF(OFFSET('Hygiene Data'!$G$11,0,10*ROW('Hygiene Data'!G53))="","",OFFSET('Hygiene Data'!$G$11,0,10*ROW('Hygiene Data'!G53)))</f>
        <v/>
      </c>
      <c r="DY59" s="373" t="str">
        <f ca="1">+IF(OFFSET('Hygiene Data'!$G$12,0,10*ROW('Hygiene Data'!G53))="","",OFFSET('Hygiene Data'!$G$12,0,10*ROW('Hygiene Data'!G53)))</f>
        <v/>
      </c>
      <c r="DZ59" s="373" t="str">
        <f ca="1">+IF(OFFSET('Hygiene Data'!$G$13,0,10*ROW('Hygiene Data'!G53))="","",OFFSET('Hygiene Data'!$G$13,0,10*ROW('Hygiene Data'!G53)))</f>
        <v/>
      </c>
      <c r="EA59" s="373" t="str">
        <f ca="1">+IF(OFFSET('Hygiene Data'!$H$11,0,10*ROW('Hygiene Data'!H53))="","",OFFSET('Hygiene Data'!$H$11,0,10*ROW('Hygiene Data'!H53)))</f>
        <v/>
      </c>
      <c r="EB59" s="373" t="str">
        <f ca="1">+IF(OFFSET('Hygiene Data'!$H$12,0,10*ROW('Hygiene Data'!H53))="","",OFFSET('Hygiene Data'!$H$12,0,10*ROW('Hygiene Data'!H53)))</f>
        <v/>
      </c>
      <c r="EC59" s="373" t="str">
        <f ca="1">+IF(OFFSET('Hygiene Data'!$H$13,0,10*ROW('Hygiene Data'!H53))="","",OFFSET('Hygiene Data'!$H$13,0,10*ROW('Hygiene Data'!H53)))</f>
        <v/>
      </c>
      <c r="ED59" s="373" t="str">
        <f ca="1">+IF(OFFSET('Hygiene Data'!$I$11,0,10*ROW('Hygiene Data'!I53))="","",OFFSET('Hygiene Data'!$I$11,0,10*ROW('Hygiene Data'!I53)))</f>
        <v/>
      </c>
      <c r="EE59" s="373" t="str">
        <f ca="1">+IF(OFFSET('Hygiene Data'!$I$12,0,10*ROW('Hygiene Data'!I53))="","",OFFSET('Hygiene Data'!$I$12,0,10*ROW('Hygiene Data'!I53)))</f>
        <v/>
      </c>
      <c r="EF59" s="373" t="str">
        <f ca="1">+IF(OFFSET('Hygiene Data'!$I$13,0,10*ROW('Hygiene Data'!I53))="","",OFFSET('Hygiene Data'!$I$13,0,10*ROW('Hygiene Data'!I53)))</f>
        <v/>
      </c>
    </row>
    <row r="60" spans="1:136" x14ac:dyDescent="0.25">
      <c r="A60" s="482" t="str">
        <f ca="1">+IF(OFFSET('Water Data'!$B$2,0,10*ROW('Water Data'!E54))="","",OFFSET('Water Data'!$B$2,0,10*ROW('Water Data'!E54)))</f>
        <v/>
      </c>
      <c r="B60" s="48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9" t="str">
        <f t="shared" ca="1" si="0"/>
        <v/>
      </c>
      <c r="D60" s="51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3" t="str">
        <f ca="1">+IF(OFFSET('Water Data'!$D$27,0,10*ROW('Water Data'!D54))="","",OFFSET('Water Data'!$D$27,0,10*ROW('Water Data'!D54)))</f>
        <v/>
      </c>
      <c r="BT60" s="373" t="str">
        <f ca="1">+IF(OFFSET('Water Data'!$D$28,0,10*ROW('Water Data'!D54))="","",OFFSET('Water Data'!$D$28,0,10*ROW('Water Data'!D54)))</f>
        <v/>
      </c>
      <c r="BU60" s="373" t="str">
        <f ca="1">+IF(OFFSET('Water Data'!$D$29,0,10*ROW('Water Data'!D54))="","",OFFSET('Water Data'!$D$29,0,10*ROW('Water Data'!D54)))</f>
        <v/>
      </c>
      <c r="BV60" s="373" t="str">
        <f ca="1">+IF(OFFSET('Water Data'!$E$27,0,10*ROW('Water Data'!E54))="","",OFFSET('Water Data'!$E$27,0,10*ROW('Water Data'!E54)))</f>
        <v/>
      </c>
      <c r="BW60" s="373" t="str">
        <f ca="1">+IF(OFFSET('Water Data'!$E$28,0,10*ROW('Water Data'!E54))="","",OFFSET('Water Data'!$E$28,0,10*ROW('Water Data'!E54)))</f>
        <v/>
      </c>
      <c r="BX60" s="373" t="str">
        <f ca="1">+IF(OFFSET('Water Data'!$E$29,0,10*ROW('Water Data'!E54))="","",OFFSET('Water Data'!$E$29,0,10*ROW('Water Data'!E54)))</f>
        <v/>
      </c>
      <c r="BY60" s="373" t="str">
        <f ca="1">+IF(OFFSET('Water Data'!$F$27,0,10*ROW('Water Data'!F54))="","",OFFSET('Water Data'!$F$27,0,10*ROW('Water Data'!F54)))</f>
        <v/>
      </c>
      <c r="BZ60" s="373" t="str">
        <f ca="1">+IF(OFFSET('Water Data'!$F$28,0,10*ROW('Water Data'!F54))="","",OFFSET('Water Data'!$F$28,0,10*ROW('Water Data'!F54)))</f>
        <v/>
      </c>
      <c r="CA60" s="373" t="str">
        <f ca="1">+IF(OFFSET('Water Data'!$F$29,0,10*ROW('Water Data'!F54))="","",OFFSET('Water Data'!$F$29,0,10*ROW('Water Data'!F54)))</f>
        <v/>
      </c>
      <c r="CB60" s="373" t="str">
        <f ca="1">+IF(OFFSET('Water Data'!$G$27,0,10*ROW('Water Data'!G54))="","",OFFSET('Water Data'!$G$27,0,10*ROW('Water Data'!G54)))</f>
        <v/>
      </c>
      <c r="CC60" s="373" t="str">
        <f ca="1">+IF(OFFSET('Water Data'!$G$28,0,10*ROW('Water Data'!G54))="","",OFFSET('Water Data'!$G$28,0,10*ROW('Water Data'!G54)))</f>
        <v/>
      </c>
      <c r="CD60" s="373" t="str">
        <f ca="1">+IF(OFFSET('Water Data'!$G$29,0,10*ROW('Water Data'!G54))="","",OFFSET('Water Data'!$G$29,0,10*ROW('Water Data'!G54)))</f>
        <v/>
      </c>
      <c r="CE60" s="373" t="str">
        <f ca="1">+IF(OFFSET('Water Data'!$H$27,0,10*ROW('Water Data'!H54))="","",OFFSET('Water Data'!$H$27,0,10*ROW('Water Data'!H54)))</f>
        <v/>
      </c>
      <c r="CF60" s="373" t="str">
        <f ca="1">+IF(OFFSET('Water Data'!$H$28,0,10*ROW('Water Data'!H54))="","",OFFSET('Water Data'!$H$28,0,10*ROW('Water Data'!H54)))</f>
        <v/>
      </c>
      <c r="CG60" s="373" t="str">
        <f ca="1">+IF(OFFSET('Water Data'!$H$29,0,10*ROW('Water Data'!H54))="","",OFFSET('Water Data'!$H$29,0,10*ROW('Water Data'!H54)))</f>
        <v/>
      </c>
      <c r="CH60" s="373" t="str">
        <f ca="1">+IF(OFFSET('Water Data'!$I$27,0,10*ROW('Water Data'!I54))="","",OFFSET('Water Data'!$I$27,0,10*ROW('Water Data'!I54)))</f>
        <v/>
      </c>
      <c r="CI60" s="373" t="str">
        <f ca="1">+IF(OFFSET('Water Data'!$I$28,0,10*ROW('Water Data'!I54))="","",OFFSET('Water Data'!$I$28,0,10*ROW('Water Data'!I54)))</f>
        <v/>
      </c>
      <c r="CJ60" s="373" t="str">
        <f ca="1">+IF(OFFSET('Water Data'!$I$29,0,10*ROW('Water Data'!I54))="","",OFFSET('Water Data'!$I$29,0,10*ROW('Water Data'!I54)))</f>
        <v/>
      </c>
      <c r="CK60" s="373" t="str">
        <f ca="1">+IF(OFFSET('Sanitation Data'!$D$28,0,10*ROW('Sanitation Data'!D54))="","",OFFSET('Sanitation Data'!$D$28,0,10*ROW('Sanitation Data'!D54)))</f>
        <v/>
      </c>
      <c r="CL60" s="373" t="str">
        <f ca="1">+IF(OFFSET('Sanitation Data'!$D$29,0,10*ROW('Sanitation Data'!D54))="","",OFFSET('Sanitation Data'!$D$29,0,10*ROW('Sanitation Data'!D54)))</f>
        <v/>
      </c>
      <c r="CM60" s="373" t="str">
        <f ca="1">+IF(OFFSET('Sanitation Data'!$D$30,0,10*ROW('Sanitation Data'!D54))="","",OFFSET('Sanitation Data'!$D$30,0,10*ROW('Sanitation Data'!D54)))</f>
        <v/>
      </c>
      <c r="CN60" s="373" t="str">
        <f ca="1">+IF(OFFSET('Sanitation Data'!$D$31,0,10*ROW('Sanitation Data'!D54))="","",OFFSET('Sanitation Data'!$D$31,0,10*ROW('Sanitation Data'!D54)))</f>
        <v/>
      </c>
      <c r="CO60" s="373" t="str">
        <f ca="1">+IF(OFFSET('Sanitation Data'!$D$32,0,10*ROW('Sanitation Data'!D54))="","",OFFSET('Sanitation Data'!$D$32,0,10*ROW('Sanitation Data'!D54)))</f>
        <v/>
      </c>
      <c r="CP60" s="373" t="str">
        <f ca="1">+IF(OFFSET('Sanitation Data'!$E$28,0,10*ROW('Sanitation Data'!E54))="","",OFFSET('Sanitation Data'!$E$28,0,10*ROW('Sanitation Data'!E54)))</f>
        <v/>
      </c>
      <c r="CQ60" s="373" t="str">
        <f ca="1">+IF(OFFSET('Sanitation Data'!$E$29,0,10*ROW('Sanitation Data'!E54))="","",OFFSET('Sanitation Data'!$E$29,0,10*ROW('Sanitation Data'!E54)))</f>
        <v/>
      </c>
      <c r="CR60" s="373" t="str">
        <f ca="1">+IF(OFFSET('Sanitation Data'!$E$30,0,10*ROW('Sanitation Data'!E54))="","",OFFSET('Sanitation Data'!$E$30,0,10*ROW('Sanitation Data'!E54)))</f>
        <v/>
      </c>
      <c r="CS60" s="373" t="str">
        <f ca="1">+IF(OFFSET('Sanitation Data'!$E$31,0,10*ROW('Sanitation Data'!E54))="","",OFFSET('Sanitation Data'!$E$31,0,10*ROW('Sanitation Data'!E54)))</f>
        <v/>
      </c>
      <c r="CT60" s="373" t="str">
        <f ca="1">+IF(OFFSET('Sanitation Data'!$E$32,0,10*ROW('Sanitation Data'!E54))="","",OFFSET('Sanitation Data'!$E$32,0,10*ROW('Sanitation Data'!E54)))</f>
        <v/>
      </c>
      <c r="CU60" s="373" t="str">
        <f ca="1">+IF(OFFSET('Sanitation Data'!$F$28,0,10*ROW('Sanitation Data'!F54))="","",OFFSET('Sanitation Data'!$F$28,0,10*ROW('Sanitation Data'!F54)))</f>
        <v/>
      </c>
      <c r="CV60" s="373" t="str">
        <f ca="1">+IF(OFFSET('Sanitation Data'!$F$29,0,10*ROW('Sanitation Data'!F54))="","",OFFSET('Sanitation Data'!$F$29,0,10*ROW('Sanitation Data'!F54)))</f>
        <v/>
      </c>
      <c r="CW60" s="373" t="str">
        <f ca="1">+IF(OFFSET('Sanitation Data'!$F$30,0,10*ROW('Sanitation Data'!F54))="","",OFFSET('Sanitation Data'!$F$30,0,10*ROW('Sanitation Data'!F54)))</f>
        <v/>
      </c>
      <c r="CX60" s="373" t="str">
        <f ca="1">+IF(OFFSET('Sanitation Data'!$F$31,0,10*ROW('Sanitation Data'!F54))="","",OFFSET('Sanitation Data'!$F$31,0,10*ROW('Sanitation Data'!F54)))</f>
        <v/>
      </c>
      <c r="CY60" s="373" t="str">
        <f ca="1">+IF(OFFSET('Sanitation Data'!$F$32,0,10*ROW('Sanitation Data'!F54))="","",OFFSET('Sanitation Data'!$F$32,0,10*ROW('Sanitation Data'!F54)))</f>
        <v/>
      </c>
      <c r="CZ60" s="373" t="str">
        <f ca="1">+IF(OFFSET('Sanitation Data'!$G$28,0,10*ROW('Sanitation Data'!G54))="","",OFFSET('Sanitation Data'!$G$28,0,10*ROW('Sanitation Data'!G54)))</f>
        <v/>
      </c>
      <c r="DA60" s="373" t="str">
        <f ca="1">+IF(OFFSET('Sanitation Data'!$G$29,0,10*ROW('Sanitation Data'!G54))="","",OFFSET('Sanitation Data'!$G$29,0,10*ROW('Sanitation Data'!G54)))</f>
        <v/>
      </c>
      <c r="DB60" s="373" t="str">
        <f ca="1">+IF(OFFSET('Sanitation Data'!$G$30,0,10*ROW('Sanitation Data'!G54))="","",OFFSET('Sanitation Data'!$G$30,0,10*ROW('Sanitation Data'!G54)))</f>
        <v/>
      </c>
      <c r="DC60" s="373" t="str">
        <f ca="1">+IF(OFFSET('Sanitation Data'!$G$31,0,10*ROW('Sanitation Data'!G54))="","",OFFSET('Sanitation Data'!$G$31,0,10*ROW('Sanitation Data'!G54)))</f>
        <v/>
      </c>
      <c r="DD60" s="373" t="str">
        <f ca="1">+IF(OFFSET('Sanitation Data'!$G$32,0,10*ROW('Sanitation Data'!G54))="","",OFFSET('Sanitation Data'!$G$32,0,10*ROW('Sanitation Data'!G54)))</f>
        <v/>
      </c>
      <c r="DE60" s="373" t="str">
        <f ca="1">+IF(OFFSET('Sanitation Data'!$H$28,0,10*ROW('Sanitation Data'!H54))="","",OFFSET('Sanitation Data'!$H$28,0,10*ROW('Sanitation Data'!H54)))</f>
        <v/>
      </c>
      <c r="DF60" s="373" t="str">
        <f ca="1">+IF(OFFSET('Sanitation Data'!$H$29,0,10*ROW('Sanitation Data'!H54))="","",OFFSET('Sanitation Data'!$H$29,0,10*ROW('Sanitation Data'!H54)))</f>
        <v/>
      </c>
      <c r="DG60" s="373" t="str">
        <f ca="1">+IF(OFFSET('Sanitation Data'!$H$30,0,10*ROW('Sanitation Data'!H54))="","",OFFSET('Sanitation Data'!$H$30,0,10*ROW('Sanitation Data'!H54)))</f>
        <v/>
      </c>
      <c r="DH60" s="373" t="str">
        <f ca="1">+IF(OFFSET('Sanitation Data'!$H$31,0,10*ROW('Sanitation Data'!H54))="","",OFFSET('Sanitation Data'!$H$31,0,10*ROW('Sanitation Data'!H54)))</f>
        <v/>
      </c>
      <c r="DI60" s="373" t="str">
        <f ca="1">+IF(OFFSET('Sanitation Data'!$H$32,0,10*ROW('Sanitation Data'!H54))="","",OFFSET('Sanitation Data'!$H$32,0,10*ROW('Sanitation Data'!H54)))</f>
        <v/>
      </c>
      <c r="DJ60" s="373" t="str">
        <f ca="1">+IF(OFFSET('Sanitation Data'!$I$28,0,10*ROW('Sanitation Data'!I54))="","",OFFSET('Sanitation Data'!$I$28,0,10*ROW('Sanitation Data'!I54)))</f>
        <v/>
      </c>
      <c r="DK60" s="373" t="str">
        <f ca="1">+IF(OFFSET('Sanitation Data'!$I$29,0,10*ROW('Sanitation Data'!I54))="","",OFFSET('Sanitation Data'!$I$29,0,10*ROW('Sanitation Data'!I54)))</f>
        <v/>
      </c>
      <c r="DL60" s="373" t="str">
        <f ca="1">+IF(OFFSET('Sanitation Data'!$I$30,0,10*ROW('Sanitation Data'!I54))="","",OFFSET('Sanitation Data'!$I$30,0,10*ROW('Sanitation Data'!I54)))</f>
        <v/>
      </c>
      <c r="DM60" s="373" t="str">
        <f ca="1">+IF(OFFSET('Sanitation Data'!$I$31,0,10*ROW('Sanitation Data'!I54))="","",OFFSET('Sanitation Data'!$I$31,0,10*ROW('Sanitation Data'!I54)))</f>
        <v/>
      </c>
      <c r="DN60" s="373" t="str">
        <f ca="1">+IF(OFFSET('Sanitation Data'!$I$32,0,10*ROW('Sanitation Data'!I54))="","",OFFSET('Sanitation Data'!$I$32,0,10*ROW('Sanitation Data'!I54)))</f>
        <v/>
      </c>
      <c r="DO60" s="373" t="str">
        <f ca="1">+IF(OFFSET('Hygiene Data'!$D$11,0,10*ROW('Hygiene Data'!D54))="","",OFFSET('Hygiene Data'!$D$11,0,10*ROW('Hygiene Data'!D54)))</f>
        <v/>
      </c>
      <c r="DP60" s="373" t="str">
        <f ca="1">+IF(OFFSET('Hygiene Data'!$D$12,0,10*ROW('Hygiene Data'!D54))="","",OFFSET('Hygiene Data'!$D$12,0,10*ROW('Hygiene Data'!D54)))</f>
        <v/>
      </c>
      <c r="DQ60" s="373" t="str">
        <f ca="1">+IF(OFFSET('Hygiene Data'!$D$13,0,10*ROW('Hygiene Data'!D54))="","",OFFSET('Hygiene Data'!$D$13,0,10*ROW('Hygiene Data'!D54)))</f>
        <v/>
      </c>
      <c r="DR60" s="373" t="str">
        <f ca="1">+IF(OFFSET('Hygiene Data'!$E$11,0,10*ROW('Hygiene Data'!E54))="","",OFFSET('Hygiene Data'!$E$11,0,10*ROW('Hygiene Data'!E54)))</f>
        <v/>
      </c>
      <c r="DS60" s="373" t="str">
        <f ca="1">+IF(OFFSET('Hygiene Data'!$E$12,0,10*ROW('Hygiene Data'!E54))="","",OFFSET('Hygiene Data'!$E$12,0,10*ROW('Hygiene Data'!E54)))</f>
        <v/>
      </c>
      <c r="DT60" s="373" t="str">
        <f ca="1">+IF(OFFSET('Hygiene Data'!$E$13,0,10*ROW('Hygiene Data'!E54))="","",OFFSET('Hygiene Data'!$E$13,0,10*ROW('Hygiene Data'!E54)))</f>
        <v/>
      </c>
      <c r="DU60" s="373" t="str">
        <f ca="1">+IF(OFFSET('Hygiene Data'!$F$11,0,10*ROW('Hygiene Data'!F54))="","",OFFSET('Hygiene Data'!$F$11,0,10*ROW('Hygiene Data'!F54)))</f>
        <v/>
      </c>
      <c r="DV60" s="373" t="str">
        <f ca="1">+IF(OFFSET('Hygiene Data'!$F$12,0,10*ROW('Hygiene Data'!F54))="","",OFFSET('Hygiene Data'!$F$12,0,10*ROW('Hygiene Data'!F54)))</f>
        <v/>
      </c>
      <c r="DW60" s="373" t="str">
        <f ca="1">+IF(OFFSET('Hygiene Data'!$F$13,0,10*ROW('Hygiene Data'!F54))="","",OFFSET('Hygiene Data'!$F$13,0,10*ROW('Hygiene Data'!F54)))</f>
        <v/>
      </c>
      <c r="DX60" s="373" t="str">
        <f ca="1">+IF(OFFSET('Hygiene Data'!$G$11,0,10*ROW('Hygiene Data'!G54))="","",OFFSET('Hygiene Data'!$G$11,0,10*ROW('Hygiene Data'!G54)))</f>
        <v/>
      </c>
      <c r="DY60" s="373" t="str">
        <f ca="1">+IF(OFFSET('Hygiene Data'!$G$12,0,10*ROW('Hygiene Data'!G54))="","",OFFSET('Hygiene Data'!$G$12,0,10*ROW('Hygiene Data'!G54)))</f>
        <v/>
      </c>
      <c r="DZ60" s="373" t="str">
        <f ca="1">+IF(OFFSET('Hygiene Data'!$G$13,0,10*ROW('Hygiene Data'!G54))="","",OFFSET('Hygiene Data'!$G$13,0,10*ROW('Hygiene Data'!G54)))</f>
        <v/>
      </c>
      <c r="EA60" s="373" t="str">
        <f ca="1">+IF(OFFSET('Hygiene Data'!$H$11,0,10*ROW('Hygiene Data'!H54))="","",OFFSET('Hygiene Data'!$H$11,0,10*ROW('Hygiene Data'!H54)))</f>
        <v/>
      </c>
      <c r="EB60" s="373" t="str">
        <f ca="1">+IF(OFFSET('Hygiene Data'!$H$12,0,10*ROW('Hygiene Data'!H54))="","",OFFSET('Hygiene Data'!$H$12,0,10*ROW('Hygiene Data'!H54)))</f>
        <v/>
      </c>
      <c r="EC60" s="373" t="str">
        <f ca="1">+IF(OFFSET('Hygiene Data'!$H$13,0,10*ROW('Hygiene Data'!H54))="","",OFFSET('Hygiene Data'!$H$13,0,10*ROW('Hygiene Data'!H54)))</f>
        <v/>
      </c>
      <c r="ED60" s="373" t="str">
        <f ca="1">+IF(OFFSET('Hygiene Data'!$I$11,0,10*ROW('Hygiene Data'!I54))="","",OFFSET('Hygiene Data'!$I$11,0,10*ROW('Hygiene Data'!I54)))</f>
        <v/>
      </c>
      <c r="EE60" s="373" t="str">
        <f ca="1">+IF(OFFSET('Hygiene Data'!$I$12,0,10*ROW('Hygiene Data'!I54))="","",OFFSET('Hygiene Data'!$I$12,0,10*ROW('Hygiene Data'!I54)))</f>
        <v/>
      </c>
      <c r="EF60" s="373" t="str">
        <f ca="1">+IF(OFFSET('Hygiene Data'!$I$13,0,10*ROW('Hygiene Data'!I54))="","",OFFSET('Hygiene Data'!$I$13,0,10*ROW('Hygiene Data'!I54)))</f>
        <v/>
      </c>
    </row>
    <row r="61" spans="1:136" x14ac:dyDescent="0.25">
      <c r="A61" s="482" t="str">
        <f ca="1">+IF(OFFSET('Water Data'!$B$2,0,10*ROW('Water Data'!E55))="","",OFFSET('Water Data'!$B$2,0,10*ROW('Water Data'!E55)))</f>
        <v/>
      </c>
      <c r="B61" s="48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9" t="str">
        <f t="shared" ca="1" si="0"/>
        <v/>
      </c>
      <c r="D61" s="51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3" t="str">
        <f ca="1">+IF(OFFSET('Water Data'!$D$27,0,10*ROW('Water Data'!D55))="","",OFFSET('Water Data'!$D$27,0,10*ROW('Water Data'!D55)))</f>
        <v/>
      </c>
      <c r="BT61" s="373" t="str">
        <f ca="1">+IF(OFFSET('Water Data'!$D$28,0,10*ROW('Water Data'!D55))="","",OFFSET('Water Data'!$D$28,0,10*ROW('Water Data'!D55)))</f>
        <v/>
      </c>
      <c r="BU61" s="373" t="str">
        <f ca="1">+IF(OFFSET('Water Data'!$D$29,0,10*ROW('Water Data'!D55))="","",OFFSET('Water Data'!$D$29,0,10*ROW('Water Data'!D55)))</f>
        <v/>
      </c>
      <c r="BV61" s="373" t="str">
        <f ca="1">+IF(OFFSET('Water Data'!$E$27,0,10*ROW('Water Data'!E55))="","",OFFSET('Water Data'!$E$27,0,10*ROW('Water Data'!E55)))</f>
        <v/>
      </c>
      <c r="BW61" s="373" t="str">
        <f ca="1">+IF(OFFSET('Water Data'!$E$28,0,10*ROW('Water Data'!E55))="","",OFFSET('Water Data'!$E$28,0,10*ROW('Water Data'!E55)))</f>
        <v/>
      </c>
      <c r="BX61" s="373" t="str">
        <f ca="1">+IF(OFFSET('Water Data'!$E$29,0,10*ROW('Water Data'!E55))="","",OFFSET('Water Data'!$E$29,0,10*ROW('Water Data'!E55)))</f>
        <v/>
      </c>
      <c r="BY61" s="373" t="str">
        <f ca="1">+IF(OFFSET('Water Data'!$F$27,0,10*ROW('Water Data'!F55))="","",OFFSET('Water Data'!$F$27,0,10*ROW('Water Data'!F55)))</f>
        <v/>
      </c>
      <c r="BZ61" s="373" t="str">
        <f ca="1">+IF(OFFSET('Water Data'!$F$28,0,10*ROW('Water Data'!F55))="","",OFFSET('Water Data'!$F$28,0,10*ROW('Water Data'!F55)))</f>
        <v/>
      </c>
      <c r="CA61" s="373" t="str">
        <f ca="1">+IF(OFFSET('Water Data'!$F$29,0,10*ROW('Water Data'!F55))="","",OFFSET('Water Data'!$F$29,0,10*ROW('Water Data'!F55)))</f>
        <v/>
      </c>
      <c r="CB61" s="373" t="str">
        <f ca="1">+IF(OFFSET('Water Data'!$G$27,0,10*ROW('Water Data'!G55))="","",OFFSET('Water Data'!$G$27,0,10*ROW('Water Data'!G55)))</f>
        <v/>
      </c>
      <c r="CC61" s="373" t="str">
        <f ca="1">+IF(OFFSET('Water Data'!$G$28,0,10*ROW('Water Data'!G55))="","",OFFSET('Water Data'!$G$28,0,10*ROW('Water Data'!G55)))</f>
        <v/>
      </c>
      <c r="CD61" s="373" t="str">
        <f ca="1">+IF(OFFSET('Water Data'!$G$29,0,10*ROW('Water Data'!G55))="","",OFFSET('Water Data'!$G$29,0,10*ROW('Water Data'!G55)))</f>
        <v/>
      </c>
      <c r="CE61" s="373" t="str">
        <f ca="1">+IF(OFFSET('Water Data'!$H$27,0,10*ROW('Water Data'!H55))="","",OFFSET('Water Data'!$H$27,0,10*ROW('Water Data'!H55)))</f>
        <v/>
      </c>
      <c r="CF61" s="373" t="str">
        <f ca="1">+IF(OFFSET('Water Data'!$H$28,0,10*ROW('Water Data'!H55))="","",OFFSET('Water Data'!$H$28,0,10*ROW('Water Data'!H55)))</f>
        <v/>
      </c>
      <c r="CG61" s="373" t="str">
        <f ca="1">+IF(OFFSET('Water Data'!$H$29,0,10*ROW('Water Data'!H55))="","",OFFSET('Water Data'!$H$29,0,10*ROW('Water Data'!H55)))</f>
        <v/>
      </c>
      <c r="CH61" s="373" t="str">
        <f ca="1">+IF(OFFSET('Water Data'!$I$27,0,10*ROW('Water Data'!I55))="","",OFFSET('Water Data'!$I$27,0,10*ROW('Water Data'!I55)))</f>
        <v/>
      </c>
      <c r="CI61" s="373" t="str">
        <f ca="1">+IF(OFFSET('Water Data'!$I$28,0,10*ROW('Water Data'!I55))="","",OFFSET('Water Data'!$I$28,0,10*ROW('Water Data'!I55)))</f>
        <v/>
      </c>
      <c r="CJ61" s="373" t="str">
        <f ca="1">+IF(OFFSET('Water Data'!$I$29,0,10*ROW('Water Data'!I55))="","",OFFSET('Water Data'!$I$29,0,10*ROW('Water Data'!I55)))</f>
        <v/>
      </c>
      <c r="CK61" s="373" t="str">
        <f ca="1">+IF(OFFSET('Sanitation Data'!$D$28,0,10*ROW('Sanitation Data'!D55))="","",OFFSET('Sanitation Data'!$D$28,0,10*ROW('Sanitation Data'!D55)))</f>
        <v/>
      </c>
      <c r="CL61" s="373" t="str">
        <f ca="1">+IF(OFFSET('Sanitation Data'!$D$29,0,10*ROW('Sanitation Data'!D55))="","",OFFSET('Sanitation Data'!$D$29,0,10*ROW('Sanitation Data'!D55)))</f>
        <v/>
      </c>
      <c r="CM61" s="373" t="str">
        <f ca="1">+IF(OFFSET('Sanitation Data'!$D$30,0,10*ROW('Sanitation Data'!D55))="","",OFFSET('Sanitation Data'!$D$30,0,10*ROW('Sanitation Data'!D55)))</f>
        <v/>
      </c>
      <c r="CN61" s="373" t="str">
        <f ca="1">+IF(OFFSET('Sanitation Data'!$D$31,0,10*ROW('Sanitation Data'!D55))="","",OFFSET('Sanitation Data'!$D$31,0,10*ROW('Sanitation Data'!D55)))</f>
        <v/>
      </c>
      <c r="CO61" s="373" t="str">
        <f ca="1">+IF(OFFSET('Sanitation Data'!$D$32,0,10*ROW('Sanitation Data'!D55))="","",OFFSET('Sanitation Data'!$D$32,0,10*ROW('Sanitation Data'!D55)))</f>
        <v/>
      </c>
      <c r="CP61" s="373" t="str">
        <f ca="1">+IF(OFFSET('Sanitation Data'!$E$28,0,10*ROW('Sanitation Data'!E55))="","",OFFSET('Sanitation Data'!$E$28,0,10*ROW('Sanitation Data'!E55)))</f>
        <v/>
      </c>
      <c r="CQ61" s="373" t="str">
        <f ca="1">+IF(OFFSET('Sanitation Data'!$E$29,0,10*ROW('Sanitation Data'!E55))="","",OFFSET('Sanitation Data'!$E$29,0,10*ROW('Sanitation Data'!E55)))</f>
        <v/>
      </c>
      <c r="CR61" s="373" t="str">
        <f ca="1">+IF(OFFSET('Sanitation Data'!$E$30,0,10*ROW('Sanitation Data'!E55))="","",OFFSET('Sanitation Data'!$E$30,0,10*ROW('Sanitation Data'!E55)))</f>
        <v/>
      </c>
      <c r="CS61" s="373" t="str">
        <f ca="1">+IF(OFFSET('Sanitation Data'!$E$31,0,10*ROW('Sanitation Data'!E55))="","",OFFSET('Sanitation Data'!$E$31,0,10*ROW('Sanitation Data'!E55)))</f>
        <v/>
      </c>
      <c r="CT61" s="373" t="str">
        <f ca="1">+IF(OFFSET('Sanitation Data'!$E$32,0,10*ROW('Sanitation Data'!E55))="","",OFFSET('Sanitation Data'!$E$32,0,10*ROW('Sanitation Data'!E55)))</f>
        <v/>
      </c>
      <c r="CU61" s="373" t="str">
        <f ca="1">+IF(OFFSET('Sanitation Data'!$F$28,0,10*ROW('Sanitation Data'!F55))="","",OFFSET('Sanitation Data'!$F$28,0,10*ROW('Sanitation Data'!F55)))</f>
        <v/>
      </c>
      <c r="CV61" s="373" t="str">
        <f ca="1">+IF(OFFSET('Sanitation Data'!$F$29,0,10*ROW('Sanitation Data'!F55))="","",OFFSET('Sanitation Data'!$F$29,0,10*ROW('Sanitation Data'!F55)))</f>
        <v/>
      </c>
      <c r="CW61" s="373" t="str">
        <f ca="1">+IF(OFFSET('Sanitation Data'!$F$30,0,10*ROW('Sanitation Data'!F55))="","",OFFSET('Sanitation Data'!$F$30,0,10*ROW('Sanitation Data'!F55)))</f>
        <v/>
      </c>
      <c r="CX61" s="373" t="str">
        <f ca="1">+IF(OFFSET('Sanitation Data'!$F$31,0,10*ROW('Sanitation Data'!F55))="","",OFFSET('Sanitation Data'!$F$31,0,10*ROW('Sanitation Data'!F55)))</f>
        <v/>
      </c>
      <c r="CY61" s="373" t="str">
        <f ca="1">+IF(OFFSET('Sanitation Data'!$F$32,0,10*ROW('Sanitation Data'!F55))="","",OFFSET('Sanitation Data'!$F$32,0,10*ROW('Sanitation Data'!F55)))</f>
        <v/>
      </c>
      <c r="CZ61" s="373" t="str">
        <f ca="1">+IF(OFFSET('Sanitation Data'!$G$28,0,10*ROW('Sanitation Data'!G55))="","",OFFSET('Sanitation Data'!$G$28,0,10*ROW('Sanitation Data'!G55)))</f>
        <v/>
      </c>
      <c r="DA61" s="373" t="str">
        <f ca="1">+IF(OFFSET('Sanitation Data'!$G$29,0,10*ROW('Sanitation Data'!G55))="","",OFFSET('Sanitation Data'!$G$29,0,10*ROW('Sanitation Data'!G55)))</f>
        <v/>
      </c>
      <c r="DB61" s="373" t="str">
        <f ca="1">+IF(OFFSET('Sanitation Data'!$G$30,0,10*ROW('Sanitation Data'!G55))="","",OFFSET('Sanitation Data'!$G$30,0,10*ROW('Sanitation Data'!G55)))</f>
        <v/>
      </c>
      <c r="DC61" s="373" t="str">
        <f ca="1">+IF(OFFSET('Sanitation Data'!$G$31,0,10*ROW('Sanitation Data'!G55))="","",OFFSET('Sanitation Data'!$G$31,0,10*ROW('Sanitation Data'!G55)))</f>
        <v/>
      </c>
      <c r="DD61" s="373" t="str">
        <f ca="1">+IF(OFFSET('Sanitation Data'!$G$32,0,10*ROW('Sanitation Data'!G55))="","",OFFSET('Sanitation Data'!$G$32,0,10*ROW('Sanitation Data'!G55)))</f>
        <v/>
      </c>
      <c r="DE61" s="373" t="str">
        <f ca="1">+IF(OFFSET('Sanitation Data'!$H$28,0,10*ROW('Sanitation Data'!H55))="","",OFFSET('Sanitation Data'!$H$28,0,10*ROW('Sanitation Data'!H55)))</f>
        <v/>
      </c>
      <c r="DF61" s="373" t="str">
        <f ca="1">+IF(OFFSET('Sanitation Data'!$H$29,0,10*ROW('Sanitation Data'!H55))="","",OFFSET('Sanitation Data'!$H$29,0,10*ROW('Sanitation Data'!H55)))</f>
        <v/>
      </c>
      <c r="DG61" s="373" t="str">
        <f ca="1">+IF(OFFSET('Sanitation Data'!$H$30,0,10*ROW('Sanitation Data'!H55))="","",OFFSET('Sanitation Data'!$H$30,0,10*ROW('Sanitation Data'!H55)))</f>
        <v/>
      </c>
      <c r="DH61" s="373" t="str">
        <f ca="1">+IF(OFFSET('Sanitation Data'!$H$31,0,10*ROW('Sanitation Data'!H55))="","",OFFSET('Sanitation Data'!$H$31,0,10*ROW('Sanitation Data'!H55)))</f>
        <v/>
      </c>
      <c r="DI61" s="373" t="str">
        <f ca="1">+IF(OFFSET('Sanitation Data'!$H$32,0,10*ROW('Sanitation Data'!H55))="","",OFFSET('Sanitation Data'!$H$32,0,10*ROW('Sanitation Data'!H55)))</f>
        <v/>
      </c>
      <c r="DJ61" s="373" t="str">
        <f ca="1">+IF(OFFSET('Sanitation Data'!$I$28,0,10*ROW('Sanitation Data'!I55))="","",OFFSET('Sanitation Data'!$I$28,0,10*ROW('Sanitation Data'!I55)))</f>
        <v/>
      </c>
      <c r="DK61" s="373" t="str">
        <f ca="1">+IF(OFFSET('Sanitation Data'!$I$29,0,10*ROW('Sanitation Data'!I55))="","",OFFSET('Sanitation Data'!$I$29,0,10*ROW('Sanitation Data'!I55)))</f>
        <v/>
      </c>
      <c r="DL61" s="373" t="str">
        <f ca="1">+IF(OFFSET('Sanitation Data'!$I$30,0,10*ROW('Sanitation Data'!I55))="","",OFFSET('Sanitation Data'!$I$30,0,10*ROW('Sanitation Data'!I55)))</f>
        <v/>
      </c>
      <c r="DM61" s="373" t="str">
        <f ca="1">+IF(OFFSET('Sanitation Data'!$I$31,0,10*ROW('Sanitation Data'!I55))="","",OFFSET('Sanitation Data'!$I$31,0,10*ROW('Sanitation Data'!I55)))</f>
        <v/>
      </c>
      <c r="DN61" s="373" t="str">
        <f ca="1">+IF(OFFSET('Sanitation Data'!$I$32,0,10*ROW('Sanitation Data'!I55))="","",OFFSET('Sanitation Data'!$I$32,0,10*ROW('Sanitation Data'!I55)))</f>
        <v/>
      </c>
      <c r="DO61" s="373" t="str">
        <f ca="1">+IF(OFFSET('Hygiene Data'!$D$11,0,10*ROW('Hygiene Data'!D55))="","",OFFSET('Hygiene Data'!$D$11,0,10*ROW('Hygiene Data'!D55)))</f>
        <v/>
      </c>
      <c r="DP61" s="373" t="str">
        <f ca="1">+IF(OFFSET('Hygiene Data'!$D$12,0,10*ROW('Hygiene Data'!D55))="","",OFFSET('Hygiene Data'!$D$12,0,10*ROW('Hygiene Data'!D55)))</f>
        <v/>
      </c>
      <c r="DQ61" s="373" t="str">
        <f ca="1">+IF(OFFSET('Hygiene Data'!$D$13,0,10*ROW('Hygiene Data'!D55))="","",OFFSET('Hygiene Data'!$D$13,0,10*ROW('Hygiene Data'!D55)))</f>
        <v/>
      </c>
      <c r="DR61" s="373" t="str">
        <f ca="1">+IF(OFFSET('Hygiene Data'!$E$11,0,10*ROW('Hygiene Data'!E55))="","",OFFSET('Hygiene Data'!$E$11,0,10*ROW('Hygiene Data'!E55)))</f>
        <v/>
      </c>
      <c r="DS61" s="373" t="str">
        <f ca="1">+IF(OFFSET('Hygiene Data'!$E$12,0,10*ROW('Hygiene Data'!E55))="","",OFFSET('Hygiene Data'!$E$12,0,10*ROW('Hygiene Data'!E55)))</f>
        <v/>
      </c>
      <c r="DT61" s="373" t="str">
        <f ca="1">+IF(OFFSET('Hygiene Data'!$E$13,0,10*ROW('Hygiene Data'!E55))="","",OFFSET('Hygiene Data'!$E$13,0,10*ROW('Hygiene Data'!E55)))</f>
        <v/>
      </c>
      <c r="DU61" s="373" t="str">
        <f ca="1">+IF(OFFSET('Hygiene Data'!$F$11,0,10*ROW('Hygiene Data'!F55))="","",OFFSET('Hygiene Data'!$F$11,0,10*ROW('Hygiene Data'!F55)))</f>
        <v/>
      </c>
      <c r="DV61" s="373" t="str">
        <f ca="1">+IF(OFFSET('Hygiene Data'!$F$12,0,10*ROW('Hygiene Data'!F55))="","",OFFSET('Hygiene Data'!$F$12,0,10*ROW('Hygiene Data'!F55)))</f>
        <v/>
      </c>
      <c r="DW61" s="373" t="str">
        <f ca="1">+IF(OFFSET('Hygiene Data'!$F$13,0,10*ROW('Hygiene Data'!F55))="","",OFFSET('Hygiene Data'!$F$13,0,10*ROW('Hygiene Data'!F55)))</f>
        <v/>
      </c>
      <c r="DX61" s="373" t="str">
        <f ca="1">+IF(OFFSET('Hygiene Data'!$G$11,0,10*ROW('Hygiene Data'!G55))="","",OFFSET('Hygiene Data'!$G$11,0,10*ROW('Hygiene Data'!G55)))</f>
        <v/>
      </c>
      <c r="DY61" s="373" t="str">
        <f ca="1">+IF(OFFSET('Hygiene Data'!$G$12,0,10*ROW('Hygiene Data'!G55))="","",OFFSET('Hygiene Data'!$G$12,0,10*ROW('Hygiene Data'!G55)))</f>
        <v/>
      </c>
      <c r="DZ61" s="373" t="str">
        <f ca="1">+IF(OFFSET('Hygiene Data'!$G$13,0,10*ROW('Hygiene Data'!G55))="","",OFFSET('Hygiene Data'!$G$13,0,10*ROW('Hygiene Data'!G55)))</f>
        <v/>
      </c>
      <c r="EA61" s="373" t="str">
        <f ca="1">+IF(OFFSET('Hygiene Data'!$H$11,0,10*ROW('Hygiene Data'!H55))="","",OFFSET('Hygiene Data'!$H$11,0,10*ROW('Hygiene Data'!H55)))</f>
        <v/>
      </c>
      <c r="EB61" s="373" t="str">
        <f ca="1">+IF(OFFSET('Hygiene Data'!$H$12,0,10*ROW('Hygiene Data'!H55))="","",OFFSET('Hygiene Data'!$H$12,0,10*ROW('Hygiene Data'!H55)))</f>
        <v/>
      </c>
      <c r="EC61" s="373" t="str">
        <f ca="1">+IF(OFFSET('Hygiene Data'!$H$13,0,10*ROW('Hygiene Data'!H55))="","",OFFSET('Hygiene Data'!$H$13,0,10*ROW('Hygiene Data'!H55)))</f>
        <v/>
      </c>
      <c r="ED61" s="373" t="str">
        <f ca="1">+IF(OFFSET('Hygiene Data'!$I$11,0,10*ROW('Hygiene Data'!I55))="","",OFFSET('Hygiene Data'!$I$11,0,10*ROW('Hygiene Data'!I55)))</f>
        <v/>
      </c>
      <c r="EE61" s="373" t="str">
        <f ca="1">+IF(OFFSET('Hygiene Data'!$I$12,0,10*ROW('Hygiene Data'!I55))="","",OFFSET('Hygiene Data'!$I$12,0,10*ROW('Hygiene Data'!I55)))</f>
        <v/>
      </c>
      <c r="EF61" s="373" t="str">
        <f ca="1">+IF(OFFSET('Hygiene Data'!$I$13,0,10*ROW('Hygiene Data'!I55))="","",OFFSET('Hygiene Data'!$I$13,0,10*ROW('Hygiene Data'!I55)))</f>
        <v/>
      </c>
    </row>
    <row r="62" spans="1:136" x14ac:dyDescent="0.25">
      <c r="A62" s="482" t="str">
        <f ca="1">+IF(OFFSET('Water Data'!$B$2,0,10*ROW('Water Data'!E56))="","",OFFSET('Water Data'!$B$2,0,10*ROW('Water Data'!E56)))</f>
        <v/>
      </c>
      <c r="B62" s="48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9" t="str">
        <f t="shared" ca="1" si="0"/>
        <v/>
      </c>
      <c r="D62" s="51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3" t="str">
        <f ca="1">+IF(OFFSET('Water Data'!$D$27,0,10*ROW('Water Data'!D56))="","",OFFSET('Water Data'!$D$27,0,10*ROW('Water Data'!D56)))</f>
        <v/>
      </c>
      <c r="BT62" s="373" t="str">
        <f ca="1">+IF(OFFSET('Water Data'!$D$28,0,10*ROW('Water Data'!D56))="","",OFFSET('Water Data'!$D$28,0,10*ROW('Water Data'!D56)))</f>
        <v/>
      </c>
      <c r="BU62" s="373" t="str">
        <f ca="1">+IF(OFFSET('Water Data'!$D$29,0,10*ROW('Water Data'!D56))="","",OFFSET('Water Data'!$D$29,0,10*ROW('Water Data'!D56)))</f>
        <v/>
      </c>
      <c r="BV62" s="373" t="str">
        <f ca="1">+IF(OFFSET('Water Data'!$E$27,0,10*ROW('Water Data'!E56))="","",OFFSET('Water Data'!$E$27,0,10*ROW('Water Data'!E56)))</f>
        <v/>
      </c>
      <c r="BW62" s="373" t="str">
        <f ca="1">+IF(OFFSET('Water Data'!$E$28,0,10*ROW('Water Data'!E56))="","",OFFSET('Water Data'!$E$28,0,10*ROW('Water Data'!E56)))</f>
        <v/>
      </c>
      <c r="BX62" s="373" t="str">
        <f ca="1">+IF(OFFSET('Water Data'!$E$29,0,10*ROW('Water Data'!E56))="","",OFFSET('Water Data'!$E$29,0,10*ROW('Water Data'!E56)))</f>
        <v/>
      </c>
      <c r="BY62" s="373" t="str">
        <f ca="1">+IF(OFFSET('Water Data'!$F$27,0,10*ROW('Water Data'!F56))="","",OFFSET('Water Data'!$F$27,0,10*ROW('Water Data'!F56)))</f>
        <v/>
      </c>
      <c r="BZ62" s="373" t="str">
        <f ca="1">+IF(OFFSET('Water Data'!$F$28,0,10*ROW('Water Data'!F56))="","",OFFSET('Water Data'!$F$28,0,10*ROW('Water Data'!F56)))</f>
        <v/>
      </c>
      <c r="CA62" s="373" t="str">
        <f ca="1">+IF(OFFSET('Water Data'!$F$29,0,10*ROW('Water Data'!F56))="","",OFFSET('Water Data'!$F$29,0,10*ROW('Water Data'!F56)))</f>
        <v/>
      </c>
      <c r="CB62" s="373" t="str">
        <f ca="1">+IF(OFFSET('Water Data'!$G$27,0,10*ROW('Water Data'!G56))="","",OFFSET('Water Data'!$G$27,0,10*ROW('Water Data'!G56)))</f>
        <v/>
      </c>
      <c r="CC62" s="373" t="str">
        <f ca="1">+IF(OFFSET('Water Data'!$G$28,0,10*ROW('Water Data'!G56))="","",OFFSET('Water Data'!$G$28,0,10*ROW('Water Data'!G56)))</f>
        <v/>
      </c>
      <c r="CD62" s="373" t="str">
        <f ca="1">+IF(OFFSET('Water Data'!$G$29,0,10*ROW('Water Data'!G56))="","",OFFSET('Water Data'!$G$29,0,10*ROW('Water Data'!G56)))</f>
        <v/>
      </c>
      <c r="CE62" s="373" t="str">
        <f ca="1">+IF(OFFSET('Water Data'!$H$27,0,10*ROW('Water Data'!H56))="","",OFFSET('Water Data'!$H$27,0,10*ROW('Water Data'!H56)))</f>
        <v/>
      </c>
      <c r="CF62" s="373" t="str">
        <f ca="1">+IF(OFFSET('Water Data'!$H$28,0,10*ROW('Water Data'!H56))="","",OFFSET('Water Data'!$H$28,0,10*ROW('Water Data'!H56)))</f>
        <v/>
      </c>
      <c r="CG62" s="373" t="str">
        <f ca="1">+IF(OFFSET('Water Data'!$H$29,0,10*ROW('Water Data'!H56))="","",OFFSET('Water Data'!$H$29,0,10*ROW('Water Data'!H56)))</f>
        <v/>
      </c>
      <c r="CH62" s="373" t="str">
        <f ca="1">+IF(OFFSET('Water Data'!$I$27,0,10*ROW('Water Data'!I56))="","",OFFSET('Water Data'!$I$27,0,10*ROW('Water Data'!I56)))</f>
        <v/>
      </c>
      <c r="CI62" s="373" t="str">
        <f ca="1">+IF(OFFSET('Water Data'!$I$28,0,10*ROW('Water Data'!I56))="","",OFFSET('Water Data'!$I$28,0,10*ROW('Water Data'!I56)))</f>
        <v/>
      </c>
      <c r="CJ62" s="373" t="str">
        <f ca="1">+IF(OFFSET('Water Data'!$I$29,0,10*ROW('Water Data'!I56))="","",OFFSET('Water Data'!$I$29,0,10*ROW('Water Data'!I56)))</f>
        <v/>
      </c>
      <c r="CK62" s="373" t="str">
        <f ca="1">+IF(OFFSET('Sanitation Data'!$D$28,0,10*ROW('Sanitation Data'!D56))="","",OFFSET('Sanitation Data'!$D$28,0,10*ROW('Sanitation Data'!D56)))</f>
        <v/>
      </c>
      <c r="CL62" s="373" t="str">
        <f ca="1">+IF(OFFSET('Sanitation Data'!$D$29,0,10*ROW('Sanitation Data'!D56))="","",OFFSET('Sanitation Data'!$D$29,0,10*ROW('Sanitation Data'!D56)))</f>
        <v/>
      </c>
      <c r="CM62" s="373" t="str">
        <f ca="1">+IF(OFFSET('Sanitation Data'!$D$30,0,10*ROW('Sanitation Data'!D56))="","",OFFSET('Sanitation Data'!$D$30,0,10*ROW('Sanitation Data'!D56)))</f>
        <v/>
      </c>
      <c r="CN62" s="373" t="str">
        <f ca="1">+IF(OFFSET('Sanitation Data'!$D$31,0,10*ROW('Sanitation Data'!D56))="","",OFFSET('Sanitation Data'!$D$31,0,10*ROW('Sanitation Data'!D56)))</f>
        <v/>
      </c>
      <c r="CO62" s="373" t="str">
        <f ca="1">+IF(OFFSET('Sanitation Data'!$D$32,0,10*ROW('Sanitation Data'!D56))="","",OFFSET('Sanitation Data'!$D$32,0,10*ROW('Sanitation Data'!D56)))</f>
        <v/>
      </c>
      <c r="CP62" s="373" t="str">
        <f ca="1">+IF(OFFSET('Sanitation Data'!$E$28,0,10*ROW('Sanitation Data'!E56))="","",OFFSET('Sanitation Data'!$E$28,0,10*ROW('Sanitation Data'!E56)))</f>
        <v/>
      </c>
      <c r="CQ62" s="373" t="str">
        <f ca="1">+IF(OFFSET('Sanitation Data'!$E$29,0,10*ROW('Sanitation Data'!E56))="","",OFFSET('Sanitation Data'!$E$29,0,10*ROW('Sanitation Data'!E56)))</f>
        <v/>
      </c>
      <c r="CR62" s="373" t="str">
        <f ca="1">+IF(OFFSET('Sanitation Data'!$E$30,0,10*ROW('Sanitation Data'!E56))="","",OFFSET('Sanitation Data'!$E$30,0,10*ROW('Sanitation Data'!E56)))</f>
        <v/>
      </c>
      <c r="CS62" s="373" t="str">
        <f ca="1">+IF(OFFSET('Sanitation Data'!$E$31,0,10*ROW('Sanitation Data'!E56))="","",OFFSET('Sanitation Data'!$E$31,0,10*ROW('Sanitation Data'!E56)))</f>
        <v/>
      </c>
      <c r="CT62" s="373" t="str">
        <f ca="1">+IF(OFFSET('Sanitation Data'!$E$32,0,10*ROW('Sanitation Data'!E56))="","",OFFSET('Sanitation Data'!$E$32,0,10*ROW('Sanitation Data'!E56)))</f>
        <v/>
      </c>
      <c r="CU62" s="373" t="str">
        <f ca="1">+IF(OFFSET('Sanitation Data'!$F$28,0,10*ROW('Sanitation Data'!F56))="","",OFFSET('Sanitation Data'!$F$28,0,10*ROW('Sanitation Data'!F56)))</f>
        <v/>
      </c>
      <c r="CV62" s="373" t="str">
        <f ca="1">+IF(OFFSET('Sanitation Data'!$F$29,0,10*ROW('Sanitation Data'!F56))="","",OFFSET('Sanitation Data'!$F$29,0,10*ROW('Sanitation Data'!F56)))</f>
        <v/>
      </c>
      <c r="CW62" s="373" t="str">
        <f ca="1">+IF(OFFSET('Sanitation Data'!$F$30,0,10*ROW('Sanitation Data'!F56))="","",OFFSET('Sanitation Data'!$F$30,0,10*ROW('Sanitation Data'!F56)))</f>
        <v/>
      </c>
      <c r="CX62" s="373" t="str">
        <f ca="1">+IF(OFFSET('Sanitation Data'!$F$31,0,10*ROW('Sanitation Data'!F56))="","",OFFSET('Sanitation Data'!$F$31,0,10*ROW('Sanitation Data'!F56)))</f>
        <v/>
      </c>
      <c r="CY62" s="373" t="str">
        <f ca="1">+IF(OFFSET('Sanitation Data'!$F$32,0,10*ROW('Sanitation Data'!F56))="","",OFFSET('Sanitation Data'!$F$32,0,10*ROW('Sanitation Data'!F56)))</f>
        <v/>
      </c>
      <c r="CZ62" s="373" t="str">
        <f ca="1">+IF(OFFSET('Sanitation Data'!$G$28,0,10*ROW('Sanitation Data'!G56))="","",OFFSET('Sanitation Data'!$G$28,0,10*ROW('Sanitation Data'!G56)))</f>
        <v/>
      </c>
      <c r="DA62" s="373" t="str">
        <f ca="1">+IF(OFFSET('Sanitation Data'!$G$29,0,10*ROW('Sanitation Data'!G56))="","",OFFSET('Sanitation Data'!$G$29,0,10*ROW('Sanitation Data'!G56)))</f>
        <v/>
      </c>
      <c r="DB62" s="373" t="str">
        <f ca="1">+IF(OFFSET('Sanitation Data'!$G$30,0,10*ROW('Sanitation Data'!G56))="","",OFFSET('Sanitation Data'!$G$30,0,10*ROW('Sanitation Data'!G56)))</f>
        <v/>
      </c>
      <c r="DC62" s="373" t="str">
        <f ca="1">+IF(OFFSET('Sanitation Data'!$G$31,0,10*ROW('Sanitation Data'!G56))="","",OFFSET('Sanitation Data'!$G$31,0,10*ROW('Sanitation Data'!G56)))</f>
        <v/>
      </c>
      <c r="DD62" s="373" t="str">
        <f ca="1">+IF(OFFSET('Sanitation Data'!$G$32,0,10*ROW('Sanitation Data'!G56))="","",OFFSET('Sanitation Data'!$G$32,0,10*ROW('Sanitation Data'!G56)))</f>
        <v/>
      </c>
      <c r="DE62" s="373" t="str">
        <f ca="1">+IF(OFFSET('Sanitation Data'!$H$28,0,10*ROW('Sanitation Data'!H56))="","",OFFSET('Sanitation Data'!$H$28,0,10*ROW('Sanitation Data'!H56)))</f>
        <v/>
      </c>
      <c r="DF62" s="373" t="str">
        <f ca="1">+IF(OFFSET('Sanitation Data'!$H$29,0,10*ROW('Sanitation Data'!H56))="","",OFFSET('Sanitation Data'!$H$29,0,10*ROW('Sanitation Data'!H56)))</f>
        <v/>
      </c>
      <c r="DG62" s="373" t="str">
        <f ca="1">+IF(OFFSET('Sanitation Data'!$H$30,0,10*ROW('Sanitation Data'!H56))="","",OFFSET('Sanitation Data'!$H$30,0,10*ROW('Sanitation Data'!H56)))</f>
        <v/>
      </c>
      <c r="DH62" s="373" t="str">
        <f ca="1">+IF(OFFSET('Sanitation Data'!$H$31,0,10*ROW('Sanitation Data'!H56))="","",OFFSET('Sanitation Data'!$H$31,0,10*ROW('Sanitation Data'!H56)))</f>
        <v/>
      </c>
      <c r="DI62" s="373" t="str">
        <f ca="1">+IF(OFFSET('Sanitation Data'!$H$32,0,10*ROW('Sanitation Data'!H56))="","",OFFSET('Sanitation Data'!$H$32,0,10*ROW('Sanitation Data'!H56)))</f>
        <v/>
      </c>
      <c r="DJ62" s="373" t="str">
        <f ca="1">+IF(OFFSET('Sanitation Data'!$I$28,0,10*ROW('Sanitation Data'!I56))="","",OFFSET('Sanitation Data'!$I$28,0,10*ROW('Sanitation Data'!I56)))</f>
        <v/>
      </c>
      <c r="DK62" s="373" t="str">
        <f ca="1">+IF(OFFSET('Sanitation Data'!$I$29,0,10*ROW('Sanitation Data'!I56))="","",OFFSET('Sanitation Data'!$I$29,0,10*ROW('Sanitation Data'!I56)))</f>
        <v/>
      </c>
      <c r="DL62" s="373" t="str">
        <f ca="1">+IF(OFFSET('Sanitation Data'!$I$30,0,10*ROW('Sanitation Data'!I56))="","",OFFSET('Sanitation Data'!$I$30,0,10*ROW('Sanitation Data'!I56)))</f>
        <v/>
      </c>
      <c r="DM62" s="373" t="str">
        <f ca="1">+IF(OFFSET('Sanitation Data'!$I$31,0,10*ROW('Sanitation Data'!I56))="","",OFFSET('Sanitation Data'!$I$31,0,10*ROW('Sanitation Data'!I56)))</f>
        <v/>
      </c>
      <c r="DN62" s="373" t="str">
        <f ca="1">+IF(OFFSET('Sanitation Data'!$I$32,0,10*ROW('Sanitation Data'!I56))="","",OFFSET('Sanitation Data'!$I$32,0,10*ROW('Sanitation Data'!I56)))</f>
        <v/>
      </c>
      <c r="DO62" s="373" t="str">
        <f ca="1">+IF(OFFSET('Hygiene Data'!$D$11,0,10*ROW('Hygiene Data'!D56))="","",OFFSET('Hygiene Data'!$D$11,0,10*ROW('Hygiene Data'!D56)))</f>
        <v/>
      </c>
      <c r="DP62" s="373" t="str">
        <f ca="1">+IF(OFFSET('Hygiene Data'!$D$12,0,10*ROW('Hygiene Data'!D56))="","",OFFSET('Hygiene Data'!$D$12,0,10*ROW('Hygiene Data'!D56)))</f>
        <v/>
      </c>
      <c r="DQ62" s="373" t="str">
        <f ca="1">+IF(OFFSET('Hygiene Data'!$D$13,0,10*ROW('Hygiene Data'!D56))="","",OFFSET('Hygiene Data'!$D$13,0,10*ROW('Hygiene Data'!D56)))</f>
        <v/>
      </c>
      <c r="DR62" s="373" t="str">
        <f ca="1">+IF(OFFSET('Hygiene Data'!$E$11,0,10*ROW('Hygiene Data'!E56))="","",OFFSET('Hygiene Data'!$E$11,0,10*ROW('Hygiene Data'!E56)))</f>
        <v/>
      </c>
      <c r="DS62" s="373" t="str">
        <f ca="1">+IF(OFFSET('Hygiene Data'!$E$12,0,10*ROW('Hygiene Data'!E56))="","",OFFSET('Hygiene Data'!$E$12,0,10*ROW('Hygiene Data'!E56)))</f>
        <v/>
      </c>
      <c r="DT62" s="373" t="str">
        <f ca="1">+IF(OFFSET('Hygiene Data'!$E$13,0,10*ROW('Hygiene Data'!E56))="","",OFFSET('Hygiene Data'!$E$13,0,10*ROW('Hygiene Data'!E56)))</f>
        <v/>
      </c>
      <c r="DU62" s="373" t="str">
        <f ca="1">+IF(OFFSET('Hygiene Data'!$F$11,0,10*ROW('Hygiene Data'!F56))="","",OFFSET('Hygiene Data'!$F$11,0,10*ROW('Hygiene Data'!F56)))</f>
        <v/>
      </c>
      <c r="DV62" s="373" t="str">
        <f ca="1">+IF(OFFSET('Hygiene Data'!$F$12,0,10*ROW('Hygiene Data'!F56))="","",OFFSET('Hygiene Data'!$F$12,0,10*ROW('Hygiene Data'!F56)))</f>
        <v/>
      </c>
      <c r="DW62" s="373" t="str">
        <f ca="1">+IF(OFFSET('Hygiene Data'!$F$13,0,10*ROW('Hygiene Data'!F56))="","",OFFSET('Hygiene Data'!$F$13,0,10*ROW('Hygiene Data'!F56)))</f>
        <v/>
      </c>
      <c r="DX62" s="373" t="str">
        <f ca="1">+IF(OFFSET('Hygiene Data'!$G$11,0,10*ROW('Hygiene Data'!G56))="","",OFFSET('Hygiene Data'!$G$11,0,10*ROW('Hygiene Data'!G56)))</f>
        <v/>
      </c>
      <c r="DY62" s="373" t="str">
        <f ca="1">+IF(OFFSET('Hygiene Data'!$G$12,0,10*ROW('Hygiene Data'!G56))="","",OFFSET('Hygiene Data'!$G$12,0,10*ROW('Hygiene Data'!G56)))</f>
        <v/>
      </c>
      <c r="DZ62" s="373" t="str">
        <f ca="1">+IF(OFFSET('Hygiene Data'!$G$13,0,10*ROW('Hygiene Data'!G56))="","",OFFSET('Hygiene Data'!$G$13,0,10*ROW('Hygiene Data'!G56)))</f>
        <v/>
      </c>
      <c r="EA62" s="373" t="str">
        <f ca="1">+IF(OFFSET('Hygiene Data'!$H$11,0,10*ROW('Hygiene Data'!H56))="","",OFFSET('Hygiene Data'!$H$11,0,10*ROW('Hygiene Data'!H56)))</f>
        <v/>
      </c>
      <c r="EB62" s="373" t="str">
        <f ca="1">+IF(OFFSET('Hygiene Data'!$H$12,0,10*ROW('Hygiene Data'!H56))="","",OFFSET('Hygiene Data'!$H$12,0,10*ROW('Hygiene Data'!H56)))</f>
        <v/>
      </c>
      <c r="EC62" s="373" t="str">
        <f ca="1">+IF(OFFSET('Hygiene Data'!$H$13,0,10*ROW('Hygiene Data'!H56))="","",OFFSET('Hygiene Data'!$H$13,0,10*ROW('Hygiene Data'!H56)))</f>
        <v/>
      </c>
      <c r="ED62" s="373" t="str">
        <f ca="1">+IF(OFFSET('Hygiene Data'!$I$11,0,10*ROW('Hygiene Data'!I56))="","",OFFSET('Hygiene Data'!$I$11,0,10*ROW('Hygiene Data'!I56)))</f>
        <v/>
      </c>
      <c r="EE62" s="373" t="str">
        <f ca="1">+IF(OFFSET('Hygiene Data'!$I$12,0,10*ROW('Hygiene Data'!I56))="","",OFFSET('Hygiene Data'!$I$12,0,10*ROW('Hygiene Data'!I56)))</f>
        <v/>
      </c>
      <c r="EF62" s="373" t="str">
        <f ca="1">+IF(OFFSET('Hygiene Data'!$I$13,0,10*ROW('Hygiene Data'!I56))="","",OFFSET('Hygiene Data'!$I$13,0,10*ROW('Hygiene Data'!I56)))</f>
        <v/>
      </c>
    </row>
    <row r="63" spans="1:136" x14ac:dyDescent="0.25">
      <c r="A63" s="482" t="str">
        <f ca="1">+IF(OFFSET('Water Data'!$B$2,0,10*ROW('Water Data'!E57))="","",OFFSET('Water Data'!$B$2,0,10*ROW('Water Data'!E57)))</f>
        <v/>
      </c>
      <c r="B63" s="48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9" t="str">
        <f t="shared" ca="1" si="0"/>
        <v/>
      </c>
      <c r="D63" s="51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3" t="str">
        <f ca="1">+IF(OFFSET('Water Data'!$D$27,0,10*ROW('Water Data'!D57))="","",OFFSET('Water Data'!$D$27,0,10*ROW('Water Data'!D57)))</f>
        <v/>
      </c>
      <c r="BT63" s="373" t="str">
        <f ca="1">+IF(OFFSET('Water Data'!$D$28,0,10*ROW('Water Data'!D57))="","",OFFSET('Water Data'!$D$28,0,10*ROW('Water Data'!D57)))</f>
        <v/>
      </c>
      <c r="BU63" s="373" t="str">
        <f ca="1">+IF(OFFSET('Water Data'!$D$29,0,10*ROW('Water Data'!D57))="","",OFFSET('Water Data'!$D$29,0,10*ROW('Water Data'!D57)))</f>
        <v/>
      </c>
      <c r="BV63" s="373" t="str">
        <f ca="1">+IF(OFFSET('Water Data'!$E$27,0,10*ROW('Water Data'!E57))="","",OFFSET('Water Data'!$E$27,0,10*ROW('Water Data'!E57)))</f>
        <v/>
      </c>
      <c r="BW63" s="373" t="str">
        <f ca="1">+IF(OFFSET('Water Data'!$E$28,0,10*ROW('Water Data'!E57))="","",OFFSET('Water Data'!$E$28,0,10*ROW('Water Data'!E57)))</f>
        <v/>
      </c>
      <c r="BX63" s="373" t="str">
        <f ca="1">+IF(OFFSET('Water Data'!$E$29,0,10*ROW('Water Data'!E57))="","",OFFSET('Water Data'!$E$29,0,10*ROW('Water Data'!E57)))</f>
        <v/>
      </c>
      <c r="BY63" s="373" t="str">
        <f ca="1">+IF(OFFSET('Water Data'!$F$27,0,10*ROW('Water Data'!F57))="","",OFFSET('Water Data'!$F$27,0,10*ROW('Water Data'!F57)))</f>
        <v/>
      </c>
      <c r="BZ63" s="373" t="str">
        <f ca="1">+IF(OFFSET('Water Data'!$F$28,0,10*ROW('Water Data'!F57))="","",OFFSET('Water Data'!$F$28,0,10*ROW('Water Data'!F57)))</f>
        <v/>
      </c>
      <c r="CA63" s="373" t="str">
        <f ca="1">+IF(OFFSET('Water Data'!$F$29,0,10*ROW('Water Data'!F57))="","",OFFSET('Water Data'!$F$29,0,10*ROW('Water Data'!F57)))</f>
        <v/>
      </c>
      <c r="CB63" s="373" t="str">
        <f ca="1">+IF(OFFSET('Water Data'!$G$27,0,10*ROW('Water Data'!G57))="","",OFFSET('Water Data'!$G$27,0,10*ROW('Water Data'!G57)))</f>
        <v/>
      </c>
      <c r="CC63" s="373" t="str">
        <f ca="1">+IF(OFFSET('Water Data'!$G$28,0,10*ROW('Water Data'!G57))="","",OFFSET('Water Data'!$G$28,0,10*ROW('Water Data'!G57)))</f>
        <v/>
      </c>
      <c r="CD63" s="373" t="str">
        <f ca="1">+IF(OFFSET('Water Data'!$G$29,0,10*ROW('Water Data'!G57))="","",OFFSET('Water Data'!$G$29,0,10*ROW('Water Data'!G57)))</f>
        <v/>
      </c>
      <c r="CE63" s="373" t="str">
        <f ca="1">+IF(OFFSET('Water Data'!$H$27,0,10*ROW('Water Data'!H57))="","",OFFSET('Water Data'!$H$27,0,10*ROW('Water Data'!H57)))</f>
        <v/>
      </c>
      <c r="CF63" s="373" t="str">
        <f ca="1">+IF(OFFSET('Water Data'!$H$28,0,10*ROW('Water Data'!H57))="","",OFFSET('Water Data'!$H$28,0,10*ROW('Water Data'!H57)))</f>
        <v/>
      </c>
      <c r="CG63" s="373" t="str">
        <f ca="1">+IF(OFFSET('Water Data'!$H$29,0,10*ROW('Water Data'!H57))="","",OFFSET('Water Data'!$H$29,0,10*ROW('Water Data'!H57)))</f>
        <v/>
      </c>
      <c r="CH63" s="373" t="str">
        <f ca="1">+IF(OFFSET('Water Data'!$I$27,0,10*ROW('Water Data'!I57))="","",OFFSET('Water Data'!$I$27,0,10*ROW('Water Data'!I57)))</f>
        <v/>
      </c>
      <c r="CI63" s="373" t="str">
        <f ca="1">+IF(OFFSET('Water Data'!$I$28,0,10*ROW('Water Data'!I57))="","",OFFSET('Water Data'!$I$28,0,10*ROW('Water Data'!I57)))</f>
        <v/>
      </c>
      <c r="CJ63" s="373" t="str">
        <f ca="1">+IF(OFFSET('Water Data'!$I$29,0,10*ROW('Water Data'!I57))="","",OFFSET('Water Data'!$I$29,0,10*ROW('Water Data'!I57)))</f>
        <v/>
      </c>
      <c r="CK63" s="373" t="str">
        <f ca="1">+IF(OFFSET('Sanitation Data'!$D$28,0,10*ROW('Sanitation Data'!D57))="","",OFFSET('Sanitation Data'!$D$28,0,10*ROW('Sanitation Data'!D57)))</f>
        <v/>
      </c>
      <c r="CL63" s="373" t="str">
        <f ca="1">+IF(OFFSET('Sanitation Data'!$D$29,0,10*ROW('Sanitation Data'!D57))="","",OFFSET('Sanitation Data'!$D$29,0,10*ROW('Sanitation Data'!D57)))</f>
        <v/>
      </c>
      <c r="CM63" s="373" t="str">
        <f ca="1">+IF(OFFSET('Sanitation Data'!$D$30,0,10*ROW('Sanitation Data'!D57))="","",OFFSET('Sanitation Data'!$D$30,0,10*ROW('Sanitation Data'!D57)))</f>
        <v/>
      </c>
      <c r="CN63" s="373" t="str">
        <f ca="1">+IF(OFFSET('Sanitation Data'!$D$31,0,10*ROW('Sanitation Data'!D57))="","",OFFSET('Sanitation Data'!$D$31,0,10*ROW('Sanitation Data'!D57)))</f>
        <v/>
      </c>
      <c r="CO63" s="373" t="str">
        <f ca="1">+IF(OFFSET('Sanitation Data'!$D$32,0,10*ROW('Sanitation Data'!D57))="","",OFFSET('Sanitation Data'!$D$32,0,10*ROW('Sanitation Data'!D57)))</f>
        <v/>
      </c>
      <c r="CP63" s="373" t="str">
        <f ca="1">+IF(OFFSET('Sanitation Data'!$E$28,0,10*ROW('Sanitation Data'!E57))="","",OFFSET('Sanitation Data'!$E$28,0,10*ROW('Sanitation Data'!E57)))</f>
        <v/>
      </c>
      <c r="CQ63" s="373" t="str">
        <f ca="1">+IF(OFFSET('Sanitation Data'!$E$29,0,10*ROW('Sanitation Data'!E57))="","",OFFSET('Sanitation Data'!$E$29,0,10*ROW('Sanitation Data'!E57)))</f>
        <v/>
      </c>
      <c r="CR63" s="373" t="str">
        <f ca="1">+IF(OFFSET('Sanitation Data'!$E$30,0,10*ROW('Sanitation Data'!E57))="","",OFFSET('Sanitation Data'!$E$30,0,10*ROW('Sanitation Data'!E57)))</f>
        <v/>
      </c>
      <c r="CS63" s="373" t="str">
        <f ca="1">+IF(OFFSET('Sanitation Data'!$E$31,0,10*ROW('Sanitation Data'!E57))="","",OFFSET('Sanitation Data'!$E$31,0,10*ROW('Sanitation Data'!E57)))</f>
        <v/>
      </c>
      <c r="CT63" s="373" t="str">
        <f ca="1">+IF(OFFSET('Sanitation Data'!$E$32,0,10*ROW('Sanitation Data'!E57))="","",OFFSET('Sanitation Data'!$E$32,0,10*ROW('Sanitation Data'!E57)))</f>
        <v/>
      </c>
      <c r="CU63" s="373" t="str">
        <f ca="1">+IF(OFFSET('Sanitation Data'!$F$28,0,10*ROW('Sanitation Data'!F57))="","",OFFSET('Sanitation Data'!$F$28,0,10*ROW('Sanitation Data'!F57)))</f>
        <v/>
      </c>
      <c r="CV63" s="373" t="str">
        <f ca="1">+IF(OFFSET('Sanitation Data'!$F$29,0,10*ROW('Sanitation Data'!F57))="","",OFFSET('Sanitation Data'!$F$29,0,10*ROW('Sanitation Data'!F57)))</f>
        <v/>
      </c>
      <c r="CW63" s="373" t="str">
        <f ca="1">+IF(OFFSET('Sanitation Data'!$F$30,0,10*ROW('Sanitation Data'!F57))="","",OFFSET('Sanitation Data'!$F$30,0,10*ROW('Sanitation Data'!F57)))</f>
        <v/>
      </c>
      <c r="CX63" s="373" t="str">
        <f ca="1">+IF(OFFSET('Sanitation Data'!$F$31,0,10*ROW('Sanitation Data'!F57))="","",OFFSET('Sanitation Data'!$F$31,0,10*ROW('Sanitation Data'!F57)))</f>
        <v/>
      </c>
      <c r="CY63" s="373" t="str">
        <f ca="1">+IF(OFFSET('Sanitation Data'!$F$32,0,10*ROW('Sanitation Data'!F57))="","",OFFSET('Sanitation Data'!$F$32,0,10*ROW('Sanitation Data'!F57)))</f>
        <v/>
      </c>
      <c r="CZ63" s="373" t="str">
        <f ca="1">+IF(OFFSET('Sanitation Data'!$G$28,0,10*ROW('Sanitation Data'!G57))="","",OFFSET('Sanitation Data'!$G$28,0,10*ROW('Sanitation Data'!G57)))</f>
        <v/>
      </c>
      <c r="DA63" s="373" t="str">
        <f ca="1">+IF(OFFSET('Sanitation Data'!$G$29,0,10*ROW('Sanitation Data'!G57))="","",OFFSET('Sanitation Data'!$G$29,0,10*ROW('Sanitation Data'!G57)))</f>
        <v/>
      </c>
      <c r="DB63" s="373" t="str">
        <f ca="1">+IF(OFFSET('Sanitation Data'!$G$30,0,10*ROW('Sanitation Data'!G57))="","",OFFSET('Sanitation Data'!$G$30,0,10*ROW('Sanitation Data'!G57)))</f>
        <v/>
      </c>
      <c r="DC63" s="373" t="str">
        <f ca="1">+IF(OFFSET('Sanitation Data'!$G$31,0,10*ROW('Sanitation Data'!G57))="","",OFFSET('Sanitation Data'!$G$31,0,10*ROW('Sanitation Data'!G57)))</f>
        <v/>
      </c>
      <c r="DD63" s="373" t="str">
        <f ca="1">+IF(OFFSET('Sanitation Data'!$G$32,0,10*ROW('Sanitation Data'!G57))="","",OFFSET('Sanitation Data'!$G$32,0,10*ROW('Sanitation Data'!G57)))</f>
        <v/>
      </c>
      <c r="DE63" s="373" t="str">
        <f ca="1">+IF(OFFSET('Sanitation Data'!$H$28,0,10*ROW('Sanitation Data'!H57))="","",OFFSET('Sanitation Data'!$H$28,0,10*ROW('Sanitation Data'!H57)))</f>
        <v/>
      </c>
      <c r="DF63" s="373" t="str">
        <f ca="1">+IF(OFFSET('Sanitation Data'!$H$29,0,10*ROW('Sanitation Data'!H57))="","",OFFSET('Sanitation Data'!$H$29,0,10*ROW('Sanitation Data'!H57)))</f>
        <v/>
      </c>
      <c r="DG63" s="373" t="str">
        <f ca="1">+IF(OFFSET('Sanitation Data'!$H$30,0,10*ROW('Sanitation Data'!H57))="","",OFFSET('Sanitation Data'!$H$30,0,10*ROW('Sanitation Data'!H57)))</f>
        <v/>
      </c>
      <c r="DH63" s="373" t="str">
        <f ca="1">+IF(OFFSET('Sanitation Data'!$H$31,0,10*ROW('Sanitation Data'!H57))="","",OFFSET('Sanitation Data'!$H$31,0,10*ROW('Sanitation Data'!H57)))</f>
        <v/>
      </c>
      <c r="DI63" s="373" t="str">
        <f ca="1">+IF(OFFSET('Sanitation Data'!$H$32,0,10*ROW('Sanitation Data'!H57))="","",OFFSET('Sanitation Data'!$H$32,0,10*ROW('Sanitation Data'!H57)))</f>
        <v/>
      </c>
      <c r="DJ63" s="373" t="str">
        <f ca="1">+IF(OFFSET('Sanitation Data'!$I$28,0,10*ROW('Sanitation Data'!I57))="","",OFFSET('Sanitation Data'!$I$28,0,10*ROW('Sanitation Data'!I57)))</f>
        <v/>
      </c>
      <c r="DK63" s="373" t="str">
        <f ca="1">+IF(OFFSET('Sanitation Data'!$I$29,0,10*ROW('Sanitation Data'!I57))="","",OFFSET('Sanitation Data'!$I$29,0,10*ROW('Sanitation Data'!I57)))</f>
        <v/>
      </c>
      <c r="DL63" s="373" t="str">
        <f ca="1">+IF(OFFSET('Sanitation Data'!$I$30,0,10*ROW('Sanitation Data'!I57))="","",OFFSET('Sanitation Data'!$I$30,0,10*ROW('Sanitation Data'!I57)))</f>
        <v/>
      </c>
      <c r="DM63" s="373" t="str">
        <f ca="1">+IF(OFFSET('Sanitation Data'!$I$31,0,10*ROW('Sanitation Data'!I57))="","",OFFSET('Sanitation Data'!$I$31,0,10*ROW('Sanitation Data'!I57)))</f>
        <v/>
      </c>
      <c r="DN63" s="373" t="str">
        <f ca="1">+IF(OFFSET('Sanitation Data'!$I$32,0,10*ROW('Sanitation Data'!I57))="","",OFFSET('Sanitation Data'!$I$32,0,10*ROW('Sanitation Data'!I57)))</f>
        <v/>
      </c>
      <c r="DO63" s="373" t="str">
        <f ca="1">+IF(OFFSET('Hygiene Data'!$D$11,0,10*ROW('Hygiene Data'!D57))="","",OFFSET('Hygiene Data'!$D$11,0,10*ROW('Hygiene Data'!D57)))</f>
        <v/>
      </c>
      <c r="DP63" s="373" t="str">
        <f ca="1">+IF(OFFSET('Hygiene Data'!$D$12,0,10*ROW('Hygiene Data'!D57))="","",OFFSET('Hygiene Data'!$D$12,0,10*ROW('Hygiene Data'!D57)))</f>
        <v/>
      </c>
      <c r="DQ63" s="373" t="str">
        <f ca="1">+IF(OFFSET('Hygiene Data'!$D$13,0,10*ROW('Hygiene Data'!D57))="","",OFFSET('Hygiene Data'!$D$13,0,10*ROW('Hygiene Data'!D57)))</f>
        <v/>
      </c>
      <c r="DR63" s="373" t="str">
        <f ca="1">+IF(OFFSET('Hygiene Data'!$E$11,0,10*ROW('Hygiene Data'!E57))="","",OFFSET('Hygiene Data'!$E$11,0,10*ROW('Hygiene Data'!E57)))</f>
        <v/>
      </c>
      <c r="DS63" s="373" t="str">
        <f ca="1">+IF(OFFSET('Hygiene Data'!$E$12,0,10*ROW('Hygiene Data'!E57))="","",OFFSET('Hygiene Data'!$E$12,0,10*ROW('Hygiene Data'!E57)))</f>
        <v/>
      </c>
      <c r="DT63" s="373" t="str">
        <f ca="1">+IF(OFFSET('Hygiene Data'!$E$13,0,10*ROW('Hygiene Data'!E57))="","",OFFSET('Hygiene Data'!$E$13,0,10*ROW('Hygiene Data'!E57)))</f>
        <v/>
      </c>
      <c r="DU63" s="373" t="str">
        <f ca="1">+IF(OFFSET('Hygiene Data'!$F$11,0,10*ROW('Hygiene Data'!F57))="","",OFFSET('Hygiene Data'!$F$11,0,10*ROW('Hygiene Data'!F57)))</f>
        <v/>
      </c>
      <c r="DV63" s="373" t="str">
        <f ca="1">+IF(OFFSET('Hygiene Data'!$F$12,0,10*ROW('Hygiene Data'!F57))="","",OFFSET('Hygiene Data'!$F$12,0,10*ROW('Hygiene Data'!F57)))</f>
        <v/>
      </c>
      <c r="DW63" s="373" t="str">
        <f ca="1">+IF(OFFSET('Hygiene Data'!$F$13,0,10*ROW('Hygiene Data'!F57))="","",OFFSET('Hygiene Data'!$F$13,0,10*ROW('Hygiene Data'!F57)))</f>
        <v/>
      </c>
      <c r="DX63" s="373" t="str">
        <f ca="1">+IF(OFFSET('Hygiene Data'!$G$11,0,10*ROW('Hygiene Data'!G57))="","",OFFSET('Hygiene Data'!$G$11,0,10*ROW('Hygiene Data'!G57)))</f>
        <v/>
      </c>
      <c r="DY63" s="373" t="str">
        <f ca="1">+IF(OFFSET('Hygiene Data'!$G$12,0,10*ROW('Hygiene Data'!G57))="","",OFFSET('Hygiene Data'!$G$12,0,10*ROW('Hygiene Data'!G57)))</f>
        <v/>
      </c>
      <c r="DZ63" s="373" t="str">
        <f ca="1">+IF(OFFSET('Hygiene Data'!$G$13,0,10*ROW('Hygiene Data'!G57))="","",OFFSET('Hygiene Data'!$G$13,0,10*ROW('Hygiene Data'!G57)))</f>
        <v/>
      </c>
      <c r="EA63" s="373" t="str">
        <f ca="1">+IF(OFFSET('Hygiene Data'!$H$11,0,10*ROW('Hygiene Data'!H57))="","",OFFSET('Hygiene Data'!$H$11,0,10*ROW('Hygiene Data'!H57)))</f>
        <v/>
      </c>
      <c r="EB63" s="373" t="str">
        <f ca="1">+IF(OFFSET('Hygiene Data'!$H$12,0,10*ROW('Hygiene Data'!H57))="","",OFFSET('Hygiene Data'!$H$12,0,10*ROW('Hygiene Data'!H57)))</f>
        <v/>
      </c>
      <c r="EC63" s="373" t="str">
        <f ca="1">+IF(OFFSET('Hygiene Data'!$H$13,0,10*ROW('Hygiene Data'!H57))="","",OFFSET('Hygiene Data'!$H$13,0,10*ROW('Hygiene Data'!H57)))</f>
        <v/>
      </c>
      <c r="ED63" s="373" t="str">
        <f ca="1">+IF(OFFSET('Hygiene Data'!$I$11,0,10*ROW('Hygiene Data'!I57))="","",OFFSET('Hygiene Data'!$I$11,0,10*ROW('Hygiene Data'!I57)))</f>
        <v/>
      </c>
      <c r="EE63" s="373" t="str">
        <f ca="1">+IF(OFFSET('Hygiene Data'!$I$12,0,10*ROW('Hygiene Data'!I57))="","",OFFSET('Hygiene Data'!$I$12,0,10*ROW('Hygiene Data'!I57)))</f>
        <v/>
      </c>
      <c r="EF63" s="373" t="str">
        <f ca="1">+IF(OFFSET('Hygiene Data'!$I$13,0,10*ROW('Hygiene Data'!I57))="","",OFFSET('Hygiene Data'!$I$13,0,10*ROW('Hygiene Data'!I57)))</f>
        <v/>
      </c>
    </row>
    <row r="64" spans="1:136" x14ac:dyDescent="0.25">
      <c r="A64" s="482" t="str">
        <f ca="1">+IF(OFFSET('Water Data'!$B$2,0,10*ROW('Water Data'!E58))="","",OFFSET('Water Data'!$B$2,0,10*ROW('Water Data'!E58)))</f>
        <v/>
      </c>
      <c r="B64" s="48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9" t="str">
        <f t="shared" ca="1" si="0"/>
        <v/>
      </c>
      <c r="D64" s="51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3" t="str">
        <f ca="1">+IF(OFFSET('Water Data'!$D$27,0,10*ROW('Water Data'!D58))="","",OFFSET('Water Data'!$D$27,0,10*ROW('Water Data'!D58)))</f>
        <v/>
      </c>
      <c r="BT64" s="373" t="str">
        <f ca="1">+IF(OFFSET('Water Data'!$D$28,0,10*ROW('Water Data'!D58))="","",OFFSET('Water Data'!$D$28,0,10*ROW('Water Data'!D58)))</f>
        <v/>
      </c>
      <c r="BU64" s="373" t="str">
        <f ca="1">+IF(OFFSET('Water Data'!$D$29,0,10*ROW('Water Data'!D58))="","",OFFSET('Water Data'!$D$29,0,10*ROW('Water Data'!D58)))</f>
        <v/>
      </c>
      <c r="BV64" s="373" t="str">
        <f ca="1">+IF(OFFSET('Water Data'!$E$27,0,10*ROW('Water Data'!E58))="","",OFFSET('Water Data'!$E$27,0,10*ROW('Water Data'!E58)))</f>
        <v/>
      </c>
      <c r="BW64" s="373" t="str">
        <f ca="1">+IF(OFFSET('Water Data'!$E$28,0,10*ROW('Water Data'!E58))="","",OFFSET('Water Data'!$E$28,0,10*ROW('Water Data'!E58)))</f>
        <v/>
      </c>
      <c r="BX64" s="373" t="str">
        <f ca="1">+IF(OFFSET('Water Data'!$E$29,0,10*ROW('Water Data'!E58))="","",OFFSET('Water Data'!$E$29,0,10*ROW('Water Data'!E58)))</f>
        <v/>
      </c>
      <c r="BY64" s="373" t="str">
        <f ca="1">+IF(OFFSET('Water Data'!$F$27,0,10*ROW('Water Data'!F58))="","",OFFSET('Water Data'!$F$27,0,10*ROW('Water Data'!F58)))</f>
        <v/>
      </c>
      <c r="BZ64" s="373" t="str">
        <f ca="1">+IF(OFFSET('Water Data'!$F$28,0,10*ROW('Water Data'!F58))="","",OFFSET('Water Data'!$F$28,0,10*ROW('Water Data'!F58)))</f>
        <v/>
      </c>
      <c r="CA64" s="373" t="str">
        <f ca="1">+IF(OFFSET('Water Data'!$F$29,0,10*ROW('Water Data'!F58))="","",OFFSET('Water Data'!$F$29,0,10*ROW('Water Data'!F58)))</f>
        <v/>
      </c>
      <c r="CB64" s="373" t="str">
        <f ca="1">+IF(OFFSET('Water Data'!$G$27,0,10*ROW('Water Data'!G58))="","",OFFSET('Water Data'!$G$27,0,10*ROW('Water Data'!G58)))</f>
        <v/>
      </c>
      <c r="CC64" s="373" t="str">
        <f ca="1">+IF(OFFSET('Water Data'!$G$28,0,10*ROW('Water Data'!G58))="","",OFFSET('Water Data'!$G$28,0,10*ROW('Water Data'!G58)))</f>
        <v/>
      </c>
      <c r="CD64" s="373" t="str">
        <f ca="1">+IF(OFFSET('Water Data'!$G$29,0,10*ROW('Water Data'!G58))="","",OFFSET('Water Data'!$G$29,0,10*ROW('Water Data'!G58)))</f>
        <v/>
      </c>
      <c r="CE64" s="373" t="str">
        <f ca="1">+IF(OFFSET('Water Data'!$H$27,0,10*ROW('Water Data'!H58))="","",OFFSET('Water Data'!$H$27,0,10*ROW('Water Data'!H58)))</f>
        <v/>
      </c>
      <c r="CF64" s="373" t="str">
        <f ca="1">+IF(OFFSET('Water Data'!$H$28,0,10*ROW('Water Data'!H58))="","",OFFSET('Water Data'!$H$28,0,10*ROW('Water Data'!H58)))</f>
        <v/>
      </c>
      <c r="CG64" s="373" t="str">
        <f ca="1">+IF(OFFSET('Water Data'!$H$29,0,10*ROW('Water Data'!H58))="","",OFFSET('Water Data'!$H$29,0,10*ROW('Water Data'!H58)))</f>
        <v/>
      </c>
      <c r="CH64" s="373" t="str">
        <f ca="1">+IF(OFFSET('Water Data'!$I$27,0,10*ROW('Water Data'!I58))="","",OFFSET('Water Data'!$I$27,0,10*ROW('Water Data'!I58)))</f>
        <v/>
      </c>
      <c r="CI64" s="373" t="str">
        <f ca="1">+IF(OFFSET('Water Data'!$I$28,0,10*ROW('Water Data'!I58))="","",OFFSET('Water Data'!$I$28,0,10*ROW('Water Data'!I58)))</f>
        <v/>
      </c>
      <c r="CJ64" s="373" t="str">
        <f ca="1">+IF(OFFSET('Water Data'!$I$29,0,10*ROW('Water Data'!I58))="","",OFFSET('Water Data'!$I$29,0,10*ROW('Water Data'!I58)))</f>
        <v/>
      </c>
      <c r="CK64" s="373" t="str">
        <f ca="1">+IF(OFFSET('Sanitation Data'!$D$28,0,10*ROW('Sanitation Data'!D58))="","",OFFSET('Sanitation Data'!$D$28,0,10*ROW('Sanitation Data'!D58)))</f>
        <v/>
      </c>
      <c r="CL64" s="373" t="str">
        <f ca="1">+IF(OFFSET('Sanitation Data'!$D$29,0,10*ROW('Sanitation Data'!D58))="","",OFFSET('Sanitation Data'!$D$29,0,10*ROW('Sanitation Data'!D58)))</f>
        <v/>
      </c>
      <c r="CM64" s="373" t="str">
        <f ca="1">+IF(OFFSET('Sanitation Data'!$D$30,0,10*ROW('Sanitation Data'!D58))="","",OFFSET('Sanitation Data'!$D$30,0,10*ROW('Sanitation Data'!D58)))</f>
        <v/>
      </c>
      <c r="CN64" s="373" t="str">
        <f ca="1">+IF(OFFSET('Sanitation Data'!$D$31,0,10*ROW('Sanitation Data'!D58))="","",OFFSET('Sanitation Data'!$D$31,0,10*ROW('Sanitation Data'!D58)))</f>
        <v/>
      </c>
      <c r="CO64" s="373" t="str">
        <f ca="1">+IF(OFFSET('Sanitation Data'!$D$32,0,10*ROW('Sanitation Data'!D58))="","",OFFSET('Sanitation Data'!$D$32,0,10*ROW('Sanitation Data'!D58)))</f>
        <v/>
      </c>
      <c r="CP64" s="373" t="str">
        <f ca="1">+IF(OFFSET('Sanitation Data'!$E$28,0,10*ROW('Sanitation Data'!E58))="","",OFFSET('Sanitation Data'!$E$28,0,10*ROW('Sanitation Data'!E58)))</f>
        <v/>
      </c>
      <c r="CQ64" s="373" t="str">
        <f ca="1">+IF(OFFSET('Sanitation Data'!$E$29,0,10*ROW('Sanitation Data'!E58))="","",OFFSET('Sanitation Data'!$E$29,0,10*ROW('Sanitation Data'!E58)))</f>
        <v/>
      </c>
      <c r="CR64" s="373" t="str">
        <f ca="1">+IF(OFFSET('Sanitation Data'!$E$30,0,10*ROW('Sanitation Data'!E58))="","",OFFSET('Sanitation Data'!$E$30,0,10*ROW('Sanitation Data'!E58)))</f>
        <v/>
      </c>
      <c r="CS64" s="373" t="str">
        <f ca="1">+IF(OFFSET('Sanitation Data'!$E$31,0,10*ROW('Sanitation Data'!E58))="","",OFFSET('Sanitation Data'!$E$31,0,10*ROW('Sanitation Data'!E58)))</f>
        <v/>
      </c>
      <c r="CT64" s="373" t="str">
        <f ca="1">+IF(OFFSET('Sanitation Data'!$E$32,0,10*ROW('Sanitation Data'!E58))="","",OFFSET('Sanitation Data'!$E$32,0,10*ROW('Sanitation Data'!E58)))</f>
        <v/>
      </c>
      <c r="CU64" s="373" t="str">
        <f ca="1">+IF(OFFSET('Sanitation Data'!$F$28,0,10*ROW('Sanitation Data'!F58))="","",OFFSET('Sanitation Data'!$F$28,0,10*ROW('Sanitation Data'!F58)))</f>
        <v/>
      </c>
      <c r="CV64" s="373" t="str">
        <f ca="1">+IF(OFFSET('Sanitation Data'!$F$29,0,10*ROW('Sanitation Data'!F58))="","",OFFSET('Sanitation Data'!$F$29,0,10*ROW('Sanitation Data'!F58)))</f>
        <v/>
      </c>
      <c r="CW64" s="373" t="str">
        <f ca="1">+IF(OFFSET('Sanitation Data'!$F$30,0,10*ROW('Sanitation Data'!F58))="","",OFFSET('Sanitation Data'!$F$30,0,10*ROW('Sanitation Data'!F58)))</f>
        <v/>
      </c>
      <c r="CX64" s="373" t="str">
        <f ca="1">+IF(OFFSET('Sanitation Data'!$F$31,0,10*ROW('Sanitation Data'!F58))="","",OFFSET('Sanitation Data'!$F$31,0,10*ROW('Sanitation Data'!F58)))</f>
        <v/>
      </c>
      <c r="CY64" s="373" t="str">
        <f ca="1">+IF(OFFSET('Sanitation Data'!$F$32,0,10*ROW('Sanitation Data'!F58))="","",OFFSET('Sanitation Data'!$F$32,0,10*ROW('Sanitation Data'!F58)))</f>
        <v/>
      </c>
      <c r="CZ64" s="373" t="str">
        <f ca="1">+IF(OFFSET('Sanitation Data'!$G$28,0,10*ROW('Sanitation Data'!G58))="","",OFFSET('Sanitation Data'!$G$28,0,10*ROW('Sanitation Data'!G58)))</f>
        <v/>
      </c>
      <c r="DA64" s="373" t="str">
        <f ca="1">+IF(OFFSET('Sanitation Data'!$G$29,0,10*ROW('Sanitation Data'!G58))="","",OFFSET('Sanitation Data'!$G$29,0,10*ROW('Sanitation Data'!G58)))</f>
        <v/>
      </c>
      <c r="DB64" s="373" t="str">
        <f ca="1">+IF(OFFSET('Sanitation Data'!$G$30,0,10*ROW('Sanitation Data'!G58))="","",OFFSET('Sanitation Data'!$G$30,0,10*ROW('Sanitation Data'!G58)))</f>
        <v/>
      </c>
      <c r="DC64" s="373" t="str">
        <f ca="1">+IF(OFFSET('Sanitation Data'!$G$31,0,10*ROW('Sanitation Data'!G58))="","",OFFSET('Sanitation Data'!$G$31,0,10*ROW('Sanitation Data'!G58)))</f>
        <v/>
      </c>
      <c r="DD64" s="373" t="str">
        <f ca="1">+IF(OFFSET('Sanitation Data'!$G$32,0,10*ROW('Sanitation Data'!G58))="","",OFFSET('Sanitation Data'!$G$32,0,10*ROW('Sanitation Data'!G58)))</f>
        <v/>
      </c>
      <c r="DE64" s="373" t="str">
        <f ca="1">+IF(OFFSET('Sanitation Data'!$H$28,0,10*ROW('Sanitation Data'!H58))="","",OFFSET('Sanitation Data'!$H$28,0,10*ROW('Sanitation Data'!H58)))</f>
        <v/>
      </c>
      <c r="DF64" s="373" t="str">
        <f ca="1">+IF(OFFSET('Sanitation Data'!$H$29,0,10*ROW('Sanitation Data'!H58))="","",OFFSET('Sanitation Data'!$H$29,0,10*ROW('Sanitation Data'!H58)))</f>
        <v/>
      </c>
      <c r="DG64" s="373" t="str">
        <f ca="1">+IF(OFFSET('Sanitation Data'!$H$30,0,10*ROW('Sanitation Data'!H58))="","",OFFSET('Sanitation Data'!$H$30,0,10*ROW('Sanitation Data'!H58)))</f>
        <v/>
      </c>
      <c r="DH64" s="373" t="str">
        <f ca="1">+IF(OFFSET('Sanitation Data'!$H$31,0,10*ROW('Sanitation Data'!H58))="","",OFFSET('Sanitation Data'!$H$31,0,10*ROW('Sanitation Data'!H58)))</f>
        <v/>
      </c>
      <c r="DI64" s="373" t="str">
        <f ca="1">+IF(OFFSET('Sanitation Data'!$H$32,0,10*ROW('Sanitation Data'!H58))="","",OFFSET('Sanitation Data'!$H$32,0,10*ROW('Sanitation Data'!H58)))</f>
        <v/>
      </c>
      <c r="DJ64" s="373" t="str">
        <f ca="1">+IF(OFFSET('Sanitation Data'!$I$28,0,10*ROW('Sanitation Data'!I58))="","",OFFSET('Sanitation Data'!$I$28,0,10*ROW('Sanitation Data'!I58)))</f>
        <v/>
      </c>
      <c r="DK64" s="373" t="str">
        <f ca="1">+IF(OFFSET('Sanitation Data'!$I$29,0,10*ROW('Sanitation Data'!I58))="","",OFFSET('Sanitation Data'!$I$29,0,10*ROW('Sanitation Data'!I58)))</f>
        <v/>
      </c>
      <c r="DL64" s="373" t="str">
        <f ca="1">+IF(OFFSET('Sanitation Data'!$I$30,0,10*ROW('Sanitation Data'!I58))="","",OFFSET('Sanitation Data'!$I$30,0,10*ROW('Sanitation Data'!I58)))</f>
        <v/>
      </c>
      <c r="DM64" s="373" t="str">
        <f ca="1">+IF(OFFSET('Sanitation Data'!$I$31,0,10*ROW('Sanitation Data'!I58))="","",OFFSET('Sanitation Data'!$I$31,0,10*ROW('Sanitation Data'!I58)))</f>
        <v/>
      </c>
      <c r="DN64" s="373" t="str">
        <f ca="1">+IF(OFFSET('Sanitation Data'!$I$32,0,10*ROW('Sanitation Data'!I58))="","",OFFSET('Sanitation Data'!$I$32,0,10*ROW('Sanitation Data'!I58)))</f>
        <v/>
      </c>
      <c r="DO64" s="373" t="str">
        <f ca="1">+IF(OFFSET('Hygiene Data'!$D$11,0,10*ROW('Hygiene Data'!D58))="","",OFFSET('Hygiene Data'!$D$11,0,10*ROW('Hygiene Data'!D58)))</f>
        <v/>
      </c>
      <c r="DP64" s="373" t="str">
        <f ca="1">+IF(OFFSET('Hygiene Data'!$D$12,0,10*ROW('Hygiene Data'!D58))="","",OFFSET('Hygiene Data'!$D$12,0,10*ROW('Hygiene Data'!D58)))</f>
        <v/>
      </c>
      <c r="DQ64" s="373" t="str">
        <f ca="1">+IF(OFFSET('Hygiene Data'!$D$13,0,10*ROW('Hygiene Data'!D58))="","",OFFSET('Hygiene Data'!$D$13,0,10*ROW('Hygiene Data'!D58)))</f>
        <v/>
      </c>
      <c r="DR64" s="373" t="str">
        <f ca="1">+IF(OFFSET('Hygiene Data'!$E$11,0,10*ROW('Hygiene Data'!E58))="","",OFFSET('Hygiene Data'!$E$11,0,10*ROW('Hygiene Data'!E58)))</f>
        <v/>
      </c>
      <c r="DS64" s="373" t="str">
        <f ca="1">+IF(OFFSET('Hygiene Data'!$E$12,0,10*ROW('Hygiene Data'!E58))="","",OFFSET('Hygiene Data'!$E$12,0,10*ROW('Hygiene Data'!E58)))</f>
        <v/>
      </c>
      <c r="DT64" s="373" t="str">
        <f ca="1">+IF(OFFSET('Hygiene Data'!$E$13,0,10*ROW('Hygiene Data'!E58))="","",OFFSET('Hygiene Data'!$E$13,0,10*ROW('Hygiene Data'!E58)))</f>
        <v/>
      </c>
      <c r="DU64" s="373" t="str">
        <f ca="1">+IF(OFFSET('Hygiene Data'!$F$11,0,10*ROW('Hygiene Data'!F58))="","",OFFSET('Hygiene Data'!$F$11,0,10*ROW('Hygiene Data'!F58)))</f>
        <v/>
      </c>
      <c r="DV64" s="373" t="str">
        <f ca="1">+IF(OFFSET('Hygiene Data'!$F$12,0,10*ROW('Hygiene Data'!F58))="","",OFFSET('Hygiene Data'!$F$12,0,10*ROW('Hygiene Data'!F58)))</f>
        <v/>
      </c>
      <c r="DW64" s="373" t="str">
        <f ca="1">+IF(OFFSET('Hygiene Data'!$F$13,0,10*ROW('Hygiene Data'!F58))="","",OFFSET('Hygiene Data'!$F$13,0,10*ROW('Hygiene Data'!F58)))</f>
        <v/>
      </c>
      <c r="DX64" s="373" t="str">
        <f ca="1">+IF(OFFSET('Hygiene Data'!$G$11,0,10*ROW('Hygiene Data'!G58))="","",OFFSET('Hygiene Data'!$G$11,0,10*ROW('Hygiene Data'!G58)))</f>
        <v/>
      </c>
      <c r="DY64" s="373" t="str">
        <f ca="1">+IF(OFFSET('Hygiene Data'!$G$12,0,10*ROW('Hygiene Data'!G58))="","",OFFSET('Hygiene Data'!$G$12,0,10*ROW('Hygiene Data'!G58)))</f>
        <v/>
      </c>
      <c r="DZ64" s="373" t="str">
        <f ca="1">+IF(OFFSET('Hygiene Data'!$G$13,0,10*ROW('Hygiene Data'!G58))="","",OFFSET('Hygiene Data'!$G$13,0,10*ROW('Hygiene Data'!G58)))</f>
        <v/>
      </c>
      <c r="EA64" s="373" t="str">
        <f ca="1">+IF(OFFSET('Hygiene Data'!$H$11,0,10*ROW('Hygiene Data'!H58))="","",OFFSET('Hygiene Data'!$H$11,0,10*ROW('Hygiene Data'!H58)))</f>
        <v/>
      </c>
      <c r="EB64" s="373" t="str">
        <f ca="1">+IF(OFFSET('Hygiene Data'!$H$12,0,10*ROW('Hygiene Data'!H58))="","",OFFSET('Hygiene Data'!$H$12,0,10*ROW('Hygiene Data'!H58)))</f>
        <v/>
      </c>
      <c r="EC64" s="373" t="str">
        <f ca="1">+IF(OFFSET('Hygiene Data'!$H$13,0,10*ROW('Hygiene Data'!H58))="","",OFFSET('Hygiene Data'!$H$13,0,10*ROW('Hygiene Data'!H58)))</f>
        <v/>
      </c>
      <c r="ED64" s="373" t="str">
        <f ca="1">+IF(OFFSET('Hygiene Data'!$I$11,0,10*ROW('Hygiene Data'!I58))="","",OFFSET('Hygiene Data'!$I$11,0,10*ROW('Hygiene Data'!I58)))</f>
        <v/>
      </c>
      <c r="EE64" s="373" t="str">
        <f ca="1">+IF(OFFSET('Hygiene Data'!$I$12,0,10*ROW('Hygiene Data'!I58))="","",OFFSET('Hygiene Data'!$I$12,0,10*ROW('Hygiene Data'!I58)))</f>
        <v/>
      </c>
      <c r="EF64" s="373" t="str">
        <f ca="1">+IF(OFFSET('Hygiene Data'!$I$13,0,10*ROW('Hygiene Data'!I58))="","",OFFSET('Hygiene Data'!$I$13,0,10*ROW('Hygiene Data'!I58)))</f>
        <v/>
      </c>
    </row>
    <row r="65" spans="1:136" x14ac:dyDescent="0.25">
      <c r="A65" s="482" t="str">
        <f ca="1">+IF(OFFSET('Water Data'!$B$2,0,10*ROW('Water Data'!E59))="","",OFFSET('Water Data'!$B$2,0,10*ROW('Water Data'!E59)))</f>
        <v/>
      </c>
      <c r="B65" s="48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9" t="str">
        <f t="shared" ca="1" si="0"/>
        <v/>
      </c>
      <c r="D65" s="51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3" t="str">
        <f ca="1">+IF(OFFSET('Water Data'!$D$27,0,10*ROW('Water Data'!D59))="","",OFFSET('Water Data'!$D$27,0,10*ROW('Water Data'!D59)))</f>
        <v/>
      </c>
      <c r="BT65" s="373" t="str">
        <f ca="1">+IF(OFFSET('Water Data'!$D$28,0,10*ROW('Water Data'!D59))="","",OFFSET('Water Data'!$D$28,0,10*ROW('Water Data'!D59)))</f>
        <v/>
      </c>
      <c r="BU65" s="373" t="str">
        <f ca="1">+IF(OFFSET('Water Data'!$D$29,0,10*ROW('Water Data'!D59))="","",OFFSET('Water Data'!$D$29,0,10*ROW('Water Data'!D59)))</f>
        <v/>
      </c>
      <c r="BV65" s="373" t="str">
        <f ca="1">+IF(OFFSET('Water Data'!$E$27,0,10*ROW('Water Data'!E59))="","",OFFSET('Water Data'!$E$27,0,10*ROW('Water Data'!E59)))</f>
        <v/>
      </c>
      <c r="BW65" s="373" t="str">
        <f ca="1">+IF(OFFSET('Water Data'!$E$28,0,10*ROW('Water Data'!E59))="","",OFFSET('Water Data'!$E$28,0,10*ROW('Water Data'!E59)))</f>
        <v/>
      </c>
      <c r="BX65" s="373" t="str">
        <f ca="1">+IF(OFFSET('Water Data'!$E$29,0,10*ROW('Water Data'!E59))="","",OFFSET('Water Data'!$E$29,0,10*ROW('Water Data'!E59)))</f>
        <v/>
      </c>
      <c r="BY65" s="373" t="str">
        <f ca="1">+IF(OFFSET('Water Data'!$F$27,0,10*ROW('Water Data'!F59))="","",OFFSET('Water Data'!$F$27,0,10*ROW('Water Data'!F59)))</f>
        <v/>
      </c>
      <c r="BZ65" s="373" t="str">
        <f ca="1">+IF(OFFSET('Water Data'!$F$28,0,10*ROW('Water Data'!F59))="","",OFFSET('Water Data'!$F$28,0,10*ROW('Water Data'!F59)))</f>
        <v/>
      </c>
      <c r="CA65" s="373" t="str">
        <f ca="1">+IF(OFFSET('Water Data'!$F$29,0,10*ROW('Water Data'!F59))="","",OFFSET('Water Data'!$F$29,0,10*ROW('Water Data'!F59)))</f>
        <v/>
      </c>
      <c r="CB65" s="373" t="str">
        <f ca="1">+IF(OFFSET('Water Data'!$G$27,0,10*ROW('Water Data'!G59))="","",OFFSET('Water Data'!$G$27,0,10*ROW('Water Data'!G59)))</f>
        <v/>
      </c>
      <c r="CC65" s="373" t="str">
        <f ca="1">+IF(OFFSET('Water Data'!$G$28,0,10*ROW('Water Data'!G59))="","",OFFSET('Water Data'!$G$28,0,10*ROW('Water Data'!G59)))</f>
        <v/>
      </c>
      <c r="CD65" s="373" t="str">
        <f ca="1">+IF(OFFSET('Water Data'!$G$29,0,10*ROW('Water Data'!G59))="","",OFFSET('Water Data'!$G$29,0,10*ROW('Water Data'!G59)))</f>
        <v/>
      </c>
      <c r="CE65" s="373" t="str">
        <f ca="1">+IF(OFFSET('Water Data'!$H$27,0,10*ROW('Water Data'!H59))="","",OFFSET('Water Data'!$H$27,0,10*ROW('Water Data'!H59)))</f>
        <v/>
      </c>
      <c r="CF65" s="373" t="str">
        <f ca="1">+IF(OFFSET('Water Data'!$H$28,0,10*ROW('Water Data'!H59))="","",OFFSET('Water Data'!$H$28,0,10*ROW('Water Data'!H59)))</f>
        <v/>
      </c>
      <c r="CG65" s="373" t="str">
        <f ca="1">+IF(OFFSET('Water Data'!$H$29,0,10*ROW('Water Data'!H59))="","",OFFSET('Water Data'!$H$29,0,10*ROW('Water Data'!H59)))</f>
        <v/>
      </c>
      <c r="CH65" s="373" t="str">
        <f ca="1">+IF(OFFSET('Water Data'!$I$27,0,10*ROW('Water Data'!I59))="","",OFFSET('Water Data'!$I$27,0,10*ROW('Water Data'!I59)))</f>
        <v/>
      </c>
      <c r="CI65" s="373" t="str">
        <f ca="1">+IF(OFFSET('Water Data'!$I$28,0,10*ROW('Water Data'!I59))="","",OFFSET('Water Data'!$I$28,0,10*ROW('Water Data'!I59)))</f>
        <v/>
      </c>
      <c r="CJ65" s="373" t="str">
        <f ca="1">+IF(OFFSET('Water Data'!$I$29,0,10*ROW('Water Data'!I59))="","",OFFSET('Water Data'!$I$29,0,10*ROW('Water Data'!I59)))</f>
        <v/>
      </c>
      <c r="CK65" s="373" t="str">
        <f ca="1">+IF(OFFSET('Sanitation Data'!$D$28,0,10*ROW('Sanitation Data'!D59))="","",OFFSET('Sanitation Data'!$D$28,0,10*ROW('Sanitation Data'!D59)))</f>
        <v/>
      </c>
      <c r="CL65" s="373" t="str">
        <f ca="1">+IF(OFFSET('Sanitation Data'!$D$29,0,10*ROW('Sanitation Data'!D59))="","",OFFSET('Sanitation Data'!$D$29,0,10*ROW('Sanitation Data'!D59)))</f>
        <v/>
      </c>
      <c r="CM65" s="373" t="str">
        <f ca="1">+IF(OFFSET('Sanitation Data'!$D$30,0,10*ROW('Sanitation Data'!D59))="","",OFFSET('Sanitation Data'!$D$30,0,10*ROW('Sanitation Data'!D59)))</f>
        <v/>
      </c>
      <c r="CN65" s="373" t="str">
        <f ca="1">+IF(OFFSET('Sanitation Data'!$D$31,0,10*ROW('Sanitation Data'!D59))="","",OFFSET('Sanitation Data'!$D$31,0,10*ROW('Sanitation Data'!D59)))</f>
        <v/>
      </c>
      <c r="CO65" s="373" t="str">
        <f ca="1">+IF(OFFSET('Sanitation Data'!$D$32,0,10*ROW('Sanitation Data'!D59))="","",OFFSET('Sanitation Data'!$D$32,0,10*ROW('Sanitation Data'!D59)))</f>
        <v/>
      </c>
      <c r="CP65" s="373" t="str">
        <f ca="1">+IF(OFFSET('Sanitation Data'!$E$28,0,10*ROW('Sanitation Data'!E59))="","",OFFSET('Sanitation Data'!$E$28,0,10*ROW('Sanitation Data'!E59)))</f>
        <v/>
      </c>
      <c r="CQ65" s="373" t="str">
        <f ca="1">+IF(OFFSET('Sanitation Data'!$E$29,0,10*ROW('Sanitation Data'!E59))="","",OFFSET('Sanitation Data'!$E$29,0,10*ROW('Sanitation Data'!E59)))</f>
        <v/>
      </c>
      <c r="CR65" s="373" t="str">
        <f ca="1">+IF(OFFSET('Sanitation Data'!$E$30,0,10*ROW('Sanitation Data'!E59))="","",OFFSET('Sanitation Data'!$E$30,0,10*ROW('Sanitation Data'!E59)))</f>
        <v/>
      </c>
      <c r="CS65" s="373" t="str">
        <f ca="1">+IF(OFFSET('Sanitation Data'!$E$31,0,10*ROW('Sanitation Data'!E59))="","",OFFSET('Sanitation Data'!$E$31,0,10*ROW('Sanitation Data'!E59)))</f>
        <v/>
      </c>
      <c r="CT65" s="373" t="str">
        <f ca="1">+IF(OFFSET('Sanitation Data'!$E$32,0,10*ROW('Sanitation Data'!E59))="","",OFFSET('Sanitation Data'!$E$32,0,10*ROW('Sanitation Data'!E59)))</f>
        <v/>
      </c>
      <c r="CU65" s="373" t="str">
        <f ca="1">+IF(OFFSET('Sanitation Data'!$F$28,0,10*ROW('Sanitation Data'!F59))="","",OFFSET('Sanitation Data'!$F$28,0,10*ROW('Sanitation Data'!F59)))</f>
        <v/>
      </c>
      <c r="CV65" s="373" t="str">
        <f ca="1">+IF(OFFSET('Sanitation Data'!$F$29,0,10*ROW('Sanitation Data'!F59))="","",OFFSET('Sanitation Data'!$F$29,0,10*ROW('Sanitation Data'!F59)))</f>
        <v/>
      </c>
      <c r="CW65" s="373" t="str">
        <f ca="1">+IF(OFFSET('Sanitation Data'!$F$30,0,10*ROW('Sanitation Data'!F59))="","",OFFSET('Sanitation Data'!$F$30,0,10*ROW('Sanitation Data'!F59)))</f>
        <v/>
      </c>
      <c r="CX65" s="373" t="str">
        <f ca="1">+IF(OFFSET('Sanitation Data'!$F$31,0,10*ROW('Sanitation Data'!F59))="","",OFFSET('Sanitation Data'!$F$31,0,10*ROW('Sanitation Data'!F59)))</f>
        <v/>
      </c>
      <c r="CY65" s="373" t="str">
        <f ca="1">+IF(OFFSET('Sanitation Data'!$F$32,0,10*ROW('Sanitation Data'!F59))="","",OFFSET('Sanitation Data'!$F$32,0,10*ROW('Sanitation Data'!F59)))</f>
        <v/>
      </c>
      <c r="CZ65" s="373" t="str">
        <f ca="1">+IF(OFFSET('Sanitation Data'!$G$28,0,10*ROW('Sanitation Data'!G59))="","",OFFSET('Sanitation Data'!$G$28,0,10*ROW('Sanitation Data'!G59)))</f>
        <v/>
      </c>
      <c r="DA65" s="373" t="str">
        <f ca="1">+IF(OFFSET('Sanitation Data'!$G$29,0,10*ROW('Sanitation Data'!G59))="","",OFFSET('Sanitation Data'!$G$29,0,10*ROW('Sanitation Data'!G59)))</f>
        <v/>
      </c>
      <c r="DB65" s="373" t="str">
        <f ca="1">+IF(OFFSET('Sanitation Data'!$G$30,0,10*ROW('Sanitation Data'!G59))="","",OFFSET('Sanitation Data'!$G$30,0,10*ROW('Sanitation Data'!G59)))</f>
        <v/>
      </c>
      <c r="DC65" s="373" t="str">
        <f ca="1">+IF(OFFSET('Sanitation Data'!$G$31,0,10*ROW('Sanitation Data'!G59))="","",OFFSET('Sanitation Data'!$G$31,0,10*ROW('Sanitation Data'!G59)))</f>
        <v/>
      </c>
      <c r="DD65" s="373" t="str">
        <f ca="1">+IF(OFFSET('Sanitation Data'!$G$32,0,10*ROW('Sanitation Data'!G59))="","",OFFSET('Sanitation Data'!$G$32,0,10*ROW('Sanitation Data'!G59)))</f>
        <v/>
      </c>
      <c r="DE65" s="373" t="str">
        <f ca="1">+IF(OFFSET('Sanitation Data'!$H$28,0,10*ROW('Sanitation Data'!H59))="","",OFFSET('Sanitation Data'!$H$28,0,10*ROW('Sanitation Data'!H59)))</f>
        <v/>
      </c>
      <c r="DF65" s="373" t="str">
        <f ca="1">+IF(OFFSET('Sanitation Data'!$H$29,0,10*ROW('Sanitation Data'!H59))="","",OFFSET('Sanitation Data'!$H$29,0,10*ROW('Sanitation Data'!H59)))</f>
        <v/>
      </c>
      <c r="DG65" s="373" t="str">
        <f ca="1">+IF(OFFSET('Sanitation Data'!$H$30,0,10*ROW('Sanitation Data'!H59))="","",OFFSET('Sanitation Data'!$H$30,0,10*ROW('Sanitation Data'!H59)))</f>
        <v/>
      </c>
      <c r="DH65" s="373" t="str">
        <f ca="1">+IF(OFFSET('Sanitation Data'!$H$31,0,10*ROW('Sanitation Data'!H59))="","",OFFSET('Sanitation Data'!$H$31,0,10*ROW('Sanitation Data'!H59)))</f>
        <v/>
      </c>
      <c r="DI65" s="373" t="str">
        <f ca="1">+IF(OFFSET('Sanitation Data'!$H$32,0,10*ROW('Sanitation Data'!H59))="","",OFFSET('Sanitation Data'!$H$32,0,10*ROW('Sanitation Data'!H59)))</f>
        <v/>
      </c>
      <c r="DJ65" s="373" t="str">
        <f ca="1">+IF(OFFSET('Sanitation Data'!$I$28,0,10*ROW('Sanitation Data'!I59))="","",OFFSET('Sanitation Data'!$I$28,0,10*ROW('Sanitation Data'!I59)))</f>
        <v/>
      </c>
      <c r="DK65" s="373" t="str">
        <f ca="1">+IF(OFFSET('Sanitation Data'!$I$29,0,10*ROW('Sanitation Data'!I59))="","",OFFSET('Sanitation Data'!$I$29,0,10*ROW('Sanitation Data'!I59)))</f>
        <v/>
      </c>
      <c r="DL65" s="373" t="str">
        <f ca="1">+IF(OFFSET('Sanitation Data'!$I$30,0,10*ROW('Sanitation Data'!I59))="","",OFFSET('Sanitation Data'!$I$30,0,10*ROW('Sanitation Data'!I59)))</f>
        <v/>
      </c>
      <c r="DM65" s="373" t="str">
        <f ca="1">+IF(OFFSET('Sanitation Data'!$I$31,0,10*ROW('Sanitation Data'!I59))="","",OFFSET('Sanitation Data'!$I$31,0,10*ROW('Sanitation Data'!I59)))</f>
        <v/>
      </c>
      <c r="DN65" s="373" t="str">
        <f ca="1">+IF(OFFSET('Sanitation Data'!$I$32,0,10*ROW('Sanitation Data'!I59))="","",OFFSET('Sanitation Data'!$I$32,0,10*ROW('Sanitation Data'!I59)))</f>
        <v/>
      </c>
      <c r="DO65" s="373" t="str">
        <f ca="1">+IF(OFFSET('Hygiene Data'!$D$11,0,10*ROW('Hygiene Data'!D59))="","",OFFSET('Hygiene Data'!$D$11,0,10*ROW('Hygiene Data'!D59)))</f>
        <v/>
      </c>
      <c r="DP65" s="373" t="str">
        <f ca="1">+IF(OFFSET('Hygiene Data'!$D$12,0,10*ROW('Hygiene Data'!D59))="","",OFFSET('Hygiene Data'!$D$12,0,10*ROW('Hygiene Data'!D59)))</f>
        <v/>
      </c>
      <c r="DQ65" s="373" t="str">
        <f ca="1">+IF(OFFSET('Hygiene Data'!$D$13,0,10*ROW('Hygiene Data'!D59))="","",OFFSET('Hygiene Data'!$D$13,0,10*ROW('Hygiene Data'!D59)))</f>
        <v/>
      </c>
      <c r="DR65" s="373" t="str">
        <f ca="1">+IF(OFFSET('Hygiene Data'!$E$11,0,10*ROW('Hygiene Data'!E59))="","",OFFSET('Hygiene Data'!$E$11,0,10*ROW('Hygiene Data'!E59)))</f>
        <v/>
      </c>
      <c r="DS65" s="373" t="str">
        <f ca="1">+IF(OFFSET('Hygiene Data'!$E$12,0,10*ROW('Hygiene Data'!E59))="","",OFFSET('Hygiene Data'!$E$12,0,10*ROW('Hygiene Data'!E59)))</f>
        <v/>
      </c>
      <c r="DT65" s="373" t="str">
        <f ca="1">+IF(OFFSET('Hygiene Data'!$E$13,0,10*ROW('Hygiene Data'!E59))="","",OFFSET('Hygiene Data'!$E$13,0,10*ROW('Hygiene Data'!E59)))</f>
        <v/>
      </c>
      <c r="DU65" s="373" t="str">
        <f ca="1">+IF(OFFSET('Hygiene Data'!$F$11,0,10*ROW('Hygiene Data'!F59))="","",OFFSET('Hygiene Data'!$F$11,0,10*ROW('Hygiene Data'!F59)))</f>
        <v/>
      </c>
      <c r="DV65" s="373" t="str">
        <f ca="1">+IF(OFFSET('Hygiene Data'!$F$12,0,10*ROW('Hygiene Data'!F59))="","",OFFSET('Hygiene Data'!$F$12,0,10*ROW('Hygiene Data'!F59)))</f>
        <v/>
      </c>
      <c r="DW65" s="373" t="str">
        <f ca="1">+IF(OFFSET('Hygiene Data'!$F$13,0,10*ROW('Hygiene Data'!F59))="","",OFFSET('Hygiene Data'!$F$13,0,10*ROW('Hygiene Data'!F59)))</f>
        <v/>
      </c>
      <c r="DX65" s="373" t="str">
        <f ca="1">+IF(OFFSET('Hygiene Data'!$G$11,0,10*ROW('Hygiene Data'!G59))="","",OFFSET('Hygiene Data'!$G$11,0,10*ROW('Hygiene Data'!G59)))</f>
        <v/>
      </c>
      <c r="DY65" s="373" t="str">
        <f ca="1">+IF(OFFSET('Hygiene Data'!$G$12,0,10*ROW('Hygiene Data'!G59))="","",OFFSET('Hygiene Data'!$G$12,0,10*ROW('Hygiene Data'!G59)))</f>
        <v/>
      </c>
      <c r="DZ65" s="373" t="str">
        <f ca="1">+IF(OFFSET('Hygiene Data'!$G$13,0,10*ROW('Hygiene Data'!G59))="","",OFFSET('Hygiene Data'!$G$13,0,10*ROW('Hygiene Data'!G59)))</f>
        <v/>
      </c>
      <c r="EA65" s="373" t="str">
        <f ca="1">+IF(OFFSET('Hygiene Data'!$H$11,0,10*ROW('Hygiene Data'!H59))="","",OFFSET('Hygiene Data'!$H$11,0,10*ROW('Hygiene Data'!H59)))</f>
        <v/>
      </c>
      <c r="EB65" s="373" t="str">
        <f ca="1">+IF(OFFSET('Hygiene Data'!$H$12,0,10*ROW('Hygiene Data'!H59))="","",OFFSET('Hygiene Data'!$H$12,0,10*ROW('Hygiene Data'!H59)))</f>
        <v/>
      </c>
      <c r="EC65" s="373" t="str">
        <f ca="1">+IF(OFFSET('Hygiene Data'!$H$13,0,10*ROW('Hygiene Data'!H59))="","",OFFSET('Hygiene Data'!$H$13,0,10*ROW('Hygiene Data'!H59)))</f>
        <v/>
      </c>
      <c r="ED65" s="373" t="str">
        <f ca="1">+IF(OFFSET('Hygiene Data'!$I$11,0,10*ROW('Hygiene Data'!I59))="","",OFFSET('Hygiene Data'!$I$11,0,10*ROW('Hygiene Data'!I59)))</f>
        <v/>
      </c>
      <c r="EE65" s="373" t="str">
        <f ca="1">+IF(OFFSET('Hygiene Data'!$I$12,0,10*ROW('Hygiene Data'!I59))="","",OFFSET('Hygiene Data'!$I$12,0,10*ROW('Hygiene Data'!I59)))</f>
        <v/>
      </c>
      <c r="EF65" s="373" t="str">
        <f ca="1">+IF(OFFSET('Hygiene Data'!$I$13,0,10*ROW('Hygiene Data'!I59))="","",OFFSET('Hygiene Data'!$I$13,0,10*ROW('Hygiene Data'!I59)))</f>
        <v/>
      </c>
    </row>
    <row r="66" spans="1:136" x14ac:dyDescent="0.25">
      <c r="A66" s="482" t="str">
        <f ca="1">+IF(OFFSET('Water Data'!$B$2,0,10*ROW('Water Data'!E60))="","",OFFSET('Water Data'!$B$2,0,10*ROW('Water Data'!E60)))</f>
        <v/>
      </c>
      <c r="B66" s="48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9" t="str">
        <f t="shared" ca="1" si="0"/>
        <v/>
      </c>
      <c r="D66" s="51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3" t="str">
        <f ca="1">+IF(OFFSET('Water Data'!$D$27,0,10*ROW('Water Data'!D60))="","",OFFSET('Water Data'!$D$27,0,10*ROW('Water Data'!D60)))</f>
        <v/>
      </c>
      <c r="BT66" s="373" t="str">
        <f ca="1">+IF(OFFSET('Water Data'!$D$28,0,10*ROW('Water Data'!D60))="","",OFFSET('Water Data'!$D$28,0,10*ROW('Water Data'!D60)))</f>
        <v/>
      </c>
      <c r="BU66" s="373" t="str">
        <f ca="1">+IF(OFFSET('Water Data'!$D$29,0,10*ROW('Water Data'!D60))="","",OFFSET('Water Data'!$D$29,0,10*ROW('Water Data'!D60)))</f>
        <v/>
      </c>
      <c r="BV66" s="373" t="str">
        <f ca="1">+IF(OFFSET('Water Data'!$E$27,0,10*ROW('Water Data'!E60))="","",OFFSET('Water Data'!$E$27,0,10*ROW('Water Data'!E60)))</f>
        <v/>
      </c>
      <c r="BW66" s="373" t="str">
        <f ca="1">+IF(OFFSET('Water Data'!$E$28,0,10*ROW('Water Data'!E60))="","",OFFSET('Water Data'!$E$28,0,10*ROW('Water Data'!E60)))</f>
        <v/>
      </c>
      <c r="BX66" s="373" t="str">
        <f ca="1">+IF(OFFSET('Water Data'!$E$29,0,10*ROW('Water Data'!E60))="","",OFFSET('Water Data'!$E$29,0,10*ROW('Water Data'!E60)))</f>
        <v/>
      </c>
      <c r="BY66" s="373" t="str">
        <f ca="1">+IF(OFFSET('Water Data'!$F$27,0,10*ROW('Water Data'!F60))="","",OFFSET('Water Data'!$F$27,0,10*ROW('Water Data'!F60)))</f>
        <v/>
      </c>
      <c r="BZ66" s="373" t="str">
        <f ca="1">+IF(OFFSET('Water Data'!$F$28,0,10*ROW('Water Data'!F60))="","",OFFSET('Water Data'!$F$28,0,10*ROW('Water Data'!F60)))</f>
        <v/>
      </c>
      <c r="CA66" s="373" t="str">
        <f ca="1">+IF(OFFSET('Water Data'!$F$29,0,10*ROW('Water Data'!F60))="","",OFFSET('Water Data'!$F$29,0,10*ROW('Water Data'!F60)))</f>
        <v/>
      </c>
      <c r="CB66" s="373" t="str">
        <f ca="1">+IF(OFFSET('Water Data'!$G$27,0,10*ROW('Water Data'!G60))="","",OFFSET('Water Data'!$G$27,0,10*ROW('Water Data'!G60)))</f>
        <v/>
      </c>
      <c r="CC66" s="373" t="str">
        <f ca="1">+IF(OFFSET('Water Data'!$G$28,0,10*ROW('Water Data'!G60))="","",OFFSET('Water Data'!$G$28,0,10*ROW('Water Data'!G60)))</f>
        <v/>
      </c>
      <c r="CD66" s="373" t="str">
        <f ca="1">+IF(OFFSET('Water Data'!$G$29,0,10*ROW('Water Data'!G60))="","",OFFSET('Water Data'!$G$29,0,10*ROW('Water Data'!G60)))</f>
        <v/>
      </c>
      <c r="CE66" s="373" t="str">
        <f ca="1">+IF(OFFSET('Water Data'!$H$27,0,10*ROW('Water Data'!H60))="","",OFFSET('Water Data'!$H$27,0,10*ROW('Water Data'!H60)))</f>
        <v/>
      </c>
      <c r="CF66" s="373" t="str">
        <f ca="1">+IF(OFFSET('Water Data'!$H$28,0,10*ROW('Water Data'!H60))="","",OFFSET('Water Data'!$H$28,0,10*ROW('Water Data'!H60)))</f>
        <v/>
      </c>
      <c r="CG66" s="373" t="str">
        <f ca="1">+IF(OFFSET('Water Data'!$H$29,0,10*ROW('Water Data'!H60))="","",OFFSET('Water Data'!$H$29,0,10*ROW('Water Data'!H60)))</f>
        <v/>
      </c>
      <c r="CH66" s="373" t="str">
        <f ca="1">+IF(OFFSET('Water Data'!$I$27,0,10*ROW('Water Data'!I60))="","",OFFSET('Water Data'!$I$27,0,10*ROW('Water Data'!I60)))</f>
        <v/>
      </c>
      <c r="CI66" s="373" t="str">
        <f ca="1">+IF(OFFSET('Water Data'!$I$28,0,10*ROW('Water Data'!I60))="","",OFFSET('Water Data'!$I$28,0,10*ROW('Water Data'!I60)))</f>
        <v/>
      </c>
      <c r="CJ66" s="373" t="str">
        <f ca="1">+IF(OFFSET('Water Data'!$I$29,0,10*ROW('Water Data'!I60))="","",OFFSET('Water Data'!$I$29,0,10*ROW('Water Data'!I60)))</f>
        <v/>
      </c>
      <c r="CK66" s="373" t="str">
        <f ca="1">+IF(OFFSET('Sanitation Data'!$D$28,0,10*ROW('Sanitation Data'!D60))="","",OFFSET('Sanitation Data'!$D$28,0,10*ROW('Sanitation Data'!D60)))</f>
        <v/>
      </c>
      <c r="CL66" s="373" t="str">
        <f ca="1">+IF(OFFSET('Sanitation Data'!$D$29,0,10*ROW('Sanitation Data'!D60))="","",OFFSET('Sanitation Data'!$D$29,0,10*ROW('Sanitation Data'!D60)))</f>
        <v/>
      </c>
      <c r="CM66" s="373" t="str">
        <f ca="1">+IF(OFFSET('Sanitation Data'!$D$30,0,10*ROW('Sanitation Data'!D60))="","",OFFSET('Sanitation Data'!$D$30,0,10*ROW('Sanitation Data'!D60)))</f>
        <v/>
      </c>
      <c r="CN66" s="373" t="str">
        <f ca="1">+IF(OFFSET('Sanitation Data'!$D$31,0,10*ROW('Sanitation Data'!D60))="","",OFFSET('Sanitation Data'!$D$31,0,10*ROW('Sanitation Data'!D60)))</f>
        <v/>
      </c>
      <c r="CO66" s="373" t="str">
        <f ca="1">+IF(OFFSET('Sanitation Data'!$D$32,0,10*ROW('Sanitation Data'!D60))="","",OFFSET('Sanitation Data'!$D$32,0,10*ROW('Sanitation Data'!D60)))</f>
        <v/>
      </c>
      <c r="CP66" s="373" t="str">
        <f ca="1">+IF(OFFSET('Sanitation Data'!$E$28,0,10*ROW('Sanitation Data'!E60))="","",OFFSET('Sanitation Data'!$E$28,0,10*ROW('Sanitation Data'!E60)))</f>
        <v/>
      </c>
      <c r="CQ66" s="373" t="str">
        <f ca="1">+IF(OFFSET('Sanitation Data'!$E$29,0,10*ROW('Sanitation Data'!E60))="","",OFFSET('Sanitation Data'!$E$29,0,10*ROW('Sanitation Data'!E60)))</f>
        <v/>
      </c>
      <c r="CR66" s="373" t="str">
        <f ca="1">+IF(OFFSET('Sanitation Data'!$E$30,0,10*ROW('Sanitation Data'!E60))="","",OFFSET('Sanitation Data'!$E$30,0,10*ROW('Sanitation Data'!E60)))</f>
        <v/>
      </c>
      <c r="CS66" s="373" t="str">
        <f ca="1">+IF(OFFSET('Sanitation Data'!$E$31,0,10*ROW('Sanitation Data'!E60))="","",OFFSET('Sanitation Data'!$E$31,0,10*ROW('Sanitation Data'!E60)))</f>
        <v/>
      </c>
      <c r="CT66" s="373" t="str">
        <f ca="1">+IF(OFFSET('Sanitation Data'!$E$32,0,10*ROW('Sanitation Data'!E60))="","",OFFSET('Sanitation Data'!$E$32,0,10*ROW('Sanitation Data'!E60)))</f>
        <v/>
      </c>
      <c r="CU66" s="373" t="str">
        <f ca="1">+IF(OFFSET('Sanitation Data'!$F$28,0,10*ROW('Sanitation Data'!F60))="","",OFFSET('Sanitation Data'!$F$28,0,10*ROW('Sanitation Data'!F60)))</f>
        <v/>
      </c>
      <c r="CV66" s="373" t="str">
        <f ca="1">+IF(OFFSET('Sanitation Data'!$F$29,0,10*ROW('Sanitation Data'!F60))="","",OFFSET('Sanitation Data'!$F$29,0,10*ROW('Sanitation Data'!F60)))</f>
        <v/>
      </c>
      <c r="CW66" s="373" t="str">
        <f ca="1">+IF(OFFSET('Sanitation Data'!$F$30,0,10*ROW('Sanitation Data'!F60))="","",OFFSET('Sanitation Data'!$F$30,0,10*ROW('Sanitation Data'!F60)))</f>
        <v/>
      </c>
      <c r="CX66" s="373" t="str">
        <f ca="1">+IF(OFFSET('Sanitation Data'!$F$31,0,10*ROW('Sanitation Data'!F60))="","",OFFSET('Sanitation Data'!$F$31,0,10*ROW('Sanitation Data'!F60)))</f>
        <v/>
      </c>
      <c r="CY66" s="373" t="str">
        <f ca="1">+IF(OFFSET('Sanitation Data'!$F$32,0,10*ROW('Sanitation Data'!F60))="","",OFFSET('Sanitation Data'!$F$32,0,10*ROW('Sanitation Data'!F60)))</f>
        <v/>
      </c>
      <c r="CZ66" s="373" t="str">
        <f ca="1">+IF(OFFSET('Sanitation Data'!$G$28,0,10*ROW('Sanitation Data'!G60))="","",OFFSET('Sanitation Data'!$G$28,0,10*ROW('Sanitation Data'!G60)))</f>
        <v/>
      </c>
      <c r="DA66" s="373" t="str">
        <f ca="1">+IF(OFFSET('Sanitation Data'!$G$29,0,10*ROW('Sanitation Data'!G60))="","",OFFSET('Sanitation Data'!$G$29,0,10*ROW('Sanitation Data'!G60)))</f>
        <v/>
      </c>
      <c r="DB66" s="373" t="str">
        <f ca="1">+IF(OFFSET('Sanitation Data'!$G$30,0,10*ROW('Sanitation Data'!G60))="","",OFFSET('Sanitation Data'!$G$30,0,10*ROW('Sanitation Data'!G60)))</f>
        <v/>
      </c>
      <c r="DC66" s="373" t="str">
        <f ca="1">+IF(OFFSET('Sanitation Data'!$G$31,0,10*ROW('Sanitation Data'!G60))="","",OFFSET('Sanitation Data'!$G$31,0,10*ROW('Sanitation Data'!G60)))</f>
        <v/>
      </c>
      <c r="DD66" s="373" t="str">
        <f ca="1">+IF(OFFSET('Sanitation Data'!$G$32,0,10*ROW('Sanitation Data'!G60))="","",OFFSET('Sanitation Data'!$G$32,0,10*ROW('Sanitation Data'!G60)))</f>
        <v/>
      </c>
      <c r="DE66" s="373" t="str">
        <f ca="1">+IF(OFFSET('Sanitation Data'!$H$28,0,10*ROW('Sanitation Data'!H60))="","",OFFSET('Sanitation Data'!$H$28,0,10*ROW('Sanitation Data'!H60)))</f>
        <v/>
      </c>
      <c r="DF66" s="373" t="str">
        <f ca="1">+IF(OFFSET('Sanitation Data'!$H$29,0,10*ROW('Sanitation Data'!H60))="","",OFFSET('Sanitation Data'!$H$29,0,10*ROW('Sanitation Data'!H60)))</f>
        <v/>
      </c>
      <c r="DG66" s="373" t="str">
        <f ca="1">+IF(OFFSET('Sanitation Data'!$H$30,0,10*ROW('Sanitation Data'!H60))="","",OFFSET('Sanitation Data'!$H$30,0,10*ROW('Sanitation Data'!H60)))</f>
        <v/>
      </c>
      <c r="DH66" s="373" t="str">
        <f ca="1">+IF(OFFSET('Sanitation Data'!$H$31,0,10*ROW('Sanitation Data'!H60))="","",OFFSET('Sanitation Data'!$H$31,0,10*ROW('Sanitation Data'!H60)))</f>
        <v/>
      </c>
      <c r="DI66" s="373" t="str">
        <f ca="1">+IF(OFFSET('Sanitation Data'!$H$32,0,10*ROW('Sanitation Data'!H60))="","",OFFSET('Sanitation Data'!$H$32,0,10*ROW('Sanitation Data'!H60)))</f>
        <v/>
      </c>
      <c r="DJ66" s="373" t="str">
        <f ca="1">+IF(OFFSET('Sanitation Data'!$I$28,0,10*ROW('Sanitation Data'!I60))="","",OFFSET('Sanitation Data'!$I$28,0,10*ROW('Sanitation Data'!I60)))</f>
        <v/>
      </c>
      <c r="DK66" s="373" t="str">
        <f ca="1">+IF(OFFSET('Sanitation Data'!$I$29,0,10*ROW('Sanitation Data'!I60))="","",OFFSET('Sanitation Data'!$I$29,0,10*ROW('Sanitation Data'!I60)))</f>
        <v/>
      </c>
      <c r="DL66" s="373" t="str">
        <f ca="1">+IF(OFFSET('Sanitation Data'!$I$30,0,10*ROW('Sanitation Data'!I60))="","",OFFSET('Sanitation Data'!$I$30,0,10*ROW('Sanitation Data'!I60)))</f>
        <v/>
      </c>
      <c r="DM66" s="373" t="str">
        <f ca="1">+IF(OFFSET('Sanitation Data'!$I$31,0,10*ROW('Sanitation Data'!I60))="","",OFFSET('Sanitation Data'!$I$31,0,10*ROW('Sanitation Data'!I60)))</f>
        <v/>
      </c>
      <c r="DN66" s="373" t="str">
        <f ca="1">+IF(OFFSET('Sanitation Data'!$I$32,0,10*ROW('Sanitation Data'!I60))="","",OFFSET('Sanitation Data'!$I$32,0,10*ROW('Sanitation Data'!I60)))</f>
        <v/>
      </c>
      <c r="DO66" s="373" t="str">
        <f ca="1">+IF(OFFSET('Hygiene Data'!$D$11,0,10*ROW('Hygiene Data'!D60))="","",OFFSET('Hygiene Data'!$D$11,0,10*ROW('Hygiene Data'!D60)))</f>
        <v/>
      </c>
      <c r="DP66" s="373" t="str">
        <f ca="1">+IF(OFFSET('Hygiene Data'!$D$12,0,10*ROW('Hygiene Data'!D60))="","",OFFSET('Hygiene Data'!$D$12,0,10*ROW('Hygiene Data'!D60)))</f>
        <v/>
      </c>
      <c r="DQ66" s="373" t="str">
        <f ca="1">+IF(OFFSET('Hygiene Data'!$D$13,0,10*ROW('Hygiene Data'!D60))="","",OFFSET('Hygiene Data'!$D$13,0,10*ROW('Hygiene Data'!D60)))</f>
        <v/>
      </c>
      <c r="DR66" s="373" t="str">
        <f ca="1">+IF(OFFSET('Hygiene Data'!$E$11,0,10*ROW('Hygiene Data'!E60))="","",OFFSET('Hygiene Data'!$E$11,0,10*ROW('Hygiene Data'!E60)))</f>
        <v/>
      </c>
      <c r="DS66" s="373" t="str">
        <f ca="1">+IF(OFFSET('Hygiene Data'!$E$12,0,10*ROW('Hygiene Data'!E60))="","",OFFSET('Hygiene Data'!$E$12,0,10*ROW('Hygiene Data'!E60)))</f>
        <v/>
      </c>
      <c r="DT66" s="373" t="str">
        <f ca="1">+IF(OFFSET('Hygiene Data'!$E$13,0,10*ROW('Hygiene Data'!E60))="","",OFFSET('Hygiene Data'!$E$13,0,10*ROW('Hygiene Data'!E60)))</f>
        <v/>
      </c>
      <c r="DU66" s="373" t="str">
        <f ca="1">+IF(OFFSET('Hygiene Data'!$F$11,0,10*ROW('Hygiene Data'!F60))="","",OFFSET('Hygiene Data'!$F$11,0,10*ROW('Hygiene Data'!F60)))</f>
        <v/>
      </c>
      <c r="DV66" s="373" t="str">
        <f ca="1">+IF(OFFSET('Hygiene Data'!$F$12,0,10*ROW('Hygiene Data'!F60))="","",OFFSET('Hygiene Data'!$F$12,0,10*ROW('Hygiene Data'!F60)))</f>
        <v/>
      </c>
      <c r="DW66" s="373" t="str">
        <f ca="1">+IF(OFFSET('Hygiene Data'!$F$13,0,10*ROW('Hygiene Data'!F60))="","",OFFSET('Hygiene Data'!$F$13,0,10*ROW('Hygiene Data'!F60)))</f>
        <v/>
      </c>
      <c r="DX66" s="373" t="str">
        <f ca="1">+IF(OFFSET('Hygiene Data'!$G$11,0,10*ROW('Hygiene Data'!G60))="","",OFFSET('Hygiene Data'!$G$11,0,10*ROW('Hygiene Data'!G60)))</f>
        <v/>
      </c>
      <c r="DY66" s="373" t="str">
        <f ca="1">+IF(OFFSET('Hygiene Data'!$G$12,0,10*ROW('Hygiene Data'!G60))="","",OFFSET('Hygiene Data'!$G$12,0,10*ROW('Hygiene Data'!G60)))</f>
        <v/>
      </c>
      <c r="DZ66" s="373" t="str">
        <f ca="1">+IF(OFFSET('Hygiene Data'!$G$13,0,10*ROW('Hygiene Data'!G60))="","",OFFSET('Hygiene Data'!$G$13,0,10*ROW('Hygiene Data'!G60)))</f>
        <v/>
      </c>
      <c r="EA66" s="373" t="str">
        <f ca="1">+IF(OFFSET('Hygiene Data'!$H$11,0,10*ROW('Hygiene Data'!H60))="","",OFFSET('Hygiene Data'!$H$11,0,10*ROW('Hygiene Data'!H60)))</f>
        <v/>
      </c>
      <c r="EB66" s="373" t="str">
        <f ca="1">+IF(OFFSET('Hygiene Data'!$H$12,0,10*ROW('Hygiene Data'!H60))="","",OFFSET('Hygiene Data'!$H$12,0,10*ROW('Hygiene Data'!H60)))</f>
        <v/>
      </c>
      <c r="EC66" s="373" t="str">
        <f ca="1">+IF(OFFSET('Hygiene Data'!$H$13,0,10*ROW('Hygiene Data'!H60))="","",OFFSET('Hygiene Data'!$H$13,0,10*ROW('Hygiene Data'!H60)))</f>
        <v/>
      </c>
      <c r="ED66" s="373" t="str">
        <f ca="1">+IF(OFFSET('Hygiene Data'!$I$11,0,10*ROW('Hygiene Data'!I60))="","",OFFSET('Hygiene Data'!$I$11,0,10*ROW('Hygiene Data'!I60)))</f>
        <v/>
      </c>
      <c r="EE66" s="373" t="str">
        <f ca="1">+IF(OFFSET('Hygiene Data'!$I$12,0,10*ROW('Hygiene Data'!I60))="","",OFFSET('Hygiene Data'!$I$12,0,10*ROW('Hygiene Data'!I60)))</f>
        <v/>
      </c>
      <c r="EF66" s="373" t="str">
        <f ca="1">+IF(OFFSET('Hygiene Data'!$I$13,0,10*ROW('Hygiene Data'!I60))="","",OFFSET('Hygiene Data'!$I$13,0,10*ROW('Hygiene Data'!I60)))</f>
        <v/>
      </c>
    </row>
    <row r="67" spans="1:136" x14ac:dyDescent="0.25">
      <c r="A67" s="482" t="str">
        <f ca="1">+IF(OFFSET('Water Data'!$B$2,0,10*ROW('Water Data'!E61))="","",OFFSET('Water Data'!$B$2,0,10*ROW('Water Data'!E61)))</f>
        <v/>
      </c>
      <c r="B67" s="48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9" t="str">
        <f t="shared" ca="1" si="0"/>
        <v/>
      </c>
      <c r="D67" s="51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3" t="str">
        <f ca="1">+IF(OFFSET('Water Data'!$D$27,0,10*ROW('Water Data'!D61))="","",OFFSET('Water Data'!$D$27,0,10*ROW('Water Data'!D61)))</f>
        <v/>
      </c>
      <c r="BT67" s="373" t="str">
        <f ca="1">+IF(OFFSET('Water Data'!$D$28,0,10*ROW('Water Data'!D61))="","",OFFSET('Water Data'!$D$28,0,10*ROW('Water Data'!D61)))</f>
        <v/>
      </c>
      <c r="BU67" s="373" t="str">
        <f ca="1">+IF(OFFSET('Water Data'!$D$29,0,10*ROW('Water Data'!D61))="","",OFFSET('Water Data'!$D$29,0,10*ROW('Water Data'!D61)))</f>
        <v/>
      </c>
      <c r="BV67" s="373" t="str">
        <f ca="1">+IF(OFFSET('Water Data'!$E$27,0,10*ROW('Water Data'!E61))="","",OFFSET('Water Data'!$E$27,0,10*ROW('Water Data'!E61)))</f>
        <v/>
      </c>
      <c r="BW67" s="373" t="str">
        <f ca="1">+IF(OFFSET('Water Data'!$E$28,0,10*ROW('Water Data'!E61))="","",OFFSET('Water Data'!$E$28,0,10*ROW('Water Data'!E61)))</f>
        <v/>
      </c>
      <c r="BX67" s="373" t="str">
        <f ca="1">+IF(OFFSET('Water Data'!$E$29,0,10*ROW('Water Data'!E61))="","",OFFSET('Water Data'!$E$29,0,10*ROW('Water Data'!E61)))</f>
        <v/>
      </c>
      <c r="BY67" s="373" t="str">
        <f ca="1">+IF(OFFSET('Water Data'!$F$27,0,10*ROW('Water Data'!F61))="","",OFFSET('Water Data'!$F$27,0,10*ROW('Water Data'!F61)))</f>
        <v/>
      </c>
      <c r="BZ67" s="373" t="str">
        <f ca="1">+IF(OFFSET('Water Data'!$F$28,0,10*ROW('Water Data'!F61))="","",OFFSET('Water Data'!$F$28,0,10*ROW('Water Data'!F61)))</f>
        <v/>
      </c>
      <c r="CA67" s="373" t="str">
        <f ca="1">+IF(OFFSET('Water Data'!$F$29,0,10*ROW('Water Data'!F61))="","",OFFSET('Water Data'!$F$29,0,10*ROW('Water Data'!F61)))</f>
        <v/>
      </c>
      <c r="CB67" s="373" t="str">
        <f ca="1">+IF(OFFSET('Water Data'!$G$27,0,10*ROW('Water Data'!G61))="","",OFFSET('Water Data'!$G$27,0,10*ROW('Water Data'!G61)))</f>
        <v/>
      </c>
      <c r="CC67" s="373" t="str">
        <f ca="1">+IF(OFFSET('Water Data'!$G$28,0,10*ROW('Water Data'!G61))="","",OFFSET('Water Data'!$G$28,0,10*ROW('Water Data'!G61)))</f>
        <v/>
      </c>
      <c r="CD67" s="373" t="str">
        <f ca="1">+IF(OFFSET('Water Data'!$G$29,0,10*ROW('Water Data'!G61))="","",OFFSET('Water Data'!$G$29,0,10*ROW('Water Data'!G61)))</f>
        <v/>
      </c>
      <c r="CE67" s="373" t="str">
        <f ca="1">+IF(OFFSET('Water Data'!$H$27,0,10*ROW('Water Data'!H61))="","",OFFSET('Water Data'!$H$27,0,10*ROW('Water Data'!H61)))</f>
        <v/>
      </c>
      <c r="CF67" s="373" t="str">
        <f ca="1">+IF(OFFSET('Water Data'!$H$28,0,10*ROW('Water Data'!H61))="","",OFFSET('Water Data'!$H$28,0,10*ROW('Water Data'!H61)))</f>
        <v/>
      </c>
      <c r="CG67" s="373" t="str">
        <f ca="1">+IF(OFFSET('Water Data'!$H$29,0,10*ROW('Water Data'!H61))="","",OFFSET('Water Data'!$H$29,0,10*ROW('Water Data'!H61)))</f>
        <v/>
      </c>
      <c r="CH67" s="373" t="str">
        <f ca="1">+IF(OFFSET('Water Data'!$I$27,0,10*ROW('Water Data'!I61))="","",OFFSET('Water Data'!$I$27,0,10*ROW('Water Data'!I61)))</f>
        <v/>
      </c>
      <c r="CI67" s="373" t="str">
        <f ca="1">+IF(OFFSET('Water Data'!$I$28,0,10*ROW('Water Data'!I61))="","",OFFSET('Water Data'!$I$28,0,10*ROW('Water Data'!I61)))</f>
        <v/>
      </c>
      <c r="CJ67" s="373" t="str">
        <f ca="1">+IF(OFFSET('Water Data'!$I$29,0,10*ROW('Water Data'!I61))="","",OFFSET('Water Data'!$I$29,0,10*ROW('Water Data'!I61)))</f>
        <v/>
      </c>
      <c r="CK67" s="373" t="str">
        <f ca="1">+IF(OFFSET('Sanitation Data'!$D$28,0,10*ROW('Sanitation Data'!D61))="","",OFFSET('Sanitation Data'!$D$28,0,10*ROW('Sanitation Data'!D61)))</f>
        <v/>
      </c>
      <c r="CL67" s="373" t="str">
        <f ca="1">+IF(OFFSET('Sanitation Data'!$D$29,0,10*ROW('Sanitation Data'!D61))="","",OFFSET('Sanitation Data'!$D$29,0,10*ROW('Sanitation Data'!D61)))</f>
        <v/>
      </c>
      <c r="CM67" s="373" t="str">
        <f ca="1">+IF(OFFSET('Sanitation Data'!$D$30,0,10*ROW('Sanitation Data'!D61))="","",OFFSET('Sanitation Data'!$D$30,0,10*ROW('Sanitation Data'!D61)))</f>
        <v/>
      </c>
      <c r="CN67" s="373" t="str">
        <f ca="1">+IF(OFFSET('Sanitation Data'!$D$31,0,10*ROW('Sanitation Data'!D61))="","",OFFSET('Sanitation Data'!$D$31,0,10*ROW('Sanitation Data'!D61)))</f>
        <v/>
      </c>
      <c r="CO67" s="373" t="str">
        <f ca="1">+IF(OFFSET('Sanitation Data'!$D$32,0,10*ROW('Sanitation Data'!D61))="","",OFFSET('Sanitation Data'!$D$32,0,10*ROW('Sanitation Data'!D61)))</f>
        <v/>
      </c>
      <c r="CP67" s="373" t="str">
        <f ca="1">+IF(OFFSET('Sanitation Data'!$E$28,0,10*ROW('Sanitation Data'!E61))="","",OFFSET('Sanitation Data'!$E$28,0,10*ROW('Sanitation Data'!E61)))</f>
        <v/>
      </c>
      <c r="CQ67" s="373" t="str">
        <f ca="1">+IF(OFFSET('Sanitation Data'!$E$29,0,10*ROW('Sanitation Data'!E61))="","",OFFSET('Sanitation Data'!$E$29,0,10*ROW('Sanitation Data'!E61)))</f>
        <v/>
      </c>
      <c r="CR67" s="373" t="str">
        <f ca="1">+IF(OFFSET('Sanitation Data'!$E$30,0,10*ROW('Sanitation Data'!E61))="","",OFFSET('Sanitation Data'!$E$30,0,10*ROW('Sanitation Data'!E61)))</f>
        <v/>
      </c>
      <c r="CS67" s="373" t="str">
        <f ca="1">+IF(OFFSET('Sanitation Data'!$E$31,0,10*ROW('Sanitation Data'!E61))="","",OFFSET('Sanitation Data'!$E$31,0,10*ROW('Sanitation Data'!E61)))</f>
        <v/>
      </c>
      <c r="CT67" s="373" t="str">
        <f ca="1">+IF(OFFSET('Sanitation Data'!$E$32,0,10*ROW('Sanitation Data'!E61))="","",OFFSET('Sanitation Data'!$E$32,0,10*ROW('Sanitation Data'!E61)))</f>
        <v/>
      </c>
      <c r="CU67" s="373" t="str">
        <f ca="1">+IF(OFFSET('Sanitation Data'!$F$28,0,10*ROW('Sanitation Data'!F61))="","",OFFSET('Sanitation Data'!$F$28,0,10*ROW('Sanitation Data'!F61)))</f>
        <v/>
      </c>
      <c r="CV67" s="373" t="str">
        <f ca="1">+IF(OFFSET('Sanitation Data'!$F$29,0,10*ROW('Sanitation Data'!F61))="","",OFFSET('Sanitation Data'!$F$29,0,10*ROW('Sanitation Data'!F61)))</f>
        <v/>
      </c>
      <c r="CW67" s="373" t="str">
        <f ca="1">+IF(OFFSET('Sanitation Data'!$F$30,0,10*ROW('Sanitation Data'!F61))="","",OFFSET('Sanitation Data'!$F$30,0,10*ROW('Sanitation Data'!F61)))</f>
        <v/>
      </c>
      <c r="CX67" s="373" t="str">
        <f ca="1">+IF(OFFSET('Sanitation Data'!$F$31,0,10*ROW('Sanitation Data'!F61))="","",OFFSET('Sanitation Data'!$F$31,0,10*ROW('Sanitation Data'!F61)))</f>
        <v/>
      </c>
      <c r="CY67" s="373" t="str">
        <f ca="1">+IF(OFFSET('Sanitation Data'!$F$32,0,10*ROW('Sanitation Data'!F61))="","",OFFSET('Sanitation Data'!$F$32,0,10*ROW('Sanitation Data'!F61)))</f>
        <v/>
      </c>
      <c r="CZ67" s="373" t="str">
        <f ca="1">+IF(OFFSET('Sanitation Data'!$G$28,0,10*ROW('Sanitation Data'!G61))="","",OFFSET('Sanitation Data'!$G$28,0,10*ROW('Sanitation Data'!G61)))</f>
        <v/>
      </c>
      <c r="DA67" s="373" t="str">
        <f ca="1">+IF(OFFSET('Sanitation Data'!$G$29,0,10*ROW('Sanitation Data'!G61))="","",OFFSET('Sanitation Data'!$G$29,0,10*ROW('Sanitation Data'!G61)))</f>
        <v/>
      </c>
      <c r="DB67" s="373" t="str">
        <f ca="1">+IF(OFFSET('Sanitation Data'!$G$30,0,10*ROW('Sanitation Data'!G61))="","",OFFSET('Sanitation Data'!$G$30,0,10*ROW('Sanitation Data'!G61)))</f>
        <v/>
      </c>
      <c r="DC67" s="373" t="str">
        <f ca="1">+IF(OFFSET('Sanitation Data'!$G$31,0,10*ROW('Sanitation Data'!G61))="","",OFFSET('Sanitation Data'!$G$31,0,10*ROW('Sanitation Data'!G61)))</f>
        <v/>
      </c>
      <c r="DD67" s="373" t="str">
        <f ca="1">+IF(OFFSET('Sanitation Data'!$G$32,0,10*ROW('Sanitation Data'!G61))="","",OFFSET('Sanitation Data'!$G$32,0,10*ROW('Sanitation Data'!G61)))</f>
        <v/>
      </c>
      <c r="DE67" s="373" t="str">
        <f ca="1">+IF(OFFSET('Sanitation Data'!$H$28,0,10*ROW('Sanitation Data'!H61))="","",OFFSET('Sanitation Data'!$H$28,0,10*ROW('Sanitation Data'!H61)))</f>
        <v/>
      </c>
      <c r="DF67" s="373" t="str">
        <f ca="1">+IF(OFFSET('Sanitation Data'!$H$29,0,10*ROW('Sanitation Data'!H61))="","",OFFSET('Sanitation Data'!$H$29,0,10*ROW('Sanitation Data'!H61)))</f>
        <v/>
      </c>
      <c r="DG67" s="373" t="str">
        <f ca="1">+IF(OFFSET('Sanitation Data'!$H$30,0,10*ROW('Sanitation Data'!H61))="","",OFFSET('Sanitation Data'!$H$30,0,10*ROW('Sanitation Data'!H61)))</f>
        <v/>
      </c>
      <c r="DH67" s="373" t="str">
        <f ca="1">+IF(OFFSET('Sanitation Data'!$H$31,0,10*ROW('Sanitation Data'!H61))="","",OFFSET('Sanitation Data'!$H$31,0,10*ROW('Sanitation Data'!H61)))</f>
        <v/>
      </c>
      <c r="DI67" s="373" t="str">
        <f ca="1">+IF(OFFSET('Sanitation Data'!$H$32,0,10*ROW('Sanitation Data'!H61))="","",OFFSET('Sanitation Data'!$H$32,0,10*ROW('Sanitation Data'!H61)))</f>
        <v/>
      </c>
      <c r="DJ67" s="373" t="str">
        <f ca="1">+IF(OFFSET('Sanitation Data'!$I$28,0,10*ROW('Sanitation Data'!I61))="","",OFFSET('Sanitation Data'!$I$28,0,10*ROW('Sanitation Data'!I61)))</f>
        <v/>
      </c>
      <c r="DK67" s="373" t="str">
        <f ca="1">+IF(OFFSET('Sanitation Data'!$I$29,0,10*ROW('Sanitation Data'!I61))="","",OFFSET('Sanitation Data'!$I$29,0,10*ROW('Sanitation Data'!I61)))</f>
        <v/>
      </c>
      <c r="DL67" s="373" t="str">
        <f ca="1">+IF(OFFSET('Sanitation Data'!$I$30,0,10*ROW('Sanitation Data'!I61))="","",OFFSET('Sanitation Data'!$I$30,0,10*ROW('Sanitation Data'!I61)))</f>
        <v/>
      </c>
      <c r="DM67" s="373" t="str">
        <f ca="1">+IF(OFFSET('Sanitation Data'!$I$31,0,10*ROW('Sanitation Data'!I61))="","",OFFSET('Sanitation Data'!$I$31,0,10*ROW('Sanitation Data'!I61)))</f>
        <v/>
      </c>
      <c r="DN67" s="373" t="str">
        <f ca="1">+IF(OFFSET('Sanitation Data'!$I$32,0,10*ROW('Sanitation Data'!I61))="","",OFFSET('Sanitation Data'!$I$32,0,10*ROW('Sanitation Data'!I61)))</f>
        <v/>
      </c>
      <c r="DO67" s="373" t="str">
        <f ca="1">+IF(OFFSET('Hygiene Data'!$D$11,0,10*ROW('Hygiene Data'!D61))="","",OFFSET('Hygiene Data'!$D$11,0,10*ROW('Hygiene Data'!D61)))</f>
        <v/>
      </c>
      <c r="DP67" s="373" t="str">
        <f ca="1">+IF(OFFSET('Hygiene Data'!$D$12,0,10*ROW('Hygiene Data'!D61))="","",OFFSET('Hygiene Data'!$D$12,0,10*ROW('Hygiene Data'!D61)))</f>
        <v/>
      </c>
      <c r="DQ67" s="373" t="str">
        <f ca="1">+IF(OFFSET('Hygiene Data'!$D$13,0,10*ROW('Hygiene Data'!D61))="","",OFFSET('Hygiene Data'!$D$13,0,10*ROW('Hygiene Data'!D61)))</f>
        <v/>
      </c>
      <c r="DR67" s="373" t="str">
        <f ca="1">+IF(OFFSET('Hygiene Data'!$E$11,0,10*ROW('Hygiene Data'!E61))="","",OFFSET('Hygiene Data'!$E$11,0,10*ROW('Hygiene Data'!E61)))</f>
        <v/>
      </c>
      <c r="DS67" s="373" t="str">
        <f ca="1">+IF(OFFSET('Hygiene Data'!$E$12,0,10*ROW('Hygiene Data'!E61))="","",OFFSET('Hygiene Data'!$E$12,0,10*ROW('Hygiene Data'!E61)))</f>
        <v/>
      </c>
      <c r="DT67" s="373" t="str">
        <f ca="1">+IF(OFFSET('Hygiene Data'!$E$13,0,10*ROW('Hygiene Data'!E61))="","",OFFSET('Hygiene Data'!$E$13,0,10*ROW('Hygiene Data'!E61)))</f>
        <v/>
      </c>
      <c r="DU67" s="373" t="str">
        <f ca="1">+IF(OFFSET('Hygiene Data'!$F$11,0,10*ROW('Hygiene Data'!F61))="","",OFFSET('Hygiene Data'!$F$11,0,10*ROW('Hygiene Data'!F61)))</f>
        <v/>
      </c>
      <c r="DV67" s="373" t="str">
        <f ca="1">+IF(OFFSET('Hygiene Data'!$F$12,0,10*ROW('Hygiene Data'!F61))="","",OFFSET('Hygiene Data'!$F$12,0,10*ROW('Hygiene Data'!F61)))</f>
        <v/>
      </c>
      <c r="DW67" s="373" t="str">
        <f ca="1">+IF(OFFSET('Hygiene Data'!$F$13,0,10*ROW('Hygiene Data'!F61))="","",OFFSET('Hygiene Data'!$F$13,0,10*ROW('Hygiene Data'!F61)))</f>
        <v/>
      </c>
      <c r="DX67" s="373" t="str">
        <f ca="1">+IF(OFFSET('Hygiene Data'!$G$11,0,10*ROW('Hygiene Data'!G61))="","",OFFSET('Hygiene Data'!$G$11,0,10*ROW('Hygiene Data'!G61)))</f>
        <v/>
      </c>
      <c r="DY67" s="373" t="str">
        <f ca="1">+IF(OFFSET('Hygiene Data'!$G$12,0,10*ROW('Hygiene Data'!G61))="","",OFFSET('Hygiene Data'!$G$12,0,10*ROW('Hygiene Data'!G61)))</f>
        <v/>
      </c>
      <c r="DZ67" s="373" t="str">
        <f ca="1">+IF(OFFSET('Hygiene Data'!$G$13,0,10*ROW('Hygiene Data'!G61))="","",OFFSET('Hygiene Data'!$G$13,0,10*ROW('Hygiene Data'!G61)))</f>
        <v/>
      </c>
      <c r="EA67" s="373" t="str">
        <f ca="1">+IF(OFFSET('Hygiene Data'!$H$11,0,10*ROW('Hygiene Data'!H61))="","",OFFSET('Hygiene Data'!$H$11,0,10*ROW('Hygiene Data'!H61)))</f>
        <v/>
      </c>
      <c r="EB67" s="373" t="str">
        <f ca="1">+IF(OFFSET('Hygiene Data'!$H$12,0,10*ROW('Hygiene Data'!H61))="","",OFFSET('Hygiene Data'!$H$12,0,10*ROW('Hygiene Data'!H61)))</f>
        <v/>
      </c>
      <c r="EC67" s="373" t="str">
        <f ca="1">+IF(OFFSET('Hygiene Data'!$H$13,0,10*ROW('Hygiene Data'!H61))="","",OFFSET('Hygiene Data'!$H$13,0,10*ROW('Hygiene Data'!H61)))</f>
        <v/>
      </c>
      <c r="ED67" s="373" t="str">
        <f ca="1">+IF(OFFSET('Hygiene Data'!$I$11,0,10*ROW('Hygiene Data'!I61))="","",OFFSET('Hygiene Data'!$I$11,0,10*ROW('Hygiene Data'!I61)))</f>
        <v/>
      </c>
      <c r="EE67" s="373" t="str">
        <f ca="1">+IF(OFFSET('Hygiene Data'!$I$12,0,10*ROW('Hygiene Data'!I61))="","",OFFSET('Hygiene Data'!$I$12,0,10*ROW('Hygiene Data'!I61)))</f>
        <v/>
      </c>
      <c r="EF67" s="373" t="str">
        <f ca="1">+IF(OFFSET('Hygiene Data'!$I$13,0,10*ROW('Hygiene Data'!I61))="","",OFFSET('Hygiene Data'!$I$13,0,10*ROW('Hygiene Data'!I61)))</f>
        <v/>
      </c>
    </row>
    <row r="68" spans="1:136" x14ac:dyDescent="0.25">
      <c r="A68" s="482" t="str">
        <f ca="1">+IF(OFFSET('Water Data'!$B$2,0,10*ROW('Water Data'!E62))="","",OFFSET('Water Data'!$B$2,0,10*ROW('Water Data'!E62)))</f>
        <v/>
      </c>
      <c r="B68" s="48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9" t="str">
        <f t="shared" ca="1" si="0"/>
        <v/>
      </c>
      <c r="D68" s="51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3" t="str">
        <f ca="1">+IF(OFFSET('Water Data'!$D$27,0,10*ROW('Water Data'!D62))="","",OFFSET('Water Data'!$D$27,0,10*ROW('Water Data'!D62)))</f>
        <v/>
      </c>
      <c r="BT68" s="373" t="str">
        <f ca="1">+IF(OFFSET('Water Data'!$D$28,0,10*ROW('Water Data'!D62))="","",OFFSET('Water Data'!$D$28,0,10*ROW('Water Data'!D62)))</f>
        <v/>
      </c>
      <c r="BU68" s="373" t="str">
        <f ca="1">+IF(OFFSET('Water Data'!$D$29,0,10*ROW('Water Data'!D62))="","",OFFSET('Water Data'!$D$29,0,10*ROW('Water Data'!D62)))</f>
        <v/>
      </c>
      <c r="BV68" s="373" t="str">
        <f ca="1">+IF(OFFSET('Water Data'!$E$27,0,10*ROW('Water Data'!E62))="","",OFFSET('Water Data'!$E$27,0,10*ROW('Water Data'!E62)))</f>
        <v/>
      </c>
      <c r="BW68" s="373" t="str">
        <f ca="1">+IF(OFFSET('Water Data'!$E$28,0,10*ROW('Water Data'!E62))="","",OFFSET('Water Data'!$E$28,0,10*ROW('Water Data'!E62)))</f>
        <v/>
      </c>
      <c r="BX68" s="373" t="str">
        <f ca="1">+IF(OFFSET('Water Data'!$E$29,0,10*ROW('Water Data'!E62))="","",OFFSET('Water Data'!$E$29,0,10*ROW('Water Data'!E62)))</f>
        <v/>
      </c>
      <c r="BY68" s="373" t="str">
        <f ca="1">+IF(OFFSET('Water Data'!$F$27,0,10*ROW('Water Data'!F62))="","",OFFSET('Water Data'!$F$27,0,10*ROW('Water Data'!F62)))</f>
        <v/>
      </c>
      <c r="BZ68" s="373" t="str">
        <f ca="1">+IF(OFFSET('Water Data'!$F$28,0,10*ROW('Water Data'!F62))="","",OFFSET('Water Data'!$F$28,0,10*ROW('Water Data'!F62)))</f>
        <v/>
      </c>
      <c r="CA68" s="373" t="str">
        <f ca="1">+IF(OFFSET('Water Data'!$F$29,0,10*ROW('Water Data'!F62))="","",OFFSET('Water Data'!$F$29,0,10*ROW('Water Data'!F62)))</f>
        <v/>
      </c>
      <c r="CB68" s="373" t="str">
        <f ca="1">+IF(OFFSET('Water Data'!$G$27,0,10*ROW('Water Data'!G62))="","",OFFSET('Water Data'!$G$27,0,10*ROW('Water Data'!G62)))</f>
        <v/>
      </c>
      <c r="CC68" s="373" t="str">
        <f ca="1">+IF(OFFSET('Water Data'!$G$28,0,10*ROW('Water Data'!G62))="","",OFFSET('Water Data'!$G$28,0,10*ROW('Water Data'!G62)))</f>
        <v/>
      </c>
      <c r="CD68" s="373" t="str">
        <f ca="1">+IF(OFFSET('Water Data'!$G$29,0,10*ROW('Water Data'!G62))="","",OFFSET('Water Data'!$G$29,0,10*ROW('Water Data'!G62)))</f>
        <v/>
      </c>
      <c r="CE68" s="373" t="str">
        <f ca="1">+IF(OFFSET('Water Data'!$H$27,0,10*ROW('Water Data'!H62))="","",OFFSET('Water Data'!$H$27,0,10*ROW('Water Data'!H62)))</f>
        <v/>
      </c>
      <c r="CF68" s="373" t="str">
        <f ca="1">+IF(OFFSET('Water Data'!$H$28,0,10*ROW('Water Data'!H62))="","",OFFSET('Water Data'!$H$28,0,10*ROW('Water Data'!H62)))</f>
        <v/>
      </c>
      <c r="CG68" s="373" t="str">
        <f ca="1">+IF(OFFSET('Water Data'!$H$29,0,10*ROW('Water Data'!H62))="","",OFFSET('Water Data'!$H$29,0,10*ROW('Water Data'!H62)))</f>
        <v/>
      </c>
      <c r="CH68" s="373" t="str">
        <f ca="1">+IF(OFFSET('Water Data'!$I$27,0,10*ROW('Water Data'!I62))="","",OFFSET('Water Data'!$I$27,0,10*ROW('Water Data'!I62)))</f>
        <v/>
      </c>
      <c r="CI68" s="373" t="str">
        <f ca="1">+IF(OFFSET('Water Data'!$I$28,0,10*ROW('Water Data'!I62))="","",OFFSET('Water Data'!$I$28,0,10*ROW('Water Data'!I62)))</f>
        <v/>
      </c>
      <c r="CJ68" s="373" t="str">
        <f ca="1">+IF(OFFSET('Water Data'!$I$29,0,10*ROW('Water Data'!I62))="","",OFFSET('Water Data'!$I$29,0,10*ROW('Water Data'!I62)))</f>
        <v/>
      </c>
      <c r="CK68" s="373" t="str">
        <f ca="1">+IF(OFFSET('Sanitation Data'!$D$28,0,10*ROW('Sanitation Data'!D62))="","",OFFSET('Sanitation Data'!$D$28,0,10*ROW('Sanitation Data'!D62)))</f>
        <v/>
      </c>
      <c r="CL68" s="373" t="str">
        <f ca="1">+IF(OFFSET('Sanitation Data'!$D$29,0,10*ROW('Sanitation Data'!D62))="","",OFFSET('Sanitation Data'!$D$29,0,10*ROW('Sanitation Data'!D62)))</f>
        <v/>
      </c>
      <c r="CM68" s="373" t="str">
        <f ca="1">+IF(OFFSET('Sanitation Data'!$D$30,0,10*ROW('Sanitation Data'!D62))="","",OFFSET('Sanitation Data'!$D$30,0,10*ROW('Sanitation Data'!D62)))</f>
        <v/>
      </c>
      <c r="CN68" s="373" t="str">
        <f ca="1">+IF(OFFSET('Sanitation Data'!$D$31,0,10*ROW('Sanitation Data'!D62))="","",OFFSET('Sanitation Data'!$D$31,0,10*ROW('Sanitation Data'!D62)))</f>
        <v/>
      </c>
      <c r="CO68" s="373" t="str">
        <f ca="1">+IF(OFFSET('Sanitation Data'!$D$32,0,10*ROW('Sanitation Data'!D62))="","",OFFSET('Sanitation Data'!$D$32,0,10*ROW('Sanitation Data'!D62)))</f>
        <v/>
      </c>
      <c r="CP68" s="373" t="str">
        <f ca="1">+IF(OFFSET('Sanitation Data'!$E$28,0,10*ROW('Sanitation Data'!E62))="","",OFFSET('Sanitation Data'!$E$28,0,10*ROW('Sanitation Data'!E62)))</f>
        <v/>
      </c>
      <c r="CQ68" s="373" t="str">
        <f ca="1">+IF(OFFSET('Sanitation Data'!$E$29,0,10*ROW('Sanitation Data'!E62))="","",OFFSET('Sanitation Data'!$E$29,0,10*ROW('Sanitation Data'!E62)))</f>
        <v/>
      </c>
      <c r="CR68" s="373" t="str">
        <f ca="1">+IF(OFFSET('Sanitation Data'!$E$30,0,10*ROW('Sanitation Data'!E62))="","",OFFSET('Sanitation Data'!$E$30,0,10*ROW('Sanitation Data'!E62)))</f>
        <v/>
      </c>
      <c r="CS68" s="373" t="str">
        <f ca="1">+IF(OFFSET('Sanitation Data'!$E$31,0,10*ROW('Sanitation Data'!E62))="","",OFFSET('Sanitation Data'!$E$31,0,10*ROW('Sanitation Data'!E62)))</f>
        <v/>
      </c>
      <c r="CT68" s="373" t="str">
        <f ca="1">+IF(OFFSET('Sanitation Data'!$E$32,0,10*ROW('Sanitation Data'!E62))="","",OFFSET('Sanitation Data'!$E$32,0,10*ROW('Sanitation Data'!E62)))</f>
        <v/>
      </c>
      <c r="CU68" s="373" t="str">
        <f ca="1">+IF(OFFSET('Sanitation Data'!$F$28,0,10*ROW('Sanitation Data'!F62))="","",OFFSET('Sanitation Data'!$F$28,0,10*ROW('Sanitation Data'!F62)))</f>
        <v/>
      </c>
      <c r="CV68" s="373" t="str">
        <f ca="1">+IF(OFFSET('Sanitation Data'!$F$29,0,10*ROW('Sanitation Data'!F62))="","",OFFSET('Sanitation Data'!$F$29,0,10*ROW('Sanitation Data'!F62)))</f>
        <v/>
      </c>
      <c r="CW68" s="373" t="str">
        <f ca="1">+IF(OFFSET('Sanitation Data'!$F$30,0,10*ROW('Sanitation Data'!F62))="","",OFFSET('Sanitation Data'!$F$30,0,10*ROW('Sanitation Data'!F62)))</f>
        <v/>
      </c>
      <c r="CX68" s="373" t="str">
        <f ca="1">+IF(OFFSET('Sanitation Data'!$F$31,0,10*ROW('Sanitation Data'!F62))="","",OFFSET('Sanitation Data'!$F$31,0,10*ROW('Sanitation Data'!F62)))</f>
        <v/>
      </c>
      <c r="CY68" s="373" t="str">
        <f ca="1">+IF(OFFSET('Sanitation Data'!$F$32,0,10*ROW('Sanitation Data'!F62))="","",OFFSET('Sanitation Data'!$F$32,0,10*ROW('Sanitation Data'!F62)))</f>
        <v/>
      </c>
      <c r="CZ68" s="373" t="str">
        <f ca="1">+IF(OFFSET('Sanitation Data'!$G$28,0,10*ROW('Sanitation Data'!G62))="","",OFFSET('Sanitation Data'!$G$28,0,10*ROW('Sanitation Data'!G62)))</f>
        <v/>
      </c>
      <c r="DA68" s="373" t="str">
        <f ca="1">+IF(OFFSET('Sanitation Data'!$G$29,0,10*ROW('Sanitation Data'!G62))="","",OFFSET('Sanitation Data'!$G$29,0,10*ROW('Sanitation Data'!G62)))</f>
        <v/>
      </c>
      <c r="DB68" s="373" t="str">
        <f ca="1">+IF(OFFSET('Sanitation Data'!$G$30,0,10*ROW('Sanitation Data'!G62))="","",OFFSET('Sanitation Data'!$G$30,0,10*ROW('Sanitation Data'!G62)))</f>
        <v/>
      </c>
      <c r="DC68" s="373" t="str">
        <f ca="1">+IF(OFFSET('Sanitation Data'!$G$31,0,10*ROW('Sanitation Data'!G62))="","",OFFSET('Sanitation Data'!$G$31,0,10*ROW('Sanitation Data'!G62)))</f>
        <v/>
      </c>
      <c r="DD68" s="373" t="str">
        <f ca="1">+IF(OFFSET('Sanitation Data'!$G$32,0,10*ROW('Sanitation Data'!G62))="","",OFFSET('Sanitation Data'!$G$32,0,10*ROW('Sanitation Data'!G62)))</f>
        <v/>
      </c>
      <c r="DE68" s="373" t="str">
        <f ca="1">+IF(OFFSET('Sanitation Data'!$H$28,0,10*ROW('Sanitation Data'!H62))="","",OFFSET('Sanitation Data'!$H$28,0,10*ROW('Sanitation Data'!H62)))</f>
        <v/>
      </c>
      <c r="DF68" s="373" t="str">
        <f ca="1">+IF(OFFSET('Sanitation Data'!$H$29,0,10*ROW('Sanitation Data'!H62))="","",OFFSET('Sanitation Data'!$H$29,0,10*ROW('Sanitation Data'!H62)))</f>
        <v/>
      </c>
      <c r="DG68" s="373" t="str">
        <f ca="1">+IF(OFFSET('Sanitation Data'!$H$30,0,10*ROW('Sanitation Data'!H62))="","",OFFSET('Sanitation Data'!$H$30,0,10*ROW('Sanitation Data'!H62)))</f>
        <v/>
      </c>
      <c r="DH68" s="373" t="str">
        <f ca="1">+IF(OFFSET('Sanitation Data'!$H$31,0,10*ROW('Sanitation Data'!H62))="","",OFFSET('Sanitation Data'!$H$31,0,10*ROW('Sanitation Data'!H62)))</f>
        <v/>
      </c>
      <c r="DI68" s="373" t="str">
        <f ca="1">+IF(OFFSET('Sanitation Data'!$H$32,0,10*ROW('Sanitation Data'!H62))="","",OFFSET('Sanitation Data'!$H$32,0,10*ROW('Sanitation Data'!H62)))</f>
        <v/>
      </c>
      <c r="DJ68" s="373" t="str">
        <f ca="1">+IF(OFFSET('Sanitation Data'!$I$28,0,10*ROW('Sanitation Data'!I62))="","",OFFSET('Sanitation Data'!$I$28,0,10*ROW('Sanitation Data'!I62)))</f>
        <v/>
      </c>
      <c r="DK68" s="373" t="str">
        <f ca="1">+IF(OFFSET('Sanitation Data'!$I$29,0,10*ROW('Sanitation Data'!I62))="","",OFFSET('Sanitation Data'!$I$29,0,10*ROW('Sanitation Data'!I62)))</f>
        <v/>
      </c>
      <c r="DL68" s="373" t="str">
        <f ca="1">+IF(OFFSET('Sanitation Data'!$I$30,0,10*ROW('Sanitation Data'!I62))="","",OFFSET('Sanitation Data'!$I$30,0,10*ROW('Sanitation Data'!I62)))</f>
        <v/>
      </c>
      <c r="DM68" s="373" t="str">
        <f ca="1">+IF(OFFSET('Sanitation Data'!$I$31,0,10*ROW('Sanitation Data'!I62))="","",OFFSET('Sanitation Data'!$I$31,0,10*ROW('Sanitation Data'!I62)))</f>
        <v/>
      </c>
      <c r="DN68" s="373" t="str">
        <f ca="1">+IF(OFFSET('Sanitation Data'!$I$32,0,10*ROW('Sanitation Data'!I62))="","",OFFSET('Sanitation Data'!$I$32,0,10*ROW('Sanitation Data'!I62)))</f>
        <v/>
      </c>
      <c r="DO68" s="373" t="str">
        <f ca="1">+IF(OFFSET('Hygiene Data'!$D$11,0,10*ROW('Hygiene Data'!D62))="","",OFFSET('Hygiene Data'!$D$11,0,10*ROW('Hygiene Data'!D62)))</f>
        <v/>
      </c>
      <c r="DP68" s="373" t="str">
        <f ca="1">+IF(OFFSET('Hygiene Data'!$D$12,0,10*ROW('Hygiene Data'!D62))="","",OFFSET('Hygiene Data'!$D$12,0,10*ROW('Hygiene Data'!D62)))</f>
        <v/>
      </c>
      <c r="DQ68" s="373" t="str">
        <f ca="1">+IF(OFFSET('Hygiene Data'!$D$13,0,10*ROW('Hygiene Data'!D62))="","",OFFSET('Hygiene Data'!$D$13,0,10*ROW('Hygiene Data'!D62)))</f>
        <v/>
      </c>
      <c r="DR68" s="373" t="str">
        <f ca="1">+IF(OFFSET('Hygiene Data'!$E$11,0,10*ROW('Hygiene Data'!E62))="","",OFFSET('Hygiene Data'!$E$11,0,10*ROW('Hygiene Data'!E62)))</f>
        <v/>
      </c>
      <c r="DS68" s="373" t="str">
        <f ca="1">+IF(OFFSET('Hygiene Data'!$E$12,0,10*ROW('Hygiene Data'!E62))="","",OFFSET('Hygiene Data'!$E$12,0,10*ROW('Hygiene Data'!E62)))</f>
        <v/>
      </c>
      <c r="DT68" s="373" t="str">
        <f ca="1">+IF(OFFSET('Hygiene Data'!$E$13,0,10*ROW('Hygiene Data'!E62))="","",OFFSET('Hygiene Data'!$E$13,0,10*ROW('Hygiene Data'!E62)))</f>
        <v/>
      </c>
      <c r="DU68" s="373" t="str">
        <f ca="1">+IF(OFFSET('Hygiene Data'!$F$11,0,10*ROW('Hygiene Data'!F62))="","",OFFSET('Hygiene Data'!$F$11,0,10*ROW('Hygiene Data'!F62)))</f>
        <v/>
      </c>
      <c r="DV68" s="373" t="str">
        <f ca="1">+IF(OFFSET('Hygiene Data'!$F$12,0,10*ROW('Hygiene Data'!F62))="","",OFFSET('Hygiene Data'!$F$12,0,10*ROW('Hygiene Data'!F62)))</f>
        <v/>
      </c>
      <c r="DW68" s="373" t="str">
        <f ca="1">+IF(OFFSET('Hygiene Data'!$F$13,0,10*ROW('Hygiene Data'!F62))="","",OFFSET('Hygiene Data'!$F$13,0,10*ROW('Hygiene Data'!F62)))</f>
        <v/>
      </c>
      <c r="DX68" s="373" t="str">
        <f ca="1">+IF(OFFSET('Hygiene Data'!$G$11,0,10*ROW('Hygiene Data'!G62))="","",OFFSET('Hygiene Data'!$G$11,0,10*ROW('Hygiene Data'!G62)))</f>
        <v/>
      </c>
      <c r="DY68" s="373" t="str">
        <f ca="1">+IF(OFFSET('Hygiene Data'!$G$12,0,10*ROW('Hygiene Data'!G62))="","",OFFSET('Hygiene Data'!$G$12,0,10*ROW('Hygiene Data'!G62)))</f>
        <v/>
      </c>
      <c r="DZ68" s="373" t="str">
        <f ca="1">+IF(OFFSET('Hygiene Data'!$G$13,0,10*ROW('Hygiene Data'!G62))="","",OFFSET('Hygiene Data'!$G$13,0,10*ROW('Hygiene Data'!G62)))</f>
        <v/>
      </c>
      <c r="EA68" s="373" t="str">
        <f ca="1">+IF(OFFSET('Hygiene Data'!$H$11,0,10*ROW('Hygiene Data'!H62))="","",OFFSET('Hygiene Data'!$H$11,0,10*ROW('Hygiene Data'!H62)))</f>
        <v/>
      </c>
      <c r="EB68" s="373" t="str">
        <f ca="1">+IF(OFFSET('Hygiene Data'!$H$12,0,10*ROW('Hygiene Data'!H62))="","",OFFSET('Hygiene Data'!$H$12,0,10*ROW('Hygiene Data'!H62)))</f>
        <v/>
      </c>
      <c r="EC68" s="373" t="str">
        <f ca="1">+IF(OFFSET('Hygiene Data'!$H$13,0,10*ROW('Hygiene Data'!H62))="","",OFFSET('Hygiene Data'!$H$13,0,10*ROW('Hygiene Data'!H62)))</f>
        <v/>
      </c>
      <c r="ED68" s="373" t="str">
        <f ca="1">+IF(OFFSET('Hygiene Data'!$I$11,0,10*ROW('Hygiene Data'!I62))="","",OFFSET('Hygiene Data'!$I$11,0,10*ROW('Hygiene Data'!I62)))</f>
        <v/>
      </c>
      <c r="EE68" s="373" t="str">
        <f ca="1">+IF(OFFSET('Hygiene Data'!$I$12,0,10*ROW('Hygiene Data'!I62))="","",OFFSET('Hygiene Data'!$I$12,0,10*ROW('Hygiene Data'!I62)))</f>
        <v/>
      </c>
      <c r="EF68" s="373" t="str">
        <f ca="1">+IF(OFFSET('Hygiene Data'!$I$13,0,10*ROW('Hygiene Data'!I62))="","",OFFSET('Hygiene Data'!$I$13,0,10*ROW('Hygiene Data'!I62)))</f>
        <v/>
      </c>
    </row>
    <row r="69" spans="1:136" x14ac:dyDescent="0.25">
      <c r="A69" s="482" t="str">
        <f ca="1">+IF(OFFSET('Water Data'!$B$2,0,10*ROW('Water Data'!E63))="","",OFFSET('Water Data'!$B$2,0,10*ROW('Water Data'!E63)))</f>
        <v/>
      </c>
      <c r="B69" s="48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9" t="str">
        <f t="shared" ca="1" si="0"/>
        <v/>
      </c>
      <c r="D69" s="51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3" t="str">
        <f ca="1">+IF(OFFSET('Water Data'!$D$27,0,10*ROW('Water Data'!D63))="","",OFFSET('Water Data'!$D$27,0,10*ROW('Water Data'!D63)))</f>
        <v/>
      </c>
      <c r="BT69" s="373" t="str">
        <f ca="1">+IF(OFFSET('Water Data'!$D$28,0,10*ROW('Water Data'!D63))="","",OFFSET('Water Data'!$D$28,0,10*ROW('Water Data'!D63)))</f>
        <v/>
      </c>
      <c r="BU69" s="373" t="str">
        <f ca="1">+IF(OFFSET('Water Data'!$D$29,0,10*ROW('Water Data'!D63))="","",OFFSET('Water Data'!$D$29,0,10*ROW('Water Data'!D63)))</f>
        <v/>
      </c>
      <c r="BV69" s="373" t="str">
        <f ca="1">+IF(OFFSET('Water Data'!$E$27,0,10*ROW('Water Data'!E63))="","",OFFSET('Water Data'!$E$27,0,10*ROW('Water Data'!E63)))</f>
        <v/>
      </c>
      <c r="BW69" s="373" t="str">
        <f ca="1">+IF(OFFSET('Water Data'!$E$28,0,10*ROW('Water Data'!E63))="","",OFFSET('Water Data'!$E$28,0,10*ROW('Water Data'!E63)))</f>
        <v/>
      </c>
      <c r="BX69" s="373" t="str">
        <f ca="1">+IF(OFFSET('Water Data'!$E$29,0,10*ROW('Water Data'!E63))="","",OFFSET('Water Data'!$E$29,0,10*ROW('Water Data'!E63)))</f>
        <v/>
      </c>
      <c r="BY69" s="373" t="str">
        <f ca="1">+IF(OFFSET('Water Data'!$F$27,0,10*ROW('Water Data'!F63))="","",OFFSET('Water Data'!$F$27,0,10*ROW('Water Data'!F63)))</f>
        <v/>
      </c>
      <c r="BZ69" s="373" t="str">
        <f ca="1">+IF(OFFSET('Water Data'!$F$28,0,10*ROW('Water Data'!F63))="","",OFFSET('Water Data'!$F$28,0,10*ROW('Water Data'!F63)))</f>
        <v/>
      </c>
      <c r="CA69" s="373" t="str">
        <f ca="1">+IF(OFFSET('Water Data'!$F$29,0,10*ROW('Water Data'!F63))="","",OFFSET('Water Data'!$F$29,0,10*ROW('Water Data'!F63)))</f>
        <v/>
      </c>
      <c r="CB69" s="373" t="str">
        <f ca="1">+IF(OFFSET('Water Data'!$G$27,0,10*ROW('Water Data'!G63))="","",OFFSET('Water Data'!$G$27,0,10*ROW('Water Data'!G63)))</f>
        <v/>
      </c>
      <c r="CC69" s="373" t="str">
        <f ca="1">+IF(OFFSET('Water Data'!$G$28,0,10*ROW('Water Data'!G63))="","",OFFSET('Water Data'!$G$28,0,10*ROW('Water Data'!G63)))</f>
        <v/>
      </c>
      <c r="CD69" s="373" t="str">
        <f ca="1">+IF(OFFSET('Water Data'!$G$29,0,10*ROW('Water Data'!G63))="","",OFFSET('Water Data'!$G$29,0,10*ROW('Water Data'!G63)))</f>
        <v/>
      </c>
      <c r="CE69" s="373" t="str">
        <f ca="1">+IF(OFFSET('Water Data'!$H$27,0,10*ROW('Water Data'!H63))="","",OFFSET('Water Data'!$H$27,0,10*ROW('Water Data'!H63)))</f>
        <v/>
      </c>
      <c r="CF69" s="373" t="str">
        <f ca="1">+IF(OFFSET('Water Data'!$H$28,0,10*ROW('Water Data'!H63))="","",OFFSET('Water Data'!$H$28,0,10*ROW('Water Data'!H63)))</f>
        <v/>
      </c>
      <c r="CG69" s="373" t="str">
        <f ca="1">+IF(OFFSET('Water Data'!$H$29,0,10*ROW('Water Data'!H63))="","",OFFSET('Water Data'!$H$29,0,10*ROW('Water Data'!H63)))</f>
        <v/>
      </c>
      <c r="CH69" s="373" t="str">
        <f ca="1">+IF(OFFSET('Water Data'!$I$27,0,10*ROW('Water Data'!I63))="","",OFFSET('Water Data'!$I$27,0,10*ROW('Water Data'!I63)))</f>
        <v/>
      </c>
      <c r="CI69" s="373" t="str">
        <f ca="1">+IF(OFFSET('Water Data'!$I$28,0,10*ROW('Water Data'!I63))="","",OFFSET('Water Data'!$I$28,0,10*ROW('Water Data'!I63)))</f>
        <v/>
      </c>
      <c r="CJ69" s="373" t="str">
        <f ca="1">+IF(OFFSET('Water Data'!$I$29,0,10*ROW('Water Data'!I63))="","",OFFSET('Water Data'!$I$29,0,10*ROW('Water Data'!I63)))</f>
        <v/>
      </c>
      <c r="CK69" s="373" t="str">
        <f ca="1">+IF(OFFSET('Sanitation Data'!$D$28,0,10*ROW('Sanitation Data'!D63))="","",OFFSET('Sanitation Data'!$D$28,0,10*ROW('Sanitation Data'!D63)))</f>
        <v/>
      </c>
      <c r="CL69" s="373" t="str">
        <f ca="1">+IF(OFFSET('Sanitation Data'!$D$29,0,10*ROW('Sanitation Data'!D63))="","",OFFSET('Sanitation Data'!$D$29,0,10*ROW('Sanitation Data'!D63)))</f>
        <v/>
      </c>
      <c r="CM69" s="373" t="str">
        <f ca="1">+IF(OFFSET('Sanitation Data'!$D$30,0,10*ROW('Sanitation Data'!D63))="","",OFFSET('Sanitation Data'!$D$30,0,10*ROW('Sanitation Data'!D63)))</f>
        <v/>
      </c>
      <c r="CN69" s="373" t="str">
        <f ca="1">+IF(OFFSET('Sanitation Data'!$D$31,0,10*ROW('Sanitation Data'!D63))="","",OFFSET('Sanitation Data'!$D$31,0,10*ROW('Sanitation Data'!D63)))</f>
        <v/>
      </c>
      <c r="CO69" s="373" t="str">
        <f ca="1">+IF(OFFSET('Sanitation Data'!$D$32,0,10*ROW('Sanitation Data'!D63))="","",OFFSET('Sanitation Data'!$D$32,0,10*ROW('Sanitation Data'!D63)))</f>
        <v/>
      </c>
      <c r="CP69" s="373" t="str">
        <f ca="1">+IF(OFFSET('Sanitation Data'!$E$28,0,10*ROW('Sanitation Data'!E63))="","",OFFSET('Sanitation Data'!$E$28,0,10*ROW('Sanitation Data'!E63)))</f>
        <v/>
      </c>
      <c r="CQ69" s="373" t="str">
        <f ca="1">+IF(OFFSET('Sanitation Data'!$E$29,0,10*ROW('Sanitation Data'!E63))="","",OFFSET('Sanitation Data'!$E$29,0,10*ROW('Sanitation Data'!E63)))</f>
        <v/>
      </c>
      <c r="CR69" s="373" t="str">
        <f ca="1">+IF(OFFSET('Sanitation Data'!$E$30,0,10*ROW('Sanitation Data'!E63))="","",OFFSET('Sanitation Data'!$E$30,0,10*ROW('Sanitation Data'!E63)))</f>
        <v/>
      </c>
      <c r="CS69" s="373" t="str">
        <f ca="1">+IF(OFFSET('Sanitation Data'!$E$31,0,10*ROW('Sanitation Data'!E63))="","",OFFSET('Sanitation Data'!$E$31,0,10*ROW('Sanitation Data'!E63)))</f>
        <v/>
      </c>
      <c r="CT69" s="373" t="str">
        <f ca="1">+IF(OFFSET('Sanitation Data'!$E$32,0,10*ROW('Sanitation Data'!E63))="","",OFFSET('Sanitation Data'!$E$32,0,10*ROW('Sanitation Data'!E63)))</f>
        <v/>
      </c>
      <c r="CU69" s="373" t="str">
        <f ca="1">+IF(OFFSET('Sanitation Data'!$F$28,0,10*ROW('Sanitation Data'!F63))="","",OFFSET('Sanitation Data'!$F$28,0,10*ROW('Sanitation Data'!F63)))</f>
        <v/>
      </c>
      <c r="CV69" s="373" t="str">
        <f ca="1">+IF(OFFSET('Sanitation Data'!$F$29,0,10*ROW('Sanitation Data'!F63))="","",OFFSET('Sanitation Data'!$F$29,0,10*ROW('Sanitation Data'!F63)))</f>
        <v/>
      </c>
      <c r="CW69" s="373" t="str">
        <f ca="1">+IF(OFFSET('Sanitation Data'!$F$30,0,10*ROW('Sanitation Data'!F63))="","",OFFSET('Sanitation Data'!$F$30,0,10*ROW('Sanitation Data'!F63)))</f>
        <v/>
      </c>
      <c r="CX69" s="373" t="str">
        <f ca="1">+IF(OFFSET('Sanitation Data'!$F$31,0,10*ROW('Sanitation Data'!F63))="","",OFFSET('Sanitation Data'!$F$31,0,10*ROW('Sanitation Data'!F63)))</f>
        <v/>
      </c>
      <c r="CY69" s="373" t="str">
        <f ca="1">+IF(OFFSET('Sanitation Data'!$F$32,0,10*ROW('Sanitation Data'!F63))="","",OFFSET('Sanitation Data'!$F$32,0,10*ROW('Sanitation Data'!F63)))</f>
        <v/>
      </c>
      <c r="CZ69" s="373" t="str">
        <f ca="1">+IF(OFFSET('Sanitation Data'!$G$28,0,10*ROW('Sanitation Data'!G63))="","",OFFSET('Sanitation Data'!$G$28,0,10*ROW('Sanitation Data'!G63)))</f>
        <v/>
      </c>
      <c r="DA69" s="373" t="str">
        <f ca="1">+IF(OFFSET('Sanitation Data'!$G$29,0,10*ROW('Sanitation Data'!G63))="","",OFFSET('Sanitation Data'!$G$29,0,10*ROW('Sanitation Data'!G63)))</f>
        <v/>
      </c>
      <c r="DB69" s="373" t="str">
        <f ca="1">+IF(OFFSET('Sanitation Data'!$G$30,0,10*ROW('Sanitation Data'!G63))="","",OFFSET('Sanitation Data'!$G$30,0,10*ROW('Sanitation Data'!G63)))</f>
        <v/>
      </c>
      <c r="DC69" s="373" t="str">
        <f ca="1">+IF(OFFSET('Sanitation Data'!$G$31,0,10*ROW('Sanitation Data'!G63))="","",OFFSET('Sanitation Data'!$G$31,0,10*ROW('Sanitation Data'!G63)))</f>
        <v/>
      </c>
      <c r="DD69" s="373" t="str">
        <f ca="1">+IF(OFFSET('Sanitation Data'!$G$32,0,10*ROW('Sanitation Data'!G63))="","",OFFSET('Sanitation Data'!$G$32,0,10*ROW('Sanitation Data'!G63)))</f>
        <v/>
      </c>
      <c r="DE69" s="373" t="str">
        <f ca="1">+IF(OFFSET('Sanitation Data'!$H$28,0,10*ROW('Sanitation Data'!H63))="","",OFFSET('Sanitation Data'!$H$28,0,10*ROW('Sanitation Data'!H63)))</f>
        <v/>
      </c>
      <c r="DF69" s="373" t="str">
        <f ca="1">+IF(OFFSET('Sanitation Data'!$H$29,0,10*ROW('Sanitation Data'!H63))="","",OFFSET('Sanitation Data'!$H$29,0,10*ROW('Sanitation Data'!H63)))</f>
        <v/>
      </c>
      <c r="DG69" s="373" t="str">
        <f ca="1">+IF(OFFSET('Sanitation Data'!$H$30,0,10*ROW('Sanitation Data'!H63))="","",OFFSET('Sanitation Data'!$H$30,0,10*ROW('Sanitation Data'!H63)))</f>
        <v/>
      </c>
      <c r="DH69" s="373" t="str">
        <f ca="1">+IF(OFFSET('Sanitation Data'!$H$31,0,10*ROW('Sanitation Data'!H63))="","",OFFSET('Sanitation Data'!$H$31,0,10*ROW('Sanitation Data'!H63)))</f>
        <v/>
      </c>
      <c r="DI69" s="373" t="str">
        <f ca="1">+IF(OFFSET('Sanitation Data'!$H$32,0,10*ROW('Sanitation Data'!H63))="","",OFFSET('Sanitation Data'!$H$32,0,10*ROW('Sanitation Data'!H63)))</f>
        <v/>
      </c>
      <c r="DJ69" s="373" t="str">
        <f ca="1">+IF(OFFSET('Sanitation Data'!$I$28,0,10*ROW('Sanitation Data'!I63))="","",OFFSET('Sanitation Data'!$I$28,0,10*ROW('Sanitation Data'!I63)))</f>
        <v/>
      </c>
      <c r="DK69" s="373" t="str">
        <f ca="1">+IF(OFFSET('Sanitation Data'!$I$29,0,10*ROW('Sanitation Data'!I63))="","",OFFSET('Sanitation Data'!$I$29,0,10*ROW('Sanitation Data'!I63)))</f>
        <v/>
      </c>
      <c r="DL69" s="373" t="str">
        <f ca="1">+IF(OFFSET('Sanitation Data'!$I$30,0,10*ROW('Sanitation Data'!I63))="","",OFFSET('Sanitation Data'!$I$30,0,10*ROW('Sanitation Data'!I63)))</f>
        <v/>
      </c>
      <c r="DM69" s="373" t="str">
        <f ca="1">+IF(OFFSET('Sanitation Data'!$I$31,0,10*ROW('Sanitation Data'!I63))="","",OFFSET('Sanitation Data'!$I$31,0,10*ROW('Sanitation Data'!I63)))</f>
        <v/>
      </c>
      <c r="DN69" s="373" t="str">
        <f ca="1">+IF(OFFSET('Sanitation Data'!$I$32,0,10*ROW('Sanitation Data'!I63))="","",OFFSET('Sanitation Data'!$I$32,0,10*ROW('Sanitation Data'!I63)))</f>
        <v/>
      </c>
      <c r="DO69" s="373" t="str">
        <f ca="1">+IF(OFFSET('Hygiene Data'!$D$11,0,10*ROW('Hygiene Data'!D63))="","",OFFSET('Hygiene Data'!$D$11,0,10*ROW('Hygiene Data'!D63)))</f>
        <v/>
      </c>
      <c r="DP69" s="373" t="str">
        <f ca="1">+IF(OFFSET('Hygiene Data'!$D$12,0,10*ROW('Hygiene Data'!D63))="","",OFFSET('Hygiene Data'!$D$12,0,10*ROW('Hygiene Data'!D63)))</f>
        <v/>
      </c>
      <c r="DQ69" s="373" t="str">
        <f ca="1">+IF(OFFSET('Hygiene Data'!$D$13,0,10*ROW('Hygiene Data'!D63))="","",OFFSET('Hygiene Data'!$D$13,0,10*ROW('Hygiene Data'!D63)))</f>
        <v/>
      </c>
      <c r="DR69" s="373" t="str">
        <f ca="1">+IF(OFFSET('Hygiene Data'!$E$11,0,10*ROW('Hygiene Data'!E63))="","",OFFSET('Hygiene Data'!$E$11,0,10*ROW('Hygiene Data'!E63)))</f>
        <v/>
      </c>
      <c r="DS69" s="373" t="str">
        <f ca="1">+IF(OFFSET('Hygiene Data'!$E$12,0,10*ROW('Hygiene Data'!E63))="","",OFFSET('Hygiene Data'!$E$12,0,10*ROW('Hygiene Data'!E63)))</f>
        <v/>
      </c>
      <c r="DT69" s="373" t="str">
        <f ca="1">+IF(OFFSET('Hygiene Data'!$E$13,0,10*ROW('Hygiene Data'!E63))="","",OFFSET('Hygiene Data'!$E$13,0,10*ROW('Hygiene Data'!E63)))</f>
        <v/>
      </c>
      <c r="DU69" s="373" t="str">
        <f ca="1">+IF(OFFSET('Hygiene Data'!$F$11,0,10*ROW('Hygiene Data'!F63))="","",OFFSET('Hygiene Data'!$F$11,0,10*ROW('Hygiene Data'!F63)))</f>
        <v/>
      </c>
      <c r="DV69" s="373" t="str">
        <f ca="1">+IF(OFFSET('Hygiene Data'!$F$12,0,10*ROW('Hygiene Data'!F63))="","",OFFSET('Hygiene Data'!$F$12,0,10*ROW('Hygiene Data'!F63)))</f>
        <v/>
      </c>
      <c r="DW69" s="373" t="str">
        <f ca="1">+IF(OFFSET('Hygiene Data'!$F$13,0,10*ROW('Hygiene Data'!F63))="","",OFFSET('Hygiene Data'!$F$13,0,10*ROW('Hygiene Data'!F63)))</f>
        <v/>
      </c>
      <c r="DX69" s="373" t="str">
        <f ca="1">+IF(OFFSET('Hygiene Data'!$G$11,0,10*ROW('Hygiene Data'!G63))="","",OFFSET('Hygiene Data'!$G$11,0,10*ROW('Hygiene Data'!G63)))</f>
        <v/>
      </c>
      <c r="DY69" s="373" t="str">
        <f ca="1">+IF(OFFSET('Hygiene Data'!$G$12,0,10*ROW('Hygiene Data'!G63))="","",OFFSET('Hygiene Data'!$G$12,0,10*ROW('Hygiene Data'!G63)))</f>
        <v/>
      </c>
      <c r="DZ69" s="373" t="str">
        <f ca="1">+IF(OFFSET('Hygiene Data'!$G$13,0,10*ROW('Hygiene Data'!G63))="","",OFFSET('Hygiene Data'!$G$13,0,10*ROW('Hygiene Data'!G63)))</f>
        <v/>
      </c>
      <c r="EA69" s="373" t="str">
        <f ca="1">+IF(OFFSET('Hygiene Data'!$H$11,0,10*ROW('Hygiene Data'!H63))="","",OFFSET('Hygiene Data'!$H$11,0,10*ROW('Hygiene Data'!H63)))</f>
        <v/>
      </c>
      <c r="EB69" s="373" t="str">
        <f ca="1">+IF(OFFSET('Hygiene Data'!$H$12,0,10*ROW('Hygiene Data'!H63))="","",OFFSET('Hygiene Data'!$H$12,0,10*ROW('Hygiene Data'!H63)))</f>
        <v/>
      </c>
      <c r="EC69" s="373" t="str">
        <f ca="1">+IF(OFFSET('Hygiene Data'!$H$13,0,10*ROW('Hygiene Data'!H63))="","",OFFSET('Hygiene Data'!$H$13,0,10*ROW('Hygiene Data'!H63)))</f>
        <v/>
      </c>
      <c r="ED69" s="373" t="str">
        <f ca="1">+IF(OFFSET('Hygiene Data'!$I$11,0,10*ROW('Hygiene Data'!I63))="","",OFFSET('Hygiene Data'!$I$11,0,10*ROW('Hygiene Data'!I63)))</f>
        <v/>
      </c>
      <c r="EE69" s="373" t="str">
        <f ca="1">+IF(OFFSET('Hygiene Data'!$I$12,0,10*ROW('Hygiene Data'!I63))="","",OFFSET('Hygiene Data'!$I$12,0,10*ROW('Hygiene Data'!I63)))</f>
        <v/>
      </c>
      <c r="EF69" s="373" t="str">
        <f ca="1">+IF(OFFSET('Hygiene Data'!$I$13,0,10*ROW('Hygiene Data'!I63))="","",OFFSET('Hygiene Data'!$I$13,0,10*ROW('Hygiene Data'!I63)))</f>
        <v/>
      </c>
    </row>
    <row r="70" spans="1:136" x14ac:dyDescent="0.25">
      <c r="A70" s="482" t="str">
        <f ca="1">+IF(OFFSET('Water Data'!$B$2,0,10*ROW('Water Data'!E64))="","",OFFSET('Water Data'!$B$2,0,10*ROW('Water Data'!E64)))</f>
        <v/>
      </c>
      <c r="B70" s="48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9" t="str">
        <f t="shared" ca="1" si="0"/>
        <v/>
      </c>
      <c r="D70" s="51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3" t="str">
        <f ca="1">+IF(OFFSET('Water Data'!$D$27,0,10*ROW('Water Data'!D64))="","",OFFSET('Water Data'!$D$27,0,10*ROW('Water Data'!D64)))</f>
        <v/>
      </c>
      <c r="BT70" s="373" t="str">
        <f ca="1">+IF(OFFSET('Water Data'!$D$28,0,10*ROW('Water Data'!D64))="","",OFFSET('Water Data'!$D$28,0,10*ROW('Water Data'!D64)))</f>
        <v/>
      </c>
      <c r="BU70" s="373" t="str">
        <f ca="1">+IF(OFFSET('Water Data'!$D$29,0,10*ROW('Water Data'!D64))="","",OFFSET('Water Data'!$D$29,0,10*ROW('Water Data'!D64)))</f>
        <v/>
      </c>
      <c r="BV70" s="373" t="str">
        <f ca="1">+IF(OFFSET('Water Data'!$E$27,0,10*ROW('Water Data'!E64))="","",OFFSET('Water Data'!$E$27,0,10*ROW('Water Data'!E64)))</f>
        <v/>
      </c>
      <c r="BW70" s="373" t="str">
        <f ca="1">+IF(OFFSET('Water Data'!$E$28,0,10*ROW('Water Data'!E64))="","",OFFSET('Water Data'!$E$28,0,10*ROW('Water Data'!E64)))</f>
        <v/>
      </c>
      <c r="BX70" s="373" t="str">
        <f ca="1">+IF(OFFSET('Water Data'!$E$29,0,10*ROW('Water Data'!E64))="","",OFFSET('Water Data'!$E$29,0,10*ROW('Water Data'!E64)))</f>
        <v/>
      </c>
      <c r="BY70" s="373" t="str">
        <f ca="1">+IF(OFFSET('Water Data'!$F$27,0,10*ROW('Water Data'!F64))="","",OFFSET('Water Data'!$F$27,0,10*ROW('Water Data'!F64)))</f>
        <v/>
      </c>
      <c r="BZ70" s="373" t="str">
        <f ca="1">+IF(OFFSET('Water Data'!$F$28,0,10*ROW('Water Data'!F64))="","",OFFSET('Water Data'!$F$28,0,10*ROW('Water Data'!F64)))</f>
        <v/>
      </c>
      <c r="CA70" s="373" t="str">
        <f ca="1">+IF(OFFSET('Water Data'!$F$29,0,10*ROW('Water Data'!F64))="","",OFFSET('Water Data'!$F$29,0,10*ROW('Water Data'!F64)))</f>
        <v/>
      </c>
      <c r="CB70" s="373" t="str">
        <f ca="1">+IF(OFFSET('Water Data'!$G$27,0,10*ROW('Water Data'!G64))="","",OFFSET('Water Data'!$G$27,0,10*ROW('Water Data'!G64)))</f>
        <v/>
      </c>
      <c r="CC70" s="373" t="str">
        <f ca="1">+IF(OFFSET('Water Data'!$G$28,0,10*ROW('Water Data'!G64))="","",OFFSET('Water Data'!$G$28,0,10*ROW('Water Data'!G64)))</f>
        <v/>
      </c>
      <c r="CD70" s="373" t="str">
        <f ca="1">+IF(OFFSET('Water Data'!$G$29,0,10*ROW('Water Data'!G64))="","",OFFSET('Water Data'!$G$29,0,10*ROW('Water Data'!G64)))</f>
        <v/>
      </c>
      <c r="CE70" s="373" t="str">
        <f ca="1">+IF(OFFSET('Water Data'!$H$27,0,10*ROW('Water Data'!H64))="","",OFFSET('Water Data'!$H$27,0,10*ROW('Water Data'!H64)))</f>
        <v/>
      </c>
      <c r="CF70" s="373" t="str">
        <f ca="1">+IF(OFFSET('Water Data'!$H$28,0,10*ROW('Water Data'!H64))="","",OFFSET('Water Data'!$H$28,0,10*ROW('Water Data'!H64)))</f>
        <v/>
      </c>
      <c r="CG70" s="373" t="str">
        <f ca="1">+IF(OFFSET('Water Data'!$H$29,0,10*ROW('Water Data'!H64))="","",OFFSET('Water Data'!$H$29,0,10*ROW('Water Data'!H64)))</f>
        <v/>
      </c>
      <c r="CH70" s="373" t="str">
        <f ca="1">+IF(OFFSET('Water Data'!$I$27,0,10*ROW('Water Data'!I64))="","",OFFSET('Water Data'!$I$27,0,10*ROW('Water Data'!I64)))</f>
        <v/>
      </c>
      <c r="CI70" s="373" t="str">
        <f ca="1">+IF(OFFSET('Water Data'!$I$28,0,10*ROW('Water Data'!I64))="","",OFFSET('Water Data'!$I$28,0,10*ROW('Water Data'!I64)))</f>
        <v/>
      </c>
      <c r="CJ70" s="373" t="str">
        <f ca="1">+IF(OFFSET('Water Data'!$I$29,0,10*ROW('Water Data'!I64))="","",OFFSET('Water Data'!$I$29,0,10*ROW('Water Data'!I64)))</f>
        <v/>
      </c>
      <c r="CK70" s="373" t="str">
        <f ca="1">+IF(OFFSET('Sanitation Data'!$D$28,0,10*ROW('Sanitation Data'!D64))="","",OFFSET('Sanitation Data'!$D$28,0,10*ROW('Sanitation Data'!D64)))</f>
        <v/>
      </c>
      <c r="CL70" s="373" t="str">
        <f ca="1">+IF(OFFSET('Sanitation Data'!$D$29,0,10*ROW('Sanitation Data'!D64))="","",OFFSET('Sanitation Data'!$D$29,0,10*ROW('Sanitation Data'!D64)))</f>
        <v/>
      </c>
      <c r="CM70" s="373" t="str">
        <f ca="1">+IF(OFFSET('Sanitation Data'!$D$30,0,10*ROW('Sanitation Data'!D64))="","",OFFSET('Sanitation Data'!$D$30,0,10*ROW('Sanitation Data'!D64)))</f>
        <v/>
      </c>
      <c r="CN70" s="373" t="str">
        <f ca="1">+IF(OFFSET('Sanitation Data'!$D$31,0,10*ROW('Sanitation Data'!D64))="","",OFFSET('Sanitation Data'!$D$31,0,10*ROW('Sanitation Data'!D64)))</f>
        <v/>
      </c>
      <c r="CO70" s="373" t="str">
        <f ca="1">+IF(OFFSET('Sanitation Data'!$D$32,0,10*ROW('Sanitation Data'!D64))="","",OFFSET('Sanitation Data'!$D$32,0,10*ROW('Sanitation Data'!D64)))</f>
        <v/>
      </c>
      <c r="CP70" s="373" t="str">
        <f ca="1">+IF(OFFSET('Sanitation Data'!$E$28,0,10*ROW('Sanitation Data'!E64))="","",OFFSET('Sanitation Data'!$E$28,0,10*ROW('Sanitation Data'!E64)))</f>
        <v/>
      </c>
      <c r="CQ70" s="373" t="str">
        <f ca="1">+IF(OFFSET('Sanitation Data'!$E$29,0,10*ROW('Sanitation Data'!E64))="","",OFFSET('Sanitation Data'!$E$29,0,10*ROW('Sanitation Data'!E64)))</f>
        <v/>
      </c>
      <c r="CR70" s="373" t="str">
        <f ca="1">+IF(OFFSET('Sanitation Data'!$E$30,0,10*ROW('Sanitation Data'!E64))="","",OFFSET('Sanitation Data'!$E$30,0,10*ROW('Sanitation Data'!E64)))</f>
        <v/>
      </c>
      <c r="CS70" s="373" t="str">
        <f ca="1">+IF(OFFSET('Sanitation Data'!$E$31,0,10*ROW('Sanitation Data'!E64))="","",OFFSET('Sanitation Data'!$E$31,0,10*ROW('Sanitation Data'!E64)))</f>
        <v/>
      </c>
      <c r="CT70" s="373" t="str">
        <f ca="1">+IF(OFFSET('Sanitation Data'!$E$32,0,10*ROW('Sanitation Data'!E64))="","",OFFSET('Sanitation Data'!$E$32,0,10*ROW('Sanitation Data'!E64)))</f>
        <v/>
      </c>
      <c r="CU70" s="373" t="str">
        <f ca="1">+IF(OFFSET('Sanitation Data'!$F$28,0,10*ROW('Sanitation Data'!F64))="","",OFFSET('Sanitation Data'!$F$28,0,10*ROW('Sanitation Data'!F64)))</f>
        <v/>
      </c>
      <c r="CV70" s="373" t="str">
        <f ca="1">+IF(OFFSET('Sanitation Data'!$F$29,0,10*ROW('Sanitation Data'!F64))="","",OFFSET('Sanitation Data'!$F$29,0,10*ROW('Sanitation Data'!F64)))</f>
        <v/>
      </c>
      <c r="CW70" s="373" t="str">
        <f ca="1">+IF(OFFSET('Sanitation Data'!$F$30,0,10*ROW('Sanitation Data'!F64))="","",OFFSET('Sanitation Data'!$F$30,0,10*ROW('Sanitation Data'!F64)))</f>
        <v/>
      </c>
      <c r="CX70" s="373" t="str">
        <f ca="1">+IF(OFFSET('Sanitation Data'!$F$31,0,10*ROW('Sanitation Data'!F64))="","",OFFSET('Sanitation Data'!$F$31,0,10*ROW('Sanitation Data'!F64)))</f>
        <v/>
      </c>
      <c r="CY70" s="373" t="str">
        <f ca="1">+IF(OFFSET('Sanitation Data'!$F$32,0,10*ROW('Sanitation Data'!F64))="","",OFFSET('Sanitation Data'!$F$32,0,10*ROW('Sanitation Data'!F64)))</f>
        <v/>
      </c>
      <c r="CZ70" s="373" t="str">
        <f ca="1">+IF(OFFSET('Sanitation Data'!$G$28,0,10*ROW('Sanitation Data'!G64))="","",OFFSET('Sanitation Data'!$G$28,0,10*ROW('Sanitation Data'!G64)))</f>
        <v/>
      </c>
      <c r="DA70" s="373" t="str">
        <f ca="1">+IF(OFFSET('Sanitation Data'!$G$29,0,10*ROW('Sanitation Data'!G64))="","",OFFSET('Sanitation Data'!$G$29,0,10*ROW('Sanitation Data'!G64)))</f>
        <v/>
      </c>
      <c r="DB70" s="373" t="str">
        <f ca="1">+IF(OFFSET('Sanitation Data'!$G$30,0,10*ROW('Sanitation Data'!G64))="","",OFFSET('Sanitation Data'!$G$30,0,10*ROW('Sanitation Data'!G64)))</f>
        <v/>
      </c>
      <c r="DC70" s="373" t="str">
        <f ca="1">+IF(OFFSET('Sanitation Data'!$G$31,0,10*ROW('Sanitation Data'!G64))="","",OFFSET('Sanitation Data'!$G$31,0,10*ROW('Sanitation Data'!G64)))</f>
        <v/>
      </c>
      <c r="DD70" s="373" t="str">
        <f ca="1">+IF(OFFSET('Sanitation Data'!$G$32,0,10*ROW('Sanitation Data'!G64))="","",OFFSET('Sanitation Data'!$G$32,0,10*ROW('Sanitation Data'!G64)))</f>
        <v/>
      </c>
      <c r="DE70" s="373" t="str">
        <f ca="1">+IF(OFFSET('Sanitation Data'!$H$28,0,10*ROW('Sanitation Data'!H64))="","",OFFSET('Sanitation Data'!$H$28,0,10*ROW('Sanitation Data'!H64)))</f>
        <v/>
      </c>
      <c r="DF70" s="373" t="str">
        <f ca="1">+IF(OFFSET('Sanitation Data'!$H$29,0,10*ROW('Sanitation Data'!H64))="","",OFFSET('Sanitation Data'!$H$29,0,10*ROW('Sanitation Data'!H64)))</f>
        <v/>
      </c>
      <c r="DG70" s="373" t="str">
        <f ca="1">+IF(OFFSET('Sanitation Data'!$H$30,0,10*ROW('Sanitation Data'!H64))="","",OFFSET('Sanitation Data'!$H$30,0,10*ROW('Sanitation Data'!H64)))</f>
        <v/>
      </c>
      <c r="DH70" s="373" t="str">
        <f ca="1">+IF(OFFSET('Sanitation Data'!$H$31,0,10*ROW('Sanitation Data'!H64))="","",OFFSET('Sanitation Data'!$H$31,0,10*ROW('Sanitation Data'!H64)))</f>
        <v/>
      </c>
      <c r="DI70" s="373" t="str">
        <f ca="1">+IF(OFFSET('Sanitation Data'!$H$32,0,10*ROW('Sanitation Data'!H64))="","",OFFSET('Sanitation Data'!$H$32,0,10*ROW('Sanitation Data'!H64)))</f>
        <v/>
      </c>
      <c r="DJ70" s="373" t="str">
        <f ca="1">+IF(OFFSET('Sanitation Data'!$I$28,0,10*ROW('Sanitation Data'!I64))="","",OFFSET('Sanitation Data'!$I$28,0,10*ROW('Sanitation Data'!I64)))</f>
        <v/>
      </c>
      <c r="DK70" s="373" t="str">
        <f ca="1">+IF(OFFSET('Sanitation Data'!$I$29,0,10*ROW('Sanitation Data'!I64))="","",OFFSET('Sanitation Data'!$I$29,0,10*ROW('Sanitation Data'!I64)))</f>
        <v/>
      </c>
      <c r="DL70" s="373" t="str">
        <f ca="1">+IF(OFFSET('Sanitation Data'!$I$30,0,10*ROW('Sanitation Data'!I64))="","",OFFSET('Sanitation Data'!$I$30,0,10*ROW('Sanitation Data'!I64)))</f>
        <v/>
      </c>
      <c r="DM70" s="373" t="str">
        <f ca="1">+IF(OFFSET('Sanitation Data'!$I$31,0,10*ROW('Sanitation Data'!I64))="","",OFFSET('Sanitation Data'!$I$31,0,10*ROW('Sanitation Data'!I64)))</f>
        <v/>
      </c>
      <c r="DN70" s="373" t="str">
        <f ca="1">+IF(OFFSET('Sanitation Data'!$I$32,0,10*ROW('Sanitation Data'!I64))="","",OFFSET('Sanitation Data'!$I$32,0,10*ROW('Sanitation Data'!I64)))</f>
        <v/>
      </c>
      <c r="DO70" s="373" t="str">
        <f ca="1">+IF(OFFSET('Hygiene Data'!$D$11,0,10*ROW('Hygiene Data'!D64))="","",OFFSET('Hygiene Data'!$D$11,0,10*ROW('Hygiene Data'!D64)))</f>
        <v/>
      </c>
      <c r="DP70" s="373" t="str">
        <f ca="1">+IF(OFFSET('Hygiene Data'!$D$12,0,10*ROW('Hygiene Data'!D64))="","",OFFSET('Hygiene Data'!$D$12,0,10*ROW('Hygiene Data'!D64)))</f>
        <v/>
      </c>
      <c r="DQ70" s="373" t="str">
        <f ca="1">+IF(OFFSET('Hygiene Data'!$D$13,0,10*ROW('Hygiene Data'!D64))="","",OFFSET('Hygiene Data'!$D$13,0,10*ROW('Hygiene Data'!D64)))</f>
        <v/>
      </c>
      <c r="DR70" s="373" t="str">
        <f ca="1">+IF(OFFSET('Hygiene Data'!$E$11,0,10*ROW('Hygiene Data'!E64))="","",OFFSET('Hygiene Data'!$E$11,0,10*ROW('Hygiene Data'!E64)))</f>
        <v/>
      </c>
      <c r="DS70" s="373" t="str">
        <f ca="1">+IF(OFFSET('Hygiene Data'!$E$12,0,10*ROW('Hygiene Data'!E64))="","",OFFSET('Hygiene Data'!$E$12,0,10*ROW('Hygiene Data'!E64)))</f>
        <v/>
      </c>
      <c r="DT70" s="373" t="str">
        <f ca="1">+IF(OFFSET('Hygiene Data'!$E$13,0,10*ROW('Hygiene Data'!E64))="","",OFFSET('Hygiene Data'!$E$13,0,10*ROW('Hygiene Data'!E64)))</f>
        <v/>
      </c>
      <c r="DU70" s="373" t="str">
        <f ca="1">+IF(OFFSET('Hygiene Data'!$F$11,0,10*ROW('Hygiene Data'!F64))="","",OFFSET('Hygiene Data'!$F$11,0,10*ROW('Hygiene Data'!F64)))</f>
        <v/>
      </c>
      <c r="DV70" s="373" t="str">
        <f ca="1">+IF(OFFSET('Hygiene Data'!$F$12,0,10*ROW('Hygiene Data'!F64))="","",OFFSET('Hygiene Data'!$F$12,0,10*ROW('Hygiene Data'!F64)))</f>
        <v/>
      </c>
      <c r="DW70" s="373" t="str">
        <f ca="1">+IF(OFFSET('Hygiene Data'!$F$13,0,10*ROW('Hygiene Data'!F64))="","",OFFSET('Hygiene Data'!$F$13,0,10*ROW('Hygiene Data'!F64)))</f>
        <v/>
      </c>
      <c r="DX70" s="373" t="str">
        <f ca="1">+IF(OFFSET('Hygiene Data'!$G$11,0,10*ROW('Hygiene Data'!G64))="","",OFFSET('Hygiene Data'!$G$11,0,10*ROW('Hygiene Data'!G64)))</f>
        <v/>
      </c>
      <c r="DY70" s="373" t="str">
        <f ca="1">+IF(OFFSET('Hygiene Data'!$G$12,0,10*ROW('Hygiene Data'!G64))="","",OFFSET('Hygiene Data'!$G$12,0,10*ROW('Hygiene Data'!G64)))</f>
        <v/>
      </c>
      <c r="DZ70" s="373" t="str">
        <f ca="1">+IF(OFFSET('Hygiene Data'!$G$13,0,10*ROW('Hygiene Data'!G64))="","",OFFSET('Hygiene Data'!$G$13,0,10*ROW('Hygiene Data'!G64)))</f>
        <v/>
      </c>
      <c r="EA70" s="373" t="str">
        <f ca="1">+IF(OFFSET('Hygiene Data'!$H$11,0,10*ROW('Hygiene Data'!H64))="","",OFFSET('Hygiene Data'!$H$11,0,10*ROW('Hygiene Data'!H64)))</f>
        <v/>
      </c>
      <c r="EB70" s="373" t="str">
        <f ca="1">+IF(OFFSET('Hygiene Data'!$H$12,0,10*ROW('Hygiene Data'!H64))="","",OFFSET('Hygiene Data'!$H$12,0,10*ROW('Hygiene Data'!H64)))</f>
        <v/>
      </c>
      <c r="EC70" s="373" t="str">
        <f ca="1">+IF(OFFSET('Hygiene Data'!$H$13,0,10*ROW('Hygiene Data'!H64))="","",OFFSET('Hygiene Data'!$H$13,0,10*ROW('Hygiene Data'!H64)))</f>
        <v/>
      </c>
      <c r="ED70" s="373" t="str">
        <f ca="1">+IF(OFFSET('Hygiene Data'!$I$11,0,10*ROW('Hygiene Data'!I64))="","",OFFSET('Hygiene Data'!$I$11,0,10*ROW('Hygiene Data'!I64)))</f>
        <v/>
      </c>
      <c r="EE70" s="373" t="str">
        <f ca="1">+IF(OFFSET('Hygiene Data'!$I$12,0,10*ROW('Hygiene Data'!I64))="","",OFFSET('Hygiene Data'!$I$12,0,10*ROW('Hygiene Data'!I64)))</f>
        <v/>
      </c>
      <c r="EF70" s="373" t="str">
        <f ca="1">+IF(OFFSET('Hygiene Data'!$I$13,0,10*ROW('Hygiene Data'!I64))="","",OFFSET('Hygiene Data'!$I$13,0,10*ROW('Hygiene Data'!I64)))</f>
        <v/>
      </c>
    </row>
    <row r="71" spans="1:136" x14ac:dyDescent="0.25">
      <c r="A71" s="482" t="str">
        <f ca="1">+IF(OFFSET('Water Data'!$B$2,0,10*ROW('Water Data'!E65))="","",OFFSET('Water Data'!$B$2,0,10*ROW('Water Data'!E65)))</f>
        <v/>
      </c>
      <c r="B71" s="48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9" t="str">
        <f t="shared" ref="C71:C134" ca="1" si="1">+IF(ISNUMBER(VALUE(MID(A71,5,4))), VALUE(MID(A71, 5,4)),"")</f>
        <v/>
      </c>
      <c r="D71" s="51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3" t="str">
        <f ca="1">+IF(OFFSET('Water Data'!$D$27,0,10*ROW('Water Data'!D65))="","",OFFSET('Water Data'!$D$27,0,10*ROW('Water Data'!D65)))</f>
        <v/>
      </c>
      <c r="BT71" s="373" t="str">
        <f ca="1">+IF(OFFSET('Water Data'!$D$28,0,10*ROW('Water Data'!D65))="","",OFFSET('Water Data'!$D$28,0,10*ROW('Water Data'!D65)))</f>
        <v/>
      </c>
      <c r="BU71" s="373" t="str">
        <f ca="1">+IF(OFFSET('Water Data'!$D$29,0,10*ROW('Water Data'!D65))="","",OFFSET('Water Data'!$D$29,0,10*ROW('Water Data'!D65)))</f>
        <v/>
      </c>
      <c r="BV71" s="373" t="str">
        <f ca="1">+IF(OFFSET('Water Data'!$E$27,0,10*ROW('Water Data'!E65))="","",OFFSET('Water Data'!$E$27,0,10*ROW('Water Data'!E65)))</f>
        <v/>
      </c>
      <c r="BW71" s="373" t="str">
        <f ca="1">+IF(OFFSET('Water Data'!$E$28,0,10*ROW('Water Data'!E65))="","",OFFSET('Water Data'!$E$28,0,10*ROW('Water Data'!E65)))</f>
        <v/>
      </c>
      <c r="BX71" s="373" t="str">
        <f ca="1">+IF(OFFSET('Water Data'!$E$29,0,10*ROW('Water Data'!E65))="","",OFFSET('Water Data'!$E$29,0,10*ROW('Water Data'!E65)))</f>
        <v/>
      </c>
      <c r="BY71" s="373" t="str">
        <f ca="1">+IF(OFFSET('Water Data'!$F$27,0,10*ROW('Water Data'!F65))="","",OFFSET('Water Data'!$F$27,0,10*ROW('Water Data'!F65)))</f>
        <v/>
      </c>
      <c r="BZ71" s="373" t="str">
        <f ca="1">+IF(OFFSET('Water Data'!$F$28,0,10*ROW('Water Data'!F65))="","",OFFSET('Water Data'!$F$28,0,10*ROW('Water Data'!F65)))</f>
        <v/>
      </c>
      <c r="CA71" s="373" t="str">
        <f ca="1">+IF(OFFSET('Water Data'!$F$29,0,10*ROW('Water Data'!F65))="","",OFFSET('Water Data'!$F$29,0,10*ROW('Water Data'!F65)))</f>
        <v/>
      </c>
      <c r="CB71" s="373" t="str">
        <f ca="1">+IF(OFFSET('Water Data'!$G$27,0,10*ROW('Water Data'!G65))="","",OFFSET('Water Data'!$G$27,0,10*ROW('Water Data'!G65)))</f>
        <v/>
      </c>
      <c r="CC71" s="373" t="str">
        <f ca="1">+IF(OFFSET('Water Data'!$G$28,0,10*ROW('Water Data'!G65))="","",OFFSET('Water Data'!$G$28,0,10*ROW('Water Data'!G65)))</f>
        <v/>
      </c>
      <c r="CD71" s="373" t="str">
        <f ca="1">+IF(OFFSET('Water Data'!$G$29,0,10*ROW('Water Data'!G65))="","",OFFSET('Water Data'!$G$29,0,10*ROW('Water Data'!G65)))</f>
        <v/>
      </c>
      <c r="CE71" s="373" t="str">
        <f ca="1">+IF(OFFSET('Water Data'!$H$27,0,10*ROW('Water Data'!H65))="","",OFFSET('Water Data'!$H$27,0,10*ROW('Water Data'!H65)))</f>
        <v/>
      </c>
      <c r="CF71" s="373" t="str">
        <f ca="1">+IF(OFFSET('Water Data'!$H$28,0,10*ROW('Water Data'!H65))="","",OFFSET('Water Data'!$H$28,0,10*ROW('Water Data'!H65)))</f>
        <v/>
      </c>
      <c r="CG71" s="373" t="str">
        <f ca="1">+IF(OFFSET('Water Data'!$H$29,0,10*ROW('Water Data'!H65))="","",OFFSET('Water Data'!$H$29,0,10*ROW('Water Data'!H65)))</f>
        <v/>
      </c>
      <c r="CH71" s="373" t="str">
        <f ca="1">+IF(OFFSET('Water Data'!$I$27,0,10*ROW('Water Data'!I65))="","",OFFSET('Water Data'!$I$27,0,10*ROW('Water Data'!I65)))</f>
        <v/>
      </c>
      <c r="CI71" s="373" t="str">
        <f ca="1">+IF(OFFSET('Water Data'!$I$28,0,10*ROW('Water Data'!I65))="","",OFFSET('Water Data'!$I$28,0,10*ROW('Water Data'!I65)))</f>
        <v/>
      </c>
      <c r="CJ71" s="373" t="str">
        <f ca="1">+IF(OFFSET('Water Data'!$I$29,0,10*ROW('Water Data'!I65))="","",OFFSET('Water Data'!$I$29,0,10*ROW('Water Data'!I65)))</f>
        <v/>
      </c>
      <c r="CK71" s="373" t="str">
        <f ca="1">+IF(OFFSET('Sanitation Data'!$D$28,0,10*ROW('Sanitation Data'!D65))="","",OFFSET('Sanitation Data'!$D$28,0,10*ROW('Sanitation Data'!D65)))</f>
        <v/>
      </c>
      <c r="CL71" s="373" t="str">
        <f ca="1">+IF(OFFSET('Sanitation Data'!$D$29,0,10*ROW('Sanitation Data'!D65))="","",OFFSET('Sanitation Data'!$D$29,0,10*ROW('Sanitation Data'!D65)))</f>
        <v/>
      </c>
      <c r="CM71" s="373" t="str">
        <f ca="1">+IF(OFFSET('Sanitation Data'!$D$30,0,10*ROW('Sanitation Data'!D65))="","",OFFSET('Sanitation Data'!$D$30,0,10*ROW('Sanitation Data'!D65)))</f>
        <v/>
      </c>
      <c r="CN71" s="373" t="str">
        <f ca="1">+IF(OFFSET('Sanitation Data'!$D$31,0,10*ROW('Sanitation Data'!D65))="","",OFFSET('Sanitation Data'!$D$31,0,10*ROW('Sanitation Data'!D65)))</f>
        <v/>
      </c>
      <c r="CO71" s="373" t="str">
        <f ca="1">+IF(OFFSET('Sanitation Data'!$D$32,0,10*ROW('Sanitation Data'!D65))="","",OFFSET('Sanitation Data'!$D$32,0,10*ROW('Sanitation Data'!D65)))</f>
        <v/>
      </c>
      <c r="CP71" s="373" t="str">
        <f ca="1">+IF(OFFSET('Sanitation Data'!$E$28,0,10*ROW('Sanitation Data'!E65))="","",OFFSET('Sanitation Data'!$E$28,0,10*ROW('Sanitation Data'!E65)))</f>
        <v/>
      </c>
      <c r="CQ71" s="373" t="str">
        <f ca="1">+IF(OFFSET('Sanitation Data'!$E$29,0,10*ROW('Sanitation Data'!E65))="","",OFFSET('Sanitation Data'!$E$29,0,10*ROW('Sanitation Data'!E65)))</f>
        <v/>
      </c>
      <c r="CR71" s="373" t="str">
        <f ca="1">+IF(OFFSET('Sanitation Data'!$E$30,0,10*ROW('Sanitation Data'!E65))="","",OFFSET('Sanitation Data'!$E$30,0,10*ROW('Sanitation Data'!E65)))</f>
        <v/>
      </c>
      <c r="CS71" s="373" t="str">
        <f ca="1">+IF(OFFSET('Sanitation Data'!$E$31,0,10*ROW('Sanitation Data'!E65))="","",OFFSET('Sanitation Data'!$E$31,0,10*ROW('Sanitation Data'!E65)))</f>
        <v/>
      </c>
      <c r="CT71" s="373" t="str">
        <f ca="1">+IF(OFFSET('Sanitation Data'!$E$32,0,10*ROW('Sanitation Data'!E65))="","",OFFSET('Sanitation Data'!$E$32,0,10*ROW('Sanitation Data'!E65)))</f>
        <v/>
      </c>
      <c r="CU71" s="373" t="str">
        <f ca="1">+IF(OFFSET('Sanitation Data'!$F$28,0,10*ROW('Sanitation Data'!F65))="","",OFFSET('Sanitation Data'!$F$28,0,10*ROW('Sanitation Data'!F65)))</f>
        <v/>
      </c>
      <c r="CV71" s="373" t="str">
        <f ca="1">+IF(OFFSET('Sanitation Data'!$F$29,0,10*ROW('Sanitation Data'!F65))="","",OFFSET('Sanitation Data'!$F$29,0,10*ROW('Sanitation Data'!F65)))</f>
        <v/>
      </c>
      <c r="CW71" s="373" t="str">
        <f ca="1">+IF(OFFSET('Sanitation Data'!$F$30,0,10*ROW('Sanitation Data'!F65))="","",OFFSET('Sanitation Data'!$F$30,0,10*ROW('Sanitation Data'!F65)))</f>
        <v/>
      </c>
      <c r="CX71" s="373" t="str">
        <f ca="1">+IF(OFFSET('Sanitation Data'!$F$31,0,10*ROW('Sanitation Data'!F65))="","",OFFSET('Sanitation Data'!$F$31,0,10*ROW('Sanitation Data'!F65)))</f>
        <v/>
      </c>
      <c r="CY71" s="373" t="str">
        <f ca="1">+IF(OFFSET('Sanitation Data'!$F$32,0,10*ROW('Sanitation Data'!F65))="","",OFFSET('Sanitation Data'!$F$32,0,10*ROW('Sanitation Data'!F65)))</f>
        <v/>
      </c>
      <c r="CZ71" s="373" t="str">
        <f ca="1">+IF(OFFSET('Sanitation Data'!$G$28,0,10*ROW('Sanitation Data'!G65))="","",OFFSET('Sanitation Data'!$G$28,0,10*ROW('Sanitation Data'!G65)))</f>
        <v/>
      </c>
      <c r="DA71" s="373" t="str">
        <f ca="1">+IF(OFFSET('Sanitation Data'!$G$29,0,10*ROW('Sanitation Data'!G65))="","",OFFSET('Sanitation Data'!$G$29,0,10*ROW('Sanitation Data'!G65)))</f>
        <v/>
      </c>
      <c r="DB71" s="373" t="str">
        <f ca="1">+IF(OFFSET('Sanitation Data'!$G$30,0,10*ROW('Sanitation Data'!G65))="","",OFFSET('Sanitation Data'!$G$30,0,10*ROW('Sanitation Data'!G65)))</f>
        <v/>
      </c>
      <c r="DC71" s="373" t="str">
        <f ca="1">+IF(OFFSET('Sanitation Data'!$G$31,0,10*ROW('Sanitation Data'!G65))="","",OFFSET('Sanitation Data'!$G$31,0,10*ROW('Sanitation Data'!G65)))</f>
        <v/>
      </c>
      <c r="DD71" s="373" t="str">
        <f ca="1">+IF(OFFSET('Sanitation Data'!$G$32,0,10*ROW('Sanitation Data'!G65))="","",OFFSET('Sanitation Data'!$G$32,0,10*ROW('Sanitation Data'!G65)))</f>
        <v/>
      </c>
      <c r="DE71" s="373" t="str">
        <f ca="1">+IF(OFFSET('Sanitation Data'!$H$28,0,10*ROW('Sanitation Data'!H65))="","",OFFSET('Sanitation Data'!$H$28,0,10*ROW('Sanitation Data'!H65)))</f>
        <v/>
      </c>
      <c r="DF71" s="373" t="str">
        <f ca="1">+IF(OFFSET('Sanitation Data'!$H$29,0,10*ROW('Sanitation Data'!H65))="","",OFFSET('Sanitation Data'!$H$29,0,10*ROW('Sanitation Data'!H65)))</f>
        <v/>
      </c>
      <c r="DG71" s="373" t="str">
        <f ca="1">+IF(OFFSET('Sanitation Data'!$H$30,0,10*ROW('Sanitation Data'!H65))="","",OFFSET('Sanitation Data'!$H$30,0,10*ROW('Sanitation Data'!H65)))</f>
        <v/>
      </c>
      <c r="DH71" s="373" t="str">
        <f ca="1">+IF(OFFSET('Sanitation Data'!$H$31,0,10*ROW('Sanitation Data'!H65))="","",OFFSET('Sanitation Data'!$H$31,0,10*ROW('Sanitation Data'!H65)))</f>
        <v/>
      </c>
      <c r="DI71" s="373" t="str">
        <f ca="1">+IF(OFFSET('Sanitation Data'!$H$32,0,10*ROW('Sanitation Data'!H65))="","",OFFSET('Sanitation Data'!$H$32,0,10*ROW('Sanitation Data'!H65)))</f>
        <v/>
      </c>
      <c r="DJ71" s="373" t="str">
        <f ca="1">+IF(OFFSET('Sanitation Data'!$I$28,0,10*ROW('Sanitation Data'!I65))="","",OFFSET('Sanitation Data'!$I$28,0,10*ROW('Sanitation Data'!I65)))</f>
        <v/>
      </c>
      <c r="DK71" s="373" t="str">
        <f ca="1">+IF(OFFSET('Sanitation Data'!$I$29,0,10*ROW('Sanitation Data'!I65))="","",OFFSET('Sanitation Data'!$I$29,0,10*ROW('Sanitation Data'!I65)))</f>
        <v/>
      </c>
      <c r="DL71" s="373" t="str">
        <f ca="1">+IF(OFFSET('Sanitation Data'!$I$30,0,10*ROW('Sanitation Data'!I65))="","",OFFSET('Sanitation Data'!$I$30,0,10*ROW('Sanitation Data'!I65)))</f>
        <v/>
      </c>
      <c r="DM71" s="373" t="str">
        <f ca="1">+IF(OFFSET('Sanitation Data'!$I$31,0,10*ROW('Sanitation Data'!I65))="","",OFFSET('Sanitation Data'!$I$31,0,10*ROW('Sanitation Data'!I65)))</f>
        <v/>
      </c>
      <c r="DN71" s="373" t="str">
        <f ca="1">+IF(OFFSET('Sanitation Data'!$I$32,0,10*ROW('Sanitation Data'!I65))="","",OFFSET('Sanitation Data'!$I$32,0,10*ROW('Sanitation Data'!I65)))</f>
        <v/>
      </c>
      <c r="DO71" s="373" t="str">
        <f ca="1">+IF(OFFSET('Hygiene Data'!$D$11,0,10*ROW('Hygiene Data'!D65))="","",OFFSET('Hygiene Data'!$D$11,0,10*ROW('Hygiene Data'!D65)))</f>
        <v/>
      </c>
      <c r="DP71" s="373" t="str">
        <f ca="1">+IF(OFFSET('Hygiene Data'!$D$12,0,10*ROW('Hygiene Data'!D65))="","",OFFSET('Hygiene Data'!$D$12,0,10*ROW('Hygiene Data'!D65)))</f>
        <v/>
      </c>
      <c r="DQ71" s="373" t="str">
        <f ca="1">+IF(OFFSET('Hygiene Data'!$D$13,0,10*ROW('Hygiene Data'!D65))="","",OFFSET('Hygiene Data'!$D$13,0,10*ROW('Hygiene Data'!D65)))</f>
        <v/>
      </c>
      <c r="DR71" s="373" t="str">
        <f ca="1">+IF(OFFSET('Hygiene Data'!$E$11,0,10*ROW('Hygiene Data'!E65))="","",OFFSET('Hygiene Data'!$E$11,0,10*ROW('Hygiene Data'!E65)))</f>
        <v/>
      </c>
      <c r="DS71" s="373" t="str">
        <f ca="1">+IF(OFFSET('Hygiene Data'!$E$12,0,10*ROW('Hygiene Data'!E65))="","",OFFSET('Hygiene Data'!$E$12,0,10*ROW('Hygiene Data'!E65)))</f>
        <v/>
      </c>
      <c r="DT71" s="373" t="str">
        <f ca="1">+IF(OFFSET('Hygiene Data'!$E$13,0,10*ROW('Hygiene Data'!E65))="","",OFFSET('Hygiene Data'!$E$13,0,10*ROW('Hygiene Data'!E65)))</f>
        <v/>
      </c>
      <c r="DU71" s="373" t="str">
        <f ca="1">+IF(OFFSET('Hygiene Data'!$F$11,0,10*ROW('Hygiene Data'!F65))="","",OFFSET('Hygiene Data'!$F$11,0,10*ROW('Hygiene Data'!F65)))</f>
        <v/>
      </c>
      <c r="DV71" s="373" t="str">
        <f ca="1">+IF(OFFSET('Hygiene Data'!$F$12,0,10*ROW('Hygiene Data'!F65))="","",OFFSET('Hygiene Data'!$F$12,0,10*ROW('Hygiene Data'!F65)))</f>
        <v/>
      </c>
      <c r="DW71" s="373" t="str">
        <f ca="1">+IF(OFFSET('Hygiene Data'!$F$13,0,10*ROW('Hygiene Data'!F65))="","",OFFSET('Hygiene Data'!$F$13,0,10*ROW('Hygiene Data'!F65)))</f>
        <v/>
      </c>
      <c r="DX71" s="373" t="str">
        <f ca="1">+IF(OFFSET('Hygiene Data'!$G$11,0,10*ROW('Hygiene Data'!G65))="","",OFFSET('Hygiene Data'!$G$11,0,10*ROW('Hygiene Data'!G65)))</f>
        <v/>
      </c>
      <c r="DY71" s="373" t="str">
        <f ca="1">+IF(OFFSET('Hygiene Data'!$G$12,0,10*ROW('Hygiene Data'!G65))="","",OFFSET('Hygiene Data'!$G$12,0,10*ROW('Hygiene Data'!G65)))</f>
        <v/>
      </c>
      <c r="DZ71" s="373" t="str">
        <f ca="1">+IF(OFFSET('Hygiene Data'!$G$13,0,10*ROW('Hygiene Data'!G65))="","",OFFSET('Hygiene Data'!$G$13,0,10*ROW('Hygiene Data'!G65)))</f>
        <v/>
      </c>
      <c r="EA71" s="373" t="str">
        <f ca="1">+IF(OFFSET('Hygiene Data'!$H$11,0,10*ROW('Hygiene Data'!H65))="","",OFFSET('Hygiene Data'!$H$11,0,10*ROW('Hygiene Data'!H65)))</f>
        <v/>
      </c>
      <c r="EB71" s="373" t="str">
        <f ca="1">+IF(OFFSET('Hygiene Data'!$H$12,0,10*ROW('Hygiene Data'!H65))="","",OFFSET('Hygiene Data'!$H$12,0,10*ROW('Hygiene Data'!H65)))</f>
        <v/>
      </c>
      <c r="EC71" s="373" t="str">
        <f ca="1">+IF(OFFSET('Hygiene Data'!$H$13,0,10*ROW('Hygiene Data'!H65))="","",OFFSET('Hygiene Data'!$H$13,0,10*ROW('Hygiene Data'!H65)))</f>
        <v/>
      </c>
      <c r="ED71" s="373" t="str">
        <f ca="1">+IF(OFFSET('Hygiene Data'!$I$11,0,10*ROW('Hygiene Data'!I65))="","",OFFSET('Hygiene Data'!$I$11,0,10*ROW('Hygiene Data'!I65)))</f>
        <v/>
      </c>
      <c r="EE71" s="373" t="str">
        <f ca="1">+IF(OFFSET('Hygiene Data'!$I$12,0,10*ROW('Hygiene Data'!I65))="","",OFFSET('Hygiene Data'!$I$12,0,10*ROW('Hygiene Data'!I65)))</f>
        <v/>
      </c>
      <c r="EF71" s="373" t="str">
        <f ca="1">+IF(OFFSET('Hygiene Data'!$I$13,0,10*ROW('Hygiene Data'!I65))="","",OFFSET('Hygiene Data'!$I$13,0,10*ROW('Hygiene Data'!I65)))</f>
        <v/>
      </c>
    </row>
    <row r="72" spans="1:136" x14ac:dyDescent="0.25">
      <c r="A72" s="482" t="str">
        <f ca="1">+IF(OFFSET('Water Data'!$B$2,0,10*ROW('Water Data'!E66))="","",OFFSET('Water Data'!$B$2,0,10*ROW('Water Data'!E66)))</f>
        <v/>
      </c>
      <c r="B72" s="48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9" t="str">
        <f t="shared" ca="1" si="1"/>
        <v/>
      </c>
      <c r="D72" s="51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3" t="str">
        <f ca="1">+IF(OFFSET('Water Data'!$D$27,0,10*ROW('Water Data'!D66))="","",OFFSET('Water Data'!$D$27,0,10*ROW('Water Data'!D66)))</f>
        <v/>
      </c>
      <c r="BT72" s="373" t="str">
        <f ca="1">+IF(OFFSET('Water Data'!$D$28,0,10*ROW('Water Data'!D66))="","",OFFSET('Water Data'!$D$28,0,10*ROW('Water Data'!D66)))</f>
        <v/>
      </c>
      <c r="BU72" s="373" t="str">
        <f ca="1">+IF(OFFSET('Water Data'!$D$29,0,10*ROW('Water Data'!D66))="","",OFFSET('Water Data'!$D$29,0,10*ROW('Water Data'!D66)))</f>
        <v/>
      </c>
      <c r="BV72" s="373" t="str">
        <f ca="1">+IF(OFFSET('Water Data'!$E$27,0,10*ROW('Water Data'!E66))="","",OFFSET('Water Data'!$E$27,0,10*ROW('Water Data'!E66)))</f>
        <v/>
      </c>
      <c r="BW72" s="373" t="str">
        <f ca="1">+IF(OFFSET('Water Data'!$E$28,0,10*ROW('Water Data'!E66))="","",OFFSET('Water Data'!$E$28,0,10*ROW('Water Data'!E66)))</f>
        <v/>
      </c>
      <c r="BX72" s="373" t="str">
        <f ca="1">+IF(OFFSET('Water Data'!$E$29,0,10*ROW('Water Data'!E66))="","",OFFSET('Water Data'!$E$29,0,10*ROW('Water Data'!E66)))</f>
        <v/>
      </c>
      <c r="BY72" s="373" t="str">
        <f ca="1">+IF(OFFSET('Water Data'!$F$27,0,10*ROW('Water Data'!F66))="","",OFFSET('Water Data'!$F$27,0,10*ROW('Water Data'!F66)))</f>
        <v/>
      </c>
      <c r="BZ72" s="373" t="str">
        <f ca="1">+IF(OFFSET('Water Data'!$F$28,0,10*ROW('Water Data'!F66))="","",OFFSET('Water Data'!$F$28,0,10*ROW('Water Data'!F66)))</f>
        <v/>
      </c>
      <c r="CA72" s="373" t="str">
        <f ca="1">+IF(OFFSET('Water Data'!$F$29,0,10*ROW('Water Data'!F66))="","",OFFSET('Water Data'!$F$29,0,10*ROW('Water Data'!F66)))</f>
        <v/>
      </c>
      <c r="CB72" s="373" t="str">
        <f ca="1">+IF(OFFSET('Water Data'!$G$27,0,10*ROW('Water Data'!G66))="","",OFFSET('Water Data'!$G$27,0,10*ROW('Water Data'!G66)))</f>
        <v/>
      </c>
      <c r="CC72" s="373" t="str">
        <f ca="1">+IF(OFFSET('Water Data'!$G$28,0,10*ROW('Water Data'!G66))="","",OFFSET('Water Data'!$G$28,0,10*ROW('Water Data'!G66)))</f>
        <v/>
      </c>
      <c r="CD72" s="373" t="str">
        <f ca="1">+IF(OFFSET('Water Data'!$G$29,0,10*ROW('Water Data'!G66))="","",OFFSET('Water Data'!$G$29,0,10*ROW('Water Data'!G66)))</f>
        <v/>
      </c>
      <c r="CE72" s="373" t="str">
        <f ca="1">+IF(OFFSET('Water Data'!$H$27,0,10*ROW('Water Data'!H66))="","",OFFSET('Water Data'!$H$27,0,10*ROW('Water Data'!H66)))</f>
        <v/>
      </c>
      <c r="CF72" s="373" t="str">
        <f ca="1">+IF(OFFSET('Water Data'!$H$28,0,10*ROW('Water Data'!H66))="","",OFFSET('Water Data'!$H$28,0,10*ROW('Water Data'!H66)))</f>
        <v/>
      </c>
      <c r="CG72" s="373" t="str">
        <f ca="1">+IF(OFFSET('Water Data'!$H$29,0,10*ROW('Water Data'!H66))="","",OFFSET('Water Data'!$H$29,0,10*ROW('Water Data'!H66)))</f>
        <v/>
      </c>
      <c r="CH72" s="373" t="str">
        <f ca="1">+IF(OFFSET('Water Data'!$I$27,0,10*ROW('Water Data'!I66))="","",OFFSET('Water Data'!$I$27,0,10*ROW('Water Data'!I66)))</f>
        <v/>
      </c>
      <c r="CI72" s="373" t="str">
        <f ca="1">+IF(OFFSET('Water Data'!$I$28,0,10*ROW('Water Data'!I66))="","",OFFSET('Water Data'!$I$28,0,10*ROW('Water Data'!I66)))</f>
        <v/>
      </c>
      <c r="CJ72" s="373" t="str">
        <f ca="1">+IF(OFFSET('Water Data'!$I$29,0,10*ROW('Water Data'!I66))="","",OFFSET('Water Data'!$I$29,0,10*ROW('Water Data'!I66)))</f>
        <v/>
      </c>
      <c r="CK72" s="373" t="str">
        <f ca="1">+IF(OFFSET('Sanitation Data'!$D$28,0,10*ROW('Sanitation Data'!D66))="","",OFFSET('Sanitation Data'!$D$28,0,10*ROW('Sanitation Data'!D66)))</f>
        <v/>
      </c>
      <c r="CL72" s="373" t="str">
        <f ca="1">+IF(OFFSET('Sanitation Data'!$D$29,0,10*ROW('Sanitation Data'!D66))="","",OFFSET('Sanitation Data'!$D$29,0,10*ROW('Sanitation Data'!D66)))</f>
        <v/>
      </c>
      <c r="CM72" s="373" t="str">
        <f ca="1">+IF(OFFSET('Sanitation Data'!$D$30,0,10*ROW('Sanitation Data'!D66))="","",OFFSET('Sanitation Data'!$D$30,0,10*ROW('Sanitation Data'!D66)))</f>
        <v/>
      </c>
      <c r="CN72" s="373" t="str">
        <f ca="1">+IF(OFFSET('Sanitation Data'!$D$31,0,10*ROW('Sanitation Data'!D66))="","",OFFSET('Sanitation Data'!$D$31,0,10*ROW('Sanitation Data'!D66)))</f>
        <v/>
      </c>
      <c r="CO72" s="373" t="str">
        <f ca="1">+IF(OFFSET('Sanitation Data'!$D$32,0,10*ROW('Sanitation Data'!D66))="","",OFFSET('Sanitation Data'!$D$32,0,10*ROW('Sanitation Data'!D66)))</f>
        <v/>
      </c>
      <c r="CP72" s="373" t="str">
        <f ca="1">+IF(OFFSET('Sanitation Data'!$E$28,0,10*ROW('Sanitation Data'!E66))="","",OFFSET('Sanitation Data'!$E$28,0,10*ROW('Sanitation Data'!E66)))</f>
        <v/>
      </c>
      <c r="CQ72" s="373" t="str">
        <f ca="1">+IF(OFFSET('Sanitation Data'!$E$29,0,10*ROW('Sanitation Data'!E66))="","",OFFSET('Sanitation Data'!$E$29,0,10*ROW('Sanitation Data'!E66)))</f>
        <v/>
      </c>
      <c r="CR72" s="373" t="str">
        <f ca="1">+IF(OFFSET('Sanitation Data'!$E$30,0,10*ROW('Sanitation Data'!E66))="","",OFFSET('Sanitation Data'!$E$30,0,10*ROW('Sanitation Data'!E66)))</f>
        <v/>
      </c>
      <c r="CS72" s="373" t="str">
        <f ca="1">+IF(OFFSET('Sanitation Data'!$E$31,0,10*ROW('Sanitation Data'!E66))="","",OFFSET('Sanitation Data'!$E$31,0,10*ROW('Sanitation Data'!E66)))</f>
        <v/>
      </c>
      <c r="CT72" s="373" t="str">
        <f ca="1">+IF(OFFSET('Sanitation Data'!$E$32,0,10*ROW('Sanitation Data'!E66))="","",OFFSET('Sanitation Data'!$E$32,0,10*ROW('Sanitation Data'!E66)))</f>
        <v/>
      </c>
      <c r="CU72" s="373" t="str">
        <f ca="1">+IF(OFFSET('Sanitation Data'!$F$28,0,10*ROW('Sanitation Data'!F66))="","",OFFSET('Sanitation Data'!$F$28,0,10*ROW('Sanitation Data'!F66)))</f>
        <v/>
      </c>
      <c r="CV72" s="373" t="str">
        <f ca="1">+IF(OFFSET('Sanitation Data'!$F$29,0,10*ROW('Sanitation Data'!F66))="","",OFFSET('Sanitation Data'!$F$29,0,10*ROW('Sanitation Data'!F66)))</f>
        <v/>
      </c>
      <c r="CW72" s="373" t="str">
        <f ca="1">+IF(OFFSET('Sanitation Data'!$F$30,0,10*ROW('Sanitation Data'!F66))="","",OFFSET('Sanitation Data'!$F$30,0,10*ROW('Sanitation Data'!F66)))</f>
        <v/>
      </c>
      <c r="CX72" s="373" t="str">
        <f ca="1">+IF(OFFSET('Sanitation Data'!$F$31,0,10*ROW('Sanitation Data'!F66))="","",OFFSET('Sanitation Data'!$F$31,0,10*ROW('Sanitation Data'!F66)))</f>
        <v/>
      </c>
      <c r="CY72" s="373" t="str">
        <f ca="1">+IF(OFFSET('Sanitation Data'!$F$32,0,10*ROW('Sanitation Data'!F66))="","",OFFSET('Sanitation Data'!$F$32,0,10*ROW('Sanitation Data'!F66)))</f>
        <v/>
      </c>
      <c r="CZ72" s="373" t="str">
        <f ca="1">+IF(OFFSET('Sanitation Data'!$G$28,0,10*ROW('Sanitation Data'!G66))="","",OFFSET('Sanitation Data'!$G$28,0,10*ROW('Sanitation Data'!G66)))</f>
        <v/>
      </c>
      <c r="DA72" s="373" t="str">
        <f ca="1">+IF(OFFSET('Sanitation Data'!$G$29,0,10*ROW('Sanitation Data'!G66))="","",OFFSET('Sanitation Data'!$G$29,0,10*ROW('Sanitation Data'!G66)))</f>
        <v/>
      </c>
      <c r="DB72" s="373" t="str">
        <f ca="1">+IF(OFFSET('Sanitation Data'!$G$30,0,10*ROW('Sanitation Data'!G66))="","",OFFSET('Sanitation Data'!$G$30,0,10*ROW('Sanitation Data'!G66)))</f>
        <v/>
      </c>
      <c r="DC72" s="373" t="str">
        <f ca="1">+IF(OFFSET('Sanitation Data'!$G$31,0,10*ROW('Sanitation Data'!G66))="","",OFFSET('Sanitation Data'!$G$31,0,10*ROW('Sanitation Data'!G66)))</f>
        <v/>
      </c>
      <c r="DD72" s="373" t="str">
        <f ca="1">+IF(OFFSET('Sanitation Data'!$G$32,0,10*ROW('Sanitation Data'!G66))="","",OFFSET('Sanitation Data'!$G$32,0,10*ROW('Sanitation Data'!G66)))</f>
        <v/>
      </c>
      <c r="DE72" s="373" t="str">
        <f ca="1">+IF(OFFSET('Sanitation Data'!$H$28,0,10*ROW('Sanitation Data'!H66))="","",OFFSET('Sanitation Data'!$H$28,0,10*ROW('Sanitation Data'!H66)))</f>
        <v/>
      </c>
      <c r="DF72" s="373" t="str">
        <f ca="1">+IF(OFFSET('Sanitation Data'!$H$29,0,10*ROW('Sanitation Data'!H66))="","",OFFSET('Sanitation Data'!$H$29,0,10*ROW('Sanitation Data'!H66)))</f>
        <v/>
      </c>
      <c r="DG72" s="373" t="str">
        <f ca="1">+IF(OFFSET('Sanitation Data'!$H$30,0,10*ROW('Sanitation Data'!H66))="","",OFFSET('Sanitation Data'!$H$30,0,10*ROW('Sanitation Data'!H66)))</f>
        <v/>
      </c>
      <c r="DH72" s="373" t="str">
        <f ca="1">+IF(OFFSET('Sanitation Data'!$H$31,0,10*ROW('Sanitation Data'!H66))="","",OFFSET('Sanitation Data'!$H$31,0,10*ROW('Sanitation Data'!H66)))</f>
        <v/>
      </c>
      <c r="DI72" s="373" t="str">
        <f ca="1">+IF(OFFSET('Sanitation Data'!$H$32,0,10*ROW('Sanitation Data'!H66))="","",OFFSET('Sanitation Data'!$H$32,0,10*ROW('Sanitation Data'!H66)))</f>
        <v/>
      </c>
      <c r="DJ72" s="373" t="str">
        <f ca="1">+IF(OFFSET('Sanitation Data'!$I$28,0,10*ROW('Sanitation Data'!I66))="","",OFFSET('Sanitation Data'!$I$28,0,10*ROW('Sanitation Data'!I66)))</f>
        <v/>
      </c>
      <c r="DK72" s="373" t="str">
        <f ca="1">+IF(OFFSET('Sanitation Data'!$I$29,0,10*ROW('Sanitation Data'!I66))="","",OFFSET('Sanitation Data'!$I$29,0,10*ROW('Sanitation Data'!I66)))</f>
        <v/>
      </c>
      <c r="DL72" s="373" t="str">
        <f ca="1">+IF(OFFSET('Sanitation Data'!$I$30,0,10*ROW('Sanitation Data'!I66))="","",OFFSET('Sanitation Data'!$I$30,0,10*ROW('Sanitation Data'!I66)))</f>
        <v/>
      </c>
      <c r="DM72" s="373" t="str">
        <f ca="1">+IF(OFFSET('Sanitation Data'!$I$31,0,10*ROW('Sanitation Data'!I66))="","",OFFSET('Sanitation Data'!$I$31,0,10*ROW('Sanitation Data'!I66)))</f>
        <v/>
      </c>
      <c r="DN72" s="373" t="str">
        <f ca="1">+IF(OFFSET('Sanitation Data'!$I$32,0,10*ROW('Sanitation Data'!I66))="","",OFFSET('Sanitation Data'!$I$32,0,10*ROW('Sanitation Data'!I66)))</f>
        <v/>
      </c>
      <c r="DO72" s="373" t="str">
        <f ca="1">+IF(OFFSET('Hygiene Data'!$D$11,0,10*ROW('Hygiene Data'!D66))="","",OFFSET('Hygiene Data'!$D$11,0,10*ROW('Hygiene Data'!D66)))</f>
        <v/>
      </c>
      <c r="DP72" s="373" t="str">
        <f ca="1">+IF(OFFSET('Hygiene Data'!$D$12,0,10*ROW('Hygiene Data'!D66))="","",OFFSET('Hygiene Data'!$D$12,0,10*ROW('Hygiene Data'!D66)))</f>
        <v/>
      </c>
      <c r="DQ72" s="373" t="str">
        <f ca="1">+IF(OFFSET('Hygiene Data'!$D$13,0,10*ROW('Hygiene Data'!D66))="","",OFFSET('Hygiene Data'!$D$13,0,10*ROW('Hygiene Data'!D66)))</f>
        <v/>
      </c>
      <c r="DR72" s="373" t="str">
        <f ca="1">+IF(OFFSET('Hygiene Data'!$E$11,0,10*ROW('Hygiene Data'!E66))="","",OFFSET('Hygiene Data'!$E$11,0,10*ROW('Hygiene Data'!E66)))</f>
        <v/>
      </c>
      <c r="DS72" s="373" t="str">
        <f ca="1">+IF(OFFSET('Hygiene Data'!$E$12,0,10*ROW('Hygiene Data'!E66))="","",OFFSET('Hygiene Data'!$E$12,0,10*ROW('Hygiene Data'!E66)))</f>
        <v/>
      </c>
      <c r="DT72" s="373" t="str">
        <f ca="1">+IF(OFFSET('Hygiene Data'!$E$13,0,10*ROW('Hygiene Data'!E66))="","",OFFSET('Hygiene Data'!$E$13,0,10*ROW('Hygiene Data'!E66)))</f>
        <v/>
      </c>
      <c r="DU72" s="373" t="str">
        <f ca="1">+IF(OFFSET('Hygiene Data'!$F$11,0,10*ROW('Hygiene Data'!F66))="","",OFFSET('Hygiene Data'!$F$11,0,10*ROW('Hygiene Data'!F66)))</f>
        <v/>
      </c>
      <c r="DV72" s="373" t="str">
        <f ca="1">+IF(OFFSET('Hygiene Data'!$F$12,0,10*ROW('Hygiene Data'!F66))="","",OFFSET('Hygiene Data'!$F$12,0,10*ROW('Hygiene Data'!F66)))</f>
        <v/>
      </c>
      <c r="DW72" s="373" t="str">
        <f ca="1">+IF(OFFSET('Hygiene Data'!$F$13,0,10*ROW('Hygiene Data'!F66))="","",OFFSET('Hygiene Data'!$F$13,0,10*ROW('Hygiene Data'!F66)))</f>
        <v/>
      </c>
      <c r="DX72" s="373" t="str">
        <f ca="1">+IF(OFFSET('Hygiene Data'!$G$11,0,10*ROW('Hygiene Data'!G66))="","",OFFSET('Hygiene Data'!$G$11,0,10*ROW('Hygiene Data'!G66)))</f>
        <v/>
      </c>
      <c r="DY72" s="373" t="str">
        <f ca="1">+IF(OFFSET('Hygiene Data'!$G$12,0,10*ROW('Hygiene Data'!G66))="","",OFFSET('Hygiene Data'!$G$12,0,10*ROW('Hygiene Data'!G66)))</f>
        <v/>
      </c>
      <c r="DZ72" s="373" t="str">
        <f ca="1">+IF(OFFSET('Hygiene Data'!$G$13,0,10*ROW('Hygiene Data'!G66))="","",OFFSET('Hygiene Data'!$G$13,0,10*ROW('Hygiene Data'!G66)))</f>
        <v/>
      </c>
      <c r="EA72" s="373" t="str">
        <f ca="1">+IF(OFFSET('Hygiene Data'!$H$11,0,10*ROW('Hygiene Data'!H66))="","",OFFSET('Hygiene Data'!$H$11,0,10*ROW('Hygiene Data'!H66)))</f>
        <v/>
      </c>
      <c r="EB72" s="373" t="str">
        <f ca="1">+IF(OFFSET('Hygiene Data'!$H$12,0,10*ROW('Hygiene Data'!H66))="","",OFFSET('Hygiene Data'!$H$12,0,10*ROW('Hygiene Data'!H66)))</f>
        <v/>
      </c>
      <c r="EC72" s="373" t="str">
        <f ca="1">+IF(OFFSET('Hygiene Data'!$H$13,0,10*ROW('Hygiene Data'!H66))="","",OFFSET('Hygiene Data'!$H$13,0,10*ROW('Hygiene Data'!H66)))</f>
        <v/>
      </c>
      <c r="ED72" s="373" t="str">
        <f ca="1">+IF(OFFSET('Hygiene Data'!$I$11,0,10*ROW('Hygiene Data'!I66))="","",OFFSET('Hygiene Data'!$I$11,0,10*ROW('Hygiene Data'!I66)))</f>
        <v/>
      </c>
      <c r="EE72" s="373" t="str">
        <f ca="1">+IF(OFFSET('Hygiene Data'!$I$12,0,10*ROW('Hygiene Data'!I66))="","",OFFSET('Hygiene Data'!$I$12,0,10*ROW('Hygiene Data'!I66)))</f>
        <v/>
      </c>
      <c r="EF72" s="373" t="str">
        <f ca="1">+IF(OFFSET('Hygiene Data'!$I$13,0,10*ROW('Hygiene Data'!I66))="","",OFFSET('Hygiene Data'!$I$13,0,10*ROW('Hygiene Data'!I66)))</f>
        <v/>
      </c>
    </row>
    <row r="73" spans="1:136" x14ac:dyDescent="0.25">
      <c r="A73" s="482" t="str">
        <f ca="1">+IF(OFFSET('Water Data'!$B$2,0,10*ROW('Water Data'!E67))="","",OFFSET('Water Data'!$B$2,0,10*ROW('Water Data'!E67)))</f>
        <v/>
      </c>
      <c r="B73" s="48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9" t="str">
        <f t="shared" ca="1" si="1"/>
        <v/>
      </c>
      <c r="D73" s="51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3" t="str">
        <f ca="1">+IF(OFFSET('Water Data'!$D$27,0,10*ROW('Water Data'!D67))="","",OFFSET('Water Data'!$D$27,0,10*ROW('Water Data'!D67)))</f>
        <v/>
      </c>
      <c r="BT73" s="373" t="str">
        <f ca="1">+IF(OFFSET('Water Data'!$D$28,0,10*ROW('Water Data'!D67))="","",OFFSET('Water Data'!$D$28,0,10*ROW('Water Data'!D67)))</f>
        <v/>
      </c>
      <c r="BU73" s="373" t="str">
        <f ca="1">+IF(OFFSET('Water Data'!$D$29,0,10*ROW('Water Data'!D67))="","",OFFSET('Water Data'!$D$29,0,10*ROW('Water Data'!D67)))</f>
        <v/>
      </c>
      <c r="BV73" s="373" t="str">
        <f ca="1">+IF(OFFSET('Water Data'!$E$27,0,10*ROW('Water Data'!E67))="","",OFFSET('Water Data'!$E$27,0,10*ROW('Water Data'!E67)))</f>
        <v/>
      </c>
      <c r="BW73" s="373" t="str">
        <f ca="1">+IF(OFFSET('Water Data'!$E$28,0,10*ROW('Water Data'!E67))="","",OFFSET('Water Data'!$E$28,0,10*ROW('Water Data'!E67)))</f>
        <v/>
      </c>
      <c r="BX73" s="373" t="str">
        <f ca="1">+IF(OFFSET('Water Data'!$E$29,0,10*ROW('Water Data'!E67))="","",OFFSET('Water Data'!$E$29,0,10*ROW('Water Data'!E67)))</f>
        <v/>
      </c>
      <c r="BY73" s="373" t="str">
        <f ca="1">+IF(OFFSET('Water Data'!$F$27,0,10*ROW('Water Data'!F67))="","",OFFSET('Water Data'!$F$27,0,10*ROW('Water Data'!F67)))</f>
        <v/>
      </c>
      <c r="BZ73" s="373" t="str">
        <f ca="1">+IF(OFFSET('Water Data'!$F$28,0,10*ROW('Water Data'!F67))="","",OFFSET('Water Data'!$F$28,0,10*ROW('Water Data'!F67)))</f>
        <v/>
      </c>
      <c r="CA73" s="373" t="str">
        <f ca="1">+IF(OFFSET('Water Data'!$F$29,0,10*ROW('Water Data'!F67))="","",OFFSET('Water Data'!$F$29,0,10*ROW('Water Data'!F67)))</f>
        <v/>
      </c>
      <c r="CB73" s="373" t="str">
        <f ca="1">+IF(OFFSET('Water Data'!$G$27,0,10*ROW('Water Data'!G67))="","",OFFSET('Water Data'!$G$27,0,10*ROW('Water Data'!G67)))</f>
        <v/>
      </c>
      <c r="CC73" s="373" t="str">
        <f ca="1">+IF(OFFSET('Water Data'!$G$28,0,10*ROW('Water Data'!G67))="","",OFFSET('Water Data'!$G$28,0,10*ROW('Water Data'!G67)))</f>
        <v/>
      </c>
      <c r="CD73" s="373" t="str">
        <f ca="1">+IF(OFFSET('Water Data'!$G$29,0,10*ROW('Water Data'!G67))="","",OFFSET('Water Data'!$G$29,0,10*ROW('Water Data'!G67)))</f>
        <v/>
      </c>
      <c r="CE73" s="373" t="str">
        <f ca="1">+IF(OFFSET('Water Data'!$H$27,0,10*ROW('Water Data'!H67))="","",OFFSET('Water Data'!$H$27,0,10*ROW('Water Data'!H67)))</f>
        <v/>
      </c>
      <c r="CF73" s="373" t="str">
        <f ca="1">+IF(OFFSET('Water Data'!$H$28,0,10*ROW('Water Data'!H67))="","",OFFSET('Water Data'!$H$28,0,10*ROW('Water Data'!H67)))</f>
        <v/>
      </c>
      <c r="CG73" s="373" t="str">
        <f ca="1">+IF(OFFSET('Water Data'!$H$29,0,10*ROW('Water Data'!H67))="","",OFFSET('Water Data'!$H$29,0,10*ROW('Water Data'!H67)))</f>
        <v/>
      </c>
      <c r="CH73" s="373" t="str">
        <f ca="1">+IF(OFFSET('Water Data'!$I$27,0,10*ROW('Water Data'!I67))="","",OFFSET('Water Data'!$I$27,0,10*ROW('Water Data'!I67)))</f>
        <v/>
      </c>
      <c r="CI73" s="373" t="str">
        <f ca="1">+IF(OFFSET('Water Data'!$I$28,0,10*ROW('Water Data'!I67))="","",OFFSET('Water Data'!$I$28,0,10*ROW('Water Data'!I67)))</f>
        <v/>
      </c>
      <c r="CJ73" s="373" t="str">
        <f ca="1">+IF(OFFSET('Water Data'!$I$29,0,10*ROW('Water Data'!I67))="","",OFFSET('Water Data'!$I$29,0,10*ROW('Water Data'!I67)))</f>
        <v/>
      </c>
      <c r="CK73" s="373" t="str">
        <f ca="1">+IF(OFFSET('Sanitation Data'!$D$28,0,10*ROW('Sanitation Data'!D67))="","",OFFSET('Sanitation Data'!$D$28,0,10*ROW('Sanitation Data'!D67)))</f>
        <v/>
      </c>
      <c r="CL73" s="373" t="str">
        <f ca="1">+IF(OFFSET('Sanitation Data'!$D$29,0,10*ROW('Sanitation Data'!D67))="","",OFFSET('Sanitation Data'!$D$29,0,10*ROW('Sanitation Data'!D67)))</f>
        <v/>
      </c>
      <c r="CM73" s="373" t="str">
        <f ca="1">+IF(OFFSET('Sanitation Data'!$D$30,0,10*ROW('Sanitation Data'!D67))="","",OFFSET('Sanitation Data'!$D$30,0,10*ROW('Sanitation Data'!D67)))</f>
        <v/>
      </c>
      <c r="CN73" s="373" t="str">
        <f ca="1">+IF(OFFSET('Sanitation Data'!$D$31,0,10*ROW('Sanitation Data'!D67))="","",OFFSET('Sanitation Data'!$D$31,0,10*ROW('Sanitation Data'!D67)))</f>
        <v/>
      </c>
      <c r="CO73" s="373" t="str">
        <f ca="1">+IF(OFFSET('Sanitation Data'!$D$32,0,10*ROW('Sanitation Data'!D67))="","",OFFSET('Sanitation Data'!$D$32,0,10*ROW('Sanitation Data'!D67)))</f>
        <v/>
      </c>
      <c r="CP73" s="373" t="str">
        <f ca="1">+IF(OFFSET('Sanitation Data'!$E$28,0,10*ROW('Sanitation Data'!E67))="","",OFFSET('Sanitation Data'!$E$28,0,10*ROW('Sanitation Data'!E67)))</f>
        <v/>
      </c>
      <c r="CQ73" s="373" t="str">
        <f ca="1">+IF(OFFSET('Sanitation Data'!$E$29,0,10*ROW('Sanitation Data'!E67))="","",OFFSET('Sanitation Data'!$E$29,0,10*ROW('Sanitation Data'!E67)))</f>
        <v/>
      </c>
      <c r="CR73" s="373" t="str">
        <f ca="1">+IF(OFFSET('Sanitation Data'!$E$30,0,10*ROW('Sanitation Data'!E67))="","",OFFSET('Sanitation Data'!$E$30,0,10*ROW('Sanitation Data'!E67)))</f>
        <v/>
      </c>
      <c r="CS73" s="373" t="str">
        <f ca="1">+IF(OFFSET('Sanitation Data'!$E$31,0,10*ROW('Sanitation Data'!E67))="","",OFFSET('Sanitation Data'!$E$31,0,10*ROW('Sanitation Data'!E67)))</f>
        <v/>
      </c>
      <c r="CT73" s="373" t="str">
        <f ca="1">+IF(OFFSET('Sanitation Data'!$E$32,0,10*ROW('Sanitation Data'!E67))="","",OFFSET('Sanitation Data'!$E$32,0,10*ROW('Sanitation Data'!E67)))</f>
        <v/>
      </c>
      <c r="CU73" s="373" t="str">
        <f ca="1">+IF(OFFSET('Sanitation Data'!$F$28,0,10*ROW('Sanitation Data'!F67))="","",OFFSET('Sanitation Data'!$F$28,0,10*ROW('Sanitation Data'!F67)))</f>
        <v/>
      </c>
      <c r="CV73" s="373" t="str">
        <f ca="1">+IF(OFFSET('Sanitation Data'!$F$29,0,10*ROW('Sanitation Data'!F67))="","",OFFSET('Sanitation Data'!$F$29,0,10*ROW('Sanitation Data'!F67)))</f>
        <v/>
      </c>
      <c r="CW73" s="373" t="str">
        <f ca="1">+IF(OFFSET('Sanitation Data'!$F$30,0,10*ROW('Sanitation Data'!F67))="","",OFFSET('Sanitation Data'!$F$30,0,10*ROW('Sanitation Data'!F67)))</f>
        <v/>
      </c>
      <c r="CX73" s="373" t="str">
        <f ca="1">+IF(OFFSET('Sanitation Data'!$F$31,0,10*ROW('Sanitation Data'!F67))="","",OFFSET('Sanitation Data'!$F$31,0,10*ROW('Sanitation Data'!F67)))</f>
        <v/>
      </c>
      <c r="CY73" s="373" t="str">
        <f ca="1">+IF(OFFSET('Sanitation Data'!$F$32,0,10*ROW('Sanitation Data'!F67))="","",OFFSET('Sanitation Data'!$F$32,0,10*ROW('Sanitation Data'!F67)))</f>
        <v/>
      </c>
      <c r="CZ73" s="373" t="str">
        <f ca="1">+IF(OFFSET('Sanitation Data'!$G$28,0,10*ROW('Sanitation Data'!G67))="","",OFFSET('Sanitation Data'!$G$28,0,10*ROW('Sanitation Data'!G67)))</f>
        <v/>
      </c>
      <c r="DA73" s="373" t="str">
        <f ca="1">+IF(OFFSET('Sanitation Data'!$G$29,0,10*ROW('Sanitation Data'!G67))="","",OFFSET('Sanitation Data'!$G$29,0,10*ROW('Sanitation Data'!G67)))</f>
        <v/>
      </c>
      <c r="DB73" s="373" t="str">
        <f ca="1">+IF(OFFSET('Sanitation Data'!$G$30,0,10*ROW('Sanitation Data'!G67))="","",OFFSET('Sanitation Data'!$G$30,0,10*ROW('Sanitation Data'!G67)))</f>
        <v/>
      </c>
      <c r="DC73" s="373" t="str">
        <f ca="1">+IF(OFFSET('Sanitation Data'!$G$31,0,10*ROW('Sanitation Data'!G67))="","",OFFSET('Sanitation Data'!$G$31,0,10*ROW('Sanitation Data'!G67)))</f>
        <v/>
      </c>
      <c r="DD73" s="373" t="str">
        <f ca="1">+IF(OFFSET('Sanitation Data'!$G$32,0,10*ROW('Sanitation Data'!G67))="","",OFFSET('Sanitation Data'!$G$32,0,10*ROW('Sanitation Data'!G67)))</f>
        <v/>
      </c>
      <c r="DE73" s="373" t="str">
        <f ca="1">+IF(OFFSET('Sanitation Data'!$H$28,0,10*ROW('Sanitation Data'!H67))="","",OFFSET('Sanitation Data'!$H$28,0,10*ROW('Sanitation Data'!H67)))</f>
        <v/>
      </c>
      <c r="DF73" s="373" t="str">
        <f ca="1">+IF(OFFSET('Sanitation Data'!$H$29,0,10*ROW('Sanitation Data'!H67))="","",OFFSET('Sanitation Data'!$H$29,0,10*ROW('Sanitation Data'!H67)))</f>
        <v/>
      </c>
      <c r="DG73" s="373" t="str">
        <f ca="1">+IF(OFFSET('Sanitation Data'!$H$30,0,10*ROW('Sanitation Data'!H67))="","",OFFSET('Sanitation Data'!$H$30,0,10*ROW('Sanitation Data'!H67)))</f>
        <v/>
      </c>
      <c r="DH73" s="373" t="str">
        <f ca="1">+IF(OFFSET('Sanitation Data'!$H$31,0,10*ROW('Sanitation Data'!H67))="","",OFFSET('Sanitation Data'!$H$31,0,10*ROW('Sanitation Data'!H67)))</f>
        <v/>
      </c>
      <c r="DI73" s="373" t="str">
        <f ca="1">+IF(OFFSET('Sanitation Data'!$H$32,0,10*ROW('Sanitation Data'!H67))="","",OFFSET('Sanitation Data'!$H$32,0,10*ROW('Sanitation Data'!H67)))</f>
        <v/>
      </c>
      <c r="DJ73" s="373" t="str">
        <f ca="1">+IF(OFFSET('Sanitation Data'!$I$28,0,10*ROW('Sanitation Data'!I67))="","",OFFSET('Sanitation Data'!$I$28,0,10*ROW('Sanitation Data'!I67)))</f>
        <v/>
      </c>
      <c r="DK73" s="373" t="str">
        <f ca="1">+IF(OFFSET('Sanitation Data'!$I$29,0,10*ROW('Sanitation Data'!I67))="","",OFFSET('Sanitation Data'!$I$29,0,10*ROW('Sanitation Data'!I67)))</f>
        <v/>
      </c>
      <c r="DL73" s="373" t="str">
        <f ca="1">+IF(OFFSET('Sanitation Data'!$I$30,0,10*ROW('Sanitation Data'!I67))="","",OFFSET('Sanitation Data'!$I$30,0,10*ROW('Sanitation Data'!I67)))</f>
        <v/>
      </c>
      <c r="DM73" s="373" t="str">
        <f ca="1">+IF(OFFSET('Sanitation Data'!$I$31,0,10*ROW('Sanitation Data'!I67))="","",OFFSET('Sanitation Data'!$I$31,0,10*ROW('Sanitation Data'!I67)))</f>
        <v/>
      </c>
      <c r="DN73" s="373" t="str">
        <f ca="1">+IF(OFFSET('Sanitation Data'!$I$32,0,10*ROW('Sanitation Data'!I67))="","",OFFSET('Sanitation Data'!$I$32,0,10*ROW('Sanitation Data'!I67)))</f>
        <v/>
      </c>
      <c r="DO73" s="373" t="str">
        <f ca="1">+IF(OFFSET('Hygiene Data'!$D$11,0,10*ROW('Hygiene Data'!D67))="","",OFFSET('Hygiene Data'!$D$11,0,10*ROW('Hygiene Data'!D67)))</f>
        <v/>
      </c>
      <c r="DP73" s="373" t="str">
        <f ca="1">+IF(OFFSET('Hygiene Data'!$D$12,0,10*ROW('Hygiene Data'!D67))="","",OFFSET('Hygiene Data'!$D$12,0,10*ROW('Hygiene Data'!D67)))</f>
        <v/>
      </c>
      <c r="DQ73" s="373" t="str">
        <f ca="1">+IF(OFFSET('Hygiene Data'!$D$13,0,10*ROW('Hygiene Data'!D67))="","",OFFSET('Hygiene Data'!$D$13,0,10*ROW('Hygiene Data'!D67)))</f>
        <v/>
      </c>
      <c r="DR73" s="373" t="str">
        <f ca="1">+IF(OFFSET('Hygiene Data'!$E$11,0,10*ROW('Hygiene Data'!E67))="","",OFFSET('Hygiene Data'!$E$11,0,10*ROW('Hygiene Data'!E67)))</f>
        <v/>
      </c>
      <c r="DS73" s="373" t="str">
        <f ca="1">+IF(OFFSET('Hygiene Data'!$E$12,0,10*ROW('Hygiene Data'!E67))="","",OFFSET('Hygiene Data'!$E$12,0,10*ROW('Hygiene Data'!E67)))</f>
        <v/>
      </c>
      <c r="DT73" s="373" t="str">
        <f ca="1">+IF(OFFSET('Hygiene Data'!$E$13,0,10*ROW('Hygiene Data'!E67))="","",OFFSET('Hygiene Data'!$E$13,0,10*ROW('Hygiene Data'!E67)))</f>
        <v/>
      </c>
      <c r="DU73" s="373" t="str">
        <f ca="1">+IF(OFFSET('Hygiene Data'!$F$11,0,10*ROW('Hygiene Data'!F67))="","",OFFSET('Hygiene Data'!$F$11,0,10*ROW('Hygiene Data'!F67)))</f>
        <v/>
      </c>
      <c r="DV73" s="373" t="str">
        <f ca="1">+IF(OFFSET('Hygiene Data'!$F$12,0,10*ROW('Hygiene Data'!F67))="","",OFFSET('Hygiene Data'!$F$12,0,10*ROW('Hygiene Data'!F67)))</f>
        <v/>
      </c>
      <c r="DW73" s="373" t="str">
        <f ca="1">+IF(OFFSET('Hygiene Data'!$F$13,0,10*ROW('Hygiene Data'!F67))="","",OFFSET('Hygiene Data'!$F$13,0,10*ROW('Hygiene Data'!F67)))</f>
        <v/>
      </c>
      <c r="DX73" s="373" t="str">
        <f ca="1">+IF(OFFSET('Hygiene Data'!$G$11,0,10*ROW('Hygiene Data'!G67))="","",OFFSET('Hygiene Data'!$G$11,0,10*ROW('Hygiene Data'!G67)))</f>
        <v/>
      </c>
      <c r="DY73" s="373" t="str">
        <f ca="1">+IF(OFFSET('Hygiene Data'!$G$12,0,10*ROW('Hygiene Data'!G67))="","",OFFSET('Hygiene Data'!$G$12,0,10*ROW('Hygiene Data'!G67)))</f>
        <v/>
      </c>
      <c r="DZ73" s="373" t="str">
        <f ca="1">+IF(OFFSET('Hygiene Data'!$G$13,0,10*ROW('Hygiene Data'!G67))="","",OFFSET('Hygiene Data'!$G$13,0,10*ROW('Hygiene Data'!G67)))</f>
        <v/>
      </c>
      <c r="EA73" s="373" t="str">
        <f ca="1">+IF(OFFSET('Hygiene Data'!$H$11,0,10*ROW('Hygiene Data'!H67))="","",OFFSET('Hygiene Data'!$H$11,0,10*ROW('Hygiene Data'!H67)))</f>
        <v/>
      </c>
      <c r="EB73" s="373" t="str">
        <f ca="1">+IF(OFFSET('Hygiene Data'!$H$12,0,10*ROW('Hygiene Data'!H67))="","",OFFSET('Hygiene Data'!$H$12,0,10*ROW('Hygiene Data'!H67)))</f>
        <v/>
      </c>
      <c r="EC73" s="373" t="str">
        <f ca="1">+IF(OFFSET('Hygiene Data'!$H$13,0,10*ROW('Hygiene Data'!H67))="","",OFFSET('Hygiene Data'!$H$13,0,10*ROW('Hygiene Data'!H67)))</f>
        <v/>
      </c>
      <c r="ED73" s="373" t="str">
        <f ca="1">+IF(OFFSET('Hygiene Data'!$I$11,0,10*ROW('Hygiene Data'!I67))="","",OFFSET('Hygiene Data'!$I$11,0,10*ROW('Hygiene Data'!I67)))</f>
        <v/>
      </c>
      <c r="EE73" s="373" t="str">
        <f ca="1">+IF(OFFSET('Hygiene Data'!$I$12,0,10*ROW('Hygiene Data'!I67))="","",OFFSET('Hygiene Data'!$I$12,0,10*ROW('Hygiene Data'!I67)))</f>
        <v/>
      </c>
      <c r="EF73" s="373" t="str">
        <f ca="1">+IF(OFFSET('Hygiene Data'!$I$13,0,10*ROW('Hygiene Data'!I67))="","",OFFSET('Hygiene Data'!$I$13,0,10*ROW('Hygiene Data'!I67)))</f>
        <v/>
      </c>
    </row>
    <row r="74" spans="1:136" x14ac:dyDescent="0.25">
      <c r="A74" s="482" t="str">
        <f ca="1">+IF(OFFSET('Water Data'!$B$2,0,10*ROW('Water Data'!E68))="","",OFFSET('Water Data'!$B$2,0,10*ROW('Water Data'!E68)))</f>
        <v/>
      </c>
      <c r="B74" s="48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9" t="str">
        <f t="shared" ca="1" si="1"/>
        <v/>
      </c>
      <c r="D74" s="51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3" t="str">
        <f ca="1">+IF(OFFSET('Water Data'!$D$27,0,10*ROW('Water Data'!D68))="","",OFFSET('Water Data'!$D$27,0,10*ROW('Water Data'!D68)))</f>
        <v/>
      </c>
      <c r="BT74" s="373" t="str">
        <f ca="1">+IF(OFFSET('Water Data'!$D$28,0,10*ROW('Water Data'!D68))="","",OFFSET('Water Data'!$D$28,0,10*ROW('Water Data'!D68)))</f>
        <v/>
      </c>
      <c r="BU74" s="373" t="str">
        <f ca="1">+IF(OFFSET('Water Data'!$D$29,0,10*ROW('Water Data'!D68))="","",OFFSET('Water Data'!$D$29,0,10*ROW('Water Data'!D68)))</f>
        <v/>
      </c>
      <c r="BV74" s="373" t="str">
        <f ca="1">+IF(OFFSET('Water Data'!$E$27,0,10*ROW('Water Data'!E68))="","",OFFSET('Water Data'!$E$27,0,10*ROW('Water Data'!E68)))</f>
        <v/>
      </c>
      <c r="BW74" s="373" t="str">
        <f ca="1">+IF(OFFSET('Water Data'!$E$28,0,10*ROW('Water Data'!E68))="","",OFFSET('Water Data'!$E$28,0,10*ROW('Water Data'!E68)))</f>
        <v/>
      </c>
      <c r="BX74" s="373" t="str">
        <f ca="1">+IF(OFFSET('Water Data'!$E$29,0,10*ROW('Water Data'!E68))="","",OFFSET('Water Data'!$E$29,0,10*ROW('Water Data'!E68)))</f>
        <v/>
      </c>
      <c r="BY74" s="373" t="str">
        <f ca="1">+IF(OFFSET('Water Data'!$F$27,0,10*ROW('Water Data'!F68))="","",OFFSET('Water Data'!$F$27,0,10*ROW('Water Data'!F68)))</f>
        <v/>
      </c>
      <c r="BZ74" s="373" t="str">
        <f ca="1">+IF(OFFSET('Water Data'!$F$28,0,10*ROW('Water Data'!F68))="","",OFFSET('Water Data'!$F$28,0,10*ROW('Water Data'!F68)))</f>
        <v/>
      </c>
      <c r="CA74" s="373" t="str">
        <f ca="1">+IF(OFFSET('Water Data'!$F$29,0,10*ROW('Water Data'!F68))="","",OFFSET('Water Data'!$F$29,0,10*ROW('Water Data'!F68)))</f>
        <v/>
      </c>
      <c r="CB74" s="373" t="str">
        <f ca="1">+IF(OFFSET('Water Data'!$G$27,0,10*ROW('Water Data'!G68))="","",OFFSET('Water Data'!$G$27,0,10*ROW('Water Data'!G68)))</f>
        <v/>
      </c>
      <c r="CC74" s="373" t="str">
        <f ca="1">+IF(OFFSET('Water Data'!$G$28,0,10*ROW('Water Data'!G68))="","",OFFSET('Water Data'!$G$28,0,10*ROW('Water Data'!G68)))</f>
        <v/>
      </c>
      <c r="CD74" s="373" t="str">
        <f ca="1">+IF(OFFSET('Water Data'!$G$29,0,10*ROW('Water Data'!G68))="","",OFFSET('Water Data'!$G$29,0,10*ROW('Water Data'!G68)))</f>
        <v/>
      </c>
      <c r="CE74" s="373" t="str">
        <f ca="1">+IF(OFFSET('Water Data'!$H$27,0,10*ROW('Water Data'!H68))="","",OFFSET('Water Data'!$H$27,0,10*ROW('Water Data'!H68)))</f>
        <v/>
      </c>
      <c r="CF74" s="373" t="str">
        <f ca="1">+IF(OFFSET('Water Data'!$H$28,0,10*ROW('Water Data'!H68))="","",OFFSET('Water Data'!$H$28,0,10*ROW('Water Data'!H68)))</f>
        <v/>
      </c>
      <c r="CG74" s="373" t="str">
        <f ca="1">+IF(OFFSET('Water Data'!$H$29,0,10*ROW('Water Data'!H68))="","",OFFSET('Water Data'!$H$29,0,10*ROW('Water Data'!H68)))</f>
        <v/>
      </c>
      <c r="CH74" s="373" t="str">
        <f ca="1">+IF(OFFSET('Water Data'!$I$27,0,10*ROW('Water Data'!I68))="","",OFFSET('Water Data'!$I$27,0,10*ROW('Water Data'!I68)))</f>
        <v/>
      </c>
      <c r="CI74" s="373" t="str">
        <f ca="1">+IF(OFFSET('Water Data'!$I$28,0,10*ROW('Water Data'!I68))="","",OFFSET('Water Data'!$I$28,0,10*ROW('Water Data'!I68)))</f>
        <v/>
      </c>
      <c r="CJ74" s="373" t="str">
        <f ca="1">+IF(OFFSET('Water Data'!$I$29,0,10*ROW('Water Data'!I68))="","",OFFSET('Water Data'!$I$29,0,10*ROW('Water Data'!I68)))</f>
        <v/>
      </c>
      <c r="CK74" s="373" t="str">
        <f ca="1">+IF(OFFSET('Sanitation Data'!$D$28,0,10*ROW('Sanitation Data'!D68))="","",OFFSET('Sanitation Data'!$D$28,0,10*ROW('Sanitation Data'!D68)))</f>
        <v/>
      </c>
      <c r="CL74" s="373" t="str">
        <f ca="1">+IF(OFFSET('Sanitation Data'!$D$29,0,10*ROW('Sanitation Data'!D68))="","",OFFSET('Sanitation Data'!$D$29,0,10*ROW('Sanitation Data'!D68)))</f>
        <v/>
      </c>
      <c r="CM74" s="373" t="str">
        <f ca="1">+IF(OFFSET('Sanitation Data'!$D$30,0,10*ROW('Sanitation Data'!D68))="","",OFFSET('Sanitation Data'!$D$30,0,10*ROW('Sanitation Data'!D68)))</f>
        <v/>
      </c>
      <c r="CN74" s="373" t="str">
        <f ca="1">+IF(OFFSET('Sanitation Data'!$D$31,0,10*ROW('Sanitation Data'!D68))="","",OFFSET('Sanitation Data'!$D$31,0,10*ROW('Sanitation Data'!D68)))</f>
        <v/>
      </c>
      <c r="CO74" s="373" t="str">
        <f ca="1">+IF(OFFSET('Sanitation Data'!$D$32,0,10*ROW('Sanitation Data'!D68))="","",OFFSET('Sanitation Data'!$D$32,0,10*ROW('Sanitation Data'!D68)))</f>
        <v/>
      </c>
      <c r="CP74" s="373" t="str">
        <f ca="1">+IF(OFFSET('Sanitation Data'!$E$28,0,10*ROW('Sanitation Data'!E68))="","",OFFSET('Sanitation Data'!$E$28,0,10*ROW('Sanitation Data'!E68)))</f>
        <v/>
      </c>
      <c r="CQ74" s="373" t="str">
        <f ca="1">+IF(OFFSET('Sanitation Data'!$E$29,0,10*ROW('Sanitation Data'!E68))="","",OFFSET('Sanitation Data'!$E$29,0,10*ROW('Sanitation Data'!E68)))</f>
        <v/>
      </c>
      <c r="CR74" s="373" t="str">
        <f ca="1">+IF(OFFSET('Sanitation Data'!$E$30,0,10*ROW('Sanitation Data'!E68))="","",OFFSET('Sanitation Data'!$E$30,0,10*ROW('Sanitation Data'!E68)))</f>
        <v/>
      </c>
      <c r="CS74" s="373" t="str">
        <f ca="1">+IF(OFFSET('Sanitation Data'!$E$31,0,10*ROW('Sanitation Data'!E68))="","",OFFSET('Sanitation Data'!$E$31,0,10*ROW('Sanitation Data'!E68)))</f>
        <v/>
      </c>
      <c r="CT74" s="373" t="str">
        <f ca="1">+IF(OFFSET('Sanitation Data'!$E$32,0,10*ROW('Sanitation Data'!E68))="","",OFFSET('Sanitation Data'!$E$32,0,10*ROW('Sanitation Data'!E68)))</f>
        <v/>
      </c>
      <c r="CU74" s="373" t="str">
        <f ca="1">+IF(OFFSET('Sanitation Data'!$F$28,0,10*ROW('Sanitation Data'!F68))="","",OFFSET('Sanitation Data'!$F$28,0,10*ROW('Sanitation Data'!F68)))</f>
        <v/>
      </c>
      <c r="CV74" s="373" t="str">
        <f ca="1">+IF(OFFSET('Sanitation Data'!$F$29,0,10*ROW('Sanitation Data'!F68))="","",OFFSET('Sanitation Data'!$F$29,0,10*ROW('Sanitation Data'!F68)))</f>
        <v/>
      </c>
      <c r="CW74" s="373" t="str">
        <f ca="1">+IF(OFFSET('Sanitation Data'!$F$30,0,10*ROW('Sanitation Data'!F68))="","",OFFSET('Sanitation Data'!$F$30,0,10*ROW('Sanitation Data'!F68)))</f>
        <v/>
      </c>
      <c r="CX74" s="373" t="str">
        <f ca="1">+IF(OFFSET('Sanitation Data'!$F$31,0,10*ROW('Sanitation Data'!F68))="","",OFFSET('Sanitation Data'!$F$31,0,10*ROW('Sanitation Data'!F68)))</f>
        <v/>
      </c>
      <c r="CY74" s="373" t="str">
        <f ca="1">+IF(OFFSET('Sanitation Data'!$F$32,0,10*ROW('Sanitation Data'!F68))="","",OFFSET('Sanitation Data'!$F$32,0,10*ROW('Sanitation Data'!F68)))</f>
        <v/>
      </c>
      <c r="CZ74" s="373" t="str">
        <f ca="1">+IF(OFFSET('Sanitation Data'!$G$28,0,10*ROW('Sanitation Data'!G68))="","",OFFSET('Sanitation Data'!$G$28,0,10*ROW('Sanitation Data'!G68)))</f>
        <v/>
      </c>
      <c r="DA74" s="373" t="str">
        <f ca="1">+IF(OFFSET('Sanitation Data'!$G$29,0,10*ROW('Sanitation Data'!G68))="","",OFFSET('Sanitation Data'!$G$29,0,10*ROW('Sanitation Data'!G68)))</f>
        <v/>
      </c>
      <c r="DB74" s="373" t="str">
        <f ca="1">+IF(OFFSET('Sanitation Data'!$G$30,0,10*ROW('Sanitation Data'!G68))="","",OFFSET('Sanitation Data'!$G$30,0,10*ROW('Sanitation Data'!G68)))</f>
        <v/>
      </c>
      <c r="DC74" s="373" t="str">
        <f ca="1">+IF(OFFSET('Sanitation Data'!$G$31,0,10*ROW('Sanitation Data'!G68))="","",OFFSET('Sanitation Data'!$G$31,0,10*ROW('Sanitation Data'!G68)))</f>
        <v/>
      </c>
      <c r="DD74" s="373" t="str">
        <f ca="1">+IF(OFFSET('Sanitation Data'!$G$32,0,10*ROW('Sanitation Data'!G68))="","",OFFSET('Sanitation Data'!$G$32,0,10*ROW('Sanitation Data'!G68)))</f>
        <v/>
      </c>
      <c r="DE74" s="373" t="str">
        <f ca="1">+IF(OFFSET('Sanitation Data'!$H$28,0,10*ROW('Sanitation Data'!H68))="","",OFFSET('Sanitation Data'!$H$28,0,10*ROW('Sanitation Data'!H68)))</f>
        <v/>
      </c>
      <c r="DF74" s="373" t="str">
        <f ca="1">+IF(OFFSET('Sanitation Data'!$H$29,0,10*ROW('Sanitation Data'!H68))="","",OFFSET('Sanitation Data'!$H$29,0,10*ROW('Sanitation Data'!H68)))</f>
        <v/>
      </c>
      <c r="DG74" s="373" t="str">
        <f ca="1">+IF(OFFSET('Sanitation Data'!$H$30,0,10*ROW('Sanitation Data'!H68))="","",OFFSET('Sanitation Data'!$H$30,0,10*ROW('Sanitation Data'!H68)))</f>
        <v/>
      </c>
      <c r="DH74" s="373" t="str">
        <f ca="1">+IF(OFFSET('Sanitation Data'!$H$31,0,10*ROW('Sanitation Data'!H68))="","",OFFSET('Sanitation Data'!$H$31,0,10*ROW('Sanitation Data'!H68)))</f>
        <v/>
      </c>
      <c r="DI74" s="373" t="str">
        <f ca="1">+IF(OFFSET('Sanitation Data'!$H$32,0,10*ROW('Sanitation Data'!H68))="","",OFFSET('Sanitation Data'!$H$32,0,10*ROW('Sanitation Data'!H68)))</f>
        <v/>
      </c>
      <c r="DJ74" s="373" t="str">
        <f ca="1">+IF(OFFSET('Sanitation Data'!$I$28,0,10*ROW('Sanitation Data'!I68))="","",OFFSET('Sanitation Data'!$I$28,0,10*ROW('Sanitation Data'!I68)))</f>
        <v/>
      </c>
      <c r="DK74" s="373" t="str">
        <f ca="1">+IF(OFFSET('Sanitation Data'!$I$29,0,10*ROW('Sanitation Data'!I68))="","",OFFSET('Sanitation Data'!$I$29,0,10*ROW('Sanitation Data'!I68)))</f>
        <v/>
      </c>
      <c r="DL74" s="373" t="str">
        <f ca="1">+IF(OFFSET('Sanitation Data'!$I$30,0,10*ROW('Sanitation Data'!I68))="","",OFFSET('Sanitation Data'!$I$30,0,10*ROW('Sanitation Data'!I68)))</f>
        <v/>
      </c>
      <c r="DM74" s="373" t="str">
        <f ca="1">+IF(OFFSET('Sanitation Data'!$I$31,0,10*ROW('Sanitation Data'!I68))="","",OFFSET('Sanitation Data'!$I$31,0,10*ROW('Sanitation Data'!I68)))</f>
        <v/>
      </c>
      <c r="DN74" s="373" t="str">
        <f ca="1">+IF(OFFSET('Sanitation Data'!$I$32,0,10*ROW('Sanitation Data'!I68))="","",OFFSET('Sanitation Data'!$I$32,0,10*ROW('Sanitation Data'!I68)))</f>
        <v/>
      </c>
      <c r="DO74" s="373" t="str">
        <f ca="1">+IF(OFFSET('Hygiene Data'!$D$11,0,10*ROW('Hygiene Data'!D68))="","",OFFSET('Hygiene Data'!$D$11,0,10*ROW('Hygiene Data'!D68)))</f>
        <v/>
      </c>
      <c r="DP74" s="373" t="str">
        <f ca="1">+IF(OFFSET('Hygiene Data'!$D$12,0,10*ROW('Hygiene Data'!D68))="","",OFFSET('Hygiene Data'!$D$12,0,10*ROW('Hygiene Data'!D68)))</f>
        <v/>
      </c>
      <c r="DQ74" s="373" t="str">
        <f ca="1">+IF(OFFSET('Hygiene Data'!$D$13,0,10*ROW('Hygiene Data'!D68))="","",OFFSET('Hygiene Data'!$D$13,0,10*ROW('Hygiene Data'!D68)))</f>
        <v/>
      </c>
      <c r="DR74" s="373" t="str">
        <f ca="1">+IF(OFFSET('Hygiene Data'!$E$11,0,10*ROW('Hygiene Data'!E68))="","",OFFSET('Hygiene Data'!$E$11,0,10*ROW('Hygiene Data'!E68)))</f>
        <v/>
      </c>
      <c r="DS74" s="373" t="str">
        <f ca="1">+IF(OFFSET('Hygiene Data'!$E$12,0,10*ROW('Hygiene Data'!E68))="","",OFFSET('Hygiene Data'!$E$12,0,10*ROW('Hygiene Data'!E68)))</f>
        <v/>
      </c>
      <c r="DT74" s="373" t="str">
        <f ca="1">+IF(OFFSET('Hygiene Data'!$E$13,0,10*ROW('Hygiene Data'!E68))="","",OFFSET('Hygiene Data'!$E$13,0,10*ROW('Hygiene Data'!E68)))</f>
        <v/>
      </c>
      <c r="DU74" s="373" t="str">
        <f ca="1">+IF(OFFSET('Hygiene Data'!$F$11,0,10*ROW('Hygiene Data'!F68))="","",OFFSET('Hygiene Data'!$F$11,0,10*ROW('Hygiene Data'!F68)))</f>
        <v/>
      </c>
      <c r="DV74" s="373" t="str">
        <f ca="1">+IF(OFFSET('Hygiene Data'!$F$12,0,10*ROW('Hygiene Data'!F68))="","",OFFSET('Hygiene Data'!$F$12,0,10*ROW('Hygiene Data'!F68)))</f>
        <v/>
      </c>
      <c r="DW74" s="373" t="str">
        <f ca="1">+IF(OFFSET('Hygiene Data'!$F$13,0,10*ROW('Hygiene Data'!F68))="","",OFFSET('Hygiene Data'!$F$13,0,10*ROW('Hygiene Data'!F68)))</f>
        <v/>
      </c>
      <c r="DX74" s="373" t="str">
        <f ca="1">+IF(OFFSET('Hygiene Data'!$G$11,0,10*ROW('Hygiene Data'!G68))="","",OFFSET('Hygiene Data'!$G$11,0,10*ROW('Hygiene Data'!G68)))</f>
        <v/>
      </c>
      <c r="DY74" s="373" t="str">
        <f ca="1">+IF(OFFSET('Hygiene Data'!$G$12,0,10*ROW('Hygiene Data'!G68))="","",OFFSET('Hygiene Data'!$G$12,0,10*ROW('Hygiene Data'!G68)))</f>
        <v/>
      </c>
      <c r="DZ74" s="373" t="str">
        <f ca="1">+IF(OFFSET('Hygiene Data'!$G$13,0,10*ROW('Hygiene Data'!G68))="","",OFFSET('Hygiene Data'!$G$13,0,10*ROW('Hygiene Data'!G68)))</f>
        <v/>
      </c>
      <c r="EA74" s="373" t="str">
        <f ca="1">+IF(OFFSET('Hygiene Data'!$H$11,0,10*ROW('Hygiene Data'!H68))="","",OFFSET('Hygiene Data'!$H$11,0,10*ROW('Hygiene Data'!H68)))</f>
        <v/>
      </c>
      <c r="EB74" s="373" t="str">
        <f ca="1">+IF(OFFSET('Hygiene Data'!$H$12,0,10*ROW('Hygiene Data'!H68))="","",OFFSET('Hygiene Data'!$H$12,0,10*ROW('Hygiene Data'!H68)))</f>
        <v/>
      </c>
      <c r="EC74" s="373" t="str">
        <f ca="1">+IF(OFFSET('Hygiene Data'!$H$13,0,10*ROW('Hygiene Data'!H68))="","",OFFSET('Hygiene Data'!$H$13,0,10*ROW('Hygiene Data'!H68)))</f>
        <v/>
      </c>
      <c r="ED74" s="373" t="str">
        <f ca="1">+IF(OFFSET('Hygiene Data'!$I$11,0,10*ROW('Hygiene Data'!I68))="","",OFFSET('Hygiene Data'!$I$11,0,10*ROW('Hygiene Data'!I68)))</f>
        <v/>
      </c>
      <c r="EE74" s="373" t="str">
        <f ca="1">+IF(OFFSET('Hygiene Data'!$I$12,0,10*ROW('Hygiene Data'!I68))="","",OFFSET('Hygiene Data'!$I$12,0,10*ROW('Hygiene Data'!I68)))</f>
        <v/>
      </c>
      <c r="EF74" s="373" t="str">
        <f ca="1">+IF(OFFSET('Hygiene Data'!$I$13,0,10*ROW('Hygiene Data'!I68))="","",OFFSET('Hygiene Data'!$I$13,0,10*ROW('Hygiene Data'!I68)))</f>
        <v/>
      </c>
    </row>
    <row r="75" spans="1:136" x14ac:dyDescent="0.25">
      <c r="A75" s="482" t="str">
        <f ca="1">+IF(OFFSET('Water Data'!$B$2,0,10*ROW('Water Data'!E69))="","",OFFSET('Water Data'!$B$2,0,10*ROW('Water Data'!E69)))</f>
        <v/>
      </c>
      <c r="B75" s="48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9" t="str">
        <f t="shared" ca="1" si="1"/>
        <v/>
      </c>
      <c r="D75" s="51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3" t="str">
        <f ca="1">+IF(OFFSET('Water Data'!$D$27,0,10*ROW('Water Data'!D69))="","",OFFSET('Water Data'!$D$27,0,10*ROW('Water Data'!D69)))</f>
        <v/>
      </c>
      <c r="BT75" s="373" t="str">
        <f ca="1">+IF(OFFSET('Water Data'!$D$28,0,10*ROW('Water Data'!D69))="","",OFFSET('Water Data'!$D$28,0,10*ROW('Water Data'!D69)))</f>
        <v/>
      </c>
      <c r="BU75" s="373" t="str">
        <f ca="1">+IF(OFFSET('Water Data'!$D$29,0,10*ROW('Water Data'!D69))="","",OFFSET('Water Data'!$D$29,0,10*ROW('Water Data'!D69)))</f>
        <v/>
      </c>
      <c r="BV75" s="373" t="str">
        <f ca="1">+IF(OFFSET('Water Data'!$E$27,0,10*ROW('Water Data'!E69))="","",OFFSET('Water Data'!$E$27,0,10*ROW('Water Data'!E69)))</f>
        <v/>
      </c>
      <c r="BW75" s="373" t="str">
        <f ca="1">+IF(OFFSET('Water Data'!$E$28,0,10*ROW('Water Data'!E69))="","",OFFSET('Water Data'!$E$28,0,10*ROW('Water Data'!E69)))</f>
        <v/>
      </c>
      <c r="BX75" s="373" t="str">
        <f ca="1">+IF(OFFSET('Water Data'!$E$29,0,10*ROW('Water Data'!E69))="","",OFFSET('Water Data'!$E$29,0,10*ROW('Water Data'!E69)))</f>
        <v/>
      </c>
      <c r="BY75" s="373" t="str">
        <f ca="1">+IF(OFFSET('Water Data'!$F$27,0,10*ROW('Water Data'!F69))="","",OFFSET('Water Data'!$F$27,0,10*ROW('Water Data'!F69)))</f>
        <v/>
      </c>
      <c r="BZ75" s="373" t="str">
        <f ca="1">+IF(OFFSET('Water Data'!$F$28,0,10*ROW('Water Data'!F69))="","",OFFSET('Water Data'!$F$28,0,10*ROW('Water Data'!F69)))</f>
        <v/>
      </c>
      <c r="CA75" s="373" t="str">
        <f ca="1">+IF(OFFSET('Water Data'!$F$29,0,10*ROW('Water Data'!F69))="","",OFFSET('Water Data'!$F$29,0,10*ROW('Water Data'!F69)))</f>
        <v/>
      </c>
      <c r="CB75" s="373" t="str">
        <f ca="1">+IF(OFFSET('Water Data'!$G$27,0,10*ROW('Water Data'!G69))="","",OFFSET('Water Data'!$G$27,0,10*ROW('Water Data'!G69)))</f>
        <v/>
      </c>
      <c r="CC75" s="373" t="str">
        <f ca="1">+IF(OFFSET('Water Data'!$G$28,0,10*ROW('Water Data'!G69))="","",OFFSET('Water Data'!$G$28,0,10*ROW('Water Data'!G69)))</f>
        <v/>
      </c>
      <c r="CD75" s="373" t="str">
        <f ca="1">+IF(OFFSET('Water Data'!$G$29,0,10*ROW('Water Data'!G69))="","",OFFSET('Water Data'!$G$29,0,10*ROW('Water Data'!G69)))</f>
        <v/>
      </c>
      <c r="CE75" s="373" t="str">
        <f ca="1">+IF(OFFSET('Water Data'!$H$27,0,10*ROW('Water Data'!H69))="","",OFFSET('Water Data'!$H$27,0,10*ROW('Water Data'!H69)))</f>
        <v/>
      </c>
      <c r="CF75" s="373" t="str">
        <f ca="1">+IF(OFFSET('Water Data'!$H$28,0,10*ROW('Water Data'!H69))="","",OFFSET('Water Data'!$H$28,0,10*ROW('Water Data'!H69)))</f>
        <v/>
      </c>
      <c r="CG75" s="373" t="str">
        <f ca="1">+IF(OFFSET('Water Data'!$H$29,0,10*ROW('Water Data'!H69))="","",OFFSET('Water Data'!$H$29,0,10*ROW('Water Data'!H69)))</f>
        <v/>
      </c>
      <c r="CH75" s="373" t="str">
        <f ca="1">+IF(OFFSET('Water Data'!$I$27,0,10*ROW('Water Data'!I69))="","",OFFSET('Water Data'!$I$27,0,10*ROW('Water Data'!I69)))</f>
        <v/>
      </c>
      <c r="CI75" s="373" t="str">
        <f ca="1">+IF(OFFSET('Water Data'!$I$28,0,10*ROW('Water Data'!I69))="","",OFFSET('Water Data'!$I$28,0,10*ROW('Water Data'!I69)))</f>
        <v/>
      </c>
      <c r="CJ75" s="373" t="str">
        <f ca="1">+IF(OFFSET('Water Data'!$I$29,0,10*ROW('Water Data'!I69))="","",OFFSET('Water Data'!$I$29,0,10*ROW('Water Data'!I69)))</f>
        <v/>
      </c>
      <c r="CK75" s="373" t="str">
        <f ca="1">+IF(OFFSET('Sanitation Data'!$D$28,0,10*ROW('Sanitation Data'!D69))="","",OFFSET('Sanitation Data'!$D$28,0,10*ROW('Sanitation Data'!D69)))</f>
        <v/>
      </c>
      <c r="CL75" s="373" t="str">
        <f ca="1">+IF(OFFSET('Sanitation Data'!$D$29,0,10*ROW('Sanitation Data'!D69))="","",OFFSET('Sanitation Data'!$D$29,0,10*ROW('Sanitation Data'!D69)))</f>
        <v/>
      </c>
      <c r="CM75" s="373" t="str">
        <f ca="1">+IF(OFFSET('Sanitation Data'!$D$30,0,10*ROW('Sanitation Data'!D69))="","",OFFSET('Sanitation Data'!$D$30,0,10*ROW('Sanitation Data'!D69)))</f>
        <v/>
      </c>
      <c r="CN75" s="373" t="str">
        <f ca="1">+IF(OFFSET('Sanitation Data'!$D$31,0,10*ROW('Sanitation Data'!D69))="","",OFFSET('Sanitation Data'!$D$31,0,10*ROW('Sanitation Data'!D69)))</f>
        <v/>
      </c>
      <c r="CO75" s="373" t="str">
        <f ca="1">+IF(OFFSET('Sanitation Data'!$D$32,0,10*ROW('Sanitation Data'!D69))="","",OFFSET('Sanitation Data'!$D$32,0,10*ROW('Sanitation Data'!D69)))</f>
        <v/>
      </c>
      <c r="CP75" s="373" t="str">
        <f ca="1">+IF(OFFSET('Sanitation Data'!$E$28,0,10*ROW('Sanitation Data'!E69))="","",OFFSET('Sanitation Data'!$E$28,0,10*ROW('Sanitation Data'!E69)))</f>
        <v/>
      </c>
      <c r="CQ75" s="373" t="str">
        <f ca="1">+IF(OFFSET('Sanitation Data'!$E$29,0,10*ROW('Sanitation Data'!E69))="","",OFFSET('Sanitation Data'!$E$29,0,10*ROW('Sanitation Data'!E69)))</f>
        <v/>
      </c>
      <c r="CR75" s="373" t="str">
        <f ca="1">+IF(OFFSET('Sanitation Data'!$E$30,0,10*ROW('Sanitation Data'!E69))="","",OFFSET('Sanitation Data'!$E$30,0,10*ROW('Sanitation Data'!E69)))</f>
        <v/>
      </c>
      <c r="CS75" s="373" t="str">
        <f ca="1">+IF(OFFSET('Sanitation Data'!$E$31,0,10*ROW('Sanitation Data'!E69))="","",OFFSET('Sanitation Data'!$E$31,0,10*ROW('Sanitation Data'!E69)))</f>
        <v/>
      </c>
      <c r="CT75" s="373" t="str">
        <f ca="1">+IF(OFFSET('Sanitation Data'!$E$32,0,10*ROW('Sanitation Data'!E69))="","",OFFSET('Sanitation Data'!$E$32,0,10*ROW('Sanitation Data'!E69)))</f>
        <v/>
      </c>
      <c r="CU75" s="373" t="str">
        <f ca="1">+IF(OFFSET('Sanitation Data'!$F$28,0,10*ROW('Sanitation Data'!F69))="","",OFFSET('Sanitation Data'!$F$28,0,10*ROW('Sanitation Data'!F69)))</f>
        <v/>
      </c>
      <c r="CV75" s="373" t="str">
        <f ca="1">+IF(OFFSET('Sanitation Data'!$F$29,0,10*ROW('Sanitation Data'!F69))="","",OFFSET('Sanitation Data'!$F$29,0,10*ROW('Sanitation Data'!F69)))</f>
        <v/>
      </c>
      <c r="CW75" s="373" t="str">
        <f ca="1">+IF(OFFSET('Sanitation Data'!$F$30,0,10*ROW('Sanitation Data'!F69))="","",OFFSET('Sanitation Data'!$F$30,0,10*ROW('Sanitation Data'!F69)))</f>
        <v/>
      </c>
      <c r="CX75" s="373" t="str">
        <f ca="1">+IF(OFFSET('Sanitation Data'!$F$31,0,10*ROW('Sanitation Data'!F69))="","",OFFSET('Sanitation Data'!$F$31,0,10*ROW('Sanitation Data'!F69)))</f>
        <v/>
      </c>
      <c r="CY75" s="373" t="str">
        <f ca="1">+IF(OFFSET('Sanitation Data'!$F$32,0,10*ROW('Sanitation Data'!F69))="","",OFFSET('Sanitation Data'!$F$32,0,10*ROW('Sanitation Data'!F69)))</f>
        <v/>
      </c>
      <c r="CZ75" s="373" t="str">
        <f ca="1">+IF(OFFSET('Sanitation Data'!$G$28,0,10*ROW('Sanitation Data'!G69))="","",OFFSET('Sanitation Data'!$G$28,0,10*ROW('Sanitation Data'!G69)))</f>
        <v/>
      </c>
      <c r="DA75" s="373" t="str">
        <f ca="1">+IF(OFFSET('Sanitation Data'!$G$29,0,10*ROW('Sanitation Data'!G69))="","",OFFSET('Sanitation Data'!$G$29,0,10*ROW('Sanitation Data'!G69)))</f>
        <v/>
      </c>
      <c r="DB75" s="373" t="str">
        <f ca="1">+IF(OFFSET('Sanitation Data'!$G$30,0,10*ROW('Sanitation Data'!G69))="","",OFFSET('Sanitation Data'!$G$30,0,10*ROW('Sanitation Data'!G69)))</f>
        <v/>
      </c>
      <c r="DC75" s="373" t="str">
        <f ca="1">+IF(OFFSET('Sanitation Data'!$G$31,0,10*ROW('Sanitation Data'!G69))="","",OFFSET('Sanitation Data'!$G$31,0,10*ROW('Sanitation Data'!G69)))</f>
        <v/>
      </c>
      <c r="DD75" s="373" t="str">
        <f ca="1">+IF(OFFSET('Sanitation Data'!$G$32,0,10*ROW('Sanitation Data'!G69))="","",OFFSET('Sanitation Data'!$G$32,0,10*ROW('Sanitation Data'!G69)))</f>
        <v/>
      </c>
      <c r="DE75" s="373" t="str">
        <f ca="1">+IF(OFFSET('Sanitation Data'!$H$28,0,10*ROW('Sanitation Data'!H69))="","",OFFSET('Sanitation Data'!$H$28,0,10*ROW('Sanitation Data'!H69)))</f>
        <v/>
      </c>
      <c r="DF75" s="373" t="str">
        <f ca="1">+IF(OFFSET('Sanitation Data'!$H$29,0,10*ROW('Sanitation Data'!H69))="","",OFFSET('Sanitation Data'!$H$29,0,10*ROW('Sanitation Data'!H69)))</f>
        <v/>
      </c>
      <c r="DG75" s="373" t="str">
        <f ca="1">+IF(OFFSET('Sanitation Data'!$H$30,0,10*ROW('Sanitation Data'!H69))="","",OFFSET('Sanitation Data'!$H$30,0,10*ROW('Sanitation Data'!H69)))</f>
        <v/>
      </c>
      <c r="DH75" s="373" t="str">
        <f ca="1">+IF(OFFSET('Sanitation Data'!$H$31,0,10*ROW('Sanitation Data'!H69))="","",OFFSET('Sanitation Data'!$H$31,0,10*ROW('Sanitation Data'!H69)))</f>
        <v/>
      </c>
      <c r="DI75" s="373" t="str">
        <f ca="1">+IF(OFFSET('Sanitation Data'!$H$32,0,10*ROW('Sanitation Data'!H69))="","",OFFSET('Sanitation Data'!$H$32,0,10*ROW('Sanitation Data'!H69)))</f>
        <v/>
      </c>
      <c r="DJ75" s="373" t="str">
        <f ca="1">+IF(OFFSET('Sanitation Data'!$I$28,0,10*ROW('Sanitation Data'!I69))="","",OFFSET('Sanitation Data'!$I$28,0,10*ROW('Sanitation Data'!I69)))</f>
        <v/>
      </c>
      <c r="DK75" s="373" t="str">
        <f ca="1">+IF(OFFSET('Sanitation Data'!$I$29,0,10*ROW('Sanitation Data'!I69))="","",OFFSET('Sanitation Data'!$I$29,0,10*ROW('Sanitation Data'!I69)))</f>
        <v/>
      </c>
      <c r="DL75" s="373" t="str">
        <f ca="1">+IF(OFFSET('Sanitation Data'!$I$30,0,10*ROW('Sanitation Data'!I69))="","",OFFSET('Sanitation Data'!$I$30,0,10*ROW('Sanitation Data'!I69)))</f>
        <v/>
      </c>
      <c r="DM75" s="373" t="str">
        <f ca="1">+IF(OFFSET('Sanitation Data'!$I$31,0,10*ROW('Sanitation Data'!I69))="","",OFFSET('Sanitation Data'!$I$31,0,10*ROW('Sanitation Data'!I69)))</f>
        <v/>
      </c>
      <c r="DN75" s="373" t="str">
        <f ca="1">+IF(OFFSET('Sanitation Data'!$I$32,0,10*ROW('Sanitation Data'!I69))="","",OFFSET('Sanitation Data'!$I$32,0,10*ROW('Sanitation Data'!I69)))</f>
        <v/>
      </c>
      <c r="DO75" s="373" t="str">
        <f ca="1">+IF(OFFSET('Hygiene Data'!$D$11,0,10*ROW('Hygiene Data'!D69))="","",OFFSET('Hygiene Data'!$D$11,0,10*ROW('Hygiene Data'!D69)))</f>
        <v/>
      </c>
      <c r="DP75" s="373" t="str">
        <f ca="1">+IF(OFFSET('Hygiene Data'!$D$12,0,10*ROW('Hygiene Data'!D69))="","",OFFSET('Hygiene Data'!$D$12,0,10*ROW('Hygiene Data'!D69)))</f>
        <v/>
      </c>
      <c r="DQ75" s="373" t="str">
        <f ca="1">+IF(OFFSET('Hygiene Data'!$D$13,0,10*ROW('Hygiene Data'!D69))="","",OFFSET('Hygiene Data'!$D$13,0,10*ROW('Hygiene Data'!D69)))</f>
        <v/>
      </c>
      <c r="DR75" s="373" t="str">
        <f ca="1">+IF(OFFSET('Hygiene Data'!$E$11,0,10*ROW('Hygiene Data'!E69))="","",OFFSET('Hygiene Data'!$E$11,0,10*ROW('Hygiene Data'!E69)))</f>
        <v/>
      </c>
      <c r="DS75" s="373" t="str">
        <f ca="1">+IF(OFFSET('Hygiene Data'!$E$12,0,10*ROW('Hygiene Data'!E69))="","",OFFSET('Hygiene Data'!$E$12,0,10*ROW('Hygiene Data'!E69)))</f>
        <v/>
      </c>
      <c r="DT75" s="373" t="str">
        <f ca="1">+IF(OFFSET('Hygiene Data'!$E$13,0,10*ROW('Hygiene Data'!E69))="","",OFFSET('Hygiene Data'!$E$13,0,10*ROW('Hygiene Data'!E69)))</f>
        <v/>
      </c>
      <c r="DU75" s="373" t="str">
        <f ca="1">+IF(OFFSET('Hygiene Data'!$F$11,0,10*ROW('Hygiene Data'!F69))="","",OFFSET('Hygiene Data'!$F$11,0,10*ROW('Hygiene Data'!F69)))</f>
        <v/>
      </c>
      <c r="DV75" s="373" t="str">
        <f ca="1">+IF(OFFSET('Hygiene Data'!$F$12,0,10*ROW('Hygiene Data'!F69))="","",OFFSET('Hygiene Data'!$F$12,0,10*ROW('Hygiene Data'!F69)))</f>
        <v/>
      </c>
      <c r="DW75" s="373" t="str">
        <f ca="1">+IF(OFFSET('Hygiene Data'!$F$13,0,10*ROW('Hygiene Data'!F69))="","",OFFSET('Hygiene Data'!$F$13,0,10*ROW('Hygiene Data'!F69)))</f>
        <v/>
      </c>
      <c r="DX75" s="373" t="str">
        <f ca="1">+IF(OFFSET('Hygiene Data'!$G$11,0,10*ROW('Hygiene Data'!G69))="","",OFFSET('Hygiene Data'!$G$11,0,10*ROW('Hygiene Data'!G69)))</f>
        <v/>
      </c>
      <c r="DY75" s="373" t="str">
        <f ca="1">+IF(OFFSET('Hygiene Data'!$G$12,0,10*ROW('Hygiene Data'!G69))="","",OFFSET('Hygiene Data'!$G$12,0,10*ROW('Hygiene Data'!G69)))</f>
        <v/>
      </c>
      <c r="DZ75" s="373" t="str">
        <f ca="1">+IF(OFFSET('Hygiene Data'!$G$13,0,10*ROW('Hygiene Data'!G69))="","",OFFSET('Hygiene Data'!$G$13,0,10*ROW('Hygiene Data'!G69)))</f>
        <v/>
      </c>
      <c r="EA75" s="373" t="str">
        <f ca="1">+IF(OFFSET('Hygiene Data'!$H$11,0,10*ROW('Hygiene Data'!H69))="","",OFFSET('Hygiene Data'!$H$11,0,10*ROW('Hygiene Data'!H69)))</f>
        <v/>
      </c>
      <c r="EB75" s="373" t="str">
        <f ca="1">+IF(OFFSET('Hygiene Data'!$H$12,0,10*ROW('Hygiene Data'!H69))="","",OFFSET('Hygiene Data'!$H$12,0,10*ROW('Hygiene Data'!H69)))</f>
        <v/>
      </c>
      <c r="EC75" s="373" t="str">
        <f ca="1">+IF(OFFSET('Hygiene Data'!$H$13,0,10*ROW('Hygiene Data'!H69))="","",OFFSET('Hygiene Data'!$H$13,0,10*ROW('Hygiene Data'!H69)))</f>
        <v/>
      </c>
      <c r="ED75" s="373" t="str">
        <f ca="1">+IF(OFFSET('Hygiene Data'!$I$11,0,10*ROW('Hygiene Data'!I69))="","",OFFSET('Hygiene Data'!$I$11,0,10*ROW('Hygiene Data'!I69)))</f>
        <v/>
      </c>
      <c r="EE75" s="373" t="str">
        <f ca="1">+IF(OFFSET('Hygiene Data'!$I$12,0,10*ROW('Hygiene Data'!I69))="","",OFFSET('Hygiene Data'!$I$12,0,10*ROW('Hygiene Data'!I69)))</f>
        <v/>
      </c>
      <c r="EF75" s="373" t="str">
        <f ca="1">+IF(OFFSET('Hygiene Data'!$I$13,0,10*ROW('Hygiene Data'!I69))="","",OFFSET('Hygiene Data'!$I$13,0,10*ROW('Hygiene Data'!I69)))</f>
        <v/>
      </c>
    </row>
    <row r="76" spans="1:136" x14ac:dyDescent="0.25">
      <c r="A76" s="482" t="str">
        <f ca="1">+IF(OFFSET('Water Data'!$B$2,0,10*ROW('Water Data'!E70))="","",OFFSET('Water Data'!$B$2,0,10*ROW('Water Data'!E70)))</f>
        <v/>
      </c>
      <c r="B76" s="48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9" t="str">
        <f t="shared" ca="1" si="1"/>
        <v/>
      </c>
      <c r="D76" s="51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3" t="str">
        <f ca="1">+IF(OFFSET('Water Data'!$D$27,0,10*ROW('Water Data'!D70))="","",OFFSET('Water Data'!$D$27,0,10*ROW('Water Data'!D70)))</f>
        <v/>
      </c>
      <c r="BT76" s="373" t="str">
        <f ca="1">+IF(OFFSET('Water Data'!$D$28,0,10*ROW('Water Data'!D70))="","",OFFSET('Water Data'!$D$28,0,10*ROW('Water Data'!D70)))</f>
        <v/>
      </c>
      <c r="BU76" s="373" t="str">
        <f ca="1">+IF(OFFSET('Water Data'!$D$29,0,10*ROW('Water Data'!D70))="","",OFFSET('Water Data'!$D$29,0,10*ROW('Water Data'!D70)))</f>
        <v/>
      </c>
      <c r="BV76" s="373" t="str">
        <f ca="1">+IF(OFFSET('Water Data'!$E$27,0,10*ROW('Water Data'!E70))="","",OFFSET('Water Data'!$E$27,0,10*ROW('Water Data'!E70)))</f>
        <v/>
      </c>
      <c r="BW76" s="373" t="str">
        <f ca="1">+IF(OFFSET('Water Data'!$E$28,0,10*ROW('Water Data'!E70))="","",OFFSET('Water Data'!$E$28,0,10*ROW('Water Data'!E70)))</f>
        <v/>
      </c>
      <c r="BX76" s="373" t="str">
        <f ca="1">+IF(OFFSET('Water Data'!$E$29,0,10*ROW('Water Data'!E70))="","",OFFSET('Water Data'!$E$29,0,10*ROW('Water Data'!E70)))</f>
        <v/>
      </c>
      <c r="BY76" s="373" t="str">
        <f ca="1">+IF(OFFSET('Water Data'!$F$27,0,10*ROW('Water Data'!F70))="","",OFFSET('Water Data'!$F$27,0,10*ROW('Water Data'!F70)))</f>
        <v/>
      </c>
      <c r="BZ76" s="373" t="str">
        <f ca="1">+IF(OFFSET('Water Data'!$F$28,0,10*ROW('Water Data'!F70))="","",OFFSET('Water Data'!$F$28,0,10*ROW('Water Data'!F70)))</f>
        <v/>
      </c>
      <c r="CA76" s="373" t="str">
        <f ca="1">+IF(OFFSET('Water Data'!$F$29,0,10*ROW('Water Data'!F70))="","",OFFSET('Water Data'!$F$29,0,10*ROW('Water Data'!F70)))</f>
        <v/>
      </c>
      <c r="CB76" s="373" t="str">
        <f ca="1">+IF(OFFSET('Water Data'!$G$27,0,10*ROW('Water Data'!G70))="","",OFFSET('Water Data'!$G$27,0,10*ROW('Water Data'!G70)))</f>
        <v/>
      </c>
      <c r="CC76" s="373" t="str">
        <f ca="1">+IF(OFFSET('Water Data'!$G$28,0,10*ROW('Water Data'!G70))="","",OFFSET('Water Data'!$G$28,0,10*ROW('Water Data'!G70)))</f>
        <v/>
      </c>
      <c r="CD76" s="373" t="str">
        <f ca="1">+IF(OFFSET('Water Data'!$G$29,0,10*ROW('Water Data'!G70))="","",OFFSET('Water Data'!$G$29,0,10*ROW('Water Data'!G70)))</f>
        <v/>
      </c>
      <c r="CE76" s="373" t="str">
        <f ca="1">+IF(OFFSET('Water Data'!$H$27,0,10*ROW('Water Data'!H70))="","",OFFSET('Water Data'!$H$27,0,10*ROW('Water Data'!H70)))</f>
        <v/>
      </c>
      <c r="CF76" s="373" t="str">
        <f ca="1">+IF(OFFSET('Water Data'!$H$28,0,10*ROW('Water Data'!H70))="","",OFFSET('Water Data'!$H$28,0,10*ROW('Water Data'!H70)))</f>
        <v/>
      </c>
      <c r="CG76" s="373" t="str">
        <f ca="1">+IF(OFFSET('Water Data'!$H$29,0,10*ROW('Water Data'!H70))="","",OFFSET('Water Data'!$H$29,0,10*ROW('Water Data'!H70)))</f>
        <v/>
      </c>
      <c r="CH76" s="373" t="str">
        <f ca="1">+IF(OFFSET('Water Data'!$I$27,0,10*ROW('Water Data'!I70))="","",OFFSET('Water Data'!$I$27,0,10*ROW('Water Data'!I70)))</f>
        <v/>
      </c>
      <c r="CI76" s="373" t="str">
        <f ca="1">+IF(OFFSET('Water Data'!$I$28,0,10*ROW('Water Data'!I70))="","",OFFSET('Water Data'!$I$28,0,10*ROW('Water Data'!I70)))</f>
        <v/>
      </c>
      <c r="CJ76" s="373" t="str">
        <f ca="1">+IF(OFFSET('Water Data'!$I$29,0,10*ROW('Water Data'!I70))="","",OFFSET('Water Data'!$I$29,0,10*ROW('Water Data'!I70)))</f>
        <v/>
      </c>
      <c r="CK76" s="373" t="str">
        <f ca="1">+IF(OFFSET('Sanitation Data'!$D$28,0,10*ROW('Sanitation Data'!D70))="","",OFFSET('Sanitation Data'!$D$28,0,10*ROW('Sanitation Data'!D70)))</f>
        <v/>
      </c>
      <c r="CL76" s="373" t="str">
        <f ca="1">+IF(OFFSET('Sanitation Data'!$D$29,0,10*ROW('Sanitation Data'!D70))="","",OFFSET('Sanitation Data'!$D$29,0,10*ROW('Sanitation Data'!D70)))</f>
        <v/>
      </c>
      <c r="CM76" s="373" t="str">
        <f ca="1">+IF(OFFSET('Sanitation Data'!$D$30,0,10*ROW('Sanitation Data'!D70))="","",OFFSET('Sanitation Data'!$D$30,0,10*ROW('Sanitation Data'!D70)))</f>
        <v/>
      </c>
      <c r="CN76" s="373" t="str">
        <f ca="1">+IF(OFFSET('Sanitation Data'!$D$31,0,10*ROW('Sanitation Data'!D70))="","",OFFSET('Sanitation Data'!$D$31,0,10*ROW('Sanitation Data'!D70)))</f>
        <v/>
      </c>
      <c r="CO76" s="373" t="str">
        <f ca="1">+IF(OFFSET('Sanitation Data'!$D$32,0,10*ROW('Sanitation Data'!D70))="","",OFFSET('Sanitation Data'!$D$32,0,10*ROW('Sanitation Data'!D70)))</f>
        <v/>
      </c>
      <c r="CP76" s="373" t="str">
        <f ca="1">+IF(OFFSET('Sanitation Data'!$E$28,0,10*ROW('Sanitation Data'!E70))="","",OFFSET('Sanitation Data'!$E$28,0,10*ROW('Sanitation Data'!E70)))</f>
        <v/>
      </c>
      <c r="CQ76" s="373" t="str">
        <f ca="1">+IF(OFFSET('Sanitation Data'!$E$29,0,10*ROW('Sanitation Data'!E70))="","",OFFSET('Sanitation Data'!$E$29,0,10*ROW('Sanitation Data'!E70)))</f>
        <v/>
      </c>
      <c r="CR76" s="373" t="str">
        <f ca="1">+IF(OFFSET('Sanitation Data'!$E$30,0,10*ROW('Sanitation Data'!E70))="","",OFFSET('Sanitation Data'!$E$30,0,10*ROW('Sanitation Data'!E70)))</f>
        <v/>
      </c>
      <c r="CS76" s="373" t="str">
        <f ca="1">+IF(OFFSET('Sanitation Data'!$E$31,0,10*ROW('Sanitation Data'!E70))="","",OFFSET('Sanitation Data'!$E$31,0,10*ROW('Sanitation Data'!E70)))</f>
        <v/>
      </c>
      <c r="CT76" s="373" t="str">
        <f ca="1">+IF(OFFSET('Sanitation Data'!$E$32,0,10*ROW('Sanitation Data'!E70))="","",OFFSET('Sanitation Data'!$E$32,0,10*ROW('Sanitation Data'!E70)))</f>
        <v/>
      </c>
      <c r="CU76" s="373" t="str">
        <f ca="1">+IF(OFFSET('Sanitation Data'!$F$28,0,10*ROW('Sanitation Data'!F70))="","",OFFSET('Sanitation Data'!$F$28,0,10*ROW('Sanitation Data'!F70)))</f>
        <v/>
      </c>
      <c r="CV76" s="373" t="str">
        <f ca="1">+IF(OFFSET('Sanitation Data'!$F$29,0,10*ROW('Sanitation Data'!F70))="","",OFFSET('Sanitation Data'!$F$29,0,10*ROW('Sanitation Data'!F70)))</f>
        <v/>
      </c>
      <c r="CW76" s="373" t="str">
        <f ca="1">+IF(OFFSET('Sanitation Data'!$F$30,0,10*ROW('Sanitation Data'!F70))="","",OFFSET('Sanitation Data'!$F$30,0,10*ROW('Sanitation Data'!F70)))</f>
        <v/>
      </c>
      <c r="CX76" s="373" t="str">
        <f ca="1">+IF(OFFSET('Sanitation Data'!$F$31,0,10*ROW('Sanitation Data'!F70))="","",OFFSET('Sanitation Data'!$F$31,0,10*ROW('Sanitation Data'!F70)))</f>
        <v/>
      </c>
      <c r="CY76" s="373" t="str">
        <f ca="1">+IF(OFFSET('Sanitation Data'!$F$32,0,10*ROW('Sanitation Data'!F70))="","",OFFSET('Sanitation Data'!$F$32,0,10*ROW('Sanitation Data'!F70)))</f>
        <v/>
      </c>
      <c r="CZ76" s="373" t="str">
        <f ca="1">+IF(OFFSET('Sanitation Data'!$G$28,0,10*ROW('Sanitation Data'!G70))="","",OFFSET('Sanitation Data'!$G$28,0,10*ROW('Sanitation Data'!G70)))</f>
        <v/>
      </c>
      <c r="DA76" s="373" t="str">
        <f ca="1">+IF(OFFSET('Sanitation Data'!$G$29,0,10*ROW('Sanitation Data'!G70))="","",OFFSET('Sanitation Data'!$G$29,0,10*ROW('Sanitation Data'!G70)))</f>
        <v/>
      </c>
      <c r="DB76" s="373" t="str">
        <f ca="1">+IF(OFFSET('Sanitation Data'!$G$30,0,10*ROW('Sanitation Data'!G70))="","",OFFSET('Sanitation Data'!$G$30,0,10*ROW('Sanitation Data'!G70)))</f>
        <v/>
      </c>
      <c r="DC76" s="373" t="str">
        <f ca="1">+IF(OFFSET('Sanitation Data'!$G$31,0,10*ROW('Sanitation Data'!G70))="","",OFFSET('Sanitation Data'!$G$31,0,10*ROW('Sanitation Data'!G70)))</f>
        <v/>
      </c>
      <c r="DD76" s="373" t="str">
        <f ca="1">+IF(OFFSET('Sanitation Data'!$G$32,0,10*ROW('Sanitation Data'!G70))="","",OFFSET('Sanitation Data'!$G$32,0,10*ROW('Sanitation Data'!G70)))</f>
        <v/>
      </c>
      <c r="DE76" s="373" t="str">
        <f ca="1">+IF(OFFSET('Sanitation Data'!$H$28,0,10*ROW('Sanitation Data'!H70))="","",OFFSET('Sanitation Data'!$H$28,0,10*ROW('Sanitation Data'!H70)))</f>
        <v/>
      </c>
      <c r="DF76" s="373" t="str">
        <f ca="1">+IF(OFFSET('Sanitation Data'!$H$29,0,10*ROW('Sanitation Data'!H70))="","",OFFSET('Sanitation Data'!$H$29,0,10*ROW('Sanitation Data'!H70)))</f>
        <v/>
      </c>
      <c r="DG76" s="373" t="str">
        <f ca="1">+IF(OFFSET('Sanitation Data'!$H$30,0,10*ROW('Sanitation Data'!H70))="","",OFFSET('Sanitation Data'!$H$30,0,10*ROW('Sanitation Data'!H70)))</f>
        <v/>
      </c>
      <c r="DH76" s="373" t="str">
        <f ca="1">+IF(OFFSET('Sanitation Data'!$H$31,0,10*ROW('Sanitation Data'!H70))="","",OFFSET('Sanitation Data'!$H$31,0,10*ROW('Sanitation Data'!H70)))</f>
        <v/>
      </c>
      <c r="DI76" s="373" t="str">
        <f ca="1">+IF(OFFSET('Sanitation Data'!$H$32,0,10*ROW('Sanitation Data'!H70))="","",OFFSET('Sanitation Data'!$H$32,0,10*ROW('Sanitation Data'!H70)))</f>
        <v/>
      </c>
      <c r="DJ76" s="373" t="str">
        <f ca="1">+IF(OFFSET('Sanitation Data'!$I$28,0,10*ROW('Sanitation Data'!I70))="","",OFFSET('Sanitation Data'!$I$28,0,10*ROW('Sanitation Data'!I70)))</f>
        <v/>
      </c>
      <c r="DK76" s="373" t="str">
        <f ca="1">+IF(OFFSET('Sanitation Data'!$I$29,0,10*ROW('Sanitation Data'!I70))="","",OFFSET('Sanitation Data'!$I$29,0,10*ROW('Sanitation Data'!I70)))</f>
        <v/>
      </c>
      <c r="DL76" s="373" t="str">
        <f ca="1">+IF(OFFSET('Sanitation Data'!$I$30,0,10*ROW('Sanitation Data'!I70))="","",OFFSET('Sanitation Data'!$I$30,0,10*ROW('Sanitation Data'!I70)))</f>
        <v/>
      </c>
      <c r="DM76" s="373" t="str">
        <f ca="1">+IF(OFFSET('Sanitation Data'!$I$31,0,10*ROW('Sanitation Data'!I70))="","",OFFSET('Sanitation Data'!$I$31,0,10*ROW('Sanitation Data'!I70)))</f>
        <v/>
      </c>
      <c r="DN76" s="373" t="str">
        <f ca="1">+IF(OFFSET('Sanitation Data'!$I$32,0,10*ROW('Sanitation Data'!I70))="","",OFFSET('Sanitation Data'!$I$32,0,10*ROW('Sanitation Data'!I70)))</f>
        <v/>
      </c>
      <c r="DO76" s="373" t="str">
        <f ca="1">+IF(OFFSET('Hygiene Data'!$D$11,0,10*ROW('Hygiene Data'!D70))="","",OFFSET('Hygiene Data'!$D$11,0,10*ROW('Hygiene Data'!D70)))</f>
        <v/>
      </c>
      <c r="DP76" s="373" t="str">
        <f ca="1">+IF(OFFSET('Hygiene Data'!$D$12,0,10*ROW('Hygiene Data'!D70))="","",OFFSET('Hygiene Data'!$D$12,0,10*ROW('Hygiene Data'!D70)))</f>
        <v/>
      </c>
      <c r="DQ76" s="373" t="str">
        <f ca="1">+IF(OFFSET('Hygiene Data'!$D$13,0,10*ROW('Hygiene Data'!D70))="","",OFFSET('Hygiene Data'!$D$13,0,10*ROW('Hygiene Data'!D70)))</f>
        <v/>
      </c>
      <c r="DR76" s="373" t="str">
        <f ca="1">+IF(OFFSET('Hygiene Data'!$E$11,0,10*ROW('Hygiene Data'!E70))="","",OFFSET('Hygiene Data'!$E$11,0,10*ROW('Hygiene Data'!E70)))</f>
        <v/>
      </c>
      <c r="DS76" s="373" t="str">
        <f ca="1">+IF(OFFSET('Hygiene Data'!$E$12,0,10*ROW('Hygiene Data'!E70))="","",OFFSET('Hygiene Data'!$E$12,0,10*ROW('Hygiene Data'!E70)))</f>
        <v/>
      </c>
      <c r="DT76" s="373" t="str">
        <f ca="1">+IF(OFFSET('Hygiene Data'!$E$13,0,10*ROW('Hygiene Data'!E70))="","",OFFSET('Hygiene Data'!$E$13,0,10*ROW('Hygiene Data'!E70)))</f>
        <v/>
      </c>
      <c r="DU76" s="373" t="str">
        <f ca="1">+IF(OFFSET('Hygiene Data'!$F$11,0,10*ROW('Hygiene Data'!F70))="","",OFFSET('Hygiene Data'!$F$11,0,10*ROW('Hygiene Data'!F70)))</f>
        <v/>
      </c>
      <c r="DV76" s="373" t="str">
        <f ca="1">+IF(OFFSET('Hygiene Data'!$F$12,0,10*ROW('Hygiene Data'!F70))="","",OFFSET('Hygiene Data'!$F$12,0,10*ROW('Hygiene Data'!F70)))</f>
        <v/>
      </c>
      <c r="DW76" s="373" t="str">
        <f ca="1">+IF(OFFSET('Hygiene Data'!$F$13,0,10*ROW('Hygiene Data'!F70))="","",OFFSET('Hygiene Data'!$F$13,0,10*ROW('Hygiene Data'!F70)))</f>
        <v/>
      </c>
      <c r="DX76" s="373" t="str">
        <f ca="1">+IF(OFFSET('Hygiene Data'!$G$11,0,10*ROW('Hygiene Data'!G70))="","",OFFSET('Hygiene Data'!$G$11,0,10*ROW('Hygiene Data'!G70)))</f>
        <v/>
      </c>
      <c r="DY76" s="373" t="str">
        <f ca="1">+IF(OFFSET('Hygiene Data'!$G$12,0,10*ROW('Hygiene Data'!G70))="","",OFFSET('Hygiene Data'!$G$12,0,10*ROW('Hygiene Data'!G70)))</f>
        <v/>
      </c>
      <c r="DZ76" s="373" t="str">
        <f ca="1">+IF(OFFSET('Hygiene Data'!$G$13,0,10*ROW('Hygiene Data'!G70))="","",OFFSET('Hygiene Data'!$G$13,0,10*ROW('Hygiene Data'!G70)))</f>
        <v/>
      </c>
      <c r="EA76" s="373" t="str">
        <f ca="1">+IF(OFFSET('Hygiene Data'!$H$11,0,10*ROW('Hygiene Data'!H70))="","",OFFSET('Hygiene Data'!$H$11,0,10*ROW('Hygiene Data'!H70)))</f>
        <v/>
      </c>
      <c r="EB76" s="373" t="str">
        <f ca="1">+IF(OFFSET('Hygiene Data'!$H$12,0,10*ROW('Hygiene Data'!H70))="","",OFFSET('Hygiene Data'!$H$12,0,10*ROW('Hygiene Data'!H70)))</f>
        <v/>
      </c>
      <c r="EC76" s="373" t="str">
        <f ca="1">+IF(OFFSET('Hygiene Data'!$H$13,0,10*ROW('Hygiene Data'!H70))="","",OFFSET('Hygiene Data'!$H$13,0,10*ROW('Hygiene Data'!H70)))</f>
        <v/>
      </c>
      <c r="ED76" s="373" t="str">
        <f ca="1">+IF(OFFSET('Hygiene Data'!$I$11,0,10*ROW('Hygiene Data'!I70))="","",OFFSET('Hygiene Data'!$I$11,0,10*ROW('Hygiene Data'!I70)))</f>
        <v/>
      </c>
      <c r="EE76" s="373" t="str">
        <f ca="1">+IF(OFFSET('Hygiene Data'!$I$12,0,10*ROW('Hygiene Data'!I70))="","",OFFSET('Hygiene Data'!$I$12,0,10*ROW('Hygiene Data'!I70)))</f>
        <v/>
      </c>
      <c r="EF76" s="373" t="str">
        <f ca="1">+IF(OFFSET('Hygiene Data'!$I$13,0,10*ROW('Hygiene Data'!I70))="","",OFFSET('Hygiene Data'!$I$13,0,10*ROW('Hygiene Data'!I70)))</f>
        <v/>
      </c>
    </row>
    <row r="77" spans="1:136" x14ac:dyDescent="0.25">
      <c r="A77" s="482" t="str">
        <f ca="1">+IF(OFFSET('Water Data'!$B$2,0,10*ROW('Water Data'!E71))="","",OFFSET('Water Data'!$B$2,0,10*ROW('Water Data'!E71)))</f>
        <v/>
      </c>
      <c r="B77" s="48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9" t="str">
        <f t="shared" ca="1" si="1"/>
        <v/>
      </c>
      <c r="D77" s="51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3" t="str">
        <f ca="1">+IF(OFFSET('Water Data'!$D$27,0,10*ROW('Water Data'!D71))="","",OFFSET('Water Data'!$D$27,0,10*ROW('Water Data'!D71)))</f>
        <v/>
      </c>
      <c r="BT77" s="373" t="str">
        <f ca="1">+IF(OFFSET('Water Data'!$D$28,0,10*ROW('Water Data'!D71))="","",OFFSET('Water Data'!$D$28,0,10*ROW('Water Data'!D71)))</f>
        <v/>
      </c>
      <c r="BU77" s="373" t="str">
        <f ca="1">+IF(OFFSET('Water Data'!$D$29,0,10*ROW('Water Data'!D71))="","",OFFSET('Water Data'!$D$29,0,10*ROW('Water Data'!D71)))</f>
        <v/>
      </c>
      <c r="BV77" s="373" t="str">
        <f ca="1">+IF(OFFSET('Water Data'!$E$27,0,10*ROW('Water Data'!E71))="","",OFFSET('Water Data'!$E$27,0,10*ROW('Water Data'!E71)))</f>
        <v/>
      </c>
      <c r="BW77" s="373" t="str">
        <f ca="1">+IF(OFFSET('Water Data'!$E$28,0,10*ROW('Water Data'!E71))="","",OFFSET('Water Data'!$E$28,0,10*ROW('Water Data'!E71)))</f>
        <v/>
      </c>
      <c r="BX77" s="373" t="str">
        <f ca="1">+IF(OFFSET('Water Data'!$E$29,0,10*ROW('Water Data'!E71))="","",OFFSET('Water Data'!$E$29,0,10*ROW('Water Data'!E71)))</f>
        <v/>
      </c>
      <c r="BY77" s="373" t="str">
        <f ca="1">+IF(OFFSET('Water Data'!$F$27,0,10*ROW('Water Data'!F71))="","",OFFSET('Water Data'!$F$27,0,10*ROW('Water Data'!F71)))</f>
        <v/>
      </c>
      <c r="BZ77" s="373" t="str">
        <f ca="1">+IF(OFFSET('Water Data'!$F$28,0,10*ROW('Water Data'!F71))="","",OFFSET('Water Data'!$F$28,0,10*ROW('Water Data'!F71)))</f>
        <v/>
      </c>
      <c r="CA77" s="373" t="str">
        <f ca="1">+IF(OFFSET('Water Data'!$F$29,0,10*ROW('Water Data'!F71))="","",OFFSET('Water Data'!$F$29,0,10*ROW('Water Data'!F71)))</f>
        <v/>
      </c>
      <c r="CB77" s="373" t="str">
        <f ca="1">+IF(OFFSET('Water Data'!$G$27,0,10*ROW('Water Data'!G71))="","",OFFSET('Water Data'!$G$27,0,10*ROW('Water Data'!G71)))</f>
        <v/>
      </c>
      <c r="CC77" s="373" t="str">
        <f ca="1">+IF(OFFSET('Water Data'!$G$28,0,10*ROW('Water Data'!G71))="","",OFFSET('Water Data'!$G$28,0,10*ROW('Water Data'!G71)))</f>
        <v/>
      </c>
      <c r="CD77" s="373" t="str">
        <f ca="1">+IF(OFFSET('Water Data'!$G$29,0,10*ROW('Water Data'!G71))="","",OFFSET('Water Data'!$G$29,0,10*ROW('Water Data'!G71)))</f>
        <v/>
      </c>
      <c r="CE77" s="373" t="str">
        <f ca="1">+IF(OFFSET('Water Data'!$H$27,0,10*ROW('Water Data'!H71))="","",OFFSET('Water Data'!$H$27,0,10*ROW('Water Data'!H71)))</f>
        <v/>
      </c>
      <c r="CF77" s="373" t="str">
        <f ca="1">+IF(OFFSET('Water Data'!$H$28,0,10*ROW('Water Data'!H71))="","",OFFSET('Water Data'!$H$28,0,10*ROW('Water Data'!H71)))</f>
        <v/>
      </c>
      <c r="CG77" s="373" t="str">
        <f ca="1">+IF(OFFSET('Water Data'!$H$29,0,10*ROW('Water Data'!H71))="","",OFFSET('Water Data'!$H$29,0,10*ROW('Water Data'!H71)))</f>
        <v/>
      </c>
      <c r="CH77" s="373" t="str">
        <f ca="1">+IF(OFFSET('Water Data'!$I$27,0,10*ROW('Water Data'!I71))="","",OFFSET('Water Data'!$I$27,0,10*ROW('Water Data'!I71)))</f>
        <v/>
      </c>
      <c r="CI77" s="373" t="str">
        <f ca="1">+IF(OFFSET('Water Data'!$I$28,0,10*ROW('Water Data'!I71))="","",OFFSET('Water Data'!$I$28,0,10*ROW('Water Data'!I71)))</f>
        <v/>
      </c>
      <c r="CJ77" s="373" t="str">
        <f ca="1">+IF(OFFSET('Water Data'!$I$29,0,10*ROW('Water Data'!I71))="","",OFFSET('Water Data'!$I$29,0,10*ROW('Water Data'!I71)))</f>
        <v/>
      </c>
      <c r="CK77" s="373" t="str">
        <f ca="1">+IF(OFFSET('Sanitation Data'!$D$28,0,10*ROW('Sanitation Data'!D71))="","",OFFSET('Sanitation Data'!$D$28,0,10*ROW('Sanitation Data'!D71)))</f>
        <v/>
      </c>
      <c r="CL77" s="373" t="str">
        <f ca="1">+IF(OFFSET('Sanitation Data'!$D$29,0,10*ROW('Sanitation Data'!D71))="","",OFFSET('Sanitation Data'!$D$29,0,10*ROW('Sanitation Data'!D71)))</f>
        <v/>
      </c>
      <c r="CM77" s="373" t="str">
        <f ca="1">+IF(OFFSET('Sanitation Data'!$D$30,0,10*ROW('Sanitation Data'!D71))="","",OFFSET('Sanitation Data'!$D$30,0,10*ROW('Sanitation Data'!D71)))</f>
        <v/>
      </c>
      <c r="CN77" s="373" t="str">
        <f ca="1">+IF(OFFSET('Sanitation Data'!$D$31,0,10*ROW('Sanitation Data'!D71))="","",OFFSET('Sanitation Data'!$D$31,0,10*ROW('Sanitation Data'!D71)))</f>
        <v/>
      </c>
      <c r="CO77" s="373" t="str">
        <f ca="1">+IF(OFFSET('Sanitation Data'!$D$32,0,10*ROW('Sanitation Data'!D71))="","",OFFSET('Sanitation Data'!$D$32,0,10*ROW('Sanitation Data'!D71)))</f>
        <v/>
      </c>
      <c r="CP77" s="373" t="str">
        <f ca="1">+IF(OFFSET('Sanitation Data'!$E$28,0,10*ROW('Sanitation Data'!E71))="","",OFFSET('Sanitation Data'!$E$28,0,10*ROW('Sanitation Data'!E71)))</f>
        <v/>
      </c>
      <c r="CQ77" s="373" t="str">
        <f ca="1">+IF(OFFSET('Sanitation Data'!$E$29,0,10*ROW('Sanitation Data'!E71))="","",OFFSET('Sanitation Data'!$E$29,0,10*ROW('Sanitation Data'!E71)))</f>
        <v/>
      </c>
      <c r="CR77" s="373" t="str">
        <f ca="1">+IF(OFFSET('Sanitation Data'!$E$30,0,10*ROW('Sanitation Data'!E71))="","",OFFSET('Sanitation Data'!$E$30,0,10*ROW('Sanitation Data'!E71)))</f>
        <v/>
      </c>
      <c r="CS77" s="373" t="str">
        <f ca="1">+IF(OFFSET('Sanitation Data'!$E$31,0,10*ROW('Sanitation Data'!E71))="","",OFFSET('Sanitation Data'!$E$31,0,10*ROW('Sanitation Data'!E71)))</f>
        <v/>
      </c>
      <c r="CT77" s="373" t="str">
        <f ca="1">+IF(OFFSET('Sanitation Data'!$E$32,0,10*ROW('Sanitation Data'!E71))="","",OFFSET('Sanitation Data'!$E$32,0,10*ROW('Sanitation Data'!E71)))</f>
        <v/>
      </c>
      <c r="CU77" s="373" t="str">
        <f ca="1">+IF(OFFSET('Sanitation Data'!$F$28,0,10*ROW('Sanitation Data'!F71))="","",OFFSET('Sanitation Data'!$F$28,0,10*ROW('Sanitation Data'!F71)))</f>
        <v/>
      </c>
      <c r="CV77" s="373" t="str">
        <f ca="1">+IF(OFFSET('Sanitation Data'!$F$29,0,10*ROW('Sanitation Data'!F71))="","",OFFSET('Sanitation Data'!$F$29,0,10*ROW('Sanitation Data'!F71)))</f>
        <v/>
      </c>
      <c r="CW77" s="373" t="str">
        <f ca="1">+IF(OFFSET('Sanitation Data'!$F$30,0,10*ROW('Sanitation Data'!F71))="","",OFFSET('Sanitation Data'!$F$30,0,10*ROW('Sanitation Data'!F71)))</f>
        <v/>
      </c>
      <c r="CX77" s="373" t="str">
        <f ca="1">+IF(OFFSET('Sanitation Data'!$F$31,0,10*ROW('Sanitation Data'!F71))="","",OFFSET('Sanitation Data'!$F$31,0,10*ROW('Sanitation Data'!F71)))</f>
        <v/>
      </c>
      <c r="CY77" s="373" t="str">
        <f ca="1">+IF(OFFSET('Sanitation Data'!$F$32,0,10*ROW('Sanitation Data'!F71))="","",OFFSET('Sanitation Data'!$F$32,0,10*ROW('Sanitation Data'!F71)))</f>
        <v/>
      </c>
      <c r="CZ77" s="373" t="str">
        <f ca="1">+IF(OFFSET('Sanitation Data'!$G$28,0,10*ROW('Sanitation Data'!G71))="","",OFFSET('Sanitation Data'!$G$28,0,10*ROW('Sanitation Data'!G71)))</f>
        <v/>
      </c>
      <c r="DA77" s="373" t="str">
        <f ca="1">+IF(OFFSET('Sanitation Data'!$G$29,0,10*ROW('Sanitation Data'!G71))="","",OFFSET('Sanitation Data'!$G$29,0,10*ROW('Sanitation Data'!G71)))</f>
        <v/>
      </c>
      <c r="DB77" s="373" t="str">
        <f ca="1">+IF(OFFSET('Sanitation Data'!$G$30,0,10*ROW('Sanitation Data'!G71))="","",OFFSET('Sanitation Data'!$G$30,0,10*ROW('Sanitation Data'!G71)))</f>
        <v/>
      </c>
      <c r="DC77" s="373" t="str">
        <f ca="1">+IF(OFFSET('Sanitation Data'!$G$31,0,10*ROW('Sanitation Data'!G71))="","",OFFSET('Sanitation Data'!$G$31,0,10*ROW('Sanitation Data'!G71)))</f>
        <v/>
      </c>
      <c r="DD77" s="373" t="str">
        <f ca="1">+IF(OFFSET('Sanitation Data'!$G$32,0,10*ROW('Sanitation Data'!G71))="","",OFFSET('Sanitation Data'!$G$32,0,10*ROW('Sanitation Data'!G71)))</f>
        <v/>
      </c>
      <c r="DE77" s="373" t="str">
        <f ca="1">+IF(OFFSET('Sanitation Data'!$H$28,0,10*ROW('Sanitation Data'!H71))="","",OFFSET('Sanitation Data'!$H$28,0,10*ROW('Sanitation Data'!H71)))</f>
        <v/>
      </c>
      <c r="DF77" s="373" t="str">
        <f ca="1">+IF(OFFSET('Sanitation Data'!$H$29,0,10*ROW('Sanitation Data'!H71))="","",OFFSET('Sanitation Data'!$H$29,0,10*ROW('Sanitation Data'!H71)))</f>
        <v/>
      </c>
      <c r="DG77" s="373" t="str">
        <f ca="1">+IF(OFFSET('Sanitation Data'!$H$30,0,10*ROW('Sanitation Data'!H71))="","",OFFSET('Sanitation Data'!$H$30,0,10*ROW('Sanitation Data'!H71)))</f>
        <v/>
      </c>
      <c r="DH77" s="373" t="str">
        <f ca="1">+IF(OFFSET('Sanitation Data'!$H$31,0,10*ROW('Sanitation Data'!H71))="","",OFFSET('Sanitation Data'!$H$31,0,10*ROW('Sanitation Data'!H71)))</f>
        <v/>
      </c>
      <c r="DI77" s="373" t="str">
        <f ca="1">+IF(OFFSET('Sanitation Data'!$H$32,0,10*ROW('Sanitation Data'!H71))="","",OFFSET('Sanitation Data'!$H$32,0,10*ROW('Sanitation Data'!H71)))</f>
        <v/>
      </c>
      <c r="DJ77" s="373" t="str">
        <f ca="1">+IF(OFFSET('Sanitation Data'!$I$28,0,10*ROW('Sanitation Data'!I71))="","",OFFSET('Sanitation Data'!$I$28,0,10*ROW('Sanitation Data'!I71)))</f>
        <v/>
      </c>
      <c r="DK77" s="373" t="str">
        <f ca="1">+IF(OFFSET('Sanitation Data'!$I$29,0,10*ROW('Sanitation Data'!I71))="","",OFFSET('Sanitation Data'!$I$29,0,10*ROW('Sanitation Data'!I71)))</f>
        <v/>
      </c>
      <c r="DL77" s="373" t="str">
        <f ca="1">+IF(OFFSET('Sanitation Data'!$I$30,0,10*ROW('Sanitation Data'!I71))="","",OFFSET('Sanitation Data'!$I$30,0,10*ROW('Sanitation Data'!I71)))</f>
        <v/>
      </c>
      <c r="DM77" s="373" t="str">
        <f ca="1">+IF(OFFSET('Sanitation Data'!$I$31,0,10*ROW('Sanitation Data'!I71))="","",OFFSET('Sanitation Data'!$I$31,0,10*ROW('Sanitation Data'!I71)))</f>
        <v/>
      </c>
      <c r="DN77" s="373" t="str">
        <f ca="1">+IF(OFFSET('Sanitation Data'!$I$32,0,10*ROW('Sanitation Data'!I71))="","",OFFSET('Sanitation Data'!$I$32,0,10*ROW('Sanitation Data'!I71)))</f>
        <v/>
      </c>
      <c r="DO77" s="373" t="str">
        <f ca="1">+IF(OFFSET('Hygiene Data'!$D$11,0,10*ROW('Hygiene Data'!D71))="","",OFFSET('Hygiene Data'!$D$11,0,10*ROW('Hygiene Data'!D71)))</f>
        <v/>
      </c>
      <c r="DP77" s="373" t="str">
        <f ca="1">+IF(OFFSET('Hygiene Data'!$D$12,0,10*ROW('Hygiene Data'!D71))="","",OFFSET('Hygiene Data'!$D$12,0,10*ROW('Hygiene Data'!D71)))</f>
        <v/>
      </c>
      <c r="DQ77" s="373" t="str">
        <f ca="1">+IF(OFFSET('Hygiene Data'!$D$13,0,10*ROW('Hygiene Data'!D71))="","",OFFSET('Hygiene Data'!$D$13,0,10*ROW('Hygiene Data'!D71)))</f>
        <v/>
      </c>
      <c r="DR77" s="373" t="str">
        <f ca="1">+IF(OFFSET('Hygiene Data'!$E$11,0,10*ROW('Hygiene Data'!E71))="","",OFFSET('Hygiene Data'!$E$11,0,10*ROW('Hygiene Data'!E71)))</f>
        <v/>
      </c>
      <c r="DS77" s="373" t="str">
        <f ca="1">+IF(OFFSET('Hygiene Data'!$E$12,0,10*ROW('Hygiene Data'!E71))="","",OFFSET('Hygiene Data'!$E$12,0,10*ROW('Hygiene Data'!E71)))</f>
        <v/>
      </c>
      <c r="DT77" s="373" t="str">
        <f ca="1">+IF(OFFSET('Hygiene Data'!$E$13,0,10*ROW('Hygiene Data'!E71))="","",OFFSET('Hygiene Data'!$E$13,0,10*ROW('Hygiene Data'!E71)))</f>
        <v/>
      </c>
      <c r="DU77" s="373" t="str">
        <f ca="1">+IF(OFFSET('Hygiene Data'!$F$11,0,10*ROW('Hygiene Data'!F71))="","",OFFSET('Hygiene Data'!$F$11,0,10*ROW('Hygiene Data'!F71)))</f>
        <v/>
      </c>
      <c r="DV77" s="373" t="str">
        <f ca="1">+IF(OFFSET('Hygiene Data'!$F$12,0,10*ROW('Hygiene Data'!F71))="","",OFFSET('Hygiene Data'!$F$12,0,10*ROW('Hygiene Data'!F71)))</f>
        <v/>
      </c>
      <c r="DW77" s="373" t="str">
        <f ca="1">+IF(OFFSET('Hygiene Data'!$F$13,0,10*ROW('Hygiene Data'!F71))="","",OFFSET('Hygiene Data'!$F$13,0,10*ROW('Hygiene Data'!F71)))</f>
        <v/>
      </c>
      <c r="DX77" s="373" t="str">
        <f ca="1">+IF(OFFSET('Hygiene Data'!$G$11,0,10*ROW('Hygiene Data'!G71))="","",OFFSET('Hygiene Data'!$G$11,0,10*ROW('Hygiene Data'!G71)))</f>
        <v/>
      </c>
      <c r="DY77" s="373" t="str">
        <f ca="1">+IF(OFFSET('Hygiene Data'!$G$12,0,10*ROW('Hygiene Data'!G71))="","",OFFSET('Hygiene Data'!$G$12,0,10*ROW('Hygiene Data'!G71)))</f>
        <v/>
      </c>
      <c r="DZ77" s="373" t="str">
        <f ca="1">+IF(OFFSET('Hygiene Data'!$G$13,0,10*ROW('Hygiene Data'!G71))="","",OFFSET('Hygiene Data'!$G$13,0,10*ROW('Hygiene Data'!G71)))</f>
        <v/>
      </c>
      <c r="EA77" s="373" t="str">
        <f ca="1">+IF(OFFSET('Hygiene Data'!$H$11,0,10*ROW('Hygiene Data'!H71))="","",OFFSET('Hygiene Data'!$H$11,0,10*ROW('Hygiene Data'!H71)))</f>
        <v/>
      </c>
      <c r="EB77" s="373" t="str">
        <f ca="1">+IF(OFFSET('Hygiene Data'!$H$12,0,10*ROW('Hygiene Data'!H71))="","",OFFSET('Hygiene Data'!$H$12,0,10*ROW('Hygiene Data'!H71)))</f>
        <v/>
      </c>
      <c r="EC77" s="373" t="str">
        <f ca="1">+IF(OFFSET('Hygiene Data'!$H$13,0,10*ROW('Hygiene Data'!H71))="","",OFFSET('Hygiene Data'!$H$13,0,10*ROW('Hygiene Data'!H71)))</f>
        <v/>
      </c>
      <c r="ED77" s="373" t="str">
        <f ca="1">+IF(OFFSET('Hygiene Data'!$I$11,0,10*ROW('Hygiene Data'!I71))="","",OFFSET('Hygiene Data'!$I$11,0,10*ROW('Hygiene Data'!I71)))</f>
        <v/>
      </c>
      <c r="EE77" s="373" t="str">
        <f ca="1">+IF(OFFSET('Hygiene Data'!$I$12,0,10*ROW('Hygiene Data'!I71))="","",OFFSET('Hygiene Data'!$I$12,0,10*ROW('Hygiene Data'!I71)))</f>
        <v/>
      </c>
      <c r="EF77" s="373" t="str">
        <f ca="1">+IF(OFFSET('Hygiene Data'!$I$13,0,10*ROW('Hygiene Data'!I71))="","",OFFSET('Hygiene Data'!$I$13,0,10*ROW('Hygiene Data'!I71)))</f>
        <v/>
      </c>
    </row>
    <row r="78" spans="1:136" x14ac:dyDescent="0.25">
      <c r="A78" s="482" t="str">
        <f ca="1">+IF(OFFSET('Water Data'!$B$2,0,10*ROW('Water Data'!E72))="","",OFFSET('Water Data'!$B$2,0,10*ROW('Water Data'!E72)))</f>
        <v/>
      </c>
      <c r="B78" s="48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9" t="str">
        <f t="shared" ca="1" si="1"/>
        <v/>
      </c>
      <c r="D78" s="51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3" t="str">
        <f ca="1">+IF(OFFSET('Water Data'!$D$27,0,10*ROW('Water Data'!D72))="","",OFFSET('Water Data'!$D$27,0,10*ROW('Water Data'!D72)))</f>
        <v/>
      </c>
      <c r="BT78" s="373" t="str">
        <f ca="1">+IF(OFFSET('Water Data'!$D$28,0,10*ROW('Water Data'!D72))="","",OFFSET('Water Data'!$D$28,0,10*ROW('Water Data'!D72)))</f>
        <v/>
      </c>
      <c r="BU78" s="373" t="str">
        <f ca="1">+IF(OFFSET('Water Data'!$D$29,0,10*ROW('Water Data'!D72))="","",OFFSET('Water Data'!$D$29,0,10*ROW('Water Data'!D72)))</f>
        <v/>
      </c>
      <c r="BV78" s="373" t="str">
        <f ca="1">+IF(OFFSET('Water Data'!$E$27,0,10*ROW('Water Data'!E72))="","",OFFSET('Water Data'!$E$27,0,10*ROW('Water Data'!E72)))</f>
        <v/>
      </c>
      <c r="BW78" s="373" t="str">
        <f ca="1">+IF(OFFSET('Water Data'!$E$28,0,10*ROW('Water Data'!E72))="","",OFFSET('Water Data'!$E$28,0,10*ROW('Water Data'!E72)))</f>
        <v/>
      </c>
      <c r="BX78" s="373" t="str">
        <f ca="1">+IF(OFFSET('Water Data'!$E$29,0,10*ROW('Water Data'!E72))="","",OFFSET('Water Data'!$E$29,0,10*ROW('Water Data'!E72)))</f>
        <v/>
      </c>
      <c r="BY78" s="373" t="str">
        <f ca="1">+IF(OFFSET('Water Data'!$F$27,0,10*ROW('Water Data'!F72))="","",OFFSET('Water Data'!$F$27,0,10*ROW('Water Data'!F72)))</f>
        <v/>
      </c>
      <c r="BZ78" s="373" t="str">
        <f ca="1">+IF(OFFSET('Water Data'!$F$28,0,10*ROW('Water Data'!F72))="","",OFFSET('Water Data'!$F$28,0,10*ROW('Water Data'!F72)))</f>
        <v/>
      </c>
      <c r="CA78" s="373" t="str">
        <f ca="1">+IF(OFFSET('Water Data'!$F$29,0,10*ROW('Water Data'!F72))="","",OFFSET('Water Data'!$F$29,0,10*ROW('Water Data'!F72)))</f>
        <v/>
      </c>
      <c r="CB78" s="373" t="str">
        <f ca="1">+IF(OFFSET('Water Data'!$G$27,0,10*ROW('Water Data'!G72))="","",OFFSET('Water Data'!$G$27,0,10*ROW('Water Data'!G72)))</f>
        <v/>
      </c>
      <c r="CC78" s="373" t="str">
        <f ca="1">+IF(OFFSET('Water Data'!$G$28,0,10*ROW('Water Data'!G72))="","",OFFSET('Water Data'!$G$28,0,10*ROW('Water Data'!G72)))</f>
        <v/>
      </c>
      <c r="CD78" s="373" t="str">
        <f ca="1">+IF(OFFSET('Water Data'!$G$29,0,10*ROW('Water Data'!G72))="","",OFFSET('Water Data'!$G$29,0,10*ROW('Water Data'!G72)))</f>
        <v/>
      </c>
      <c r="CE78" s="373" t="str">
        <f ca="1">+IF(OFFSET('Water Data'!$H$27,0,10*ROW('Water Data'!H72))="","",OFFSET('Water Data'!$H$27,0,10*ROW('Water Data'!H72)))</f>
        <v/>
      </c>
      <c r="CF78" s="373" t="str">
        <f ca="1">+IF(OFFSET('Water Data'!$H$28,0,10*ROW('Water Data'!H72))="","",OFFSET('Water Data'!$H$28,0,10*ROW('Water Data'!H72)))</f>
        <v/>
      </c>
      <c r="CG78" s="373" t="str">
        <f ca="1">+IF(OFFSET('Water Data'!$H$29,0,10*ROW('Water Data'!H72))="","",OFFSET('Water Data'!$H$29,0,10*ROW('Water Data'!H72)))</f>
        <v/>
      </c>
      <c r="CH78" s="373" t="str">
        <f ca="1">+IF(OFFSET('Water Data'!$I$27,0,10*ROW('Water Data'!I72))="","",OFFSET('Water Data'!$I$27,0,10*ROW('Water Data'!I72)))</f>
        <v/>
      </c>
      <c r="CI78" s="373" t="str">
        <f ca="1">+IF(OFFSET('Water Data'!$I$28,0,10*ROW('Water Data'!I72))="","",OFFSET('Water Data'!$I$28,0,10*ROW('Water Data'!I72)))</f>
        <v/>
      </c>
      <c r="CJ78" s="373" t="str">
        <f ca="1">+IF(OFFSET('Water Data'!$I$29,0,10*ROW('Water Data'!I72))="","",OFFSET('Water Data'!$I$29,0,10*ROW('Water Data'!I72)))</f>
        <v/>
      </c>
      <c r="CK78" s="373" t="str">
        <f ca="1">+IF(OFFSET('Sanitation Data'!$D$28,0,10*ROW('Sanitation Data'!D72))="","",OFFSET('Sanitation Data'!$D$28,0,10*ROW('Sanitation Data'!D72)))</f>
        <v/>
      </c>
      <c r="CL78" s="373" t="str">
        <f ca="1">+IF(OFFSET('Sanitation Data'!$D$29,0,10*ROW('Sanitation Data'!D72))="","",OFFSET('Sanitation Data'!$D$29,0,10*ROW('Sanitation Data'!D72)))</f>
        <v/>
      </c>
      <c r="CM78" s="373" t="str">
        <f ca="1">+IF(OFFSET('Sanitation Data'!$D$30,0,10*ROW('Sanitation Data'!D72))="","",OFFSET('Sanitation Data'!$D$30,0,10*ROW('Sanitation Data'!D72)))</f>
        <v/>
      </c>
      <c r="CN78" s="373" t="str">
        <f ca="1">+IF(OFFSET('Sanitation Data'!$D$31,0,10*ROW('Sanitation Data'!D72))="","",OFFSET('Sanitation Data'!$D$31,0,10*ROW('Sanitation Data'!D72)))</f>
        <v/>
      </c>
      <c r="CO78" s="373" t="str">
        <f ca="1">+IF(OFFSET('Sanitation Data'!$D$32,0,10*ROW('Sanitation Data'!D72))="","",OFFSET('Sanitation Data'!$D$32,0,10*ROW('Sanitation Data'!D72)))</f>
        <v/>
      </c>
      <c r="CP78" s="373" t="str">
        <f ca="1">+IF(OFFSET('Sanitation Data'!$E$28,0,10*ROW('Sanitation Data'!E72))="","",OFFSET('Sanitation Data'!$E$28,0,10*ROW('Sanitation Data'!E72)))</f>
        <v/>
      </c>
      <c r="CQ78" s="373" t="str">
        <f ca="1">+IF(OFFSET('Sanitation Data'!$E$29,0,10*ROW('Sanitation Data'!E72))="","",OFFSET('Sanitation Data'!$E$29,0,10*ROW('Sanitation Data'!E72)))</f>
        <v/>
      </c>
      <c r="CR78" s="373" t="str">
        <f ca="1">+IF(OFFSET('Sanitation Data'!$E$30,0,10*ROW('Sanitation Data'!E72))="","",OFFSET('Sanitation Data'!$E$30,0,10*ROW('Sanitation Data'!E72)))</f>
        <v/>
      </c>
      <c r="CS78" s="373" t="str">
        <f ca="1">+IF(OFFSET('Sanitation Data'!$E$31,0,10*ROW('Sanitation Data'!E72))="","",OFFSET('Sanitation Data'!$E$31,0,10*ROW('Sanitation Data'!E72)))</f>
        <v/>
      </c>
      <c r="CT78" s="373" t="str">
        <f ca="1">+IF(OFFSET('Sanitation Data'!$E$32,0,10*ROW('Sanitation Data'!E72))="","",OFFSET('Sanitation Data'!$E$32,0,10*ROW('Sanitation Data'!E72)))</f>
        <v/>
      </c>
      <c r="CU78" s="373" t="str">
        <f ca="1">+IF(OFFSET('Sanitation Data'!$F$28,0,10*ROW('Sanitation Data'!F72))="","",OFFSET('Sanitation Data'!$F$28,0,10*ROW('Sanitation Data'!F72)))</f>
        <v/>
      </c>
      <c r="CV78" s="373" t="str">
        <f ca="1">+IF(OFFSET('Sanitation Data'!$F$29,0,10*ROW('Sanitation Data'!F72))="","",OFFSET('Sanitation Data'!$F$29,0,10*ROW('Sanitation Data'!F72)))</f>
        <v/>
      </c>
      <c r="CW78" s="373" t="str">
        <f ca="1">+IF(OFFSET('Sanitation Data'!$F$30,0,10*ROW('Sanitation Data'!F72))="","",OFFSET('Sanitation Data'!$F$30,0,10*ROW('Sanitation Data'!F72)))</f>
        <v/>
      </c>
      <c r="CX78" s="373" t="str">
        <f ca="1">+IF(OFFSET('Sanitation Data'!$F$31,0,10*ROW('Sanitation Data'!F72))="","",OFFSET('Sanitation Data'!$F$31,0,10*ROW('Sanitation Data'!F72)))</f>
        <v/>
      </c>
      <c r="CY78" s="373" t="str">
        <f ca="1">+IF(OFFSET('Sanitation Data'!$F$32,0,10*ROW('Sanitation Data'!F72))="","",OFFSET('Sanitation Data'!$F$32,0,10*ROW('Sanitation Data'!F72)))</f>
        <v/>
      </c>
      <c r="CZ78" s="373" t="str">
        <f ca="1">+IF(OFFSET('Sanitation Data'!$G$28,0,10*ROW('Sanitation Data'!G72))="","",OFFSET('Sanitation Data'!$G$28,0,10*ROW('Sanitation Data'!G72)))</f>
        <v/>
      </c>
      <c r="DA78" s="373" t="str">
        <f ca="1">+IF(OFFSET('Sanitation Data'!$G$29,0,10*ROW('Sanitation Data'!G72))="","",OFFSET('Sanitation Data'!$G$29,0,10*ROW('Sanitation Data'!G72)))</f>
        <v/>
      </c>
      <c r="DB78" s="373" t="str">
        <f ca="1">+IF(OFFSET('Sanitation Data'!$G$30,0,10*ROW('Sanitation Data'!G72))="","",OFFSET('Sanitation Data'!$G$30,0,10*ROW('Sanitation Data'!G72)))</f>
        <v/>
      </c>
      <c r="DC78" s="373" t="str">
        <f ca="1">+IF(OFFSET('Sanitation Data'!$G$31,0,10*ROW('Sanitation Data'!G72))="","",OFFSET('Sanitation Data'!$G$31,0,10*ROW('Sanitation Data'!G72)))</f>
        <v/>
      </c>
      <c r="DD78" s="373" t="str">
        <f ca="1">+IF(OFFSET('Sanitation Data'!$G$32,0,10*ROW('Sanitation Data'!G72))="","",OFFSET('Sanitation Data'!$G$32,0,10*ROW('Sanitation Data'!G72)))</f>
        <v/>
      </c>
      <c r="DE78" s="373" t="str">
        <f ca="1">+IF(OFFSET('Sanitation Data'!$H$28,0,10*ROW('Sanitation Data'!H72))="","",OFFSET('Sanitation Data'!$H$28,0,10*ROW('Sanitation Data'!H72)))</f>
        <v/>
      </c>
      <c r="DF78" s="373" t="str">
        <f ca="1">+IF(OFFSET('Sanitation Data'!$H$29,0,10*ROW('Sanitation Data'!H72))="","",OFFSET('Sanitation Data'!$H$29,0,10*ROW('Sanitation Data'!H72)))</f>
        <v/>
      </c>
      <c r="DG78" s="373" t="str">
        <f ca="1">+IF(OFFSET('Sanitation Data'!$H$30,0,10*ROW('Sanitation Data'!H72))="","",OFFSET('Sanitation Data'!$H$30,0,10*ROW('Sanitation Data'!H72)))</f>
        <v/>
      </c>
      <c r="DH78" s="373" t="str">
        <f ca="1">+IF(OFFSET('Sanitation Data'!$H$31,0,10*ROW('Sanitation Data'!H72))="","",OFFSET('Sanitation Data'!$H$31,0,10*ROW('Sanitation Data'!H72)))</f>
        <v/>
      </c>
      <c r="DI78" s="373" t="str">
        <f ca="1">+IF(OFFSET('Sanitation Data'!$H$32,0,10*ROW('Sanitation Data'!H72))="","",OFFSET('Sanitation Data'!$H$32,0,10*ROW('Sanitation Data'!H72)))</f>
        <v/>
      </c>
      <c r="DJ78" s="373" t="str">
        <f ca="1">+IF(OFFSET('Sanitation Data'!$I$28,0,10*ROW('Sanitation Data'!I72))="","",OFFSET('Sanitation Data'!$I$28,0,10*ROW('Sanitation Data'!I72)))</f>
        <v/>
      </c>
      <c r="DK78" s="373" t="str">
        <f ca="1">+IF(OFFSET('Sanitation Data'!$I$29,0,10*ROW('Sanitation Data'!I72))="","",OFFSET('Sanitation Data'!$I$29,0,10*ROW('Sanitation Data'!I72)))</f>
        <v/>
      </c>
      <c r="DL78" s="373" t="str">
        <f ca="1">+IF(OFFSET('Sanitation Data'!$I$30,0,10*ROW('Sanitation Data'!I72))="","",OFFSET('Sanitation Data'!$I$30,0,10*ROW('Sanitation Data'!I72)))</f>
        <v/>
      </c>
      <c r="DM78" s="373" t="str">
        <f ca="1">+IF(OFFSET('Sanitation Data'!$I$31,0,10*ROW('Sanitation Data'!I72))="","",OFFSET('Sanitation Data'!$I$31,0,10*ROW('Sanitation Data'!I72)))</f>
        <v/>
      </c>
      <c r="DN78" s="373" t="str">
        <f ca="1">+IF(OFFSET('Sanitation Data'!$I$32,0,10*ROW('Sanitation Data'!I72))="","",OFFSET('Sanitation Data'!$I$32,0,10*ROW('Sanitation Data'!I72)))</f>
        <v/>
      </c>
      <c r="DO78" s="373" t="str">
        <f ca="1">+IF(OFFSET('Hygiene Data'!$D$11,0,10*ROW('Hygiene Data'!D72))="","",OFFSET('Hygiene Data'!$D$11,0,10*ROW('Hygiene Data'!D72)))</f>
        <v/>
      </c>
      <c r="DP78" s="373" t="str">
        <f ca="1">+IF(OFFSET('Hygiene Data'!$D$12,0,10*ROW('Hygiene Data'!D72))="","",OFFSET('Hygiene Data'!$D$12,0,10*ROW('Hygiene Data'!D72)))</f>
        <v/>
      </c>
      <c r="DQ78" s="373" t="str">
        <f ca="1">+IF(OFFSET('Hygiene Data'!$D$13,0,10*ROW('Hygiene Data'!D72))="","",OFFSET('Hygiene Data'!$D$13,0,10*ROW('Hygiene Data'!D72)))</f>
        <v/>
      </c>
      <c r="DR78" s="373" t="str">
        <f ca="1">+IF(OFFSET('Hygiene Data'!$E$11,0,10*ROW('Hygiene Data'!E72))="","",OFFSET('Hygiene Data'!$E$11,0,10*ROW('Hygiene Data'!E72)))</f>
        <v/>
      </c>
      <c r="DS78" s="373" t="str">
        <f ca="1">+IF(OFFSET('Hygiene Data'!$E$12,0,10*ROW('Hygiene Data'!E72))="","",OFFSET('Hygiene Data'!$E$12,0,10*ROW('Hygiene Data'!E72)))</f>
        <v/>
      </c>
      <c r="DT78" s="373" t="str">
        <f ca="1">+IF(OFFSET('Hygiene Data'!$E$13,0,10*ROW('Hygiene Data'!E72))="","",OFFSET('Hygiene Data'!$E$13,0,10*ROW('Hygiene Data'!E72)))</f>
        <v/>
      </c>
      <c r="DU78" s="373" t="str">
        <f ca="1">+IF(OFFSET('Hygiene Data'!$F$11,0,10*ROW('Hygiene Data'!F72))="","",OFFSET('Hygiene Data'!$F$11,0,10*ROW('Hygiene Data'!F72)))</f>
        <v/>
      </c>
      <c r="DV78" s="373" t="str">
        <f ca="1">+IF(OFFSET('Hygiene Data'!$F$12,0,10*ROW('Hygiene Data'!F72))="","",OFFSET('Hygiene Data'!$F$12,0,10*ROW('Hygiene Data'!F72)))</f>
        <v/>
      </c>
      <c r="DW78" s="373" t="str">
        <f ca="1">+IF(OFFSET('Hygiene Data'!$F$13,0,10*ROW('Hygiene Data'!F72))="","",OFFSET('Hygiene Data'!$F$13,0,10*ROW('Hygiene Data'!F72)))</f>
        <v/>
      </c>
      <c r="DX78" s="373" t="str">
        <f ca="1">+IF(OFFSET('Hygiene Data'!$G$11,0,10*ROW('Hygiene Data'!G72))="","",OFFSET('Hygiene Data'!$G$11,0,10*ROW('Hygiene Data'!G72)))</f>
        <v/>
      </c>
      <c r="DY78" s="373" t="str">
        <f ca="1">+IF(OFFSET('Hygiene Data'!$G$12,0,10*ROW('Hygiene Data'!G72))="","",OFFSET('Hygiene Data'!$G$12,0,10*ROW('Hygiene Data'!G72)))</f>
        <v/>
      </c>
      <c r="DZ78" s="373" t="str">
        <f ca="1">+IF(OFFSET('Hygiene Data'!$G$13,0,10*ROW('Hygiene Data'!G72))="","",OFFSET('Hygiene Data'!$G$13,0,10*ROW('Hygiene Data'!G72)))</f>
        <v/>
      </c>
      <c r="EA78" s="373" t="str">
        <f ca="1">+IF(OFFSET('Hygiene Data'!$H$11,0,10*ROW('Hygiene Data'!H72))="","",OFFSET('Hygiene Data'!$H$11,0,10*ROW('Hygiene Data'!H72)))</f>
        <v/>
      </c>
      <c r="EB78" s="373" t="str">
        <f ca="1">+IF(OFFSET('Hygiene Data'!$H$12,0,10*ROW('Hygiene Data'!H72))="","",OFFSET('Hygiene Data'!$H$12,0,10*ROW('Hygiene Data'!H72)))</f>
        <v/>
      </c>
      <c r="EC78" s="373" t="str">
        <f ca="1">+IF(OFFSET('Hygiene Data'!$H$13,0,10*ROW('Hygiene Data'!H72))="","",OFFSET('Hygiene Data'!$H$13,0,10*ROW('Hygiene Data'!H72)))</f>
        <v/>
      </c>
      <c r="ED78" s="373" t="str">
        <f ca="1">+IF(OFFSET('Hygiene Data'!$I$11,0,10*ROW('Hygiene Data'!I72))="","",OFFSET('Hygiene Data'!$I$11,0,10*ROW('Hygiene Data'!I72)))</f>
        <v/>
      </c>
      <c r="EE78" s="373" t="str">
        <f ca="1">+IF(OFFSET('Hygiene Data'!$I$12,0,10*ROW('Hygiene Data'!I72))="","",OFFSET('Hygiene Data'!$I$12,0,10*ROW('Hygiene Data'!I72)))</f>
        <v/>
      </c>
      <c r="EF78" s="373" t="str">
        <f ca="1">+IF(OFFSET('Hygiene Data'!$I$13,0,10*ROW('Hygiene Data'!I72))="","",OFFSET('Hygiene Data'!$I$13,0,10*ROW('Hygiene Data'!I72)))</f>
        <v/>
      </c>
    </row>
    <row r="79" spans="1:136" x14ac:dyDescent="0.25">
      <c r="A79" s="482" t="str">
        <f ca="1">+IF(OFFSET('Water Data'!$B$2,0,10*ROW('Water Data'!E73))="","",OFFSET('Water Data'!$B$2,0,10*ROW('Water Data'!E73)))</f>
        <v/>
      </c>
      <c r="B79" s="48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9" t="str">
        <f t="shared" ca="1" si="1"/>
        <v/>
      </c>
      <c r="D79" s="51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3" t="str">
        <f ca="1">+IF(OFFSET('Water Data'!$D$27,0,10*ROW('Water Data'!D73))="","",OFFSET('Water Data'!$D$27,0,10*ROW('Water Data'!D73)))</f>
        <v/>
      </c>
      <c r="BT79" s="373" t="str">
        <f ca="1">+IF(OFFSET('Water Data'!$D$28,0,10*ROW('Water Data'!D73))="","",OFFSET('Water Data'!$D$28,0,10*ROW('Water Data'!D73)))</f>
        <v/>
      </c>
      <c r="BU79" s="373" t="str">
        <f ca="1">+IF(OFFSET('Water Data'!$D$29,0,10*ROW('Water Data'!D73))="","",OFFSET('Water Data'!$D$29,0,10*ROW('Water Data'!D73)))</f>
        <v/>
      </c>
      <c r="BV79" s="373" t="str">
        <f ca="1">+IF(OFFSET('Water Data'!$E$27,0,10*ROW('Water Data'!E73))="","",OFFSET('Water Data'!$E$27,0,10*ROW('Water Data'!E73)))</f>
        <v/>
      </c>
      <c r="BW79" s="373" t="str">
        <f ca="1">+IF(OFFSET('Water Data'!$E$28,0,10*ROW('Water Data'!E73))="","",OFFSET('Water Data'!$E$28,0,10*ROW('Water Data'!E73)))</f>
        <v/>
      </c>
      <c r="BX79" s="373" t="str">
        <f ca="1">+IF(OFFSET('Water Data'!$E$29,0,10*ROW('Water Data'!E73))="","",OFFSET('Water Data'!$E$29,0,10*ROW('Water Data'!E73)))</f>
        <v/>
      </c>
      <c r="BY79" s="373" t="str">
        <f ca="1">+IF(OFFSET('Water Data'!$F$27,0,10*ROW('Water Data'!F73))="","",OFFSET('Water Data'!$F$27,0,10*ROW('Water Data'!F73)))</f>
        <v/>
      </c>
      <c r="BZ79" s="373" t="str">
        <f ca="1">+IF(OFFSET('Water Data'!$F$28,0,10*ROW('Water Data'!F73))="","",OFFSET('Water Data'!$F$28,0,10*ROW('Water Data'!F73)))</f>
        <v/>
      </c>
      <c r="CA79" s="373" t="str">
        <f ca="1">+IF(OFFSET('Water Data'!$F$29,0,10*ROW('Water Data'!F73))="","",OFFSET('Water Data'!$F$29,0,10*ROW('Water Data'!F73)))</f>
        <v/>
      </c>
      <c r="CB79" s="373" t="str">
        <f ca="1">+IF(OFFSET('Water Data'!$G$27,0,10*ROW('Water Data'!G73))="","",OFFSET('Water Data'!$G$27,0,10*ROW('Water Data'!G73)))</f>
        <v/>
      </c>
      <c r="CC79" s="373" t="str">
        <f ca="1">+IF(OFFSET('Water Data'!$G$28,0,10*ROW('Water Data'!G73))="","",OFFSET('Water Data'!$G$28,0,10*ROW('Water Data'!G73)))</f>
        <v/>
      </c>
      <c r="CD79" s="373" t="str">
        <f ca="1">+IF(OFFSET('Water Data'!$G$29,0,10*ROW('Water Data'!G73))="","",OFFSET('Water Data'!$G$29,0,10*ROW('Water Data'!G73)))</f>
        <v/>
      </c>
      <c r="CE79" s="373" t="str">
        <f ca="1">+IF(OFFSET('Water Data'!$H$27,0,10*ROW('Water Data'!H73))="","",OFFSET('Water Data'!$H$27,0,10*ROW('Water Data'!H73)))</f>
        <v/>
      </c>
      <c r="CF79" s="373" t="str">
        <f ca="1">+IF(OFFSET('Water Data'!$H$28,0,10*ROW('Water Data'!H73))="","",OFFSET('Water Data'!$H$28,0,10*ROW('Water Data'!H73)))</f>
        <v/>
      </c>
      <c r="CG79" s="373" t="str">
        <f ca="1">+IF(OFFSET('Water Data'!$H$29,0,10*ROW('Water Data'!H73))="","",OFFSET('Water Data'!$H$29,0,10*ROW('Water Data'!H73)))</f>
        <v/>
      </c>
      <c r="CH79" s="373" t="str">
        <f ca="1">+IF(OFFSET('Water Data'!$I$27,0,10*ROW('Water Data'!I73))="","",OFFSET('Water Data'!$I$27,0,10*ROW('Water Data'!I73)))</f>
        <v/>
      </c>
      <c r="CI79" s="373" t="str">
        <f ca="1">+IF(OFFSET('Water Data'!$I$28,0,10*ROW('Water Data'!I73))="","",OFFSET('Water Data'!$I$28,0,10*ROW('Water Data'!I73)))</f>
        <v/>
      </c>
      <c r="CJ79" s="373" t="str">
        <f ca="1">+IF(OFFSET('Water Data'!$I$29,0,10*ROW('Water Data'!I73))="","",OFFSET('Water Data'!$I$29,0,10*ROW('Water Data'!I73)))</f>
        <v/>
      </c>
      <c r="CK79" s="373" t="str">
        <f ca="1">+IF(OFFSET('Sanitation Data'!$D$28,0,10*ROW('Sanitation Data'!D73))="","",OFFSET('Sanitation Data'!$D$28,0,10*ROW('Sanitation Data'!D73)))</f>
        <v/>
      </c>
      <c r="CL79" s="373" t="str">
        <f ca="1">+IF(OFFSET('Sanitation Data'!$D$29,0,10*ROW('Sanitation Data'!D73))="","",OFFSET('Sanitation Data'!$D$29,0,10*ROW('Sanitation Data'!D73)))</f>
        <v/>
      </c>
      <c r="CM79" s="373" t="str">
        <f ca="1">+IF(OFFSET('Sanitation Data'!$D$30,0,10*ROW('Sanitation Data'!D73))="","",OFFSET('Sanitation Data'!$D$30,0,10*ROW('Sanitation Data'!D73)))</f>
        <v/>
      </c>
      <c r="CN79" s="373" t="str">
        <f ca="1">+IF(OFFSET('Sanitation Data'!$D$31,0,10*ROW('Sanitation Data'!D73))="","",OFFSET('Sanitation Data'!$D$31,0,10*ROW('Sanitation Data'!D73)))</f>
        <v/>
      </c>
      <c r="CO79" s="373" t="str">
        <f ca="1">+IF(OFFSET('Sanitation Data'!$D$32,0,10*ROW('Sanitation Data'!D73))="","",OFFSET('Sanitation Data'!$D$32,0,10*ROW('Sanitation Data'!D73)))</f>
        <v/>
      </c>
      <c r="CP79" s="373" t="str">
        <f ca="1">+IF(OFFSET('Sanitation Data'!$E$28,0,10*ROW('Sanitation Data'!E73))="","",OFFSET('Sanitation Data'!$E$28,0,10*ROW('Sanitation Data'!E73)))</f>
        <v/>
      </c>
      <c r="CQ79" s="373" t="str">
        <f ca="1">+IF(OFFSET('Sanitation Data'!$E$29,0,10*ROW('Sanitation Data'!E73))="","",OFFSET('Sanitation Data'!$E$29,0,10*ROW('Sanitation Data'!E73)))</f>
        <v/>
      </c>
      <c r="CR79" s="373" t="str">
        <f ca="1">+IF(OFFSET('Sanitation Data'!$E$30,0,10*ROW('Sanitation Data'!E73))="","",OFFSET('Sanitation Data'!$E$30,0,10*ROW('Sanitation Data'!E73)))</f>
        <v/>
      </c>
      <c r="CS79" s="373" t="str">
        <f ca="1">+IF(OFFSET('Sanitation Data'!$E$31,0,10*ROW('Sanitation Data'!E73))="","",OFFSET('Sanitation Data'!$E$31,0,10*ROW('Sanitation Data'!E73)))</f>
        <v/>
      </c>
      <c r="CT79" s="373" t="str">
        <f ca="1">+IF(OFFSET('Sanitation Data'!$E$32,0,10*ROW('Sanitation Data'!E73))="","",OFFSET('Sanitation Data'!$E$32,0,10*ROW('Sanitation Data'!E73)))</f>
        <v/>
      </c>
      <c r="CU79" s="373" t="str">
        <f ca="1">+IF(OFFSET('Sanitation Data'!$F$28,0,10*ROW('Sanitation Data'!F73))="","",OFFSET('Sanitation Data'!$F$28,0,10*ROW('Sanitation Data'!F73)))</f>
        <v/>
      </c>
      <c r="CV79" s="373" t="str">
        <f ca="1">+IF(OFFSET('Sanitation Data'!$F$29,0,10*ROW('Sanitation Data'!F73))="","",OFFSET('Sanitation Data'!$F$29,0,10*ROW('Sanitation Data'!F73)))</f>
        <v/>
      </c>
      <c r="CW79" s="373" t="str">
        <f ca="1">+IF(OFFSET('Sanitation Data'!$F$30,0,10*ROW('Sanitation Data'!F73))="","",OFFSET('Sanitation Data'!$F$30,0,10*ROW('Sanitation Data'!F73)))</f>
        <v/>
      </c>
      <c r="CX79" s="373" t="str">
        <f ca="1">+IF(OFFSET('Sanitation Data'!$F$31,0,10*ROW('Sanitation Data'!F73))="","",OFFSET('Sanitation Data'!$F$31,0,10*ROW('Sanitation Data'!F73)))</f>
        <v/>
      </c>
      <c r="CY79" s="373" t="str">
        <f ca="1">+IF(OFFSET('Sanitation Data'!$F$32,0,10*ROW('Sanitation Data'!F73))="","",OFFSET('Sanitation Data'!$F$32,0,10*ROW('Sanitation Data'!F73)))</f>
        <v/>
      </c>
      <c r="CZ79" s="373" t="str">
        <f ca="1">+IF(OFFSET('Sanitation Data'!$G$28,0,10*ROW('Sanitation Data'!G73))="","",OFFSET('Sanitation Data'!$G$28,0,10*ROW('Sanitation Data'!G73)))</f>
        <v/>
      </c>
      <c r="DA79" s="373" t="str">
        <f ca="1">+IF(OFFSET('Sanitation Data'!$G$29,0,10*ROW('Sanitation Data'!G73))="","",OFFSET('Sanitation Data'!$G$29,0,10*ROW('Sanitation Data'!G73)))</f>
        <v/>
      </c>
      <c r="DB79" s="373" t="str">
        <f ca="1">+IF(OFFSET('Sanitation Data'!$G$30,0,10*ROW('Sanitation Data'!G73))="","",OFFSET('Sanitation Data'!$G$30,0,10*ROW('Sanitation Data'!G73)))</f>
        <v/>
      </c>
      <c r="DC79" s="373" t="str">
        <f ca="1">+IF(OFFSET('Sanitation Data'!$G$31,0,10*ROW('Sanitation Data'!G73))="","",OFFSET('Sanitation Data'!$G$31,0,10*ROW('Sanitation Data'!G73)))</f>
        <v/>
      </c>
      <c r="DD79" s="373" t="str">
        <f ca="1">+IF(OFFSET('Sanitation Data'!$G$32,0,10*ROW('Sanitation Data'!G73))="","",OFFSET('Sanitation Data'!$G$32,0,10*ROW('Sanitation Data'!G73)))</f>
        <v/>
      </c>
      <c r="DE79" s="373" t="str">
        <f ca="1">+IF(OFFSET('Sanitation Data'!$H$28,0,10*ROW('Sanitation Data'!H73))="","",OFFSET('Sanitation Data'!$H$28,0,10*ROW('Sanitation Data'!H73)))</f>
        <v/>
      </c>
      <c r="DF79" s="373" t="str">
        <f ca="1">+IF(OFFSET('Sanitation Data'!$H$29,0,10*ROW('Sanitation Data'!H73))="","",OFFSET('Sanitation Data'!$H$29,0,10*ROW('Sanitation Data'!H73)))</f>
        <v/>
      </c>
      <c r="DG79" s="373" t="str">
        <f ca="1">+IF(OFFSET('Sanitation Data'!$H$30,0,10*ROW('Sanitation Data'!H73))="","",OFFSET('Sanitation Data'!$H$30,0,10*ROW('Sanitation Data'!H73)))</f>
        <v/>
      </c>
      <c r="DH79" s="373" t="str">
        <f ca="1">+IF(OFFSET('Sanitation Data'!$H$31,0,10*ROW('Sanitation Data'!H73))="","",OFFSET('Sanitation Data'!$H$31,0,10*ROW('Sanitation Data'!H73)))</f>
        <v/>
      </c>
      <c r="DI79" s="373" t="str">
        <f ca="1">+IF(OFFSET('Sanitation Data'!$H$32,0,10*ROW('Sanitation Data'!H73))="","",OFFSET('Sanitation Data'!$H$32,0,10*ROW('Sanitation Data'!H73)))</f>
        <v/>
      </c>
      <c r="DJ79" s="373" t="str">
        <f ca="1">+IF(OFFSET('Sanitation Data'!$I$28,0,10*ROW('Sanitation Data'!I73))="","",OFFSET('Sanitation Data'!$I$28,0,10*ROW('Sanitation Data'!I73)))</f>
        <v/>
      </c>
      <c r="DK79" s="373" t="str">
        <f ca="1">+IF(OFFSET('Sanitation Data'!$I$29,0,10*ROW('Sanitation Data'!I73))="","",OFFSET('Sanitation Data'!$I$29,0,10*ROW('Sanitation Data'!I73)))</f>
        <v/>
      </c>
      <c r="DL79" s="373" t="str">
        <f ca="1">+IF(OFFSET('Sanitation Data'!$I$30,0,10*ROW('Sanitation Data'!I73))="","",OFFSET('Sanitation Data'!$I$30,0,10*ROW('Sanitation Data'!I73)))</f>
        <v/>
      </c>
      <c r="DM79" s="373" t="str">
        <f ca="1">+IF(OFFSET('Sanitation Data'!$I$31,0,10*ROW('Sanitation Data'!I73))="","",OFFSET('Sanitation Data'!$I$31,0,10*ROW('Sanitation Data'!I73)))</f>
        <v/>
      </c>
      <c r="DN79" s="373" t="str">
        <f ca="1">+IF(OFFSET('Sanitation Data'!$I$32,0,10*ROW('Sanitation Data'!I73))="","",OFFSET('Sanitation Data'!$I$32,0,10*ROW('Sanitation Data'!I73)))</f>
        <v/>
      </c>
      <c r="DO79" s="373" t="str">
        <f ca="1">+IF(OFFSET('Hygiene Data'!$D$11,0,10*ROW('Hygiene Data'!D73))="","",OFFSET('Hygiene Data'!$D$11,0,10*ROW('Hygiene Data'!D73)))</f>
        <v/>
      </c>
      <c r="DP79" s="373" t="str">
        <f ca="1">+IF(OFFSET('Hygiene Data'!$D$12,0,10*ROW('Hygiene Data'!D73))="","",OFFSET('Hygiene Data'!$D$12,0,10*ROW('Hygiene Data'!D73)))</f>
        <v/>
      </c>
      <c r="DQ79" s="373" t="str">
        <f ca="1">+IF(OFFSET('Hygiene Data'!$D$13,0,10*ROW('Hygiene Data'!D73))="","",OFFSET('Hygiene Data'!$D$13,0,10*ROW('Hygiene Data'!D73)))</f>
        <v/>
      </c>
      <c r="DR79" s="373" t="str">
        <f ca="1">+IF(OFFSET('Hygiene Data'!$E$11,0,10*ROW('Hygiene Data'!E73))="","",OFFSET('Hygiene Data'!$E$11,0,10*ROW('Hygiene Data'!E73)))</f>
        <v/>
      </c>
      <c r="DS79" s="373" t="str">
        <f ca="1">+IF(OFFSET('Hygiene Data'!$E$12,0,10*ROW('Hygiene Data'!E73))="","",OFFSET('Hygiene Data'!$E$12,0,10*ROW('Hygiene Data'!E73)))</f>
        <v/>
      </c>
      <c r="DT79" s="373" t="str">
        <f ca="1">+IF(OFFSET('Hygiene Data'!$E$13,0,10*ROW('Hygiene Data'!E73))="","",OFFSET('Hygiene Data'!$E$13,0,10*ROW('Hygiene Data'!E73)))</f>
        <v/>
      </c>
      <c r="DU79" s="373" t="str">
        <f ca="1">+IF(OFFSET('Hygiene Data'!$F$11,0,10*ROW('Hygiene Data'!F73))="","",OFFSET('Hygiene Data'!$F$11,0,10*ROW('Hygiene Data'!F73)))</f>
        <v/>
      </c>
      <c r="DV79" s="373" t="str">
        <f ca="1">+IF(OFFSET('Hygiene Data'!$F$12,0,10*ROW('Hygiene Data'!F73))="","",OFFSET('Hygiene Data'!$F$12,0,10*ROW('Hygiene Data'!F73)))</f>
        <v/>
      </c>
      <c r="DW79" s="373" t="str">
        <f ca="1">+IF(OFFSET('Hygiene Data'!$F$13,0,10*ROW('Hygiene Data'!F73))="","",OFFSET('Hygiene Data'!$F$13,0,10*ROW('Hygiene Data'!F73)))</f>
        <v/>
      </c>
      <c r="DX79" s="373" t="str">
        <f ca="1">+IF(OFFSET('Hygiene Data'!$G$11,0,10*ROW('Hygiene Data'!G73))="","",OFFSET('Hygiene Data'!$G$11,0,10*ROW('Hygiene Data'!G73)))</f>
        <v/>
      </c>
      <c r="DY79" s="373" t="str">
        <f ca="1">+IF(OFFSET('Hygiene Data'!$G$12,0,10*ROW('Hygiene Data'!G73))="","",OFFSET('Hygiene Data'!$G$12,0,10*ROW('Hygiene Data'!G73)))</f>
        <v/>
      </c>
      <c r="DZ79" s="373" t="str">
        <f ca="1">+IF(OFFSET('Hygiene Data'!$G$13,0,10*ROW('Hygiene Data'!G73))="","",OFFSET('Hygiene Data'!$G$13,0,10*ROW('Hygiene Data'!G73)))</f>
        <v/>
      </c>
      <c r="EA79" s="373" t="str">
        <f ca="1">+IF(OFFSET('Hygiene Data'!$H$11,0,10*ROW('Hygiene Data'!H73))="","",OFFSET('Hygiene Data'!$H$11,0,10*ROW('Hygiene Data'!H73)))</f>
        <v/>
      </c>
      <c r="EB79" s="373" t="str">
        <f ca="1">+IF(OFFSET('Hygiene Data'!$H$12,0,10*ROW('Hygiene Data'!H73))="","",OFFSET('Hygiene Data'!$H$12,0,10*ROW('Hygiene Data'!H73)))</f>
        <v/>
      </c>
      <c r="EC79" s="373" t="str">
        <f ca="1">+IF(OFFSET('Hygiene Data'!$H$13,0,10*ROW('Hygiene Data'!H73))="","",OFFSET('Hygiene Data'!$H$13,0,10*ROW('Hygiene Data'!H73)))</f>
        <v/>
      </c>
      <c r="ED79" s="373" t="str">
        <f ca="1">+IF(OFFSET('Hygiene Data'!$I$11,0,10*ROW('Hygiene Data'!I73))="","",OFFSET('Hygiene Data'!$I$11,0,10*ROW('Hygiene Data'!I73)))</f>
        <v/>
      </c>
      <c r="EE79" s="373" t="str">
        <f ca="1">+IF(OFFSET('Hygiene Data'!$I$12,0,10*ROW('Hygiene Data'!I73))="","",OFFSET('Hygiene Data'!$I$12,0,10*ROW('Hygiene Data'!I73)))</f>
        <v/>
      </c>
      <c r="EF79" s="373" t="str">
        <f ca="1">+IF(OFFSET('Hygiene Data'!$I$13,0,10*ROW('Hygiene Data'!I73))="","",OFFSET('Hygiene Data'!$I$13,0,10*ROW('Hygiene Data'!I73)))</f>
        <v/>
      </c>
    </row>
    <row r="80" spans="1:136" x14ac:dyDescent="0.25">
      <c r="A80" s="482" t="str">
        <f ca="1">+IF(OFFSET('Water Data'!$B$2,0,10*ROW('Water Data'!E74))="","",OFFSET('Water Data'!$B$2,0,10*ROW('Water Data'!E74)))</f>
        <v/>
      </c>
      <c r="B80" s="48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9" t="str">
        <f t="shared" ca="1" si="1"/>
        <v/>
      </c>
      <c r="D80" s="51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3" t="str">
        <f ca="1">+IF(OFFSET('Water Data'!$D$27,0,10*ROW('Water Data'!D74))="","",OFFSET('Water Data'!$D$27,0,10*ROW('Water Data'!D74)))</f>
        <v/>
      </c>
      <c r="BT80" s="373" t="str">
        <f ca="1">+IF(OFFSET('Water Data'!$D$28,0,10*ROW('Water Data'!D74))="","",OFFSET('Water Data'!$D$28,0,10*ROW('Water Data'!D74)))</f>
        <v/>
      </c>
      <c r="BU80" s="373" t="str">
        <f ca="1">+IF(OFFSET('Water Data'!$D$29,0,10*ROW('Water Data'!D74))="","",OFFSET('Water Data'!$D$29,0,10*ROW('Water Data'!D74)))</f>
        <v/>
      </c>
      <c r="BV80" s="373" t="str">
        <f ca="1">+IF(OFFSET('Water Data'!$E$27,0,10*ROW('Water Data'!E74))="","",OFFSET('Water Data'!$E$27,0,10*ROW('Water Data'!E74)))</f>
        <v/>
      </c>
      <c r="BW80" s="373" t="str">
        <f ca="1">+IF(OFFSET('Water Data'!$E$28,0,10*ROW('Water Data'!E74))="","",OFFSET('Water Data'!$E$28,0,10*ROW('Water Data'!E74)))</f>
        <v/>
      </c>
      <c r="BX80" s="373" t="str">
        <f ca="1">+IF(OFFSET('Water Data'!$E$29,0,10*ROW('Water Data'!E74))="","",OFFSET('Water Data'!$E$29,0,10*ROW('Water Data'!E74)))</f>
        <v/>
      </c>
      <c r="BY80" s="373" t="str">
        <f ca="1">+IF(OFFSET('Water Data'!$F$27,0,10*ROW('Water Data'!F74))="","",OFFSET('Water Data'!$F$27,0,10*ROW('Water Data'!F74)))</f>
        <v/>
      </c>
      <c r="BZ80" s="373" t="str">
        <f ca="1">+IF(OFFSET('Water Data'!$F$28,0,10*ROW('Water Data'!F74))="","",OFFSET('Water Data'!$F$28,0,10*ROW('Water Data'!F74)))</f>
        <v/>
      </c>
      <c r="CA80" s="373" t="str">
        <f ca="1">+IF(OFFSET('Water Data'!$F$29,0,10*ROW('Water Data'!F74))="","",OFFSET('Water Data'!$F$29,0,10*ROW('Water Data'!F74)))</f>
        <v/>
      </c>
      <c r="CB80" s="373" t="str">
        <f ca="1">+IF(OFFSET('Water Data'!$G$27,0,10*ROW('Water Data'!G74))="","",OFFSET('Water Data'!$G$27,0,10*ROW('Water Data'!G74)))</f>
        <v/>
      </c>
      <c r="CC80" s="373" t="str">
        <f ca="1">+IF(OFFSET('Water Data'!$G$28,0,10*ROW('Water Data'!G74))="","",OFFSET('Water Data'!$G$28,0,10*ROW('Water Data'!G74)))</f>
        <v/>
      </c>
      <c r="CD80" s="373" t="str">
        <f ca="1">+IF(OFFSET('Water Data'!$G$29,0,10*ROW('Water Data'!G74))="","",OFFSET('Water Data'!$G$29,0,10*ROW('Water Data'!G74)))</f>
        <v/>
      </c>
      <c r="CE80" s="373" t="str">
        <f ca="1">+IF(OFFSET('Water Data'!$H$27,0,10*ROW('Water Data'!H74))="","",OFFSET('Water Data'!$H$27,0,10*ROW('Water Data'!H74)))</f>
        <v/>
      </c>
      <c r="CF80" s="373" t="str">
        <f ca="1">+IF(OFFSET('Water Data'!$H$28,0,10*ROW('Water Data'!H74))="","",OFFSET('Water Data'!$H$28,0,10*ROW('Water Data'!H74)))</f>
        <v/>
      </c>
      <c r="CG80" s="373" t="str">
        <f ca="1">+IF(OFFSET('Water Data'!$H$29,0,10*ROW('Water Data'!H74))="","",OFFSET('Water Data'!$H$29,0,10*ROW('Water Data'!H74)))</f>
        <v/>
      </c>
      <c r="CH80" s="373" t="str">
        <f ca="1">+IF(OFFSET('Water Data'!$I$27,0,10*ROW('Water Data'!I74))="","",OFFSET('Water Data'!$I$27,0,10*ROW('Water Data'!I74)))</f>
        <v/>
      </c>
      <c r="CI80" s="373" t="str">
        <f ca="1">+IF(OFFSET('Water Data'!$I$28,0,10*ROW('Water Data'!I74))="","",OFFSET('Water Data'!$I$28,0,10*ROW('Water Data'!I74)))</f>
        <v/>
      </c>
      <c r="CJ80" s="373" t="str">
        <f ca="1">+IF(OFFSET('Water Data'!$I$29,0,10*ROW('Water Data'!I74))="","",OFFSET('Water Data'!$I$29,0,10*ROW('Water Data'!I74)))</f>
        <v/>
      </c>
      <c r="CK80" s="373" t="str">
        <f ca="1">+IF(OFFSET('Sanitation Data'!$D$28,0,10*ROW('Sanitation Data'!D74))="","",OFFSET('Sanitation Data'!$D$28,0,10*ROW('Sanitation Data'!D74)))</f>
        <v/>
      </c>
      <c r="CL80" s="373" t="str">
        <f ca="1">+IF(OFFSET('Sanitation Data'!$D$29,0,10*ROW('Sanitation Data'!D74))="","",OFFSET('Sanitation Data'!$D$29,0,10*ROW('Sanitation Data'!D74)))</f>
        <v/>
      </c>
      <c r="CM80" s="373" t="str">
        <f ca="1">+IF(OFFSET('Sanitation Data'!$D$30,0,10*ROW('Sanitation Data'!D74))="","",OFFSET('Sanitation Data'!$D$30,0,10*ROW('Sanitation Data'!D74)))</f>
        <v/>
      </c>
      <c r="CN80" s="373" t="str">
        <f ca="1">+IF(OFFSET('Sanitation Data'!$D$31,0,10*ROW('Sanitation Data'!D74))="","",OFFSET('Sanitation Data'!$D$31,0,10*ROW('Sanitation Data'!D74)))</f>
        <v/>
      </c>
      <c r="CO80" s="373" t="str">
        <f ca="1">+IF(OFFSET('Sanitation Data'!$D$32,0,10*ROW('Sanitation Data'!D74))="","",OFFSET('Sanitation Data'!$D$32,0,10*ROW('Sanitation Data'!D74)))</f>
        <v/>
      </c>
      <c r="CP80" s="373" t="str">
        <f ca="1">+IF(OFFSET('Sanitation Data'!$E$28,0,10*ROW('Sanitation Data'!E74))="","",OFFSET('Sanitation Data'!$E$28,0,10*ROW('Sanitation Data'!E74)))</f>
        <v/>
      </c>
      <c r="CQ80" s="373" t="str">
        <f ca="1">+IF(OFFSET('Sanitation Data'!$E$29,0,10*ROW('Sanitation Data'!E74))="","",OFFSET('Sanitation Data'!$E$29,0,10*ROW('Sanitation Data'!E74)))</f>
        <v/>
      </c>
      <c r="CR80" s="373" t="str">
        <f ca="1">+IF(OFFSET('Sanitation Data'!$E$30,0,10*ROW('Sanitation Data'!E74))="","",OFFSET('Sanitation Data'!$E$30,0,10*ROW('Sanitation Data'!E74)))</f>
        <v/>
      </c>
      <c r="CS80" s="373" t="str">
        <f ca="1">+IF(OFFSET('Sanitation Data'!$E$31,0,10*ROW('Sanitation Data'!E74))="","",OFFSET('Sanitation Data'!$E$31,0,10*ROW('Sanitation Data'!E74)))</f>
        <v/>
      </c>
      <c r="CT80" s="373" t="str">
        <f ca="1">+IF(OFFSET('Sanitation Data'!$E$32,0,10*ROW('Sanitation Data'!E74))="","",OFFSET('Sanitation Data'!$E$32,0,10*ROW('Sanitation Data'!E74)))</f>
        <v/>
      </c>
      <c r="CU80" s="373" t="str">
        <f ca="1">+IF(OFFSET('Sanitation Data'!$F$28,0,10*ROW('Sanitation Data'!F74))="","",OFFSET('Sanitation Data'!$F$28,0,10*ROW('Sanitation Data'!F74)))</f>
        <v/>
      </c>
      <c r="CV80" s="373" t="str">
        <f ca="1">+IF(OFFSET('Sanitation Data'!$F$29,0,10*ROW('Sanitation Data'!F74))="","",OFFSET('Sanitation Data'!$F$29,0,10*ROW('Sanitation Data'!F74)))</f>
        <v/>
      </c>
      <c r="CW80" s="373" t="str">
        <f ca="1">+IF(OFFSET('Sanitation Data'!$F$30,0,10*ROW('Sanitation Data'!F74))="","",OFFSET('Sanitation Data'!$F$30,0,10*ROW('Sanitation Data'!F74)))</f>
        <v/>
      </c>
      <c r="CX80" s="373" t="str">
        <f ca="1">+IF(OFFSET('Sanitation Data'!$F$31,0,10*ROW('Sanitation Data'!F74))="","",OFFSET('Sanitation Data'!$F$31,0,10*ROW('Sanitation Data'!F74)))</f>
        <v/>
      </c>
      <c r="CY80" s="373" t="str">
        <f ca="1">+IF(OFFSET('Sanitation Data'!$F$32,0,10*ROW('Sanitation Data'!F74))="","",OFFSET('Sanitation Data'!$F$32,0,10*ROW('Sanitation Data'!F74)))</f>
        <v/>
      </c>
      <c r="CZ80" s="373" t="str">
        <f ca="1">+IF(OFFSET('Sanitation Data'!$G$28,0,10*ROW('Sanitation Data'!G74))="","",OFFSET('Sanitation Data'!$G$28,0,10*ROW('Sanitation Data'!G74)))</f>
        <v/>
      </c>
      <c r="DA80" s="373" t="str">
        <f ca="1">+IF(OFFSET('Sanitation Data'!$G$29,0,10*ROW('Sanitation Data'!G74))="","",OFFSET('Sanitation Data'!$G$29,0,10*ROW('Sanitation Data'!G74)))</f>
        <v/>
      </c>
      <c r="DB80" s="373" t="str">
        <f ca="1">+IF(OFFSET('Sanitation Data'!$G$30,0,10*ROW('Sanitation Data'!G74))="","",OFFSET('Sanitation Data'!$G$30,0,10*ROW('Sanitation Data'!G74)))</f>
        <v/>
      </c>
      <c r="DC80" s="373" t="str">
        <f ca="1">+IF(OFFSET('Sanitation Data'!$G$31,0,10*ROW('Sanitation Data'!G74))="","",OFFSET('Sanitation Data'!$G$31,0,10*ROW('Sanitation Data'!G74)))</f>
        <v/>
      </c>
      <c r="DD80" s="373" t="str">
        <f ca="1">+IF(OFFSET('Sanitation Data'!$G$32,0,10*ROW('Sanitation Data'!G74))="","",OFFSET('Sanitation Data'!$G$32,0,10*ROW('Sanitation Data'!G74)))</f>
        <v/>
      </c>
      <c r="DE80" s="373" t="str">
        <f ca="1">+IF(OFFSET('Sanitation Data'!$H$28,0,10*ROW('Sanitation Data'!H74))="","",OFFSET('Sanitation Data'!$H$28,0,10*ROW('Sanitation Data'!H74)))</f>
        <v/>
      </c>
      <c r="DF80" s="373" t="str">
        <f ca="1">+IF(OFFSET('Sanitation Data'!$H$29,0,10*ROW('Sanitation Data'!H74))="","",OFFSET('Sanitation Data'!$H$29,0,10*ROW('Sanitation Data'!H74)))</f>
        <v/>
      </c>
      <c r="DG80" s="373" t="str">
        <f ca="1">+IF(OFFSET('Sanitation Data'!$H$30,0,10*ROW('Sanitation Data'!H74))="","",OFFSET('Sanitation Data'!$H$30,0,10*ROW('Sanitation Data'!H74)))</f>
        <v/>
      </c>
      <c r="DH80" s="373" t="str">
        <f ca="1">+IF(OFFSET('Sanitation Data'!$H$31,0,10*ROW('Sanitation Data'!H74))="","",OFFSET('Sanitation Data'!$H$31,0,10*ROW('Sanitation Data'!H74)))</f>
        <v/>
      </c>
      <c r="DI80" s="373" t="str">
        <f ca="1">+IF(OFFSET('Sanitation Data'!$H$32,0,10*ROW('Sanitation Data'!H74))="","",OFFSET('Sanitation Data'!$H$32,0,10*ROW('Sanitation Data'!H74)))</f>
        <v/>
      </c>
      <c r="DJ80" s="373" t="str">
        <f ca="1">+IF(OFFSET('Sanitation Data'!$I$28,0,10*ROW('Sanitation Data'!I74))="","",OFFSET('Sanitation Data'!$I$28,0,10*ROW('Sanitation Data'!I74)))</f>
        <v/>
      </c>
      <c r="DK80" s="373" t="str">
        <f ca="1">+IF(OFFSET('Sanitation Data'!$I$29,0,10*ROW('Sanitation Data'!I74))="","",OFFSET('Sanitation Data'!$I$29,0,10*ROW('Sanitation Data'!I74)))</f>
        <v/>
      </c>
      <c r="DL80" s="373" t="str">
        <f ca="1">+IF(OFFSET('Sanitation Data'!$I$30,0,10*ROW('Sanitation Data'!I74))="","",OFFSET('Sanitation Data'!$I$30,0,10*ROW('Sanitation Data'!I74)))</f>
        <v/>
      </c>
      <c r="DM80" s="373" t="str">
        <f ca="1">+IF(OFFSET('Sanitation Data'!$I$31,0,10*ROW('Sanitation Data'!I74))="","",OFFSET('Sanitation Data'!$I$31,0,10*ROW('Sanitation Data'!I74)))</f>
        <v/>
      </c>
      <c r="DN80" s="373" t="str">
        <f ca="1">+IF(OFFSET('Sanitation Data'!$I$32,0,10*ROW('Sanitation Data'!I74))="","",OFFSET('Sanitation Data'!$I$32,0,10*ROW('Sanitation Data'!I74)))</f>
        <v/>
      </c>
      <c r="DO80" s="373" t="str">
        <f ca="1">+IF(OFFSET('Hygiene Data'!$D$11,0,10*ROW('Hygiene Data'!D74))="","",OFFSET('Hygiene Data'!$D$11,0,10*ROW('Hygiene Data'!D74)))</f>
        <v/>
      </c>
      <c r="DP80" s="373" t="str">
        <f ca="1">+IF(OFFSET('Hygiene Data'!$D$12,0,10*ROW('Hygiene Data'!D74))="","",OFFSET('Hygiene Data'!$D$12,0,10*ROW('Hygiene Data'!D74)))</f>
        <v/>
      </c>
      <c r="DQ80" s="373" t="str">
        <f ca="1">+IF(OFFSET('Hygiene Data'!$D$13,0,10*ROW('Hygiene Data'!D74))="","",OFFSET('Hygiene Data'!$D$13,0,10*ROW('Hygiene Data'!D74)))</f>
        <v/>
      </c>
      <c r="DR80" s="373" t="str">
        <f ca="1">+IF(OFFSET('Hygiene Data'!$E$11,0,10*ROW('Hygiene Data'!E74))="","",OFFSET('Hygiene Data'!$E$11,0,10*ROW('Hygiene Data'!E74)))</f>
        <v/>
      </c>
      <c r="DS80" s="373" t="str">
        <f ca="1">+IF(OFFSET('Hygiene Data'!$E$12,0,10*ROW('Hygiene Data'!E74))="","",OFFSET('Hygiene Data'!$E$12,0,10*ROW('Hygiene Data'!E74)))</f>
        <v/>
      </c>
      <c r="DT80" s="373" t="str">
        <f ca="1">+IF(OFFSET('Hygiene Data'!$E$13,0,10*ROW('Hygiene Data'!E74))="","",OFFSET('Hygiene Data'!$E$13,0,10*ROW('Hygiene Data'!E74)))</f>
        <v/>
      </c>
      <c r="DU80" s="373" t="str">
        <f ca="1">+IF(OFFSET('Hygiene Data'!$F$11,0,10*ROW('Hygiene Data'!F74))="","",OFFSET('Hygiene Data'!$F$11,0,10*ROW('Hygiene Data'!F74)))</f>
        <v/>
      </c>
      <c r="DV80" s="373" t="str">
        <f ca="1">+IF(OFFSET('Hygiene Data'!$F$12,0,10*ROW('Hygiene Data'!F74))="","",OFFSET('Hygiene Data'!$F$12,0,10*ROW('Hygiene Data'!F74)))</f>
        <v/>
      </c>
      <c r="DW80" s="373" t="str">
        <f ca="1">+IF(OFFSET('Hygiene Data'!$F$13,0,10*ROW('Hygiene Data'!F74))="","",OFFSET('Hygiene Data'!$F$13,0,10*ROW('Hygiene Data'!F74)))</f>
        <v/>
      </c>
      <c r="DX80" s="373" t="str">
        <f ca="1">+IF(OFFSET('Hygiene Data'!$G$11,0,10*ROW('Hygiene Data'!G74))="","",OFFSET('Hygiene Data'!$G$11,0,10*ROW('Hygiene Data'!G74)))</f>
        <v/>
      </c>
      <c r="DY80" s="373" t="str">
        <f ca="1">+IF(OFFSET('Hygiene Data'!$G$12,0,10*ROW('Hygiene Data'!G74))="","",OFFSET('Hygiene Data'!$G$12,0,10*ROW('Hygiene Data'!G74)))</f>
        <v/>
      </c>
      <c r="DZ80" s="373" t="str">
        <f ca="1">+IF(OFFSET('Hygiene Data'!$G$13,0,10*ROW('Hygiene Data'!G74))="","",OFFSET('Hygiene Data'!$G$13,0,10*ROW('Hygiene Data'!G74)))</f>
        <v/>
      </c>
      <c r="EA80" s="373" t="str">
        <f ca="1">+IF(OFFSET('Hygiene Data'!$H$11,0,10*ROW('Hygiene Data'!H74))="","",OFFSET('Hygiene Data'!$H$11,0,10*ROW('Hygiene Data'!H74)))</f>
        <v/>
      </c>
      <c r="EB80" s="373" t="str">
        <f ca="1">+IF(OFFSET('Hygiene Data'!$H$12,0,10*ROW('Hygiene Data'!H74))="","",OFFSET('Hygiene Data'!$H$12,0,10*ROW('Hygiene Data'!H74)))</f>
        <v/>
      </c>
      <c r="EC80" s="373" t="str">
        <f ca="1">+IF(OFFSET('Hygiene Data'!$H$13,0,10*ROW('Hygiene Data'!H74))="","",OFFSET('Hygiene Data'!$H$13,0,10*ROW('Hygiene Data'!H74)))</f>
        <v/>
      </c>
      <c r="ED80" s="373" t="str">
        <f ca="1">+IF(OFFSET('Hygiene Data'!$I$11,0,10*ROW('Hygiene Data'!I74))="","",OFFSET('Hygiene Data'!$I$11,0,10*ROW('Hygiene Data'!I74)))</f>
        <v/>
      </c>
      <c r="EE80" s="373" t="str">
        <f ca="1">+IF(OFFSET('Hygiene Data'!$I$12,0,10*ROW('Hygiene Data'!I74))="","",OFFSET('Hygiene Data'!$I$12,0,10*ROW('Hygiene Data'!I74)))</f>
        <v/>
      </c>
      <c r="EF80" s="373" t="str">
        <f ca="1">+IF(OFFSET('Hygiene Data'!$I$13,0,10*ROW('Hygiene Data'!I74))="","",OFFSET('Hygiene Data'!$I$13,0,10*ROW('Hygiene Data'!I74)))</f>
        <v/>
      </c>
    </row>
    <row r="81" spans="1:136" x14ac:dyDescent="0.25">
      <c r="A81" s="482" t="str">
        <f ca="1">+IF(OFFSET('Water Data'!$B$2,0,10*ROW('Water Data'!E75))="","",OFFSET('Water Data'!$B$2,0,10*ROW('Water Data'!E75)))</f>
        <v/>
      </c>
      <c r="B81" s="48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9" t="str">
        <f t="shared" ca="1" si="1"/>
        <v/>
      </c>
      <c r="D81" s="51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3" t="str">
        <f ca="1">+IF(OFFSET('Water Data'!$D$27,0,10*ROW('Water Data'!D75))="","",OFFSET('Water Data'!$D$27,0,10*ROW('Water Data'!D75)))</f>
        <v/>
      </c>
      <c r="BT81" s="373" t="str">
        <f ca="1">+IF(OFFSET('Water Data'!$D$28,0,10*ROW('Water Data'!D75))="","",OFFSET('Water Data'!$D$28,0,10*ROW('Water Data'!D75)))</f>
        <v/>
      </c>
      <c r="BU81" s="373" t="str">
        <f ca="1">+IF(OFFSET('Water Data'!$D$29,0,10*ROW('Water Data'!D75))="","",OFFSET('Water Data'!$D$29,0,10*ROW('Water Data'!D75)))</f>
        <v/>
      </c>
      <c r="BV81" s="373" t="str">
        <f ca="1">+IF(OFFSET('Water Data'!$E$27,0,10*ROW('Water Data'!E75))="","",OFFSET('Water Data'!$E$27,0,10*ROW('Water Data'!E75)))</f>
        <v/>
      </c>
      <c r="BW81" s="373" t="str">
        <f ca="1">+IF(OFFSET('Water Data'!$E$28,0,10*ROW('Water Data'!E75))="","",OFFSET('Water Data'!$E$28,0,10*ROW('Water Data'!E75)))</f>
        <v/>
      </c>
      <c r="BX81" s="373" t="str">
        <f ca="1">+IF(OFFSET('Water Data'!$E$29,0,10*ROW('Water Data'!E75))="","",OFFSET('Water Data'!$E$29,0,10*ROW('Water Data'!E75)))</f>
        <v/>
      </c>
      <c r="BY81" s="373" t="str">
        <f ca="1">+IF(OFFSET('Water Data'!$F$27,0,10*ROW('Water Data'!F75))="","",OFFSET('Water Data'!$F$27,0,10*ROW('Water Data'!F75)))</f>
        <v/>
      </c>
      <c r="BZ81" s="373" t="str">
        <f ca="1">+IF(OFFSET('Water Data'!$F$28,0,10*ROW('Water Data'!F75))="","",OFFSET('Water Data'!$F$28,0,10*ROW('Water Data'!F75)))</f>
        <v/>
      </c>
      <c r="CA81" s="373" t="str">
        <f ca="1">+IF(OFFSET('Water Data'!$F$29,0,10*ROW('Water Data'!F75))="","",OFFSET('Water Data'!$F$29,0,10*ROW('Water Data'!F75)))</f>
        <v/>
      </c>
      <c r="CB81" s="373" t="str">
        <f ca="1">+IF(OFFSET('Water Data'!$G$27,0,10*ROW('Water Data'!G75))="","",OFFSET('Water Data'!$G$27,0,10*ROW('Water Data'!G75)))</f>
        <v/>
      </c>
      <c r="CC81" s="373" t="str">
        <f ca="1">+IF(OFFSET('Water Data'!$G$28,0,10*ROW('Water Data'!G75))="","",OFFSET('Water Data'!$G$28,0,10*ROW('Water Data'!G75)))</f>
        <v/>
      </c>
      <c r="CD81" s="373" t="str">
        <f ca="1">+IF(OFFSET('Water Data'!$G$29,0,10*ROW('Water Data'!G75))="","",OFFSET('Water Data'!$G$29,0,10*ROW('Water Data'!G75)))</f>
        <v/>
      </c>
      <c r="CE81" s="373" t="str">
        <f ca="1">+IF(OFFSET('Water Data'!$H$27,0,10*ROW('Water Data'!H75))="","",OFFSET('Water Data'!$H$27,0,10*ROW('Water Data'!H75)))</f>
        <v/>
      </c>
      <c r="CF81" s="373" t="str">
        <f ca="1">+IF(OFFSET('Water Data'!$H$28,0,10*ROW('Water Data'!H75))="","",OFFSET('Water Data'!$H$28,0,10*ROW('Water Data'!H75)))</f>
        <v/>
      </c>
      <c r="CG81" s="373" t="str">
        <f ca="1">+IF(OFFSET('Water Data'!$H$29,0,10*ROW('Water Data'!H75))="","",OFFSET('Water Data'!$H$29,0,10*ROW('Water Data'!H75)))</f>
        <v/>
      </c>
      <c r="CH81" s="373" t="str">
        <f ca="1">+IF(OFFSET('Water Data'!$I$27,0,10*ROW('Water Data'!I75))="","",OFFSET('Water Data'!$I$27,0,10*ROW('Water Data'!I75)))</f>
        <v/>
      </c>
      <c r="CI81" s="373" t="str">
        <f ca="1">+IF(OFFSET('Water Data'!$I$28,0,10*ROW('Water Data'!I75))="","",OFFSET('Water Data'!$I$28,0,10*ROW('Water Data'!I75)))</f>
        <v/>
      </c>
      <c r="CJ81" s="373" t="str">
        <f ca="1">+IF(OFFSET('Water Data'!$I$29,0,10*ROW('Water Data'!I75))="","",OFFSET('Water Data'!$I$29,0,10*ROW('Water Data'!I75)))</f>
        <v/>
      </c>
      <c r="CK81" s="373" t="str">
        <f ca="1">+IF(OFFSET('Sanitation Data'!$D$28,0,10*ROW('Sanitation Data'!D75))="","",OFFSET('Sanitation Data'!$D$28,0,10*ROW('Sanitation Data'!D75)))</f>
        <v/>
      </c>
      <c r="CL81" s="373" t="str">
        <f ca="1">+IF(OFFSET('Sanitation Data'!$D$29,0,10*ROW('Sanitation Data'!D75))="","",OFFSET('Sanitation Data'!$D$29,0,10*ROW('Sanitation Data'!D75)))</f>
        <v/>
      </c>
      <c r="CM81" s="373" t="str">
        <f ca="1">+IF(OFFSET('Sanitation Data'!$D$30,0,10*ROW('Sanitation Data'!D75))="","",OFFSET('Sanitation Data'!$D$30,0,10*ROW('Sanitation Data'!D75)))</f>
        <v/>
      </c>
      <c r="CN81" s="373" t="str">
        <f ca="1">+IF(OFFSET('Sanitation Data'!$D$31,0,10*ROW('Sanitation Data'!D75))="","",OFFSET('Sanitation Data'!$D$31,0,10*ROW('Sanitation Data'!D75)))</f>
        <v/>
      </c>
      <c r="CO81" s="373" t="str">
        <f ca="1">+IF(OFFSET('Sanitation Data'!$D$32,0,10*ROW('Sanitation Data'!D75))="","",OFFSET('Sanitation Data'!$D$32,0,10*ROW('Sanitation Data'!D75)))</f>
        <v/>
      </c>
      <c r="CP81" s="373" t="str">
        <f ca="1">+IF(OFFSET('Sanitation Data'!$E$28,0,10*ROW('Sanitation Data'!E75))="","",OFFSET('Sanitation Data'!$E$28,0,10*ROW('Sanitation Data'!E75)))</f>
        <v/>
      </c>
      <c r="CQ81" s="373" t="str">
        <f ca="1">+IF(OFFSET('Sanitation Data'!$E$29,0,10*ROW('Sanitation Data'!E75))="","",OFFSET('Sanitation Data'!$E$29,0,10*ROW('Sanitation Data'!E75)))</f>
        <v/>
      </c>
      <c r="CR81" s="373" t="str">
        <f ca="1">+IF(OFFSET('Sanitation Data'!$E$30,0,10*ROW('Sanitation Data'!E75))="","",OFFSET('Sanitation Data'!$E$30,0,10*ROW('Sanitation Data'!E75)))</f>
        <v/>
      </c>
      <c r="CS81" s="373" t="str">
        <f ca="1">+IF(OFFSET('Sanitation Data'!$E$31,0,10*ROW('Sanitation Data'!E75))="","",OFFSET('Sanitation Data'!$E$31,0,10*ROW('Sanitation Data'!E75)))</f>
        <v/>
      </c>
      <c r="CT81" s="373" t="str">
        <f ca="1">+IF(OFFSET('Sanitation Data'!$E$32,0,10*ROW('Sanitation Data'!E75))="","",OFFSET('Sanitation Data'!$E$32,0,10*ROW('Sanitation Data'!E75)))</f>
        <v/>
      </c>
      <c r="CU81" s="373" t="str">
        <f ca="1">+IF(OFFSET('Sanitation Data'!$F$28,0,10*ROW('Sanitation Data'!F75))="","",OFFSET('Sanitation Data'!$F$28,0,10*ROW('Sanitation Data'!F75)))</f>
        <v/>
      </c>
      <c r="CV81" s="373" t="str">
        <f ca="1">+IF(OFFSET('Sanitation Data'!$F$29,0,10*ROW('Sanitation Data'!F75))="","",OFFSET('Sanitation Data'!$F$29,0,10*ROW('Sanitation Data'!F75)))</f>
        <v/>
      </c>
      <c r="CW81" s="373" t="str">
        <f ca="1">+IF(OFFSET('Sanitation Data'!$F$30,0,10*ROW('Sanitation Data'!F75))="","",OFFSET('Sanitation Data'!$F$30,0,10*ROW('Sanitation Data'!F75)))</f>
        <v/>
      </c>
      <c r="CX81" s="373" t="str">
        <f ca="1">+IF(OFFSET('Sanitation Data'!$F$31,0,10*ROW('Sanitation Data'!F75))="","",OFFSET('Sanitation Data'!$F$31,0,10*ROW('Sanitation Data'!F75)))</f>
        <v/>
      </c>
      <c r="CY81" s="373" t="str">
        <f ca="1">+IF(OFFSET('Sanitation Data'!$F$32,0,10*ROW('Sanitation Data'!F75))="","",OFFSET('Sanitation Data'!$F$32,0,10*ROW('Sanitation Data'!F75)))</f>
        <v/>
      </c>
      <c r="CZ81" s="373" t="str">
        <f ca="1">+IF(OFFSET('Sanitation Data'!$G$28,0,10*ROW('Sanitation Data'!G75))="","",OFFSET('Sanitation Data'!$G$28,0,10*ROW('Sanitation Data'!G75)))</f>
        <v/>
      </c>
      <c r="DA81" s="373" t="str">
        <f ca="1">+IF(OFFSET('Sanitation Data'!$G$29,0,10*ROW('Sanitation Data'!G75))="","",OFFSET('Sanitation Data'!$G$29,0,10*ROW('Sanitation Data'!G75)))</f>
        <v/>
      </c>
      <c r="DB81" s="373" t="str">
        <f ca="1">+IF(OFFSET('Sanitation Data'!$G$30,0,10*ROW('Sanitation Data'!G75))="","",OFFSET('Sanitation Data'!$G$30,0,10*ROW('Sanitation Data'!G75)))</f>
        <v/>
      </c>
      <c r="DC81" s="373" t="str">
        <f ca="1">+IF(OFFSET('Sanitation Data'!$G$31,0,10*ROW('Sanitation Data'!G75))="","",OFFSET('Sanitation Data'!$G$31,0,10*ROW('Sanitation Data'!G75)))</f>
        <v/>
      </c>
      <c r="DD81" s="373" t="str">
        <f ca="1">+IF(OFFSET('Sanitation Data'!$G$32,0,10*ROW('Sanitation Data'!G75))="","",OFFSET('Sanitation Data'!$G$32,0,10*ROW('Sanitation Data'!G75)))</f>
        <v/>
      </c>
      <c r="DE81" s="373" t="str">
        <f ca="1">+IF(OFFSET('Sanitation Data'!$H$28,0,10*ROW('Sanitation Data'!H75))="","",OFFSET('Sanitation Data'!$H$28,0,10*ROW('Sanitation Data'!H75)))</f>
        <v/>
      </c>
      <c r="DF81" s="373" t="str">
        <f ca="1">+IF(OFFSET('Sanitation Data'!$H$29,0,10*ROW('Sanitation Data'!H75))="","",OFFSET('Sanitation Data'!$H$29,0,10*ROW('Sanitation Data'!H75)))</f>
        <v/>
      </c>
      <c r="DG81" s="373" t="str">
        <f ca="1">+IF(OFFSET('Sanitation Data'!$H$30,0,10*ROW('Sanitation Data'!H75))="","",OFFSET('Sanitation Data'!$H$30,0,10*ROW('Sanitation Data'!H75)))</f>
        <v/>
      </c>
      <c r="DH81" s="373" t="str">
        <f ca="1">+IF(OFFSET('Sanitation Data'!$H$31,0,10*ROW('Sanitation Data'!H75))="","",OFFSET('Sanitation Data'!$H$31,0,10*ROW('Sanitation Data'!H75)))</f>
        <v/>
      </c>
      <c r="DI81" s="373" t="str">
        <f ca="1">+IF(OFFSET('Sanitation Data'!$H$32,0,10*ROW('Sanitation Data'!H75))="","",OFFSET('Sanitation Data'!$H$32,0,10*ROW('Sanitation Data'!H75)))</f>
        <v/>
      </c>
      <c r="DJ81" s="373" t="str">
        <f ca="1">+IF(OFFSET('Sanitation Data'!$I$28,0,10*ROW('Sanitation Data'!I75))="","",OFFSET('Sanitation Data'!$I$28,0,10*ROW('Sanitation Data'!I75)))</f>
        <v/>
      </c>
      <c r="DK81" s="373" t="str">
        <f ca="1">+IF(OFFSET('Sanitation Data'!$I$29,0,10*ROW('Sanitation Data'!I75))="","",OFFSET('Sanitation Data'!$I$29,0,10*ROW('Sanitation Data'!I75)))</f>
        <v/>
      </c>
      <c r="DL81" s="373" t="str">
        <f ca="1">+IF(OFFSET('Sanitation Data'!$I$30,0,10*ROW('Sanitation Data'!I75))="","",OFFSET('Sanitation Data'!$I$30,0,10*ROW('Sanitation Data'!I75)))</f>
        <v/>
      </c>
      <c r="DM81" s="373" t="str">
        <f ca="1">+IF(OFFSET('Sanitation Data'!$I$31,0,10*ROW('Sanitation Data'!I75))="","",OFFSET('Sanitation Data'!$I$31,0,10*ROW('Sanitation Data'!I75)))</f>
        <v/>
      </c>
      <c r="DN81" s="373" t="str">
        <f ca="1">+IF(OFFSET('Sanitation Data'!$I$32,0,10*ROW('Sanitation Data'!I75))="","",OFFSET('Sanitation Data'!$I$32,0,10*ROW('Sanitation Data'!I75)))</f>
        <v/>
      </c>
      <c r="DO81" s="373" t="str">
        <f ca="1">+IF(OFFSET('Hygiene Data'!$D$11,0,10*ROW('Hygiene Data'!D75))="","",OFFSET('Hygiene Data'!$D$11,0,10*ROW('Hygiene Data'!D75)))</f>
        <v/>
      </c>
      <c r="DP81" s="373" t="str">
        <f ca="1">+IF(OFFSET('Hygiene Data'!$D$12,0,10*ROW('Hygiene Data'!D75))="","",OFFSET('Hygiene Data'!$D$12,0,10*ROW('Hygiene Data'!D75)))</f>
        <v/>
      </c>
      <c r="DQ81" s="373" t="str">
        <f ca="1">+IF(OFFSET('Hygiene Data'!$D$13,0,10*ROW('Hygiene Data'!D75))="","",OFFSET('Hygiene Data'!$D$13,0,10*ROW('Hygiene Data'!D75)))</f>
        <v/>
      </c>
      <c r="DR81" s="373" t="str">
        <f ca="1">+IF(OFFSET('Hygiene Data'!$E$11,0,10*ROW('Hygiene Data'!E75))="","",OFFSET('Hygiene Data'!$E$11,0,10*ROW('Hygiene Data'!E75)))</f>
        <v/>
      </c>
      <c r="DS81" s="373" t="str">
        <f ca="1">+IF(OFFSET('Hygiene Data'!$E$12,0,10*ROW('Hygiene Data'!E75))="","",OFFSET('Hygiene Data'!$E$12,0,10*ROW('Hygiene Data'!E75)))</f>
        <v/>
      </c>
      <c r="DT81" s="373" t="str">
        <f ca="1">+IF(OFFSET('Hygiene Data'!$E$13,0,10*ROW('Hygiene Data'!E75))="","",OFFSET('Hygiene Data'!$E$13,0,10*ROW('Hygiene Data'!E75)))</f>
        <v/>
      </c>
      <c r="DU81" s="373" t="str">
        <f ca="1">+IF(OFFSET('Hygiene Data'!$F$11,0,10*ROW('Hygiene Data'!F75))="","",OFFSET('Hygiene Data'!$F$11,0,10*ROW('Hygiene Data'!F75)))</f>
        <v/>
      </c>
      <c r="DV81" s="373" t="str">
        <f ca="1">+IF(OFFSET('Hygiene Data'!$F$12,0,10*ROW('Hygiene Data'!F75))="","",OFFSET('Hygiene Data'!$F$12,0,10*ROW('Hygiene Data'!F75)))</f>
        <v/>
      </c>
      <c r="DW81" s="373" t="str">
        <f ca="1">+IF(OFFSET('Hygiene Data'!$F$13,0,10*ROW('Hygiene Data'!F75))="","",OFFSET('Hygiene Data'!$F$13,0,10*ROW('Hygiene Data'!F75)))</f>
        <v/>
      </c>
      <c r="DX81" s="373" t="str">
        <f ca="1">+IF(OFFSET('Hygiene Data'!$G$11,0,10*ROW('Hygiene Data'!G75))="","",OFFSET('Hygiene Data'!$G$11,0,10*ROW('Hygiene Data'!G75)))</f>
        <v/>
      </c>
      <c r="DY81" s="373" t="str">
        <f ca="1">+IF(OFFSET('Hygiene Data'!$G$12,0,10*ROW('Hygiene Data'!G75))="","",OFFSET('Hygiene Data'!$G$12,0,10*ROW('Hygiene Data'!G75)))</f>
        <v/>
      </c>
      <c r="DZ81" s="373" t="str">
        <f ca="1">+IF(OFFSET('Hygiene Data'!$G$13,0,10*ROW('Hygiene Data'!G75))="","",OFFSET('Hygiene Data'!$G$13,0,10*ROW('Hygiene Data'!G75)))</f>
        <v/>
      </c>
      <c r="EA81" s="373" t="str">
        <f ca="1">+IF(OFFSET('Hygiene Data'!$H$11,0,10*ROW('Hygiene Data'!H75))="","",OFFSET('Hygiene Data'!$H$11,0,10*ROW('Hygiene Data'!H75)))</f>
        <v/>
      </c>
      <c r="EB81" s="373" t="str">
        <f ca="1">+IF(OFFSET('Hygiene Data'!$H$12,0,10*ROW('Hygiene Data'!H75))="","",OFFSET('Hygiene Data'!$H$12,0,10*ROW('Hygiene Data'!H75)))</f>
        <v/>
      </c>
      <c r="EC81" s="373" t="str">
        <f ca="1">+IF(OFFSET('Hygiene Data'!$H$13,0,10*ROW('Hygiene Data'!H75))="","",OFFSET('Hygiene Data'!$H$13,0,10*ROW('Hygiene Data'!H75)))</f>
        <v/>
      </c>
      <c r="ED81" s="373" t="str">
        <f ca="1">+IF(OFFSET('Hygiene Data'!$I$11,0,10*ROW('Hygiene Data'!I75))="","",OFFSET('Hygiene Data'!$I$11,0,10*ROW('Hygiene Data'!I75)))</f>
        <v/>
      </c>
      <c r="EE81" s="373" t="str">
        <f ca="1">+IF(OFFSET('Hygiene Data'!$I$12,0,10*ROW('Hygiene Data'!I75))="","",OFFSET('Hygiene Data'!$I$12,0,10*ROW('Hygiene Data'!I75)))</f>
        <v/>
      </c>
      <c r="EF81" s="373" t="str">
        <f ca="1">+IF(OFFSET('Hygiene Data'!$I$13,0,10*ROW('Hygiene Data'!I75))="","",OFFSET('Hygiene Data'!$I$13,0,10*ROW('Hygiene Data'!I75)))</f>
        <v/>
      </c>
    </row>
    <row r="82" spans="1:136" x14ac:dyDescent="0.25">
      <c r="A82" s="482" t="str">
        <f ca="1">+IF(OFFSET('Water Data'!$B$2,0,10*ROW('Water Data'!E76))="","",OFFSET('Water Data'!$B$2,0,10*ROW('Water Data'!E76)))</f>
        <v/>
      </c>
      <c r="B82" s="48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9" t="str">
        <f t="shared" ca="1" si="1"/>
        <v/>
      </c>
      <c r="D82" s="51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3" t="str">
        <f ca="1">+IF(OFFSET('Water Data'!$D$27,0,10*ROW('Water Data'!D76))="","",OFFSET('Water Data'!$D$27,0,10*ROW('Water Data'!D76)))</f>
        <v/>
      </c>
      <c r="BT82" s="373" t="str">
        <f ca="1">+IF(OFFSET('Water Data'!$D$28,0,10*ROW('Water Data'!D76))="","",OFFSET('Water Data'!$D$28,0,10*ROW('Water Data'!D76)))</f>
        <v/>
      </c>
      <c r="BU82" s="373" t="str">
        <f ca="1">+IF(OFFSET('Water Data'!$D$29,0,10*ROW('Water Data'!D76))="","",OFFSET('Water Data'!$D$29,0,10*ROW('Water Data'!D76)))</f>
        <v/>
      </c>
      <c r="BV82" s="373" t="str">
        <f ca="1">+IF(OFFSET('Water Data'!$E$27,0,10*ROW('Water Data'!E76))="","",OFFSET('Water Data'!$E$27,0,10*ROW('Water Data'!E76)))</f>
        <v/>
      </c>
      <c r="BW82" s="373" t="str">
        <f ca="1">+IF(OFFSET('Water Data'!$E$28,0,10*ROW('Water Data'!E76))="","",OFFSET('Water Data'!$E$28,0,10*ROW('Water Data'!E76)))</f>
        <v/>
      </c>
      <c r="BX82" s="373" t="str">
        <f ca="1">+IF(OFFSET('Water Data'!$E$29,0,10*ROW('Water Data'!E76))="","",OFFSET('Water Data'!$E$29,0,10*ROW('Water Data'!E76)))</f>
        <v/>
      </c>
      <c r="BY82" s="373" t="str">
        <f ca="1">+IF(OFFSET('Water Data'!$F$27,0,10*ROW('Water Data'!F76))="","",OFFSET('Water Data'!$F$27,0,10*ROW('Water Data'!F76)))</f>
        <v/>
      </c>
      <c r="BZ82" s="373" t="str">
        <f ca="1">+IF(OFFSET('Water Data'!$F$28,0,10*ROW('Water Data'!F76))="","",OFFSET('Water Data'!$F$28,0,10*ROW('Water Data'!F76)))</f>
        <v/>
      </c>
      <c r="CA82" s="373" t="str">
        <f ca="1">+IF(OFFSET('Water Data'!$F$29,0,10*ROW('Water Data'!F76))="","",OFFSET('Water Data'!$F$29,0,10*ROW('Water Data'!F76)))</f>
        <v/>
      </c>
      <c r="CB82" s="373" t="str">
        <f ca="1">+IF(OFFSET('Water Data'!$G$27,0,10*ROW('Water Data'!G76))="","",OFFSET('Water Data'!$G$27,0,10*ROW('Water Data'!G76)))</f>
        <v/>
      </c>
      <c r="CC82" s="373" t="str">
        <f ca="1">+IF(OFFSET('Water Data'!$G$28,0,10*ROW('Water Data'!G76))="","",OFFSET('Water Data'!$G$28,0,10*ROW('Water Data'!G76)))</f>
        <v/>
      </c>
      <c r="CD82" s="373" t="str">
        <f ca="1">+IF(OFFSET('Water Data'!$G$29,0,10*ROW('Water Data'!G76))="","",OFFSET('Water Data'!$G$29,0,10*ROW('Water Data'!G76)))</f>
        <v/>
      </c>
      <c r="CE82" s="373" t="str">
        <f ca="1">+IF(OFFSET('Water Data'!$H$27,0,10*ROW('Water Data'!H76))="","",OFFSET('Water Data'!$H$27,0,10*ROW('Water Data'!H76)))</f>
        <v/>
      </c>
      <c r="CF82" s="373" t="str">
        <f ca="1">+IF(OFFSET('Water Data'!$H$28,0,10*ROW('Water Data'!H76))="","",OFFSET('Water Data'!$H$28,0,10*ROW('Water Data'!H76)))</f>
        <v/>
      </c>
      <c r="CG82" s="373" t="str">
        <f ca="1">+IF(OFFSET('Water Data'!$H$29,0,10*ROW('Water Data'!H76))="","",OFFSET('Water Data'!$H$29,0,10*ROW('Water Data'!H76)))</f>
        <v/>
      </c>
      <c r="CH82" s="373" t="str">
        <f ca="1">+IF(OFFSET('Water Data'!$I$27,0,10*ROW('Water Data'!I76))="","",OFFSET('Water Data'!$I$27,0,10*ROW('Water Data'!I76)))</f>
        <v/>
      </c>
      <c r="CI82" s="373" t="str">
        <f ca="1">+IF(OFFSET('Water Data'!$I$28,0,10*ROW('Water Data'!I76))="","",OFFSET('Water Data'!$I$28,0,10*ROW('Water Data'!I76)))</f>
        <v/>
      </c>
      <c r="CJ82" s="373" t="str">
        <f ca="1">+IF(OFFSET('Water Data'!$I$29,0,10*ROW('Water Data'!I76))="","",OFFSET('Water Data'!$I$29,0,10*ROW('Water Data'!I76)))</f>
        <v/>
      </c>
      <c r="CK82" s="373" t="str">
        <f ca="1">+IF(OFFSET('Sanitation Data'!$D$28,0,10*ROW('Sanitation Data'!D76))="","",OFFSET('Sanitation Data'!$D$28,0,10*ROW('Sanitation Data'!D76)))</f>
        <v/>
      </c>
      <c r="CL82" s="373" t="str">
        <f ca="1">+IF(OFFSET('Sanitation Data'!$D$29,0,10*ROW('Sanitation Data'!D76))="","",OFFSET('Sanitation Data'!$D$29,0,10*ROW('Sanitation Data'!D76)))</f>
        <v/>
      </c>
      <c r="CM82" s="373" t="str">
        <f ca="1">+IF(OFFSET('Sanitation Data'!$D$30,0,10*ROW('Sanitation Data'!D76))="","",OFFSET('Sanitation Data'!$D$30,0,10*ROW('Sanitation Data'!D76)))</f>
        <v/>
      </c>
      <c r="CN82" s="373" t="str">
        <f ca="1">+IF(OFFSET('Sanitation Data'!$D$31,0,10*ROW('Sanitation Data'!D76))="","",OFFSET('Sanitation Data'!$D$31,0,10*ROW('Sanitation Data'!D76)))</f>
        <v/>
      </c>
      <c r="CO82" s="373" t="str">
        <f ca="1">+IF(OFFSET('Sanitation Data'!$D$32,0,10*ROW('Sanitation Data'!D76))="","",OFFSET('Sanitation Data'!$D$32,0,10*ROW('Sanitation Data'!D76)))</f>
        <v/>
      </c>
      <c r="CP82" s="373" t="str">
        <f ca="1">+IF(OFFSET('Sanitation Data'!$E$28,0,10*ROW('Sanitation Data'!E76))="","",OFFSET('Sanitation Data'!$E$28,0,10*ROW('Sanitation Data'!E76)))</f>
        <v/>
      </c>
      <c r="CQ82" s="373" t="str">
        <f ca="1">+IF(OFFSET('Sanitation Data'!$E$29,0,10*ROW('Sanitation Data'!E76))="","",OFFSET('Sanitation Data'!$E$29,0,10*ROW('Sanitation Data'!E76)))</f>
        <v/>
      </c>
      <c r="CR82" s="373" t="str">
        <f ca="1">+IF(OFFSET('Sanitation Data'!$E$30,0,10*ROW('Sanitation Data'!E76))="","",OFFSET('Sanitation Data'!$E$30,0,10*ROW('Sanitation Data'!E76)))</f>
        <v/>
      </c>
      <c r="CS82" s="373" t="str">
        <f ca="1">+IF(OFFSET('Sanitation Data'!$E$31,0,10*ROW('Sanitation Data'!E76))="","",OFFSET('Sanitation Data'!$E$31,0,10*ROW('Sanitation Data'!E76)))</f>
        <v/>
      </c>
      <c r="CT82" s="373" t="str">
        <f ca="1">+IF(OFFSET('Sanitation Data'!$E$32,0,10*ROW('Sanitation Data'!E76))="","",OFFSET('Sanitation Data'!$E$32,0,10*ROW('Sanitation Data'!E76)))</f>
        <v/>
      </c>
      <c r="CU82" s="373" t="str">
        <f ca="1">+IF(OFFSET('Sanitation Data'!$F$28,0,10*ROW('Sanitation Data'!F76))="","",OFFSET('Sanitation Data'!$F$28,0,10*ROW('Sanitation Data'!F76)))</f>
        <v/>
      </c>
      <c r="CV82" s="373" t="str">
        <f ca="1">+IF(OFFSET('Sanitation Data'!$F$29,0,10*ROW('Sanitation Data'!F76))="","",OFFSET('Sanitation Data'!$F$29,0,10*ROW('Sanitation Data'!F76)))</f>
        <v/>
      </c>
      <c r="CW82" s="373" t="str">
        <f ca="1">+IF(OFFSET('Sanitation Data'!$F$30,0,10*ROW('Sanitation Data'!F76))="","",OFFSET('Sanitation Data'!$F$30,0,10*ROW('Sanitation Data'!F76)))</f>
        <v/>
      </c>
      <c r="CX82" s="373" t="str">
        <f ca="1">+IF(OFFSET('Sanitation Data'!$F$31,0,10*ROW('Sanitation Data'!F76))="","",OFFSET('Sanitation Data'!$F$31,0,10*ROW('Sanitation Data'!F76)))</f>
        <v/>
      </c>
      <c r="CY82" s="373" t="str">
        <f ca="1">+IF(OFFSET('Sanitation Data'!$F$32,0,10*ROW('Sanitation Data'!F76))="","",OFFSET('Sanitation Data'!$F$32,0,10*ROW('Sanitation Data'!F76)))</f>
        <v/>
      </c>
      <c r="CZ82" s="373" t="str">
        <f ca="1">+IF(OFFSET('Sanitation Data'!$G$28,0,10*ROW('Sanitation Data'!G76))="","",OFFSET('Sanitation Data'!$G$28,0,10*ROW('Sanitation Data'!G76)))</f>
        <v/>
      </c>
      <c r="DA82" s="373" t="str">
        <f ca="1">+IF(OFFSET('Sanitation Data'!$G$29,0,10*ROW('Sanitation Data'!G76))="","",OFFSET('Sanitation Data'!$G$29,0,10*ROW('Sanitation Data'!G76)))</f>
        <v/>
      </c>
      <c r="DB82" s="373" t="str">
        <f ca="1">+IF(OFFSET('Sanitation Data'!$G$30,0,10*ROW('Sanitation Data'!G76))="","",OFFSET('Sanitation Data'!$G$30,0,10*ROW('Sanitation Data'!G76)))</f>
        <v/>
      </c>
      <c r="DC82" s="373" t="str">
        <f ca="1">+IF(OFFSET('Sanitation Data'!$G$31,0,10*ROW('Sanitation Data'!G76))="","",OFFSET('Sanitation Data'!$G$31,0,10*ROW('Sanitation Data'!G76)))</f>
        <v/>
      </c>
      <c r="DD82" s="373" t="str">
        <f ca="1">+IF(OFFSET('Sanitation Data'!$G$32,0,10*ROW('Sanitation Data'!G76))="","",OFFSET('Sanitation Data'!$G$32,0,10*ROW('Sanitation Data'!G76)))</f>
        <v/>
      </c>
      <c r="DE82" s="373" t="str">
        <f ca="1">+IF(OFFSET('Sanitation Data'!$H$28,0,10*ROW('Sanitation Data'!H76))="","",OFFSET('Sanitation Data'!$H$28,0,10*ROW('Sanitation Data'!H76)))</f>
        <v/>
      </c>
      <c r="DF82" s="373" t="str">
        <f ca="1">+IF(OFFSET('Sanitation Data'!$H$29,0,10*ROW('Sanitation Data'!H76))="","",OFFSET('Sanitation Data'!$H$29,0,10*ROW('Sanitation Data'!H76)))</f>
        <v/>
      </c>
      <c r="DG82" s="373" t="str">
        <f ca="1">+IF(OFFSET('Sanitation Data'!$H$30,0,10*ROW('Sanitation Data'!H76))="","",OFFSET('Sanitation Data'!$H$30,0,10*ROW('Sanitation Data'!H76)))</f>
        <v/>
      </c>
      <c r="DH82" s="373" t="str">
        <f ca="1">+IF(OFFSET('Sanitation Data'!$H$31,0,10*ROW('Sanitation Data'!H76))="","",OFFSET('Sanitation Data'!$H$31,0,10*ROW('Sanitation Data'!H76)))</f>
        <v/>
      </c>
      <c r="DI82" s="373" t="str">
        <f ca="1">+IF(OFFSET('Sanitation Data'!$H$32,0,10*ROW('Sanitation Data'!H76))="","",OFFSET('Sanitation Data'!$H$32,0,10*ROW('Sanitation Data'!H76)))</f>
        <v/>
      </c>
      <c r="DJ82" s="373" t="str">
        <f ca="1">+IF(OFFSET('Sanitation Data'!$I$28,0,10*ROW('Sanitation Data'!I76))="","",OFFSET('Sanitation Data'!$I$28,0,10*ROW('Sanitation Data'!I76)))</f>
        <v/>
      </c>
      <c r="DK82" s="373" t="str">
        <f ca="1">+IF(OFFSET('Sanitation Data'!$I$29,0,10*ROW('Sanitation Data'!I76))="","",OFFSET('Sanitation Data'!$I$29,0,10*ROW('Sanitation Data'!I76)))</f>
        <v/>
      </c>
      <c r="DL82" s="373" t="str">
        <f ca="1">+IF(OFFSET('Sanitation Data'!$I$30,0,10*ROW('Sanitation Data'!I76))="","",OFFSET('Sanitation Data'!$I$30,0,10*ROW('Sanitation Data'!I76)))</f>
        <v/>
      </c>
      <c r="DM82" s="373" t="str">
        <f ca="1">+IF(OFFSET('Sanitation Data'!$I$31,0,10*ROW('Sanitation Data'!I76))="","",OFFSET('Sanitation Data'!$I$31,0,10*ROW('Sanitation Data'!I76)))</f>
        <v/>
      </c>
      <c r="DN82" s="373" t="str">
        <f ca="1">+IF(OFFSET('Sanitation Data'!$I$32,0,10*ROW('Sanitation Data'!I76))="","",OFFSET('Sanitation Data'!$I$32,0,10*ROW('Sanitation Data'!I76)))</f>
        <v/>
      </c>
      <c r="DO82" s="373" t="str">
        <f ca="1">+IF(OFFSET('Hygiene Data'!$D$11,0,10*ROW('Hygiene Data'!D76))="","",OFFSET('Hygiene Data'!$D$11,0,10*ROW('Hygiene Data'!D76)))</f>
        <v/>
      </c>
      <c r="DP82" s="373" t="str">
        <f ca="1">+IF(OFFSET('Hygiene Data'!$D$12,0,10*ROW('Hygiene Data'!D76))="","",OFFSET('Hygiene Data'!$D$12,0,10*ROW('Hygiene Data'!D76)))</f>
        <v/>
      </c>
      <c r="DQ82" s="373" t="str">
        <f ca="1">+IF(OFFSET('Hygiene Data'!$D$13,0,10*ROW('Hygiene Data'!D76))="","",OFFSET('Hygiene Data'!$D$13,0,10*ROW('Hygiene Data'!D76)))</f>
        <v/>
      </c>
      <c r="DR82" s="373" t="str">
        <f ca="1">+IF(OFFSET('Hygiene Data'!$E$11,0,10*ROW('Hygiene Data'!E76))="","",OFFSET('Hygiene Data'!$E$11,0,10*ROW('Hygiene Data'!E76)))</f>
        <v/>
      </c>
      <c r="DS82" s="373" t="str">
        <f ca="1">+IF(OFFSET('Hygiene Data'!$E$12,0,10*ROW('Hygiene Data'!E76))="","",OFFSET('Hygiene Data'!$E$12,0,10*ROW('Hygiene Data'!E76)))</f>
        <v/>
      </c>
      <c r="DT82" s="373" t="str">
        <f ca="1">+IF(OFFSET('Hygiene Data'!$E$13,0,10*ROW('Hygiene Data'!E76))="","",OFFSET('Hygiene Data'!$E$13,0,10*ROW('Hygiene Data'!E76)))</f>
        <v/>
      </c>
      <c r="DU82" s="373" t="str">
        <f ca="1">+IF(OFFSET('Hygiene Data'!$F$11,0,10*ROW('Hygiene Data'!F76))="","",OFFSET('Hygiene Data'!$F$11,0,10*ROW('Hygiene Data'!F76)))</f>
        <v/>
      </c>
      <c r="DV82" s="373" t="str">
        <f ca="1">+IF(OFFSET('Hygiene Data'!$F$12,0,10*ROW('Hygiene Data'!F76))="","",OFFSET('Hygiene Data'!$F$12,0,10*ROW('Hygiene Data'!F76)))</f>
        <v/>
      </c>
      <c r="DW82" s="373" t="str">
        <f ca="1">+IF(OFFSET('Hygiene Data'!$F$13,0,10*ROW('Hygiene Data'!F76))="","",OFFSET('Hygiene Data'!$F$13,0,10*ROW('Hygiene Data'!F76)))</f>
        <v/>
      </c>
      <c r="DX82" s="373" t="str">
        <f ca="1">+IF(OFFSET('Hygiene Data'!$G$11,0,10*ROW('Hygiene Data'!G76))="","",OFFSET('Hygiene Data'!$G$11,0,10*ROW('Hygiene Data'!G76)))</f>
        <v/>
      </c>
      <c r="DY82" s="373" t="str">
        <f ca="1">+IF(OFFSET('Hygiene Data'!$G$12,0,10*ROW('Hygiene Data'!G76))="","",OFFSET('Hygiene Data'!$G$12,0,10*ROW('Hygiene Data'!G76)))</f>
        <v/>
      </c>
      <c r="DZ82" s="373" t="str">
        <f ca="1">+IF(OFFSET('Hygiene Data'!$G$13,0,10*ROW('Hygiene Data'!G76))="","",OFFSET('Hygiene Data'!$G$13,0,10*ROW('Hygiene Data'!G76)))</f>
        <v/>
      </c>
      <c r="EA82" s="373" t="str">
        <f ca="1">+IF(OFFSET('Hygiene Data'!$H$11,0,10*ROW('Hygiene Data'!H76))="","",OFFSET('Hygiene Data'!$H$11,0,10*ROW('Hygiene Data'!H76)))</f>
        <v/>
      </c>
      <c r="EB82" s="373" t="str">
        <f ca="1">+IF(OFFSET('Hygiene Data'!$H$12,0,10*ROW('Hygiene Data'!H76))="","",OFFSET('Hygiene Data'!$H$12,0,10*ROW('Hygiene Data'!H76)))</f>
        <v/>
      </c>
      <c r="EC82" s="373" t="str">
        <f ca="1">+IF(OFFSET('Hygiene Data'!$H$13,0,10*ROW('Hygiene Data'!H76))="","",OFFSET('Hygiene Data'!$H$13,0,10*ROW('Hygiene Data'!H76)))</f>
        <v/>
      </c>
      <c r="ED82" s="373" t="str">
        <f ca="1">+IF(OFFSET('Hygiene Data'!$I$11,0,10*ROW('Hygiene Data'!I76))="","",OFFSET('Hygiene Data'!$I$11,0,10*ROW('Hygiene Data'!I76)))</f>
        <v/>
      </c>
      <c r="EE82" s="373" t="str">
        <f ca="1">+IF(OFFSET('Hygiene Data'!$I$12,0,10*ROW('Hygiene Data'!I76))="","",OFFSET('Hygiene Data'!$I$12,0,10*ROW('Hygiene Data'!I76)))</f>
        <v/>
      </c>
      <c r="EF82" s="373" t="str">
        <f ca="1">+IF(OFFSET('Hygiene Data'!$I$13,0,10*ROW('Hygiene Data'!I76))="","",OFFSET('Hygiene Data'!$I$13,0,10*ROW('Hygiene Data'!I76)))</f>
        <v/>
      </c>
    </row>
    <row r="83" spans="1:136" x14ac:dyDescent="0.25">
      <c r="A83" s="482" t="str">
        <f ca="1">+IF(OFFSET('Water Data'!$B$2,0,10*ROW('Water Data'!E77))="","",OFFSET('Water Data'!$B$2,0,10*ROW('Water Data'!E77)))</f>
        <v/>
      </c>
      <c r="B83" s="48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9" t="str">
        <f t="shared" ca="1" si="1"/>
        <v/>
      </c>
      <c r="D83" s="51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3" t="str">
        <f ca="1">+IF(OFFSET('Water Data'!$D$27,0,10*ROW('Water Data'!D77))="","",OFFSET('Water Data'!$D$27,0,10*ROW('Water Data'!D77)))</f>
        <v/>
      </c>
      <c r="BT83" s="373" t="str">
        <f ca="1">+IF(OFFSET('Water Data'!$D$28,0,10*ROW('Water Data'!D77))="","",OFFSET('Water Data'!$D$28,0,10*ROW('Water Data'!D77)))</f>
        <v/>
      </c>
      <c r="BU83" s="373" t="str">
        <f ca="1">+IF(OFFSET('Water Data'!$D$29,0,10*ROW('Water Data'!D77))="","",OFFSET('Water Data'!$D$29,0,10*ROW('Water Data'!D77)))</f>
        <v/>
      </c>
      <c r="BV83" s="373" t="str">
        <f ca="1">+IF(OFFSET('Water Data'!$E$27,0,10*ROW('Water Data'!E77))="","",OFFSET('Water Data'!$E$27,0,10*ROW('Water Data'!E77)))</f>
        <v/>
      </c>
      <c r="BW83" s="373" t="str">
        <f ca="1">+IF(OFFSET('Water Data'!$E$28,0,10*ROW('Water Data'!E77))="","",OFFSET('Water Data'!$E$28,0,10*ROW('Water Data'!E77)))</f>
        <v/>
      </c>
      <c r="BX83" s="373" t="str">
        <f ca="1">+IF(OFFSET('Water Data'!$E$29,0,10*ROW('Water Data'!E77))="","",OFFSET('Water Data'!$E$29,0,10*ROW('Water Data'!E77)))</f>
        <v/>
      </c>
      <c r="BY83" s="373" t="str">
        <f ca="1">+IF(OFFSET('Water Data'!$F$27,0,10*ROW('Water Data'!F77))="","",OFFSET('Water Data'!$F$27,0,10*ROW('Water Data'!F77)))</f>
        <v/>
      </c>
      <c r="BZ83" s="373" t="str">
        <f ca="1">+IF(OFFSET('Water Data'!$F$28,0,10*ROW('Water Data'!F77))="","",OFFSET('Water Data'!$F$28,0,10*ROW('Water Data'!F77)))</f>
        <v/>
      </c>
      <c r="CA83" s="373" t="str">
        <f ca="1">+IF(OFFSET('Water Data'!$F$29,0,10*ROW('Water Data'!F77))="","",OFFSET('Water Data'!$F$29,0,10*ROW('Water Data'!F77)))</f>
        <v/>
      </c>
      <c r="CB83" s="373" t="str">
        <f ca="1">+IF(OFFSET('Water Data'!$G$27,0,10*ROW('Water Data'!G77))="","",OFFSET('Water Data'!$G$27,0,10*ROW('Water Data'!G77)))</f>
        <v/>
      </c>
      <c r="CC83" s="373" t="str">
        <f ca="1">+IF(OFFSET('Water Data'!$G$28,0,10*ROW('Water Data'!G77))="","",OFFSET('Water Data'!$G$28,0,10*ROW('Water Data'!G77)))</f>
        <v/>
      </c>
      <c r="CD83" s="373" t="str">
        <f ca="1">+IF(OFFSET('Water Data'!$G$29,0,10*ROW('Water Data'!G77))="","",OFFSET('Water Data'!$G$29,0,10*ROW('Water Data'!G77)))</f>
        <v/>
      </c>
      <c r="CE83" s="373" t="str">
        <f ca="1">+IF(OFFSET('Water Data'!$H$27,0,10*ROW('Water Data'!H77))="","",OFFSET('Water Data'!$H$27,0,10*ROW('Water Data'!H77)))</f>
        <v/>
      </c>
      <c r="CF83" s="373" t="str">
        <f ca="1">+IF(OFFSET('Water Data'!$H$28,0,10*ROW('Water Data'!H77))="","",OFFSET('Water Data'!$H$28,0,10*ROW('Water Data'!H77)))</f>
        <v/>
      </c>
      <c r="CG83" s="373" t="str">
        <f ca="1">+IF(OFFSET('Water Data'!$H$29,0,10*ROW('Water Data'!H77))="","",OFFSET('Water Data'!$H$29,0,10*ROW('Water Data'!H77)))</f>
        <v/>
      </c>
      <c r="CH83" s="373" t="str">
        <f ca="1">+IF(OFFSET('Water Data'!$I$27,0,10*ROW('Water Data'!I77))="","",OFFSET('Water Data'!$I$27,0,10*ROW('Water Data'!I77)))</f>
        <v/>
      </c>
      <c r="CI83" s="373" t="str">
        <f ca="1">+IF(OFFSET('Water Data'!$I$28,0,10*ROW('Water Data'!I77))="","",OFFSET('Water Data'!$I$28,0,10*ROW('Water Data'!I77)))</f>
        <v/>
      </c>
      <c r="CJ83" s="373" t="str">
        <f ca="1">+IF(OFFSET('Water Data'!$I$29,0,10*ROW('Water Data'!I77))="","",OFFSET('Water Data'!$I$29,0,10*ROW('Water Data'!I77)))</f>
        <v/>
      </c>
      <c r="CK83" s="373" t="str">
        <f ca="1">+IF(OFFSET('Sanitation Data'!$D$28,0,10*ROW('Sanitation Data'!D77))="","",OFFSET('Sanitation Data'!$D$28,0,10*ROW('Sanitation Data'!D77)))</f>
        <v/>
      </c>
      <c r="CL83" s="373" t="str">
        <f ca="1">+IF(OFFSET('Sanitation Data'!$D$29,0,10*ROW('Sanitation Data'!D77))="","",OFFSET('Sanitation Data'!$D$29,0,10*ROW('Sanitation Data'!D77)))</f>
        <v/>
      </c>
      <c r="CM83" s="373" t="str">
        <f ca="1">+IF(OFFSET('Sanitation Data'!$D$30,0,10*ROW('Sanitation Data'!D77))="","",OFFSET('Sanitation Data'!$D$30,0,10*ROW('Sanitation Data'!D77)))</f>
        <v/>
      </c>
      <c r="CN83" s="373" t="str">
        <f ca="1">+IF(OFFSET('Sanitation Data'!$D$31,0,10*ROW('Sanitation Data'!D77))="","",OFFSET('Sanitation Data'!$D$31,0,10*ROW('Sanitation Data'!D77)))</f>
        <v/>
      </c>
      <c r="CO83" s="373" t="str">
        <f ca="1">+IF(OFFSET('Sanitation Data'!$D$32,0,10*ROW('Sanitation Data'!D77))="","",OFFSET('Sanitation Data'!$D$32,0,10*ROW('Sanitation Data'!D77)))</f>
        <v/>
      </c>
      <c r="CP83" s="373" t="str">
        <f ca="1">+IF(OFFSET('Sanitation Data'!$E$28,0,10*ROW('Sanitation Data'!E77))="","",OFFSET('Sanitation Data'!$E$28,0,10*ROW('Sanitation Data'!E77)))</f>
        <v/>
      </c>
      <c r="CQ83" s="373" t="str">
        <f ca="1">+IF(OFFSET('Sanitation Data'!$E$29,0,10*ROW('Sanitation Data'!E77))="","",OFFSET('Sanitation Data'!$E$29,0,10*ROW('Sanitation Data'!E77)))</f>
        <v/>
      </c>
      <c r="CR83" s="373" t="str">
        <f ca="1">+IF(OFFSET('Sanitation Data'!$E$30,0,10*ROW('Sanitation Data'!E77))="","",OFFSET('Sanitation Data'!$E$30,0,10*ROW('Sanitation Data'!E77)))</f>
        <v/>
      </c>
      <c r="CS83" s="373" t="str">
        <f ca="1">+IF(OFFSET('Sanitation Data'!$E$31,0,10*ROW('Sanitation Data'!E77))="","",OFFSET('Sanitation Data'!$E$31,0,10*ROW('Sanitation Data'!E77)))</f>
        <v/>
      </c>
      <c r="CT83" s="373" t="str">
        <f ca="1">+IF(OFFSET('Sanitation Data'!$E$32,0,10*ROW('Sanitation Data'!E77))="","",OFFSET('Sanitation Data'!$E$32,0,10*ROW('Sanitation Data'!E77)))</f>
        <v/>
      </c>
      <c r="CU83" s="373" t="str">
        <f ca="1">+IF(OFFSET('Sanitation Data'!$F$28,0,10*ROW('Sanitation Data'!F77))="","",OFFSET('Sanitation Data'!$F$28,0,10*ROW('Sanitation Data'!F77)))</f>
        <v/>
      </c>
      <c r="CV83" s="373" t="str">
        <f ca="1">+IF(OFFSET('Sanitation Data'!$F$29,0,10*ROW('Sanitation Data'!F77))="","",OFFSET('Sanitation Data'!$F$29,0,10*ROW('Sanitation Data'!F77)))</f>
        <v/>
      </c>
      <c r="CW83" s="373" t="str">
        <f ca="1">+IF(OFFSET('Sanitation Data'!$F$30,0,10*ROW('Sanitation Data'!F77))="","",OFFSET('Sanitation Data'!$F$30,0,10*ROW('Sanitation Data'!F77)))</f>
        <v/>
      </c>
      <c r="CX83" s="373" t="str">
        <f ca="1">+IF(OFFSET('Sanitation Data'!$F$31,0,10*ROW('Sanitation Data'!F77))="","",OFFSET('Sanitation Data'!$F$31,0,10*ROW('Sanitation Data'!F77)))</f>
        <v/>
      </c>
      <c r="CY83" s="373" t="str">
        <f ca="1">+IF(OFFSET('Sanitation Data'!$F$32,0,10*ROW('Sanitation Data'!F77))="","",OFFSET('Sanitation Data'!$F$32,0,10*ROW('Sanitation Data'!F77)))</f>
        <v/>
      </c>
      <c r="CZ83" s="373" t="str">
        <f ca="1">+IF(OFFSET('Sanitation Data'!$G$28,0,10*ROW('Sanitation Data'!G77))="","",OFFSET('Sanitation Data'!$G$28,0,10*ROW('Sanitation Data'!G77)))</f>
        <v/>
      </c>
      <c r="DA83" s="373" t="str">
        <f ca="1">+IF(OFFSET('Sanitation Data'!$G$29,0,10*ROW('Sanitation Data'!G77))="","",OFFSET('Sanitation Data'!$G$29,0,10*ROW('Sanitation Data'!G77)))</f>
        <v/>
      </c>
      <c r="DB83" s="373" t="str">
        <f ca="1">+IF(OFFSET('Sanitation Data'!$G$30,0,10*ROW('Sanitation Data'!G77))="","",OFFSET('Sanitation Data'!$G$30,0,10*ROW('Sanitation Data'!G77)))</f>
        <v/>
      </c>
      <c r="DC83" s="373" t="str">
        <f ca="1">+IF(OFFSET('Sanitation Data'!$G$31,0,10*ROW('Sanitation Data'!G77))="","",OFFSET('Sanitation Data'!$G$31,0,10*ROW('Sanitation Data'!G77)))</f>
        <v/>
      </c>
      <c r="DD83" s="373" t="str">
        <f ca="1">+IF(OFFSET('Sanitation Data'!$G$32,0,10*ROW('Sanitation Data'!G77))="","",OFFSET('Sanitation Data'!$G$32,0,10*ROW('Sanitation Data'!G77)))</f>
        <v/>
      </c>
      <c r="DE83" s="373" t="str">
        <f ca="1">+IF(OFFSET('Sanitation Data'!$H$28,0,10*ROW('Sanitation Data'!H77))="","",OFFSET('Sanitation Data'!$H$28,0,10*ROW('Sanitation Data'!H77)))</f>
        <v/>
      </c>
      <c r="DF83" s="373" t="str">
        <f ca="1">+IF(OFFSET('Sanitation Data'!$H$29,0,10*ROW('Sanitation Data'!H77))="","",OFFSET('Sanitation Data'!$H$29,0,10*ROW('Sanitation Data'!H77)))</f>
        <v/>
      </c>
      <c r="DG83" s="373" t="str">
        <f ca="1">+IF(OFFSET('Sanitation Data'!$H$30,0,10*ROW('Sanitation Data'!H77))="","",OFFSET('Sanitation Data'!$H$30,0,10*ROW('Sanitation Data'!H77)))</f>
        <v/>
      </c>
      <c r="DH83" s="373" t="str">
        <f ca="1">+IF(OFFSET('Sanitation Data'!$H$31,0,10*ROW('Sanitation Data'!H77))="","",OFFSET('Sanitation Data'!$H$31,0,10*ROW('Sanitation Data'!H77)))</f>
        <v/>
      </c>
      <c r="DI83" s="373" t="str">
        <f ca="1">+IF(OFFSET('Sanitation Data'!$H$32,0,10*ROW('Sanitation Data'!H77))="","",OFFSET('Sanitation Data'!$H$32,0,10*ROW('Sanitation Data'!H77)))</f>
        <v/>
      </c>
      <c r="DJ83" s="373" t="str">
        <f ca="1">+IF(OFFSET('Sanitation Data'!$I$28,0,10*ROW('Sanitation Data'!I77))="","",OFFSET('Sanitation Data'!$I$28,0,10*ROW('Sanitation Data'!I77)))</f>
        <v/>
      </c>
      <c r="DK83" s="373" t="str">
        <f ca="1">+IF(OFFSET('Sanitation Data'!$I$29,0,10*ROW('Sanitation Data'!I77))="","",OFFSET('Sanitation Data'!$I$29,0,10*ROW('Sanitation Data'!I77)))</f>
        <v/>
      </c>
      <c r="DL83" s="373" t="str">
        <f ca="1">+IF(OFFSET('Sanitation Data'!$I$30,0,10*ROW('Sanitation Data'!I77))="","",OFFSET('Sanitation Data'!$I$30,0,10*ROW('Sanitation Data'!I77)))</f>
        <v/>
      </c>
      <c r="DM83" s="373" t="str">
        <f ca="1">+IF(OFFSET('Sanitation Data'!$I$31,0,10*ROW('Sanitation Data'!I77))="","",OFFSET('Sanitation Data'!$I$31,0,10*ROW('Sanitation Data'!I77)))</f>
        <v/>
      </c>
      <c r="DN83" s="373" t="str">
        <f ca="1">+IF(OFFSET('Sanitation Data'!$I$32,0,10*ROW('Sanitation Data'!I77))="","",OFFSET('Sanitation Data'!$I$32,0,10*ROW('Sanitation Data'!I77)))</f>
        <v/>
      </c>
      <c r="DO83" s="373" t="str">
        <f ca="1">+IF(OFFSET('Hygiene Data'!$D$11,0,10*ROW('Hygiene Data'!D77))="","",OFFSET('Hygiene Data'!$D$11,0,10*ROW('Hygiene Data'!D77)))</f>
        <v/>
      </c>
      <c r="DP83" s="373" t="str">
        <f ca="1">+IF(OFFSET('Hygiene Data'!$D$12,0,10*ROW('Hygiene Data'!D77))="","",OFFSET('Hygiene Data'!$D$12,0,10*ROW('Hygiene Data'!D77)))</f>
        <v/>
      </c>
      <c r="DQ83" s="373" t="str">
        <f ca="1">+IF(OFFSET('Hygiene Data'!$D$13,0,10*ROW('Hygiene Data'!D77))="","",OFFSET('Hygiene Data'!$D$13,0,10*ROW('Hygiene Data'!D77)))</f>
        <v/>
      </c>
      <c r="DR83" s="373" t="str">
        <f ca="1">+IF(OFFSET('Hygiene Data'!$E$11,0,10*ROW('Hygiene Data'!E77))="","",OFFSET('Hygiene Data'!$E$11,0,10*ROW('Hygiene Data'!E77)))</f>
        <v/>
      </c>
      <c r="DS83" s="373" t="str">
        <f ca="1">+IF(OFFSET('Hygiene Data'!$E$12,0,10*ROW('Hygiene Data'!E77))="","",OFFSET('Hygiene Data'!$E$12,0,10*ROW('Hygiene Data'!E77)))</f>
        <v/>
      </c>
      <c r="DT83" s="373" t="str">
        <f ca="1">+IF(OFFSET('Hygiene Data'!$E$13,0,10*ROW('Hygiene Data'!E77))="","",OFFSET('Hygiene Data'!$E$13,0,10*ROW('Hygiene Data'!E77)))</f>
        <v/>
      </c>
      <c r="DU83" s="373" t="str">
        <f ca="1">+IF(OFFSET('Hygiene Data'!$F$11,0,10*ROW('Hygiene Data'!F77))="","",OFFSET('Hygiene Data'!$F$11,0,10*ROW('Hygiene Data'!F77)))</f>
        <v/>
      </c>
      <c r="DV83" s="373" t="str">
        <f ca="1">+IF(OFFSET('Hygiene Data'!$F$12,0,10*ROW('Hygiene Data'!F77))="","",OFFSET('Hygiene Data'!$F$12,0,10*ROW('Hygiene Data'!F77)))</f>
        <v/>
      </c>
      <c r="DW83" s="373" t="str">
        <f ca="1">+IF(OFFSET('Hygiene Data'!$F$13,0,10*ROW('Hygiene Data'!F77))="","",OFFSET('Hygiene Data'!$F$13,0,10*ROW('Hygiene Data'!F77)))</f>
        <v/>
      </c>
      <c r="DX83" s="373" t="str">
        <f ca="1">+IF(OFFSET('Hygiene Data'!$G$11,0,10*ROW('Hygiene Data'!G77))="","",OFFSET('Hygiene Data'!$G$11,0,10*ROW('Hygiene Data'!G77)))</f>
        <v/>
      </c>
      <c r="DY83" s="373" t="str">
        <f ca="1">+IF(OFFSET('Hygiene Data'!$G$12,0,10*ROW('Hygiene Data'!G77))="","",OFFSET('Hygiene Data'!$G$12,0,10*ROW('Hygiene Data'!G77)))</f>
        <v/>
      </c>
      <c r="DZ83" s="373" t="str">
        <f ca="1">+IF(OFFSET('Hygiene Data'!$G$13,0,10*ROW('Hygiene Data'!G77))="","",OFFSET('Hygiene Data'!$G$13,0,10*ROW('Hygiene Data'!G77)))</f>
        <v/>
      </c>
      <c r="EA83" s="373" t="str">
        <f ca="1">+IF(OFFSET('Hygiene Data'!$H$11,0,10*ROW('Hygiene Data'!H77))="","",OFFSET('Hygiene Data'!$H$11,0,10*ROW('Hygiene Data'!H77)))</f>
        <v/>
      </c>
      <c r="EB83" s="373" t="str">
        <f ca="1">+IF(OFFSET('Hygiene Data'!$H$12,0,10*ROW('Hygiene Data'!H77))="","",OFFSET('Hygiene Data'!$H$12,0,10*ROW('Hygiene Data'!H77)))</f>
        <v/>
      </c>
      <c r="EC83" s="373" t="str">
        <f ca="1">+IF(OFFSET('Hygiene Data'!$H$13,0,10*ROW('Hygiene Data'!H77))="","",OFFSET('Hygiene Data'!$H$13,0,10*ROW('Hygiene Data'!H77)))</f>
        <v/>
      </c>
      <c r="ED83" s="373" t="str">
        <f ca="1">+IF(OFFSET('Hygiene Data'!$I$11,0,10*ROW('Hygiene Data'!I77))="","",OFFSET('Hygiene Data'!$I$11,0,10*ROW('Hygiene Data'!I77)))</f>
        <v/>
      </c>
      <c r="EE83" s="373" t="str">
        <f ca="1">+IF(OFFSET('Hygiene Data'!$I$12,0,10*ROW('Hygiene Data'!I77))="","",OFFSET('Hygiene Data'!$I$12,0,10*ROW('Hygiene Data'!I77)))</f>
        <v/>
      </c>
      <c r="EF83" s="373" t="str">
        <f ca="1">+IF(OFFSET('Hygiene Data'!$I$13,0,10*ROW('Hygiene Data'!I77))="","",OFFSET('Hygiene Data'!$I$13,0,10*ROW('Hygiene Data'!I77)))</f>
        <v/>
      </c>
    </row>
    <row r="84" spans="1:136" x14ac:dyDescent="0.25">
      <c r="A84" s="482" t="str">
        <f ca="1">+IF(OFFSET('Water Data'!$B$2,0,10*ROW('Water Data'!E78))="","",OFFSET('Water Data'!$B$2,0,10*ROW('Water Data'!E78)))</f>
        <v/>
      </c>
      <c r="B84" s="48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9" t="str">
        <f t="shared" ca="1" si="1"/>
        <v/>
      </c>
      <c r="D84" s="51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3" t="str">
        <f ca="1">+IF(OFFSET('Water Data'!$D$27,0,10*ROW('Water Data'!D78))="","",OFFSET('Water Data'!$D$27,0,10*ROW('Water Data'!D78)))</f>
        <v/>
      </c>
      <c r="BT84" s="373" t="str">
        <f ca="1">+IF(OFFSET('Water Data'!$D$28,0,10*ROW('Water Data'!D78))="","",OFFSET('Water Data'!$D$28,0,10*ROW('Water Data'!D78)))</f>
        <v/>
      </c>
      <c r="BU84" s="373" t="str">
        <f ca="1">+IF(OFFSET('Water Data'!$D$29,0,10*ROW('Water Data'!D78))="","",OFFSET('Water Data'!$D$29,0,10*ROW('Water Data'!D78)))</f>
        <v/>
      </c>
      <c r="BV84" s="373" t="str">
        <f ca="1">+IF(OFFSET('Water Data'!$E$27,0,10*ROW('Water Data'!E78))="","",OFFSET('Water Data'!$E$27,0,10*ROW('Water Data'!E78)))</f>
        <v/>
      </c>
      <c r="BW84" s="373" t="str">
        <f ca="1">+IF(OFFSET('Water Data'!$E$28,0,10*ROW('Water Data'!E78))="","",OFFSET('Water Data'!$E$28,0,10*ROW('Water Data'!E78)))</f>
        <v/>
      </c>
      <c r="BX84" s="373" t="str">
        <f ca="1">+IF(OFFSET('Water Data'!$E$29,0,10*ROW('Water Data'!E78))="","",OFFSET('Water Data'!$E$29,0,10*ROW('Water Data'!E78)))</f>
        <v/>
      </c>
      <c r="BY84" s="373" t="str">
        <f ca="1">+IF(OFFSET('Water Data'!$F$27,0,10*ROW('Water Data'!F78))="","",OFFSET('Water Data'!$F$27,0,10*ROW('Water Data'!F78)))</f>
        <v/>
      </c>
      <c r="BZ84" s="373" t="str">
        <f ca="1">+IF(OFFSET('Water Data'!$F$28,0,10*ROW('Water Data'!F78))="","",OFFSET('Water Data'!$F$28,0,10*ROW('Water Data'!F78)))</f>
        <v/>
      </c>
      <c r="CA84" s="373" t="str">
        <f ca="1">+IF(OFFSET('Water Data'!$F$29,0,10*ROW('Water Data'!F78))="","",OFFSET('Water Data'!$F$29,0,10*ROW('Water Data'!F78)))</f>
        <v/>
      </c>
      <c r="CB84" s="373" t="str">
        <f ca="1">+IF(OFFSET('Water Data'!$G$27,0,10*ROW('Water Data'!G78))="","",OFFSET('Water Data'!$G$27,0,10*ROW('Water Data'!G78)))</f>
        <v/>
      </c>
      <c r="CC84" s="373" t="str">
        <f ca="1">+IF(OFFSET('Water Data'!$G$28,0,10*ROW('Water Data'!G78))="","",OFFSET('Water Data'!$G$28,0,10*ROW('Water Data'!G78)))</f>
        <v/>
      </c>
      <c r="CD84" s="373" t="str">
        <f ca="1">+IF(OFFSET('Water Data'!$G$29,0,10*ROW('Water Data'!G78))="","",OFFSET('Water Data'!$G$29,0,10*ROW('Water Data'!G78)))</f>
        <v/>
      </c>
      <c r="CE84" s="373" t="str">
        <f ca="1">+IF(OFFSET('Water Data'!$H$27,0,10*ROW('Water Data'!H78))="","",OFFSET('Water Data'!$H$27,0,10*ROW('Water Data'!H78)))</f>
        <v/>
      </c>
      <c r="CF84" s="373" t="str">
        <f ca="1">+IF(OFFSET('Water Data'!$H$28,0,10*ROW('Water Data'!H78))="","",OFFSET('Water Data'!$H$28,0,10*ROW('Water Data'!H78)))</f>
        <v/>
      </c>
      <c r="CG84" s="373" t="str">
        <f ca="1">+IF(OFFSET('Water Data'!$H$29,0,10*ROW('Water Data'!H78))="","",OFFSET('Water Data'!$H$29,0,10*ROW('Water Data'!H78)))</f>
        <v/>
      </c>
      <c r="CH84" s="373" t="str">
        <f ca="1">+IF(OFFSET('Water Data'!$I$27,0,10*ROW('Water Data'!I78))="","",OFFSET('Water Data'!$I$27,0,10*ROW('Water Data'!I78)))</f>
        <v/>
      </c>
      <c r="CI84" s="373" t="str">
        <f ca="1">+IF(OFFSET('Water Data'!$I$28,0,10*ROW('Water Data'!I78))="","",OFFSET('Water Data'!$I$28,0,10*ROW('Water Data'!I78)))</f>
        <v/>
      </c>
      <c r="CJ84" s="373" t="str">
        <f ca="1">+IF(OFFSET('Water Data'!$I$29,0,10*ROW('Water Data'!I78))="","",OFFSET('Water Data'!$I$29,0,10*ROW('Water Data'!I78)))</f>
        <v/>
      </c>
      <c r="CK84" s="373" t="str">
        <f ca="1">+IF(OFFSET('Sanitation Data'!$D$28,0,10*ROW('Sanitation Data'!D78))="","",OFFSET('Sanitation Data'!$D$28,0,10*ROW('Sanitation Data'!D78)))</f>
        <v/>
      </c>
      <c r="CL84" s="373" t="str">
        <f ca="1">+IF(OFFSET('Sanitation Data'!$D$29,0,10*ROW('Sanitation Data'!D78))="","",OFFSET('Sanitation Data'!$D$29,0,10*ROW('Sanitation Data'!D78)))</f>
        <v/>
      </c>
      <c r="CM84" s="373" t="str">
        <f ca="1">+IF(OFFSET('Sanitation Data'!$D$30,0,10*ROW('Sanitation Data'!D78))="","",OFFSET('Sanitation Data'!$D$30,0,10*ROW('Sanitation Data'!D78)))</f>
        <v/>
      </c>
      <c r="CN84" s="373" t="str">
        <f ca="1">+IF(OFFSET('Sanitation Data'!$D$31,0,10*ROW('Sanitation Data'!D78))="","",OFFSET('Sanitation Data'!$D$31,0,10*ROW('Sanitation Data'!D78)))</f>
        <v/>
      </c>
      <c r="CO84" s="373" t="str">
        <f ca="1">+IF(OFFSET('Sanitation Data'!$D$32,0,10*ROW('Sanitation Data'!D78))="","",OFFSET('Sanitation Data'!$D$32,0,10*ROW('Sanitation Data'!D78)))</f>
        <v/>
      </c>
      <c r="CP84" s="373" t="str">
        <f ca="1">+IF(OFFSET('Sanitation Data'!$E$28,0,10*ROW('Sanitation Data'!E78))="","",OFFSET('Sanitation Data'!$E$28,0,10*ROW('Sanitation Data'!E78)))</f>
        <v/>
      </c>
      <c r="CQ84" s="373" t="str">
        <f ca="1">+IF(OFFSET('Sanitation Data'!$E$29,0,10*ROW('Sanitation Data'!E78))="","",OFFSET('Sanitation Data'!$E$29,0,10*ROW('Sanitation Data'!E78)))</f>
        <v/>
      </c>
      <c r="CR84" s="373" t="str">
        <f ca="1">+IF(OFFSET('Sanitation Data'!$E$30,0,10*ROW('Sanitation Data'!E78))="","",OFFSET('Sanitation Data'!$E$30,0,10*ROW('Sanitation Data'!E78)))</f>
        <v/>
      </c>
      <c r="CS84" s="373" t="str">
        <f ca="1">+IF(OFFSET('Sanitation Data'!$E$31,0,10*ROW('Sanitation Data'!E78))="","",OFFSET('Sanitation Data'!$E$31,0,10*ROW('Sanitation Data'!E78)))</f>
        <v/>
      </c>
      <c r="CT84" s="373" t="str">
        <f ca="1">+IF(OFFSET('Sanitation Data'!$E$32,0,10*ROW('Sanitation Data'!E78))="","",OFFSET('Sanitation Data'!$E$32,0,10*ROW('Sanitation Data'!E78)))</f>
        <v/>
      </c>
      <c r="CU84" s="373" t="str">
        <f ca="1">+IF(OFFSET('Sanitation Data'!$F$28,0,10*ROW('Sanitation Data'!F78))="","",OFFSET('Sanitation Data'!$F$28,0,10*ROW('Sanitation Data'!F78)))</f>
        <v/>
      </c>
      <c r="CV84" s="373" t="str">
        <f ca="1">+IF(OFFSET('Sanitation Data'!$F$29,0,10*ROW('Sanitation Data'!F78))="","",OFFSET('Sanitation Data'!$F$29,0,10*ROW('Sanitation Data'!F78)))</f>
        <v/>
      </c>
      <c r="CW84" s="373" t="str">
        <f ca="1">+IF(OFFSET('Sanitation Data'!$F$30,0,10*ROW('Sanitation Data'!F78))="","",OFFSET('Sanitation Data'!$F$30,0,10*ROW('Sanitation Data'!F78)))</f>
        <v/>
      </c>
      <c r="CX84" s="373" t="str">
        <f ca="1">+IF(OFFSET('Sanitation Data'!$F$31,0,10*ROW('Sanitation Data'!F78))="","",OFFSET('Sanitation Data'!$F$31,0,10*ROW('Sanitation Data'!F78)))</f>
        <v/>
      </c>
      <c r="CY84" s="373" t="str">
        <f ca="1">+IF(OFFSET('Sanitation Data'!$F$32,0,10*ROW('Sanitation Data'!F78))="","",OFFSET('Sanitation Data'!$F$32,0,10*ROW('Sanitation Data'!F78)))</f>
        <v/>
      </c>
      <c r="CZ84" s="373" t="str">
        <f ca="1">+IF(OFFSET('Sanitation Data'!$G$28,0,10*ROW('Sanitation Data'!G78))="","",OFFSET('Sanitation Data'!$G$28,0,10*ROW('Sanitation Data'!G78)))</f>
        <v/>
      </c>
      <c r="DA84" s="373" t="str">
        <f ca="1">+IF(OFFSET('Sanitation Data'!$G$29,0,10*ROW('Sanitation Data'!G78))="","",OFFSET('Sanitation Data'!$G$29,0,10*ROW('Sanitation Data'!G78)))</f>
        <v/>
      </c>
      <c r="DB84" s="373" t="str">
        <f ca="1">+IF(OFFSET('Sanitation Data'!$G$30,0,10*ROW('Sanitation Data'!G78))="","",OFFSET('Sanitation Data'!$G$30,0,10*ROW('Sanitation Data'!G78)))</f>
        <v/>
      </c>
      <c r="DC84" s="373" t="str">
        <f ca="1">+IF(OFFSET('Sanitation Data'!$G$31,0,10*ROW('Sanitation Data'!G78))="","",OFFSET('Sanitation Data'!$G$31,0,10*ROW('Sanitation Data'!G78)))</f>
        <v/>
      </c>
      <c r="DD84" s="373" t="str">
        <f ca="1">+IF(OFFSET('Sanitation Data'!$G$32,0,10*ROW('Sanitation Data'!G78))="","",OFFSET('Sanitation Data'!$G$32,0,10*ROW('Sanitation Data'!G78)))</f>
        <v/>
      </c>
      <c r="DE84" s="373" t="str">
        <f ca="1">+IF(OFFSET('Sanitation Data'!$H$28,0,10*ROW('Sanitation Data'!H78))="","",OFFSET('Sanitation Data'!$H$28,0,10*ROW('Sanitation Data'!H78)))</f>
        <v/>
      </c>
      <c r="DF84" s="373" t="str">
        <f ca="1">+IF(OFFSET('Sanitation Data'!$H$29,0,10*ROW('Sanitation Data'!H78))="","",OFFSET('Sanitation Data'!$H$29,0,10*ROW('Sanitation Data'!H78)))</f>
        <v/>
      </c>
      <c r="DG84" s="373" t="str">
        <f ca="1">+IF(OFFSET('Sanitation Data'!$H$30,0,10*ROW('Sanitation Data'!H78))="","",OFFSET('Sanitation Data'!$H$30,0,10*ROW('Sanitation Data'!H78)))</f>
        <v/>
      </c>
      <c r="DH84" s="373" t="str">
        <f ca="1">+IF(OFFSET('Sanitation Data'!$H$31,0,10*ROW('Sanitation Data'!H78))="","",OFFSET('Sanitation Data'!$H$31,0,10*ROW('Sanitation Data'!H78)))</f>
        <v/>
      </c>
      <c r="DI84" s="373" t="str">
        <f ca="1">+IF(OFFSET('Sanitation Data'!$H$32,0,10*ROW('Sanitation Data'!H78))="","",OFFSET('Sanitation Data'!$H$32,0,10*ROW('Sanitation Data'!H78)))</f>
        <v/>
      </c>
      <c r="DJ84" s="373" t="str">
        <f ca="1">+IF(OFFSET('Sanitation Data'!$I$28,0,10*ROW('Sanitation Data'!I78))="","",OFFSET('Sanitation Data'!$I$28,0,10*ROW('Sanitation Data'!I78)))</f>
        <v/>
      </c>
      <c r="DK84" s="373" t="str">
        <f ca="1">+IF(OFFSET('Sanitation Data'!$I$29,0,10*ROW('Sanitation Data'!I78))="","",OFFSET('Sanitation Data'!$I$29,0,10*ROW('Sanitation Data'!I78)))</f>
        <v/>
      </c>
      <c r="DL84" s="373" t="str">
        <f ca="1">+IF(OFFSET('Sanitation Data'!$I$30,0,10*ROW('Sanitation Data'!I78))="","",OFFSET('Sanitation Data'!$I$30,0,10*ROW('Sanitation Data'!I78)))</f>
        <v/>
      </c>
      <c r="DM84" s="373" t="str">
        <f ca="1">+IF(OFFSET('Sanitation Data'!$I$31,0,10*ROW('Sanitation Data'!I78))="","",OFFSET('Sanitation Data'!$I$31,0,10*ROW('Sanitation Data'!I78)))</f>
        <v/>
      </c>
      <c r="DN84" s="373" t="str">
        <f ca="1">+IF(OFFSET('Sanitation Data'!$I$32,0,10*ROW('Sanitation Data'!I78))="","",OFFSET('Sanitation Data'!$I$32,0,10*ROW('Sanitation Data'!I78)))</f>
        <v/>
      </c>
      <c r="DO84" s="373" t="str">
        <f ca="1">+IF(OFFSET('Hygiene Data'!$D$11,0,10*ROW('Hygiene Data'!D78))="","",OFFSET('Hygiene Data'!$D$11,0,10*ROW('Hygiene Data'!D78)))</f>
        <v/>
      </c>
      <c r="DP84" s="373" t="str">
        <f ca="1">+IF(OFFSET('Hygiene Data'!$D$12,0,10*ROW('Hygiene Data'!D78))="","",OFFSET('Hygiene Data'!$D$12,0,10*ROW('Hygiene Data'!D78)))</f>
        <v/>
      </c>
      <c r="DQ84" s="373" t="str">
        <f ca="1">+IF(OFFSET('Hygiene Data'!$D$13,0,10*ROW('Hygiene Data'!D78))="","",OFFSET('Hygiene Data'!$D$13,0,10*ROW('Hygiene Data'!D78)))</f>
        <v/>
      </c>
      <c r="DR84" s="373" t="str">
        <f ca="1">+IF(OFFSET('Hygiene Data'!$E$11,0,10*ROW('Hygiene Data'!E78))="","",OFFSET('Hygiene Data'!$E$11,0,10*ROW('Hygiene Data'!E78)))</f>
        <v/>
      </c>
      <c r="DS84" s="373" t="str">
        <f ca="1">+IF(OFFSET('Hygiene Data'!$E$12,0,10*ROW('Hygiene Data'!E78))="","",OFFSET('Hygiene Data'!$E$12,0,10*ROW('Hygiene Data'!E78)))</f>
        <v/>
      </c>
      <c r="DT84" s="373" t="str">
        <f ca="1">+IF(OFFSET('Hygiene Data'!$E$13,0,10*ROW('Hygiene Data'!E78))="","",OFFSET('Hygiene Data'!$E$13,0,10*ROW('Hygiene Data'!E78)))</f>
        <v/>
      </c>
      <c r="DU84" s="373" t="str">
        <f ca="1">+IF(OFFSET('Hygiene Data'!$F$11,0,10*ROW('Hygiene Data'!F78))="","",OFFSET('Hygiene Data'!$F$11,0,10*ROW('Hygiene Data'!F78)))</f>
        <v/>
      </c>
      <c r="DV84" s="373" t="str">
        <f ca="1">+IF(OFFSET('Hygiene Data'!$F$12,0,10*ROW('Hygiene Data'!F78))="","",OFFSET('Hygiene Data'!$F$12,0,10*ROW('Hygiene Data'!F78)))</f>
        <v/>
      </c>
      <c r="DW84" s="373" t="str">
        <f ca="1">+IF(OFFSET('Hygiene Data'!$F$13,0,10*ROW('Hygiene Data'!F78))="","",OFFSET('Hygiene Data'!$F$13,0,10*ROW('Hygiene Data'!F78)))</f>
        <v/>
      </c>
      <c r="DX84" s="373" t="str">
        <f ca="1">+IF(OFFSET('Hygiene Data'!$G$11,0,10*ROW('Hygiene Data'!G78))="","",OFFSET('Hygiene Data'!$G$11,0,10*ROW('Hygiene Data'!G78)))</f>
        <v/>
      </c>
      <c r="DY84" s="373" t="str">
        <f ca="1">+IF(OFFSET('Hygiene Data'!$G$12,0,10*ROW('Hygiene Data'!G78))="","",OFFSET('Hygiene Data'!$G$12,0,10*ROW('Hygiene Data'!G78)))</f>
        <v/>
      </c>
      <c r="DZ84" s="373" t="str">
        <f ca="1">+IF(OFFSET('Hygiene Data'!$G$13,0,10*ROW('Hygiene Data'!G78))="","",OFFSET('Hygiene Data'!$G$13,0,10*ROW('Hygiene Data'!G78)))</f>
        <v/>
      </c>
      <c r="EA84" s="373" t="str">
        <f ca="1">+IF(OFFSET('Hygiene Data'!$H$11,0,10*ROW('Hygiene Data'!H78))="","",OFFSET('Hygiene Data'!$H$11,0,10*ROW('Hygiene Data'!H78)))</f>
        <v/>
      </c>
      <c r="EB84" s="373" t="str">
        <f ca="1">+IF(OFFSET('Hygiene Data'!$H$12,0,10*ROW('Hygiene Data'!H78))="","",OFFSET('Hygiene Data'!$H$12,0,10*ROW('Hygiene Data'!H78)))</f>
        <v/>
      </c>
      <c r="EC84" s="373" t="str">
        <f ca="1">+IF(OFFSET('Hygiene Data'!$H$13,0,10*ROW('Hygiene Data'!H78))="","",OFFSET('Hygiene Data'!$H$13,0,10*ROW('Hygiene Data'!H78)))</f>
        <v/>
      </c>
      <c r="ED84" s="373" t="str">
        <f ca="1">+IF(OFFSET('Hygiene Data'!$I$11,0,10*ROW('Hygiene Data'!I78))="","",OFFSET('Hygiene Data'!$I$11,0,10*ROW('Hygiene Data'!I78)))</f>
        <v/>
      </c>
      <c r="EE84" s="373" t="str">
        <f ca="1">+IF(OFFSET('Hygiene Data'!$I$12,0,10*ROW('Hygiene Data'!I78))="","",OFFSET('Hygiene Data'!$I$12,0,10*ROW('Hygiene Data'!I78)))</f>
        <v/>
      </c>
      <c r="EF84" s="373" t="str">
        <f ca="1">+IF(OFFSET('Hygiene Data'!$I$13,0,10*ROW('Hygiene Data'!I78))="","",OFFSET('Hygiene Data'!$I$13,0,10*ROW('Hygiene Data'!I78)))</f>
        <v/>
      </c>
    </row>
    <row r="85" spans="1:136" x14ac:dyDescent="0.25">
      <c r="A85" s="482" t="str">
        <f ca="1">+IF(OFFSET('Water Data'!$B$2,0,10*ROW('Water Data'!E79))="","",OFFSET('Water Data'!$B$2,0,10*ROW('Water Data'!E79)))</f>
        <v/>
      </c>
      <c r="B85" s="48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9" t="str">
        <f t="shared" ca="1" si="1"/>
        <v/>
      </c>
      <c r="D85" s="51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3" t="str">
        <f ca="1">+IF(OFFSET('Water Data'!$D$27,0,10*ROW('Water Data'!D79))="","",OFFSET('Water Data'!$D$27,0,10*ROW('Water Data'!D79)))</f>
        <v/>
      </c>
      <c r="BT85" s="373" t="str">
        <f ca="1">+IF(OFFSET('Water Data'!$D$28,0,10*ROW('Water Data'!D79))="","",OFFSET('Water Data'!$D$28,0,10*ROW('Water Data'!D79)))</f>
        <v/>
      </c>
      <c r="BU85" s="373" t="str">
        <f ca="1">+IF(OFFSET('Water Data'!$D$29,0,10*ROW('Water Data'!D79))="","",OFFSET('Water Data'!$D$29,0,10*ROW('Water Data'!D79)))</f>
        <v/>
      </c>
      <c r="BV85" s="373" t="str">
        <f ca="1">+IF(OFFSET('Water Data'!$E$27,0,10*ROW('Water Data'!E79))="","",OFFSET('Water Data'!$E$27,0,10*ROW('Water Data'!E79)))</f>
        <v/>
      </c>
      <c r="BW85" s="373" t="str">
        <f ca="1">+IF(OFFSET('Water Data'!$E$28,0,10*ROW('Water Data'!E79))="","",OFFSET('Water Data'!$E$28,0,10*ROW('Water Data'!E79)))</f>
        <v/>
      </c>
      <c r="BX85" s="373" t="str">
        <f ca="1">+IF(OFFSET('Water Data'!$E$29,0,10*ROW('Water Data'!E79))="","",OFFSET('Water Data'!$E$29,0,10*ROW('Water Data'!E79)))</f>
        <v/>
      </c>
      <c r="BY85" s="373" t="str">
        <f ca="1">+IF(OFFSET('Water Data'!$F$27,0,10*ROW('Water Data'!F79))="","",OFFSET('Water Data'!$F$27,0,10*ROW('Water Data'!F79)))</f>
        <v/>
      </c>
      <c r="BZ85" s="373" t="str">
        <f ca="1">+IF(OFFSET('Water Data'!$F$28,0,10*ROW('Water Data'!F79))="","",OFFSET('Water Data'!$F$28,0,10*ROW('Water Data'!F79)))</f>
        <v/>
      </c>
      <c r="CA85" s="373" t="str">
        <f ca="1">+IF(OFFSET('Water Data'!$F$29,0,10*ROW('Water Data'!F79))="","",OFFSET('Water Data'!$F$29,0,10*ROW('Water Data'!F79)))</f>
        <v/>
      </c>
      <c r="CB85" s="373" t="str">
        <f ca="1">+IF(OFFSET('Water Data'!$G$27,0,10*ROW('Water Data'!G79))="","",OFFSET('Water Data'!$G$27,0,10*ROW('Water Data'!G79)))</f>
        <v/>
      </c>
      <c r="CC85" s="373" t="str">
        <f ca="1">+IF(OFFSET('Water Data'!$G$28,0,10*ROW('Water Data'!G79))="","",OFFSET('Water Data'!$G$28,0,10*ROW('Water Data'!G79)))</f>
        <v/>
      </c>
      <c r="CD85" s="373" t="str">
        <f ca="1">+IF(OFFSET('Water Data'!$G$29,0,10*ROW('Water Data'!G79))="","",OFFSET('Water Data'!$G$29,0,10*ROW('Water Data'!G79)))</f>
        <v/>
      </c>
      <c r="CE85" s="373" t="str">
        <f ca="1">+IF(OFFSET('Water Data'!$H$27,0,10*ROW('Water Data'!H79))="","",OFFSET('Water Data'!$H$27,0,10*ROW('Water Data'!H79)))</f>
        <v/>
      </c>
      <c r="CF85" s="373" t="str">
        <f ca="1">+IF(OFFSET('Water Data'!$H$28,0,10*ROW('Water Data'!H79))="","",OFFSET('Water Data'!$H$28,0,10*ROW('Water Data'!H79)))</f>
        <v/>
      </c>
      <c r="CG85" s="373" t="str">
        <f ca="1">+IF(OFFSET('Water Data'!$H$29,0,10*ROW('Water Data'!H79))="","",OFFSET('Water Data'!$H$29,0,10*ROW('Water Data'!H79)))</f>
        <v/>
      </c>
      <c r="CH85" s="373" t="str">
        <f ca="1">+IF(OFFSET('Water Data'!$I$27,0,10*ROW('Water Data'!I79))="","",OFFSET('Water Data'!$I$27,0,10*ROW('Water Data'!I79)))</f>
        <v/>
      </c>
      <c r="CI85" s="373" t="str">
        <f ca="1">+IF(OFFSET('Water Data'!$I$28,0,10*ROW('Water Data'!I79))="","",OFFSET('Water Data'!$I$28,0,10*ROW('Water Data'!I79)))</f>
        <v/>
      </c>
      <c r="CJ85" s="373" t="str">
        <f ca="1">+IF(OFFSET('Water Data'!$I$29,0,10*ROW('Water Data'!I79))="","",OFFSET('Water Data'!$I$29,0,10*ROW('Water Data'!I79)))</f>
        <v/>
      </c>
      <c r="CK85" s="373" t="str">
        <f ca="1">+IF(OFFSET('Sanitation Data'!$D$28,0,10*ROW('Sanitation Data'!D79))="","",OFFSET('Sanitation Data'!$D$28,0,10*ROW('Sanitation Data'!D79)))</f>
        <v/>
      </c>
      <c r="CL85" s="373" t="str">
        <f ca="1">+IF(OFFSET('Sanitation Data'!$D$29,0,10*ROW('Sanitation Data'!D79))="","",OFFSET('Sanitation Data'!$D$29,0,10*ROW('Sanitation Data'!D79)))</f>
        <v/>
      </c>
      <c r="CM85" s="373" t="str">
        <f ca="1">+IF(OFFSET('Sanitation Data'!$D$30,0,10*ROW('Sanitation Data'!D79))="","",OFFSET('Sanitation Data'!$D$30,0,10*ROW('Sanitation Data'!D79)))</f>
        <v/>
      </c>
      <c r="CN85" s="373" t="str">
        <f ca="1">+IF(OFFSET('Sanitation Data'!$D$31,0,10*ROW('Sanitation Data'!D79))="","",OFFSET('Sanitation Data'!$D$31,0,10*ROW('Sanitation Data'!D79)))</f>
        <v/>
      </c>
      <c r="CO85" s="373" t="str">
        <f ca="1">+IF(OFFSET('Sanitation Data'!$D$32,0,10*ROW('Sanitation Data'!D79))="","",OFFSET('Sanitation Data'!$D$32,0,10*ROW('Sanitation Data'!D79)))</f>
        <v/>
      </c>
      <c r="CP85" s="373" t="str">
        <f ca="1">+IF(OFFSET('Sanitation Data'!$E$28,0,10*ROW('Sanitation Data'!E79))="","",OFFSET('Sanitation Data'!$E$28,0,10*ROW('Sanitation Data'!E79)))</f>
        <v/>
      </c>
      <c r="CQ85" s="373" t="str">
        <f ca="1">+IF(OFFSET('Sanitation Data'!$E$29,0,10*ROW('Sanitation Data'!E79))="","",OFFSET('Sanitation Data'!$E$29,0,10*ROW('Sanitation Data'!E79)))</f>
        <v/>
      </c>
      <c r="CR85" s="373" t="str">
        <f ca="1">+IF(OFFSET('Sanitation Data'!$E$30,0,10*ROW('Sanitation Data'!E79))="","",OFFSET('Sanitation Data'!$E$30,0,10*ROW('Sanitation Data'!E79)))</f>
        <v/>
      </c>
      <c r="CS85" s="373" t="str">
        <f ca="1">+IF(OFFSET('Sanitation Data'!$E$31,0,10*ROW('Sanitation Data'!E79))="","",OFFSET('Sanitation Data'!$E$31,0,10*ROW('Sanitation Data'!E79)))</f>
        <v/>
      </c>
      <c r="CT85" s="373" t="str">
        <f ca="1">+IF(OFFSET('Sanitation Data'!$E$32,0,10*ROW('Sanitation Data'!E79))="","",OFFSET('Sanitation Data'!$E$32,0,10*ROW('Sanitation Data'!E79)))</f>
        <v/>
      </c>
      <c r="CU85" s="373" t="str">
        <f ca="1">+IF(OFFSET('Sanitation Data'!$F$28,0,10*ROW('Sanitation Data'!F79))="","",OFFSET('Sanitation Data'!$F$28,0,10*ROW('Sanitation Data'!F79)))</f>
        <v/>
      </c>
      <c r="CV85" s="373" t="str">
        <f ca="1">+IF(OFFSET('Sanitation Data'!$F$29,0,10*ROW('Sanitation Data'!F79))="","",OFFSET('Sanitation Data'!$F$29,0,10*ROW('Sanitation Data'!F79)))</f>
        <v/>
      </c>
      <c r="CW85" s="373" t="str">
        <f ca="1">+IF(OFFSET('Sanitation Data'!$F$30,0,10*ROW('Sanitation Data'!F79))="","",OFFSET('Sanitation Data'!$F$30,0,10*ROW('Sanitation Data'!F79)))</f>
        <v/>
      </c>
      <c r="CX85" s="373" t="str">
        <f ca="1">+IF(OFFSET('Sanitation Data'!$F$31,0,10*ROW('Sanitation Data'!F79))="","",OFFSET('Sanitation Data'!$F$31,0,10*ROW('Sanitation Data'!F79)))</f>
        <v/>
      </c>
      <c r="CY85" s="373" t="str">
        <f ca="1">+IF(OFFSET('Sanitation Data'!$F$32,0,10*ROW('Sanitation Data'!F79))="","",OFFSET('Sanitation Data'!$F$32,0,10*ROW('Sanitation Data'!F79)))</f>
        <v/>
      </c>
      <c r="CZ85" s="373" t="str">
        <f ca="1">+IF(OFFSET('Sanitation Data'!$G$28,0,10*ROW('Sanitation Data'!G79))="","",OFFSET('Sanitation Data'!$G$28,0,10*ROW('Sanitation Data'!G79)))</f>
        <v/>
      </c>
      <c r="DA85" s="373" t="str">
        <f ca="1">+IF(OFFSET('Sanitation Data'!$G$29,0,10*ROW('Sanitation Data'!G79))="","",OFFSET('Sanitation Data'!$G$29,0,10*ROW('Sanitation Data'!G79)))</f>
        <v/>
      </c>
      <c r="DB85" s="373" t="str">
        <f ca="1">+IF(OFFSET('Sanitation Data'!$G$30,0,10*ROW('Sanitation Data'!G79))="","",OFFSET('Sanitation Data'!$G$30,0,10*ROW('Sanitation Data'!G79)))</f>
        <v/>
      </c>
      <c r="DC85" s="373" t="str">
        <f ca="1">+IF(OFFSET('Sanitation Data'!$G$31,0,10*ROW('Sanitation Data'!G79))="","",OFFSET('Sanitation Data'!$G$31,0,10*ROW('Sanitation Data'!G79)))</f>
        <v/>
      </c>
      <c r="DD85" s="373" t="str">
        <f ca="1">+IF(OFFSET('Sanitation Data'!$G$32,0,10*ROW('Sanitation Data'!G79))="","",OFFSET('Sanitation Data'!$G$32,0,10*ROW('Sanitation Data'!G79)))</f>
        <v/>
      </c>
      <c r="DE85" s="373" t="str">
        <f ca="1">+IF(OFFSET('Sanitation Data'!$H$28,0,10*ROW('Sanitation Data'!H79))="","",OFFSET('Sanitation Data'!$H$28,0,10*ROW('Sanitation Data'!H79)))</f>
        <v/>
      </c>
      <c r="DF85" s="373" t="str">
        <f ca="1">+IF(OFFSET('Sanitation Data'!$H$29,0,10*ROW('Sanitation Data'!H79))="","",OFFSET('Sanitation Data'!$H$29,0,10*ROW('Sanitation Data'!H79)))</f>
        <v/>
      </c>
      <c r="DG85" s="373" t="str">
        <f ca="1">+IF(OFFSET('Sanitation Data'!$H$30,0,10*ROW('Sanitation Data'!H79))="","",OFFSET('Sanitation Data'!$H$30,0,10*ROW('Sanitation Data'!H79)))</f>
        <v/>
      </c>
      <c r="DH85" s="373" t="str">
        <f ca="1">+IF(OFFSET('Sanitation Data'!$H$31,0,10*ROW('Sanitation Data'!H79))="","",OFFSET('Sanitation Data'!$H$31,0,10*ROW('Sanitation Data'!H79)))</f>
        <v/>
      </c>
      <c r="DI85" s="373" t="str">
        <f ca="1">+IF(OFFSET('Sanitation Data'!$H$32,0,10*ROW('Sanitation Data'!H79))="","",OFFSET('Sanitation Data'!$H$32,0,10*ROW('Sanitation Data'!H79)))</f>
        <v/>
      </c>
      <c r="DJ85" s="373" t="str">
        <f ca="1">+IF(OFFSET('Sanitation Data'!$I$28,0,10*ROW('Sanitation Data'!I79))="","",OFFSET('Sanitation Data'!$I$28,0,10*ROW('Sanitation Data'!I79)))</f>
        <v/>
      </c>
      <c r="DK85" s="373" t="str">
        <f ca="1">+IF(OFFSET('Sanitation Data'!$I$29,0,10*ROW('Sanitation Data'!I79))="","",OFFSET('Sanitation Data'!$I$29,0,10*ROW('Sanitation Data'!I79)))</f>
        <v/>
      </c>
      <c r="DL85" s="373" t="str">
        <f ca="1">+IF(OFFSET('Sanitation Data'!$I$30,0,10*ROW('Sanitation Data'!I79))="","",OFFSET('Sanitation Data'!$I$30,0,10*ROW('Sanitation Data'!I79)))</f>
        <v/>
      </c>
      <c r="DM85" s="373" t="str">
        <f ca="1">+IF(OFFSET('Sanitation Data'!$I$31,0,10*ROW('Sanitation Data'!I79))="","",OFFSET('Sanitation Data'!$I$31,0,10*ROW('Sanitation Data'!I79)))</f>
        <v/>
      </c>
      <c r="DN85" s="373" t="str">
        <f ca="1">+IF(OFFSET('Sanitation Data'!$I$32,0,10*ROW('Sanitation Data'!I79))="","",OFFSET('Sanitation Data'!$I$32,0,10*ROW('Sanitation Data'!I79)))</f>
        <v/>
      </c>
      <c r="DO85" s="373" t="str">
        <f ca="1">+IF(OFFSET('Hygiene Data'!$D$11,0,10*ROW('Hygiene Data'!D79))="","",OFFSET('Hygiene Data'!$D$11,0,10*ROW('Hygiene Data'!D79)))</f>
        <v/>
      </c>
      <c r="DP85" s="373" t="str">
        <f ca="1">+IF(OFFSET('Hygiene Data'!$D$12,0,10*ROW('Hygiene Data'!D79))="","",OFFSET('Hygiene Data'!$D$12,0,10*ROW('Hygiene Data'!D79)))</f>
        <v/>
      </c>
      <c r="DQ85" s="373" t="str">
        <f ca="1">+IF(OFFSET('Hygiene Data'!$D$13,0,10*ROW('Hygiene Data'!D79))="","",OFFSET('Hygiene Data'!$D$13,0,10*ROW('Hygiene Data'!D79)))</f>
        <v/>
      </c>
      <c r="DR85" s="373" t="str">
        <f ca="1">+IF(OFFSET('Hygiene Data'!$E$11,0,10*ROW('Hygiene Data'!E79))="","",OFFSET('Hygiene Data'!$E$11,0,10*ROW('Hygiene Data'!E79)))</f>
        <v/>
      </c>
      <c r="DS85" s="373" t="str">
        <f ca="1">+IF(OFFSET('Hygiene Data'!$E$12,0,10*ROW('Hygiene Data'!E79))="","",OFFSET('Hygiene Data'!$E$12,0,10*ROW('Hygiene Data'!E79)))</f>
        <v/>
      </c>
      <c r="DT85" s="373" t="str">
        <f ca="1">+IF(OFFSET('Hygiene Data'!$E$13,0,10*ROW('Hygiene Data'!E79))="","",OFFSET('Hygiene Data'!$E$13,0,10*ROW('Hygiene Data'!E79)))</f>
        <v/>
      </c>
      <c r="DU85" s="373" t="str">
        <f ca="1">+IF(OFFSET('Hygiene Data'!$F$11,0,10*ROW('Hygiene Data'!F79))="","",OFFSET('Hygiene Data'!$F$11,0,10*ROW('Hygiene Data'!F79)))</f>
        <v/>
      </c>
      <c r="DV85" s="373" t="str">
        <f ca="1">+IF(OFFSET('Hygiene Data'!$F$12,0,10*ROW('Hygiene Data'!F79))="","",OFFSET('Hygiene Data'!$F$12,0,10*ROW('Hygiene Data'!F79)))</f>
        <v/>
      </c>
      <c r="DW85" s="373" t="str">
        <f ca="1">+IF(OFFSET('Hygiene Data'!$F$13,0,10*ROW('Hygiene Data'!F79))="","",OFFSET('Hygiene Data'!$F$13,0,10*ROW('Hygiene Data'!F79)))</f>
        <v/>
      </c>
      <c r="DX85" s="373" t="str">
        <f ca="1">+IF(OFFSET('Hygiene Data'!$G$11,0,10*ROW('Hygiene Data'!G79))="","",OFFSET('Hygiene Data'!$G$11,0,10*ROW('Hygiene Data'!G79)))</f>
        <v/>
      </c>
      <c r="DY85" s="373" t="str">
        <f ca="1">+IF(OFFSET('Hygiene Data'!$G$12,0,10*ROW('Hygiene Data'!G79))="","",OFFSET('Hygiene Data'!$G$12,0,10*ROW('Hygiene Data'!G79)))</f>
        <v/>
      </c>
      <c r="DZ85" s="373" t="str">
        <f ca="1">+IF(OFFSET('Hygiene Data'!$G$13,0,10*ROW('Hygiene Data'!G79))="","",OFFSET('Hygiene Data'!$G$13,0,10*ROW('Hygiene Data'!G79)))</f>
        <v/>
      </c>
      <c r="EA85" s="373" t="str">
        <f ca="1">+IF(OFFSET('Hygiene Data'!$H$11,0,10*ROW('Hygiene Data'!H79))="","",OFFSET('Hygiene Data'!$H$11,0,10*ROW('Hygiene Data'!H79)))</f>
        <v/>
      </c>
      <c r="EB85" s="373" t="str">
        <f ca="1">+IF(OFFSET('Hygiene Data'!$H$12,0,10*ROW('Hygiene Data'!H79))="","",OFFSET('Hygiene Data'!$H$12,0,10*ROW('Hygiene Data'!H79)))</f>
        <v/>
      </c>
      <c r="EC85" s="373" t="str">
        <f ca="1">+IF(OFFSET('Hygiene Data'!$H$13,0,10*ROW('Hygiene Data'!H79))="","",OFFSET('Hygiene Data'!$H$13,0,10*ROW('Hygiene Data'!H79)))</f>
        <v/>
      </c>
      <c r="ED85" s="373" t="str">
        <f ca="1">+IF(OFFSET('Hygiene Data'!$I$11,0,10*ROW('Hygiene Data'!I79))="","",OFFSET('Hygiene Data'!$I$11,0,10*ROW('Hygiene Data'!I79)))</f>
        <v/>
      </c>
      <c r="EE85" s="373" t="str">
        <f ca="1">+IF(OFFSET('Hygiene Data'!$I$12,0,10*ROW('Hygiene Data'!I79))="","",OFFSET('Hygiene Data'!$I$12,0,10*ROW('Hygiene Data'!I79)))</f>
        <v/>
      </c>
      <c r="EF85" s="373" t="str">
        <f ca="1">+IF(OFFSET('Hygiene Data'!$I$13,0,10*ROW('Hygiene Data'!I79))="","",OFFSET('Hygiene Data'!$I$13,0,10*ROW('Hygiene Data'!I79)))</f>
        <v/>
      </c>
    </row>
    <row r="86" spans="1:136" x14ac:dyDescent="0.25">
      <c r="A86" s="482" t="str">
        <f ca="1">+IF(OFFSET('Water Data'!$B$2,0,10*ROW('Water Data'!E80))="","",OFFSET('Water Data'!$B$2,0,10*ROW('Water Data'!E80)))</f>
        <v/>
      </c>
      <c r="B86" s="48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9" t="str">
        <f t="shared" ca="1" si="1"/>
        <v/>
      </c>
      <c r="D86" s="51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3" t="str">
        <f ca="1">+IF(OFFSET('Water Data'!$D$27,0,10*ROW('Water Data'!D80))="","",OFFSET('Water Data'!$D$27,0,10*ROW('Water Data'!D80)))</f>
        <v/>
      </c>
      <c r="BT86" s="373" t="str">
        <f ca="1">+IF(OFFSET('Water Data'!$D$28,0,10*ROW('Water Data'!D80))="","",OFFSET('Water Data'!$D$28,0,10*ROW('Water Data'!D80)))</f>
        <v/>
      </c>
      <c r="BU86" s="373" t="str">
        <f ca="1">+IF(OFFSET('Water Data'!$D$29,0,10*ROW('Water Data'!D80))="","",OFFSET('Water Data'!$D$29,0,10*ROW('Water Data'!D80)))</f>
        <v/>
      </c>
      <c r="BV86" s="373" t="str">
        <f ca="1">+IF(OFFSET('Water Data'!$E$27,0,10*ROW('Water Data'!E80))="","",OFFSET('Water Data'!$E$27,0,10*ROW('Water Data'!E80)))</f>
        <v/>
      </c>
      <c r="BW86" s="373" t="str">
        <f ca="1">+IF(OFFSET('Water Data'!$E$28,0,10*ROW('Water Data'!E80))="","",OFFSET('Water Data'!$E$28,0,10*ROW('Water Data'!E80)))</f>
        <v/>
      </c>
      <c r="BX86" s="373" t="str">
        <f ca="1">+IF(OFFSET('Water Data'!$E$29,0,10*ROW('Water Data'!E80))="","",OFFSET('Water Data'!$E$29,0,10*ROW('Water Data'!E80)))</f>
        <v/>
      </c>
      <c r="BY86" s="373" t="str">
        <f ca="1">+IF(OFFSET('Water Data'!$F$27,0,10*ROW('Water Data'!F80))="","",OFFSET('Water Data'!$F$27,0,10*ROW('Water Data'!F80)))</f>
        <v/>
      </c>
      <c r="BZ86" s="373" t="str">
        <f ca="1">+IF(OFFSET('Water Data'!$F$28,0,10*ROW('Water Data'!F80))="","",OFFSET('Water Data'!$F$28,0,10*ROW('Water Data'!F80)))</f>
        <v/>
      </c>
      <c r="CA86" s="373" t="str">
        <f ca="1">+IF(OFFSET('Water Data'!$F$29,0,10*ROW('Water Data'!F80))="","",OFFSET('Water Data'!$F$29,0,10*ROW('Water Data'!F80)))</f>
        <v/>
      </c>
      <c r="CB86" s="373" t="str">
        <f ca="1">+IF(OFFSET('Water Data'!$G$27,0,10*ROW('Water Data'!G80))="","",OFFSET('Water Data'!$G$27,0,10*ROW('Water Data'!G80)))</f>
        <v/>
      </c>
      <c r="CC86" s="373" t="str">
        <f ca="1">+IF(OFFSET('Water Data'!$G$28,0,10*ROW('Water Data'!G80))="","",OFFSET('Water Data'!$G$28,0,10*ROW('Water Data'!G80)))</f>
        <v/>
      </c>
      <c r="CD86" s="373" t="str">
        <f ca="1">+IF(OFFSET('Water Data'!$G$29,0,10*ROW('Water Data'!G80))="","",OFFSET('Water Data'!$G$29,0,10*ROW('Water Data'!G80)))</f>
        <v/>
      </c>
      <c r="CE86" s="373" t="str">
        <f ca="1">+IF(OFFSET('Water Data'!$H$27,0,10*ROW('Water Data'!H80))="","",OFFSET('Water Data'!$H$27,0,10*ROW('Water Data'!H80)))</f>
        <v/>
      </c>
      <c r="CF86" s="373" t="str">
        <f ca="1">+IF(OFFSET('Water Data'!$H$28,0,10*ROW('Water Data'!H80))="","",OFFSET('Water Data'!$H$28,0,10*ROW('Water Data'!H80)))</f>
        <v/>
      </c>
      <c r="CG86" s="373" t="str">
        <f ca="1">+IF(OFFSET('Water Data'!$H$29,0,10*ROW('Water Data'!H80))="","",OFFSET('Water Data'!$H$29,0,10*ROW('Water Data'!H80)))</f>
        <v/>
      </c>
      <c r="CH86" s="373" t="str">
        <f ca="1">+IF(OFFSET('Water Data'!$I$27,0,10*ROW('Water Data'!I80))="","",OFFSET('Water Data'!$I$27,0,10*ROW('Water Data'!I80)))</f>
        <v/>
      </c>
      <c r="CI86" s="373" t="str">
        <f ca="1">+IF(OFFSET('Water Data'!$I$28,0,10*ROW('Water Data'!I80))="","",OFFSET('Water Data'!$I$28,0,10*ROW('Water Data'!I80)))</f>
        <v/>
      </c>
      <c r="CJ86" s="373" t="str">
        <f ca="1">+IF(OFFSET('Water Data'!$I$29,0,10*ROW('Water Data'!I80))="","",OFFSET('Water Data'!$I$29,0,10*ROW('Water Data'!I80)))</f>
        <v/>
      </c>
      <c r="CK86" s="373" t="str">
        <f ca="1">+IF(OFFSET('Sanitation Data'!$D$28,0,10*ROW('Sanitation Data'!D80))="","",OFFSET('Sanitation Data'!$D$28,0,10*ROW('Sanitation Data'!D80)))</f>
        <v/>
      </c>
      <c r="CL86" s="373" t="str">
        <f ca="1">+IF(OFFSET('Sanitation Data'!$D$29,0,10*ROW('Sanitation Data'!D80))="","",OFFSET('Sanitation Data'!$D$29,0,10*ROW('Sanitation Data'!D80)))</f>
        <v/>
      </c>
      <c r="CM86" s="373" t="str">
        <f ca="1">+IF(OFFSET('Sanitation Data'!$D$30,0,10*ROW('Sanitation Data'!D80))="","",OFFSET('Sanitation Data'!$D$30,0,10*ROW('Sanitation Data'!D80)))</f>
        <v/>
      </c>
      <c r="CN86" s="373" t="str">
        <f ca="1">+IF(OFFSET('Sanitation Data'!$D$31,0,10*ROW('Sanitation Data'!D80))="","",OFFSET('Sanitation Data'!$D$31,0,10*ROW('Sanitation Data'!D80)))</f>
        <v/>
      </c>
      <c r="CO86" s="373" t="str">
        <f ca="1">+IF(OFFSET('Sanitation Data'!$D$32,0,10*ROW('Sanitation Data'!D80))="","",OFFSET('Sanitation Data'!$D$32,0,10*ROW('Sanitation Data'!D80)))</f>
        <v/>
      </c>
      <c r="CP86" s="373" t="str">
        <f ca="1">+IF(OFFSET('Sanitation Data'!$E$28,0,10*ROW('Sanitation Data'!E80))="","",OFFSET('Sanitation Data'!$E$28,0,10*ROW('Sanitation Data'!E80)))</f>
        <v/>
      </c>
      <c r="CQ86" s="373" t="str">
        <f ca="1">+IF(OFFSET('Sanitation Data'!$E$29,0,10*ROW('Sanitation Data'!E80))="","",OFFSET('Sanitation Data'!$E$29,0,10*ROW('Sanitation Data'!E80)))</f>
        <v/>
      </c>
      <c r="CR86" s="373" t="str">
        <f ca="1">+IF(OFFSET('Sanitation Data'!$E$30,0,10*ROW('Sanitation Data'!E80))="","",OFFSET('Sanitation Data'!$E$30,0,10*ROW('Sanitation Data'!E80)))</f>
        <v/>
      </c>
      <c r="CS86" s="373" t="str">
        <f ca="1">+IF(OFFSET('Sanitation Data'!$E$31,0,10*ROW('Sanitation Data'!E80))="","",OFFSET('Sanitation Data'!$E$31,0,10*ROW('Sanitation Data'!E80)))</f>
        <v/>
      </c>
      <c r="CT86" s="373" t="str">
        <f ca="1">+IF(OFFSET('Sanitation Data'!$E$32,0,10*ROW('Sanitation Data'!E80))="","",OFFSET('Sanitation Data'!$E$32,0,10*ROW('Sanitation Data'!E80)))</f>
        <v/>
      </c>
      <c r="CU86" s="373" t="str">
        <f ca="1">+IF(OFFSET('Sanitation Data'!$F$28,0,10*ROW('Sanitation Data'!F80))="","",OFFSET('Sanitation Data'!$F$28,0,10*ROW('Sanitation Data'!F80)))</f>
        <v/>
      </c>
      <c r="CV86" s="373" t="str">
        <f ca="1">+IF(OFFSET('Sanitation Data'!$F$29,0,10*ROW('Sanitation Data'!F80))="","",OFFSET('Sanitation Data'!$F$29,0,10*ROW('Sanitation Data'!F80)))</f>
        <v/>
      </c>
      <c r="CW86" s="373" t="str">
        <f ca="1">+IF(OFFSET('Sanitation Data'!$F$30,0,10*ROW('Sanitation Data'!F80))="","",OFFSET('Sanitation Data'!$F$30,0,10*ROW('Sanitation Data'!F80)))</f>
        <v/>
      </c>
      <c r="CX86" s="373" t="str">
        <f ca="1">+IF(OFFSET('Sanitation Data'!$F$31,0,10*ROW('Sanitation Data'!F80))="","",OFFSET('Sanitation Data'!$F$31,0,10*ROW('Sanitation Data'!F80)))</f>
        <v/>
      </c>
      <c r="CY86" s="373" t="str">
        <f ca="1">+IF(OFFSET('Sanitation Data'!$F$32,0,10*ROW('Sanitation Data'!F80))="","",OFFSET('Sanitation Data'!$F$32,0,10*ROW('Sanitation Data'!F80)))</f>
        <v/>
      </c>
      <c r="CZ86" s="373" t="str">
        <f ca="1">+IF(OFFSET('Sanitation Data'!$G$28,0,10*ROW('Sanitation Data'!G80))="","",OFFSET('Sanitation Data'!$G$28,0,10*ROW('Sanitation Data'!G80)))</f>
        <v/>
      </c>
      <c r="DA86" s="373" t="str">
        <f ca="1">+IF(OFFSET('Sanitation Data'!$G$29,0,10*ROW('Sanitation Data'!G80))="","",OFFSET('Sanitation Data'!$G$29,0,10*ROW('Sanitation Data'!G80)))</f>
        <v/>
      </c>
      <c r="DB86" s="373" t="str">
        <f ca="1">+IF(OFFSET('Sanitation Data'!$G$30,0,10*ROW('Sanitation Data'!G80))="","",OFFSET('Sanitation Data'!$G$30,0,10*ROW('Sanitation Data'!G80)))</f>
        <v/>
      </c>
      <c r="DC86" s="373" t="str">
        <f ca="1">+IF(OFFSET('Sanitation Data'!$G$31,0,10*ROW('Sanitation Data'!G80))="","",OFFSET('Sanitation Data'!$G$31,0,10*ROW('Sanitation Data'!G80)))</f>
        <v/>
      </c>
      <c r="DD86" s="373" t="str">
        <f ca="1">+IF(OFFSET('Sanitation Data'!$G$32,0,10*ROW('Sanitation Data'!G80))="","",OFFSET('Sanitation Data'!$G$32,0,10*ROW('Sanitation Data'!G80)))</f>
        <v/>
      </c>
      <c r="DE86" s="373" t="str">
        <f ca="1">+IF(OFFSET('Sanitation Data'!$H$28,0,10*ROW('Sanitation Data'!H80))="","",OFFSET('Sanitation Data'!$H$28,0,10*ROW('Sanitation Data'!H80)))</f>
        <v/>
      </c>
      <c r="DF86" s="373" t="str">
        <f ca="1">+IF(OFFSET('Sanitation Data'!$H$29,0,10*ROW('Sanitation Data'!H80))="","",OFFSET('Sanitation Data'!$H$29,0,10*ROW('Sanitation Data'!H80)))</f>
        <v/>
      </c>
      <c r="DG86" s="373" t="str">
        <f ca="1">+IF(OFFSET('Sanitation Data'!$H$30,0,10*ROW('Sanitation Data'!H80))="","",OFFSET('Sanitation Data'!$H$30,0,10*ROW('Sanitation Data'!H80)))</f>
        <v/>
      </c>
      <c r="DH86" s="373" t="str">
        <f ca="1">+IF(OFFSET('Sanitation Data'!$H$31,0,10*ROW('Sanitation Data'!H80))="","",OFFSET('Sanitation Data'!$H$31,0,10*ROW('Sanitation Data'!H80)))</f>
        <v/>
      </c>
      <c r="DI86" s="373" t="str">
        <f ca="1">+IF(OFFSET('Sanitation Data'!$H$32,0,10*ROW('Sanitation Data'!H80))="","",OFFSET('Sanitation Data'!$H$32,0,10*ROW('Sanitation Data'!H80)))</f>
        <v/>
      </c>
      <c r="DJ86" s="373" t="str">
        <f ca="1">+IF(OFFSET('Sanitation Data'!$I$28,0,10*ROW('Sanitation Data'!I80))="","",OFFSET('Sanitation Data'!$I$28,0,10*ROW('Sanitation Data'!I80)))</f>
        <v/>
      </c>
      <c r="DK86" s="373" t="str">
        <f ca="1">+IF(OFFSET('Sanitation Data'!$I$29,0,10*ROW('Sanitation Data'!I80))="","",OFFSET('Sanitation Data'!$I$29,0,10*ROW('Sanitation Data'!I80)))</f>
        <v/>
      </c>
      <c r="DL86" s="373" t="str">
        <f ca="1">+IF(OFFSET('Sanitation Data'!$I$30,0,10*ROW('Sanitation Data'!I80))="","",OFFSET('Sanitation Data'!$I$30,0,10*ROW('Sanitation Data'!I80)))</f>
        <v/>
      </c>
      <c r="DM86" s="373" t="str">
        <f ca="1">+IF(OFFSET('Sanitation Data'!$I$31,0,10*ROW('Sanitation Data'!I80))="","",OFFSET('Sanitation Data'!$I$31,0,10*ROW('Sanitation Data'!I80)))</f>
        <v/>
      </c>
      <c r="DN86" s="373" t="str">
        <f ca="1">+IF(OFFSET('Sanitation Data'!$I$32,0,10*ROW('Sanitation Data'!I80))="","",OFFSET('Sanitation Data'!$I$32,0,10*ROW('Sanitation Data'!I80)))</f>
        <v/>
      </c>
      <c r="DO86" s="373" t="str">
        <f ca="1">+IF(OFFSET('Hygiene Data'!$D$11,0,10*ROW('Hygiene Data'!D80))="","",OFFSET('Hygiene Data'!$D$11,0,10*ROW('Hygiene Data'!D80)))</f>
        <v/>
      </c>
      <c r="DP86" s="373" t="str">
        <f ca="1">+IF(OFFSET('Hygiene Data'!$D$12,0,10*ROW('Hygiene Data'!D80))="","",OFFSET('Hygiene Data'!$D$12,0,10*ROW('Hygiene Data'!D80)))</f>
        <v/>
      </c>
      <c r="DQ86" s="373" t="str">
        <f ca="1">+IF(OFFSET('Hygiene Data'!$D$13,0,10*ROW('Hygiene Data'!D80))="","",OFFSET('Hygiene Data'!$D$13,0,10*ROW('Hygiene Data'!D80)))</f>
        <v/>
      </c>
      <c r="DR86" s="373" t="str">
        <f ca="1">+IF(OFFSET('Hygiene Data'!$E$11,0,10*ROW('Hygiene Data'!E80))="","",OFFSET('Hygiene Data'!$E$11,0,10*ROW('Hygiene Data'!E80)))</f>
        <v/>
      </c>
      <c r="DS86" s="373" t="str">
        <f ca="1">+IF(OFFSET('Hygiene Data'!$E$12,0,10*ROW('Hygiene Data'!E80))="","",OFFSET('Hygiene Data'!$E$12,0,10*ROW('Hygiene Data'!E80)))</f>
        <v/>
      </c>
      <c r="DT86" s="373" t="str">
        <f ca="1">+IF(OFFSET('Hygiene Data'!$E$13,0,10*ROW('Hygiene Data'!E80))="","",OFFSET('Hygiene Data'!$E$13,0,10*ROW('Hygiene Data'!E80)))</f>
        <v/>
      </c>
      <c r="DU86" s="373" t="str">
        <f ca="1">+IF(OFFSET('Hygiene Data'!$F$11,0,10*ROW('Hygiene Data'!F80))="","",OFFSET('Hygiene Data'!$F$11,0,10*ROW('Hygiene Data'!F80)))</f>
        <v/>
      </c>
      <c r="DV86" s="373" t="str">
        <f ca="1">+IF(OFFSET('Hygiene Data'!$F$12,0,10*ROW('Hygiene Data'!F80))="","",OFFSET('Hygiene Data'!$F$12,0,10*ROW('Hygiene Data'!F80)))</f>
        <v/>
      </c>
      <c r="DW86" s="373" t="str">
        <f ca="1">+IF(OFFSET('Hygiene Data'!$F$13,0,10*ROW('Hygiene Data'!F80))="","",OFFSET('Hygiene Data'!$F$13,0,10*ROW('Hygiene Data'!F80)))</f>
        <v/>
      </c>
      <c r="DX86" s="373" t="str">
        <f ca="1">+IF(OFFSET('Hygiene Data'!$G$11,0,10*ROW('Hygiene Data'!G80))="","",OFFSET('Hygiene Data'!$G$11,0,10*ROW('Hygiene Data'!G80)))</f>
        <v/>
      </c>
      <c r="DY86" s="373" t="str">
        <f ca="1">+IF(OFFSET('Hygiene Data'!$G$12,0,10*ROW('Hygiene Data'!G80))="","",OFFSET('Hygiene Data'!$G$12,0,10*ROW('Hygiene Data'!G80)))</f>
        <v/>
      </c>
      <c r="DZ86" s="373" t="str">
        <f ca="1">+IF(OFFSET('Hygiene Data'!$G$13,0,10*ROW('Hygiene Data'!G80))="","",OFFSET('Hygiene Data'!$G$13,0,10*ROW('Hygiene Data'!G80)))</f>
        <v/>
      </c>
      <c r="EA86" s="373" t="str">
        <f ca="1">+IF(OFFSET('Hygiene Data'!$H$11,0,10*ROW('Hygiene Data'!H80))="","",OFFSET('Hygiene Data'!$H$11,0,10*ROW('Hygiene Data'!H80)))</f>
        <v/>
      </c>
      <c r="EB86" s="373" t="str">
        <f ca="1">+IF(OFFSET('Hygiene Data'!$H$12,0,10*ROW('Hygiene Data'!H80))="","",OFFSET('Hygiene Data'!$H$12,0,10*ROW('Hygiene Data'!H80)))</f>
        <v/>
      </c>
      <c r="EC86" s="373" t="str">
        <f ca="1">+IF(OFFSET('Hygiene Data'!$H$13,0,10*ROW('Hygiene Data'!H80))="","",OFFSET('Hygiene Data'!$H$13,0,10*ROW('Hygiene Data'!H80)))</f>
        <v/>
      </c>
      <c r="ED86" s="373" t="str">
        <f ca="1">+IF(OFFSET('Hygiene Data'!$I$11,0,10*ROW('Hygiene Data'!I80))="","",OFFSET('Hygiene Data'!$I$11,0,10*ROW('Hygiene Data'!I80)))</f>
        <v/>
      </c>
      <c r="EE86" s="373" t="str">
        <f ca="1">+IF(OFFSET('Hygiene Data'!$I$12,0,10*ROW('Hygiene Data'!I80))="","",OFFSET('Hygiene Data'!$I$12,0,10*ROW('Hygiene Data'!I80)))</f>
        <v/>
      </c>
      <c r="EF86" s="373" t="str">
        <f ca="1">+IF(OFFSET('Hygiene Data'!$I$13,0,10*ROW('Hygiene Data'!I80))="","",OFFSET('Hygiene Data'!$I$13,0,10*ROW('Hygiene Data'!I80)))</f>
        <v/>
      </c>
    </row>
    <row r="87" spans="1:136" x14ac:dyDescent="0.25">
      <c r="A87" s="482" t="str">
        <f ca="1">+IF(OFFSET('Water Data'!$B$2,0,10*ROW('Water Data'!E81))="","",OFFSET('Water Data'!$B$2,0,10*ROW('Water Data'!E81)))</f>
        <v/>
      </c>
      <c r="B87" s="48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9" t="str">
        <f t="shared" ca="1" si="1"/>
        <v/>
      </c>
      <c r="D87" s="51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3" t="str">
        <f ca="1">+IF(OFFSET('Water Data'!$D$27,0,10*ROW('Water Data'!D81))="","",OFFSET('Water Data'!$D$27,0,10*ROW('Water Data'!D81)))</f>
        <v/>
      </c>
      <c r="BT87" s="373" t="str">
        <f ca="1">+IF(OFFSET('Water Data'!$D$28,0,10*ROW('Water Data'!D81))="","",OFFSET('Water Data'!$D$28,0,10*ROW('Water Data'!D81)))</f>
        <v/>
      </c>
      <c r="BU87" s="373" t="str">
        <f ca="1">+IF(OFFSET('Water Data'!$D$29,0,10*ROW('Water Data'!D81))="","",OFFSET('Water Data'!$D$29,0,10*ROW('Water Data'!D81)))</f>
        <v/>
      </c>
      <c r="BV87" s="373" t="str">
        <f ca="1">+IF(OFFSET('Water Data'!$E$27,0,10*ROW('Water Data'!E81))="","",OFFSET('Water Data'!$E$27,0,10*ROW('Water Data'!E81)))</f>
        <v/>
      </c>
      <c r="BW87" s="373" t="str">
        <f ca="1">+IF(OFFSET('Water Data'!$E$28,0,10*ROW('Water Data'!E81))="","",OFFSET('Water Data'!$E$28,0,10*ROW('Water Data'!E81)))</f>
        <v/>
      </c>
      <c r="BX87" s="373" t="str">
        <f ca="1">+IF(OFFSET('Water Data'!$E$29,0,10*ROW('Water Data'!E81))="","",OFFSET('Water Data'!$E$29,0,10*ROW('Water Data'!E81)))</f>
        <v/>
      </c>
      <c r="BY87" s="373" t="str">
        <f ca="1">+IF(OFFSET('Water Data'!$F$27,0,10*ROW('Water Data'!F81))="","",OFFSET('Water Data'!$F$27,0,10*ROW('Water Data'!F81)))</f>
        <v/>
      </c>
      <c r="BZ87" s="373" t="str">
        <f ca="1">+IF(OFFSET('Water Data'!$F$28,0,10*ROW('Water Data'!F81))="","",OFFSET('Water Data'!$F$28,0,10*ROW('Water Data'!F81)))</f>
        <v/>
      </c>
      <c r="CA87" s="373" t="str">
        <f ca="1">+IF(OFFSET('Water Data'!$F$29,0,10*ROW('Water Data'!F81))="","",OFFSET('Water Data'!$F$29,0,10*ROW('Water Data'!F81)))</f>
        <v/>
      </c>
      <c r="CB87" s="373" t="str">
        <f ca="1">+IF(OFFSET('Water Data'!$G$27,0,10*ROW('Water Data'!G81))="","",OFFSET('Water Data'!$G$27,0,10*ROW('Water Data'!G81)))</f>
        <v/>
      </c>
      <c r="CC87" s="373" t="str">
        <f ca="1">+IF(OFFSET('Water Data'!$G$28,0,10*ROW('Water Data'!G81))="","",OFFSET('Water Data'!$G$28,0,10*ROW('Water Data'!G81)))</f>
        <v/>
      </c>
      <c r="CD87" s="373" t="str">
        <f ca="1">+IF(OFFSET('Water Data'!$G$29,0,10*ROW('Water Data'!G81))="","",OFFSET('Water Data'!$G$29,0,10*ROW('Water Data'!G81)))</f>
        <v/>
      </c>
      <c r="CE87" s="373" t="str">
        <f ca="1">+IF(OFFSET('Water Data'!$H$27,0,10*ROW('Water Data'!H81))="","",OFFSET('Water Data'!$H$27,0,10*ROW('Water Data'!H81)))</f>
        <v/>
      </c>
      <c r="CF87" s="373" t="str">
        <f ca="1">+IF(OFFSET('Water Data'!$H$28,0,10*ROW('Water Data'!H81))="","",OFFSET('Water Data'!$H$28,0,10*ROW('Water Data'!H81)))</f>
        <v/>
      </c>
      <c r="CG87" s="373" t="str">
        <f ca="1">+IF(OFFSET('Water Data'!$H$29,0,10*ROW('Water Data'!H81))="","",OFFSET('Water Data'!$H$29,0,10*ROW('Water Data'!H81)))</f>
        <v/>
      </c>
      <c r="CH87" s="373" t="str">
        <f ca="1">+IF(OFFSET('Water Data'!$I$27,0,10*ROW('Water Data'!I81))="","",OFFSET('Water Data'!$I$27,0,10*ROW('Water Data'!I81)))</f>
        <v/>
      </c>
      <c r="CI87" s="373" t="str">
        <f ca="1">+IF(OFFSET('Water Data'!$I$28,0,10*ROW('Water Data'!I81))="","",OFFSET('Water Data'!$I$28,0,10*ROW('Water Data'!I81)))</f>
        <v/>
      </c>
      <c r="CJ87" s="373" t="str">
        <f ca="1">+IF(OFFSET('Water Data'!$I$29,0,10*ROW('Water Data'!I81))="","",OFFSET('Water Data'!$I$29,0,10*ROW('Water Data'!I81)))</f>
        <v/>
      </c>
      <c r="CK87" s="373" t="str">
        <f ca="1">+IF(OFFSET('Sanitation Data'!$D$28,0,10*ROW('Sanitation Data'!D81))="","",OFFSET('Sanitation Data'!$D$28,0,10*ROW('Sanitation Data'!D81)))</f>
        <v/>
      </c>
      <c r="CL87" s="373" t="str">
        <f ca="1">+IF(OFFSET('Sanitation Data'!$D$29,0,10*ROW('Sanitation Data'!D81))="","",OFFSET('Sanitation Data'!$D$29,0,10*ROW('Sanitation Data'!D81)))</f>
        <v/>
      </c>
      <c r="CM87" s="373" t="str">
        <f ca="1">+IF(OFFSET('Sanitation Data'!$D$30,0,10*ROW('Sanitation Data'!D81))="","",OFFSET('Sanitation Data'!$D$30,0,10*ROW('Sanitation Data'!D81)))</f>
        <v/>
      </c>
      <c r="CN87" s="373" t="str">
        <f ca="1">+IF(OFFSET('Sanitation Data'!$D$31,0,10*ROW('Sanitation Data'!D81))="","",OFFSET('Sanitation Data'!$D$31,0,10*ROW('Sanitation Data'!D81)))</f>
        <v/>
      </c>
      <c r="CO87" s="373" t="str">
        <f ca="1">+IF(OFFSET('Sanitation Data'!$D$32,0,10*ROW('Sanitation Data'!D81))="","",OFFSET('Sanitation Data'!$D$32,0,10*ROW('Sanitation Data'!D81)))</f>
        <v/>
      </c>
      <c r="CP87" s="373" t="str">
        <f ca="1">+IF(OFFSET('Sanitation Data'!$E$28,0,10*ROW('Sanitation Data'!E81))="","",OFFSET('Sanitation Data'!$E$28,0,10*ROW('Sanitation Data'!E81)))</f>
        <v/>
      </c>
      <c r="CQ87" s="373" t="str">
        <f ca="1">+IF(OFFSET('Sanitation Data'!$E$29,0,10*ROW('Sanitation Data'!E81))="","",OFFSET('Sanitation Data'!$E$29,0,10*ROW('Sanitation Data'!E81)))</f>
        <v/>
      </c>
      <c r="CR87" s="373" t="str">
        <f ca="1">+IF(OFFSET('Sanitation Data'!$E$30,0,10*ROW('Sanitation Data'!E81))="","",OFFSET('Sanitation Data'!$E$30,0,10*ROW('Sanitation Data'!E81)))</f>
        <v/>
      </c>
      <c r="CS87" s="373" t="str">
        <f ca="1">+IF(OFFSET('Sanitation Data'!$E$31,0,10*ROW('Sanitation Data'!E81))="","",OFFSET('Sanitation Data'!$E$31,0,10*ROW('Sanitation Data'!E81)))</f>
        <v/>
      </c>
      <c r="CT87" s="373" t="str">
        <f ca="1">+IF(OFFSET('Sanitation Data'!$E$32,0,10*ROW('Sanitation Data'!E81))="","",OFFSET('Sanitation Data'!$E$32,0,10*ROW('Sanitation Data'!E81)))</f>
        <v/>
      </c>
      <c r="CU87" s="373" t="str">
        <f ca="1">+IF(OFFSET('Sanitation Data'!$F$28,0,10*ROW('Sanitation Data'!F81))="","",OFFSET('Sanitation Data'!$F$28,0,10*ROW('Sanitation Data'!F81)))</f>
        <v/>
      </c>
      <c r="CV87" s="373" t="str">
        <f ca="1">+IF(OFFSET('Sanitation Data'!$F$29,0,10*ROW('Sanitation Data'!F81))="","",OFFSET('Sanitation Data'!$F$29,0,10*ROW('Sanitation Data'!F81)))</f>
        <v/>
      </c>
      <c r="CW87" s="373" t="str">
        <f ca="1">+IF(OFFSET('Sanitation Data'!$F$30,0,10*ROW('Sanitation Data'!F81))="","",OFFSET('Sanitation Data'!$F$30,0,10*ROW('Sanitation Data'!F81)))</f>
        <v/>
      </c>
      <c r="CX87" s="373" t="str">
        <f ca="1">+IF(OFFSET('Sanitation Data'!$F$31,0,10*ROW('Sanitation Data'!F81))="","",OFFSET('Sanitation Data'!$F$31,0,10*ROW('Sanitation Data'!F81)))</f>
        <v/>
      </c>
      <c r="CY87" s="373" t="str">
        <f ca="1">+IF(OFFSET('Sanitation Data'!$F$32,0,10*ROW('Sanitation Data'!F81))="","",OFFSET('Sanitation Data'!$F$32,0,10*ROW('Sanitation Data'!F81)))</f>
        <v/>
      </c>
      <c r="CZ87" s="373" t="str">
        <f ca="1">+IF(OFFSET('Sanitation Data'!$G$28,0,10*ROW('Sanitation Data'!G81))="","",OFFSET('Sanitation Data'!$G$28,0,10*ROW('Sanitation Data'!G81)))</f>
        <v/>
      </c>
      <c r="DA87" s="373" t="str">
        <f ca="1">+IF(OFFSET('Sanitation Data'!$G$29,0,10*ROW('Sanitation Data'!G81))="","",OFFSET('Sanitation Data'!$G$29,0,10*ROW('Sanitation Data'!G81)))</f>
        <v/>
      </c>
      <c r="DB87" s="373" t="str">
        <f ca="1">+IF(OFFSET('Sanitation Data'!$G$30,0,10*ROW('Sanitation Data'!G81))="","",OFFSET('Sanitation Data'!$G$30,0,10*ROW('Sanitation Data'!G81)))</f>
        <v/>
      </c>
      <c r="DC87" s="373" t="str">
        <f ca="1">+IF(OFFSET('Sanitation Data'!$G$31,0,10*ROW('Sanitation Data'!G81))="","",OFFSET('Sanitation Data'!$G$31,0,10*ROW('Sanitation Data'!G81)))</f>
        <v/>
      </c>
      <c r="DD87" s="373" t="str">
        <f ca="1">+IF(OFFSET('Sanitation Data'!$G$32,0,10*ROW('Sanitation Data'!G81))="","",OFFSET('Sanitation Data'!$G$32,0,10*ROW('Sanitation Data'!G81)))</f>
        <v/>
      </c>
      <c r="DE87" s="373" t="str">
        <f ca="1">+IF(OFFSET('Sanitation Data'!$H$28,0,10*ROW('Sanitation Data'!H81))="","",OFFSET('Sanitation Data'!$H$28,0,10*ROW('Sanitation Data'!H81)))</f>
        <v/>
      </c>
      <c r="DF87" s="373" t="str">
        <f ca="1">+IF(OFFSET('Sanitation Data'!$H$29,0,10*ROW('Sanitation Data'!H81))="","",OFFSET('Sanitation Data'!$H$29,0,10*ROW('Sanitation Data'!H81)))</f>
        <v/>
      </c>
      <c r="DG87" s="373" t="str">
        <f ca="1">+IF(OFFSET('Sanitation Data'!$H$30,0,10*ROW('Sanitation Data'!H81))="","",OFFSET('Sanitation Data'!$H$30,0,10*ROW('Sanitation Data'!H81)))</f>
        <v/>
      </c>
      <c r="DH87" s="373" t="str">
        <f ca="1">+IF(OFFSET('Sanitation Data'!$H$31,0,10*ROW('Sanitation Data'!H81))="","",OFFSET('Sanitation Data'!$H$31,0,10*ROW('Sanitation Data'!H81)))</f>
        <v/>
      </c>
      <c r="DI87" s="373" t="str">
        <f ca="1">+IF(OFFSET('Sanitation Data'!$H$32,0,10*ROW('Sanitation Data'!H81))="","",OFFSET('Sanitation Data'!$H$32,0,10*ROW('Sanitation Data'!H81)))</f>
        <v/>
      </c>
      <c r="DJ87" s="373" t="str">
        <f ca="1">+IF(OFFSET('Sanitation Data'!$I$28,0,10*ROW('Sanitation Data'!I81))="","",OFFSET('Sanitation Data'!$I$28,0,10*ROW('Sanitation Data'!I81)))</f>
        <v/>
      </c>
      <c r="DK87" s="373" t="str">
        <f ca="1">+IF(OFFSET('Sanitation Data'!$I$29,0,10*ROW('Sanitation Data'!I81))="","",OFFSET('Sanitation Data'!$I$29,0,10*ROW('Sanitation Data'!I81)))</f>
        <v/>
      </c>
      <c r="DL87" s="373" t="str">
        <f ca="1">+IF(OFFSET('Sanitation Data'!$I$30,0,10*ROW('Sanitation Data'!I81))="","",OFFSET('Sanitation Data'!$I$30,0,10*ROW('Sanitation Data'!I81)))</f>
        <v/>
      </c>
      <c r="DM87" s="373" t="str">
        <f ca="1">+IF(OFFSET('Sanitation Data'!$I$31,0,10*ROW('Sanitation Data'!I81))="","",OFFSET('Sanitation Data'!$I$31,0,10*ROW('Sanitation Data'!I81)))</f>
        <v/>
      </c>
      <c r="DN87" s="373" t="str">
        <f ca="1">+IF(OFFSET('Sanitation Data'!$I$32,0,10*ROW('Sanitation Data'!I81))="","",OFFSET('Sanitation Data'!$I$32,0,10*ROW('Sanitation Data'!I81)))</f>
        <v/>
      </c>
      <c r="DO87" s="373" t="str">
        <f ca="1">+IF(OFFSET('Hygiene Data'!$D$11,0,10*ROW('Hygiene Data'!D81))="","",OFFSET('Hygiene Data'!$D$11,0,10*ROW('Hygiene Data'!D81)))</f>
        <v/>
      </c>
      <c r="DP87" s="373" t="str">
        <f ca="1">+IF(OFFSET('Hygiene Data'!$D$12,0,10*ROW('Hygiene Data'!D81))="","",OFFSET('Hygiene Data'!$D$12,0,10*ROW('Hygiene Data'!D81)))</f>
        <v/>
      </c>
      <c r="DQ87" s="373" t="str">
        <f ca="1">+IF(OFFSET('Hygiene Data'!$D$13,0,10*ROW('Hygiene Data'!D81))="","",OFFSET('Hygiene Data'!$D$13,0,10*ROW('Hygiene Data'!D81)))</f>
        <v/>
      </c>
      <c r="DR87" s="373" t="str">
        <f ca="1">+IF(OFFSET('Hygiene Data'!$E$11,0,10*ROW('Hygiene Data'!E81))="","",OFFSET('Hygiene Data'!$E$11,0,10*ROW('Hygiene Data'!E81)))</f>
        <v/>
      </c>
      <c r="DS87" s="373" t="str">
        <f ca="1">+IF(OFFSET('Hygiene Data'!$E$12,0,10*ROW('Hygiene Data'!E81))="","",OFFSET('Hygiene Data'!$E$12,0,10*ROW('Hygiene Data'!E81)))</f>
        <v/>
      </c>
      <c r="DT87" s="373" t="str">
        <f ca="1">+IF(OFFSET('Hygiene Data'!$E$13,0,10*ROW('Hygiene Data'!E81))="","",OFFSET('Hygiene Data'!$E$13,0,10*ROW('Hygiene Data'!E81)))</f>
        <v/>
      </c>
      <c r="DU87" s="373" t="str">
        <f ca="1">+IF(OFFSET('Hygiene Data'!$F$11,0,10*ROW('Hygiene Data'!F81))="","",OFFSET('Hygiene Data'!$F$11,0,10*ROW('Hygiene Data'!F81)))</f>
        <v/>
      </c>
      <c r="DV87" s="373" t="str">
        <f ca="1">+IF(OFFSET('Hygiene Data'!$F$12,0,10*ROW('Hygiene Data'!F81))="","",OFFSET('Hygiene Data'!$F$12,0,10*ROW('Hygiene Data'!F81)))</f>
        <v/>
      </c>
      <c r="DW87" s="373" t="str">
        <f ca="1">+IF(OFFSET('Hygiene Data'!$F$13,0,10*ROW('Hygiene Data'!F81))="","",OFFSET('Hygiene Data'!$F$13,0,10*ROW('Hygiene Data'!F81)))</f>
        <v/>
      </c>
      <c r="DX87" s="373" t="str">
        <f ca="1">+IF(OFFSET('Hygiene Data'!$G$11,0,10*ROW('Hygiene Data'!G81))="","",OFFSET('Hygiene Data'!$G$11,0,10*ROW('Hygiene Data'!G81)))</f>
        <v/>
      </c>
      <c r="DY87" s="373" t="str">
        <f ca="1">+IF(OFFSET('Hygiene Data'!$G$12,0,10*ROW('Hygiene Data'!G81))="","",OFFSET('Hygiene Data'!$G$12,0,10*ROW('Hygiene Data'!G81)))</f>
        <v/>
      </c>
      <c r="DZ87" s="373" t="str">
        <f ca="1">+IF(OFFSET('Hygiene Data'!$G$13,0,10*ROW('Hygiene Data'!G81))="","",OFFSET('Hygiene Data'!$G$13,0,10*ROW('Hygiene Data'!G81)))</f>
        <v/>
      </c>
      <c r="EA87" s="373" t="str">
        <f ca="1">+IF(OFFSET('Hygiene Data'!$H$11,0,10*ROW('Hygiene Data'!H81))="","",OFFSET('Hygiene Data'!$H$11,0,10*ROW('Hygiene Data'!H81)))</f>
        <v/>
      </c>
      <c r="EB87" s="373" t="str">
        <f ca="1">+IF(OFFSET('Hygiene Data'!$H$12,0,10*ROW('Hygiene Data'!H81))="","",OFFSET('Hygiene Data'!$H$12,0,10*ROW('Hygiene Data'!H81)))</f>
        <v/>
      </c>
      <c r="EC87" s="373" t="str">
        <f ca="1">+IF(OFFSET('Hygiene Data'!$H$13,0,10*ROW('Hygiene Data'!H81))="","",OFFSET('Hygiene Data'!$H$13,0,10*ROW('Hygiene Data'!H81)))</f>
        <v/>
      </c>
      <c r="ED87" s="373" t="str">
        <f ca="1">+IF(OFFSET('Hygiene Data'!$I$11,0,10*ROW('Hygiene Data'!I81))="","",OFFSET('Hygiene Data'!$I$11,0,10*ROW('Hygiene Data'!I81)))</f>
        <v/>
      </c>
      <c r="EE87" s="373" t="str">
        <f ca="1">+IF(OFFSET('Hygiene Data'!$I$12,0,10*ROW('Hygiene Data'!I81))="","",OFFSET('Hygiene Data'!$I$12,0,10*ROW('Hygiene Data'!I81)))</f>
        <v/>
      </c>
      <c r="EF87" s="373" t="str">
        <f ca="1">+IF(OFFSET('Hygiene Data'!$I$13,0,10*ROW('Hygiene Data'!I81))="","",OFFSET('Hygiene Data'!$I$13,0,10*ROW('Hygiene Data'!I81)))</f>
        <v/>
      </c>
    </row>
    <row r="88" spans="1:136" x14ac:dyDescent="0.25">
      <c r="A88" s="482" t="str">
        <f ca="1">+IF(OFFSET('Water Data'!$B$2,0,10*ROW('Water Data'!E82))="","",OFFSET('Water Data'!$B$2,0,10*ROW('Water Data'!E82)))</f>
        <v/>
      </c>
      <c r="B88" s="48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9" t="str">
        <f t="shared" ca="1" si="1"/>
        <v/>
      </c>
      <c r="D88" s="51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3" t="str">
        <f ca="1">+IF(OFFSET('Water Data'!$D$27,0,10*ROW('Water Data'!D82))="","",OFFSET('Water Data'!$D$27,0,10*ROW('Water Data'!D82)))</f>
        <v/>
      </c>
      <c r="BT88" s="373" t="str">
        <f ca="1">+IF(OFFSET('Water Data'!$D$28,0,10*ROW('Water Data'!D82))="","",OFFSET('Water Data'!$D$28,0,10*ROW('Water Data'!D82)))</f>
        <v/>
      </c>
      <c r="BU88" s="373" t="str">
        <f ca="1">+IF(OFFSET('Water Data'!$D$29,0,10*ROW('Water Data'!D82))="","",OFFSET('Water Data'!$D$29,0,10*ROW('Water Data'!D82)))</f>
        <v/>
      </c>
      <c r="BV88" s="373" t="str">
        <f ca="1">+IF(OFFSET('Water Data'!$E$27,0,10*ROW('Water Data'!E82))="","",OFFSET('Water Data'!$E$27,0,10*ROW('Water Data'!E82)))</f>
        <v/>
      </c>
      <c r="BW88" s="373" t="str">
        <f ca="1">+IF(OFFSET('Water Data'!$E$28,0,10*ROW('Water Data'!E82))="","",OFFSET('Water Data'!$E$28,0,10*ROW('Water Data'!E82)))</f>
        <v/>
      </c>
      <c r="BX88" s="373" t="str">
        <f ca="1">+IF(OFFSET('Water Data'!$E$29,0,10*ROW('Water Data'!E82))="","",OFFSET('Water Data'!$E$29,0,10*ROW('Water Data'!E82)))</f>
        <v/>
      </c>
      <c r="BY88" s="373" t="str">
        <f ca="1">+IF(OFFSET('Water Data'!$F$27,0,10*ROW('Water Data'!F82))="","",OFFSET('Water Data'!$F$27,0,10*ROW('Water Data'!F82)))</f>
        <v/>
      </c>
      <c r="BZ88" s="373" t="str">
        <f ca="1">+IF(OFFSET('Water Data'!$F$28,0,10*ROW('Water Data'!F82))="","",OFFSET('Water Data'!$F$28,0,10*ROW('Water Data'!F82)))</f>
        <v/>
      </c>
      <c r="CA88" s="373" t="str">
        <f ca="1">+IF(OFFSET('Water Data'!$F$29,0,10*ROW('Water Data'!F82))="","",OFFSET('Water Data'!$F$29,0,10*ROW('Water Data'!F82)))</f>
        <v/>
      </c>
      <c r="CB88" s="373" t="str">
        <f ca="1">+IF(OFFSET('Water Data'!$G$27,0,10*ROW('Water Data'!G82))="","",OFFSET('Water Data'!$G$27,0,10*ROW('Water Data'!G82)))</f>
        <v/>
      </c>
      <c r="CC88" s="373" t="str">
        <f ca="1">+IF(OFFSET('Water Data'!$G$28,0,10*ROW('Water Data'!G82))="","",OFFSET('Water Data'!$G$28,0,10*ROW('Water Data'!G82)))</f>
        <v/>
      </c>
      <c r="CD88" s="373" t="str">
        <f ca="1">+IF(OFFSET('Water Data'!$G$29,0,10*ROW('Water Data'!G82))="","",OFFSET('Water Data'!$G$29,0,10*ROW('Water Data'!G82)))</f>
        <v/>
      </c>
      <c r="CE88" s="373" t="str">
        <f ca="1">+IF(OFFSET('Water Data'!$H$27,0,10*ROW('Water Data'!H82))="","",OFFSET('Water Data'!$H$27,0,10*ROW('Water Data'!H82)))</f>
        <v/>
      </c>
      <c r="CF88" s="373" t="str">
        <f ca="1">+IF(OFFSET('Water Data'!$H$28,0,10*ROW('Water Data'!H82))="","",OFFSET('Water Data'!$H$28,0,10*ROW('Water Data'!H82)))</f>
        <v/>
      </c>
      <c r="CG88" s="373" t="str">
        <f ca="1">+IF(OFFSET('Water Data'!$H$29,0,10*ROW('Water Data'!H82))="","",OFFSET('Water Data'!$H$29,0,10*ROW('Water Data'!H82)))</f>
        <v/>
      </c>
      <c r="CH88" s="373" t="str">
        <f ca="1">+IF(OFFSET('Water Data'!$I$27,0,10*ROW('Water Data'!I82))="","",OFFSET('Water Data'!$I$27,0,10*ROW('Water Data'!I82)))</f>
        <v/>
      </c>
      <c r="CI88" s="373" t="str">
        <f ca="1">+IF(OFFSET('Water Data'!$I$28,0,10*ROW('Water Data'!I82))="","",OFFSET('Water Data'!$I$28,0,10*ROW('Water Data'!I82)))</f>
        <v/>
      </c>
      <c r="CJ88" s="373" t="str">
        <f ca="1">+IF(OFFSET('Water Data'!$I$29,0,10*ROW('Water Data'!I82))="","",OFFSET('Water Data'!$I$29,0,10*ROW('Water Data'!I82)))</f>
        <v/>
      </c>
      <c r="CK88" s="373" t="str">
        <f ca="1">+IF(OFFSET('Sanitation Data'!$D$28,0,10*ROW('Sanitation Data'!D82))="","",OFFSET('Sanitation Data'!$D$28,0,10*ROW('Sanitation Data'!D82)))</f>
        <v/>
      </c>
      <c r="CL88" s="373" t="str">
        <f ca="1">+IF(OFFSET('Sanitation Data'!$D$29,0,10*ROW('Sanitation Data'!D82))="","",OFFSET('Sanitation Data'!$D$29,0,10*ROW('Sanitation Data'!D82)))</f>
        <v/>
      </c>
      <c r="CM88" s="373" t="str">
        <f ca="1">+IF(OFFSET('Sanitation Data'!$D$30,0,10*ROW('Sanitation Data'!D82))="","",OFFSET('Sanitation Data'!$D$30,0,10*ROW('Sanitation Data'!D82)))</f>
        <v/>
      </c>
      <c r="CN88" s="373" t="str">
        <f ca="1">+IF(OFFSET('Sanitation Data'!$D$31,0,10*ROW('Sanitation Data'!D82))="","",OFFSET('Sanitation Data'!$D$31,0,10*ROW('Sanitation Data'!D82)))</f>
        <v/>
      </c>
      <c r="CO88" s="373" t="str">
        <f ca="1">+IF(OFFSET('Sanitation Data'!$D$32,0,10*ROW('Sanitation Data'!D82))="","",OFFSET('Sanitation Data'!$D$32,0,10*ROW('Sanitation Data'!D82)))</f>
        <v/>
      </c>
      <c r="CP88" s="373" t="str">
        <f ca="1">+IF(OFFSET('Sanitation Data'!$E$28,0,10*ROW('Sanitation Data'!E82))="","",OFFSET('Sanitation Data'!$E$28,0,10*ROW('Sanitation Data'!E82)))</f>
        <v/>
      </c>
      <c r="CQ88" s="373" t="str">
        <f ca="1">+IF(OFFSET('Sanitation Data'!$E$29,0,10*ROW('Sanitation Data'!E82))="","",OFFSET('Sanitation Data'!$E$29,0,10*ROW('Sanitation Data'!E82)))</f>
        <v/>
      </c>
      <c r="CR88" s="373" t="str">
        <f ca="1">+IF(OFFSET('Sanitation Data'!$E$30,0,10*ROW('Sanitation Data'!E82))="","",OFFSET('Sanitation Data'!$E$30,0,10*ROW('Sanitation Data'!E82)))</f>
        <v/>
      </c>
      <c r="CS88" s="373" t="str">
        <f ca="1">+IF(OFFSET('Sanitation Data'!$E$31,0,10*ROW('Sanitation Data'!E82))="","",OFFSET('Sanitation Data'!$E$31,0,10*ROW('Sanitation Data'!E82)))</f>
        <v/>
      </c>
      <c r="CT88" s="373" t="str">
        <f ca="1">+IF(OFFSET('Sanitation Data'!$E$32,0,10*ROW('Sanitation Data'!E82))="","",OFFSET('Sanitation Data'!$E$32,0,10*ROW('Sanitation Data'!E82)))</f>
        <v/>
      </c>
      <c r="CU88" s="373" t="str">
        <f ca="1">+IF(OFFSET('Sanitation Data'!$F$28,0,10*ROW('Sanitation Data'!F82))="","",OFFSET('Sanitation Data'!$F$28,0,10*ROW('Sanitation Data'!F82)))</f>
        <v/>
      </c>
      <c r="CV88" s="373" t="str">
        <f ca="1">+IF(OFFSET('Sanitation Data'!$F$29,0,10*ROW('Sanitation Data'!F82))="","",OFFSET('Sanitation Data'!$F$29,0,10*ROW('Sanitation Data'!F82)))</f>
        <v/>
      </c>
      <c r="CW88" s="373" t="str">
        <f ca="1">+IF(OFFSET('Sanitation Data'!$F$30,0,10*ROW('Sanitation Data'!F82))="","",OFFSET('Sanitation Data'!$F$30,0,10*ROW('Sanitation Data'!F82)))</f>
        <v/>
      </c>
      <c r="CX88" s="373" t="str">
        <f ca="1">+IF(OFFSET('Sanitation Data'!$F$31,0,10*ROW('Sanitation Data'!F82))="","",OFFSET('Sanitation Data'!$F$31,0,10*ROW('Sanitation Data'!F82)))</f>
        <v/>
      </c>
      <c r="CY88" s="373" t="str">
        <f ca="1">+IF(OFFSET('Sanitation Data'!$F$32,0,10*ROW('Sanitation Data'!F82))="","",OFFSET('Sanitation Data'!$F$32,0,10*ROW('Sanitation Data'!F82)))</f>
        <v/>
      </c>
      <c r="CZ88" s="373" t="str">
        <f ca="1">+IF(OFFSET('Sanitation Data'!$G$28,0,10*ROW('Sanitation Data'!G82))="","",OFFSET('Sanitation Data'!$G$28,0,10*ROW('Sanitation Data'!G82)))</f>
        <v/>
      </c>
      <c r="DA88" s="373" t="str">
        <f ca="1">+IF(OFFSET('Sanitation Data'!$G$29,0,10*ROW('Sanitation Data'!G82))="","",OFFSET('Sanitation Data'!$G$29,0,10*ROW('Sanitation Data'!G82)))</f>
        <v/>
      </c>
      <c r="DB88" s="373" t="str">
        <f ca="1">+IF(OFFSET('Sanitation Data'!$G$30,0,10*ROW('Sanitation Data'!G82))="","",OFFSET('Sanitation Data'!$G$30,0,10*ROW('Sanitation Data'!G82)))</f>
        <v/>
      </c>
      <c r="DC88" s="373" t="str">
        <f ca="1">+IF(OFFSET('Sanitation Data'!$G$31,0,10*ROW('Sanitation Data'!G82))="","",OFFSET('Sanitation Data'!$G$31,0,10*ROW('Sanitation Data'!G82)))</f>
        <v/>
      </c>
      <c r="DD88" s="373" t="str">
        <f ca="1">+IF(OFFSET('Sanitation Data'!$G$32,0,10*ROW('Sanitation Data'!G82))="","",OFFSET('Sanitation Data'!$G$32,0,10*ROW('Sanitation Data'!G82)))</f>
        <v/>
      </c>
      <c r="DE88" s="373" t="str">
        <f ca="1">+IF(OFFSET('Sanitation Data'!$H$28,0,10*ROW('Sanitation Data'!H82))="","",OFFSET('Sanitation Data'!$H$28,0,10*ROW('Sanitation Data'!H82)))</f>
        <v/>
      </c>
      <c r="DF88" s="373" t="str">
        <f ca="1">+IF(OFFSET('Sanitation Data'!$H$29,0,10*ROW('Sanitation Data'!H82))="","",OFFSET('Sanitation Data'!$H$29,0,10*ROW('Sanitation Data'!H82)))</f>
        <v/>
      </c>
      <c r="DG88" s="373" t="str">
        <f ca="1">+IF(OFFSET('Sanitation Data'!$H$30,0,10*ROW('Sanitation Data'!H82))="","",OFFSET('Sanitation Data'!$H$30,0,10*ROW('Sanitation Data'!H82)))</f>
        <v/>
      </c>
      <c r="DH88" s="373" t="str">
        <f ca="1">+IF(OFFSET('Sanitation Data'!$H$31,0,10*ROW('Sanitation Data'!H82))="","",OFFSET('Sanitation Data'!$H$31,0,10*ROW('Sanitation Data'!H82)))</f>
        <v/>
      </c>
      <c r="DI88" s="373" t="str">
        <f ca="1">+IF(OFFSET('Sanitation Data'!$H$32,0,10*ROW('Sanitation Data'!H82))="","",OFFSET('Sanitation Data'!$H$32,0,10*ROW('Sanitation Data'!H82)))</f>
        <v/>
      </c>
      <c r="DJ88" s="373" t="str">
        <f ca="1">+IF(OFFSET('Sanitation Data'!$I$28,0,10*ROW('Sanitation Data'!I82))="","",OFFSET('Sanitation Data'!$I$28,0,10*ROW('Sanitation Data'!I82)))</f>
        <v/>
      </c>
      <c r="DK88" s="373" t="str">
        <f ca="1">+IF(OFFSET('Sanitation Data'!$I$29,0,10*ROW('Sanitation Data'!I82))="","",OFFSET('Sanitation Data'!$I$29,0,10*ROW('Sanitation Data'!I82)))</f>
        <v/>
      </c>
      <c r="DL88" s="373" t="str">
        <f ca="1">+IF(OFFSET('Sanitation Data'!$I$30,0,10*ROW('Sanitation Data'!I82))="","",OFFSET('Sanitation Data'!$I$30,0,10*ROW('Sanitation Data'!I82)))</f>
        <v/>
      </c>
      <c r="DM88" s="373" t="str">
        <f ca="1">+IF(OFFSET('Sanitation Data'!$I$31,0,10*ROW('Sanitation Data'!I82))="","",OFFSET('Sanitation Data'!$I$31,0,10*ROW('Sanitation Data'!I82)))</f>
        <v/>
      </c>
      <c r="DN88" s="373" t="str">
        <f ca="1">+IF(OFFSET('Sanitation Data'!$I$32,0,10*ROW('Sanitation Data'!I82))="","",OFFSET('Sanitation Data'!$I$32,0,10*ROW('Sanitation Data'!I82)))</f>
        <v/>
      </c>
      <c r="DO88" s="373" t="str">
        <f ca="1">+IF(OFFSET('Hygiene Data'!$D$11,0,10*ROW('Hygiene Data'!D82))="","",OFFSET('Hygiene Data'!$D$11,0,10*ROW('Hygiene Data'!D82)))</f>
        <v/>
      </c>
      <c r="DP88" s="373" t="str">
        <f ca="1">+IF(OFFSET('Hygiene Data'!$D$12,0,10*ROW('Hygiene Data'!D82))="","",OFFSET('Hygiene Data'!$D$12,0,10*ROW('Hygiene Data'!D82)))</f>
        <v/>
      </c>
      <c r="DQ88" s="373" t="str">
        <f ca="1">+IF(OFFSET('Hygiene Data'!$D$13,0,10*ROW('Hygiene Data'!D82))="","",OFFSET('Hygiene Data'!$D$13,0,10*ROW('Hygiene Data'!D82)))</f>
        <v/>
      </c>
      <c r="DR88" s="373" t="str">
        <f ca="1">+IF(OFFSET('Hygiene Data'!$E$11,0,10*ROW('Hygiene Data'!E82))="","",OFFSET('Hygiene Data'!$E$11,0,10*ROW('Hygiene Data'!E82)))</f>
        <v/>
      </c>
      <c r="DS88" s="373" t="str">
        <f ca="1">+IF(OFFSET('Hygiene Data'!$E$12,0,10*ROW('Hygiene Data'!E82))="","",OFFSET('Hygiene Data'!$E$12,0,10*ROW('Hygiene Data'!E82)))</f>
        <v/>
      </c>
      <c r="DT88" s="373" t="str">
        <f ca="1">+IF(OFFSET('Hygiene Data'!$E$13,0,10*ROW('Hygiene Data'!E82))="","",OFFSET('Hygiene Data'!$E$13,0,10*ROW('Hygiene Data'!E82)))</f>
        <v/>
      </c>
      <c r="DU88" s="373" t="str">
        <f ca="1">+IF(OFFSET('Hygiene Data'!$F$11,0,10*ROW('Hygiene Data'!F82))="","",OFFSET('Hygiene Data'!$F$11,0,10*ROW('Hygiene Data'!F82)))</f>
        <v/>
      </c>
      <c r="DV88" s="373" t="str">
        <f ca="1">+IF(OFFSET('Hygiene Data'!$F$12,0,10*ROW('Hygiene Data'!F82))="","",OFFSET('Hygiene Data'!$F$12,0,10*ROW('Hygiene Data'!F82)))</f>
        <v/>
      </c>
      <c r="DW88" s="373" t="str">
        <f ca="1">+IF(OFFSET('Hygiene Data'!$F$13,0,10*ROW('Hygiene Data'!F82))="","",OFFSET('Hygiene Data'!$F$13,0,10*ROW('Hygiene Data'!F82)))</f>
        <v/>
      </c>
      <c r="DX88" s="373" t="str">
        <f ca="1">+IF(OFFSET('Hygiene Data'!$G$11,0,10*ROW('Hygiene Data'!G82))="","",OFFSET('Hygiene Data'!$G$11,0,10*ROW('Hygiene Data'!G82)))</f>
        <v/>
      </c>
      <c r="DY88" s="373" t="str">
        <f ca="1">+IF(OFFSET('Hygiene Data'!$G$12,0,10*ROW('Hygiene Data'!G82))="","",OFFSET('Hygiene Data'!$G$12,0,10*ROW('Hygiene Data'!G82)))</f>
        <v/>
      </c>
      <c r="DZ88" s="373" t="str">
        <f ca="1">+IF(OFFSET('Hygiene Data'!$G$13,0,10*ROW('Hygiene Data'!G82))="","",OFFSET('Hygiene Data'!$G$13,0,10*ROW('Hygiene Data'!G82)))</f>
        <v/>
      </c>
      <c r="EA88" s="373" t="str">
        <f ca="1">+IF(OFFSET('Hygiene Data'!$H$11,0,10*ROW('Hygiene Data'!H82))="","",OFFSET('Hygiene Data'!$H$11,0,10*ROW('Hygiene Data'!H82)))</f>
        <v/>
      </c>
      <c r="EB88" s="373" t="str">
        <f ca="1">+IF(OFFSET('Hygiene Data'!$H$12,0,10*ROW('Hygiene Data'!H82))="","",OFFSET('Hygiene Data'!$H$12,0,10*ROW('Hygiene Data'!H82)))</f>
        <v/>
      </c>
      <c r="EC88" s="373" t="str">
        <f ca="1">+IF(OFFSET('Hygiene Data'!$H$13,0,10*ROW('Hygiene Data'!H82))="","",OFFSET('Hygiene Data'!$H$13,0,10*ROW('Hygiene Data'!H82)))</f>
        <v/>
      </c>
      <c r="ED88" s="373" t="str">
        <f ca="1">+IF(OFFSET('Hygiene Data'!$I$11,0,10*ROW('Hygiene Data'!I82))="","",OFFSET('Hygiene Data'!$I$11,0,10*ROW('Hygiene Data'!I82)))</f>
        <v/>
      </c>
      <c r="EE88" s="373" t="str">
        <f ca="1">+IF(OFFSET('Hygiene Data'!$I$12,0,10*ROW('Hygiene Data'!I82))="","",OFFSET('Hygiene Data'!$I$12,0,10*ROW('Hygiene Data'!I82)))</f>
        <v/>
      </c>
      <c r="EF88" s="373" t="str">
        <f ca="1">+IF(OFFSET('Hygiene Data'!$I$13,0,10*ROW('Hygiene Data'!I82))="","",OFFSET('Hygiene Data'!$I$13,0,10*ROW('Hygiene Data'!I82)))</f>
        <v/>
      </c>
    </row>
    <row r="89" spans="1:136" x14ac:dyDescent="0.25">
      <c r="A89" s="482" t="str">
        <f ca="1">+IF(OFFSET('Water Data'!$B$2,0,10*ROW('Water Data'!E83))="","",OFFSET('Water Data'!$B$2,0,10*ROW('Water Data'!E83)))</f>
        <v/>
      </c>
      <c r="B89" s="48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9" t="str">
        <f t="shared" ca="1" si="1"/>
        <v/>
      </c>
      <c r="D89" s="51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3" t="str">
        <f ca="1">+IF(OFFSET('Water Data'!$D$27,0,10*ROW('Water Data'!D83))="","",OFFSET('Water Data'!$D$27,0,10*ROW('Water Data'!D83)))</f>
        <v/>
      </c>
      <c r="BT89" s="373" t="str">
        <f ca="1">+IF(OFFSET('Water Data'!$D$28,0,10*ROW('Water Data'!D83))="","",OFFSET('Water Data'!$D$28,0,10*ROW('Water Data'!D83)))</f>
        <v/>
      </c>
      <c r="BU89" s="373" t="str">
        <f ca="1">+IF(OFFSET('Water Data'!$D$29,0,10*ROW('Water Data'!D83))="","",OFFSET('Water Data'!$D$29,0,10*ROW('Water Data'!D83)))</f>
        <v/>
      </c>
      <c r="BV89" s="373" t="str">
        <f ca="1">+IF(OFFSET('Water Data'!$E$27,0,10*ROW('Water Data'!E83))="","",OFFSET('Water Data'!$E$27,0,10*ROW('Water Data'!E83)))</f>
        <v/>
      </c>
      <c r="BW89" s="373" t="str">
        <f ca="1">+IF(OFFSET('Water Data'!$E$28,0,10*ROW('Water Data'!E83))="","",OFFSET('Water Data'!$E$28,0,10*ROW('Water Data'!E83)))</f>
        <v/>
      </c>
      <c r="BX89" s="373" t="str">
        <f ca="1">+IF(OFFSET('Water Data'!$E$29,0,10*ROW('Water Data'!E83))="","",OFFSET('Water Data'!$E$29,0,10*ROW('Water Data'!E83)))</f>
        <v/>
      </c>
      <c r="BY89" s="373" t="str">
        <f ca="1">+IF(OFFSET('Water Data'!$F$27,0,10*ROW('Water Data'!F83))="","",OFFSET('Water Data'!$F$27,0,10*ROW('Water Data'!F83)))</f>
        <v/>
      </c>
      <c r="BZ89" s="373" t="str">
        <f ca="1">+IF(OFFSET('Water Data'!$F$28,0,10*ROW('Water Data'!F83))="","",OFFSET('Water Data'!$F$28,0,10*ROW('Water Data'!F83)))</f>
        <v/>
      </c>
      <c r="CA89" s="373" t="str">
        <f ca="1">+IF(OFFSET('Water Data'!$F$29,0,10*ROW('Water Data'!F83))="","",OFFSET('Water Data'!$F$29,0,10*ROW('Water Data'!F83)))</f>
        <v/>
      </c>
      <c r="CB89" s="373" t="str">
        <f ca="1">+IF(OFFSET('Water Data'!$G$27,0,10*ROW('Water Data'!G83))="","",OFFSET('Water Data'!$G$27,0,10*ROW('Water Data'!G83)))</f>
        <v/>
      </c>
      <c r="CC89" s="373" t="str">
        <f ca="1">+IF(OFFSET('Water Data'!$G$28,0,10*ROW('Water Data'!G83))="","",OFFSET('Water Data'!$G$28,0,10*ROW('Water Data'!G83)))</f>
        <v/>
      </c>
      <c r="CD89" s="373" t="str">
        <f ca="1">+IF(OFFSET('Water Data'!$G$29,0,10*ROW('Water Data'!G83))="","",OFFSET('Water Data'!$G$29,0,10*ROW('Water Data'!G83)))</f>
        <v/>
      </c>
      <c r="CE89" s="373" t="str">
        <f ca="1">+IF(OFFSET('Water Data'!$H$27,0,10*ROW('Water Data'!H83))="","",OFFSET('Water Data'!$H$27,0,10*ROW('Water Data'!H83)))</f>
        <v/>
      </c>
      <c r="CF89" s="373" t="str">
        <f ca="1">+IF(OFFSET('Water Data'!$H$28,0,10*ROW('Water Data'!H83))="","",OFFSET('Water Data'!$H$28,0,10*ROW('Water Data'!H83)))</f>
        <v/>
      </c>
      <c r="CG89" s="373" t="str">
        <f ca="1">+IF(OFFSET('Water Data'!$H$29,0,10*ROW('Water Data'!H83))="","",OFFSET('Water Data'!$H$29,0,10*ROW('Water Data'!H83)))</f>
        <v/>
      </c>
      <c r="CH89" s="373" t="str">
        <f ca="1">+IF(OFFSET('Water Data'!$I$27,0,10*ROW('Water Data'!I83))="","",OFFSET('Water Data'!$I$27,0,10*ROW('Water Data'!I83)))</f>
        <v/>
      </c>
      <c r="CI89" s="373" t="str">
        <f ca="1">+IF(OFFSET('Water Data'!$I$28,0,10*ROW('Water Data'!I83))="","",OFFSET('Water Data'!$I$28,0,10*ROW('Water Data'!I83)))</f>
        <v/>
      </c>
      <c r="CJ89" s="373" t="str">
        <f ca="1">+IF(OFFSET('Water Data'!$I$29,0,10*ROW('Water Data'!I83))="","",OFFSET('Water Data'!$I$29,0,10*ROW('Water Data'!I83)))</f>
        <v/>
      </c>
      <c r="CK89" s="373" t="str">
        <f ca="1">+IF(OFFSET('Sanitation Data'!$D$28,0,10*ROW('Sanitation Data'!D83))="","",OFFSET('Sanitation Data'!$D$28,0,10*ROW('Sanitation Data'!D83)))</f>
        <v/>
      </c>
      <c r="CL89" s="373" t="str">
        <f ca="1">+IF(OFFSET('Sanitation Data'!$D$29,0,10*ROW('Sanitation Data'!D83))="","",OFFSET('Sanitation Data'!$D$29,0,10*ROW('Sanitation Data'!D83)))</f>
        <v/>
      </c>
      <c r="CM89" s="373" t="str">
        <f ca="1">+IF(OFFSET('Sanitation Data'!$D$30,0,10*ROW('Sanitation Data'!D83))="","",OFFSET('Sanitation Data'!$D$30,0,10*ROW('Sanitation Data'!D83)))</f>
        <v/>
      </c>
      <c r="CN89" s="373" t="str">
        <f ca="1">+IF(OFFSET('Sanitation Data'!$D$31,0,10*ROW('Sanitation Data'!D83))="","",OFFSET('Sanitation Data'!$D$31,0,10*ROW('Sanitation Data'!D83)))</f>
        <v/>
      </c>
      <c r="CO89" s="373" t="str">
        <f ca="1">+IF(OFFSET('Sanitation Data'!$D$32,0,10*ROW('Sanitation Data'!D83))="","",OFFSET('Sanitation Data'!$D$32,0,10*ROW('Sanitation Data'!D83)))</f>
        <v/>
      </c>
      <c r="CP89" s="373" t="str">
        <f ca="1">+IF(OFFSET('Sanitation Data'!$E$28,0,10*ROW('Sanitation Data'!E83))="","",OFFSET('Sanitation Data'!$E$28,0,10*ROW('Sanitation Data'!E83)))</f>
        <v/>
      </c>
      <c r="CQ89" s="373" t="str">
        <f ca="1">+IF(OFFSET('Sanitation Data'!$E$29,0,10*ROW('Sanitation Data'!E83))="","",OFFSET('Sanitation Data'!$E$29,0,10*ROW('Sanitation Data'!E83)))</f>
        <v/>
      </c>
      <c r="CR89" s="373" t="str">
        <f ca="1">+IF(OFFSET('Sanitation Data'!$E$30,0,10*ROW('Sanitation Data'!E83))="","",OFFSET('Sanitation Data'!$E$30,0,10*ROW('Sanitation Data'!E83)))</f>
        <v/>
      </c>
      <c r="CS89" s="373" t="str">
        <f ca="1">+IF(OFFSET('Sanitation Data'!$E$31,0,10*ROW('Sanitation Data'!E83))="","",OFFSET('Sanitation Data'!$E$31,0,10*ROW('Sanitation Data'!E83)))</f>
        <v/>
      </c>
      <c r="CT89" s="373" t="str">
        <f ca="1">+IF(OFFSET('Sanitation Data'!$E$32,0,10*ROW('Sanitation Data'!E83))="","",OFFSET('Sanitation Data'!$E$32,0,10*ROW('Sanitation Data'!E83)))</f>
        <v/>
      </c>
      <c r="CU89" s="373" t="str">
        <f ca="1">+IF(OFFSET('Sanitation Data'!$F$28,0,10*ROW('Sanitation Data'!F83))="","",OFFSET('Sanitation Data'!$F$28,0,10*ROW('Sanitation Data'!F83)))</f>
        <v/>
      </c>
      <c r="CV89" s="373" t="str">
        <f ca="1">+IF(OFFSET('Sanitation Data'!$F$29,0,10*ROW('Sanitation Data'!F83))="","",OFFSET('Sanitation Data'!$F$29,0,10*ROW('Sanitation Data'!F83)))</f>
        <v/>
      </c>
      <c r="CW89" s="373" t="str">
        <f ca="1">+IF(OFFSET('Sanitation Data'!$F$30,0,10*ROW('Sanitation Data'!F83))="","",OFFSET('Sanitation Data'!$F$30,0,10*ROW('Sanitation Data'!F83)))</f>
        <v/>
      </c>
      <c r="CX89" s="373" t="str">
        <f ca="1">+IF(OFFSET('Sanitation Data'!$F$31,0,10*ROW('Sanitation Data'!F83))="","",OFFSET('Sanitation Data'!$F$31,0,10*ROW('Sanitation Data'!F83)))</f>
        <v/>
      </c>
      <c r="CY89" s="373" t="str">
        <f ca="1">+IF(OFFSET('Sanitation Data'!$F$32,0,10*ROW('Sanitation Data'!F83))="","",OFFSET('Sanitation Data'!$F$32,0,10*ROW('Sanitation Data'!F83)))</f>
        <v/>
      </c>
      <c r="CZ89" s="373" t="str">
        <f ca="1">+IF(OFFSET('Sanitation Data'!$G$28,0,10*ROW('Sanitation Data'!G83))="","",OFFSET('Sanitation Data'!$G$28,0,10*ROW('Sanitation Data'!G83)))</f>
        <v/>
      </c>
      <c r="DA89" s="373" t="str">
        <f ca="1">+IF(OFFSET('Sanitation Data'!$G$29,0,10*ROW('Sanitation Data'!G83))="","",OFFSET('Sanitation Data'!$G$29,0,10*ROW('Sanitation Data'!G83)))</f>
        <v/>
      </c>
      <c r="DB89" s="373" t="str">
        <f ca="1">+IF(OFFSET('Sanitation Data'!$G$30,0,10*ROW('Sanitation Data'!G83))="","",OFFSET('Sanitation Data'!$G$30,0,10*ROW('Sanitation Data'!G83)))</f>
        <v/>
      </c>
      <c r="DC89" s="373" t="str">
        <f ca="1">+IF(OFFSET('Sanitation Data'!$G$31,0,10*ROW('Sanitation Data'!G83))="","",OFFSET('Sanitation Data'!$G$31,0,10*ROW('Sanitation Data'!G83)))</f>
        <v/>
      </c>
      <c r="DD89" s="373" t="str">
        <f ca="1">+IF(OFFSET('Sanitation Data'!$G$32,0,10*ROW('Sanitation Data'!G83))="","",OFFSET('Sanitation Data'!$G$32,0,10*ROW('Sanitation Data'!G83)))</f>
        <v/>
      </c>
      <c r="DE89" s="373" t="str">
        <f ca="1">+IF(OFFSET('Sanitation Data'!$H$28,0,10*ROW('Sanitation Data'!H83))="","",OFFSET('Sanitation Data'!$H$28,0,10*ROW('Sanitation Data'!H83)))</f>
        <v/>
      </c>
      <c r="DF89" s="373" t="str">
        <f ca="1">+IF(OFFSET('Sanitation Data'!$H$29,0,10*ROW('Sanitation Data'!H83))="","",OFFSET('Sanitation Data'!$H$29,0,10*ROW('Sanitation Data'!H83)))</f>
        <v/>
      </c>
      <c r="DG89" s="373" t="str">
        <f ca="1">+IF(OFFSET('Sanitation Data'!$H$30,0,10*ROW('Sanitation Data'!H83))="","",OFFSET('Sanitation Data'!$H$30,0,10*ROW('Sanitation Data'!H83)))</f>
        <v/>
      </c>
      <c r="DH89" s="373" t="str">
        <f ca="1">+IF(OFFSET('Sanitation Data'!$H$31,0,10*ROW('Sanitation Data'!H83))="","",OFFSET('Sanitation Data'!$H$31,0,10*ROW('Sanitation Data'!H83)))</f>
        <v/>
      </c>
      <c r="DI89" s="373" t="str">
        <f ca="1">+IF(OFFSET('Sanitation Data'!$H$32,0,10*ROW('Sanitation Data'!H83))="","",OFFSET('Sanitation Data'!$H$32,0,10*ROW('Sanitation Data'!H83)))</f>
        <v/>
      </c>
      <c r="DJ89" s="373" t="str">
        <f ca="1">+IF(OFFSET('Sanitation Data'!$I$28,0,10*ROW('Sanitation Data'!I83))="","",OFFSET('Sanitation Data'!$I$28,0,10*ROW('Sanitation Data'!I83)))</f>
        <v/>
      </c>
      <c r="DK89" s="373" t="str">
        <f ca="1">+IF(OFFSET('Sanitation Data'!$I$29,0,10*ROW('Sanitation Data'!I83))="","",OFFSET('Sanitation Data'!$I$29,0,10*ROW('Sanitation Data'!I83)))</f>
        <v/>
      </c>
      <c r="DL89" s="373" t="str">
        <f ca="1">+IF(OFFSET('Sanitation Data'!$I$30,0,10*ROW('Sanitation Data'!I83))="","",OFFSET('Sanitation Data'!$I$30,0,10*ROW('Sanitation Data'!I83)))</f>
        <v/>
      </c>
      <c r="DM89" s="373" t="str">
        <f ca="1">+IF(OFFSET('Sanitation Data'!$I$31,0,10*ROW('Sanitation Data'!I83))="","",OFFSET('Sanitation Data'!$I$31,0,10*ROW('Sanitation Data'!I83)))</f>
        <v/>
      </c>
      <c r="DN89" s="373" t="str">
        <f ca="1">+IF(OFFSET('Sanitation Data'!$I$32,0,10*ROW('Sanitation Data'!I83))="","",OFFSET('Sanitation Data'!$I$32,0,10*ROW('Sanitation Data'!I83)))</f>
        <v/>
      </c>
      <c r="DO89" s="373" t="str">
        <f ca="1">+IF(OFFSET('Hygiene Data'!$D$11,0,10*ROW('Hygiene Data'!D83))="","",OFFSET('Hygiene Data'!$D$11,0,10*ROW('Hygiene Data'!D83)))</f>
        <v/>
      </c>
      <c r="DP89" s="373" t="str">
        <f ca="1">+IF(OFFSET('Hygiene Data'!$D$12,0,10*ROW('Hygiene Data'!D83))="","",OFFSET('Hygiene Data'!$D$12,0,10*ROW('Hygiene Data'!D83)))</f>
        <v/>
      </c>
      <c r="DQ89" s="373" t="str">
        <f ca="1">+IF(OFFSET('Hygiene Data'!$D$13,0,10*ROW('Hygiene Data'!D83))="","",OFFSET('Hygiene Data'!$D$13,0,10*ROW('Hygiene Data'!D83)))</f>
        <v/>
      </c>
      <c r="DR89" s="373" t="str">
        <f ca="1">+IF(OFFSET('Hygiene Data'!$E$11,0,10*ROW('Hygiene Data'!E83))="","",OFFSET('Hygiene Data'!$E$11,0,10*ROW('Hygiene Data'!E83)))</f>
        <v/>
      </c>
      <c r="DS89" s="373" t="str">
        <f ca="1">+IF(OFFSET('Hygiene Data'!$E$12,0,10*ROW('Hygiene Data'!E83))="","",OFFSET('Hygiene Data'!$E$12,0,10*ROW('Hygiene Data'!E83)))</f>
        <v/>
      </c>
      <c r="DT89" s="373" t="str">
        <f ca="1">+IF(OFFSET('Hygiene Data'!$E$13,0,10*ROW('Hygiene Data'!E83))="","",OFFSET('Hygiene Data'!$E$13,0,10*ROW('Hygiene Data'!E83)))</f>
        <v/>
      </c>
      <c r="DU89" s="373" t="str">
        <f ca="1">+IF(OFFSET('Hygiene Data'!$F$11,0,10*ROW('Hygiene Data'!F83))="","",OFFSET('Hygiene Data'!$F$11,0,10*ROW('Hygiene Data'!F83)))</f>
        <v/>
      </c>
      <c r="DV89" s="373" t="str">
        <f ca="1">+IF(OFFSET('Hygiene Data'!$F$12,0,10*ROW('Hygiene Data'!F83))="","",OFFSET('Hygiene Data'!$F$12,0,10*ROW('Hygiene Data'!F83)))</f>
        <v/>
      </c>
      <c r="DW89" s="373" t="str">
        <f ca="1">+IF(OFFSET('Hygiene Data'!$F$13,0,10*ROW('Hygiene Data'!F83))="","",OFFSET('Hygiene Data'!$F$13,0,10*ROW('Hygiene Data'!F83)))</f>
        <v/>
      </c>
      <c r="DX89" s="373" t="str">
        <f ca="1">+IF(OFFSET('Hygiene Data'!$G$11,0,10*ROW('Hygiene Data'!G83))="","",OFFSET('Hygiene Data'!$G$11,0,10*ROW('Hygiene Data'!G83)))</f>
        <v/>
      </c>
      <c r="DY89" s="373" t="str">
        <f ca="1">+IF(OFFSET('Hygiene Data'!$G$12,0,10*ROW('Hygiene Data'!G83))="","",OFFSET('Hygiene Data'!$G$12,0,10*ROW('Hygiene Data'!G83)))</f>
        <v/>
      </c>
      <c r="DZ89" s="373" t="str">
        <f ca="1">+IF(OFFSET('Hygiene Data'!$G$13,0,10*ROW('Hygiene Data'!G83))="","",OFFSET('Hygiene Data'!$G$13,0,10*ROW('Hygiene Data'!G83)))</f>
        <v/>
      </c>
      <c r="EA89" s="373" t="str">
        <f ca="1">+IF(OFFSET('Hygiene Data'!$H$11,0,10*ROW('Hygiene Data'!H83))="","",OFFSET('Hygiene Data'!$H$11,0,10*ROW('Hygiene Data'!H83)))</f>
        <v/>
      </c>
      <c r="EB89" s="373" t="str">
        <f ca="1">+IF(OFFSET('Hygiene Data'!$H$12,0,10*ROW('Hygiene Data'!H83))="","",OFFSET('Hygiene Data'!$H$12,0,10*ROW('Hygiene Data'!H83)))</f>
        <v/>
      </c>
      <c r="EC89" s="373" t="str">
        <f ca="1">+IF(OFFSET('Hygiene Data'!$H$13,0,10*ROW('Hygiene Data'!H83))="","",OFFSET('Hygiene Data'!$H$13,0,10*ROW('Hygiene Data'!H83)))</f>
        <v/>
      </c>
      <c r="ED89" s="373" t="str">
        <f ca="1">+IF(OFFSET('Hygiene Data'!$I$11,0,10*ROW('Hygiene Data'!I83))="","",OFFSET('Hygiene Data'!$I$11,0,10*ROW('Hygiene Data'!I83)))</f>
        <v/>
      </c>
      <c r="EE89" s="373" t="str">
        <f ca="1">+IF(OFFSET('Hygiene Data'!$I$12,0,10*ROW('Hygiene Data'!I83))="","",OFFSET('Hygiene Data'!$I$12,0,10*ROW('Hygiene Data'!I83)))</f>
        <v/>
      </c>
      <c r="EF89" s="373" t="str">
        <f ca="1">+IF(OFFSET('Hygiene Data'!$I$13,0,10*ROW('Hygiene Data'!I83))="","",OFFSET('Hygiene Data'!$I$13,0,10*ROW('Hygiene Data'!I83)))</f>
        <v/>
      </c>
    </row>
    <row r="90" spans="1:136" x14ac:dyDescent="0.25">
      <c r="A90" s="482" t="str">
        <f ca="1">+IF(OFFSET('Water Data'!$B$2,0,10*ROW('Water Data'!E84))="","",OFFSET('Water Data'!$B$2,0,10*ROW('Water Data'!E84)))</f>
        <v/>
      </c>
      <c r="B90" s="48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9" t="str">
        <f t="shared" ca="1" si="1"/>
        <v/>
      </c>
      <c r="D90" s="51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3" t="str">
        <f ca="1">+IF(OFFSET('Water Data'!$D$27,0,10*ROW('Water Data'!D84))="","",OFFSET('Water Data'!$D$27,0,10*ROW('Water Data'!D84)))</f>
        <v/>
      </c>
      <c r="BT90" s="373" t="str">
        <f ca="1">+IF(OFFSET('Water Data'!$D$28,0,10*ROW('Water Data'!D84))="","",OFFSET('Water Data'!$D$28,0,10*ROW('Water Data'!D84)))</f>
        <v/>
      </c>
      <c r="BU90" s="373" t="str">
        <f ca="1">+IF(OFFSET('Water Data'!$D$29,0,10*ROW('Water Data'!D84))="","",OFFSET('Water Data'!$D$29,0,10*ROW('Water Data'!D84)))</f>
        <v/>
      </c>
      <c r="BV90" s="373" t="str">
        <f ca="1">+IF(OFFSET('Water Data'!$E$27,0,10*ROW('Water Data'!E84))="","",OFFSET('Water Data'!$E$27,0,10*ROW('Water Data'!E84)))</f>
        <v/>
      </c>
      <c r="BW90" s="373" t="str">
        <f ca="1">+IF(OFFSET('Water Data'!$E$28,0,10*ROW('Water Data'!E84))="","",OFFSET('Water Data'!$E$28,0,10*ROW('Water Data'!E84)))</f>
        <v/>
      </c>
      <c r="BX90" s="373" t="str">
        <f ca="1">+IF(OFFSET('Water Data'!$E$29,0,10*ROW('Water Data'!E84))="","",OFFSET('Water Data'!$E$29,0,10*ROW('Water Data'!E84)))</f>
        <v/>
      </c>
      <c r="BY90" s="373" t="str">
        <f ca="1">+IF(OFFSET('Water Data'!$F$27,0,10*ROW('Water Data'!F84))="","",OFFSET('Water Data'!$F$27,0,10*ROW('Water Data'!F84)))</f>
        <v/>
      </c>
      <c r="BZ90" s="373" t="str">
        <f ca="1">+IF(OFFSET('Water Data'!$F$28,0,10*ROW('Water Data'!F84))="","",OFFSET('Water Data'!$F$28,0,10*ROW('Water Data'!F84)))</f>
        <v/>
      </c>
      <c r="CA90" s="373" t="str">
        <f ca="1">+IF(OFFSET('Water Data'!$F$29,0,10*ROW('Water Data'!F84))="","",OFFSET('Water Data'!$F$29,0,10*ROW('Water Data'!F84)))</f>
        <v/>
      </c>
      <c r="CB90" s="373" t="str">
        <f ca="1">+IF(OFFSET('Water Data'!$G$27,0,10*ROW('Water Data'!G84))="","",OFFSET('Water Data'!$G$27,0,10*ROW('Water Data'!G84)))</f>
        <v/>
      </c>
      <c r="CC90" s="373" t="str">
        <f ca="1">+IF(OFFSET('Water Data'!$G$28,0,10*ROW('Water Data'!G84))="","",OFFSET('Water Data'!$G$28,0,10*ROW('Water Data'!G84)))</f>
        <v/>
      </c>
      <c r="CD90" s="373" t="str">
        <f ca="1">+IF(OFFSET('Water Data'!$G$29,0,10*ROW('Water Data'!G84))="","",OFFSET('Water Data'!$G$29,0,10*ROW('Water Data'!G84)))</f>
        <v/>
      </c>
      <c r="CE90" s="373" t="str">
        <f ca="1">+IF(OFFSET('Water Data'!$H$27,0,10*ROW('Water Data'!H84))="","",OFFSET('Water Data'!$H$27,0,10*ROW('Water Data'!H84)))</f>
        <v/>
      </c>
      <c r="CF90" s="373" t="str">
        <f ca="1">+IF(OFFSET('Water Data'!$H$28,0,10*ROW('Water Data'!H84))="","",OFFSET('Water Data'!$H$28,0,10*ROW('Water Data'!H84)))</f>
        <v/>
      </c>
      <c r="CG90" s="373" t="str">
        <f ca="1">+IF(OFFSET('Water Data'!$H$29,0,10*ROW('Water Data'!H84))="","",OFFSET('Water Data'!$H$29,0,10*ROW('Water Data'!H84)))</f>
        <v/>
      </c>
      <c r="CH90" s="373" t="str">
        <f ca="1">+IF(OFFSET('Water Data'!$I$27,0,10*ROW('Water Data'!I84))="","",OFFSET('Water Data'!$I$27,0,10*ROW('Water Data'!I84)))</f>
        <v/>
      </c>
      <c r="CI90" s="373" t="str">
        <f ca="1">+IF(OFFSET('Water Data'!$I$28,0,10*ROW('Water Data'!I84))="","",OFFSET('Water Data'!$I$28,0,10*ROW('Water Data'!I84)))</f>
        <v/>
      </c>
      <c r="CJ90" s="373" t="str">
        <f ca="1">+IF(OFFSET('Water Data'!$I$29,0,10*ROW('Water Data'!I84))="","",OFFSET('Water Data'!$I$29,0,10*ROW('Water Data'!I84)))</f>
        <v/>
      </c>
      <c r="CK90" s="373" t="str">
        <f ca="1">+IF(OFFSET('Sanitation Data'!$D$28,0,10*ROW('Sanitation Data'!D84))="","",OFFSET('Sanitation Data'!$D$28,0,10*ROW('Sanitation Data'!D84)))</f>
        <v/>
      </c>
      <c r="CL90" s="373" t="str">
        <f ca="1">+IF(OFFSET('Sanitation Data'!$D$29,0,10*ROW('Sanitation Data'!D84))="","",OFFSET('Sanitation Data'!$D$29,0,10*ROW('Sanitation Data'!D84)))</f>
        <v/>
      </c>
      <c r="CM90" s="373" t="str">
        <f ca="1">+IF(OFFSET('Sanitation Data'!$D$30,0,10*ROW('Sanitation Data'!D84))="","",OFFSET('Sanitation Data'!$D$30,0,10*ROW('Sanitation Data'!D84)))</f>
        <v/>
      </c>
      <c r="CN90" s="373" t="str">
        <f ca="1">+IF(OFFSET('Sanitation Data'!$D$31,0,10*ROW('Sanitation Data'!D84))="","",OFFSET('Sanitation Data'!$D$31,0,10*ROW('Sanitation Data'!D84)))</f>
        <v/>
      </c>
      <c r="CO90" s="373" t="str">
        <f ca="1">+IF(OFFSET('Sanitation Data'!$D$32,0,10*ROW('Sanitation Data'!D84))="","",OFFSET('Sanitation Data'!$D$32,0,10*ROW('Sanitation Data'!D84)))</f>
        <v/>
      </c>
      <c r="CP90" s="373" t="str">
        <f ca="1">+IF(OFFSET('Sanitation Data'!$E$28,0,10*ROW('Sanitation Data'!E84))="","",OFFSET('Sanitation Data'!$E$28,0,10*ROW('Sanitation Data'!E84)))</f>
        <v/>
      </c>
      <c r="CQ90" s="373" t="str">
        <f ca="1">+IF(OFFSET('Sanitation Data'!$E$29,0,10*ROW('Sanitation Data'!E84))="","",OFFSET('Sanitation Data'!$E$29,0,10*ROW('Sanitation Data'!E84)))</f>
        <v/>
      </c>
      <c r="CR90" s="373" t="str">
        <f ca="1">+IF(OFFSET('Sanitation Data'!$E$30,0,10*ROW('Sanitation Data'!E84))="","",OFFSET('Sanitation Data'!$E$30,0,10*ROW('Sanitation Data'!E84)))</f>
        <v/>
      </c>
      <c r="CS90" s="373" t="str">
        <f ca="1">+IF(OFFSET('Sanitation Data'!$E$31,0,10*ROW('Sanitation Data'!E84))="","",OFFSET('Sanitation Data'!$E$31,0,10*ROW('Sanitation Data'!E84)))</f>
        <v/>
      </c>
      <c r="CT90" s="373" t="str">
        <f ca="1">+IF(OFFSET('Sanitation Data'!$E$32,0,10*ROW('Sanitation Data'!E84))="","",OFFSET('Sanitation Data'!$E$32,0,10*ROW('Sanitation Data'!E84)))</f>
        <v/>
      </c>
      <c r="CU90" s="373" t="str">
        <f ca="1">+IF(OFFSET('Sanitation Data'!$F$28,0,10*ROW('Sanitation Data'!F84))="","",OFFSET('Sanitation Data'!$F$28,0,10*ROW('Sanitation Data'!F84)))</f>
        <v/>
      </c>
      <c r="CV90" s="373" t="str">
        <f ca="1">+IF(OFFSET('Sanitation Data'!$F$29,0,10*ROW('Sanitation Data'!F84))="","",OFFSET('Sanitation Data'!$F$29,0,10*ROW('Sanitation Data'!F84)))</f>
        <v/>
      </c>
      <c r="CW90" s="373" t="str">
        <f ca="1">+IF(OFFSET('Sanitation Data'!$F$30,0,10*ROW('Sanitation Data'!F84))="","",OFFSET('Sanitation Data'!$F$30,0,10*ROW('Sanitation Data'!F84)))</f>
        <v/>
      </c>
      <c r="CX90" s="373" t="str">
        <f ca="1">+IF(OFFSET('Sanitation Data'!$F$31,0,10*ROW('Sanitation Data'!F84))="","",OFFSET('Sanitation Data'!$F$31,0,10*ROW('Sanitation Data'!F84)))</f>
        <v/>
      </c>
      <c r="CY90" s="373" t="str">
        <f ca="1">+IF(OFFSET('Sanitation Data'!$F$32,0,10*ROW('Sanitation Data'!F84))="","",OFFSET('Sanitation Data'!$F$32,0,10*ROW('Sanitation Data'!F84)))</f>
        <v/>
      </c>
      <c r="CZ90" s="373" t="str">
        <f ca="1">+IF(OFFSET('Sanitation Data'!$G$28,0,10*ROW('Sanitation Data'!G84))="","",OFFSET('Sanitation Data'!$G$28,0,10*ROW('Sanitation Data'!G84)))</f>
        <v/>
      </c>
      <c r="DA90" s="373" t="str">
        <f ca="1">+IF(OFFSET('Sanitation Data'!$G$29,0,10*ROW('Sanitation Data'!G84))="","",OFFSET('Sanitation Data'!$G$29,0,10*ROW('Sanitation Data'!G84)))</f>
        <v/>
      </c>
      <c r="DB90" s="373" t="str">
        <f ca="1">+IF(OFFSET('Sanitation Data'!$G$30,0,10*ROW('Sanitation Data'!G84))="","",OFFSET('Sanitation Data'!$G$30,0,10*ROW('Sanitation Data'!G84)))</f>
        <v/>
      </c>
      <c r="DC90" s="373" t="str">
        <f ca="1">+IF(OFFSET('Sanitation Data'!$G$31,0,10*ROW('Sanitation Data'!G84))="","",OFFSET('Sanitation Data'!$G$31,0,10*ROW('Sanitation Data'!G84)))</f>
        <v/>
      </c>
      <c r="DD90" s="373" t="str">
        <f ca="1">+IF(OFFSET('Sanitation Data'!$G$32,0,10*ROW('Sanitation Data'!G84))="","",OFFSET('Sanitation Data'!$G$32,0,10*ROW('Sanitation Data'!G84)))</f>
        <v/>
      </c>
      <c r="DE90" s="373" t="str">
        <f ca="1">+IF(OFFSET('Sanitation Data'!$H$28,0,10*ROW('Sanitation Data'!H84))="","",OFFSET('Sanitation Data'!$H$28,0,10*ROW('Sanitation Data'!H84)))</f>
        <v/>
      </c>
      <c r="DF90" s="373" t="str">
        <f ca="1">+IF(OFFSET('Sanitation Data'!$H$29,0,10*ROW('Sanitation Data'!H84))="","",OFFSET('Sanitation Data'!$H$29,0,10*ROW('Sanitation Data'!H84)))</f>
        <v/>
      </c>
      <c r="DG90" s="373" t="str">
        <f ca="1">+IF(OFFSET('Sanitation Data'!$H$30,0,10*ROW('Sanitation Data'!H84))="","",OFFSET('Sanitation Data'!$H$30,0,10*ROW('Sanitation Data'!H84)))</f>
        <v/>
      </c>
      <c r="DH90" s="373" t="str">
        <f ca="1">+IF(OFFSET('Sanitation Data'!$H$31,0,10*ROW('Sanitation Data'!H84))="","",OFFSET('Sanitation Data'!$H$31,0,10*ROW('Sanitation Data'!H84)))</f>
        <v/>
      </c>
      <c r="DI90" s="373" t="str">
        <f ca="1">+IF(OFFSET('Sanitation Data'!$H$32,0,10*ROW('Sanitation Data'!H84))="","",OFFSET('Sanitation Data'!$H$32,0,10*ROW('Sanitation Data'!H84)))</f>
        <v/>
      </c>
      <c r="DJ90" s="373" t="str">
        <f ca="1">+IF(OFFSET('Sanitation Data'!$I$28,0,10*ROW('Sanitation Data'!I84))="","",OFFSET('Sanitation Data'!$I$28,0,10*ROW('Sanitation Data'!I84)))</f>
        <v/>
      </c>
      <c r="DK90" s="373" t="str">
        <f ca="1">+IF(OFFSET('Sanitation Data'!$I$29,0,10*ROW('Sanitation Data'!I84))="","",OFFSET('Sanitation Data'!$I$29,0,10*ROW('Sanitation Data'!I84)))</f>
        <v/>
      </c>
      <c r="DL90" s="373" t="str">
        <f ca="1">+IF(OFFSET('Sanitation Data'!$I$30,0,10*ROW('Sanitation Data'!I84))="","",OFFSET('Sanitation Data'!$I$30,0,10*ROW('Sanitation Data'!I84)))</f>
        <v/>
      </c>
      <c r="DM90" s="373" t="str">
        <f ca="1">+IF(OFFSET('Sanitation Data'!$I$31,0,10*ROW('Sanitation Data'!I84))="","",OFFSET('Sanitation Data'!$I$31,0,10*ROW('Sanitation Data'!I84)))</f>
        <v/>
      </c>
      <c r="DN90" s="373" t="str">
        <f ca="1">+IF(OFFSET('Sanitation Data'!$I$32,0,10*ROW('Sanitation Data'!I84))="","",OFFSET('Sanitation Data'!$I$32,0,10*ROW('Sanitation Data'!I84)))</f>
        <v/>
      </c>
      <c r="DO90" s="373" t="str">
        <f ca="1">+IF(OFFSET('Hygiene Data'!$D$11,0,10*ROW('Hygiene Data'!D84))="","",OFFSET('Hygiene Data'!$D$11,0,10*ROW('Hygiene Data'!D84)))</f>
        <v/>
      </c>
      <c r="DP90" s="373" t="str">
        <f ca="1">+IF(OFFSET('Hygiene Data'!$D$12,0,10*ROW('Hygiene Data'!D84))="","",OFFSET('Hygiene Data'!$D$12,0,10*ROW('Hygiene Data'!D84)))</f>
        <v/>
      </c>
      <c r="DQ90" s="373" t="str">
        <f ca="1">+IF(OFFSET('Hygiene Data'!$D$13,0,10*ROW('Hygiene Data'!D84))="","",OFFSET('Hygiene Data'!$D$13,0,10*ROW('Hygiene Data'!D84)))</f>
        <v/>
      </c>
      <c r="DR90" s="373" t="str">
        <f ca="1">+IF(OFFSET('Hygiene Data'!$E$11,0,10*ROW('Hygiene Data'!E84))="","",OFFSET('Hygiene Data'!$E$11,0,10*ROW('Hygiene Data'!E84)))</f>
        <v/>
      </c>
      <c r="DS90" s="373" t="str">
        <f ca="1">+IF(OFFSET('Hygiene Data'!$E$12,0,10*ROW('Hygiene Data'!E84))="","",OFFSET('Hygiene Data'!$E$12,0,10*ROW('Hygiene Data'!E84)))</f>
        <v/>
      </c>
      <c r="DT90" s="373" t="str">
        <f ca="1">+IF(OFFSET('Hygiene Data'!$E$13,0,10*ROW('Hygiene Data'!E84))="","",OFFSET('Hygiene Data'!$E$13,0,10*ROW('Hygiene Data'!E84)))</f>
        <v/>
      </c>
      <c r="DU90" s="373" t="str">
        <f ca="1">+IF(OFFSET('Hygiene Data'!$F$11,0,10*ROW('Hygiene Data'!F84))="","",OFFSET('Hygiene Data'!$F$11,0,10*ROW('Hygiene Data'!F84)))</f>
        <v/>
      </c>
      <c r="DV90" s="373" t="str">
        <f ca="1">+IF(OFFSET('Hygiene Data'!$F$12,0,10*ROW('Hygiene Data'!F84))="","",OFFSET('Hygiene Data'!$F$12,0,10*ROW('Hygiene Data'!F84)))</f>
        <v/>
      </c>
      <c r="DW90" s="373" t="str">
        <f ca="1">+IF(OFFSET('Hygiene Data'!$F$13,0,10*ROW('Hygiene Data'!F84))="","",OFFSET('Hygiene Data'!$F$13,0,10*ROW('Hygiene Data'!F84)))</f>
        <v/>
      </c>
      <c r="DX90" s="373" t="str">
        <f ca="1">+IF(OFFSET('Hygiene Data'!$G$11,0,10*ROW('Hygiene Data'!G84))="","",OFFSET('Hygiene Data'!$G$11,0,10*ROW('Hygiene Data'!G84)))</f>
        <v/>
      </c>
      <c r="DY90" s="373" t="str">
        <f ca="1">+IF(OFFSET('Hygiene Data'!$G$12,0,10*ROW('Hygiene Data'!G84))="","",OFFSET('Hygiene Data'!$G$12,0,10*ROW('Hygiene Data'!G84)))</f>
        <v/>
      </c>
      <c r="DZ90" s="373" t="str">
        <f ca="1">+IF(OFFSET('Hygiene Data'!$G$13,0,10*ROW('Hygiene Data'!G84))="","",OFFSET('Hygiene Data'!$G$13,0,10*ROW('Hygiene Data'!G84)))</f>
        <v/>
      </c>
      <c r="EA90" s="373" t="str">
        <f ca="1">+IF(OFFSET('Hygiene Data'!$H$11,0,10*ROW('Hygiene Data'!H84))="","",OFFSET('Hygiene Data'!$H$11,0,10*ROW('Hygiene Data'!H84)))</f>
        <v/>
      </c>
      <c r="EB90" s="373" t="str">
        <f ca="1">+IF(OFFSET('Hygiene Data'!$H$12,0,10*ROW('Hygiene Data'!H84))="","",OFFSET('Hygiene Data'!$H$12,0,10*ROW('Hygiene Data'!H84)))</f>
        <v/>
      </c>
      <c r="EC90" s="373" t="str">
        <f ca="1">+IF(OFFSET('Hygiene Data'!$H$13,0,10*ROW('Hygiene Data'!H84))="","",OFFSET('Hygiene Data'!$H$13,0,10*ROW('Hygiene Data'!H84)))</f>
        <v/>
      </c>
      <c r="ED90" s="373" t="str">
        <f ca="1">+IF(OFFSET('Hygiene Data'!$I$11,0,10*ROW('Hygiene Data'!I84))="","",OFFSET('Hygiene Data'!$I$11,0,10*ROW('Hygiene Data'!I84)))</f>
        <v/>
      </c>
      <c r="EE90" s="373" t="str">
        <f ca="1">+IF(OFFSET('Hygiene Data'!$I$12,0,10*ROW('Hygiene Data'!I84))="","",OFFSET('Hygiene Data'!$I$12,0,10*ROW('Hygiene Data'!I84)))</f>
        <v/>
      </c>
      <c r="EF90" s="373" t="str">
        <f ca="1">+IF(OFFSET('Hygiene Data'!$I$13,0,10*ROW('Hygiene Data'!I84))="","",OFFSET('Hygiene Data'!$I$13,0,10*ROW('Hygiene Data'!I84)))</f>
        <v/>
      </c>
    </row>
    <row r="91" spans="1:136" x14ac:dyDescent="0.25">
      <c r="A91" s="482" t="str">
        <f ca="1">+IF(OFFSET('Water Data'!$B$2,0,10*ROW('Water Data'!E85))="","",OFFSET('Water Data'!$B$2,0,10*ROW('Water Data'!E85)))</f>
        <v/>
      </c>
      <c r="B91" s="48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9" t="str">
        <f t="shared" ca="1" si="1"/>
        <v/>
      </c>
      <c r="D91" s="51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3" t="str">
        <f ca="1">+IF(OFFSET('Water Data'!$D$27,0,10*ROW('Water Data'!D85))="","",OFFSET('Water Data'!$D$27,0,10*ROW('Water Data'!D85)))</f>
        <v/>
      </c>
      <c r="BT91" s="373" t="str">
        <f ca="1">+IF(OFFSET('Water Data'!$D$28,0,10*ROW('Water Data'!D85))="","",OFFSET('Water Data'!$D$28,0,10*ROW('Water Data'!D85)))</f>
        <v/>
      </c>
      <c r="BU91" s="373" t="str">
        <f ca="1">+IF(OFFSET('Water Data'!$D$29,0,10*ROW('Water Data'!D85))="","",OFFSET('Water Data'!$D$29,0,10*ROW('Water Data'!D85)))</f>
        <v/>
      </c>
      <c r="BV91" s="373" t="str">
        <f ca="1">+IF(OFFSET('Water Data'!$E$27,0,10*ROW('Water Data'!E85))="","",OFFSET('Water Data'!$E$27,0,10*ROW('Water Data'!E85)))</f>
        <v/>
      </c>
      <c r="BW91" s="373" t="str">
        <f ca="1">+IF(OFFSET('Water Data'!$E$28,0,10*ROW('Water Data'!E85))="","",OFFSET('Water Data'!$E$28,0,10*ROW('Water Data'!E85)))</f>
        <v/>
      </c>
      <c r="BX91" s="373" t="str">
        <f ca="1">+IF(OFFSET('Water Data'!$E$29,0,10*ROW('Water Data'!E85))="","",OFFSET('Water Data'!$E$29,0,10*ROW('Water Data'!E85)))</f>
        <v/>
      </c>
      <c r="BY91" s="373" t="str">
        <f ca="1">+IF(OFFSET('Water Data'!$F$27,0,10*ROW('Water Data'!F85))="","",OFFSET('Water Data'!$F$27,0,10*ROW('Water Data'!F85)))</f>
        <v/>
      </c>
      <c r="BZ91" s="373" t="str">
        <f ca="1">+IF(OFFSET('Water Data'!$F$28,0,10*ROW('Water Data'!F85))="","",OFFSET('Water Data'!$F$28,0,10*ROW('Water Data'!F85)))</f>
        <v/>
      </c>
      <c r="CA91" s="373" t="str">
        <f ca="1">+IF(OFFSET('Water Data'!$F$29,0,10*ROW('Water Data'!F85))="","",OFFSET('Water Data'!$F$29,0,10*ROW('Water Data'!F85)))</f>
        <v/>
      </c>
      <c r="CB91" s="373" t="str">
        <f ca="1">+IF(OFFSET('Water Data'!$G$27,0,10*ROW('Water Data'!G85))="","",OFFSET('Water Data'!$G$27,0,10*ROW('Water Data'!G85)))</f>
        <v/>
      </c>
      <c r="CC91" s="373" t="str">
        <f ca="1">+IF(OFFSET('Water Data'!$G$28,0,10*ROW('Water Data'!G85))="","",OFFSET('Water Data'!$G$28,0,10*ROW('Water Data'!G85)))</f>
        <v/>
      </c>
      <c r="CD91" s="373" t="str">
        <f ca="1">+IF(OFFSET('Water Data'!$G$29,0,10*ROW('Water Data'!G85))="","",OFFSET('Water Data'!$G$29,0,10*ROW('Water Data'!G85)))</f>
        <v/>
      </c>
      <c r="CE91" s="373" t="str">
        <f ca="1">+IF(OFFSET('Water Data'!$H$27,0,10*ROW('Water Data'!H85))="","",OFFSET('Water Data'!$H$27,0,10*ROW('Water Data'!H85)))</f>
        <v/>
      </c>
      <c r="CF91" s="373" t="str">
        <f ca="1">+IF(OFFSET('Water Data'!$H$28,0,10*ROW('Water Data'!H85))="","",OFFSET('Water Data'!$H$28,0,10*ROW('Water Data'!H85)))</f>
        <v/>
      </c>
      <c r="CG91" s="373" t="str">
        <f ca="1">+IF(OFFSET('Water Data'!$H$29,0,10*ROW('Water Data'!H85))="","",OFFSET('Water Data'!$H$29,0,10*ROW('Water Data'!H85)))</f>
        <v/>
      </c>
      <c r="CH91" s="373" t="str">
        <f ca="1">+IF(OFFSET('Water Data'!$I$27,0,10*ROW('Water Data'!I85))="","",OFFSET('Water Data'!$I$27,0,10*ROW('Water Data'!I85)))</f>
        <v/>
      </c>
      <c r="CI91" s="373" t="str">
        <f ca="1">+IF(OFFSET('Water Data'!$I$28,0,10*ROW('Water Data'!I85))="","",OFFSET('Water Data'!$I$28,0,10*ROW('Water Data'!I85)))</f>
        <v/>
      </c>
      <c r="CJ91" s="373" t="str">
        <f ca="1">+IF(OFFSET('Water Data'!$I$29,0,10*ROW('Water Data'!I85))="","",OFFSET('Water Data'!$I$29,0,10*ROW('Water Data'!I85)))</f>
        <v/>
      </c>
      <c r="CK91" s="373" t="str">
        <f ca="1">+IF(OFFSET('Sanitation Data'!$D$28,0,10*ROW('Sanitation Data'!D85))="","",OFFSET('Sanitation Data'!$D$28,0,10*ROW('Sanitation Data'!D85)))</f>
        <v/>
      </c>
      <c r="CL91" s="373" t="str">
        <f ca="1">+IF(OFFSET('Sanitation Data'!$D$29,0,10*ROW('Sanitation Data'!D85))="","",OFFSET('Sanitation Data'!$D$29,0,10*ROW('Sanitation Data'!D85)))</f>
        <v/>
      </c>
      <c r="CM91" s="373" t="str">
        <f ca="1">+IF(OFFSET('Sanitation Data'!$D$30,0,10*ROW('Sanitation Data'!D85))="","",OFFSET('Sanitation Data'!$D$30,0,10*ROW('Sanitation Data'!D85)))</f>
        <v/>
      </c>
      <c r="CN91" s="373" t="str">
        <f ca="1">+IF(OFFSET('Sanitation Data'!$D$31,0,10*ROW('Sanitation Data'!D85))="","",OFFSET('Sanitation Data'!$D$31,0,10*ROW('Sanitation Data'!D85)))</f>
        <v/>
      </c>
      <c r="CO91" s="373" t="str">
        <f ca="1">+IF(OFFSET('Sanitation Data'!$D$32,0,10*ROW('Sanitation Data'!D85))="","",OFFSET('Sanitation Data'!$D$32,0,10*ROW('Sanitation Data'!D85)))</f>
        <v/>
      </c>
      <c r="CP91" s="373" t="str">
        <f ca="1">+IF(OFFSET('Sanitation Data'!$E$28,0,10*ROW('Sanitation Data'!E85))="","",OFFSET('Sanitation Data'!$E$28,0,10*ROW('Sanitation Data'!E85)))</f>
        <v/>
      </c>
      <c r="CQ91" s="373" t="str">
        <f ca="1">+IF(OFFSET('Sanitation Data'!$E$29,0,10*ROW('Sanitation Data'!E85))="","",OFFSET('Sanitation Data'!$E$29,0,10*ROW('Sanitation Data'!E85)))</f>
        <v/>
      </c>
      <c r="CR91" s="373" t="str">
        <f ca="1">+IF(OFFSET('Sanitation Data'!$E$30,0,10*ROW('Sanitation Data'!E85))="","",OFFSET('Sanitation Data'!$E$30,0,10*ROW('Sanitation Data'!E85)))</f>
        <v/>
      </c>
      <c r="CS91" s="373" t="str">
        <f ca="1">+IF(OFFSET('Sanitation Data'!$E$31,0,10*ROW('Sanitation Data'!E85))="","",OFFSET('Sanitation Data'!$E$31,0,10*ROW('Sanitation Data'!E85)))</f>
        <v/>
      </c>
      <c r="CT91" s="373" t="str">
        <f ca="1">+IF(OFFSET('Sanitation Data'!$E$32,0,10*ROW('Sanitation Data'!E85))="","",OFFSET('Sanitation Data'!$E$32,0,10*ROW('Sanitation Data'!E85)))</f>
        <v/>
      </c>
      <c r="CU91" s="373" t="str">
        <f ca="1">+IF(OFFSET('Sanitation Data'!$F$28,0,10*ROW('Sanitation Data'!F85))="","",OFFSET('Sanitation Data'!$F$28,0,10*ROW('Sanitation Data'!F85)))</f>
        <v/>
      </c>
      <c r="CV91" s="373" t="str">
        <f ca="1">+IF(OFFSET('Sanitation Data'!$F$29,0,10*ROW('Sanitation Data'!F85))="","",OFFSET('Sanitation Data'!$F$29,0,10*ROW('Sanitation Data'!F85)))</f>
        <v/>
      </c>
      <c r="CW91" s="373" t="str">
        <f ca="1">+IF(OFFSET('Sanitation Data'!$F$30,0,10*ROW('Sanitation Data'!F85))="","",OFFSET('Sanitation Data'!$F$30,0,10*ROW('Sanitation Data'!F85)))</f>
        <v/>
      </c>
      <c r="CX91" s="373" t="str">
        <f ca="1">+IF(OFFSET('Sanitation Data'!$F$31,0,10*ROW('Sanitation Data'!F85))="","",OFFSET('Sanitation Data'!$F$31,0,10*ROW('Sanitation Data'!F85)))</f>
        <v/>
      </c>
      <c r="CY91" s="373" t="str">
        <f ca="1">+IF(OFFSET('Sanitation Data'!$F$32,0,10*ROW('Sanitation Data'!F85))="","",OFFSET('Sanitation Data'!$F$32,0,10*ROW('Sanitation Data'!F85)))</f>
        <v/>
      </c>
      <c r="CZ91" s="373" t="str">
        <f ca="1">+IF(OFFSET('Sanitation Data'!$G$28,0,10*ROW('Sanitation Data'!G85))="","",OFFSET('Sanitation Data'!$G$28,0,10*ROW('Sanitation Data'!G85)))</f>
        <v/>
      </c>
      <c r="DA91" s="373" t="str">
        <f ca="1">+IF(OFFSET('Sanitation Data'!$G$29,0,10*ROW('Sanitation Data'!G85))="","",OFFSET('Sanitation Data'!$G$29,0,10*ROW('Sanitation Data'!G85)))</f>
        <v/>
      </c>
      <c r="DB91" s="373" t="str">
        <f ca="1">+IF(OFFSET('Sanitation Data'!$G$30,0,10*ROW('Sanitation Data'!G85))="","",OFFSET('Sanitation Data'!$G$30,0,10*ROW('Sanitation Data'!G85)))</f>
        <v/>
      </c>
      <c r="DC91" s="373" t="str">
        <f ca="1">+IF(OFFSET('Sanitation Data'!$G$31,0,10*ROW('Sanitation Data'!G85))="","",OFFSET('Sanitation Data'!$G$31,0,10*ROW('Sanitation Data'!G85)))</f>
        <v/>
      </c>
      <c r="DD91" s="373" t="str">
        <f ca="1">+IF(OFFSET('Sanitation Data'!$G$32,0,10*ROW('Sanitation Data'!G85))="","",OFFSET('Sanitation Data'!$G$32,0,10*ROW('Sanitation Data'!G85)))</f>
        <v/>
      </c>
      <c r="DE91" s="373" t="str">
        <f ca="1">+IF(OFFSET('Sanitation Data'!$H$28,0,10*ROW('Sanitation Data'!H85))="","",OFFSET('Sanitation Data'!$H$28,0,10*ROW('Sanitation Data'!H85)))</f>
        <v/>
      </c>
      <c r="DF91" s="373" t="str">
        <f ca="1">+IF(OFFSET('Sanitation Data'!$H$29,0,10*ROW('Sanitation Data'!H85))="","",OFFSET('Sanitation Data'!$H$29,0,10*ROW('Sanitation Data'!H85)))</f>
        <v/>
      </c>
      <c r="DG91" s="373" t="str">
        <f ca="1">+IF(OFFSET('Sanitation Data'!$H$30,0,10*ROW('Sanitation Data'!H85))="","",OFFSET('Sanitation Data'!$H$30,0,10*ROW('Sanitation Data'!H85)))</f>
        <v/>
      </c>
      <c r="DH91" s="373" t="str">
        <f ca="1">+IF(OFFSET('Sanitation Data'!$H$31,0,10*ROW('Sanitation Data'!H85))="","",OFFSET('Sanitation Data'!$H$31,0,10*ROW('Sanitation Data'!H85)))</f>
        <v/>
      </c>
      <c r="DI91" s="373" t="str">
        <f ca="1">+IF(OFFSET('Sanitation Data'!$H$32,0,10*ROW('Sanitation Data'!H85))="","",OFFSET('Sanitation Data'!$H$32,0,10*ROW('Sanitation Data'!H85)))</f>
        <v/>
      </c>
      <c r="DJ91" s="373" t="str">
        <f ca="1">+IF(OFFSET('Sanitation Data'!$I$28,0,10*ROW('Sanitation Data'!I85))="","",OFFSET('Sanitation Data'!$I$28,0,10*ROW('Sanitation Data'!I85)))</f>
        <v/>
      </c>
      <c r="DK91" s="373" t="str">
        <f ca="1">+IF(OFFSET('Sanitation Data'!$I$29,0,10*ROW('Sanitation Data'!I85))="","",OFFSET('Sanitation Data'!$I$29,0,10*ROW('Sanitation Data'!I85)))</f>
        <v/>
      </c>
      <c r="DL91" s="373" t="str">
        <f ca="1">+IF(OFFSET('Sanitation Data'!$I$30,0,10*ROW('Sanitation Data'!I85))="","",OFFSET('Sanitation Data'!$I$30,0,10*ROW('Sanitation Data'!I85)))</f>
        <v/>
      </c>
      <c r="DM91" s="373" t="str">
        <f ca="1">+IF(OFFSET('Sanitation Data'!$I$31,0,10*ROW('Sanitation Data'!I85))="","",OFFSET('Sanitation Data'!$I$31,0,10*ROW('Sanitation Data'!I85)))</f>
        <v/>
      </c>
      <c r="DN91" s="373" t="str">
        <f ca="1">+IF(OFFSET('Sanitation Data'!$I$32,0,10*ROW('Sanitation Data'!I85))="","",OFFSET('Sanitation Data'!$I$32,0,10*ROW('Sanitation Data'!I85)))</f>
        <v/>
      </c>
      <c r="DO91" s="373" t="str">
        <f ca="1">+IF(OFFSET('Hygiene Data'!$D$11,0,10*ROW('Hygiene Data'!D85))="","",OFFSET('Hygiene Data'!$D$11,0,10*ROW('Hygiene Data'!D85)))</f>
        <v/>
      </c>
      <c r="DP91" s="373" t="str">
        <f ca="1">+IF(OFFSET('Hygiene Data'!$D$12,0,10*ROW('Hygiene Data'!D85))="","",OFFSET('Hygiene Data'!$D$12,0,10*ROW('Hygiene Data'!D85)))</f>
        <v/>
      </c>
      <c r="DQ91" s="373" t="str">
        <f ca="1">+IF(OFFSET('Hygiene Data'!$D$13,0,10*ROW('Hygiene Data'!D85))="","",OFFSET('Hygiene Data'!$D$13,0,10*ROW('Hygiene Data'!D85)))</f>
        <v/>
      </c>
      <c r="DR91" s="373" t="str">
        <f ca="1">+IF(OFFSET('Hygiene Data'!$E$11,0,10*ROW('Hygiene Data'!E85))="","",OFFSET('Hygiene Data'!$E$11,0,10*ROW('Hygiene Data'!E85)))</f>
        <v/>
      </c>
      <c r="DS91" s="373" t="str">
        <f ca="1">+IF(OFFSET('Hygiene Data'!$E$12,0,10*ROW('Hygiene Data'!E85))="","",OFFSET('Hygiene Data'!$E$12,0,10*ROW('Hygiene Data'!E85)))</f>
        <v/>
      </c>
      <c r="DT91" s="373" t="str">
        <f ca="1">+IF(OFFSET('Hygiene Data'!$E$13,0,10*ROW('Hygiene Data'!E85))="","",OFFSET('Hygiene Data'!$E$13,0,10*ROW('Hygiene Data'!E85)))</f>
        <v/>
      </c>
      <c r="DU91" s="373" t="str">
        <f ca="1">+IF(OFFSET('Hygiene Data'!$F$11,0,10*ROW('Hygiene Data'!F85))="","",OFFSET('Hygiene Data'!$F$11,0,10*ROW('Hygiene Data'!F85)))</f>
        <v/>
      </c>
      <c r="DV91" s="373" t="str">
        <f ca="1">+IF(OFFSET('Hygiene Data'!$F$12,0,10*ROW('Hygiene Data'!F85))="","",OFFSET('Hygiene Data'!$F$12,0,10*ROW('Hygiene Data'!F85)))</f>
        <v/>
      </c>
      <c r="DW91" s="373" t="str">
        <f ca="1">+IF(OFFSET('Hygiene Data'!$F$13,0,10*ROW('Hygiene Data'!F85))="","",OFFSET('Hygiene Data'!$F$13,0,10*ROW('Hygiene Data'!F85)))</f>
        <v/>
      </c>
      <c r="DX91" s="373" t="str">
        <f ca="1">+IF(OFFSET('Hygiene Data'!$G$11,0,10*ROW('Hygiene Data'!G85))="","",OFFSET('Hygiene Data'!$G$11,0,10*ROW('Hygiene Data'!G85)))</f>
        <v/>
      </c>
      <c r="DY91" s="373" t="str">
        <f ca="1">+IF(OFFSET('Hygiene Data'!$G$12,0,10*ROW('Hygiene Data'!G85))="","",OFFSET('Hygiene Data'!$G$12,0,10*ROW('Hygiene Data'!G85)))</f>
        <v/>
      </c>
      <c r="DZ91" s="373" t="str">
        <f ca="1">+IF(OFFSET('Hygiene Data'!$G$13,0,10*ROW('Hygiene Data'!G85))="","",OFFSET('Hygiene Data'!$G$13,0,10*ROW('Hygiene Data'!G85)))</f>
        <v/>
      </c>
      <c r="EA91" s="373" t="str">
        <f ca="1">+IF(OFFSET('Hygiene Data'!$H$11,0,10*ROW('Hygiene Data'!H85))="","",OFFSET('Hygiene Data'!$H$11,0,10*ROW('Hygiene Data'!H85)))</f>
        <v/>
      </c>
      <c r="EB91" s="373" t="str">
        <f ca="1">+IF(OFFSET('Hygiene Data'!$H$12,0,10*ROW('Hygiene Data'!H85))="","",OFFSET('Hygiene Data'!$H$12,0,10*ROW('Hygiene Data'!H85)))</f>
        <v/>
      </c>
      <c r="EC91" s="373" t="str">
        <f ca="1">+IF(OFFSET('Hygiene Data'!$H$13,0,10*ROW('Hygiene Data'!H85))="","",OFFSET('Hygiene Data'!$H$13,0,10*ROW('Hygiene Data'!H85)))</f>
        <v/>
      </c>
      <c r="ED91" s="373" t="str">
        <f ca="1">+IF(OFFSET('Hygiene Data'!$I$11,0,10*ROW('Hygiene Data'!I85))="","",OFFSET('Hygiene Data'!$I$11,0,10*ROW('Hygiene Data'!I85)))</f>
        <v/>
      </c>
      <c r="EE91" s="373" t="str">
        <f ca="1">+IF(OFFSET('Hygiene Data'!$I$12,0,10*ROW('Hygiene Data'!I85))="","",OFFSET('Hygiene Data'!$I$12,0,10*ROW('Hygiene Data'!I85)))</f>
        <v/>
      </c>
      <c r="EF91" s="373" t="str">
        <f ca="1">+IF(OFFSET('Hygiene Data'!$I$13,0,10*ROW('Hygiene Data'!I85))="","",OFFSET('Hygiene Data'!$I$13,0,10*ROW('Hygiene Data'!I85)))</f>
        <v/>
      </c>
    </row>
    <row r="92" spans="1:136" x14ac:dyDescent="0.25">
      <c r="A92" s="482" t="str">
        <f ca="1">+IF(OFFSET('Water Data'!$B$2,0,10*ROW('Water Data'!E86))="","",OFFSET('Water Data'!$B$2,0,10*ROW('Water Data'!E86)))</f>
        <v/>
      </c>
      <c r="B92" s="48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9" t="str">
        <f t="shared" ca="1" si="1"/>
        <v/>
      </c>
      <c r="D92" s="51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3" t="str">
        <f ca="1">+IF(OFFSET('Water Data'!$D$27,0,10*ROW('Water Data'!D86))="","",OFFSET('Water Data'!$D$27,0,10*ROW('Water Data'!D86)))</f>
        <v/>
      </c>
      <c r="BT92" s="373" t="str">
        <f ca="1">+IF(OFFSET('Water Data'!$D$28,0,10*ROW('Water Data'!D86))="","",OFFSET('Water Data'!$D$28,0,10*ROW('Water Data'!D86)))</f>
        <v/>
      </c>
      <c r="BU92" s="373" t="str">
        <f ca="1">+IF(OFFSET('Water Data'!$D$29,0,10*ROW('Water Data'!D86))="","",OFFSET('Water Data'!$D$29,0,10*ROW('Water Data'!D86)))</f>
        <v/>
      </c>
      <c r="BV92" s="373" t="str">
        <f ca="1">+IF(OFFSET('Water Data'!$E$27,0,10*ROW('Water Data'!E86))="","",OFFSET('Water Data'!$E$27,0,10*ROW('Water Data'!E86)))</f>
        <v/>
      </c>
      <c r="BW92" s="373" t="str">
        <f ca="1">+IF(OFFSET('Water Data'!$E$28,0,10*ROW('Water Data'!E86))="","",OFFSET('Water Data'!$E$28,0,10*ROW('Water Data'!E86)))</f>
        <v/>
      </c>
      <c r="BX92" s="373" t="str">
        <f ca="1">+IF(OFFSET('Water Data'!$E$29,0,10*ROW('Water Data'!E86))="","",OFFSET('Water Data'!$E$29,0,10*ROW('Water Data'!E86)))</f>
        <v/>
      </c>
      <c r="BY92" s="373" t="str">
        <f ca="1">+IF(OFFSET('Water Data'!$F$27,0,10*ROW('Water Data'!F86))="","",OFFSET('Water Data'!$F$27,0,10*ROW('Water Data'!F86)))</f>
        <v/>
      </c>
      <c r="BZ92" s="373" t="str">
        <f ca="1">+IF(OFFSET('Water Data'!$F$28,0,10*ROW('Water Data'!F86))="","",OFFSET('Water Data'!$F$28,0,10*ROW('Water Data'!F86)))</f>
        <v/>
      </c>
      <c r="CA92" s="373" t="str">
        <f ca="1">+IF(OFFSET('Water Data'!$F$29,0,10*ROW('Water Data'!F86))="","",OFFSET('Water Data'!$F$29,0,10*ROW('Water Data'!F86)))</f>
        <v/>
      </c>
      <c r="CB92" s="373" t="str">
        <f ca="1">+IF(OFFSET('Water Data'!$G$27,0,10*ROW('Water Data'!G86))="","",OFFSET('Water Data'!$G$27,0,10*ROW('Water Data'!G86)))</f>
        <v/>
      </c>
      <c r="CC92" s="373" t="str">
        <f ca="1">+IF(OFFSET('Water Data'!$G$28,0,10*ROW('Water Data'!G86))="","",OFFSET('Water Data'!$G$28,0,10*ROW('Water Data'!G86)))</f>
        <v/>
      </c>
      <c r="CD92" s="373" t="str">
        <f ca="1">+IF(OFFSET('Water Data'!$G$29,0,10*ROW('Water Data'!G86))="","",OFFSET('Water Data'!$G$29,0,10*ROW('Water Data'!G86)))</f>
        <v/>
      </c>
      <c r="CE92" s="373" t="str">
        <f ca="1">+IF(OFFSET('Water Data'!$H$27,0,10*ROW('Water Data'!H86))="","",OFFSET('Water Data'!$H$27,0,10*ROW('Water Data'!H86)))</f>
        <v/>
      </c>
      <c r="CF92" s="373" t="str">
        <f ca="1">+IF(OFFSET('Water Data'!$H$28,0,10*ROW('Water Data'!H86))="","",OFFSET('Water Data'!$H$28,0,10*ROW('Water Data'!H86)))</f>
        <v/>
      </c>
      <c r="CG92" s="373" t="str">
        <f ca="1">+IF(OFFSET('Water Data'!$H$29,0,10*ROW('Water Data'!H86))="","",OFFSET('Water Data'!$H$29,0,10*ROW('Water Data'!H86)))</f>
        <v/>
      </c>
      <c r="CH92" s="373" t="str">
        <f ca="1">+IF(OFFSET('Water Data'!$I$27,0,10*ROW('Water Data'!I86))="","",OFFSET('Water Data'!$I$27,0,10*ROW('Water Data'!I86)))</f>
        <v/>
      </c>
      <c r="CI92" s="373" t="str">
        <f ca="1">+IF(OFFSET('Water Data'!$I$28,0,10*ROW('Water Data'!I86))="","",OFFSET('Water Data'!$I$28,0,10*ROW('Water Data'!I86)))</f>
        <v/>
      </c>
      <c r="CJ92" s="373" t="str">
        <f ca="1">+IF(OFFSET('Water Data'!$I$29,0,10*ROW('Water Data'!I86))="","",OFFSET('Water Data'!$I$29,0,10*ROW('Water Data'!I86)))</f>
        <v/>
      </c>
      <c r="CK92" s="373" t="str">
        <f ca="1">+IF(OFFSET('Sanitation Data'!$D$28,0,10*ROW('Sanitation Data'!D86))="","",OFFSET('Sanitation Data'!$D$28,0,10*ROW('Sanitation Data'!D86)))</f>
        <v/>
      </c>
      <c r="CL92" s="373" t="str">
        <f ca="1">+IF(OFFSET('Sanitation Data'!$D$29,0,10*ROW('Sanitation Data'!D86))="","",OFFSET('Sanitation Data'!$D$29,0,10*ROW('Sanitation Data'!D86)))</f>
        <v/>
      </c>
      <c r="CM92" s="373" t="str">
        <f ca="1">+IF(OFFSET('Sanitation Data'!$D$30,0,10*ROW('Sanitation Data'!D86))="","",OFFSET('Sanitation Data'!$D$30,0,10*ROW('Sanitation Data'!D86)))</f>
        <v/>
      </c>
      <c r="CN92" s="373" t="str">
        <f ca="1">+IF(OFFSET('Sanitation Data'!$D$31,0,10*ROW('Sanitation Data'!D86))="","",OFFSET('Sanitation Data'!$D$31,0,10*ROW('Sanitation Data'!D86)))</f>
        <v/>
      </c>
      <c r="CO92" s="373" t="str">
        <f ca="1">+IF(OFFSET('Sanitation Data'!$D$32,0,10*ROW('Sanitation Data'!D86))="","",OFFSET('Sanitation Data'!$D$32,0,10*ROW('Sanitation Data'!D86)))</f>
        <v/>
      </c>
      <c r="CP92" s="373" t="str">
        <f ca="1">+IF(OFFSET('Sanitation Data'!$E$28,0,10*ROW('Sanitation Data'!E86))="","",OFFSET('Sanitation Data'!$E$28,0,10*ROW('Sanitation Data'!E86)))</f>
        <v/>
      </c>
      <c r="CQ92" s="373" t="str">
        <f ca="1">+IF(OFFSET('Sanitation Data'!$E$29,0,10*ROW('Sanitation Data'!E86))="","",OFFSET('Sanitation Data'!$E$29,0,10*ROW('Sanitation Data'!E86)))</f>
        <v/>
      </c>
      <c r="CR92" s="373" t="str">
        <f ca="1">+IF(OFFSET('Sanitation Data'!$E$30,0,10*ROW('Sanitation Data'!E86))="","",OFFSET('Sanitation Data'!$E$30,0,10*ROW('Sanitation Data'!E86)))</f>
        <v/>
      </c>
      <c r="CS92" s="373" t="str">
        <f ca="1">+IF(OFFSET('Sanitation Data'!$E$31,0,10*ROW('Sanitation Data'!E86))="","",OFFSET('Sanitation Data'!$E$31,0,10*ROW('Sanitation Data'!E86)))</f>
        <v/>
      </c>
      <c r="CT92" s="373" t="str">
        <f ca="1">+IF(OFFSET('Sanitation Data'!$E$32,0,10*ROW('Sanitation Data'!E86))="","",OFFSET('Sanitation Data'!$E$32,0,10*ROW('Sanitation Data'!E86)))</f>
        <v/>
      </c>
      <c r="CU92" s="373" t="str">
        <f ca="1">+IF(OFFSET('Sanitation Data'!$F$28,0,10*ROW('Sanitation Data'!F86))="","",OFFSET('Sanitation Data'!$F$28,0,10*ROW('Sanitation Data'!F86)))</f>
        <v/>
      </c>
      <c r="CV92" s="373" t="str">
        <f ca="1">+IF(OFFSET('Sanitation Data'!$F$29,0,10*ROW('Sanitation Data'!F86))="","",OFFSET('Sanitation Data'!$F$29,0,10*ROW('Sanitation Data'!F86)))</f>
        <v/>
      </c>
      <c r="CW92" s="373" t="str">
        <f ca="1">+IF(OFFSET('Sanitation Data'!$F$30,0,10*ROW('Sanitation Data'!F86))="","",OFFSET('Sanitation Data'!$F$30,0,10*ROW('Sanitation Data'!F86)))</f>
        <v/>
      </c>
      <c r="CX92" s="373" t="str">
        <f ca="1">+IF(OFFSET('Sanitation Data'!$F$31,0,10*ROW('Sanitation Data'!F86))="","",OFFSET('Sanitation Data'!$F$31,0,10*ROW('Sanitation Data'!F86)))</f>
        <v/>
      </c>
      <c r="CY92" s="373" t="str">
        <f ca="1">+IF(OFFSET('Sanitation Data'!$F$32,0,10*ROW('Sanitation Data'!F86))="","",OFFSET('Sanitation Data'!$F$32,0,10*ROW('Sanitation Data'!F86)))</f>
        <v/>
      </c>
      <c r="CZ92" s="373" t="str">
        <f ca="1">+IF(OFFSET('Sanitation Data'!$G$28,0,10*ROW('Sanitation Data'!G86))="","",OFFSET('Sanitation Data'!$G$28,0,10*ROW('Sanitation Data'!G86)))</f>
        <v/>
      </c>
      <c r="DA92" s="373" t="str">
        <f ca="1">+IF(OFFSET('Sanitation Data'!$G$29,0,10*ROW('Sanitation Data'!G86))="","",OFFSET('Sanitation Data'!$G$29,0,10*ROW('Sanitation Data'!G86)))</f>
        <v/>
      </c>
      <c r="DB92" s="373" t="str">
        <f ca="1">+IF(OFFSET('Sanitation Data'!$G$30,0,10*ROW('Sanitation Data'!G86))="","",OFFSET('Sanitation Data'!$G$30,0,10*ROW('Sanitation Data'!G86)))</f>
        <v/>
      </c>
      <c r="DC92" s="373" t="str">
        <f ca="1">+IF(OFFSET('Sanitation Data'!$G$31,0,10*ROW('Sanitation Data'!G86))="","",OFFSET('Sanitation Data'!$G$31,0,10*ROW('Sanitation Data'!G86)))</f>
        <v/>
      </c>
      <c r="DD92" s="373" t="str">
        <f ca="1">+IF(OFFSET('Sanitation Data'!$G$32,0,10*ROW('Sanitation Data'!G86))="","",OFFSET('Sanitation Data'!$G$32,0,10*ROW('Sanitation Data'!G86)))</f>
        <v/>
      </c>
      <c r="DE92" s="373" t="str">
        <f ca="1">+IF(OFFSET('Sanitation Data'!$H$28,0,10*ROW('Sanitation Data'!H86))="","",OFFSET('Sanitation Data'!$H$28,0,10*ROW('Sanitation Data'!H86)))</f>
        <v/>
      </c>
      <c r="DF92" s="373" t="str">
        <f ca="1">+IF(OFFSET('Sanitation Data'!$H$29,0,10*ROW('Sanitation Data'!H86))="","",OFFSET('Sanitation Data'!$H$29,0,10*ROW('Sanitation Data'!H86)))</f>
        <v/>
      </c>
      <c r="DG92" s="373" t="str">
        <f ca="1">+IF(OFFSET('Sanitation Data'!$H$30,0,10*ROW('Sanitation Data'!H86))="","",OFFSET('Sanitation Data'!$H$30,0,10*ROW('Sanitation Data'!H86)))</f>
        <v/>
      </c>
      <c r="DH92" s="373" t="str">
        <f ca="1">+IF(OFFSET('Sanitation Data'!$H$31,0,10*ROW('Sanitation Data'!H86))="","",OFFSET('Sanitation Data'!$H$31,0,10*ROW('Sanitation Data'!H86)))</f>
        <v/>
      </c>
      <c r="DI92" s="373" t="str">
        <f ca="1">+IF(OFFSET('Sanitation Data'!$H$32,0,10*ROW('Sanitation Data'!H86))="","",OFFSET('Sanitation Data'!$H$32,0,10*ROW('Sanitation Data'!H86)))</f>
        <v/>
      </c>
      <c r="DJ92" s="373" t="str">
        <f ca="1">+IF(OFFSET('Sanitation Data'!$I$28,0,10*ROW('Sanitation Data'!I86))="","",OFFSET('Sanitation Data'!$I$28,0,10*ROW('Sanitation Data'!I86)))</f>
        <v/>
      </c>
      <c r="DK92" s="373" t="str">
        <f ca="1">+IF(OFFSET('Sanitation Data'!$I$29,0,10*ROW('Sanitation Data'!I86))="","",OFFSET('Sanitation Data'!$I$29,0,10*ROW('Sanitation Data'!I86)))</f>
        <v/>
      </c>
      <c r="DL92" s="373" t="str">
        <f ca="1">+IF(OFFSET('Sanitation Data'!$I$30,0,10*ROW('Sanitation Data'!I86))="","",OFFSET('Sanitation Data'!$I$30,0,10*ROW('Sanitation Data'!I86)))</f>
        <v/>
      </c>
      <c r="DM92" s="373" t="str">
        <f ca="1">+IF(OFFSET('Sanitation Data'!$I$31,0,10*ROW('Sanitation Data'!I86))="","",OFFSET('Sanitation Data'!$I$31,0,10*ROW('Sanitation Data'!I86)))</f>
        <v/>
      </c>
      <c r="DN92" s="373" t="str">
        <f ca="1">+IF(OFFSET('Sanitation Data'!$I$32,0,10*ROW('Sanitation Data'!I86))="","",OFFSET('Sanitation Data'!$I$32,0,10*ROW('Sanitation Data'!I86)))</f>
        <v/>
      </c>
      <c r="DO92" s="373" t="str">
        <f ca="1">+IF(OFFSET('Hygiene Data'!$D$11,0,10*ROW('Hygiene Data'!D86))="","",OFFSET('Hygiene Data'!$D$11,0,10*ROW('Hygiene Data'!D86)))</f>
        <v/>
      </c>
      <c r="DP92" s="373" t="str">
        <f ca="1">+IF(OFFSET('Hygiene Data'!$D$12,0,10*ROW('Hygiene Data'!D86))="","",OFFSET('Hygiene Data'!$D$12,0,10*ROW('Hygiene Data'!D86)))</f>
        <v/>
      </c>
      <c r="DQ92" s="373" t="str">
        <f ca="1">+IF(OFFSET('Hygiene Data'!$D$13,0,10*ROW('Hygiene Data'!D86))="","",OFFSET('Hygiene Data'!$D$13,0,10*ROW('Hygiene Data'!D86)))</f>
        <v/>
      </c>
      <c r="DR92" s="373" t="str">
        <f ca="1">+IF(OFFSET('Hygiene Data'!$E$11,0,10*ROW('Hygiene Data'!E86))="","",OFFSET('Hygiene Data'!$E$11,0,10*ROW('Hygiene Data'!E86)))</f>
        <v/>
      </c>
      <c r="DS92" s="373" t="str">
        <f ca="1">+IF(OFFSET('Hygiene Data'!$E$12,0,10*ROW('Hygiene Data'!E86))="","",OFFSET('Hygiene Data'!$E$12,0,10*ROW('Hygiene Data'!E86)))</f>
        <v/>
      </c>
      <c r="DT92" s="373" t="str">
        <f ca="1">+IF(OFFSET('Hygiene Data'!$E$13,0,10*ROW('Hygiene Data'!E86))="","",OFFSET('Hygiene Data'!$E$13,0,10*ROW('Hygiene Data'!E86)))</f>
        <v/>
      </c>
      <c r="DU92" s="373" t="str">
        <f ca="1">+IF(OFFSET('Hygiene Data'!$F$11,0,10*ROW('Hygiene Data'!F86))="","",OFFSET('Hygiene Data'!$F$11,0,10*ROW('Hygiene Data'!F86)))</f>
        <v/>
      </c>
      <c r="DV92" s="373" t="str">
        <f ca="1">+IF(OFFSET('Hygiene Data'!$F$12,0,10*ROW('Hygiene Data'!F86))="","",OFFSET('Hygiene Data'!$F$12,0,10*ROW('Hygiene Data'!F86)))</f>
        <v/>
      </c>
      <c r="DW92" s="373" t="str">
        <f ca="1">+IF(OFFSET('Hygiene Data'!$F$13,0,10*ROW('Hygiene Data'!F86))="","",OFFSET('Hygiene Data'!$F$13,0,10*ROW('Hygiene Data'!F86)))</f>
        <v/>
      </c>
      <c r="DX92" s="373" t="str">
        <f ca="1">+IF(OFFSET('Hygiene Data'!$G$11,0,10*ROW('Hygiene Data'!G86))="","",OFFSET('Hygiene Data'!$G$11,0,10*ROW('Hygiene Data'!G86)))</f>
        <v/>
      </c>
      <c r="DY92" s="373" t="str">
        <f ca="1">+IF(OFFSET('Hygiene Data'!$G$12,0,10*ROW('Hygiene Data'!G86))="","",OFFSET('Hygiene Data'!$G$12,0,10*ROW('Hygiene Data'!G86)))</f>
        <v/>
      </c>
      <c r="DZ92" s="373" t="str">
        <f ca="1">+IF(OFFSET('Hygiene Data'!$G$13,0,10*ROW('Hygiene Data'!G86))="","",OFFSET('Hygiene Data'!$G$13,0,10*ROW('Hygiene Data'!G86)))</f>
        <v/>
      </c>
      <c r="EA92" s="373" t="str">
        <f ca="1">+IF(OFFSET('Hygiene Data'!$H$11,0,10*ROW('Hygiene Data'!H86))="","",OFFSET('Hygiene Data'!$H$11,0,10*ROW('Hygiene Data'!H86)))</f>
        <v/>
      </c>
      <c r="EB92" s="373" t="str">
        <f ca="1">+IF(OFFSET('Hygiene Data'!$H$12,0,10*ROW('Hygiene Data'!H86))="","",OFFSET('Hygiene Data'!$H$12,0,10*ROW('Hygiene Data'!H86)))</f>
        <v/>
      </c>
      <c r="EC92" s="373" t="str">
        <f ca="1">+IF(OFFSET('Hygiene Data'!$H$13,0,10*ROW('Hygiene Data'!H86))="","",OFFSET('Hygiene Data'!$H$13,0,10*ROW('Hygiene Data'!H86)))</f>
        <v/>
      </c>
      <c r="ED92" s="373" t="str">
        <f ca="1">+IF(OFFSET('Hygiene Data'!$I$11,0,10*ROW('Hygiene Data'!I86))="","",OFFSET('Hygiene Data'!$I$11,0,10*ROW('Hygiene Data'!I86)))</f>
        <v/>
      </c>
      <c r="EE92" s="373" t="str">
        <f ca="1">+IF(OFFSET('Hygiene Data'!$I$12,0,10*ROW('Hygiene Data'!I86))="","",OFFSET('Hygiene Data'!$I$12,0,10*ROW('Hygiene Data'!I86)))</f>
        <v/>
      </c>
      <c r="EF92" s="373" t="str">
        <f ca="1">+IF(OFFSET('Hygiene Data'!$I$13,0,10*ROW('Hygiene Data'!I86))="","",OFFSET('Hygiene Data'!$I$13,0,10*ROW('Hygiene Data'!I86)))</f>
        <v/>
      </c>
    </row>
    <row r="93" spans="1:136" x14ac:dyDescent="0.25">
      <c r="A93" s="482" t="str">
        <f ca="1">+IF(OFFSET('Water Data'!$B$2,0,10*ROW('Water Data'!E87))="","",OFFSET('Water Data'!$B$2,0,10*ROW('Water Data'!E87)))</f>
        <v/>
      </c>
      <c r="B93" s="48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9" t="str">
        <f t="shared" ca="1" si="1"/>
        <v/>
      </c>
      <c r="D93" s="51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3" t="str">
        <f ca="1">+IF(OFFSET('Water Data'!$D$27,0,10*ROW('Water Data'!D87))="","",OFFSET('Water Data'!$D$27,0,10*ROW('Water Data'!D87)))</f>
        <v/>
      </c>
      <c r="BT93" s="373" t="str">
        <f ca="1">+IF(OFFSET('Water Data'!$D$28,0,10*ROW('Water Data'!D87))="","",OFFSET('Water Data'!$D$28,0,10*ROW('Water Data'!D87)))</f>
        <v/>
      </c>
      <c r="BU93" s="373" t="str">
        <f ca="1">+IF(OFFSET('Water Data'!$D$29,0,10*ROW('Water Data'!D87))="","",OFFSET('Water Data'!$D$29,0,10*ROW('Water Data'!D87)))</f>
        <v/>
      </c>
      <c r="BV93" s="373" t="str">
        <f ca="1">+IF(OFFSET('Water Data'!$E$27,0,10*ROW('Water Data'!E87))="","",OFFSET('Water Data'!$E$27,0,10*ROW('Water Data'!E87)))</f>
        <v/>
      </c>
      <c r="BW93" s="373" t="str">
        <f ca="1">+IF(OFFSET('Water Data'!$E$28,0,10*ROW('Water Data'!E87))="","",OFFSET('Water Data'!$E$28,0,10*ROW('Water Data'!E87)))</f>
        <v/>
      </c>
      <c r="BX93" s="373" t="str">
        <f ca="1">+IF(OFFSET('Water Data'!$E$29,0,10*ROW('Water Data'!E87))="","",OFFSET('Water Data'!$E$29,0,10*ROW('Water Data'!E87)))</f>
        <v/>
      </c>
      <c r="BY93" s="373" t="str">
        <f ca="1">+IF(OFFSET('Water Data'!$F$27,0,10*ROW('Water Data'!F87))="","",OFFSET('Water Data'!$F$27,0,10*ROW('Water Data'!F87)))</f>
        <v/>
      </c>
      <c r="BZ93" s="373" t="str">
        <f ca="1">+IF(OFFSET('Water Data'!$F$28,0,10*ROW('Water Data'!F87))="","",OFFSET('Water Data'!$F$28,0,10*ROW('Water Data'!F87)))</f>
        <v/>
      </c>
      <c r="CA93" s="373" t="str">
        <f ca="1">+IF(OFFSET('Water Data'!$F$29,0,10*ROW('Water Data'!F87))="","",OFFSET('Water Data'!$F$29,0,10*ROW('Water Data'!F87)))</f>
        <v/>
      </c>
      <c r="CB93" s="373" t="str">
        <f ca="1">+IF(OFFSET('Water Data'!$G$27,0,10*ROW('Water Data'!G87))="","",OFFSET('Water Data'!$G$27,0,10*ROW('Water Data'!G87)))</f>
        <v/>
      </c>
      <c r="CC93" s="373" t="str">
        <f ca="1">+IF(OFFSET('Water Data'!$G$28,0,10*ROW('Water Data'!G87))="","",OFFSET('Water Data'!$G$28,0,10*ROW('Water Data'!G87)))</f>
        <v/>
      </c>
      <c r="CD93" s="373" t="str">
        <f ca="1">+IF(OFFSET('Water Data'!$G$29,0,10*ROW('Water Data'!G87))="","",OFFSET('Water Data'!$G$29,0,10*ROW('Water Data'!G87)))</f>
        <v/>
      </c>
      <c r="CE93" s="373" t="str">
        <f ca="1">+IF(OFFSET('Water Data'!$H$27,0,10*ROW('Water Data'!H87))="","",OFFSET('Water Data'!$H$27,0,10*ROW('Water Data'!H87)))</f>
        <v/>
      </c>
      <c r="CF93" s="373" t="str">
        <f ca="1">+IF(OFFSET('Water Data'!$H$28,0,10*ROW('Water Data'!H87))="","",OFFSET('Water Data'!$H$28,0,10*ROW('Water Data'!H87)))</f>
        <v/>
      </c>
      <c r="CG93" s="373" t="str">
        <f ca="1">+IF(OFFSET('Water Data'!$H$29,0,10*ROW('Water Data'!H87))="","",OFFSET('Water Data'!$H$29,0,10*ROW('Water Data'!H87)))</f>
        <v/>
      </c>
      <c r="CH93" s="373" t="str">
        <f ca="1">+IF(OFFSET('Water Data'!$I$27,0,10*ROW('Water Data'!I87))="","",OFFSET('Water Data'!$I$27,0,10*ROW('Water Data'!I87)))</f>
        <v/>
      </c>
      <c r="CI93" s="373" t="str">
        <f ca="1">+IF(OFFSET('Water Data'!$I$28,0,10*ROW('Water Data'!I87))="","",OFFSET('Water Data'!$I$28,0,10*ROW('Water Data'!I87)))</f>
        <v/>
      </c>
      <c r="CJ93" s="373" t="str">
        <f ca="1">+IF(OFFSET('Water Data'!$I$29,0,10*ROW('Water Data'!I87))="","",OFFSET('Water Data'!$I$29,0,10*ROW('Water Data'!I87)))</f>
        <v/>
      </c>
      <c r="CK93" s="373" t="str">
        <f ca="1">+IF(OFFSET('Sanitation Data'!$D$28,0,10*ROW('Sanitation Data'!D87))="","",OFFSET('Sanitation Data'!$D$28,0,10*ROW('Sanitation Data'!D87)))</f>
        <v/>
      </c>
      <c r="CL93" s="373" t="str">
        <f ca="1">+IF(OFFSET('Sanitation Data'!$D$29,0,10*ROW('Sanitation Data'!D87))="","",OFFSET('Sanitation Data'!$D$29,0,10*ROW('Sanitation Data'!D87)))</f>
        <v/>
      </c>
      <c r="CM93" s="373" t="str">
        <f ca="1">+IF(OFFSET('Sanitation Data'!$D$30,0,10*ROW('Sanitation Data'!D87))="","",OFFSET('Sanitation Data'!$D$30,0,10*ROW('Sanitation Data'!D87)))</f>
        <v/>
      </c>
      <c r="CN93" s="373" t="str">
        <f ca="1">+IF(OFFSET('Sanitation Data'!$D$31,0,10*ROW('Sanitation Data'!D87))="","",OFFSET('Sanitation Data'!$D$31,0,10*ROW('Sanitation Data'!D87)))</f>
        <v/>
      </c>
      <c r="CO93" s="373" t="str">
        <f ca="1">+IF(OFFSET('Sanitation Data'!$D$32,0,10*ROW('Sanitation Data'!D87))="","",OFFSET('Sanitation Data'!$D$32,0,10*ROW('Sanitation Data'!D87)))</f>
        <v/>
      </c>
      <c r="CP93" s="373" t="str">
        <f ca="1">+IF(OFFSET('Sanitation Data'!$E$28,0,10*ROW('Sanitation Data'!E87))="","",OFFSET('Sanitation Data'!$E$28,0,10*ROW('Sanitation Data'!E87)))</f>
        <v/>
      </c>
      <c r="CQ93" s="373" t="str">
        <f ca="1">+IF(OFFSET('Sanitation Data'!$E$29,0,10*ROW('Sanitation Data'!E87))="","",OFFSET('Sanitation Data'!$E$29,0,10*ROW('Sanitation Data'!E87)))</f>
        <v/>
      </c>
      <c r="CR93" s="373" t="str">
        <f ca="1">+IF(OFFSET('Sanitation Data'!$E$30,0,10*ROW('Sanitation Data'!E87))="","",OFFSET('Sanitation Data'!$E$30,0,10*ROW('Sanitation Data'!E87)))</f>
        <v/>
      </c>
      <c r="CS93" s="373" t="str">
        <f ca="1">+IF(OFFSET('Sanitation Data'!$E$31,0,10*ROW('Sanitation Data'!E87))="","",OFFSET('Sanitation Data'!$E$31,0,10*ROW('Sanitation Data'!E87)))</f>
        <v/>
      </c>
      <c r="CT93" s="373" t="str">
        <f ca="1">+IF(OFFSET('Sanitation Data'!$E$32,0,10*ROW('Sanitation Data'!E87))="","",OFFSET('Sanitation Data'!$E$32,0,10*ROW('Sanitation Data'!E87)))</f>
        <v/>
      </c>
      <c r="CU93" s="373" t="str">
        <f ca="1">+IF(OFFSET('Sanitation Data'!$F$28,0,10*ROW('Sanitation Data'!F87))="","",OFFSET('Sanitation Data'!$F$28,0,10*ROW('Sanitation Data'!F87)))</f>
        <v/>
      </c>
      <c r="CV93" s="373" t="str">
        <f ca="1">+IF(OFFSET('Sanitation Data'!$F$29,0,10*ROW('Sanitation Data'!F87))="","",OFFSET('Sanitation Data'!$F$29,0,10*ROW('Sanitation Data'!F87)))</f>
        <v/>
      </c>
      <c r="CW93" s="373" t="str">
        <f ca="1">+IF(OFFSET('Sanitation Data'!$F$30,0,10*ROW('Sanitation Data'!F87))="","",OFFSET('Sanitation Data'!$F$30,0,10*ROW('Sanitation Data'!F87)))</f>
        <v/>
      </c>
      <c r="CX93" s="373" t="str">
        <f ca="1">+IF(OFFSET('Sanitation Data'!$F$31,0,10*ROW('Sanitation Data'!F87))="","",OFFSET('Sanitation Data'!$F$31,0,10*ROW('Sanitation Data'!F87)))</f>
        <v/>
      </c>
      <c r="CY93" s="373" t="str">
        <f ca="1">+IF(OFFSET('Sanitation Data'!$F$32,0,10*ROW('Sanitation Data'!F87))="","",OFFSET('Sanitation Data'!$F$32,0,10*ROW('Sanitation Data'!F87)))</f>
        <v/>
      </c>
      <c r="CZ93" s="373" t="str">
        <f ca="1">+IF(OFFSET('Sanitation Data'!$G$28,0,10*ROW('Sanitation Data'!G87))="","",OFFSET('Sanitation Data'!$G$28,0,10*ROW('Sanitation Data'!G87)))</f>
        <v/>
      </c>
      <c r="DA93" s="373" t="str">
        <f ca="1">+IF(OFFSET('Sanitation Data'!$G$29,0,10*ROW('Sanitation Data'!G87))="","",OFFSET('Sanitation Data'!$G$29,0,10*ROW('Sanitation Data'!G87)))</f>
        <v/>
      </c>
      <c r="DB93" s="373" t="str">
        <f ca="1">+IF(OFFSET('Sanitation Data'!$G$30,0,10*ROW('Sanitation Data'!G87))="","",OFFSET('Sanitation Data'!$G$30,0,10*ROW('Sanitation Data'!G87)))</f>
        <v/>
      </c>
      <c r="DC93" s="373" t="str">
        <f ca="1">+IF(OFFSET('Sanitation Data'!$G$31,0,10*ROW('Sanitation Data'!G87))="","",OFFSET('Sanitation Data'!$G$31,0,10*ROW('Sanitation Data'!G87)))</f>
        <v/>
      </c>
      <c r="DD93" s="373" t="str">
        <f ca="1">+IF(OFFSET('Sanitation Data'!$G$32,0,10*ROW('Sanitation Data'!G87))="","",OFFSET('Sanitation Data'!$G$32,0,10*ROW('Sanitation Data'!G87)))</f>
        <v/>
      </c>
      <c r="DE93" s="373" t="str">
        <f ca="1">+IF(OFFSET('Sanitation Data'!$H$28,0,10*ROW('Sanitation Data'!H87))="","",OFFSET('Sanitation Data'!$H$28,0,10*ROW('Sanitation Data'!H87)))</f>
        <v/>
      </c>
      <c r="DF93" s="373" t="str">
        <f ca="1">+IF(OFFSET('Sanitation Data'!$H$29,0,10*ROW('Sanitation Data'!H87))="","",OFFSET('Sanitation Data'!$H$29,0,10*ROW('Sanitation Data'!H87)))</f>
        <v/>
      </c>
      <c r="DG93" s="373" t="str">
        <f ca="1">+IF(OFFSET('Sanitation Data'!$H$30,0,10*ROW('Sanitation Data'!H87))="","",OFFSET('Sanitation Data'!$H$30,0,10*ROW('Sanitation Data'!H87)))</f>
        <v/>
      </c>
      <c r="DH93" s="373" t="str">
        <f ca="1">+IF(OFFSET('Sanitation Data'!$H$31,0,10*ROW('Sanitation Data'!H87))="","",OFFSET('Sanitation Data'!$H$31,0,10*ROW('Sanitation Data'!H87)))</f>
        <v/>
      </c>
      <c r="DI93" s="373" t="str">
        <f ca="1">+IF(OFFSET('Sanitation Data'!$H$32,0,10*ROW('Sanitation Data'!H87))="","",OFFSET('Sanitation Data'!$H$32,0,10*ROW('Sanitation Data'!H87)))</f>
        <v/>
      </c>
      <c r="DJ93" s="373" t="str">
        <f ca="1">+IF(OFFSET('Sanitation Data'!$I$28,0,10*ROW('Sanitation Data'!I87))="","",OFFSET('Sanitation Data'!$I$28,0,10*ROW('Sanitation Data'!I87)))</f>
        <v/>
      </c>
      <c r="DK93" s="373" t="str">
        <f ca="1">+IF(OFFSET('Sanitation Data'!$I$29,0,10*ROW('Sanitation Data'!I87))="","",OFFSET('Sanitation Data'!$I$29,0,10*ROW('Sanitation Data'!I87)))</f>
        <v/>
      </c>
      <c r="DL93" s="373" t="str">
        <f ca="1">+IF(OFFSET('Sanitation Data'!$I$30,0,10*ROW('Sanitation Data'!I87))="","",OFFSET('Sanitation Data'!$I$30,0,10*ROW('Sanitation Data'!I87)))</f>
        <v/>
      </c>
      <c r="DM93" s="373" t="str">
        <f ca="1">+IF(OFFSET('Sanitation Data'!$I$31,0,10*ROW('Sanitation Data'!I87))="","",OFFSET('Sanitation Data'!$I$31,0,10*ROW('Sanitation Data'!I87)))</f>
        <v/>
      </c>
      <c r="DN93" s="373" t="str">
        <f ca="1">+IF(OFFSET('Sanitation Data'!$I$32,0,10*ROW('Sanitation Data'!I87))="","",OFFSET('Sanitation Data'!$I$32,0,10*ROW('Sanitation Data'!I87)))</f>
        <v/>
      </c>
      <c r="DO93" s="373" t="str">
        <f ca="1">+IF(OFFSET('Hygiene Data'!$D$11,0,10*ROW('Hygiene Data'!D87))="","",OFFSET('Hygiene Data'!$D$11,0,10*ROW('Hygiene Data'!D87)))</f>
        <v/>
      </c>
      <c r="DP93" s="373" t="str">
        <f ca="1">+IF(OFFSET('Hygiene Data'!$D$12,0,10*ROW('Hygiene Data'!D87))="","",OFFSET('Hygiene Data'!$D$12,0,10*ROW('Hygiene Data'!D87)))</f>
        <v/>
      </c>
      <c r="DQ93" s="373" t="str">
        <f ca="1">+IF(OFFSET('Hygiene Data'!$D$13,0,10*ROW('Hygiene Data'!D87))="","",OFFSET('Hygiene Data'!$D$13,0,10*ROW('Hygiene Data'!D87)))</f>
        <v/>
      </c>
      <c r="DR93" s="373" t="str">
        <f ca="1">+IF(OFFSET('Hygiene Data'!$E$11,0,10*ROW('Hygiene Data'!E87))="","",OFFSET('Hygiene Data'!$E$11,0,10*ROW('Hygiene Data'!E87)))</f>
        <v/>
      </c>
      <c r="DS93" s="373" t="str">
        <f ca="1">+IF(OFFSET('Hygiene Data'!$E$12,0,10*ROW('Hygiene Data'!E87))="","",OFFSET('Hygiene Data'!$E$12,0,10*ROW('Hygiene Data'!E87)))</f>
        <v/>
      </c>
      <c r="DT93" s="373" t="str">
        <f ca="1">+IF(OFFSET('Hygiene Data'!$E$13,0,10*ROW('Hygiene Data'!E87))="","",OFFSET('Hygiene Data'!$E$13,0,10*ROW('Hygiene Data'!E87)))</f>
        <v/>
      </c>
      <c r="DU93" s="373" t="str">
        <f ca="1">+IF(OFFSET('Hygiene Data'!$F$11,0,10*ROW('Hygiene Data'!F87))="","",OFFSET('Hygiene Data'!$F$11,0,10*ROW('Hygiene Data'!F87)))</f>
        <v/>
      </c>
      <c r="DV93" s="373" t="str">
        <f ca="1">+IF(OFFSET('Hygiene Data'!$F$12,0,10*ROW('Hygiene Data'!F87))="","",OFFSET('Hygiene Data'!$F$12,0,10*ROW('Hygiene Data'!F87)))</f>
        <v/>
      </c>
      <c r="DW93" s="373" t="str">
        <f ca="1">+IF(OFFSET('Hygiene Data'!$F$13,0,10*ROW('Hygiene Data'!F87))="","",OFFSET('Hygiene Data'!$F$13,0,10*ROW('Hygiene Data'!F87)))</f>
        <v/>
      </c>
      <c r="DX93" s="373" t="str">
        <f ca="1">+IF(OFFSET('Hygiene Data'!$G$11,0,10*ROW('Hygiene Data'!G87))="","",OFFSET('Hygiene Data'!$G$11,0,10*ROW('Hygiene Data'!G87)))</f>
        <v/>
      </c>
      <c r="DY93" s="373" t="str">
        <f ca="1">+IF(OFFSET('Hygiene Data'!$G$12,0,10*ROW('Hygiene Data'!G87))="","",OFFSET('Hygiene Data'!$G$12,0,10*ROW('Hygiene Data'!G87)))</f>
        <v/>
      </c>
      <c r="DZ93" s="373" t="str">
        <f ca="1">+IF(OFFSET('Hygiene Data'!$G$13,0,10*ROW('Hygiene Data'!G87))="","",OFFSET('Hygiene Data'!$G$13,0,10*ROW('Hygiene Data'!G87)))</f>
        <v/>
      </c>
      <c r="EA93" s="373" t="str">
        <f ca="1">+IF(OFFSET('Hygiene Data'!$H$11,0,10*ROW('Hygiene Data'!H87))="","",OFFSET('Hygiene Data'!$H$11,0,10*ROW('Hygiene Data'!H87)))</f>
        <v/>
      </c>
      <c r="EB93" s="373" t="str">
        <f ca="1">+IF(OFFSET('Hygiene Data'!$H$12,0,10*ROW('Hygiene Data'!H87))="","",OFFSET('Hygiene Data'!$H$12,0,10*ROW('Hygiene Data'!H87)))</f>
        <v/>
      </c>
      <c r="EC93" s="373" t="str">
        <f ca="1">+IF(OFFSET('Hygiene Data'!$H$13,0,10*ROW('Hygiene Data'!H87))="","",OFFSET('Hygiene Data'!$H$13,0,10*ROW('Hygiene Data'!H87)))</f>
        <v/>
      </c>
      <c r="ED93" s="373" t="str">
        <f ca="1">+IF(OFFSET('Hygiene Data'!$I$11,0,10*ROW('Hygiene Data'!I87))="","",OFFSET('Hygiene Data'!$I$11,0,10*ROW('Hygiene Data'!I87)))</f>
        <v/>
      </c>
      <c r="EE93" s="373" t="str">
        <f ca="1">+IF(OFFSET('Hygiene Data'!$I$12,0,10*ROW('Hygiene Data'!I87))="","",OFFSET('Hygiene Data'!$I$12,0,10*ROW('Hygiene Data'!I87)))</f>
        <v/>
      </c>
      <c r="EF93" s="373" t="str">
        <f ca="1">+IF(OFFSET('Hygiene Data'!$I$13,0,10*ROW('Hygiene Data'!I87))="","",OFFSET('Hygiene Data'!$I$13,0,10*ROW('Hygiene Data'!I87)))</f>
        <v/>
      </c>
    </row>
    <row r="94" spans="1:136" x14ac:dyDescent="0.25">
      <c r="A94" s="482" t="str">
        <f ca="1">+IF(OFFSET('Water Data'!$B$2,0,10*ROW('Water Data'!E88))="","",OFFSET('Water Data'!$B$2,0,10*ROW('Water Data'!E88)))</f>
        <v/>
      </c>
      <c r="B94" s="48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9" t="str">
        <f t="shared" ca="1" si="1"/>
        <v/>
      </c>
      <c r="D94" s="51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3" t="str">
        <f ca="1">+IF(OFFSET('Water Data'!$D$27,0,10*ROW('Water Data'!D88))="","",OFFSET('Water Data'!$D$27,0,10*ROW('Water Data'!D88)))</f>
        <v/>
      </c>
      <c r="BT94" s="373" t="str">
        <f ca="1">+IF(OFFSET('Water Data'!$D$28,0,10*ROW('Water Data'!D88))="","",OFFSET('Water Data'!$D$28,0,10*ROW('Water Data'!D88)))</f>
        <v/>
      </c>
      <c r="BU94" s="373" t="str">
        <f ca="1">+IF(OFFSET('Water Data'!$D$29,0,10*ROW('Water Data'!D88))="","",OFFSET('Water Data'!$D$29,0,10*ROW('Water Data'!D88)))</f>
        <v/>
      </c>
      <c r="BV94" s="373" t="str">
        <f ca="1">+IF(OFFSET('Water Data'!$E$27,0,10*ROW('Water Data'!E88))="","",OFFSET('Water Data'!$E$27,0,10*ROW('Water Data'!E88)))</f>
        <v/>
      </c>
      <c r="BW94" s="373" t="str">
        <f ca="1">+IF(OFFSET('Water Data'!$E$28,0,10*ROW('Water Data'!E88))="","",OFFSET('Water Data'!$E$28,0,10*ROW('Water Data'!E88)))</f>
        <v/>
      </c>
      <c r="BX94" s="373" t="str">
        <f ca="1">+IF(OFFSET('Water Data'!$E$29,0,10*ROW('Water Data'!E88))="","",OFFSET('Water Data'!$E$29,0,10*ROW('Water Data'!E88)))</f>
        <v/>
      </c>
      <c r="BY94" s="373" t="str">
        <f ca="1">+IF(OFFSET('Water Data'!$F$27,0,10*ROW('Water Data'!F88))="","",OFFSET('Water Data'!$F$27,0,10*ROW('Water Data'!F88)))</f>
        <v/>
      </c>
      <c r="BZ94" s="373" t="str">
        <f ca="1">+IF(OFFSET('Water Data'!$F$28,0,10*ROW('Water Data'!F88))="","",OFFSET('Water Data'!$F$28,0,10*ROW('Water Data'!F88)))</f>
        <v/>
      </c>
      <c r="CA94" s="373" t="str">
        <f ca="1">+IF(OFFSET('Water Data'!$F$29,0,10*ROW('Water Data'!F88))="","",OFFSET('Water Data'!$F$29,0,10*ROW('Water Data'!F88)))</f>
        <v/>
      </c>
      <c r="CB94" s="373" t="str">
        <f ca="1">+IF(OFFSET('Water Data'!$G$27,0,10*ROW('Water Data'!G88))="","",OFFSET('Water Data'!$G$27,0,10*ROW('Water Data'!G88)))</f>
        <v/>
      </c>
      <c r="CC94" s="373" t="str">
        <f ca="1">+IF(OFFSET('Water Data'!$G$28,0,10*ROW('Water Data'!G88))="","",OFFSET('Water Data'!$G$28,0,10*ROW('Water Data'!G88)))</f>
        <v/>
      </c>
      <c r="CD94" s="373" t="str">
        <f ca="1">+IF(OFFSET('Water Data'!$G$29,0,10*ROW('Water Data'!G88))="","",OFFSET('Water Data'!$G$29,0,10*ROW('Water Data'!G88)))</f>
        <v/>
      </c>
      <c r="CE94" s="373" t="str">
        <f ca="1">+IF(OFFSET('Water Data'!$H$27,0,10*ROW('Water Data'!H88))="","",OFFSET('Water Data'!$H$27,0,10*ROW('Water Data'!H88)))</f>
        <v/>
      </c>
      <c r="CF94" s="373" t="str">
        <f ca="1">+IF(OFFSET('Water Data'!$H$28,0,10*ROW('Water Data'!H88))="","",OFFSET('Water Data'!$H$28,0,10*ROW('Water Data'!H88)))</f>
        <v/>
      </c>
      <c r="CG94" s="373" t="str">
        <f ca="1">+IF(OFFSET('Water Data'!$H$29,0,10*ROW('Water Data'!H88))="","",OFFSET('Water Data'!$H$29,0,10*ROW('Water Data'!H88)))</f>
        <v/>
      </c>
      <c r="CH94" s="373" t="str">
        <f ca="1">+IF(OFFSET('Water Data'!$I$27,0,10*ROW('Water Data'!I88))="","",OFFSET('Water Data'!$I$27,0,10*ROW('Water Data'!I88)))</f>
        <v/>
      </c>
      <c r="CI94" s="373" t="str">
        <f ca="1">+IF(OFFSET('Water Data'!$I$28,0,10*ROW('Water Data'!I88))="","",OFFSET('Water Data'!$I$28,0,10*ROW('Water Data'!I88)))</f>
        <v/>
      </c>
      <c r="CJ94" s="373" t="str">
        <f ca="1">+IF(OFFSET('Water Data'!$I$29,0,10*ROW('Water Data'!I88))="","",OFFSET('Water Data'!$I$29,0,10*ROW('Water Data'!I88)))</f>
        <v/>
      </c>
      <c r="CK94" s="373" t="str">
        <f ca="1">+IF(OFFSET('Sanitation Data'!$D$28,0,10*ROW('Sanitation Data'!D88))="","",OFFSET('Sanitation Data'!$D$28,0,10*ROW('Sanitation Data'!D88)))</f>
        <v/>
      </c>
      <c r="CL94" s="373" t="str">
        <f ca="1">+IF(OFFSET('Sanitation Data'!$D$29,0,10*ROW('Sanitation Data'!D88))="","",OFFSET('Sanitation Data'!$D$29,0,10*ROW('Sanitation Data'!D88)))</f>
        <v/>
      </c>
      <c r="CM94" s="373" t="str">
        <f ca="1">+IF(OFFSET('Sanitation Data'!$D$30,0,10*ROW('Sanitation Data'!D88))="","",OFFSET('Sanitation Data'!$D$30,0,10*ROW('Sanitation Data'!D88)))</f>
        <v/>
      </c>
      <c r="CN94" s="373" t="str">
        <f ca="1">+IF(OFFSET('Sanitation Data'!$D$31,0,10*ROW('Sanitation Data'!D88))="","",OFFSET('Sanitation Data'!$D$31,0,10*ROW('Sanitation Data'!D88)))</f>
        <v/>
      </c>
      <c r="CO94" s="373" t="str">
        <f ca="1">+IF(OFFSET('Sanitation Data'!$D$32,0,10*ROW('Sanitation Data'!D88))="","",OFFSET('Sanitation Data'!$D$32,0,10*ROW('Sanitation Data'!D88)))</f>
        <v/>
      </c>
      <c r="CP94" s="373" t="str">
        <f ca="1">+IF(OFFSET('Sanitation Data'!$E$28,0,10*ROW('Sanitation Data'!E88))="","",OFFSET('Sanitation Data'!$E$28,0,10*ROW('Sanitation Data'!E88)))</f>
        <v/>
      </c>
      <c r="CQ94" s="373" t="str">
        <f ca="1">+IF(OFFSET('Sanitation Data'!$E$29,0,10*ROW('Sanitation Data'!E88))="","",OFFSET('Sanitation Data'!$E$29,0,10*ROW('Sanitation Data'!E88)))</f>
        <v/>
      </c>
      <c r="CR94" s="373" t="str">
        <f ca="1">+IF(OFFSET('Sanitation Data'!$E$30,0,10*ROW('Sanitation Data'!E88))="","",OFFSET('Sanitation Data'!$E$30,0,10*ROW('Sanitation Data'!E88)))</f>
        <v/>
      </c>
      <c r="CS94" s="373" t="str">
        <f ca="1">+IF(OFFSET('Sanitation Data'!$E$31,0,10*ROW('Sanitation Data'!E88))="","",OFFSET('Sanitation Data'!$E$31,0,10*ROW('Sanitation Data'!E88)))</f>
        <v/>
      </c>
      <c r="CT94" s="373" t="str">
        <f ca="1">+IF(OFFSET('Sanitation Data'!$E$32,0,10*ROW('Sanitation Data'!E88))="","",OFFSET('Sanitation Data'!$E$32,0,10*ROW('Sanitation Data'!E88)))</f>
        <v/>
      </c>
      <c r="CU94" s="373" t="str">
        <f ca="1">+IF(OFFSET('Sanitation Data'!$F$28,0,10*ROW('Sanitation Data'!F88))="","",OFFSET('Sanitation Data'!$F$28,0,10*ROW('Sanitation Data'!F88)))</f>
        <v/>
      </c>
      <c r="CV94" s="373" t="str">
        <f ca="1">+IF(OFFSET('Sanitation Data'!$F$29,0,10*ROW('Sanitation Data'!F88))="","",OFFSET('Sanitation Data'!$F$29,0,10*ROW('Sanitation Data'!F88)))</f>
        <v/>
      </c>
      <c r="CW94" s="373" t="str">
        <f ca="1">+IF(OFFSET('Sanitation Data'!$F$30,0,10*ROW('Sanitation Data'!F88))="","",OFFSET('Sanitation Data'!$F$30,0,10*ROW('Sanitation Data'!F88)))</f>
        <v/>
      </c>
      <c r="CX94" s="373" t="str">
        <f ca="1">+IF(OFFSET('Sanitation Data'!$F$31,0,10*ROW('Sanitation Data'!F88))="","",OFFSET('Sanitation Data'!$F$31,0,10*ROW('Sanitation Data'!F88)))</f>
        <v/>
      </c>
      <c r="CY94" s="373" t="str">
        <f ca="1">+IF(OFFSET('Sanitation Data'!$F$32,0,10*ROW('Sanitation Data'!F88))="","",OFFSET('Sanitation Data'!$F$32,0,10*ROW('Sanitation Data'!F88)))</f>
        <v/>
      </c>
      <c r="CZ94" s="373" t="str">
        <f ca="1">+IF(OFFSET('Sanitation Data'!$G$28,0,10*ROW('Sanitation Data'!G88))="","",OFFSET('Sanitation Data'!$G$28,0,10*ROW('Sanitation Data'!G88)))</f>
        <v/>
      </c>
      <c r="DA94" s="373" t="str">
        <f ca="1">+IF(OFFSET('Sanitation Data'!$G$29,0,10*ROW('Sanitation Data'!G88))="","",OFFSET('Sanitation Data'!$G$29,0,10*ROW('Sanitation Data'!G88)))</f>
        <v/>
      </c>
      <c r="DB94" s="373" t="str">
        <f ca="1">+IF(OFFSET('Sanitation Data'!$G$30,0,10*ROW('Sanitation Data'!G88))="","",OFFSET('Sanitation Data'!$G$30,0,10*ROW('Sanitation Data'!G88)))</f>
        <v/>
      </c>
      <c r="DC94" s="373" t="str">
        <f ca="1">+IF(OFFSET('Sanitation Data'!$G$31,0,10*ROW('Sanitation Data'!G88))="","",OFFSET('Sanitation Data'!$G$31,0,10*ROW('Sanitation Data'!G88)))</f>
        <v/>
      </c>
      <c r="DD94" s="373" t="str">
        <f ca="1">+IF(OFFSET('Sanitation Data'!$G$32,0,10*ROW('Sanitation Data'!G88))="","",OFFSET('Sanitation Data'!$G$32,0,10*ROW('Sanitation Data'!G88)))</f>
        <v/>
      </c>
      <c r="DE94" s="373" t="str">
        <f ca="1">+IF(OFFSET('Sanitation Data'!$H$28,0,10*ROW('Sanitation Data'!H88))="","",OFFSET('Sanitation Data'!$H$28,0,10*ROW('Sanitation Data'!H88)))</f>
        <v/>
      </c>
      <c r="DF94" s="373" t="str">
        <f ca="1">+IF(OFFSET('Sanitation Data'!$H$29,0,10*ROW('Sanitation Data'!H88))="","",OFFSET('Sanitation Data'!$H$29,0,10*ROW('Sanitation Data'!H88)))</f>
        <v/>
      </c>
      <c r="DG94" s="373" t="str">
        <f ca="1">+IF(OFFSET('Sanitation Data'!$H$30,0,10*ROW('Sanitation Data'!H88))="","",OFFSET('Sanitation Data'!$H$30,0,10*ROW('Sanitation Data'!H88)))</f>
        <v/>
      </c>
      <c r="DH94" s="373" t="str">
        <f ca="1">+IF(OFFSET('Sanitation Data'!$H$31,0,10*ROW('Sanitation Data'!H88))="","",OFFSET('Sanitation Data'!$H$31,0,10*ROW('Sanitation Data'!H88)))</f>
        <v/>
      </c>
      <c r="DI94" s="373" t="str">
        <f ca="1">+IF(OFFSET('Sanitation Data'!$H$32,0,10*ROW('Sanitation Data'!H88))="","",OFFSET('Sanitation Data'!$H$32,0,10*ROW('Sanitation Data'!H88)))</f>
        <v/>
      </c>
      <c r="DJ94" s="373" t="str">
        <f ca="1">+IF(OFFSET('Sanitation Data'!$I$28,0,10*ROW('Sanitation Data'!I88))="","",OFFSET('Sanitation Data'!$I$28,0,10*ROW('Sanitation Data'!I88)))</f>
        <v/>
      </c>
      <c r="DK94" s="373" t="str">
        <f ca="1">+IF(OFFSET('Sanitation Data'!$I$29,0,10*ROW('Sanitation Data'!I88))="","",OFFSET('Sanitation Data'!$I$29,0,10*ROW('Sanitation Data'!I88)))</f>
        <v/>
      </c>
      <c r="DL94" s="373" t="str">
        <f ca="1">+IF(OFFSET('Sanitation Data'!$I$30,0,10*ROW('Sanitation Data'!I88))="","",OFFSET('Sanitation Data'!$I$30,0,10*ROW('Sanitation Data'!I88)))</f>
        <v/>
      </c>
      <c r="DM94" s="373" t="str">
        <f ca="1">+IF(OFFSET('Sanitation Data'!$I$31,0,10*ROW('Sanitation Data'!I88))="","",OFFSET('Sanitation Data'!$I$31,0,10*ROW('Sanitation Data'!I88)))</f>
        <v/>
      </c>
      <c r="DN94" s="373" t="str">
        <f ca="1">+IF(OFFSET('Sanitation Data'!$I$32,0,10*ROW('Sanitation Data'!I88))="","",OFFSET('Sanitation Data'!$I$32,0,10*ROW('Sanitation Data'!I88)))</f>
        <v/>
      </c>
      <c r="DO94" s="373" t="str">
        <f ca="1">+IF(OFFSET('Hygiene Data'!$D$11,0,10*ROW('Hygiene Data'!D88))="","",OFFSET('Hygiene Data'!$D$11,0,10*ROW('Hygiene Data'!D88)))</f>
        <v/>
      </c>
      <c r="DP94" s="373" t="str">
        <f ca="1">+IF(OFFSET('Hygiene Data'!$D$12,0,10*ROW('Hygiene Data'!D88))="","",OFFSET('Hygiene Data'!$D$12,0,10*ROW('Hygiene Data'!D88)))</f>
        <v/>
      </c>
      <c r="DQ94" s="373" t="str">
        <f ca="1">+IF(OFFSET('Hygiene Data'!$D$13,0,10*ROW('Hygiene Data'!D88))="","",OFFSET('Hygiene Data'!$D$13,0,10*ROW('Hygiene Data'!D88)))</f>
        <v/>
      </c>
      <c r="DR94" s="373" t="str">
        <f ca="1">+IF(OFFSET('Hygiene Data'!$E$11,0,10*ROW('Hygiene Data'!E88))="","",OFFSET('Hygiene Data'!$E$11,0,10*ROW('Hygiene Data'!E88)))</f>
        <v/>
      </c>
      <c r="DS94" s="373" t="str">
        <f ca="1">+IF(OFFSET('Hygiene Data'!$E$12,0,10*ROW('Hygiene Data'!E88))="","",OFFSET('Hygiene Data'!$E$12,0,10*ROW('Hygiene Data'!E88)))</f>
        <v/>
      </c>
      <c r="DT94" s="373" t="str">
        <f ca="1">+IF(OFFSET('Hygiene Data'!$E$13,0,10*ROW('Hygiene Data'!E88))="","",OFFSET('Hygiene Data'!$E$13,0,10*ROW('Hygiene Data'!E88)))</f>
        <v/>
      </c>
      <c r="DU94" s="373" t="str">
        <f ca="1">+IF(OFFSET('Hygiene Data'!$F$11,0,10*ROW('Hygiene Data'!F88))="","",OFFSET('Hygiene Data'!$F$11,0,10*ROW('Hygiene Data'!F88)))</f>
        <v/>
      </c>
      <c r="DV94" s="373" t="str">
        <f ca="1">+IF(OFFSET('Hygiene Data'!$F$12,0,10*ROW('Hygiene Data'!F88))="","",OFFSET('Hygiene Data'!$F$12,0,10*ROW('Hygiene Data'!F88)))</f>
        <v/>
      </c>
      <c r="DW94" s="373" t="str">
        <f ca="1">+IF(OFFSET('Hygiene Data'!$F$13,0,10*ROW('Hygiene Data'!F88))="","",OFFSET('Hygiene Data'!$F$13,0,10*ROW('Hygiene Data'!F88)))</f>
        <v/>
      </c>
      <c r="DX94" s="373" t="str">
        <f ca="1">+IF(OFFSET('Hygiene Data'!$G$11,0,10*ROW('Hygiene Data'!G88))="","",OFFSET('Hygiene Data'!$G$11,0,10*ROW('Hygiene Data'!G88)))</f>
        <v/>
      </c>
      <c r="DY94" s="373" t="str">
        <f ca="1">+IF(OFFSET('Hygiene Data'!$G$12,0,10*ROW('Hygiene Data'!G88))="","",OFFSET('Hygiene Data'!$G$12,0,10*ROW('Hygiene Data'!G88)))</f>
        <v/>
      </c>
      <c r="DZ94" s="373" t="str">
        <f ca="1">+IF(OFFSET('Hygiene Data'!$G$13,0,10*ROW('Hygiene Data'!G88))="","",OFFSET('Hygiene Data'!$G$13,0,10*ROW('Hygiene Data'!G88)))</f>
        <v/>
      </c>
      <c r="EA94" s="373" t="str">
        <f ca="1">+IF(OFFSET('Hygiene Data'!$H$11,0,10*ROW('Hygiene Data'!H88))="","",OFFSET('Hygiene Data'!$H$11,0,10*ROW('Hygiene Data'!H88)))</f>
        <v/>
      </c>
      <c r="EB94" s="373" t="str">
        <f ca="1">+IF(OFFSET('Hygiene Data'!$H$12,0,10*ROW('Hygiene Data'!H88))="","",OFFSET('Hygiene Data'!$H$12,0,10*ROW('Hygiene Data'!H88)))</f>
        <v/>
      </c>
      <c r="EC94" s="373" t="str">
        <f ca="1">+IF(OFFSET('Hygiene Data'!$H$13,0,10*ROW('Hygiene Data'!H88))="","",OFFSET('Hygiene Data'!$H$13,0,10*ROW('Hygiene Data'!H88)))</f>
        <v/>
      </c>
      <c r="ED94" s="373" t="str">
        <f ca="1">+IF(OFFSET('Hygiene Data'!$I$11,0,10*ROW('Hygiene Data'!I88))="","",OFFSET('Hygiene Data'!$I$11,0,10*ROW('Hygiene Data'!I88)))</f>
        <v/>
      </c>
      <c r="EE94" s="373" t="str">
        <f ca="1">+IF(OFFSET('Hygiene Data'!$I$12,0,10*ROW('Hygiene Data'!I88))="","",OFFSET('Hygiene Data'!$I$12,0,10*ROW('Hygiene Data'!I88)))</f>
        <v/>
      </c>
      <c r="EF94" s="373" t="str">
        <f ca="1">+IF(OFFSET('Hygiene Data'!$I$13,0,10*ROW('Hygiene Data'!I88))="","",OFFSET('Hygiene Data'!$I$13,0,10*ROW('Hygiene Data'!I88)))</f>
        <v/>
      </c>
    </row>
    <row r="95" spans="1:136" x14ac:dyDescent="0.25">
      <c r="A95" s="482" t="str">
        <f ca="1">+IF(OFFSET('Water Data'!$B$2,0,10*ROW('Water Data'!E89))="","",OFFSET('Water Data'!$B$2,0,10*ROW('Water Data'!E89)))</f>
        <v/>
      </c>
      <c r="B95" s="48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9" t="str">
        <f t="shared" ca="1" si="1"/>
        <v/>
      </c>
      <c r="D95" s="51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3" t="str">
        <f ca="1">+IF(OFFSET('Water Data'!$D$27,0,10*ROW('Water Data'!D89))="","",OFFSET('Water Data'!$D$27,0,10*ROW('Water Data'!D89)))</f>
        <v/>
      </c>
      <c r="BT95" s="373" t="str">
        <f ca="1">+IF(OFFSET('Water Data'!$D$28,0,10*ROW('Water Data'!D89))="","",OFFSET('Water Data'!$D$28,0,10*ROW('Water Data'!D89)))</f>
        <v/>
      </c>
      <c r="BU95" s="373" t="str">
        <f ca="1">+IF(OFFSET('Water Data'!$D$29,0,10*ROW('Water Data'!D89))="","",OFFSET('Water Data'!$D$29,0,10*ROW('Water Data'!D89)))</f>
        <v/>
      </c>
      <c r="BV95" s="373" t="str">
        <f ca="1">+IF(OFFSET('Water Data'!$E$27,0,10*ROW('Water Data'!E89))="","",OFFSET('Water Data'!$E$27,0,10*ROW('Water Data'!E89)))</f>
        <v/>
      </c>
      <c r="BW95" s="373" t="str">
        <f ca="1">+IF(OFFSET('Water Data'!$E$28,0,10*ROW('Water Data'!E89))="","",OFFSET('Water Data'!$E$28,0,10*ROW('Water Data'!E89)))</f>
        <v/>
      </c>
      <c r="BX95" s="373" t="str">
        <f ca="1">+IF(OFFSET('Water Data'!$E$29,0,10*ROW('Water Data'!E89))="","",OFFSET('Water Data'!$E$29,0,10*ROW('Water Data'!E89)))</f>
        <v/>
      </c>
      <c r="BY95" s="373" t="str">
        <f ca="1">+IF(OFFSET('Water Data'!$F$27,0,10*ROW('Water Data'!F89))="","",OFFSET('Water Data'!$F$27,0,10*ROW('Water Data'!F89)))</f>
        <v/>
      </c>
      <c r="BZ95" s="373" t="str">
        <f ca="1">+IF(OFFSET('Water Data'!$F$28,0,10*ROW('Water Data'!F89))="","",OFFSET('Water Data'!$F$28,0,10*ROW('Water Data'!F89)))</f>
        <v/>
      </c>
      <c r="CA95" s="373" t="str">
        <f ca="1">+IF(OFFSET('Water Data'!$F$29,0,10*ROW('Water Data'!F89))="","",OFFSET('Water Data'!$F$29,0,10*ROW('Water Data'!F89)))</f>
        <v/>
      </c>
      <c r="CB95" s="373" t="str">
        <f ca="1">+IF(OFFSET('Water Data'!$G$27,0,10*ROW('Water Data'!G89))="","",OFFSET('Water Data'!$G$27,0,10*ROW('Water Data'!G89)))</f>
        <v/>
      </c>
      <c r="CC95" s="373" t="str">
        <f ca="1">+IF(OFFSET('Water Data'!$G$28,0,10*ROW('Water Data'!G89))="","",OFFSET('Water Data'!$G$28,0,10*ROW('Water Data'!G89)))</f>
        <v/>
      </c>
      <c r="CD95" s="373" t="str">
        <f ca="1">+IF(OFFSET('Water Data'!$G$29,0,10*ROW('Water Data'!G89))="","",OFFSET('Water Data'!$G$29,0,10*ROW('Water Data'!G89)))</f>
        <v/>
      </c>
      <c r="CE95" s="373" t="str">
        <f ca="1">+IF(OFFSET('Water Data'!$H$27,0,10*ROW('Water Data'!H89))="","",OFFSET('Water Data'!$H$27,0,10*ROW('Water Data'!H89)))</f>
        <v/>
      </c>
      <c r="CF95" s="373" t="str">
        <f ca="1">+IF(OFFSET('Water Data'!$H$28,0,10*ROW('Water Data'!H89))="","",OFFSET('Water Data'!$H$28,0,10*ROW('Water Data'!H89)))</f>
        <v/>
      </c>
      <c r="CG95" s="373" t="str">
        <f ca="1">+IF(OFFSET('Water Data'!$H$29,0,10*ROW('Water Data'!H89))="","",OFFSET('Water Data'!$H$29,0,10*ROW('Water Data'!H89)))</f>
        <v/>
      </c>
      <c r="CH95" s="373" t="str">
        <f ca="1">+IF(OFFSET('Water Data'!$I$27,0,10*ROW('Water Data'!I89))="","",OFFSET('Water Data'!$I$27,0,10*ROW('Water Data'!I89)))</f>
        <v/>
      </c>
      <c r="CI95" s="373" t="str">
        <f ca="1">+IF(OFFSET('Water Data'!$I$28,0,10*ROW('Water Data'!I89))="","",OFFSET('Water Data'!$I$28,0,10*ROW('Water Data'!I89)))</f>
        <v/>
      </c>
      <c r="CJ95" s="373" t="str">
        <f ca="1">+IF(OFFSET('Water Data'!$I$29,0,10*ROW('Water Data'!I89))="","",OFFSET('Water Data'!$I$29,0,10*ROW('Water Data'!I89)))</f>
        <v/>
      </c>
      <c r="CK95" s="373" t="str">
        <f ca="1">+IF(OFFSET('Sanitation Data'!$D$28,0,10*ROW('Sanitation Data'!D89))="","",OFFSET('Sanitation Data'!$D$28,0,10*ROW('Sanitation Data'!D89)))</f>
        <v/>
      </c>
      <c r="CL95" s="373" t="str">
        <f ca="1">+IF(OFFSET('Sanitation Data'!$D$29,0,10*ROW('Sanitation Data'!D89))="","",OFFSET('Sanitation Data'!$D$29,0,10*ROW('Sanitation Data'!D89)))</f>
        <v/>
      </c>
      <c r="CM95" s="373" t="str">
        <f ca="1">+IF(OFFSET('Sanitation Data'!$D$30,0,10*ROW('Sanitation Data'!D89))="","",OFFSET('Sanitation Data'!$D$30,0,10*ROW('Sanitation Data'!D89)))</f>
        <v/>
      </c>
      <c r="CN95" s="373" t="str">
        <f ca="1">+IF(OFFSET('Sanitation Data'!$D$31,0,10*ROW('Sanitation Data'!D89))="","",OFFSET('Sanitation Data'!$D$31,0,10*ROW('Sanitation Data'!D89)))</f>
        <v/>
      </c>
      <c r="CO95" s="373" t="str">
        <f ca="1">+IF(OFFSET('Sanitation Data'!$D$32,0,10*ROW('Sanitation Data'!D89))="","",OFFSET('Sanitation Data'!$D$32,0,10*ROW('Sanitation Data'!D89)))</f>
        <v/>
      </c>
      <c r="CP95" s="373" t="str">
        <f ca="1">+IF(OFFSET('Sanitation Data'!$E$28,0,10*ROW('Sanitation Data'!E89))="","",OFFSET('Sanitation Data'!$E$28,0,10*ROW('Sanitation Data'!E89)))</f>
        <v/>
      </c>
      <c r="CQ95" s="373" t="str">
        <f ca="1">+IF(OFFSET('Sanitation Data'!$E$29,0,10*ROW('Sanitation Data'!E89))="","",OFFSET('Sanitation Data'!$E$29,0,10*ROW('Sanitation Data'!E89)))</f>
        <v/>
      </c>
      <c r="CR95" s="373" t="str">
        <f ca="1">+IF(OFFSET('Sanitation Data'!$E$30,0,10*ROW('Sanitation Data'!E89))="","",OFFSET('Sanitation Data'!$E$30,0,10*ROW('Sanitation Data'!E89)))</f>
        <v/>
      </c>
      <c r="CS95" s="373" t="str">
        <f ca="1">+IF(OFFSET('Sanitation Data'!$E$31,0,10*ROW('Sanitation Data'!E89))="","",OFFSET('Sanitation Data'!$E$31,0,10*ROW('Sanitation Data'!E89)))</f>
        <v/>
      </c>
      <c r="CT95" s="373" t="str">
        <f ca="1">+IF(OFFSET('Sanitation Data'!$E$32,0,10*ROW('Sanitation Data'!E89))="","",OFFSET('Sanitation Data'!$E$32,0,10*ROW('Sanitation Data'!E89)))</f>
        <v/>
      </c>
      <c r="CU95" s="373" t="str">
        <f ca="1">+IF(OFFSET('Sanitation Data'!$F$28,0,10*ROW('Sanitation Data'!F89))="","",OFFSET('Sanitation Data'!$F$28,0,10*ROW('Sanitation Data'!F89)))</f>
        <v/>
      </c>
      <c r="CV95" s="373" t="str">
        <f ca="1">+IF(OFFSET('Sanitation Data'!$F$29,0,10*ROW('Sanitation Data'!F89))="","",OFFSET('Sanitation Data'!$F$29,0,10*ROW('Sanitation Data'!F89)))</f>
        <v/>
      </c>
      <c r="CW95" s="373" t="str">
        <f ca="1">+IF(OFFSET('Sanitation Data'!$F$30,0,10*ROW('Sanitation Data'!F89))="","",OFFSET('Sanitation Data'!$F$30,0,10*ROW('Sanitation Data'!F89)))</f>
        <v/>
      </c>
      <c r="CX95" s="373" t="str">
        <f ca="1">+IF(OFFSET('Sanitation Data'!$F$31,0,10*ROW('Sanitation Data'!F89))="","",OFFSET('Sanitation Data'!$F$31,0,10*ROW('Sanitation Data'!F89)))</f>
        <v/>
      </c>
      <c r="CY95" s="373" t="str">
        <f ca="1">+IF(OFFSET('Sanitation Data'!$F$32,0,10*ROW('Sanitation Data'!F89))="","",OFFSET('Sanitation Data'!$F$32,0,10*ROW('Sanitation Data'!F89)))</f>
        <v/>
      </c>
      <c r="CZ95" s="373" t="str">
        <f ca="1">+IF(OFFSET('Sanitation Data'!$G$28,0,10*ROW('Sanitation Data'!G89))="","",OFFSET('Sanitation Data'!$G$28,0,10*ROW('Sanitation Data'!G89)))</f>
        <v/>
      </c>
      <c r="DA95" s="373" t="str">
        <f ca="1">+IF(OFFSET('Sanitation Data'!$G$29,0,10*ROW('Sanitation Data'!G89))="","",OFFSET('Sanitation Data'!$G$29,0,10*ROW('Sanitation Data'!G89)))</f>
        <v/>
      </c>
      <c r="DB95" s="373" t="str">
        <f ca="1">+IF(OFFSET('Sanitation Data'!$G$30,0,10*ROW('Sanitation Data'!G89))="","",OFFSET('Sanitation Data'!$G$30,0,10*ROW('Sanitation Data'!G89)))</f>
        <v/>
      </c>
      <c r="DC95" s="373" t="str">
        <f ca="1">+IF(OFFSET('Sanitation Data'!$G$31,0,10*ROW('Sanitation Data'!G89))="","",OFFSET('Sanitation Data'!$G$31,0,10*ROW('Sanitation Data'!G89)))</f>
        <v/>
      </c>
      <c r="DD95" s="373" t="str">
        <f ca="1">+IF(OFFSET('Sanitation Data'!$G$32,0,10*ROW('Sanitation Data'!G89))="","",OFFSET('Sanitation Data'!$G$32,0,10*ROW('Sanitation Data'!G89)))</f>
        <v/>
      </c>
      <c r="DE95" s="373" t="str">
        <f ca="1">+IF(OFFSET('Sanitation Data'!$H$28,0,10*ROW('Sanitation Data'!H89))="","",OFFSET('Sanitation Data'!$H$28,0,10*ROW('Sanitation Data'!H89)))</f>
        <v/>
      </c>
      <c r="DF95" s="373" t="str">
        <f ca="1">+IF(OFFSET('Sanitation Data'!$H$29,0,10*ROW('Sanitation Data'!H89))="","",OFFSET('Sanitation Data'!$H$29,0,10*ROW('Sanitation Data'!H89)))</f>
        <v/>
      </c>
      <c r="DG95" s="373" t="str">
        <f ca="1">+IF(OFFSET('Sanitation Data'!$H$30,0,10*ROW('Sanitation Data'!H89))="","",OFFSET('Sanitation Data'!$H$30,0,10*ROW('Sanitation Data'!H89)))</f>
        <v/>
      </c>
      <c r="DH95" s="373" t="str">
        <f ca="1">+IF(OFFSET('Sanitation Data'!$H$31,0,10*ROW('Sanitation Data'!H89))="","",OFFSET('Sanitation Data'!$H$31,0,10*ROW('Sanitation Data'!H89)))</f>
        <v/>
      </c>
      <c r="DI95" s="373" t="str">
        <f ca="1">+IF(OFFSET('Sanitation Data'!$H$32,0,10*ROW('Sanitation Data'!H89))="","",OFFSET('Sanitation Data'!$H$32,0,10*ROW('Sanitation Data'!H89)))</f>
        <v/>
      </c>
      <c r="DJ95" s="373" t="str">
        <f ca="1">+IF(OFFSET('Sanitation Data'!$I$28,0,10*ROW('Sanitation Data'!I89))="","",OFFSET('Sanitation Data'!$I$28,0,10*ROW('Sanitation Data'!I89)))</f>
        <v/>
      </c>
      <c r="DK95" s="373" t="str">
        <f ca="1">+IF(OFFSET('Sanitation Data'!$I$29,0,10*ROW('Sanitation Data'!I89))="","",OFFSET('Sanitation Data'!$I$29,0,10*ROW('Sanitation Data'!I89)))</f>
        <v/>
      </c>
      <c r="DL95" s="373" t="str">
        <f ca="1">+IF(OFFSET('Sanitation Data'!$I$30,0,10*ROW('Sanitation Data'!I89))="","",OFFSET('Sanitation Data'!$I$30,0,10*ROW('Sanitation Data'!I89)))</f>
        <v/>
      </c>
      <c r="DM95" s="373" t="str">
        <f ca="1">+IF(OFFSET('Sanitation Data'!$I$31,0,10*ROW('Sanitation Data'!I89))="","",OFFSET('Sanitation Data'!$I$31,0,10*ROW('Sanitation Data'!I89)))</f>
        <v/>
      </c>
      <c r="DN95" s="373" t="str">
        <f ca="1">+IF(OFFSET('Sanitation Data'!$I$32,0,10*ROW('Sanitation Data'!I89))="","",OFFSET('Sanitation Data'!$I$32,0,10*ROW('Sanitation Data'!I89)))</f>
        <v/>
      </c>
      <c r="DO95" s="373" t="str">
        <f ca="1">+IF(OFFSET('Hygiene Data'!$D$11,0,10*ROW('Hygiene Data'!D89))="","",OFFSET('Hygiene Data'!$D$11,0,10*ROW('Hygiene Data'!D89)))</f>
        <v/>
      </c>
      <c r="DP95" s="373" t="str">
        <f ca="1">+IF(OFFSET('Hygiene Data'!$D$12,0,10*ROW('Hygiene Data'!D89))="","",OFFSET('Hygiene Data'!$D$12,0,10*ROW('Hygiene Data'!D89)))</f>
        <v/>
      </c>
      <c r="DQ95" s="373" t="str">
        <f ca="1">+IF(OFFSET('Hygiene Data'!$D$13,0,10*ROW('Hygiene Data'!D89))="","",OFFSET('Hygiene Data'!$D$13,0,10*ROW('Hygiene Data'!D89)))</f>
        <v/>
      </c>
      <c r="DR95" s="373" t="str">
        <f ca="1">+IF(OFFSET('Hygiene Data'!$E$11,0,10*ROW('Hygiene Data'!E89))="","",OFFSET('Hygiene Data'!$E$11,0,10*ROW('Hygiene Data'!E89)))</f>
        <v/>
      </c>
      <c r="DS95" s="373" t="str">
        <f ca="1">+IF(OFFSET('Hygiene Data'!$E$12,0,10*ROW('Hygiene Data'!E89))="","",OFFSET('Hygiene Data'!$E$12,0,10*ROW('Hygiene Data'!E89)))</f>
        <v/>
      </c>
      <c r="DT95" s="373" t="str">
        <f ca="1">+IF(OFFSET('Hygiene Data'!$E$13,0,10*ROW('Hygiene Data'!E89))="","",OFFSET('Hygiene Data'!$E$13,0,10*ROW('Hygiene Data'!E89)))</f>
        <v/>
      </c>
      <c r="DU95" s="373" t="str">
        <f ca="1">+IF(OFFSET('Hygiene Data'!$F$11,0,10*ROW('Hygiene Data'!F89))="","",OFFSET('Hygiene Data'!$F$11,0,10*ROW('Hygiene Data'!F89)))</f>
        <v/>
      </c>
      <c r="DV95" s="373" t="str">
        <f ca="1">+IF(OFFSET('Hygiene Data'!$F$12,0,10*ROW('Hygiene Data'!F89))="","",OFFSET('Hygiene Data'!$F$12,0,10*ROW('Hygiene Data'!F89)))</f>
        <v/>
      </c>
      <c r="DW95" s="373" t="str">
        <f ca="1">+IF(OFFSET('Hygiene Data'!$F$13,0,10*ROW('Hygiene Data'!F89))="","",OFFSET('Hygiene Data'!$F$13,0,10*ROW('Hygiene Data'!F89)))</f>
        <v/>
      </c>
      <c r="DX95" s="373" t="str">
        <f ca="1">+IF(OFFSET('Hygiene Data'!$G$11,0,10*ROW('Hygiene Data'!G89))="","",OFFSET('Hygiene Data'!$G$11,0,10*ROW('Hygiene Data'!G89)))</f>
        <v/>
      </c>
      <c r="DY95" s="373" t="str">
        <f ca="1">+IF(OFFSET('Hygiene Data'!$G$12,0,10*ROW('Hygiene Data'!G89))="","",OFFSET('Hygiene Data'!$G$12,0,10*ROW('Hygiene Data'!G89)))</f>
        <v/>
      </c>
      <c r="DZ95" s="373" t="str">
        <f ca="1">+IF(OFFSET('Hygiene Data'!$G$13,0,10*ROW('Hygiene Data'!G89))="","",OFFSET('Hygiene Data'!$G$13,0,10*ROW('Hygiene Data'!G89)))</f>
        <v/>
      </c>
      <c r="EA95" s="373" t="str">
        <f ca="1">+IF(OFFSET('Hygiene Data'!$H$11,0,10*ROW('Hygiene Data'!H89))="","",OFFSET('Hygiene Data'!$H$11,0,10*ROW('Hygiene Data'!H89)))</f>
        <v/>
      </c>
      <c r="EB95" s="373" t="str">
        <f ca="1">+IF(OFFSET('Hygiene Data'!$H$12,0,10*ROW('Hygiene Data'!H89))="","",OFFSET('Hygiene Data'!$H$12,0,10*ROW('Hygiene Data'!H89)))</f>
        <v/>
      </c>
      <c r="EC95" s="373" t="str">
        <f ca="1">+IF(OFFSET('Hygiene Data'!$H$13,0,10*ROW('Hygiene Data'!H89))="","",OFFSET('Hygiene Data'!$H$13,0,10*ROW('Hygiene Data'!H89)))</f>
        <v/>
      </c>
      <c r="ED95" s="373" t="str">
        <f ca="1">+IF(OFFSET('Hygiene Data'!$I$11,0,10*ROW('Hygiene Data'!I89))="","",OFFSET('Hygiene Data'!$I$11,0,10*ROW('Hygiene Data'!I89)))</f>
        <v/>
      </c>
      <c r="EE95" s="373" t="str">
        <f ca="1">+IF(OFFSET('Hygiene Data'!$I$12,0,10*ROW('Hygiene Data'!I89))="","",OFFSET('Hygiene Data'!$I$12,0,10*ROW('Hygiene Data'!I89)))</f>
        <v/>
      </c>
      <c r="EF95" s="373" t="str">
        <f ca="1">+IF(OFFSET('Hygiene Data'!$I$13,0,10*ROW('Hygiene Data'!I89))="","",OFFSET('Hygiene Data'!$I$13,0,10*ROW('Hygiene Data'!I89)))</f>
        <v/>
      </c>
    </row>
    <row r="96" spans="1:136" x14ac:dyDescent="0.25">
      <c r="A96" s="482" t="str">
        <f ca="1">+IF(OFFSET('Water Data'!$B$2,0,10*ROW('Water Data'!E90))="","",OFFSET('Water Data'!$B$2,0,10*ROW('Water Data'!E90)))</f>
        <v/>
      </c>
      <c r="B96" s="48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9" t="str">
        <f t="shared" ca="1" si="1"/>
        <v/>
      </c>
      <c r="D96" s="51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3" t="str">
        <f ca="1">+IF(OFFSET('Water Data'!$D$27,0,10*ROW('Water Data'!D90))="","",OFFSET('Water Data'!$D$27,0,10*ROW('Water Data'!D90)))</f>
        <v/>
      </c>
      <c r="BT96" s="373" t="str">
        <f ca="1">+IF(OFFSET('Water Data'!$D$28,0,10*ROW('Water Data'!D90))="","",OFFSET('Water Data'!$D$28,0,10*ROW('Water Data'!D90)))</f>
        <v/>
      </c>
      <c r="BU96" s="373" t="str">
        <f ca="1">+IF(OFFSET('Water Data'!$D$29,0,10*ROW('Water Data'!D90))="","",OFFSET('Water Data'!$D$29,0,10*ROW('Water Data'!D90)))</f>
        <v/>
      </c>
      <c r="BV96" s="373" t="str">
        <f ca="1">+IF(OFFSET('Water Data'!$E$27,0,10*ROW('Water Data'!E90))="","",OFFSET('Water Data'!$E$27,0,10*ROW('Water Data'!E90)))</f>
        <v/>
      </c>
      <c r="BW96" s="373" t="str">
        <f ca="1">+IF(OFFSET('Water Data'!$E$28,0,10*ROW('Water Data'!E90))="","",OFFSET('Water Data'!$E$28,0,10*ROW('Water Data'!E90)))</f>
        <v/>
      </c>
      <c r="BX96" s="373" t="str">
        <f ca="1">+IF(OFFSET('Water Data'!$E$29,0,10*ROW('Water Data'!E90))="","",OFFSET('Water Data'!$E$29,0,10*ROW('Water Data'!E90)))</f>
        <v/>
      </c>
      <c r="BY96" s="373" t="str">
        <f ca="1">+IF(OFFSET('Water Data'!$F$27,0,10*ROW('Water Data'!F90))="","",OFFSET('Water Data'!$F$27,0,10*ROW('Water Data'!F90)))</f>
        <v/>
      </c>
      <c r="BZ96" s="373" t="str">
        <f ca="1">+IF(OFFSET('Water Data'!$F$28,0,10*ROW('Water Data'!F90))="","",OFFSET('Water Data'!$F$28,0,10*ROW('Water Data'!F90)))</f>
        <v/>
      </c>
      <c r="CA96" s="373" t="str">
        <f ca="1">+IF(OFFSET('Water Data'!$F$29,0,10*ROW('Water Data'!F90))="","",OFFSET('Water Data'!$F$29,0,10*ROW('Water Data'!F90)))</f>
        <v/>
      </c>
      <c r="CB96" s="373" t="str">
        <f ca="1">+IF(OFFSET('Water Data'!$G$27,0,10*ROW('Water Data'!G90))="","",OFFSET('Water Data'!$G$27,0,10*ROW('Water Data'!G90)))</f>
        <v/>
      </c>
      <c r="CC96" s="373" t="str">
        <f ca="1">+IF(OFFSET('Water Data'!$G$28,0,10*ROW('Water Data'!G90))="","",OFFSET('Water Data'!$G$28,0,10*ROW('Water Data'!G90)))</f>
        <v/>
      </c>
      <c r="CD96" s="373" t="str">
        <f ca="1">+IF(OFFSET('Water Data'!$G$29,0,10*ROW('Water Data'!G90))="","",OFFSET('Water Data'!$G$29,0,10*ROW('Water Data'!G90)))</f>
        <v/>
      </c>
      <c r="CE96" s="373" t="str">
        <f ca="1">+IF(OFFSET('Water Data'!$H$27,0,10*ROW('Water Data'!H90))="","",OFFSET('Water Data'!$H$27,0,10*ROW('Water Data'!H90)))</f>
        <v/>
      </c>
      <c r="CF96" s="373" t="str">
        <f ca="1">+IF(OFFSET('Water Data'!$H$28,0,10*ROW('Water Data'!H90))="","",OFFSET('Water Data'!$H$28,0,10*ROW('Water Data'!H90)))</f>
        <v/>
      </c>
      <c r="CG96" s="373" t="str">
        <f ca="1">+IF(OFFSET('Water Data'!$H$29,0,10*ROW('Water Data'!H90))="","",OFFSET('Water Data'!$H$29,0,10*ROW('Water Data'!H90)))</f>
        <v/>
      </c>
      <c r="CH96" s="373" t="str">
        <f ca="1">+IF(OFFSET('Water Data'!$I$27,0,10*ROW('Water Data'!I90))="","",OFFSET('Water Data'!$I$27,0,10*ROW('Water Data'!I90)))</f>
        <v/>
      </c>
      <c r="CI96" s="373" t="str">
        <f ca="1">+IF(OFFSET('Water Data'!$I$28,0,10*ROW('Water Data'!I90))="","",OFFSET('Water Data'!$I$28,0,10*ROW('Water Data'!I90)))</f>
        <v/>
      </c>
      <c r="CJ96" s="373" t="str">
        <f ca="1">+IF(OFFSET('Water Data'!$I$29,0,10*ROW('Water Data'!I90))="","",OFFSET('Water Data'!$I$29,0,10*ROW('Water Data'!I90)))</f>
        <v/>
      </c>
      <c r="CK96" s="373" t="str">
        <f ca="1">+IF(OFFSET('Sanitation Data'!$D$28,0,10*ROW('Sanitation Data'!D90))="","",OFFSET('Sanitation Data'!$D$28,0,10*ROW('Sanitation Data'!D90)))</f>
        <v/>
      </c>
      <c r="CL96" s="373" t="str">
        <f ca="1">+IF(OFFSET('Sanitation Data'!$D$29,0,10*ROW('Sanitation Data'!D90))="","",OFFSET('Sanitation Data'!$D$29,0,10*ROW('Sanitation Data'!D90)))</f>
        <v/>
      </c>
      <c r="CM96" s="373" t="str">
        <f ca="1">+IF(OFFSET('Sanitation Data'!$D$30,0,10*ROW('Sanitation Data'!D90))="","",OFFSET('Sanitation Data'!$D$30,0,10*ROW('Sanitation Data'!D90)))</f>
        <v/>
      </c>
      <c r="CN96" s="373" t="str">
        <f ca="1">+IF(OFFSET('Sanitation Data'!$D$31,0,10*ROW('Sanitation Data'!D90))="","",OFFSET('Sanitation Data'!$D$31,0,10*ROW('Sanitation Data'!D90)))</f>
        <v/>
      </c>
      <c r="CO96" s="373" t="str">
        <f ca="1">+IF(OFFSET('Sanitation Data'!$D$32,0,10*ROW('Sanitation Data'!D90))="","",OFFSET('Sanitation Data'!$D$32,0,10*ROW('Sanitation Data'!D90)))</f>
        <v/>
      </c>
      <c r="CP96" s="373" t="str">
        <f ca="1">+IF(OFFSET('Sanitation Data'!$E$28,0,10*ROW('Sanitation Data'!E90))="","",OFFSET('Sanitation Data'!$E$28,0,10*ROW('Sanitation Data'!E90)))</f>
        <v/>
      </c>
      <c r="CQ96" s="373" t="str">
        <f ca="1">+IF(OFFSET('Sanitation Data'!$E$29,0,10*ROW('Sanitation Data'!E90))="","",OFFSET('Sanitation Data'!$E$29,0,10*ROW('Sanitation Data'!E90)))</f>
        <v/>
      </c>
      <c r="CR96" s="373" t="str">
        <f ca="1">+IF(OFFSET('Sanitation Data'!$E$30,0,10*ROW('Sanitation Data'!E90))="","",OFFSET('Sanitation Data'!$E$30,0,10*ROW('Sanitation Data'!E90)))</f>
        <v/>
      </c>
      <c r="CS96" s="373" t="str">
        <f ca="1">+IF(OFFSET('Sanitation Data'!$E$31,0,10*ROW('Sanitation Data'!E90))="","",OFFSET('Sanitation Data'!$E$31,0,10*ROW('Sanitation Data'!E90)))</f>
        <v/>
      </c>
      <c r="CT96" s="373" t="str">
        <f ca="1">+IF(OFFSET('Sanitation Data'!$E$32,0,10*ROW('Sanitation Data'!E90))="","",OFFSET('Sanitation Data'!$E$32,0,10*ROW('Sanitation Data'!E90)))</f>
        <v/>
      </c>
      <c r="CU96" s="373" t="str">
        <f ca="1">+IF(OFFSET('Sanitation Data'!$F$28,0,10*ROW('Sanitation Data'!F90))="","",OFFSET('Sanitation Data'!$F$28,0,10*ROW('Sanitation Data'!F90)))</f>
        <v/>
      </c>
      <c r="CV96" s="373" t="str">
        <f ca="1">+IF(OFFSET('Sanitation Data'!$F$29,0,10*ROW('Sanitation Data'!F90))="","",OFFSET('Sanitation Data'!$F$29,0,10*ROW('Sanitation Data'!F90)))</f>
        <v/>
      </c>
      <c r="CW96" s="373" t="str">
        <f ca="1">+IF(OFFSET('Sanitation Data'!$F$30,0,10*ROW('Sanitation Data'!F90))="","",OFFSET('Sanitation Data'!$F$30,0,10*ROW('Sanitation Data'!F90)))</f>
        <v/>
      </c>
      <c r="CX96" s="373" t="str">
        <f ca="1">+IF(OFFSET('Sanitation Data'!$F$31,0,10*ROW('Sanitation Data'!F90))="","",OFFSET('Sanitation Data'!$F$31,0,10*ROW('Sanitation Data'!F90)))</f>
        <v/>
      </c>
      <c r="CY96" s="373" t="str">
        <f ca="1">+IF(OFFSET('Sanitation Data'!$F$32,0,10*ROW('Sanitation Data'!F90))="","",OFFSET('Sanitation Data'!$F$32,0,10*ROW('Sanitation Data'!F90)))</f>
        <v/>
      </c>
      <c r="CZ96" s="373" t="str">
        <f ca="1">+IF(OFFSET('Sanitation Data'!$G$28,0,10*ROW('Sanitation Data'!G90))="","",OFFSET('Sanitation Data'!$G$28,0,10*ROW('Sanitation Data'!G90)))</f>
        <v/>
      </c>
      <c r="DA96" s="373" t="str">
        <f ca="1">+IF(OFFSET('Sanitation Data'!$G$29,0,10*ROW('Sanitation Data'!G90))="","",OFFSET('Sanitation Data'!$G$29,0,10*ROW('Sanitation Data'!G90)))</f>
        <v/>
      </c>
      <c r="DB96" s="373" t="str">
        <f ca="1">+IF(OFFSET('Sanitation Data'!$G$30,0,10*ROW('Sanitation Data'!G90))="","",OFFSET('Sanitation Data'!$G$30,0,10*ROW('Sanitation Data'!G90)))</f>
        <v/>
      </c>
      <c r="DC96" s="373" t="str">
        <f ca="1">+IF(OFFSET('Sanitation Data'!$G$31,0,10*ROW('Sanitation Data'!G90))="","",OFFSET('Sanitation Data'!$G$31,0,10*ROW('Sanitation Data'!G90)))</f>
        <v/>
      </c>
      <c r="DD96" s="373" t="str">
        <f ca="1">+IF(OFFSET('Sanitation Data'!$G$32,0,10*ROW('Sanitation Data'!G90))="","",OFFSET('Sanitation Data'!$G$32,0,10*ROW('Sanitation Data'!G90)))</f>
        <v/>
      </c>
      <c r="DE96" s="373" t="str">
        <f ca="1">+IF(OFFSET('Sanitation Data'!$H$28,0,10*ROW('Sanitation Data'!H90))="","",OFFSET('Sanitation Data'!$H$28,0,10*ROW('Sanitation Data'!H90)))</f>
        <v/>
      </c>
      <c r="DF96" s="373" t="str">
        <f ca="1">+IF(OFFSET('Sanitation Data'!$H$29,0,10*ROW('Sanitation Data'!H90))="","",OFFSET('Sanitation Data'!$H$29,0,10*ROW('Sanitation Data'!H90)))</f>
        <v/>
      </c>
      <c r="DG96" s="373" t="str">
        <f ca="1">+IF(OFFSET('Sanitation Data'!$H$30,0,10*ROW('Sanitation Data'!H90))="","",OFFSET('Sanitation Data'!$H$30,0,10*ROW('Sanitation Data'!H90)))</f>
        <v/>
      </c>
      <c r="DH96" s="373" t="str">
        <f ca="1">+IF(OFFSET('Sanitation Data'!$H$31,0,10*ROW('Sanitation Data'!H90))="","",OFFSET('Sanitation Data'!$H$31,0,10*ROW('Sanitation Data'!H90)))</f>
        <v/>
      </c>
      <c r="DI96" s="373" t="str">
        <f ca="1">+IF(OFFSET('Sanitation Data'!$H$32,0,10*ROW('Sanitation Data'!H90))="","",OFFSET('Sanitation Data'!$H$32,0,10*ROW('Sanitation Data'!H90)))</f>
        <v/>
      </c>
      <c r="DJ96" s="373" t="str">
        <f ca="1">+IF(OFFSET('Sanitation Data'!$I$28,0,10*ROW('Sanitation Data'!I90))="","",OFFSET('Sanitation Data'!$I$28,0,10*ROW('Sanitation Data'!I90)))</f>
        <v/>
      </c>
      <c r="DK96" s="373" t="str">
        <f ca="1">+IF(OFFSET('Sanitation Data'!$I$29,0,10*ROW('Sanitation Data'!I90))="","",OFFSET('Sanitation Data'!$I$29,0,10*ROW('Sanitation Data'!I90)))</f>
        <v/>
      </c>
      <c r="DL96" s="373" t="str">
        <f ca="1">+IF(OFFSET('Sanitation Data'!$I$30,0,10*ROW('Sanitation Data'!I90))="","",OFFSET('Sanitation Data'!$I$30,0,10*ROW('Sanitation Data'!I90)))</f>
        <v/>
      </c>
      <c r="DM96" s="373" t="str">
        <f ca="1">+IF(OFFSET('Sanitation Data'!$I$31,0,10*ROW('Sanitation Data'!I90))="","",OFFSET('Sanitation Data'!$I$31,0,10*ROW('Sanitation Data'!I90)))</f>
        <v/>
      </c>
      <c r="DN96" s="373" t="str">
        <f ca="1">+IF(OFFSET('Sanitation Data'!$I$32,0,10*ROW('Sanitation Data'!I90))="","",OFFSET('Sanitation Data'!$I$32,0,10*ROW('Sanitation Data'!I90)))</f>
        <v/>
      </c>
      <c r="DO96" s="373" t="str">
        <f ca="1">+IF(OFFSET('Hygiene Data'!$D$11,0,10*ROW('Hygiene Data'!D90))="","",OFFSET('Hygiene Data'!$D$11,0,10*ROW('Hygiene Data'!D90)))</f>
        <v/>
      </c>
      <c r="DP96" s="373" t="str">
        <f ca="1">+IF(OFFSET('Hygiene Data'!$D$12,0,10*ROW('Hygiene Data'!D90))="","",OFFSET('Hygiene Data'!$D$12,0,10*ROW('Hygiene Data'!D90)))</f>
        <v/>
      </c>
      <c r="DQ96" s="373" t="str">
        <f ca="1">+IF(OFFSET('Hygiene Data'!$D$13,0,10*ROW('Hygiene Data'!D90))="","",OFFSET('Hygiene Data'!$D$13,0,10*ROW('Hygiene Data'!D90)))</f>
        <v/>
      </c>
      <c r="DR96" s="373" t="str">
        <f ca="1">+IF(OFFSET('Hygiene Data'!$E$11,0,10*ROW('Hygiene Data'!E90))="","",OFFSET('Hygiene Data'!$E$11,0,10*ROW('Hygiene Data'!E90)))</f>
        <v/>
      </c>
      <c r="DS96" s="373" t="str">
        <f ca="1">+IF(OFFSET('Hygiene Data'!$E$12,0,10*ROW('Hygiene Data'!E90))="","",OFFSET('Hygiene Data'!$E$12,0,10*ROW('Hygiene Data'!E90)))</f>
        <v/>
      </c>
      <c r="DT96" s="373" t="str">
        <f ca="1">+IF(OFFSET('Hygiene Data'!$E$13,0,10*ROW('Hygiene Data'!E90))="","",OFFSET('Hygiene Data'!$E$13,0,10*ROW('Hygiene Data'!E90)))</f>
        <v/>
      </c>
      <c r="DU96" s="373" t="str">
        <f ca="1">+IF(OFFSET('Hygiene Data'!$F$11,0,10*ROW('Hygiene Data'!F90))="","",OFFSET('Hygiene Data'!$F$11,0,10*ROW('Hygiene Data'!F90)))</f>
        <v/>
      </c>
      <c r="DV96" s="373" t="str">
        <f ca="1">+IF(OFFSET('Hygiene Data'!$F$12,0,10*ROW('Hygiene Data'!F90))="","",OFFSET('Hygiene Data'!$F$12,0,10*ROW('Hygiene Data'!F90)))</f>
        <v/>
      </c>
      <c r="DW96" s="373" t="str">
        <f ca="1">+IF(OFFSET('Hygiene Data'!$F$13,0,10*ROW('Hygiene Data'!F90))="","",OFFSET('Hygiene Data'!$F$13,0,10*ROW('Hygiene Data'!F90)))</f>
        <v/>
      </c>
      <c r="DX96" s="373" t="str">
        <f ca="1">+IF(OFFSET('Hygiene Data'!$G$11,0,10*ROW('Hygiene Data'!G90))="","",OFFSET('Hygiene Data'!$G$11,0,10*ROW('Hygiene Data'!G90)))</f>
        <v/>
      </c>
      <c r="DY96" s="373" t="str">
        <f ca="1">+IF(OFFSET('Hygiene Data'!$G$12,0,10*ROW('Hygiene Data'!G90))="","",OFFSET('Hygiene Data'!$G$12,0,10*ROW('Hygiene Data'!G90)))</f>
        <v/>
      </c>
      <c r="DZ96" s="373" t="str">
        <f ca="1">+IF(OFFSET('Hygiene Data'!$G$13,0,10*ROW('Hygiene Data'!G90))="","",OFFSET('Hygiene Data'!$G$13,0,10*ROW('Hygiene Data'!G90)))</f>
        <v/>
      </c>
      <c r="EA96" s="373" t="str">
        <f ca="1">+IF(OFFSET('Hygiene Data'!$H$11,0,10*ROW('Hygiene Data'!H90))="","",OFFSET('Hygiene Data'!$H$11,0,10*ROW('Hygiene Data'!H90)))</f>
        <v/>
      </c>
      <c r="EB96" s="373" t="str">
        <f ca="1">+IF(OFFSET('Hygiene Data'!$H$12,0,10*ROW('Hygiene Data'!H90))="","",OFFSET('Hygiene Data'!$H$12,0,10*ROW('Hygiene Data'!H90)))</f>
        <v/>
      </c>
      <c r="EC96" s="373" t="str">
        <f ca="1">+IF(OFFSET('Hygiene Data'!$H$13,0,10*ROW('Hygiene Data'!H90))="","",OFFSET('Hygiene Data'!$H$13,0,10*ROW('Hygiene Data'!H90)))</f>
        <v/>
      </c>
      <c r="ED96" s="373" t="str">
        <f ca="1">+IF(OFFSET('Hygiene Data'!$I$11,0,10*ROW('Hygiene Data'!I90))="","",OFFSET('Hygiene Data'!$I$11,0,10*ROW('Hygiene Data'!I90)))</f>
        <v/>
      </c>
      <c r="EE96" s="373" t="str">
        <f ca="1">+IF(OFFSET('Hygiene Data'!$I$12,0,10*ROW('Hygiene Data'!I90))="","",OFFSET('Hygiene Data'!$I$12,0,10*ROW('Hygiene Data'!I90)))</f>
        <v/>
      </c>
      <c r="EF96" s="373" t="str">
        <f ca="1">+IF(OFFSET('Hygiene Data'!$I$13,0,10*ROW('Hygiene Data'!I90))="","",OFFSET('Hygiene Data'!$I$13,0,10*ROW('Hygiene Data'!I90)))</f>
        <v/>
      </c>
    </row>
    <row r="97" spans="1:136" x14ac:dyDescent="0.25">
      <c r="A97" s="482" t="str">
        <f ca="1">+IF(OFFSET('Water Data'!$B$2,0,10*ROW('Water Data'!E91))="","",OFFSET('Water Data'!$B$2,0,10*ROW('Water Data'!E91)))</f>
        <v/>
      </c>
      <c r="B97" s="48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9" t="str">
        <f t="shared" ca="1" si="1"/>
        <v/>
      </c>
      <c r="D97" s="51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3" t="str">
        <f ca="1">+IF(OFFSET('Water Data'!$D$27,0,10*ROW('Water Data'!D91))="","",OFFSET('Water Data'!$D$27,0,10*ROW('Water Data'!D91)))</f>
        <v/>
      </c>
      <c r="BT97" s="373" t="str">
        <f ca="1">+IF(OFFSET('Water Data'!$D$28,0,10*ROW('Water Data'!D91))="","",OFFSET('Water Data'!$D$28,0,10*ROW('Water Data'!D91)))</f>
        <v/>
      </c>
      <c r="BU97" s="373" t="str">
        <f ca="1">+IF(OFFSET('Water Data'!$D$29,0,10*ROW('Water Data'!D91))="","",OFFSET('Water Data'!$D$29,0,10*ROW('Water Data'!D91)))</f>
        <v/>
      </c>
      <c r="BV97" s="373" t="str">
        <f ca="1">+IF(OFFSET('Water Data'!$E$27,0,10*ROW('Water Data'!E91))="","",OFFSET('Water Data'!$E$27,0,10*ROW('Water Data'!E91)))</f>
        <v/>
      </c>
      <c r="BW97" s="373" t="str">
        <f ca="1">+IF(OFFSET('Water Data'!$E$28,0,10*ROW('Water Data'!E91))="","",OFFSET('Water Data'!$E$28,0,10*ROW('Water Data'!E91)))</f>
        <v/>
      </c>
      <c r="BX97" s="373" t="str">
        <f ca="1">+IF(OFFSET('Water Data'!$E$29,0,10*ROW('Water Data'!E91))="","",OFFSET('Water Data'!$E$29,0,10*ROW('Water Data'!E91)))</f>
        <v/>
      </c>
      <c r="BY97" s="373" t="str">
        <f ca="1">+IF(OFFSET('Water Data'!$F$27,0,10*ROW('Water Data'!F91))="","",OFFSET('Water Data'!$F$27,0,10*ROW('Water Data'!F91)))</f>
        <v/>
      </c>
      <c r="BZ97" s="373" t="str">
        <f ca="1">+IF(OFFSET('Water Data'!$F$28,0,10*ROW('Water Data'!F91))="","",OFFSET('Water Data'!$F$28,0,10*ROW('Water Data'!F91)))</f>
        <v/>
      </c>
      <c r="CA97" s="373" t="str">
        <f ca="1">+IF(OFFSET('Water Data'!$F$29,0,10*ROW('Water Data'!F91))="","",OFFSET('Water Data'!$F$29,0,10*ROW('Water Data'!F91)))</f>
        <v/>
      </c>
      <c r="CB97" s="373" t="str">
        <f ca="1">+IF(OFFSET('Water Data'!$G$27,0,10*ROW('Water Data'!G91))="","",OFFSET('Water Data'!$G$27,0,10*ROW('Water Data'!G91)))</f>
        <v/>
      </c>
      <c r="CC97" s="373" t="str">
        <f ca="1">+IF(OFFSET('Water Data'!$G$28,0,10*ROW('Water Data'!G91))="","",OFFSET('Water Data'!$G$28,0,10*ROW('Water Data'!G91)))</f>
        <v/>
      </c>
      <c r="CD97" s="373" t="str">
        <f ca="1">+IF(OFFSET('Water Data'!$G$29,0,10*ROW('Water Data'!G91))="","",OFFSET('Water Data'!$G$29,0,10*ROW('Water Data'!G91)))</f>
        <v/>
      </c>
      <c r="CE97" s="373" t="str">
        <f ca="1">+IF(OFFSET('Water Data'!$H$27,0,10*ROW('Water Data'!H91))="","",OFFSET('Water Data'!$H$27,0,10*ROW('Water Data'!H91)))</f>
        <v/>
      </c>
      <c r="CF97" s="373" t="str">
        <f ca="1">+IF(OFFSET('Water Data'!$H$28,0,10*ROW('Water Data'!H91))="","",OFFSET('Water Data'!$H$28,0,10*ROW('Water Data'!H91)))</f>
        <v/>
      </c>
      <c r="CG97" s="373" t="str">
        <f ca="1">+IF(OFFSET('Water Data'!$H$29,0,10*ROW('Water Data'!H91))="","",OFFSET('Water Data'!$H$29,0,10*ROW('Water Data'!H91)))</f>
        <v/>
      </c>
      <c r="CH97" s="373" t="str">
        <f ca="1">+IF(OFFSET('Water Data'!$I$27,0,10*ROW('Water Data'!I91))="","",OFFSET('Water Data'!$I$27,0,10*ROW('Water Data'!I91)))</f>
        <v/>
      </c>
      <c r="CI97" s="373" t="str">
        <f ca="1">+IF(OFFSET('Water Data'!$I$28,0,10*ROW('Water Data'!I91))="","",OFFSET('Water Data'!$I$28,0,10*ROW('Water Data'!I91)))</f>
        <v/>
      </c>
      <c r="CJ97" s="373" t="str">
        <f ca="1">+IF(OFFSET('Water Data'!$I$29,0,10*ROW('Water Data'!I91))="","",OFFSET('Water Data'!$I$29,0,10*ROW('Water Data'!I91)))</f>
        <v/>
      </c>
      <c r="CK97" s="373" t="str">
        <f ca="1">+IF(OFFSET('Sanitation Data'!$D$28,0,10*ROW('Sanitation Data'!D91))="","",OFFSET('Sanitation Data'!$D$28,0,10*ROW('Sanitation Data'!D91)))</f>
        <v/>
      </c>
      <c r="CL97" s="373" t="str">
        <f ca="1">+IF(OFFSET('Sanitation Data'!$D$29,0,10*ROW('Sanitation Data'!D91))="","",OFFSET('Sanitation Data'!$D$29,0,10*ROW('Sanitation Data'!D91)))</f>
        <v/>
      </c>
      <c r="CM97" s="373" t="str">
        <f ca="1">+IF(OFFSET('Sanitation Data'!$D$30,0,10*ROW('Sanitation Data'!D91))="","",OFFSET('Sanitation Data'!$D$30,0,10*ROW('Sanitation Data'!D91)))</f>
        <v/>
      </c>
      <c r="CN97" s="373" t="str">
        <f ca="1">+IF(OFFSET('Sanitation Data'!$D$31,0,10*ROW('Sanitation Data'!D91))="","",OFFSET('Sanitation Data'!$D$31,0,10*ROW('Sanitation Data'!D91)))</f>
        <v/>
      </c>
      <c r="CO97" s="373" t="str">
        <f ca="1">+IF(OFFSET('Sanitation Data'!$D$32,0,10*ROW('Sanitation Data'!D91))="","",OFFSET('Sanitation Data'!$D$32,0,10*ROW('Sanitation Data'!D91)))</f>
        <v/>
      </c>
      <c r="CP97" s="373" t="str">
        <f ca="1">+IF(OFFSET('Sanitation Data'!$E$28,0,10*ROW('Sanitation Data'!E91))="","",OFFSET('Sanitation Data'!$E$28,0,10*ROW('Sanitation Data'!E91)))</f>
        <v/>
      </c>
      <c r="CQ97" s="373" t="str">
        <f ca="1">+IF(OFFSET('Sanitation Data'!$E$29,0,10*ROW('Sanitation Data'!E91))="","",OFFSET('Sanitation Data'!$E$29,0,10*ROW('Sanitation Data'!E91)))</f>
        <v/>
      </c>
      <c r="CR97" s="373" t="str">
        <f ca="1">+IF(OFFSET('Sanitation Data'!$E$30,0,10*ROW('Sanitation Data'!E91))="","",OFFSET('Sanitation Data'!$E$30,0,10*ROW('Sanitation Data'!E91)))</f>
        <v/>
      </c>
      <c r="CS97" s="373" t="str">
        <f ca="1">+IF(OFFSET('Sanitation Data'!$E$31,0,10*ROW('Sanitation Data'!E91))="","",OFFSET('Sanitation Data'!$E$31,0,10*ROW('Sanitation Data'!E91)))</f>
        <v/>
      </c>
      <c r="CT97" s="373" t="str">
        <f ca="1">+IF(OFFSET('Sanitation Data'!$E$32,0,10*ROW('Sanitation Data'!E91))="","",OFFSET('Sanitation Data'!$E$32,0,10*ROW('Sanitation Data'!E91)))</f>
        <v/>
      </c>
      <c r="CU97" s="373" t="str">
        <f ca="1">+IF(OFFSET('Sanitation Data'!$F$28,0,10*ROW('Sanitation Data'!F91))="","",OFFSET('Sanitation Data'!$F$28,0,10*ROW('Sanitation Data'!F91)))</f>
        <v/>
      </c>
      <c r="CV97" s="373" t="str">
        <f ca="1">+IF(OFFSET('Sanitation Data'!$F$29,0,10*ROW('Sanitation Data'!F91))="","",OFFSET('Sanitation Data'!$F$29,0,10*ROW('Sanitation Data'!F91)))</f>
        <v/>
      </c>
      <c r="CW97" s="373" t="str">
        <f ca="1">+IF(OFFSET('Sanitation Data'!$F$30,0,10*ROW('Sanitation Data'!F91))="","",OFFSET('Sanitation Data'!$F$30,0,10*ROW('Sanitation Data'!F91)))</f>
        <v/>
      </c>
      <c r="CX97" s="373" t="str">
        <f ca="1">+IF(OFFSET('Sanitation Data'!$F$31,0,10*ROW('Sanitation Data'!F91))="","",OFFSET('Sanitation Data'!$F$31,0,10*ROW('Sanitation Data'!F91)))</f>
        <v/>
      </c>
      <c r="CY97" s="373" t="str">
        <f ca="1">+IF(OFFSET('Sanitation Data'!$F$32,0,10*ROW('Sanitation Data'!F91))="","",OFFSET('Sanitation Data'!$F$32,0,10*ROW('Sanitation Data'!F91)))</f>
        <v/>
      </c>
      <c r="CZ97" s="373" t="str">
        <f ca="1">+IF(OFFSET('Sanitation Data'!$G$28,0,10*ROW('Sanitation Data'!G91))="","",OFFSET('Sanitation Data'!$G$28,0,10*ROW('Sanitation Data'!G91)))</f>
        <v/>
      </c>
      <c r="DA97" s="373" t="str">
        <f ca="1">+IF(OFFSET('Sanitation Data'!$G$29,0,10*ROW('Sanitation Data'!G91))="","",OFFSET('Sanitation Data'!$G$29,0,10*ROW('Sanitation Data'!G91)))</f>
        <v/>
      </c>
      <c r="DB97" s="373" t="str">
        <f ca="1">+IF(OFFSET('Sanitation Data'!$G$30,0,10*ROW('Sanitation Data'!G91))="","",OFFSET('Sanitation Data'!$G$30,0,10*ROW('Sanitation Data'!G91)))</f>
        <v/>
      </c>
      <c r="DC97" s="373" t="str">
        <f ca="1">+IF(OFFSET('Sanitation Data'!$G$31,0,10*ROW('Sanitation Data'!G91))="","",OFFSET('Sanitation Data'!$G$31,0,10*ROW('Sanitation Data'!G91)))</f>
        <v/>
      </c>
      <c r="DD97" s="373" t="str">
        <f ca="1">+IF(OFFSET('Sanitation Data'!$G$32,0,10*ROW('Sanitation Data'!G91))="","",OFFSET('Sanitation Data'!$G$32,0,10*ROW('Sanitation Data'!G91)))</f>
        <v/>
      </c>
      <c r="DE97" s="373" t="str">
        <f ca="1">+IF(OFFSET('Sanitation Data'!$H$28,0,10*ROW('Sanitation Data'!H91))="","",OFFSET('Sanitation Data'!$H$28,0,10*ROW('Sanitation Data'!H91)))</f>
        <v/>
      </c>
      <c r="DF97" s="373" t="str">
        <f ca="1">+IF(OFFSET('Sanitation Data'!$H$29,0,10*ROW('Sanitation Data'!H91))="","",OFFSET('Sanitation Data'!$H$29,0,10*ROW('Sanitation Data'!H91)))</f>
        <v/>
      </c>
      <c r="DG97" s="373" t="str">
        <f ca="1">+IF(OFFSET('Sanitation Data'!$H$30,0,10*ROW('Sanitation Data'!H91))="","",OFFSET('Sanitation Data'!$H$30,0,10*ROW('Sanitation Data'!H91)))</f>
        <v/>
      </c>
      <c r="DH97" s="373" t="str">
        <f ca="1">+IF(OFFSET('Sanitation Data'!$H$31,0,10*ROW('Sanitation Data'!H91))="","",OFFSET('Sanitation Data'!$H$31,0,10*ROW('Sanitation Data'!H91)))</f>
        <v/>
      </c>
      <c r="DI97" s="373" t="str">
        <f ca="1">+IF(OFFSET('Sanitation Data'!$H$32,0,10*ROW('Sanitation Data'!H91))="","",OFFSET('Sanitation Data'!$H$32,0,10*ROW('Sanitation Data'!H91)))</f>
        <v/>
      </c>
      <c r="DJ97" s="373" t="str">
        <f ca="1">+IF(OFFSET('Sanitation Data'!$I$28,0,10*ROW('Sanitation Data'!I91))="","",OFFSET('Sanitation Data'!$I$28,0,10*ROW('Sanitation Data'!I91)))</f>
        <v/>
      </c>
      <c r="DK97" s="373" t="str">
        <f ca="1">+IF(OFFSET('Sanitation Data'!$I$29,0,10*ROW('Sanitation Data'!I91))="","",OFFSET('Sanitation Data'!$I$29,0,10*ROW('Sanitation Data'!I91)))</f>
        <v/>
      </c>
      <c r="DL97" s="373" t="str">
        <f ca="1">+IF(OFFSET('Sanitation Data'!$I$30,0,10*ROW('Sanitation Data'!I91))="","",OFFSET('Sanitation Data'!$I$30,0,10*ROW('Sanitation Data'!I91)))</f>
        <v/>
      </c>
      <c r="DM97" s="373" t="str">
        <f ca="1">+IF(OFFSET('Sanitation Data'!$I$31,0,10*ROW('Sanitation Data'!I91))="","",OFFSET('Sanitation Data'!$I$31,0,10*ROW('Sanitation Data'!I91)))</f>
        <v/>
      </c>
      <c r="DN97" s="373" t="str">
        <f ca="1">+IF(OFFSET('Sanitation Data'!$I$32,0,10*ROW('Sanitation Data'!I91))="","",OFFSET('Sanitation Data'!$I$32,0,10*ROW('Sanitation Data'!I91)))</f>
        <v/>
      </c>
      <c r="DO97" s="373" t="str">
        <f ca="1">+IF(OFFSET('Hygiene Data'!$D$11,0,10*ROW('Hygiene Data'!D91))="","",OFFSET('Hygiene Data'!$D$11,0,10*ROW('Hygiene Data'!D91)))</f>
        <v/>
      </c>
      <c r="DP97" s="373" t="str">
        <f ca="1">+IF(OFFSET('Hygiene Data'!$D$12,0,10*ROW('Hygiene Data'!D91))="","",OFFSET('Hygiene Data'!$D$12,0,10*ROW('Hygiene Data'!D91)))</f>
        <v/>
      </c>
      <c r="DQ97" s="373" t="str">
        <f ca="1">+IF(OFFSET('Hygiene Data'!$D$13,0,10*ROW('Hygiene Data'!D91))="","",OFFSET('Hygiene Data'!$D$13,0,10*ROW('Hygiene Data'!D91)))</f>
        <v/>
      </c>
      <c r="DR97" s="373" t="str">
        <f ca="1">+IF(OFFSET('Hygiene Data'!$E$11,0,10*ROW('Hygiene Data'!E91))="","",OFFSET('Hygiene Data'!$E$11,0,10*ROW('Hygiene Data'!E91)))</f>
        <v/>
      </c>
      <c r="DS97" s="373" t="str">
        <f ca="1">+IF(OFFSET('Hygiene Data'!$E$12,0,10*ROW('Hygiene Data'!E91))="","",OFFSET('Hygiene Data'!$E$12,0,10*ROW('Hygiene Data'!E91)))</f>
        <v/>
      </c>
      <c r="DT97" s="373" t="str">
        <f ca="1">+IF(OFFSET('Hygiene Data'!$E$13,0,10*ROW('Hygiene Data'!E91))="","",OFFSET('Hygiene Data'!$E$13,0,10*ROW('Hygiene Data'!E91)))</f>
        <v/>
      </c>
      <c r="DU97" s="373" t="str">
        <f ca="1">+IF(OFFSET('Hygiene Data'!$F$11,0,10*ROW('Hygiene Data'!F91))="","",OFFSET('Hygiene Data'!$F$11,0,10*ROW('Hygiene Data'!F91)))</f>
        <v/>
      </c>
      <c r="DV97" s="373" t="str">
        <f ca="1">+IF(OFFSET('Hygiene Data'!$F$12,0,10*ROW('Hygiene Data'!F91))="","",OFFSET('Hygiene Data'!$F$12,0,10*ROW('Hygiene Data'!F91)))</f>
        <v/>
      </c>
      <c r="DW97" s="373" t="str">
        <f ca="1">+IF(OFFSET('Hygiene Data'!$F$13,0,10*ROW('Hygiene Data'!F91))="","",OFFSET('Hygiene Data'!$F$13,0,10*ROW('Hygiene Data'!F91)))</f>
        <v/>
      </c>
      <c r="DX97" s="373" t="str">
        <f ca="1">+IF(OFFSET('Hygiene Data'!$G$11,0,10*ROW('Hygiene Data'!G91))="","",OFFSET('Hygiene Data'!$G$11,0,10*ROW('Hygiene Data'!G91)))</f>
        <v/>
      </c>
      <c r="DY97" s="373" t="str">
        <f ca="1">+IF(OFFSET('Hygiene Data'!$G$12,0,10*ROW('Hygiene Data'!G91))="","",OFFSET('Hygiene Data'!$G$12,0,10*ROW('Hygiene Data'!G91)))</f>
        <v/>
      </c>
      <c r="DZ97" s="373" t="str">
        <f ca="1">+IF(OFFSET('Hygiene Data'!$G$13,0,10*ROW('Hygiene Data'!G91))="","",OFFSET('Hygiene Data'!$G$13,0,10*ROW('Hygiene Data'!G91)))</f>
        <v/>
      </c>
      <c r="EA97" s="373" t="str">
        <f ca="1">+IF(OFFSET('Hygiene Data'!$H$11,0,10*ROW('Hygiene Data'!H91))="","",OFFSET('Hygiene Data'!$H$11,0,10*ROW('Hygiene Data'!H91)))</f>
        <v/>
      </c>
      <c r="EB97" s="373" t="str">
        <f ca="1">+IF(OFFSET('Hygiene Data'!$H$12,0,10*ROW('Hygiene Data'!H91))="","",OFFSET('Hygiene Data'!$H$12,0,10*ROW('Hygiene Data'!H91)))</f>
        <v/>
      </c>
      <c r="EC97" s="373" t="str">
        <f ca="1">+IF(OFFSET('Hygiene Data'!$H$13,0,10*ROW('Hygiene Data'!H91))="","",OFFSET('Hygiene Data'!$H$13,0,10*ROW('Hygiene Data'!H91)))</f>
        <v/>
      </c>
      <c r="ED97" s="373" t="str">
        <f ca="1">+IF(OFFSET('Hygiene Data'!$I$11,0,10*ROW('Hygiene Data'!I91))="","",OFFSET('Hygiene Data'!$I$11,0,10*ROW('Hygiene Data'!I91)))</f>
        <v/>
      </c>
      <c r="EE97" s="373" t="str">
        <f ca="1">+IF(OFFSET('Hygiene Data'!$I$12,0,10*ROW('Hygiene Data'!I91))="","",OFFSET('Hygiene Data'!$I$12,0,10*ROW('Hygiene Data'!I91)))</f>
        <v/>
      </c>
      <c r="EF97" s="373" t="str">
        <f ca="1">+IF(OFFSET('Hygiene Data'!$I$13,0,10*ROW('Hygiene Data'!I91))="","",OFFSET('Hygiene Data'!$I$13,0,10*ROW('Hygiene Data'!I91)))</f>
        <v/>
      </c>
    </row>
    <row r="98" spans="1:136" x14ac:dyDescent="0.25">
      <c r="A98" s="482" t="str">
        <f ca="1">+IF(OFFSET('Water Data'!$B$2,0,10*ROW('Water Data'!E92))="","",OFFSET('Water Data'!$B$2,0,10*ROW('Water Data'!E92)))</f>
        <v/>
      </c>
      <c r="B98" s="48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9" t="str">
        <f t="shared" ca="1" si="1"/>
        <v/>
      </c>
      <c r="D98" s="51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3" t="str">
        <f ca="1">+IF(OFFSET('Water Data'!$D$27,0,10*ROW('Water Data'!D92))="","",OFFSET('Water Data'!$D$27,0,10*ROW('Water Data'!D92)))</f>
        <v/>
      </c>
      <c r="BT98" s="373" t="str">
        <f ca="1">+IF(OFFSET('Water Data'!$D$28,0,10*ROW('Water Data'!D92))="","",OFFSET('Water Data'!$D$28,0,10*ROW('Water Data'!D92)))</f>
        <v/>
      </c>
      <c r="BU98" s="373" t="str">
        <f ca="1">+IF(OFFSET('Water Data'!$D$29,0,10*ROW('Water Data'!D92))="","",OFFSET('Water Data'!$D$29,0,10*ROW('Water Data'!D92)))</f>
        <v/>
      </c>
      <c r="BV98" s="373" t="str">
        <f ca="1">+IF(OFFSET('Water Data'!$E$27,0,10*ROW('Water Data'!E92))="","",OFFSET('Water Data'!$E$27,0,10*ROW('Water Data'!E92)))</f>
        <v/>
      </c>
      <c r="BW98" s="373" t="str">
        <f ca="1">+IF(OFFSET('Water Data'!$E$28,0,10*ROW('Water Data'!E92))="","",OFFSET('Water Data'!$E$28,0,10*ROW('Water Data'!E92)))</f>
        <v/>
      </c>
      <c r="BX98" s="373" t="str">
        <f ca="1">+IF(OFFSET('Water Data'!$E$29,0,10*ROW('Water Data'!E92))="","",OFFSET('Water Data'!$E$29,0,10*ROW('Water Data'!E92)))</f>
        <v/>
      </c>
      <c r="BY98" s="373" t="str">
        <f ca="1">+IF(OFFSET('Water Data'!$F$27,0,10*ROW('Water Data'!F92))="","",OFFSET('Water Data'!$F$27,0,10*ROW('Water Data'!F92)))</f>
        <v/>
      </c>
      <c r="BZ98" s="373" t="str">
        <f ca="1">+IF(OFFSET('Water Data'!$F$28,0,10*ROW('Water Data'!F92))="","",OFFSET('Water Data'!$F$28,0,10*ROW('Water Data'!F92)))</f>
        <v/>
      </c>
      <c r="CA98" s="373" t="str">
        <f ca="1">+IF(OFFSET('Water Data'!$F$29,0,10*ROW('Water Data'!F92))="","",OFFSET('Water Data'!$F$29,0,10*ROW('Water Data'!F92)))</f>
        <v/>
      </c>
      <c r="CB98" s="373" t="str">
        <f ca="1">+IF(OFFSET('Water Data'!$G$27,0,10*ROW('Water Data'!G92))="","",OFFSET('Water Data'!$G$27,0,10*ROW('Water Data'!G92)))</f>
        <v/>
      </c>
      <c r="CC98" s="373" t="str">
        <f ca="1">+IF(OFFSET('Water Data'!$G$28,0,10*ROW('Water Data'!G92))="","",OFFSET('Water Data'!$G$28,0,10*ROW('Water Data'!G92)))</f>
        <v/>
      </c>
      <c r="CD98" s="373" t="str">
        <f ca="1">+IF(OFFSET('Water Data'!$G$29,0,10*ROW('Water Data'!G92))="","",OFFSET('Water Data'!$G$29,0,10*ROW('Water Data'!G92)))</f>
        <v/>
      </c>
      <c r="CE98" s="373" t="str">
        <f ca="1">+IF(OFFSET('Water Data'!$H$27,0,10*ROW('Water Data'!H92))="","",OFFSET('Water Data'!$H$27,0,10*ROW('Water Data'!H92)))</f>
        <v/>
      </c>
      <c r="CF98" s="373" t="str">
        <f ca="1">+IF(OFFSET('Water Data'!$H$28,0,10*ROW('Water Data'!H92))="","",OFFSET('Water Data'!$H$28,0,10*ROW('Water Data'!H92)))</f>
        <v/>
      </c>
      <c r="CG98" s="373" t="str">
        <f ca="1">+IF(OFFSET('Water Data'!$H$29,0,10*ROW('Water Data'!H92))="","",OFFSET('Water Data'!$H$29,0,10*ROW('Water Data'!H92)))</f>
        <v/>
      </c>
      <c r="CH98" s="373" t="str">
        <f ca="1">+IF(OFFSET('Water Data'!$I$27,0,10*ROW('Water Data'!I92))="","",OFFSET('Water Data'!$I$27,0,10*ROW('Water Data'!I92)))</f>
        <v/>
      </c>
      <c r="CI98" s="373" t="str">
        <f ca="1">+IF(OFFSET('Water Data'!$I$28,0,10*ROW('Water Data'!I92))="","",OFFSET('Water Data'!$I$28,0,10*ROW('Water Data'!I92)))</f>
        <v/>
      </c>
      <c r="CJ98" s="373" t="str">
        <f ca="1">+IF(OFFSET('Water Data'!$I$29,0,10*ROW('Water Data'!I92))="","",OFFSET('Water Data'!$I$29,0,10*ROW('Water Data'!I92)))</f>
        <v/>
      </c>
      <c r="CK98" s="373" t="str">
        <f ca="1">+IF(OFFSET('Sanitation Data'!$D$28,0,10*ROW('Sanitation Data'!D92))="","",OFFSET('Sanitation Data'!$D$28,0,10*ROW('Sanitation Data'!D92)))</f>
        <v/>
      </c>
      <c r="CL98" s="373" t="str">
        <f ca="1">+IF(OFFSET('Sanitation Data'!$D$29,0,10*ROW('Sanitation Data'!D92))="","",OFFSET('Sanitation Data'!$D$29,0,10*ROW('Sanitation Data'!D92)))</f>
        <v/>
      </c>
      <c r="CM98" s="373" t="str">
        <f ca="1">+IF(OFFSET('Sanitation Data'!$D$30,0,10*ROW('Sanitation Data'!D92))="","",OFFSET('Sanitation Data'!$D$30,0,10*ROW('Sanitation Data'!D92)))</f>
        <v/>
      </c>
      <c r="CN98" s="373" t="str">
        <f ca="1">+IF(OFFSET('Sanitation Data'!$D$31,0,10*ROW('Sanitation Data'!D92))="","",OFFSET('Sanitation Data'!$D$31,0,10*ROW('Sanitation Data'!D92)))</f>
        <v/>
      </c>
      <c r="CO98" s="373" t="str">
        <f ca="1">+IF(OFFSET('Sanitation Data'!$D$32,0,10*ROW('Sanitation Data'!D92))="","",OFFSET('Sanitation Data'!$D$32,0,10*ROW('Sanitation Data'!D92)))</f>
        <v/>
      </c>
      <c r="CP98" s="373" t="str">
        <f ca="1">+IF(OFFSET('Sanitation Data'!$E$28,0,10*ROW('Sanitation Data'!E92))="","",OFFSET('Sanitation Data'!$E$28,0,10*ROW('Sanitation Data'!E92)))</f>
        <v/>
      </c>
      <c r="CQ98" s="373" t="str">
        <f ca="1">+IF(OFFSET('Sanitation Data'!$E$29,0,10*ROW('Sanitation Data'!E92))="","",OFFSET('Sanitation Data'!$E$29,0,10*ROW('Sanitation Data'!E92)))</f>
        <v/>
      </c>
      <c r="CR98" s="373" t="str">
        <f ca="1">+IF(OFFSET('Sanitation Data'!$E$30,0,10*ROW('Sanitation Data'!E92))="","",OFFSET('Sanitation Data'!$E$30,0,10*ROW('Sanitation Data'!E92)))</f>
        <v/>
      </c>
      <c r="CS98" s="373" t="str">
        <f ca="1">+IF(OFFSET('Sanitation Data'!$E$31,0,10*ROW('Sanitation Data'!E92))="","",OFFSET('Sanitation Data'!$E$31,0,10*ROW('Sanitation Data'!E92)))</f>
        <v/>
      </c>
      <c r="CT98" s="373" t="str">
        <f ca="1">+IF(OFFSET('Sanitation Data'!$E$32,0,10*ROW('Sanitation Data'!E92))="","",OFFSET('Sanitation Data'!$E$32,0,10*ROW('Sanitation Data'!E92)))</f>
        <v/>
      </c>
      <c r="CU98" s="373" t="str">
        <f ca="1">+IF(OFFSET('Sanitation Data'!$F$28,0,10*ROW('Sanitation Data'!F92))="","",OFFSET('Sanitation Data'!$F$28,0,10*ROW('Sanitation Data'!F92)))</f>
        <v/>
      </c>
      <c r="CV98" s="373" t="str">
        <f ca="1">+IF(OFFSET('Sanitation Data'!$F$29,0,10*ROW('Sanitation Data'!F92))="","",OFFSET('Sanitation Data'!$F$29,0,10*ROW('Sanitation Data'!F92)))</f>
        <v/>
      </c>
      <c r="CW98" s="373" t="str">
        <f ca="1">+IF(OFFSET('Sanitation Data'!$F$30,0,10*ROW('Sanitation Data'!F92))="","",OFFSET('Sanitation Data'!$F$30,0,10*ROW('Sanitation Data'!F92)))</f>
        <v/>
      </c>
      <c r="CX98" s="373" t="str">
        <f ca="1">+IF(OFFSET('Sanitation Data'!$F$31,0,10*ROW('Sanitation Data'!F92))="","",OFFSET('Sanitation Data'!$F$31,0,10*ROW('Sanitation Data'!F92)))</f>
        <v/>
      </c>
      <c r="CY98" s="373" t="str">
        <f ca="1">+IF(OFFSET('Sanitation Data'!$F$32,0,10*ROW('Sanitation Data'!F92))="","",OFFSET('Sanitation Data'!$F$32,0,10*ROW('Sanitation Data'!F92)))</f>
        <v/>
      </c>
      <c r="CZ98" s="373" t="str">
        <f ca="1">+IF(OFFSET('Sanitation Data'!$G$28,0,10*ROW('Sanitation Data'!G92))="","",OFFSET('Sanitation Data'!$G$28,0,10*ROW('Sanitation Data'!G92)))</f>
        <v/>
      </c>
      <c r="DA98" s="373" t="str">
        <f ca="1">+IF(OFFSET('Sanitation Data'!$G$29,0,10*ROW('Sanitation Data'!G92))="","",OFFSET('Sanitation Data'!$G$29,0,10*ROW('Sanitation Data'!G92)))</f>
        <v/>
      </c>
      <c r="DB98" s="373" t="str">
        <f ca="1">+IF(OFFSET('Sanitation Data'!$G$30,0,10*ROW('Sanitation Data'!G92))="","",OFFSET('Sanitation Data'!$G$30,0,10*ROW('Sanitation Data'!G92)))</f>
        <v/>
      </c>
      <c r="DC98" s="373" t="str">
        <f ca="1">+IF(OFFSET('Sanitation Data'!$G$31,0,10*ROW('Sanitation Data'!G92))="","",OFFSET('Sanitation Data'!$G$31,0,10*ROW('Sanitation Data'!G92)))</f>
        <v/>
      </c>
      <c r="DD98" s="373" t="str">
        <f ca="1">+IF(OFFSET('Sanitation Data'!$G$32,0,10*ROW('Sanitation Data'!G92))="","",OFFSET('Sanitation Data'!$G$32,0,10*ROW('Sanitation Data'!G92)))</f>
        <v/>
      </c>
      <c r="DE98" s="373" t="str">
        <f ca="1">+IF(OFFSET('Sanitation Data'!$H$28,0,10*ROW('Sanitation Data'!H92))="","",OFFSET('Sanitation Data'!$H$28,0,10*ROW('Sanitation Data'!H92)))</f>
        <v/>
      </c>
      <c r="DF98" s="373" t="str">
        <f ca="1">+IF(OFFSET('Sanitation Data'!$H$29,0,10*ROW('Sanitation Data'!H92))="","",OFFSET('Sanitation Data'!$H$29,0,10*ROW('Sanitation Data'!H92)))</f>
        <v/>
      </c>
      <c r="DG98" s="373" t="str">
        <f ca="1">+IF(OFFSET('Sanitation Data'!$H$30,0,10*ROW('Sanitation Data'!H92))="","",OFFSET('Sanitation Data'!$H$30,0,10*ROW('Sanitation Data'!H92)))</f>
        <v/>
      </c>
      <c r="DH98" s="373" t="str">
        <f ca="1">+IF(OFFSET('Sanitation Data'!$H$31,0,10*ROW('Sanitation Data'!H92))="","",OFFSET('Sanitation Data'!$H$31,0,10*ROW('Sanitation Data'!H92)))</f>
        <v/>
      </c>
      <c r="DI98" s="373" t="str">
        <f ca="1">+IF(OFFSET('Sanitation Data'!$H$32,0,10*ROW('Sanitation Data'!H92))="","",OFFSET('Sanitation Data'!$H$32,0,10*ROW('Sanitation Data'!H92)))</f>
        <v/>
      </c>
      <c r="DJ98" s="373" t="str">
        <f ca="1">+IF(OFFSET('Sanitation Data'!$I$28,0,10*ROW('Sanitation Data'!I92))="","",OFFSET('Sanitation Data'!$I$28,0,10*ROW('Sanitation Data'!I92)))</f>
        <v/>
      </c>
      <c r="DK98" s="373" t="str">
        <f ca="1">+IF(OFFSET('Sanitation Data'!$I$29,0,10*ROW('Sanitation Data'!I92))="","",OFFSET('Sanitation Data'!$I$29,0,10*ROW('Sanitation Data'!I92)))</f>
        <v/>
      </c>
      <c r="DL98" s="373" t="str">
        <f ca="1">+IF(OFFSET('Sanitation Data'!$I$30,0,10*ROW('Sanitation Data'!I92))="","",OFFSET('Sanitation Data'!$I$30,0,10*ROW('Sanitation Data'!I92)))</f>
        <v/>
      </c>
      <c r="DM98" s="373" t="str">
        <f ca="1">+IF(OFFSET('Sanitation Data'!$I$31,0,10*ROW('Sanitation Data'!I92))="","",OFFSET('Sanitation Data'!$I$31,0,10*ROW('Sanitation Data'!I92)))</f>
        <v/>
      </c>
      <c r="DN98" s="373" t="str">
        <f ca="1">+IF(OFFSET('Sanitation Data'!$I$32,0,10*ROW('Sanitation Data'!I92))="","",OFFSET('Sanitation Data'!$I$32,0,10*ROW('Sanitation Data'!I92)))</f>
        <v/>
      </c>
      <c r="DO98" s="373" t="str">
        <f ca="1">+IF(OFFSET('Hygiene Data'!$D$11,0,10*ROW('Hygiene Data'!D92))="","",OFFSET('Hygiene Data'!$D$11,0,10*ROW('Hygiene Data'!D92)))</f>
        <v/>
      </c>
      <c r="DP98" s="373" t="str">
        <f ca="1">+IF(OFFSET('Hygiene Data'!$D$12,0,10*ROW('Hygiene Data'!D92))="","",OFFSET('Hygiene Data'!$D$12,0,10*ROW('Hygiene Data'!D92)))</f>
        <v/>
      </c>
      <c r="DQ98" s="373" t="str">
        <f ca="1">+IF(OFFSET('Hygiene Data'!$D$13,0,10*ROW('Hygiene Data'!D92))="","",OFFSET('Hygiene Data'!$D$13,0,10*ROW('Hygiene Data'!D92)))</f>
        <v/>
      </c>
      <c r="DR98" s="373" t="str">
        <f ca="1">+IF(OFFSET('Hygiene Data'!$E$11,0,10*ROW('Hygiene Data'!E92))="","",OFFSET('Hygiene Data'!$E$11,0,10*ROW('Hygiene Data'!E92)))</f>
        <v/>
      </c>
      <c r="DS98" s="373" t="str">
        <f ca="1">+IF(OFFSET('Hygiene Data'!$E$12,0,10*ROW('Hygiene Data'!E92))="","",OFFSET('Hygiene Data'!$E$12,0,10*ROW('Hygiene Data'!E92)))</f>
        <v/>
      </c>
      <c r="DT98" s="373" t="str">
        <f ca="1">+IF(OFFSET('Hygiene Data'!$E$13,0,10*ROW('Hygiene Data'!E92))="","",OFFSET('Hygiene Data'!$E$13,0,10*ROW('Hygiene Data'!E92)))</f>
        <v/>
      </c>
      <c r="DU98" s="373" t="str">
        <f ca="1">+IF(OFFSET('Hygiene Data'!$F$11,0,10*ROW('Hygiene Data'!F92))="","",OFFSET('Hygiene Data'!$F$11,0,10*ROW('Hygiene Data'!F92)))</f>
        <v/>
      </c>
      <c r="DV98" s="373" t="str">
        <f ca="1">+IF(OFFSET('Hygiene Data'!$F$12,0,10*ROW('Hygiene Data'!F92))="","",OFFSET('Hygiene Data'!$F$12,0,10*ROW('Hygiene Data'!F92)))</f>
        <v/>
      </c>
      <c r="DW98" s="373" t="str">
        <f ca="1">+IF(OFFSET('Hygiene Data'!$F$13,0,10*ROW('Hygiene Data'!F92))="","",OFFSET('Hygiene Data'!$F$13,0,10*ROW('Hygiene Data'!F92)))</f>
        <v/>
      </c>
      <c r="DX98" s="373" t="str">
        <f ca="1">+IF(OFFSET('Hygiene Data'!$G$11,0,10*ROW('Hygiene Data'!G92))="","",OFFSET('Hygiene Data'!$G$11,0,10*ROW('Hygiene Data'!G92)))</f>
        <v/>
      </c>
      <c r="DY98" s="373" t="str">
        <f ca="1">+IF(OFFSET('Hygiene Data'!$G$12,0,10*ROW('Hygiene Data'!G92))="","",OFFSET('Hygiene Data'!$G$12,0,10*ROW('Hygiene Data'!G92)))</f>
        <v/>
      </c>
      <c r="DZ98" s="373" t="str">
        <f ca="1">+IF(OFFSET('Hygiene Data'!$G$13,0,10*ROW('Hygiene Data'!G92))="","",OFFSET('Hygiene Data'!$G$13,0,10*ROW('Hygiene Data'!G92)))</f>
        <v/>
      </c>
      <c r="EA98" s="373" t="str">
        <f ca="1">+IF(OFFSET('Hygiene Data'!$H$11,0,10*ROW('Hygiene Data'!H92))="","",OFFSET('Hygiene Data'!$H$11,0,10*ROW('Hygiene Data'!H92)))</f>
        <v/>
      </c>
      <c r="EB98" s="373" t="str">
        <f ca="1">+IF(OFFSET('Hygiene Data'!$H$12,0,10*ROW('Hygiene Data'!H92))="","",OFFSET('Hygiene Data'!$H$12,0,10*ROW('Hygiene Data'!H92)))</f>
        <v/>
      </c>
      <c r="EC98" s="373" t="str">
        <f ca="1">+IF(OFFSET('Hygiene Data'!$H$13,0,10*ROW('Hygiene Data'!H92))="","",OFFSET('Hygiene Data'!$H$13,0,10*ROW('Hygiene Data'!H92)))</f>
        <v/>
      </c>
      <c r="ED98" s="373" t="str">
        <f ca="1">+IF(OFFSET('Hygiene Data'!$I$11,0,10*ROW('Hygiene Data'!I92))="","",OFFSET('Hygiene Data'!$I$11,0,10*ROW('Hygiene Data'!I92)))</f>
        <v/>
      </c>
      <c r="EE98" s="373" t="str">
        <f ca="1">+IF(OFFSET('Hygiene Data'!$I$12,0,10*ROW('Hygiene Data'!I92))="","",OFFSET('Hygiene Data'!$I$12,0,10*ROW('Hygiene Data'!I92)))</f>
        <v/>
      </c>
      <c r="EF98" s="373" t="str">
        <f ca="1">+IF(OFFSET('Hygiene Data'!$I$13,0,10*ROW('Hygiene Data'!I92))="","",OFFSET('Hygiene Data'!$I$13,0,10*ROW('Hygiene Data'!I92)))</f>
        <v/>
      </c>
    </row>
    <row r="99" spans="1:136" x14ac:dyDescent="0.25">
      <c r="A99" s="482" t="str">
        <f ca="1">+IF(OFFSET('Water Data'!$B$2,0,10*ROW('Water Data'!E93))="","",OFFSET('Water Data'!$B$2,0,10*ROW('Water Data'!E93)))</f>
        <v/>
      </c>
      <c r="B99" s="48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9" t="str">
        <f t="shared" ca="1" si="1"/>
        <v/>
      </c>
      <c r="D99" s="51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3" t="str">
        <f ca="1">+IF(OFFSET('Water Data'!$D$27,0,10*ROW('Water Data'!D93))="","",OFFSET('Water Data'!$D$27,0,10*ROW('Water Data'!D93)))</f>
        <v/>
      </c>
      <c r="BT99" s="373" t="str">
        <f ca="1">+IF(OFFSET('Water Data'!$D$28,0,10*ROW('Water Data'!D93))="","",OFFSET('Water Data'!$D$28,0,10*ROW('Water Data'!D93)))</f>
        <v/>
      </c>
      <c r="BU99" s="373" t="str">
        <f ca="1">+IF(OFFSET('Water Data'!$D$29,0,10*ROW('Water Data'!D93))="","",OFFSET('Water Data'!$D$29,0,10*ROW('Water Data'!D93)))</f>
        <v/>
      </c>
      <c r="BV99" s="373" t="str">
        <f ca="1">+IF(OFFSET('Water Data'!$E$27,0,10*ROW('Water Data'!E93))="","",OFFSET('Water Data'!$E$27,0,10*ROW('Water Data'!E93)))</f>
        <v/>
      </c>
      <c r="BW99" s="373" t="str">
        <f ca="1">+IF(OFFSET('Water Data'!$E$28,0,10*ROW('Water Data'!E93))="","",OFFSET('Water Data'!$E$28,0,10*ROW('Water Data'!E93)))</f>
        <v/>
      </c>
      <c r="BX99" s="373" t="str">
        <f ca="1">+IF(OFFSET('Water Data'!$E$29,0,10*ROW('Water Data'!E93))="","",OFFSET('Water Data'!$E$29,0,10*ROW('Water Data'!E93)))</f>
        <v/>
      </c>
      <c r="BY99" s="373" t="str">
        <f ca="1">+IF(OFFSET('Water Data'!$F$27,0,10*ROW('Water Data'!F93))="","",OFFSET('Water Data'!$F$27,0,10*ROW('Water Data'!F93)))</f>
        <v/>
      </c>
      <c r="BZ99" s="373" t="str">
        <f ca="1">+IF(OFFSET('Water Data'!$F$28,0,10*ROW('Water Data'!F93))="","",OFFSET('Water Data'!$F$28,0,10*ROW('Water Data'!F93)))</f>
        <v/>
      </c>
      <c r="CA99" s="373" t="str">
        <f ca="1">+IF(OFFSET('Water Data'!$F$29,0,10*ROW('Water Data'!F93))="","",OFFSET('Water Data'!$F$29,0,10*ROW('Water Data'!F93)))</f>
        <v/>
      </c>
      <c r="CB99" s="373" t="str">
        <f ca="1">+IF(OFFSET('Water Data'!$G$27,0,10*ROW('Water Data'!G93))="","",OFFSET('Water Data'!$G$27,0,10*ROW('Water Data'!G93)))</f>
        <v/>
      </c>
      <c r="CC99" s="373" t="str">
        <f ca="1">+IF(OFFSET('Water Data'!$G$28,0,10*ROW('Water Data'!G93))="","",OFFSET('Water Data'!$G$28,0,10*ROW('Water Data'!G93)))</f>
        <v/>
      </c>
      <c r="CD99" s="373" t="str">
        <f ca="1">+IF(OFFSET('Water Data'!$G$29,0,10*ROW('Water Data'!G93))="","",OFFSET('Water Data'!$G$29,0,10*ROW('Water Data'!G93)))</f>
        <v/>
      </c>
      <c r="CE99" s="373" t="str">
        <f ca="1">+IF(OFFSET('Water Data'!$H$27,0,10*ROW('Water Data'!H93))="","",OFFSET('Water Data'!$H$27,0,10*ROW('Water Data'!H93)))</f>
        <v/>
      </c>
      <c r="CF99" s="373" t="str">
        <f ca="1">+IF(OFFSET('Water Data'!$H$28,0,10*ROW('Water Data'!H93))="","",OFFSET('Water Data'!$H$28,0,10*ROW('Water Data'!H93)))</f>
        <v/>
      </c>
      <c r="CG99" s="373" t="str">
        <f ca="1">+IF(OFFSET('Water Data'!$H$29,0,10*ROW('Water Data'!H93))="","",OFFSET('Water Data'!$H$29,0,10*ROW('Water Data'!H93)))</f>
        <v/>
      </c>
      <c r="CH99" s="373" t="str">
        <f ca="1">+IF(OFFSET('Water Data'!$I$27,0,10*ROW('Water Data'!I93))="","",OFFSET('Water Data'!$I$27,0,10*ROW('Water Data'!I93)))</f>
        <v/>
      </c>
      <c r="CI99" s="373" t="str">
        <f ca="1">+IF(OFFSET('Water Data'!$I$28,0,10*ROW('Water Data'!I93))="","",OFFSET('Water Data'!$I$28,0,10*ROW('Water Data'!I93)))</f>
        <v/>
      </c>
      <c r="CJ99" s="373" t="str">
        <f ca="1">+IF(OFFSET('Water Data'!$I$29,0,10*ROW('Water Data'!I93))="","",OFFSET('Water Data'!$I$29,0,10*ROW('Water Data'!I93)))</f>
        <v/>
      </c>
      <c r="CK99" s="373" t="str">
        <f ca="1">+IF(OFFSET('Sanitation Data'!$D$28,0,10*ROW('Sanitation Data'!D93))="","",OFFSET('Sanitation Data'!$D$28,0,10*ROW('Sanitation Data'!D93)))</f>
        <v/>
      </c>
      <c r="CL99" s="373" t="str">
        <f ca="1">+IF(OFFSET('Sanitation Data'!$D$29,0,10*ROW('Sanitation Data'!D93))="","",OFFSET('Sanitation Data'!$D$29,0,10*ROW('Sanitation Data'!D93)))</f>
        <v/>
      </c>
      <c r="CM99" s="373" t="str">
        <f ca="1">+IF(OFFSET('Sanitation Data'!$D$30,0,10*ROW('Sanitation Data'!D93))="","",OFFSET('Sanitation Data'!$D$30,0,10*ROW('Sanitation Data'!D93)))</f>
        <v/>
      </c>
      <c r="CN99" s="373" t="str">
        <f ca="1">+IF(OFFSET('Sanitation Data'!$D$31,0,10*ROW('Sanitation Data'!D93))="","",OFFSET('Sanitation Data'!$D$31,0,10*ROW('Sanitation Data'!D93)))</f>
        <v/>
      </c>
      <c r="CO99" s="373" t="str">
        <f ca="1">+IF(OFFSET('Sanitation Data'!$D$32,0,10*ROW('Sanitation Data'!D93))="","",OFFSET('Sanitation Data'!$D$32,0,10*ROW('Sanitation Data'!D93)))</f>
        <v/>
      </c>
      <c r="CP99" s="373" t="str">
        <f ca="1">+IF(OFFSET('Sanitation Data'!$E$28,0,10*ROW('Sanitation Data'!E93))="","",OFFSET('Sanitation Data'!$E$28,0,10*ROW('Sanitation Data'!E93)))</f>
        <v/>
      </c>
      <c r="CQ99" s="373" t="str">
        <f ca="1">+IF(OFFSET('Sanitation Data'!$E$29,0,10*ROW('Sanitation Data'!E93))="","",OFFSET('Sanitation Data'!$E$29,0,10*ROW('Sanitation Data'!E93)))</f>
        <v/>
      </c>
      <c r="CR99" s="373" t="str">
        <f ca="1">+IF(OFFSET('Sanitation Data'!$E$30,0,10*ROW('Sanitation Data'!E93))="","",OFFSET('Sanitation Data'!$E$30,0,10*ROW('Sanitation Data'!E93)))</f>
        <v/>
      </c>
      <c r="CS99" s="373" t="str">
        <f ca="1">+IF(OFFSET('Sanitation Data'!$E$31,0,10*ROW('Sanitation Data'!E93))="","",OFFSET('Sanitation Data'!$E$31,0,10*ROW('Sanitation Data'!E93)))</f>
        <v/>
      </c>
      <c r="CT99" s="373" t="str">
        <f ca="1">+IF(OFFSET('Sanitation Data'!$E$32,0,10*ROW('Sanitation Data'!E93))="","",OFFSET('Sanitation Data'!$E$32,0,10*ROW('Sanitation Data'!E93)))</f>
        <v/>
      </c>
      <c r="CU99" s="373" t="str">
        <f ca="1">+IF(OFFSET('Sanitation Data'!$F$28,0,10*ROW('Sanitation Data'!F93))="","",OFFSET('Sanitation Data'!$F$28,0,10*ROW('Sanitation Data'!F93)))</f>
        <v/>
      </c>
      <c r="CV99" s="373" t="str">
        <f ca="1">+IF(OFFSET('Sanitation Data'!$F$29,0,10*ROW('Sanitation Data'!F93))="","",OFFSET('Sanitation Data'!$F$29,0,10*ROW('Sanitation Data'!F93)))</f>
        <v/>
      </c>
      <c r="CW99" s="373" t="str">
        <f ca="1">+IF(OFFSET('Sanitation Data'!$F$30,0,10*ROW('Sanitation Data'!F93))="","",OFFSET('Sanitation Data'!$F$30,0,10*ROW('Sanitation Data'!F93)))</f>
        <v/>
      </c>
      <c r="CX99" s="373" t="str">
        <f ca="1">+IF(OFFSET('Sanitation Data'!$F$31,0,10*ROW('Sanitation Data'!F93))="","",OFFSET('Sanitation Data'!$F$31,0,10*ROW('Sanitation Data'!F93)))</f>
        <v/>
      </c>
      <c r="CY99" s="373" t="str">
        <f ca="1">+IF(OFFSET('Sanitation Data'!$F$32,0,10*ROW('Sanitation Data'!F93))="","",OFFSET('Sanitation Data'!$F$32,0,10*ROW('Sanitation Data'!F93)))</f>
        <v/>
      </c>
      <c r="CZ99" s="373" t="str">
        <f ca="1">+IF(OFFSET('Sanitation Data'!$G$28,0,10*ROW('Sanitation Data'!G93))="","",OFFSET('Sanitation Data'!$G$28,0,10*ROW('Sanitation Data'!G93)))</f>
        <v/>
      </c>
      <c r="DA99" s="373" t="str">
        <f ca="1">+IF(OFFSET('Sanitation Data'!$G$29,0,10*ROW('Sanitation Data'!G93))="","",OFFSET('Sanitation Data'!$G$29,0,10*ROW('Sanitation Data'!G93)))</f>
        <v/>
      </c>
      <c r="DB99" s="373" t="str">
        <f ca="1">+IF(OFFSET('Sanitation Data'!$G$30,0,10*ROW('Sanitation Data'!G93))="","",OFFSET('Sanitation Data'!$G$30,0,10*ROW('Sanitation Data'!G93)))</f>
        <v/>
      </c>
      <c r="DC99" s="373" t="str">
        <f ca="1">+IF(OFFSET('Sanitation Data'!$G$31,0,10*ROW('Sanitation Data'!G93))="","",OFFSET('Sanitation Data'!$G$31,0,10*ROW('Sanitation Data'!G93)))</f>
        <v/>
      </c>
      <c r="DD99" s="373" t="str">
        <f ca="1">+IF(OFFSET('Sanitation Data'!$G$32,0,10*ROW('Sanitation Data'!G93))="","",OFFSET('Sanitation Data'!$G$32,0,10*ROW('Sanitation Data'!G93)))</f>
        <v/>
      </c>
      <c r="DE99" s="373" t="str">
        <f ca="1">+IF(OFFSET('Sanitation Data'!$H$28,0,10*ROW('Sanitation Data'!H93))="","",OFFSET('Sanitation Data'!$H$28,0,10*ROW('Sanitation Data'!H93)))</f>
        <v/>
      </c>
      <c r="DF99" s="373" t="str">
        <f ca="1">+IF(OFFSET('Sanitation Data'!$H$29,0,10*ROW('Sanitation Data'!H93))="","",OFFSET('Sanitation Data'!$H$29,0,10*ROW('Sanitation Data'!H93)))</f>
        <v/>
      </c>
      <c r="DG99" s="373" t="str">
        <f ca="1">+IF(OFFSET('Sanitation Data'!$H$30,0,10*ROW('Sanitation Data'!H93))="","",OFFSET('Sanitation Data'!$H$30,0,10*ROW('Sanitation Data'!H93)))</f>
        <v/>
      </c>
      <c r="DH99" s="373" t="str">
        <f ca="1">+IF(OFFSET('Sanitation Data'!$H$31,0,10*ROW('Sanitation Data'!H93))="","",OFFSET('Sanitation Data'!$H$31,0,10*ROW('Sanitation Data'!H93)))</f>
        <v/>
      </c>
      <c r="DI99" s="373" t="str">
        <f ca="1">+IF(OFFSET('Sanitation Data'!$H$32,0,10*ROW('Sanitation Data'!H93))="","",OFFSET('Sanitation Data'!$H$32,0,10*ROW('Sanitation Data'!H93)))</f>
        <v/>
      </c>
      <c r="DJ99" s="373" t="str">
        <f ca="1">+IF(OFFSET('Sanitation Data'!$I$28,0,10*ROW('Sanitation Data'!I93))="","",OFFSET('Sanitation Data'!$I$28,0,10*ROW('Sanitation Data'!I93)))</f>
        <v/>
      </c>
      <c r="DK99" s="373" t="str">
        <f ca="1">+IF(OFFSET('Sanitation Data'!$I$29,0,10*ROW('Sanitation Data'!I93))="","",OFFSET('Sanitation Data'!$I$29,0,10*ROW('Sanitation Data'!I93)))</f>
        <v/>
      </c>
      <c r="DL99" s="373" t="str">
        <f ca="1">+IF(OFFSET('Sanitation Data'!$I$30,0,10*ROW('Sanitation Data'!I93))="","",OFFSET('Sanitation Data'!$I$30,0,10*ROW('Sanitation Data'!I93)))</f>
        <v/>
      </c>
      <c r="DM99" s="373" t="str">
        <f ca="1">+IF(OFFSET('Sanitation Data'!$I$31,0,10*ROW('Sanitation Data'!I93))="","",OFFSET('Sanitation Data'!$I$31,0,10*ROW('Sanitation Data'!I93)))</f>
        <v/>
      </c>
      <c r="DN99" s="373" t="str">
        <f ca="1">+IF(OFFSET('Sanitation Data'!$I$32,0,10*ROW('Sanitation Data'!I93))="","",OFFSET('Sanitation Data'!$I$32,0,10*ROW('Sanitation Data'!I93)))</f>
        <v/>
      </c>
      <c r="DO99" s="373" t="str">
        <f ca="1">+IF(OFFSET('Hygiene Data'!$D$11,0,10*ROW('Hygiene Data'!D93))="","",OFFSET('Hygiene Data'!$D$11,0,10*ROW('Hygiene Data'!D93)))</f>
        <v/>
      </c>
      <c r="DP99" s="373" t="str">
        <f ca="1">+IF(OFFSET('Hygiene Data'!$D$12,0,10*ROW('Hygiene Data'!D93))="","",OFFSET('Hygiene Data'!$D$12,0,10*ROW('Hygiene Data'!D93)))</f>
        <v/>
      </c>
      <c r="DQ99" s="373" t="str">
        <f ca="1">+IF(OFFSET('Hygiene Data'!$D$13,0,10*ROW('Hygiene Data'!D93))="","",OFFSET('Hygiene Data'!$D$13,0,10*ROW('Hygiene Data'!D93)))</f>
        <v/>
      </c>
      <c r="DR99" s="373" t="str">
        <f ca="1">+IF(OFFSET('Hygiene Data'!$E$11,0,10*ROW('Hygiene Data'!E93))="","",OFFSET('Hygiene Data'!$E$11,0,10*ROW('Hygiene Data'!E93)))</f>
        <v/>
      </c>
      <c r="DS99" s="373" t="str">
        <f ca="1">+IF(OFFSET('Hygiene Data'!$E$12,0,10*ROW('Hygiene Data'!E93))="","",OFFSET('Hygiene Data'!$E$12,0,10*ROW('Hygiene Data'!E93)))</f>
        <v/>
      </c>
      <c r="DT99" s="373" t="str">
        <f ca="1">+IF(OFFSET('Hygiene Data'!$E$13,0,10*ROW('Hygiene Data'!E93))="","",OFFSET('Hygiene Data'!$E$13,0,10*ROW('Hygiene Data'!E93)))</f>
        <v/>
      </c>
      <c r="DU99" s="373" t="str">
        <f ca="1">+IF(OFFSET('Hygiene Data'!$F$11,0,10*ROW('Hygiene Data'!F93))="","",OFFSET('Hygiene Data'!$F$11,0,10*ROW('Hygiene Data'!F93)))</f>
        <v/>
      </c>
      <c r="DV99" s="373" t="str">
        <f ca="1">+IF(OFFSET('Hygiene Data'!$F$12,0,10*ROW('Hygiene Data'!F93))="","",OFFSET('Hygiene Data'!$F$12,0,10*ROW('Hygiene Data'!F93)))</f>
        <v/>
      </c>
      <c r="DW99" s="373" t="str">
        <f ca="1">+IF(OFFSET('Hygiene Data'!$F$13,0,10*ROW('Hygiene Data'!F93))="","",OFFSET('Hygiene Data'!$F$13,0,10*ROW('Hygiene Data'!F93)))</f>
        <v/>
      </c>
      <c r="DX99" s="373" t="str">
        <f ca="1">+IF(OFFSET('Hygiene Data'!$G$11,0,10*ROW('Hygiene Data'!G93))="","",OFFSET('Hygiene Data'!$G$11,0,10*ROW('Hygiene Data'!G93)))</f>
        <v/>
      </c>
      <c r="DY99" s="373" t="str">
        <f ca="1">+IF(OFFSET('Hygiene Data'!$G$12,0,10*ROW('Hygiene Data'!G93))="","",OFFSET('Hygiene Data'!$G$12,0,10*ROW('Hygiene Data'!G93)))</f>
        <v/>
      </c>
      <c r="DZ99" s="373" t="str">
        <f ca="1">+IF(OFFSET('Hygiene Data'!$G$13,0,10*ROW('Hygiene Data'!G93))="","",OFFSET('Hygiene Data'!$G$13,0,10*ROW('Hygiene Data'!G93)))</f>
        <v/>
      </c>
      <c r="EA99" s="373" t="str">
        <f ca="1">+IF(OFFSET('Hygiene Data'!$H$11,0,10*ROW('Hygiene Data'!H93))="","",OFFSET('Hygiene Data'!$H$11,0,10*ROW('Hygiene Data'!H93)))</f>
        <v/>
      </c>
      <c r="EB99" s="373" t="str">
        <f ca="1">+IF(OFFSET('Hygiene Data'!$H$12,0,10*ROW('Hygiene Data'!H93))="","",OFFSET('Hygiene Data'!$H$12,0,10*ROW('Hygiene Data'!H93)))</f>
        <v/>
      </c>
      <c r="EC99" s="373" t="str">
        <f ca="1">+IF(OFFSET('Hygiene Data'!$H$13,0,10*ROW('Hygiene Data'!H93))="","",OFFSET('Hygiene Data'!$H$13,0,10*ROW('Hygiene Data'!H93)))</f>
        <v/>
      </c>
      <c r="ED99" s="373" t="str">
        <f ca="1">+IF(OFFSET('Hygiene Data'!$I$11,0,10*ROW('Hygiene Data'!I93))="","",OFFSET('Hygiene Data'!$I$11,0,10*ROW('Hygiene Data'!I93)))</f>
        <v/>
      </c>
      <c r="EE99" s="373" t="str">
        <f ca="1">+IF(OFFSET('Hygiene Data'!$I$12,0,10*ROW('Hygiene Data'!I93))="","",OFFSET('Hygiene Data'!$I$12,0,10*ROW('Hygiene Data'!I93)))</f>
        <v/>
      </c>
      <c r="EF99" s="373" t="str">
        <f ca="1">+IF(OFFSET('Hygiene Data'!$I$13,0,10*ROW('Hygiene Data'!I93))="","",OFFSET('Hygiene Data'!$I$13,0,10*ROW('Hygiene Data'!I93)))</f>
        <v/>
      </c>
    </row>
    <row r="100" spans="1:136" x14ac:dyDescent="0.25">
      <c r="A100" s="482" t="str">
        <f ca="1">+IF(OFFSET('Water Data'!$B$2,0,10*ROW('Water Data'!E94))="","",OFFSET('Water Data'!$B$2,0,10*ROW('Water Data'!E94)))</f>
        <v/>
      </c>
      <c r="B100" s="48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9" t="str">
        <f t="shared" ca="1" si="1"/>
        <v/>
      </c>
      <c r="D100" s="51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3" t="str">
        <f ca="1">+IF(OFFSET('Water Data'!$D$27,0,10*ROW('Water Data'!D94))="","",OFFSET('Water Data'!$D$27,0,10*ROW('Water Data'!D94)))</f>
        <v/>
      </c>
      <c r="BT100" s="373" t="str">
        <f ca="1">+IF(OFFSET('Water Data'!$D$28,0,10*ROW('Water Data'!D94))="","",OFFSET('Water Data'!$D$28,0,10*ROW('Water Data'!D94)))</f>
        <v/>
      </c>
      <c r="BU100" s="373" t="str">
        <f ca="1">+IF(OFFSET('Water Data'!$D$29,0,10*ROW('Water Data'!D94))="","",OFFSET('Water Data'!$D$29,0,10*ROW('Water Data'!D94)))</f>
        <v/>
      </c>
      <c r="BV100" s="373" t="str">
        <f ca="1">+IF(OFFSET('Water Data'!$E$27,0,10*ROW('Water Data'!E94))="","",OFFSET('Water Data'!$E$27,0,10*ROW('Water Data'!E94)))</f>
        <v/>
      </c>
      <c r="BW100" s="373" t="str">
        <f ca="1">+IF(OFFSET('Water Data'!$E$28,0,10*ROW('Water Data'!E94))="","",OFFSET('Water Data'!$E$28,0,10*ROW('Water Data'!E94)))</f>
        <v/>
      </c>
      <c r="BX100" s="373" t="str">
        <f ca="1">+IF(OFFSET('Water Data'!$E$29,0,10*ROW('Water Data'!E94))="","",OFFSET('Water Data'!$E$29,0,10*ROW('Water Data'!E94)))</f>
        <v/>
      </c>
      <c r="BY100" s="373" t="str">
        <f ca="1">+IF(OFFSET('Water Data'!$F$27,0,10*ROW('Water Data'!F94))="","",OFFSET('Water Data'!$F$27,0,10*ROW('Water Data'!F94)))</f>
        <v/>
      </c>
      <c r="BZ100" s="373" t="str">
        <f ca="1">+IF(OFFSET('Water Data'!$F$28,0,10*ROW('Water Data'!F94))="","",OFFSET('Water Data'!$F$28,0,10*ROW('Water Data'!F94)))</f>
        <v/>
      </c>
      <c r="CA100" s="373" t="str">
        <f ca="1">+IF(OFFSET('Water Data'!$F$29,0,10*ROW('Water Data'!F94))="","",OFFSET('Water Data'!$F$29,0,10*ROW('Water Data'!F94)))</f>
        <v/>
      </c>
      <c r="CB100" s="373" t="str">
        <f ca="1">+IF(OFFSET('Water Data'!$G$27,0,10*ROW('Water Data'!G94))="","",OFFSET('Water Data'!$G$27,0,10*ROW('Water Data'!G94)))</f>
        <v/>
      </c>
      <c r="CC100" s="373" t="str">
        <f ca="1">+IF(OFFSET('Water Data'!$G$28,0,10*ROW('Water Data'!G94))="","",OFFSET('Water Data'!$G$28,0,10*ROW('Water Data'!G94)))</f>
        <v/>
      </c>
      <c r="CD100" s="373" t="str">
        <f ca="1">+IF(OFFSET('Water Data'!$G$29,0,10*ROW('Water Data'!G94))="","",OFFSET('Water Data'!$G$29,0,10*ROW('Water Data'!G94)))</f>
        <v/>
      </c>
      <c r="CE100" s="373" t="str">
        <f ca="1">+IF(OFFSET('Water Data'!$H$27,0,10*ROW('Water Data'!H94))="","",OFFSET('Water Data'!$H$27,0,10*ROW('Water Data'!H94)))</f>
        <v/>
      </c>
      <c r="CF100" s="373" t="str">
        <f ca="1">+IF(OFFSET('Water Data'!$H$28,0,10*ROW('Water Data'!H94))="","",OFFSET('Water Data'!$H$28,0,10*ROW('Water Data'!H94)))</f>
        <v/>
      </c>
      <c r="CG100" s="373" t="str">
        <f ca="1">+IF(OFFSET('Water Data'!$H$29,0,10*ROW('Water Data'!H94))="","",OFFSET('Water Data'!$H$29,0,10*ROW('Water Data'!H94)))</f>
        <v/>
      </c>
      <c r="CH100" s="373" t="str">
        <f ca="1">+IF(OFFSET('Water Data'!$I$27,0,10*ROW('Water Data'!I94))="","",OFFSET('Water Data'!$I$27,0,10*ROW('Water Data'!I94)))</f>
        <v/>
      </c>
      <c r="CI100" s="373" t="str">
        <f ca="1">+IF(OFFSET('Water Data'!$I$28,0,10*ROW('Water Data'!I94))="","",OFFSET('Water Data'!$I$28,0,10*ROW('Water Data'!I94)))</f>
        <v/>
      </c>
      <c r="CJ100" s="373" t="str">
        <f ca="1">+IF(OFFSET('Water Data'!$I$29,0,10*ROW('Water Data'!I94))="","",OFFSET('Water Data'!$I$29,0,10*ROW('Water Data'!I94)))</f>
        <v/>
      </c>
      <c r="CK100" s="373" t="str">
        <f ca="1">+IF(OFFSET('Sanitation Data'!$D$28,0,10*ROW('Sanitation Data'!D94))="","",OFFSET('Sanitation Data'!$D$28,0,10*ROW('Sanitation Data'!D94)))</f>
        <v/>
      </c>
      <c r="CL100" s="373" t="str">
        <f ca="1">+IF(OFFSET('Sanitation Data'!$D$29,0,10*ROW('Sanitation Data'!D94))="","",OFFSET('Sanitation Data'!$D$29,0,10*ROW('Sanitation Data'!D94)))</f>
        <v/>
      </c>
      <c r="CM100" s="373" t="str">
        <f ca="1">+IF(OFFSET('Sanitation Data'!$D$30,0,10*ROW('Sanitation Data'!D94))="","",OFFSET('Sanitation Data'!$D$30,0,10*ROW('Sanitation Data'!D94)))</f>
        <v/>
      </c>
      <c r="CN100" s="373" t="str">
        <f ca="1">+IF(OFFSET('Sanitation Data'!$D$31,0,10*ROW('Sanitation Data'!D94))="","",OFFSET('Sanitation Data'!$D$31,0,10*ROW('Sanitation Data'!D94)))</f>
        <v/>
      </c>
      <c r="CO100" s="373" t="str">
        <f ca="1">+IF(OFFSET('Sanitation Data'!$D$32,0,10*ROW('Sanitation Data'!D94))="","",OFFSET('Sanitation Data'!$D$32,0,10*ROW('Sanitation Data'!D94)))</f>
        <v/>
      </c>
      <c r="CP100" s="373" t="str">
        <f ca="1">+IF(OFFSET('Sanitation Data'!$E$28,0,10*ROW('Sanitation Data'!E94))="","",OFFSET('Sanitation Data'!$E$28,0,10*ROW('Sanitation Data'!E94)))</f>
        <v/>
      </c>
      <c r="CQ100" s="373" t="str">
        <f ca="1">+IF(OFFSET('Sanitation Data'!$E$29,0,10*ROW('Sanitation Data'!E94))="","",OFFSET('Sanitation Data'!$E$29,0,10*ROW('Sanitation Data'!E94)))</f>
        <v/>
      </c>
      <c r="CR100" s="373" t="str">
        <f ca="1">+IF(OFFSET('Sanitation Data'!$E$30,0,10*ROW('Sanitation Data'!E94))="","",OFFSET('Sanitation Data'!$E$30,0,10*ROW('Sanitation Data'!E94)))</f>
        <v/>
      </c>
      <c r="CS100" s="373" t="str">
        <f ca="1">+IF(OFFSET('Sanitation Data'!$E$31,0,10*ROW('Sanitation Data'!E94))="","",OFFSET('Sanitation Data'!$E$31,0,10*ROW('Sanitation Data'!E94)))</f>
        <v/>
      </c>
      <c r="CT100" s="373" t="str">
        <f ca="1">+IF(OFFSET('Sanitation Data'!$E$32,0,10*ROW('Sanitation Data'!E94))="","",OFFSET('Sanitation Data'!$E$32,0,10*ROW('Sanitation Data'!E94)))</f>
        <v/>
      </c>
      <c r="CU100" s="373" t="str">
        <f ca="1">+IF(OFFSET('Sanitation Data'!$F$28,0,10*ROW('Sanitation Data'!F94))="","",OFFSET('Sanitation Data'!$F$28,0,10*ROW('Sanitation Data'!F94)))</f>
        <v/>
      </c>
      <c r="CV100" s="373" t="str">
        <f ca="1">+IF(OFFSET('Sanitation Data'!$F$29,0,10*ROW('Sanitation Data'!F94))="","",OFFSET('Sanitation Data'!$F$29,0,10*ROW('Sanitation Data'!F94)))</f>
        <v/>
      </c>
      <c r="CW100" s="373" t="str">
        <f ca="1">+IF(OFFSET('Sanitation Data'!$F$30,0,10*ROW('Sanitation Data'!F94))="","",OFFSET('Sanitation Data'!$F$30,0,10*ROW('Sanitation Data'!F94)))</f>
        <v/>
      </c>
      <c r="CX100" s="373" t="str">
        <f ca="1">+IF(OFFSET('Sanitation Data'!$F$31,0,10*ROW('Sanitation Data'!F94))="","",OFFSET('Sanitation Data'!$F$31,0,10*ROW('Sanitation Data'!F94)))</f>
        <v/>
      </c>
      <c r="CY100" s="373" t="str">
        <f ca="1">+IF(OFFSET('Sanitation Data'!$F$32,0,10*ROW('Sanitation Data'!F94))="","",OFFSET('Sanitation Data'!$F$32,0,10*ROW('Sanitation Data'!F94)))</f>
        <v/>
      </c>
      <c r="CZ100" s="373" t="str">
        <f ca="1">+IF(OFFSET('Sanitation Data'!$G$28,0,10*ROW('Sanitation Data'!G94))="","",OFFSET('Sanitation Data'!$G$28,0,10*ROW('Sanitation Data'!G94)))</f>
        <v/>
      </c>
      <c r="DA100" s="373" t="str">
        <f ca="1">+IF(OFFSET('Sanitation Data'!$G$29,0,10*ROW('Sanitation Data'!G94))="","",OFFSET('Sanitation Data'!$G$29,0,10*ROW('Sanitation Data'!G94)))</f>
        <v/>
      </c>
      <c r="DB100" s="373" t="str">
        <f ca="1">+IF(OFFSET('Sanitation Data'!$G$30,0,10*ROW('Sanitation Data'!G94))="","",OFFSET('Sanitation Data'!$G$30,0,10*ROW('Sanitation Data'!G94)))</f>
        <v/>
      </c>
      <c r="DC100" s="373" t="str">
        <f ca="1">+IF(OFFSET('Sanitation Data'!$G$31,0,10*ROW('Sanitation Data'!G94))="","",OFFSET('Sanitation Data'!$G$31,0,10*ROW('Sanitation Data'!G94)))</f>
        <v/>
      </c>
      <c r="DD100" s="373" t="str">
        <f ca="1">+IF(OFFSET('Sanitation Data'!$G$32,0,10*ROW('Sanitation Data'!G94))="","",OFFSET('Sanitation Data'!$G$32,0,10*ROW('Sanitation Data'!G94)))</f>
        <v/>
      </c>
      <c r="DE100" s="373" t="str">
        <f ca="1">+IF(OFFSET('Sanitation Data'!$H$28,0,10*ROW('Sanitation Data'!H94))="","",OFFSET('Sanitation Data'!$H$28,0,10*ROW('Sanitation Data'!H94)))</f>
        <v/>
      </c>
      <c r="DF100" s="373" t="str">
        <f ca="1">+IF(OFFSET('Sanitation Data'!$H$29,0,10*ROW('Sanitation Data'!H94))="","",OFFSET('Sanitation Data'!$H$29,0,10*ROW('Sanitation Data'!H94)))</f>
        <v/>
      </c>
      <c r="DG100" s="373" t="str">
        <f ca="1">+IF(OFFSET('Sanitation Data'!$H$30,0,10*ROW('Sanitation Data'!H94))="","",OFFSET('Sanitation Data'!$H$30,0,10*ROW('Sanitation Data'!H94)))</f>
        <v/>
      </c>
      <c r="DH100" s="373" t="str">
        <f ca="1">+IF(OFFSET('Sanitation Data'!$H$31,0,10*ROW('Sanitation Data'!H94))="","",OFFSET('Sanitation Data'!$H$31,0,10*ROW('Sanitation Data'!H94)))</f>
        <v/>
      </c>
      <c r="DI100" s="373" t="str">
        <f ca="1">+IF(OFFSET('Sanitation Data'!$H$32,0,10*ROW('Sanitation Data'!H94))="","",OFFSET('Sanitation Data'!$H$32,0,10*ROW('Sanitation Data'!H94)))</f>
        <v/>
      </c>
      <c r="DJ100" s="373" t="str">
        <f ca="1">+IF(OFFSET('Sanitation Data'!$I$28,0,10*ROW('Sanitation Data'!I94))="","",OFFSET('Sanitation Data'!$I$28,0,10*ROW('Sanitation Data'!I94)))</f>
        <v/>
      </c>
      <c r="DK100" s="373" t="str">
        <f ca="1">+IF(OFFSET('Sanitation Data'!$I$29,0,10*ROW('Sanitation Data'!I94))="","",OFFSET('Sanitation Data'!$I$29,0,10*ROW('Sanitation Data'!I94)))</f>
        <v/>
      </c>
      <c r="DL100" s="373" t="str">
        <f ca="1">+IF(OFFSET('Sanitation Data'!$I$30,0,10*ROW('Sanitation Data'!I94))="","",OFFSET('Sanitation Data'!$I$30,0,10*ROW('Sanitation Data'!I94)))</f>
        <v/>
      </c>
      <c r="DM100" s="373" t="str">
        <f ca="1">+IF(OFFSET('Sanitation Data'!$I$31,0,10*ROW('Sanitation Data'!I94))="","",OFFSET('Sanitation Data'!$I$31,0,10*ROW('Sanitation Data'!I94)))</f>
        <v/>
      </c>
      <c r="DN100" s="373" t="str">
        <f ca="1">+IF(OFFSET('Sanitation Data'!$I$32,0,10*ROW('Sanitation Data'!I94))="","",OFFSET('Sanitation Data'!$I$32,0,10*ROW('Sanitation Data'!I94)))</f>
        <v/>
      </c>
      <c r="DO100" s="373" t="str">
        <f ca="1">+IF(OFFSET('Hygiene Data'!$D$11,0,10*ROW('Hygiene Data'!D94))="","",OFFSET('Hygiene Data'!$D$11,0,10*ROW('Hygiene Data'!D94)))</f>
        <v/>
      </c>
      <c r="DP100" s="373" t="str">
        <f ca="1">+IF(OFFSET('Hygiene Data'!$D$12,0,10*ROW('Hygiene Data'!D94))="","",OFFSET('Hygiene Data'!$D$12,0,10*ROW('Hygiene Data'!D94)))</f>
        <v/>
      </c>
      <c r="DQ100" s="373" t="str">
        <f ca="1">+IF(OFFSET('Hygiene Data'!$D$13,0,10*ROW('Hygiene Data'!D94))="","",OFFSET('Hygiene Data'!$D$13,0,10*ROW('Hygiene Data'!D94)))</f>
        <v/>
      </c>
      <c r="DR100" s="373" t="str">
        <f ca="1">+IF(OFFSET('Hygiene Data'!$E$11,0,10*ROW('Hygiene Data'!E94))="","",OFFSET('Hygiene Data'!$E$11,0,10*ROW('Hygiene Data'!E94)))</f>
        <v/>
      </c>
      <c r="DS100" s="373" t="str">
        <f ca="1">+IF(OFFSET('Hygiene Data'!$E$12,0,10*ROW('Hygiene Data'!E94))="","",OFFSET('Hygiene Data'!$E$12,0,10*ROW('Hygiene Data'!E94)))</f>
        <v/>
      </c>
      <c r="DT100" s="373" t="str">
        <f ca="1">+IF(OFFSET('Hygiene Data'!$E$13,0,10*ROW('Hygiene Data'!E94))="","",OFFSET('Hygiene Data'!$E$13,0,10*ROW('Hygiene Data'!E94)))</f>
        <v/>
      </c>
      <c r="DU100" s="373" t="str">
        <f ca="1">+IF(OFFSET('Hygiene Data'!$F$11,0,10*ROW('Hygiene Data'!F94))="","",OFFSET('Hygiene Data'!$F$11,0,10*ROW('Hygiene Data'!F94)))</f>
        <v/>
      </c>
      <c r="DV100" s="373" t="str">
        <f ca="1">+IF(OFFSET('Hygiene Data'!$F$12,0,10*ROW('Hygiene Data'!F94))="","",OFFSET('Hygiene Data'!$F$12,0,10*ROW('Hygiene Data'!F94)))</f>
        <v/>
      </c>
      <c r="DW100" s="373" t="str">
        <f ca="1">+IF(OFFSET('Hygiene Data'!$F$13,0,10*ROW('Hygiene Data'!F94))="","",OFFSET('Hygiene Data'!$F$13,0,10*ROW('Hygiene Data'!F94)))</f>
        <v/>
      </c>
      <c r="DX100" s="373" t="str">
        <f ca="1">+IF(OFFSET('Hygiene Data'!$G$11,0,10*ROW('Hygiene Data'!G94))="","",OFFSET('Hygiene Data'!$G$11,0,10*ROW('Hygiene Data'!G94)))</f>
        <v/>
      </c>
      <c r="DY100" s="373" t="str">
        <f ca="1">+IF(OFFSET('Hygiene Data'!$G$12,0,10*ROW('Hygiene Data'!G94))="","",OFFSET('Hygiene Data'!$G$12,0,10*ROW('Hygiene Data'!G94)))</f>
        <v/>
      </c>
      <c r="DZ100" s="373" t="str">
        <f ca="1">+IF(OFFSET('Hygiene Data'!$G$13,0,10*ROW('Hygiene Data'!G94))="","",OFFSET('Hygiene Data'!$G$13,0,10*ROW('Hygiene Data'!G94)))</f>
        <v/>
      </c>
      <c r="EA100" s="373" t="str">
        <f ca="1">+IF(OFFSET('Hygiene Data'!$H$11,0,10*ROW('Hygiene Data'!H94))="","",OFFSET('Hygiene Data'!$H$11,0,10*ROW('Hygiene Data'!H94)))</f>
        <v/>
      </c>
      <c r="EB100" s="373" t="str">
        <f ca="1">+IF(OFFSET('Hygiene Data'!$H$12,0,10*ROW('Hygiene Data'!H94))="","",OFFSET('Hygiene Data'!$H$12,0,10*ROW('Hygiene Data'!H94)))</f>
        <v/>
      </c>
      <c r="EC100" s="373" t="str">
        <f ca="1">+IF(OFFSET('Hygiene Data'!$H$13,0,10*ROW('Hygiene Data'!H94))="","",OFFSET('Hygiene Data'!$H$13,0,10*ROW('Hygiene Data'!H94)))</f>
        <v/>
      </c>
      <c r="ED100" s="373" t="str">
        <f ca="1">+IF(OFFSET('Hygiene Data'!$I$11,0,10*ROW('Hygiene Data'!I94))="","",OFFSET('Hygiene Data'!$I$11,0,10*ROW('Hygiene Data'!I94)))</f>
        <v/>
      </c>
      <c r="EE100" s="373" t="str">
        <f ca="1">+IF(OFFSET('Hygiene Data'!$I$12,0,10*ROW('Hygiene Data'!I94))="","",OFFSET('Hygiene Data'!$I$12,0,10*ROW('Hygiene Data'!I94)))</f>
        <v/>
      </c>
      <c r="EF100" s="373" t="str">
        <f ca="1">+IF(OFFSET('Hygiene Data'!$I$13,0,10*ROW('Hygiene Data'!I94))="","",OFFSET('Hygiene Data'!$I$13,0,10*ROW('Hygiene Data'!I94)))</f>
        <v/>
      </c>
    </row>
    <row r="101" spans="1:136" x14ac:dyDescent="0.25">
      <c r="A101" s="482" t="str">
        <f ca="1">+IF(OFFSET('Water Data'!$B$2,0,10*ROW('Water Data'!E95))="","",OFFSET('Water Data'!$B$2,0,10*ROW('Water Data'!E95)))</f>
        <v/>
      </c>
      <c r="B101" s="48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9" t="str">
        <f t="shared" ca="1" si="1"/>
        <v/>
      </c>
      <c r="D101" s="51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3" t="str">
        <f ca="1">+IF(OFFSET('Water Data'!$D$27,0,10*ROW('Water Data'!D95))="","",OFFSET('Water Data'!$D$27,0,10*ROW('Water Data'!D95)))</f>
        <v/>
      </c>
      <c r="BT101" s="373" t="str">
        <f ca="1">+IF(OFFSET('Water Data'!$D$28,0,10*ROW('Water Data'!D95))="","",OFFSET('Water Data'!$D$28,0,10*ROW('Water Data'!D95)))</f>
        <v/>
      </c>
      <c r="BU101" s="373" t="str">
        <f ca="1">+IF(OFFSET('Water Data'!$D$29,0,10*ROW('Water Data'!D95))="","",OFFSET('Water Data'!$D$29,0,10*ROW('Water Data'!D95)))</f>
        <v/>
      </c>
      <c r="BV101" s="373" t="str">
        <f ca="1">+IF(OFFSET('Water Data'!$E$27,0,10*ROW('Water Data'!E95))="","",OFFSET('Water Data'!$E$27,0,10*ROW('Water Data'!E95)))</f>
        <v/>
      </c>
      <c r="BW101" s="373" t="str">
        <f ca="1">+IF(OFFSET('Water Data'!$E$28,0,10*ROW('Water Data'!E95))="","",OFFSET('Water Data'!$E$28,0,10*ROW('Water Data'!E95)))</f>
        <v/>
      </c>
      <c r="BX101" s="373" t="str">
        <f ca="1">+IF(OFFSET('Water Data'!$E$29,0,10*ROW('Water Data'!E95))="","",OFFSET('Water Data'!$E$29,0,10*ROW('Water Data'!E95)))</f>
        <v/>
      </c>
      <c r="BY101" s="373" t="str">
        <f ca="1">+IF(OFFSET('Water Data'!$F$27,0,10*ROW('Water Data'!F95))="","",OFFSET('Water Data'!$F$27,0,10*ROW('Water Data'!F95)))</f>
        <v/>
      </c>
      <c r="BZ101" s="373" t="str">
        <f ca="1">+IF(OFFSET('Water Data'!$F$28,0,10*ROW('Water Data'!F95))="","",OFFSET('Water Data'!$F$28,0,10*ROW('Water Data'!F95)))</f>
        <v/>
      </c>
      <c r="CA101" s="373" t="str">
        <f ca="1">+IF(OFFSET('Water Data'!$F$29,0,10*ROW('Water Data'!F95))="","",OFFSET('Water Data'!$F$29,0,10*ROW('Water Data'!F95)))</f>
        <v/>
      </c>
      <c r="CB101" s="373" t="str">
        <f ca="1">+IF(OFFSET('Water Data'!$G$27,0,10*ROW('Water Data'!G95))="","",OFFSET('Water Data'!$G$27,0,10*ROW('Water Data'!G95)))</f>
        <v/>
      </c>
      <c r="CC101" s="373" t="str">
        <f ca="1">+IF(OFFSET('Water Data'!$G$28,0,10*ROW('Water Data'!G95))="","",OFFSET('Water Data'!$G$28,0,10*ROW('Water Data'!G95)))</f>
        <v/>
      </c>
      <c r="CD101" s="373" t="str">
        <f ca="1">+IF(OFFSET('Water Data'!$G$29,0,10*ROW('Water Data'!G95))="","",OFFSET('Water Data'!$G$29,0,10*ROW('Water Data'!G95)))</f>
        <v/>
      </c>
      <c r="CE101" s="373" t="str">
        <f ca="1">+IF(OFFSET('Water Data'!$H$27,0,10*ROW('Water Data'!H95))="","",OFFSET('Water Data'!$H$27,0,10*ROW('Water Data'!H95)))</f>
        <v/>
      </c>
      <c r="CF101" s="373" t="str">
        <f ca="1">+IF(OFFSET('Water Data'!$H$28,0,10*ROW('Water Data'!H95))="","",OFFSET('Water Data'!$H$28,0,10*ROW('Water Data'!H95)))</f>
        <v/>
      </c>
      <c r="CG101" s="373" t="str">
        <f ca="1">+IF(OFFSET('Water Data'!$H$29,0,10*ROW('Water Data'!H95))="","",OFFSET('Water Data'!$H$29,0,10*ROW('Water Data'!H95)))</f>
        <v/>
      </c>
      <c r="CH101" s="373" t="str">
        <f ca="1">+IF(OFFSET('Water Data'!$I$27,0,10*ROW('Water Data'!I95))="","",OFFSET('Water Data'!$I$27,0,10*ROW('Water Data'!I95)))</f>
        <v/>
      </c>
      <c r="CI101" s="373" t="str">
        <f ca="1">+IF(OFFSET('Water Data'!$I$28,0,10*ROW('Water Data'!I95))="","",OFFSET('Water Data'!$I$28,0,10*ROW('Water Data'!I95)))</f>
        <v/>
      </c>
      <c r="CJ101" s="373" t="str">
        <f ca="1">+IF(OFFSET('Water Data'!$I$29,0,10*ROW('Water Data'!I95))="","",OFFSET('Water Data'!$I$29,0,10*ROW('Water Data'!I95)))</f>
        <v/>
      </c>
      <c r="CK101" s="373" t="str">
        <f ca="1">+IF(OFFSET('Sanitation Data'!$D$28,0,10*ROW('Sanitation Data'!D95))="","",OFFSET('Sanitation Data'!$D$28,0,10*ROW('Sanitation Data'!D95)))</f>
        <v/>
      </c>
      <c r="CL101" s="373" t="str">
        <f ca="1">+IF(OFFSET('Sanitation Data'!$D$29,0,10*ROW('Sanitation Data'!D95))="","",OFFSET('Sanitation Data'!$D$29,0,10*ROW('Sanitation Data'!D95)))</f>
        <v/>
      </c>
      <c r="CM101" s="373" t="str">
        <f ca="1">+IF(OFFSET('Sanitation Data'!$D$30,0,10*ROW('Sanitation Data'!D95))="","",OFFSET('Sanitation Data'!$D$30,0,10*ROW('Sanitation Data'!D95)))</f>
        <v/>
      </c>
      <c r="CN101" s="373" t="str">
        <f ca="1">+IF(OFFSET('Sanitation Data'!$D$31,0,10*ROW('Sanitation Data'!D95))="","",OFFSET('Sanitation Data'!$D$31,0,10*ROW('Sanitation Data'!D95)))</f>
        <v/>
      </c>
      <c r="CO101" s="373" t="str">
        <f ca="1">+IF(OFFSET('Sanitation Data'!$D$32,0,10*ROW('Sanitation Data'!D95))="","",OFFSET('Sanitation Data'!$D$32,0,10*ROW('Sanitation Data'!D95)))</f>
        <v/>
      </c>
      <c r="CP101" s="373" t="str">
        <f ca="1">+IF(OFFSET('Sanitation Data'!$E$28,0,10*ROW('Sanitation Data'!E95))="","",OFFSET('Sanitation Data'!$E$28,0,10*ROW('Sanitation Data'!E95)))</f>
        <v/>
      </c>
      <c r="CQ101" s="373" t="str">
        <f ca="1">+IF(OFFSET('Sanitation Data'!$E$29,0,10*ROW('Sanitation Data'!E95))="","",OFFSET('Sanitation Data'!$E$29,0,10*ROW('Sanitation Data'!E95)))</f>
        <v/>
      </c>
      <c r="CR101" s="373" t="str">
        <f ca="1">+IF(OFFSET('Sanitation Data'!$E$30,0,10*ROW('Sanitation Data'!E95))="","",OFFSET('Sanitation Data'!$E$30,0,10*ROW('Sanitation Data'!E95)))</f>
        <v/>
      </c>
      <c r="CS101" s="373" t="str">
        <f ca="1">+IF(OFFSET('Sanitation Data'!$E$31,0,10*ROW('Sanitation Data'!E95))="","",OFFSET('Sanitation Data'!$E$31,0,10*ROW('Sanitation Data'!E95)))</f>
        <v/>
      </c>
      <c r="CT101" s="373" t="str">
        <f ca="1">+IF(OFFSET('Sanitation Data'!$E$32,0,10*ROW('Sanitation Data'!E95))="","",OFFSET('Sanitation Data'!$E$32,0,10*ROW('Sanitation Data'!E95)))</f>
        <v/>
      </c>
      <c r="CU101" s="373" t="str">
        <f ca="1">+IF(OFFSET('Sanitation Data'!$F$28,0,10*ROW('Sanitation Data'!F95))="","",OFFSET('Sanitation Data'!$F$28,0,10*ROW('Sanitation Data'!F95)))</f>
        <v/>
      </c>
      <c r="CV101" s="373" t="str">
        <f ca="1">+IF(OFFSET('Sanitation Data'!$F$29,0,10*ROW('Sanitation Data'!F95))="","",OFFSET('Sanitation Data'!$F$29,0,10*ROW('Sanitation Data'!F95)))</f>
        <v/>
      </c>
      <c r="CW101" s="373" t="str">
        <f ca="1">+IF(OFFSET('Sanitation Data'!$F$30,0,10*ROW('Sanitation Data'!F95))="","",OFFSET('Sanitation Data'!$F$30,0,10*ROW('Sanitation Data'!F95)))</f>
        <v/>
      </c>
      <c r="CX101" s="373" t="str">
        <f ca="1">+IF(OFFSET('Sanitation Data'!$F$31,0,10*ROW('Sanitation Data'!F95))="","",OFFSET('Sanitation Data'!$F$31,0,10*ROW('Sanitation Data'!F95)))</f>
        <v/>
      </c>
      <c r="CY101" s="373" t="str">
        <f ca="1">+IF(OFFSET('Sanitation Data'!$F$32,0,10*ROW('Sanitation Data'!F95))="","",OFFSET('Sanitation Data'!$F$32,0,10*ROW('Sanitation Data'!F95)))</f>
        <v/>
      </c>
      <c r="CZ101" s="373" t="str">
        <f ca="1">+IF(OFFSET('Sanitation Data'!$G$28,0,10*ROW('Sanitation Data'!G95))="","",OFFSET('Sanitation Data'!$G$28,0,10*ROW('Sanitation Data'!G95)))</f>
        <v/>
      </c>
      <c r="DA101" s="373" t="str">
        <f ca="1">+IF(OFFSET('Sanitation Data'!$G$29,0,10*ROW('Sanitation Data'!G95))="","",OFFSET('Sanitation Data'!$G$29,0,10*ROW('Sanitation Data'!G95)))</f>
        <v/>
      </c>
      <c r="DB101" s="373" t="str">
        <f ca="1">+IF(OFFSET('Sanitation Data'!$G$30,0,10*ROW('Sanitation Data'!G95))="","",OFFSET('Sanitation Data'!$G$30,0,10*ROW('Sanitation Data'!G95)))</f>
        <v/>
      </c>
      <c r="DC101" s="373" t="str">
        <f ca="1">+IF(OFFSET('Sanitation Data'!$G$31,0,10*ROW('Sanitation Data'!G95))="","",OFFSET('Sanitation Data'!$G$31,0,10*ROW('Sanitation Data'!G95)))</f>
        <v/>
      </c>
      <c r="DD101" s="373" t="str">
        <f ca="1">+IF(OFFSET('Sanitation Data'!$G$32,0,10*ROW('Sanitation Data'!G95))="","",OFFSET('Sanitation Data'!$G$32,0,10*ROW('Sanitation Data'!G95)))</f>
        <v/>
      </c>
      <c r="DE101" s="373" t="str">
        <f ca="1">+IF(OFFSET('Sanitation Data'!$H$28,0,10*ROW('Sanitation Data'!H95))="","",OFFSET('Sanitation Data'!$H$28,0,10*ROW('Sanitation Data'!H95)))</f>
        <v/>
      </c>
      <c r="DF101" s="373" t="str">
        <f ca="1">+IF(OFFSET('Sanitation Data'!$H$29,0,10*ROW('Sanitation Data'!H95))="","",OFFSET('Sanitation Data'!$H$29,0,10*ROW('Sanitation Data'!H95)))</f>
        <v/>
      </c>
      <c r="DG101" s="373" t="str">
        <f ca="1">+IF(OFFSET('Sanitation Data'!$H$30,0,10*ROW('Sanitation Data'!H95))="","",OFFSET('Sanitation Data'!$H$30,0,10*ROW('Sanitation Data'!H95)))</f>
        <v/>
      </c>
      <c r="DH101" s="373" t="str">
        <f ca="1">+IF(OFFSET('Sanitation Data'!$H$31,0,10*ROW('Sanitation Data'!H95))="","",OFFSET('Sanitation Data'!$H$31,0,10*ROW('Sanitation Data'!H95)))</f>
        <v/>
      </c>
      <c r="DI101" s="373" t="str">
        <f ca="1">+IF(OFFSET('Sanitation Data'!$H$32,0,10*ROW('Sanitation Data'!H95))="","",OFFSET('Sanitation Data'!$H$32,0,10*ROW('Sanitation Data'!H95)))</f>
        <v/>
      </c>
      <c r="DJ101" s="373" t="str">
        <f ca="1">+IF(OFFSET('Sanitation Data'!$I$28,0,10*ROW('Sanitation Data'!I95))="","",OFFSET('Sanitation Data'!$I$28,0,10*ROW('Sanitation Data'!I95)))</f>
        <v/>
      </c>
      <c r="DK101" s="373" t="str">
        <f ca="1">+IF(OFFSET('Sanitation Data'!$I$29,0,10*ROW('Sanitation Data'!I95))="","",OFFSET('Sanitation Data'!$I$29,0,10*ROW('Sanitation Data'!I95)))</f>
        <v/>
      </c>
      <c r="DL101" s="373" t="str">
        <f ca="1">+IF(OFFSET('Sanitation Data'!$I$30,0,10*ROW('Sanitation Data'!I95))="","",OFFSET('Sanitation Data'!$I$30,0,10*ROW('Sanitation Data'!I95)))</f>
        <v/>
      </c>
      <c r="DM101" s="373" t="str">
        <f ca="1">+IF(OFFSET('Sanitation Data'!$I$31,0,10*ROW('Sanitation Data'!I95))="","",OFFSET('Sanitation Data'!$I$31,0,10*ROW('Sanitation Data'!I95)))</f>
        <v/>
      </c>
      <c r="DN101" s="373" t="str">
        <f ca="1">+IF(OFFSET('Sanitation Data'!$I$32,0,10*ROW('Sanitation Data'!I95))="","",OFFSET('Sanitation Data'!$I$32,0,10*ROW('Sanitation Data'!I95)))</f>
        <v/>
      </c>
      <c r="DO101" s="373" t="str">
        <f ca="1">+IF(OFFSET('Hygiene Data'!$D$11,0,10*ROW('Hygiene Data'!D95))="","",OFFSET('Hygiene Data'!$D$11,0,10*ROW('Hygiene Data'!D95)))</f>
        <v/>
      </c>
      <c r="DP101" s="373" t="str">
        <f ca="1">+IF(OFFSET('Hygiene Data'!$D$12,0,10*ROW('Hygiene Data'!D95))="","",OFFSET('Hygiene Data'!$D$12,0,10*ROW('Hygiene Data'!D95)))</f>
        <v/>
      </c>
      <c r="DQ101" s="373" t="str">
        <f ca="1">+IF(OFFSET('Hygiene Data'!$D$13,0,10*ROW('Hygiene Data'!D95))="","",OFFSET('Hygiene Data'!$D$13,0,10*ROW('Hygiene Data'!D95)))</f>
        <v/>
      </c>
      <c r="DR101" s="373" t="str">
        <f ca="1">+IF(OFFSET('Hygiene Data'!$E$11,0,10*ROW('Hygiene Data'!E95))="","",OFFSET('Hygiene Data'!$E$11,0,10*ROW('Hygiene Data'!E95)))</f>
        <v/>
      </c>
      <c r="DS101" s="373" t="str">
        <f ca="1">+IF(OFFSET('Hygiene Data'!$E$12,0,10*ROW('Hygiene Data'!E95))="","",OFFSET('Hygiene Data'!$E$12,0,10*ROW('Hygiene Data'!E95)))</f>
        <v/>
      </c>
      <c r="DT101" s="373" t="str">
        <f ca="1">+IF(OFFSET('Hygiene Data'!$E$13,0,10*ROW('Hygiene Data'!E95))="","",OFFSET('Hygiene Data'!$E$13,0,10*ROW('Hygiene Data'!E95)))</f>
        <v/>
      </c>
      <c r="DU101" s="373" t="str">
        <f ca="1">+IF(OFFSET('Hygiene Data'!$F$11,0,10*ROW('Hygiene Data'!F95))="","",OFFSET('Hygiene Data'!$F$11,0,10*ROW('Hygiene Data'!F95)))</f>
        <v/>
      </c>
      <c r="DV101" s="373" t="str">
        <f ca="1">+IF(OFFSET('Hygiene Data'!$F$12,0,10*ROW('Hygiene Data'!F95))="","",OFFSET('Hygiene Data'!$F$12,0,10*ROW('Hygiene Data'!F95)))</f>
        <v/>
      </c>
      <c r="DW101" s="373" t="str">
        <f ca="1">+IF(OFFSET('Hygiene Data'!$F$13,0,10*ROW('Hygiene Data'!F95))="","",OFFSET('Hygiene Data'!$F$13,0,10*ROW('Hygiene Data'!F95)))</f>
        <v/>
      </c>
      <c r="DX101" s="373" t="str">
        <f ca="1">+IF(OFFSET('Hygiene Data'!$G$11,0,10*ROW('Hygiene Data'!G95))="","",OFFSET('Hygiene Data'!$G$11,0,10*ROW('Hygiene Data'!G95)))</f>
        <v/>
      </c>
      <c r="DY101" s="373" t="str">
        <f ca="1">+IF(OFFSET('Hygiene Data'!$G$12,0,10*ROW('Hygiene Data'!G95))="","",OFFSET('Hygiene Data'!$G$12,0,10*ROW('Hygiene Data'!G95)))</f>
        <v/>
      </c>
      <c r="DZ101" s="373" t="str">
        <f ca="1">+IF(OFFSET('Hygiene Data'!$G$13,0,10*ROW('Hygiene Data'!G95))="","",OFFSET('Hygiene Data'!$G$13,0,10*ROW('Hygiene Data'!G95)))</f>
        <v/>
      </c>
      <c r="EA101" s="373" t="str">
        <f ca="1">+IF(OFFSET('Hygiene Data'!$H$11,0,10*ROW('Hygiene Data'!H95))="","",OFFSET('Hygiene Data'!$H$11,0,10*ROW('Hygiene Data'!H95)))</f>
        <v/>
      </c>
      <c r="EB101" s="373" t="str">
        <f ca="1">+IF(OFFSET('Hygiene Data'!$H$12,0,10*ROW('Hygiene Data'!H95))="","",OFFSET('Hygiene Data'!$H$12,0,10*ROW('Hygiene Data'!H95)))</f>
        <v/>
      </c>
      <c r="EC101" s="373" t="str">
        <f ca="1">+IF(OFFSET('Hygiene Data'!$H$13,0,10*ROW('Hygiene Data'!H95))="","",OFFSET('Hygiene Data'!$H$13,0,10*ROW('Hygiene Data'!H95)))</f>
        <v/>
      </c>
      <c r="ED101" s="373" t="str">
        <f ca="1">+IF(OFFSET('Hygiene Data'!$I$11,0,10*ROW('Hygiene Data'!I95))="","",OFFSET('Hygiene Data'!$I$11,0,10*ROW('Hygiene Data'!I95)))</f>
        <v/>
      </c>
      <c r="EE101" s="373" t="str">
        <f ca="1">+IF(OFFSET('Hygiene Data'!$I$12,0,10*ROW('Hygiene Data'!I95))="","",OFFSET('Hygiene Data'!$I$12,0,10*ROW('Hygiene Data'!I95)))</f>
        <v/>
      </c>
      <c r="EF101" s="373" t="str">
        <f ca="1">+IF(OFFSET('Hygiene Data'!$I$13,0,10*ROW('Hygiene Data'!I95))="","",OFFSET('Hygiene Data'!$I$13,0,10*ROW('Hygiene Data'!I95)))</f>
        <v/>
      </c>
    </row>
    <row r="102" spans="1:136" x14ac:dyDescent="0.25">
      <c r="A102" s="482" t="str">
        <f ca="1">+IF(OFFSET('Water Data'!$B$2,0,10*ROW('Water Data'!E96))="","",OFFSET('Water Data'!$B$2,0,10*ROW('Water Data'!E96)))</f>
        <v/>
      </c>
      <c r="B102" s="48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9" t="str">
        <f t="shared" ca="1" si="1"/>
        <v/>
      </c>
      <c r="D102" s="51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3" t="str">
        <f ca="1">+IF(OFFSET('Water Data'!$D$27,0,10*ROW('Water Data'!D96))="","",OFFSET('Water Data'!$D$27,0,10*ROW('Water Data'!D96)))</f>
        <v/>
      </c>
      <c r="BT102" s="373" t="str">
        <f ca="1">+IF(OFFSET('Water Data'!$D$28,0,10*ROW('Water Data'!D96))="","",OFFSET('Water Data'!$D$28,0,10*ROW('Water Data'!D96)))</f>
        <v/>
      </c>
      <c r="BU102" s="373" t="str">
        <f ca="1">+IF(OFFSET('Water Data'!$D$29,0,10*ROW('Water Data'!D96))="","",OFFSET('Water Data'!$D$29,0,10*ROW('Water Data'!D96)))</f>
        <v/>
      </c>
      <c r="BV102" s="373" t="str">
        <f ca="1">+IF(OFFSET('Water Data'!$E$27,0,10*ROW('Water Data'!E96))="","",OFFSET('Water Data'!$E$27,0,10*ROW('Water Data'!E96)))</f>
        <v/>
      </c>
      <c r="BW102" s="373" t="str">
        <f ca="1">+IF(OFFSET('Water Data'!$E$28,0,10*ROW('Water Data'!E96))="","",OFFSET('Water Data'!$E$28,0,10*ROW('Water Data'!E96)))</f>
        <v/>
      </c>
      <c r="BX102" s="373" t="str">
        <f ca="1">+IF(OFFSET('Water Data'!$E$29,0,10*ROW('Water Data'!E96))="","",OFFSET('Water Data'!$E$29,0,10*ROW('Water Data'!E96)))</f>
        <v/>
      </c>
      <c r="BY102" s="373" t="str">
        <f ca="1">+IF(OFFSET('Water Data'!$F$27,0,10*ROW('Water Data'!F96))="","",OFFSET('Water Data'!$F$27,0,10*ROW('Water Data'!F96)))</f>
        <v/>
      </c>
      <c r="BZ102" s="373" t="str">
        <f ca="1">+IF(OFFSET('Water Data'!$F$28,0,10*ROW('Water Data'!F96))="","",OFFSET('Water Data'!$F$28,0,10*ROW('Water Data'!F96)))</f>
        <v/>
      </c>
      <c r="CA102" s="373" t="str">
        <f ca="1">+IF(OFFSET('Water Data'!$F$29,0,10*ROW('Water Data'!F96))="","",OFFSET('Water Data'!$F$29,0,10*ROW('Water Data'!F96)))</f>
        <v/>
      </c>
      <c r="CB102" s="373" t="str">
        <f ca="1">+IF(OFFSET('Water Data'!$G$27,0,10*ROW('Water Data'!G96))="","",OFFSET('Water Data'!$G$27,0,10*ROW('Water Data'!G96)))</f>
        <v/>
      </c>
      <c r="CC102" s="373" t="str">
        <f ca="1">+IF(OFFSET('Water Data'!$G$28,0,10*ROW('Water Data'!G96))="","",OFFSET('Water Data'!$G$28,0,10*ROW('Water Data'!G96)))</f>
        <v/>
      </c>
      <c r="CD102" s="373" t="str">
        <f ca="1">+IF(OFFSET('Water Data'!$G$29,0,10*ROW('Water Data'!G96))="","",OFFSET('Water Data'!$G$29,0,10*ROW('Water Data'!G96)))</f>
        <v/>
      </c>
      <c r="CE102" s="373" t="str">
        <f ca="1">+IF(OFFSET('Water Data'!$H$27,0,10*ROW('Water Data'!H96))="","",OFFSET('Water Data'!$H$27,0,10*ROW('Water Data'!H96)))</f>
        <v/>
      </c>
      <c r="CF102" s="373" t="str">
        <f ca="1">+IF(OFFSET('Water Data'!$H$28,0,10*ROW('Water Data'!H96))="","",OFFSET('Water Data'!$H$28,0,10*ROW('Water Data'!H96)))</f>
        <v/>
      </c>
      <c r="CG102" s="373" t="str">
        <f ca="1">+IF(OFFSET('Water Data'!$H$29,0,10*ROW('Water Data'!H96))="","",OFFSET('Water Data'!$H$29,0,10*ROW('Water Data'!H96)))</f>
        <v/>
      </c>
      <c r="CH102" s="373" t="str">
        <f ca="1">+IF(OFFSET('Water Data'!$I$27,0,10*ROW('Water Data'!I96))="","",OFFSET('Water Data'!$I$27,0,10*ROW('Water Data'!I96)))</f>
        <v/>
      </c>
      <c r="CI102" s="373" t="str">
        <f ca="1">+IF(OFFSET('Water Data'!$I$28,0,10*ROW('Water Data'!I96))="","",OFFSET('Water Data'!$I$28,0,10*ROW('Water Data'!I96)))</f>
        <v/>
      </c>
      <c r="CJ102" s="373" t="str">
        <f ca="1">+IF(OFFSET('Water Data'!$I$29,0,10*ROW('Water Data'!I96))="","",OFFSET('Water Data'!$I$29,0,10*ROW('Water Data'!I96)))</f>
        <v/>
      </c>
      <c r="CK102" s="373" t="str">
        <f ca="1">+IF(OFFSET('Sanitation Data'!$D$28,0,10*ROW('Sanitation Data'!D96))="","",OFFSET('Sanitation Data'!$D$28,0,10*ROW('Sanitation Data'!D96)))</f>
        <v/>
      </c>
      <c r="CL102" s="373" t="str">
        <f ca="1">+IF(OFFSET('Sanitation Data'!$D$29,0,10*ROW('Sanitation Data'!D96))="","",OFFSET('Sanitation Data'!$D$29,0,10*ROW('Sanitation Data'!D96)))</f>
        <v/>
      </c>
      <c r="CM102" s="373" t="str">
        <f ca="1">+IF(OFFSET('Sanitation Data'!$D$30,0,10*ROW('Sanitation Data'!D96))="","",OFFSET('Sanitation Data'!$D$30,0,10*ROW('Sanitation Data'!D96)))</f>
        <v/>
      </c>
      <c r="CN102" s="373" t="str">
        <f ca="1">+IF(OFFSET('Sanitation Data'!$D$31,0,10*ROW('Sanitation Data'!D96))="","",OFFSET('Sanitation Data'!$D$31,0,10*ROW('Sanitation Data'!D96)))</f>
        <v/>
      </c>
      <c r="CO102" s="373" t="str">
        <f ca="1">+IF(OFFSET('Sanitation Data'!$D$32,0,10*ROW('Sanitation Data'!D96))="","",OFFSET('Sanitation Data'!$D$32,0,10*ROW('Sanitation Data'!D96)))</f>
        <v/>
      </c>
      <c r="CP102" s="373" t="str">
        <f ca="1">+IF(OFFSET('Sanitation Data'!$E$28,0,10*ROW('Sanitation Data'!E96))="","",OFFSET('Sanitation Data'!$E$28,0,10*ROW('Sanitation Data'!E96)))</f>
        <v/>
      </c>
      <c r="CQ102" s="373" t="str">
        <f ca="1">+IF(OFFSET('Sanitation Data'!$E$29,0,10*ROW('Sanitation Data'!E96))="","",OFFSET('Sanitation Data'!$E$29,0,10*ROW('Sanitation Data'!E96)))</f>
        <v/>
      </c>
      <c r="CR102" s="373" t="str">
        <f ca="1">+IF(OFFSET('Sanitation Data'!$E$30,0,10*ROW('Sanitation Data'!E96))="","",OFFSET('Sanitation Data'!$E$30,0,10*ROW('Sanitation Data'!E96)))</f>
        <v/>
      </c>
      <c r="CS102" s="373" t="str">
        <f ca="1">+IF(OFFSET('Sanitation Data'!$E$31,0,10*ROW('Sanitation Data'!E96))="","",OFFSET('Sanitation Data'!$E$31,0,10*ROW('Sanitation Data'!E96)))</f>
        <v/>
      </c>
      <c r="CT102" s="373" t="str">
        <f ca="1">+IF(OFFSET('Sanitation Data'!$E$32,0,10*ROW('Sanitation Data'!E96))="","",OFFSET('Sanitation Data'!$E$32,0,10*ROW('Sanitation Data'!E96)))</f>
        <v/>
      </c>
      <c r="CU102" s="373" t="str">
        <f ca="1">+IF(OFFSET('Sanitation Data'!$F$28,0,10*ROW('Sanitation Data'!F96))="","",OFFSET('Sanitation Data'!$F$28,0,10*ROW('Sanitation Data'!F96)))</f>
        <v/>
      </c>
      <c r="CV102" s="373" t="str">
        <f ca="1">+IF(OFFSET('Sanitation Data'!$F$29,0,10*ROW('Sanitation Data'!F96))="","",OFFSET('Sanitation Data'!$F$29,0,10*ROW('Sanitation Data'!F96)))</f>
        <v/>
      </c>
      <c r="CW102" s="373" t="str">
        <f ca="1">+IF(OFFSET('Sanitation Data'!$F$30,0,10*ROW('Sanitation Data'!F96))="","",OFFSET('Sanitation Data'!$F$30,0,10*ROW('Sanitation Data'!F96)))</f>
        <v/>
      </c>
      <c r="CX102" s="373" t="str">
        <f ca="1">+IF(OFFSET('Sanitation Data'!$F$31,0,10*ROW('Sanitation Data'!F96))="","",OFFSET('Sanitation Data'!$F$31,0,10*ROW('Sanitation Data'!F96)))</f>
        <v/>
      </c>
      <c r="CY102" s="373" t="str">
        <f ca="1">+IF(OFFSET('Sanitation Data'!$F$32,0,10*ROW('Sanitation Data'!F96))="","",OFFSET('Sanitation Data'!$F$32,0,10*ROW('Sanitation Data'!F96)))</f>
        <v/>
      </c>
      <c r="CZ102" s="373" t="str">
        <f ca="1">+IF(OFFSET('Sanitation Data'!$G$28,0,10*ROW('Sanitation Data'!G96))="","",OFFSET('Sanitation Data'!$G$28,0,10*ROW('Sanitation Data'!G96)))</f>
        <v/>
      </c>
      <c r="DA102" s="373" t="str">
        <f ca="1">+IF(OFFSET('Sanitation Data'!$G$29,0,10*ROW('Sanitation Data'!G96))="","",OFFSET('Sanitation Data'!$G$29,0,10*ROW('Sanitation Data'!G96)))</f>
        <v/>
      </c>
      <c r="DB102" s="373" t="str">
        <f ca="1">+IF(OFFSET('Sanitation Data'!$G$30,0,10*ROW('Sanitation Data'!G96))="","",OFFSET('Sanitation Data'!$G$30,0,10*ROW('Sanitation Data'!G96)))</f>
        <v/>
      </c>
      <c r="DC102" s="373" t="str">
        <f ca="1">+IF(OFFSET('Sanitation Data'!$G$31,0,10*ROW('Sanitation Data'!G96))="","",OFFSET('Sanitation Data'!$G$31,0,10*ROW('Sanitation Data'!G96)))</f>
        <v/>
      </c>
      <c r="DD102" s="373" t="str">
        <f ca="1">+IF(OFFSET('Sanitation Data'!$G$32,0,10*ROW('Sanitation Data'!G96))="","",OFFSET('Sanitation Data'!$G$32,0,10*ROW('Sanitation Data'!G96)))</f>
        <v/>
      </c>
      <c r="DE102" s="373" t="str">
        <f ca="1">+IF(OFFSET('Sanitation Data'!$H$28,0,10*ROW('Sanitation Data'!H96))="","",OFFSET('Sanitation Data'!$H$28,0,10*ROW('Sanitation Data'!H96)))</f>
        <v/>
      </c>
      <c r="DF102" s="373" t="str">
        <f ca="1">+IF(OFFSET('Sanitation Data'!$H$29,0,10*ROW('Sanitation Data'!H96))="","",OFFSET('Sanitation Data'!$H$29,0,10*ROW('Sanitation Data'!H96)))</f>
        <v/>
      </c>
      <c r="DG102" s="373" t="str">
        <f ca="1">+IF(OFFSET('Sanitation Data'!$H$30,0,10*ROW('Sanitation Data'!H96))="","",OFFSET('Sanitation Data'!$H$30,0,10*ROW('Sanitation Data'!H96)))</f>
        <v/>
      </c>
      <c r="DH102" s="373" t="str">
        <f ca="1">+IF(OFFSET('Sanitation Data'!$H$31,0,10*ROW('Sanitation Data'!H96))="","",OFFSET('Sanitation Data'!$H$31,0,10*ROW('Sanitation Data'!H96)))</f>
        <v/>
      </c>
      <c r="DI102" s="373" t="str">
        <f ca="1">+IF(OFFSET('Sanitation Data'!$H$32,0,10*ROW('Sanitation Data'!H96))="","",OFFSET('Sanitation Data'!$H$32,0,10*ROW('Sanitation Data'!H96)))</f>
        <v/>
      </c>
      <c r="DJ102" s="373" t="str">
        <f ca="1">+IF(OFFSET('Sanitation Data'!$I$28,0,10*ROW('Sanitation Data'!I96))="","",OFFSET('Sanitation Data'!$I$28,0,10*ROW('Sanitation Data'!I96)))</f>
        <v/>
      </c>
      <c r="DK102" s="373" t="str">
        <f ca="1">+IF(OFFSET('Sanitation Data'!$I$29,0,10*ROW('Sanitation Data'!I96))="","",OFFSET('Sanitation Data'!$I$29,0,10*ROW('Sanitation Data'!I96)))</f>
        <v/>
      </c>
      <c r="DL102" s="373" t="str">
        <f ca="1">+IF(OFFSET('Sanitation Data'!$I$30,0,10*ROW('Sanitation Data'!I96))="","",OFFSET('Sanitation Data'!$I$30,0,10*ROW('Sanitation Data'!I96)))</f>
        <v/>
      </c>
      <c r="DM102" s="373" t="str">
        <f ca="1">+IF(OFFSET('Sanitation Data'!$I$31,0,10*ROW('Sanitation Data'!I96))="","",OFFSET('Sanitation Data'!$I$31,0,10*ROW('Sanitation Data'!I96)))</f>
        <v/>
      </c>
      <c r="DN102" s="373" t="str">
        <f ca="1">+IF(OFFSET('Sanitation Data'!$I$32,0,10*ROW('Sanitation Data'!I96))="","",OFFSET('Sanitation Data'!$I$32,0,10*ROW('Sanitation Data'!I96)))</f>
        <v/>
      </c>
      <c r="DO102" s="373" t="str">
        <f ca="1">+IF(OFFSET('Hygiene Data'!$D$11,0,10*ROW('Hygiene Data'!D96))="","",OFFSET('Hygiene Data'!$D$11,0,10*ROW('Hygiene Data'!D96)))</f>
        <v/>
      </c>
      <c r="DP102" s="373" t="str">
        <f ca="1">+IF(OFFSET('Hygiene Data'!$D$12,0,10*ROW('Hygiene Data'!D96))="","",OFFSET('Hygiene Data'!$D$12,0,10*ROW('Hygiene Data'!D96)))</f>
        <v/>
      </c>
      <c r="DQ102" s="373" t="str">
        <f ca="1">+IF(OFFSET('Hygiene Data'!$D$13,0,10*ROW('Hygiene Data'!D96))="","",OFFSET('Hygiene Data'!$D$13,0,10*ROW('Hygiene Data'!D96)))</f>
        <v/>
      </c>
      <c r="DR102" s="373" t="str">
        <f ca="1">+IF(OFFSET('Hygiene Data'!$E$11,0,10*ROW('Hygiene Data'!E96))="","",OFFSET('Hygiene Data'!$E$11,0,10*ROW('Hygiene Data'!E96)))</f>
        <v/>
      </c>
      <c r="DS102" s="373" t="str">
        <f ca="1">+IF(OFFSET('Hygiene Data'!$E$12,0,10*ROW('Hygiene Data'!E96))="","",OFFSET('Hygiene Data'!$E$12,0,10*ROW('Hygiene Data'!E96)))</f>
        <v/>
      </c>
      <c r="DT102" s="373" t="str">
        <f ca="1">+IF(OFFSET('Hygiene Data'!$E$13,0,10*ROW('Hygiene Data'!E96))="","",OFFSET('Hygiene Data'!$E$13,0,10*ROW('Hygiene Data'!E96)))</f>
        <v/>
      </c>
      <c r="DU102" s="373" t="str">
        <f ca="1">+IF(OFFSET('Hygiene Data'!$F$11,0,10*ROW('Hygiene Data'!F96))="","",OFFSET('Hygiene Data'!$F$11,0,10*ROW('Hygiene Data'!F96)))</f>
        <v/>
      </c>
      <c r="DV102" s="373" t="str">
        <f ca="1">+IF(OFFSET('Hygiene Data'!$F$12,0,10*ROW('Hygiene Data'!F96))="","",OFFSET('Hygiene Data'!$F$12,0,10*ROW('Hygiene Data'!F96)))</f>
        <v/>
      </c>
      <c r="DW102" s="373" t="str">
        <f ca="1">+IF(OFFSET('Hygiene Data'!$F$13,0,10*ROW('Hygiene Data'!F96))="","",OFFSET('Hygiene Data'!$F$13,0,10*ROW('Hygiene Data'!F96)))</f>
        <v/>
      </c>
      <c r="DX102" s="373" t="str">
        <f ca="1">+IF(OFFSET('Hygiene Data'!$G$11,0,10*ROW('Hygiene Data'!G96))="","",OFFSET('Hygiene Data'!$G$11,0,10*ROW('Hygiene Data'!G96)))</f>
        <v/>
      </c>
      <c r="DY102" s="373" t="str">
        <f ca="1">+IF(OFFSET('Hygiene Data'!$G$12,0,10*ROW('Hygiene Data'!G96))="","",OFFSET('Hygiene Data'!$G$12,0,10*ROW('Hygiene Data'!G96)))</f>
        <v/>
      </c>
      <c r="DZ102" s="373" t="str">
        <f ca="1">+IF(OFFSET('Hygiene Data'!$G$13,0,10*ROW('Hygiene Data'!G96))="","",OFFSET('Hygiene Data'!$G$13,0,10*ROW('Hygiene Data'!G96)))</f>
        <v/>
      </c>
      <c r="EA102" s="373" t="str">
        <f ca="1">+IF(OFFSET('Hygiene Data'!$H$11,0,10*ROW('Hygiene Data'!H96))="","",OFFSET('Hygiene Data'!$H$11,0,10*ROW('Hygiene Data'!H96)))</f>
        <v/>
      </c>
      <c r="EB102" s="373" t="str">
        <f ca="1">+IF(OFFSET('Hygiene Data'!$H$12,0,10*ROW('Hygiene Data'!H96))="","",OFFSET('Hygiene Data'!$H$12,0,10*ROW('Hygiene Data'!H96)))</f>
        <v/>
      </c>
      <c r="EC102" s="373" t="str">
        <f ca="1">+IF(OFFSET('Hygiene Data'!$H$13,0,10*ROW('Hygiene Data'!H96))="","",OFFSET('Hygiene Data'!$H$13,0,10*ROW('Hygiene Data'!H96)))</f>
        <v/>
      </c>
      <c r="ED102" s="373" t="str">
        <f ca="1">+IF(OFFSET('Hygiene Data'!$I$11,0,10*ROW('Hygiene Data'!I96))="","",OFFSET('Hygiene Data'!$I$11,0,10*ROW('Hygiene Data'!I96)))</f>
        <v/>
      </c>
      <c r="EE102" s="373" t="str">
        <f ca="1">+IF(OFFSET('Hygiene Data'!$I$12,0,10*ROW('Hygiene Data'!I96))="","",OFFSET('Hygiene Data'!$I$12,0,10*ROW('Hygiene Data'!I96)))</f>
        <v/>
      </c>
      <c r="EF102" s="373" t="str">
        <f ca="1">+IF(OFFSET('Hygiene Data'!$I$13,0,10*ROW('Hygiene Data'!I96))="","",OFFSET('Hygiene Data'!$I$13,0,10*ROW('Hygiene Data'!I96)))</f>
        <v/>
      </c>
    </row>
    <row r="103" spans="1:136" x14ac:dyDescent="0.25">
      <c r="A103" s="482" t="str">
        <f ca="1">+IF(OFFSET('Water Data'!$B$2,0,10*ROW('Water Data'!E97))="","",OFFSET('Water Data'!$B$2,0,10*ROW('Water Data'!E97)))</f>
        <v/>
      </c>
      <c r="B103" s="48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9" t="str">
        <f t="shared" ca="1" si="1"/>
        <v/>
      </c>
      <c r="D103" s="51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3" t="str">
        <f ca="1">+IF(OFFSET('Water Data'!$D$27,0,10*ROW('Water Data'!D97))="","",OFFSET('Water Data'!$D$27,0,10*ROW('Water Data'!D97)))</f>
        <v/>
      </c>
      <c r="BT103" s="373" t="str">
        <f ca="1">+IF(OFFSET('Water Data'!$D$28,0,10*ROW('Water Data'!D97))="","",OFFSET('Water Data'!$D$28,0,10*ROW('Water Data'!D97)))</f>
        <v/>
      </c>
      <c r="BU103" s="373" t="str">
        <f ca="1">+IF(OFFSET('Water Data'!$D$29,0,10*ROW('Water Data'!D97))="","",OFFSET('Water Data'!$D$29,0,10*ROW('Water Data'!D97)))</f>
        <v/>
      </c>
      <c r="BV103" s="373" t="str">
        <f ca="1">+IF(OFFSET('Water Data'!$E$27,0,10*ROW('Water Data'!E97))="","",OFFSET('Water Data'!$E$27,0,10*ROW('Water Data'!E97)))</f>
        <v/>
      </c>
      <c r="BW103" s="373" t="str">
        <f ca="1">+IF(OFFSET('Water Data'!$E$28,0,10*ROW('Water Data'!E97))="","",OFFSET('Water Data'!$E$28,0,10*ROW('Water Data'!E97)))</f>
        <v/>
      </c>
      <c r="BX103" s="373" t="str">
        <f ca="1">+IF(OFFSET('Water Data'!$E$29,0,10*ROW('Water Data'!E97))="","",OFFSET('Water Data'!$E$29,0,10*ROW('Water Data'!E97)))</f>
        <v/>
      </c>
      <c r="BY103" s="373" t="str">
        <f ca="1">+IF(OFFSET('Water Data'!$F$27,0,10*ROW('Water Data'!F97))="","",OFFSET('Water Data'!$F$27,0,10*ROW('Water Data'!F97)))</f>
        <v/>
      </c>
      <c r="BZ103" s="373" t="str">
        <f ca="1">+IF(OFFSET('Water Data'!$F$28,0,10*ROW('Water Data'!F97))="","",OFFSET('Water Data'!$F$28,0,10*ROW('Water Data'!F97)))</f>
        <v/>
      </c>
      <c r="CA103" s="373" t="str">
        <f ca="1">+IF(OFFSET('Water Data'!$F$29,0,10*ROW('Water Data'!F97))="","",OFFSET('Water Data'!$F$29,0,10*ROW('Water Data'!F97)))</f>
        <v/>
      </c>
      <c r="CB103" s="373" t="str">
        <f ca="1">+IF(OFFSET('Water Data'!$G$27,0,10*ROW('Water Data'!G97))="","",OFFSET('Water Data'!$G$27,0,10*ROW('Water Data'!G97)))</f>
        <v/>
      </c>
      <c r="CC103" s="373" t="str">
        <f ca="1">+IF(OFFSET('Water Data'!$G$28,0,10*ROW('Water Data'!G97))="","",OFFSET('Water Data'!$G$28,0,10*ROW('Water Data'!G97)))</f>
        <v/>
      </c>
      <c r="CD103" s="373" t="str">
        <f ca="1">+IF(OFFSET('Water Data'!$G$29,0,10*ROW('Water Data'!G97))="","",OFFSET('Water Data'!$G$29,0,10*ROW('Water Data'!G97)))</f>
        <v/>
      </c>
      <c r="CE103" s="373" t="str">
        <f ca="1">+IF(OFFSET('Water Data'!$H$27,0,10*ROW('Water Data'!H97))="","",OFFSET('Water Data'!$H$27,0,10*ROW('Water Data'!H97)))</f>
        <v/>
      </c>
      <c r="CF103" s="373" t="str">
        <f ca="1">+IF(OFFSET('Water Data'!$H$28,0,10*ROW('Water Data'!H97))="","",OFFSET('Water Data'!$H$28,0,10*ROW('Water Data'!H97)))</f>
        <v/>
      </c>
      <c r="CG103" s="373" t="str">
        <f ca="1">+IF(OFFSET('Water Data'!$H$29,0,10*ROW('Water Data'!H97))="","",OFFSET('Water Data'!$H$29,0,10*ROW('Water Data'!H97)))</f>
        <v/>
      </c>
      <c r="CH103" s="373" t="str">
        <f ca="1">+IF(OFFSET('Water Data'!$I$27,0,10*ROW('Water Data'!I97))="","",OFFSET('Water Data'!$I$27,0,10*ROW('Water Data'!I97)))</f>
        <v/>
      </c>
      <c r="CI103" s="373" t="str">
        <f ca="1">+IF(OFFSET('Water Data'!$I$28,0,10*ROW('Water Data'!I97))="","",OFFSET('Water Data'!$I$28,0,10*ROW('Water Data'!I97)))</f>
        <v/>
      </c>
      <c r="CJ103" s="373" t="str">
        <f ca="1">+IF(OFFSET('Water Data'!$I$29,0,10*ROW('Water Data'!I97))="","",OFFSET('Water Data'!$I$29,0,10*ROW('Water Data'!I97)))</f>
        <v/>
      </c>
      <c r="CK103" s="373" t="str">
        <f ca="1">+IF(OFFSET('Sanitation Data'!$D$28,0,10*ROW('Sanitation Data'!D97))="","",OFFSET('Sanitation Data'!$D$28,0,10*ROW('Sanitation Data'!D97)))</f>
        <v/>
      </c>
      <c r="CL103" s="373" t="str">
        <f ca="1">+IF(OFFSET('Sanitation Data'!$D$29,0,10*ROW('Sanitation Data'!D97))="","",OFFSET('Sanitation Data'!$D$29,0,10*ROW('Sanitation Data'!D97)))</f>
        <v/>
      </c>
      <c r="CM103" s="373" t="str">
        <f ca="1">+IF(OFFSET('Sanitation Data'!$D$30,0,10*ROW('Sanitation Data'!D97))="","",OFFSET('Sanitation Data'!$D$30,0,10*ROW('Sanitation Data'!D97)))</f>
        <v/>
      </c>
      <c r="CN103" s="373" t="str">
        <f ca="1">+IF(OFFSET('Sanitation Data'!$D$31,0,10*ROW('Sanitation Data'!D97))="","",OFFSET('Sanitation Data'!$D$31,0,10*ROW('Sanitation Data'!D97)))</f>
        <v/>
      </c>
      <c r="CO103" s="373" t="str">
        <f ca="1">+IF(OFFSET('Sanitation Data'!$D$32,0,10*ROW('Sanitation Data'!D97))="","",OFFSET('Sanitation Data'!$D$32,0,10*ROW('Sanitation Data'!D97)))</f>
        <v/>
      </c>
      <c r="CP103" s="373" t="str">
        <f ca="1">+IF(OFFSET('Sanitation Data'!$E$28,0,10*ROW('Sanitation Data'!E97))="","",OFFSET('Sanitation Data'!$E$28,0,10*ROW('Sanitation Data'!E97)))</f>
        <v/>
      </c>
      <c r="CQ103" s="373" t="str">
        <f ca="1">+IF(OFFSET('Sanitation Data'!$E$29,0,10*ROW('Sanitation Data'!E97))="","",OFFSET('Sanitation Data'!$E$29,0,10*ROW('Sanitation Data'!E97)))</f>
        <v/>
      </c>
      <c r="CR103" s="373" t="str">
        <f ca="1">+IF(OFFSET('Sanitation Data'!$E$30,0,10*ROW('Sanitation Data'!E97))="","",OFFSET('Sanitation Data'!$E$30,0,10*ROW('Sanitation Data'!E97)))</f>
        <v/>
      </c>
      <c r="CS103" s="373" t="str">
        <f ca="1">+IF(OFFSET('Sanitation Data'!$E$31,0,10*ROW('Sanitation Data'!E97))="","",OFFSET('Sanitation Data'!$E$31,0,10*ROW('Sanitation Data'!E97)))</f>
        <v/>
      </c>
      <c r="CT103" s="373" t="str">
        <f ca="1">+IF(OFFSET('Sanitation Data'!$E$32,0,10*ROW('Sanitation Data'!E97))="","",OFFSET('Sanitation Data'!$E$32,0,10*ROW('Sanitation Data'!E97)))</f>
        <v/>
      </c>
      <c r="CU103" s="373" t="str">
        <f ca="1">+IF(OFFSET('Sanitation Data'!$F$28,0,10*ROW('Sanitation Data'!F97))="","",OFFSET('Sanitation Data'!$F$28,0,10*ROW('Sanitation Data'!F97)))</f>
        <v/>
      </c>
      <c r="CV103" s="373" t="str">
        <f ca="1">+IF(OFFSET('Sanitation Data'!$F$29,0,10*ROW('Sanitation Data'!F97))="","",OFFSET('Sanitation Data'!$F$29,0,10*ROW('Sanitation Data'!F97)))</f>
        <v/>
      </c>
      <c r="CW103" s="373" t="str">
        <f ca="1">+IF(OFFSET('Sanitation Data'!$F$30,0,10*ROW('Sanitation Data'!F97))="","",OFFSET('Sanitation Data'!$F$30,0,10*ROW('Sanitation Data'!F97)))</f>
        <v/>
      </c>
      <c r="CX103" s="373" t="str">
        <f ca="1">+IF(OFFSET('Sanitation Data'!$F$31,0,10*ROW('Sanitation Data'!F97))="","",OFFSET('Sanitation Data'!$F$31,0,10*ROW('Sanitation Data'!F97)))</f>
        <v/>
      </c>
      <c r="CY103" s="373" t="str">
        <f ca="1">+IF(OFFSET('Sanitation Data'!$F$32,0,10*ROW('Sanitation Data'!F97))="","",OFFSET('Sanitation Data'!$F$32,0,10*ROW('Sanitation Data'!F97)))</f>
        <v/>
      </c>
      <c r="CZ103" s="373" t="str">
        <f ca="1">+IF(OFFSET('Sanitation Data'!$G$28,0,10*ROW('Sanitation Data'!G97))="","",OFFSET('Sanitation Data'!$G$28,0,10*ROW('Sanitation Data'!G97)))</f>
        <v/>
      </c>
      <c r="DA103" s="373" t="str">
        <f ca="1">+IF(OFFSET('Sanitation Data'!$G$29,0,10*ROW('Sanitation Data'!G97))="","",OFFSET('Sanitation Data'!$G$29,0,10*ROW('Sanitation Data'!G97)))</f>
        <v/>
      </c>
      <c r="DB103" s="373" t="str">
        <f ca="1">+IF(OFFSET('Sanitation Data'!$G$30,0,10*ROW('Sanitation Data'!G97))="","",OFFSET('Sanitation Data'!$G$30,0,10*ROW('Sanitation Data'!G97)))</f>
        <v/>
      </c>
      <c r="DC103" s="373" t="str">
        <f ca="1">+IF(OFFSET('Sanitation Data'!$G$31,0,10*ROW('Sanitation Data'!G97))="","",OFFSET('Sanitation Data'!$G$31,0,10*ROW('Sanitation Data'!G97)))</f>
        <v/>
      </c>
      <c r="DD103" s="373" t="str">
        <f ca="1">+IF(OFFSET('Sanitation Data'!$G$32,0,10*ROW('Sanitation Data'!G97))="","",OFFSET('Sanitation Data'!$G$32,0,10*ROW('Sanitation Data'!G97)))</f>
        <v/>
      </c>
      <c r="DE103" s="373" t="str">
        <f ca="1">+IF(OFFSET('Sanitation Data'!$H$28,0,10*ROW('Sanitation Data'!H97))="","",OFFSET('Sanitation Data'!$H$28,0,10*ROW('Sanitation Data'!H97)))</f>
        <v/>
      </c>
      <c r="DF103" s="373" t="str">
        <f ca="1">+IF(OFFSET('Sanitation Data'!$H$29,0,10*ROW('Sanitation Data'!H97))="","",OFFSET('Sanitation Data'!$H$29,0,10*ROW('Sanitation Data'!H97)))</f>
        <v/>
      </c>
      <c r="DG103" s="373" t="str">
        <f ca="1">+IF(OFFSET('Sanitation Data'!$H$30,0,10*ROW('Sanitation Data'!H97))="","",OFFSET('Sanitation Data'!$H$30,0,10*ROW('Sanitation Data'!H97)))</f>
        <v/>
      </c>
      <c r="DH103" s="373" t="str">
        <f ca="1">+IF(OFFSET('Sanitation Data'!$H$31,0,10*ROW('Sanitation Data'!H97))="","",OFFSET('Sanitation Data'!$H$31,0,10*ROW('Sanitation Data'!H97)))</f>
        <v/>
      </c>
      <c r="DI103" s="373" t="str">
        <f ca="1">+IF(OFFSET('Sanitation Data'!$H$32,0,10*ROW('Sanitation Data'!H97))="","",OFFSET('Sanitation Data'!$H$32,0,10*ROW('Sanitation Data'!H97)))</f>
        <v/>
      </c>
      <c r="DJ103" s="373" t="str">
        <f ca="1">+IF(OFFSET('Sanitation Data'!$I$28,0,10*ROW('Sanitation Data'!I97))="","",OFFSET('Sanitation Data'!$I$28,0,10*ROW('Sanitation Data'!I97)))</f>
        <v/>
      </c>
      <c r="DK103" s="373" t="str">
        <f ca="1">+IF(OFFSET('Sanitation Data'!$I$29,0,10*ROW('Sanitation Data'!I97))="","",OFFSET('Sanitation Data'!$I$29,0,10*ROW('Sanitation Data'!I97)))</f>
        <v/>
      </c>
      <c r="DL103" s="373" t="str">
        <f ca="1">+IF(OFFSET('Sanitation Data'!$I$30,0,10*ROW('Sanitation Data'!I97))="","",OFFSET('Sanitation Data'!$I$30,0,10*ROW('Sanitation Data'!I97)))</f>
        <v/>
      </c>
      <c r="DM103" s="373" t="str">
        <f ca="1">+IF(OFFSET('Sanitation Data'!$I$31,0,10*ROW('Sanitation Data'!I97))="","",OFFSET('Sanitation Data'!$I$31,0,10*ROW('Sanitation Data'!I97)))</f>
        <v/>
      </c>
      <c r="DN103" s="373" t="str">
        <f ca="1">+IF(OFFSET('Sanitation Data'!$I$32,0,10*ROW('Sanitation Data'!I97))="","",OFFSET('Sanitation Data'!$I$32,0,10*ROW('Sanitation Data'!I97)))</f>
        <v/>
      </c>
      <c r="DO103" s="373" t="str">
        <f ca="1">+IF(OFFSET('Hygiene Data'!$D$11,0,10*ROW('Hygiene Data'!D97))="","",OFFSET('Hygiene Data'!$D$11,0,10*ROW('Hygiene Data'!D97)))</f>
        <v/>
      </c>
      <c r="DP103" s="373" t="str">
        <f ca="1">+IF(OFFSET('Hygiene Data'!$D$12,0,10*ROW('Hygiene Data'!D97))="","",OFFSET('Hygiene Data'!$D$12,0,10*ROW('Hygiene Data'!D97)))</f>
        <v/>
      </c>
      <c r="DQ103" s="373" t="str">
        <f ca="1">+IF(OFFSET('Hygiene Data'!$D$13,0,10*ROW('Hygiene Data'!D97))="","",OFFSET('Hygiene Data'!$D$13,0,10*ROW('Hygiene Data'!D97)))</f>
        <v/>
      </c>
      <c r="DR103" s="373" t="str">
        <f ca="1">+IF(OFFSET('Hygiene Data'!$E$11,0,10*ROW('Hygiene Data'!E97))="","",OFFSET('Hygiene Data'!$E$11,0,10*ROW('Hygiene Data'!E97)))</f>
        <v/>
      </c>
      <c r="DS103" s="373" t="str">
        <f ca="1">+IF(OFFSET('Hygiene Data'!$E$12,0,10*ROW('Hygiene Data'!E97))="","",OFFSET('Hygiene Data'!$E$12,0,10*ROW('Hygiene Data'!E97)))</f>
        <v/>
      </c>
      <c r="DT103" s="373" t="str">
        <f ca="1">+IF(OFFSET('Hygiene Data'!$E$13,0,10*ROW('Hygiene Data'!E97))="","",OFFSET('Hygiene Data'!$E$13,0,10*ROW('Hygiene Data'!E97)))</f>
        <v/>
      </c>
      <c r="DU103" s="373" t="str">
        <f ca="1">+IF(OFFSET('Hygiene Data'!$F$11,0,10*ROW('Hygiene Data'!F97))="","",OFFSET('Hygiene Data'!$F$11,0,10*ROW('Hygiene Data'!F97)))</f>
        <v/>
      </c>
      <c r="DV103" s="373" t="str">
        <f ca="1">+IF(OFFSET('Hygiene Data'!$F$12,0,10*ROW('Hygiene Data'!F97))="","",OFFSET('Hygiene Data'!$F$12,0,10*ROW('Hygiene Data'!F97)))</f>
        <v/>
      </c>
      <c r="DW103" s="373" t="str">
        <f ca="1">+IF(OFFSET('Hygiene Data'!$F$13,0,10*ROW('Hygiene Data'!F97))="","",OFFSET('Hygiene Data'!$F$13,0,10*ROW('Hygiene Data'!F97)))</f>
        <v/>
      </c>
      <c r="DX103" s="373" t="str">
        <f ca="1">+IF(OFFSET('Hygiene Data'!$G$11,0,10*ROW('Hygiene Data'!G97))="","",OFFSET('Hygiene Data'!$G$11,0,10*ROW('Hygiene Data'!G97)))</f>
        <v/>
      </c>
      <c r="DY103" s="373" t="str">
        <f ca="1">+IF(OFFSET('Hygiene Data'!$G$12,0,10*ROW('Hygiene Data'!G97))="","",OFFSET('Hygiene Data'!$G$12,0,10*ROW('Hygiene Data'!G97)))</f>
        <v/>
      </c>
      <c r="DZ103" s="373" t="str">
        <f ca="1">+IF(OFFSET('Hygiene Data'!$G$13,0,10*ROW('Hygiene Data'!G97))="","",OFFSET('Hygiene Data'!$G$13,0,10*ROW('Hygiene Data'!G97)))</f>
        <v/>
      </c>
      <c r="EA103" s="373" t="str">
        <f ca="1">+IF(OFFSET('Hygiene Data'!$H$11,0,10*ROW('Hygiene Data'!H97))="","",OFFSET('Hygiene Data'!$H$11,0,10*ROW('Hygiene Data'!H97)))</f>
        <v/>
      </c>
      <c r="EB103" s="373" t="str">
        <f ca="1">+IF(OFFSET('Hygiene Data'!$H$12,0,10*ROW('Hygiene Data'!H97))="","",OFFSET('Hygiene Data'!$H$12,0,10*ROW('Hygiene Data'!H97)))</f>
        <v/>
      </c>
      <c r="EC103" s="373" t="str">
        <f ca="1">+IF(OFFSET('Hygiene Data'!$H$13,0,10*ROW('Hygiene Data'!H97))="","",OFFSET('Hygiene Data'!$H$13,0,10*ROW('Hygiene Data'!H97)))</f>
        <v/>
      </c>
      <c r="ED103" s="373" t="str">
        <f ca="1">+IF(OFFSET('Hygiene Data'!$I$11,0,10*ROW('Hygiene Data'!I97))="","",OFFSET('Hygiene Data'!$I$11,0,10*ROW('Hygiene Data'!I97)))</f>
        <v/>
      </c>
      <c r="EE103" s="373" t="str">
        <f ca="1">+IF(OFFSET('Hygiene Data'!$I$12,0,10*ROW('Hygiene Data'!I97))="","",OFFSET('Hygiene Data'!$I$12,0,10*ROW('Hygiene Data'!I97)))</f>
        <v/>
      </c>
      <c r="EF103" s="373" t="str">
        <f ca="1">+IF(OFFSET('Hygiene Data'!$I$13,0,10*ROW('Hygiene Data'!I97))="","",OFFSET('Hygiene Data'!$I$13,0,10*ROW('Hygiene Data'!I97)))</f>
        <v/>
      </c>
    </row>
    <row r="104" spans="1:136" x14ac:dyDescent="0.25">
      <c r="A104" s="482" t="str">
        <f ca="1">+IF(OFFSET('Water Data'!$B$2,0,10*ROW('Water Data'!E98))="","",OFFSET('Water Data'!$B$2,0,10*ROW('Water Data'!E98)))</f>
        <v/>
      </c>
      <c r="B104" s="48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9" t="str">
        <f t="shared" ca="1" si="1"/>
        <v/>
      </c>
      <c r="D104" s="51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3" t="str">
        <f ca="1">+IF(OFFSET('Water Data'!$D$27,0,10*ROW('Water Data'!D98))="","",OFFSET('Water Data'!$D$27,0,10*ROW('Water Data'!D98)))</f>
        <v/>
      </c>
      <c r="BT104" s="373" t="str">
        <f ca="1">+IF(OFFSET('Water Data'!$D$28,0,10*ROW('Water Data'!D98))="","",OFFSET('Water Data'!$D$28,0,10*ROW('Water Data'!D98)))</f>
        <v/>
      </c>
      <c r="BU104" s="373" t="str">
        <f ca="1">+IF(OFFSET('Water Data'!$D$29,0,10*ROW('Water Data'!D98))="","",OFFSET('Water Data'!$D$29,0,10*ROW('Water Data'!D98)))</f>
        <v/>
      </c>
      <c r="BV104" s="373" t="str">
        <f ca="1">+IF(OFFSET('Water Data'!$E$27,0,10*ROW('Water Data'!E98))="","",OFFSET('Water Data'!$E$27,0,10*ROW('Water Data'!E98)))</f>
        <v/>
      </c>
      <c r="BW104" s="373" t="str">
        <f ca="1">+IF(OFFSET('Water Data'!$E$28,0,10*ROW('Water Data'!E98))="","",OFFSET('Water Data'!$E$28,0,10*ROW('Water Data'!E98)))</f>
        <v/>
      </c>
      <c r="BX104" s="373" t="str">
        <f ca="1">+IF(OFFSET('Water Data'!$E$29,0,10*ROW('Water Data'!E98))="","",OFFSET('Water Data'!$E$29,0,10*ROW('Water Data'!E98)))</f>
        <v/>
      </c>
      <c r="BY104" s="373" t="str">
        <f ca="1">+IF(OFFSET('Water Data'!$F$27,0,10*ROW('Water Data'!F98))="","",OFFSET('Water Data'!$F$27,0,10*ROW('Water Data'!F98)))</f>
        <v/>
      </c>
      <c r="BZ104" s="373" t="str">
        <f ca="1">+IF(OFFSET('Water Data'!$F$28,0,10*ROW('Water Data'!F98))="","",OFFSET('Water Data'!$F$28,0,10*ROW('Water Data'!F98)))</f>
        <v/>
      </c>
      <c r="CA104" s="373" t="str">
        <f ca="1">+IF(OFFSET('Water Data'!$F$29,0,10*ROW('Water Data'!F98))="","",OFFSET('Water Data'!$F$29,0,10*ROW('Water Data'!F98)))</f>
        <v/>
      </c>
      <c r="CB104" s="373" t="str">
        <f ca="1">+IF(OFFSET('Water Data'!$G$27,0,10*ROW('Water Data'!G98))="","",OFFSET('Water Data'!$G$27,0,10*ROW('Water Data'!G98)))</f>
        <v/>
      </c>
      <c r="CC104" s="373" t="str">
        <f ca="1">+IF(OFFSET('Water Data'!$G$28,0,10*ROW('Water Data'!G98))="","",OFFSET('Water Data'!$G$28,0,10*ROW('Water Data'!G98)))</f>
        <v/>
      </c>
      <c r="CD104" s="373" t="str">
        <f ca="1">+IF(OFFSET('Water Data'!$G$29,0,10*ROW('Water Data'!G98))="","",OFFSET('Water Data'!$G$29,0,10*ROW('Water Data'!G98)))</f>
        <v/>
      </c>
      <c r="CE104" s="373" t="str">
        <f ca="1">+IF(OFFSET('Water Data'!$H$27,0,10*ROW('Water Data'!H98))="","",OFFSET('Water Data'!$H$27,0,10*ROW('Water Data'!H98)))</f>
        <v/>
      </c>
      <c r="CF104" s="373" t="str">
        <f ca="1">+IF(OFFSET('Water Data'!$H$28,0,10*ROW('Water Data'!H98))="","",OFFSET('Water Data'!$H$28,0,10*ROW('Water Data'!H98)))</f>
        <v/>
      </c>
      <c r="CG104" s="373" t="str">
        <f ca="1">+IF(OFFSET('Water Data'!$H$29,0,10*ROW('Water Data'!H98))="","",OFFSET('Water Data'!$H$29,0,10*ROW('Water Data'!H98)))</f>
        <v/>
      </c>
      <c r="CH104" s="373" t="str">
        <f ca="1">+IF(OFFSET('Water Data'!$I$27,0,10*ROW('Water Data'!I98))="","",OFFSET('Water Data'!$I$27,0,10*ROW('Water Data'!I98)))</f>
        <v/>
      </c>
      <c r="CI104" s="373" t="str">
        <f ca="1">+IF(OFFSET('Water Data'!$I$28,0,10*ROW('Water Data'!I98))="","",OFFSET('Water Data'!$I$28,0,10*ROW('Water Data'!I98)))</f>
        <v/>
      </c>
      <c r="CJ104" s="373" t="str">
        <f ca="1">+IF(OFFSET('Water Data'!$I$29,0,10*ROW('Water Data'!I98))="","",OFFSET('Water Data'!$I$29,0,10*ROW('Water Data'!I98)))</f>
        <v/>
      </c>
      <c r="CK104" s="373" t="str">
        <f ca="1">+IF(OFFSET('Sanitation Data'!$D$28,0,10*ROW('Sanitation Data'!D98))="","",OFFSET('Sanitation Data'!$D$28,0,10*ROW('Sanitation Data'!D98)))</f>
        <v/>
      </c>
      <c r="CL104" s="373" t="str">
        <f ca="1">+IF(OFFSET('Sanitation Data'!$D$29,0,10*ROW('Sanitation Data'!D98))="","",OFFSET('Sanitation Data'!$D$29,0,10*ROW('Sanitation Data'!D98)))</f>
        <v/>
      </c>
      <c r="CM104" s="373" t="str">
        <f ca="1">+IF(OFFSET('Sanitation Data'!$D$30,0,10*ROW('Sanitation Data'!D98))="","",OFFSET('Sanitation Data'!$D$30,0,10*ROW('Sanitation Data'!D98)))</f>
        <v/>
      </c>
      <c r="CN104" s="373" t="str">
        <f ca="1">+IF(OFFSET('Sanitation Data'!$D$31,0,10*ROW('Sanitation Data'!D98))="","",OFFSET('Sanitation Data'!$D$31,0,10*ROW('Sanitation Data'!D98)))</f>
        <v/>
      </c>
      <c r="CO104" s="373" t="str">
        <f ca="1">+IF(OFFSET('Sanitation Data'!$D$32,0,10*ROW('Sanitation Data'!D98))="","",OFFSET('Sanitation Data'!$D$32,0,10*ROW('Sanitation Data'!D98)))</f>
        <v/>
      </c>
      <c r="CP104" s="373" t="str">
        <f ca="1">+IF(OFFSET('Sanitation Data'!$E$28,0,10*ROW('Sanitation Data'!E98))="","",OFFSET('Sanitation Data'!$E$28,0,10*ROW('Sanitation Data'!E98)))</f>
        <v/>
      </c>
      <c r="CQ104" s="373" t="str">
        <f ca="1">+IF(OFFSET('Sanitation Data'!$E$29,0,10*ROW('Sanitation Data'!E98))="","",OFFSET('Sanitation Data'!$E$29,0,10*ROW('Sanitation Data'!E98)))</f>
        <v/>
      </c>
      <c r="CR104" s="373" t="str">
        <f ca="1">+IF(OFFSET('Sanitation Data'!$E$30,0,10*ROW('Sanitation Data'!E98))="","",OFFSET('Sanitation Data'!$E$30,0,10*ROW('Sanitation Data'!E98)))</f>
        <v/>
      </c>
      <c r="CS104" s="373" t="str">
        <f ca="1">+IF(OFFSET('Sanitation Data'!$E$31,0,10*ROW('Sanitation Data'!E98))="","",OFFSET('Sanitation Data'!$E$31,0,10*ROW('Sanitation Data'!E98)))</f>
        <v/>
      </c>
      <c r="CT104" s="373" t="str">
        <f ca="1">+IF(OFFSET('Sanitation Data'!$E$32,0,10*ROW('Sanitation Data'!E98))="","",OFFSET('Sanitation Data'!$E$32,0,10*ROW('Sanitation Data'!E98)))</f>
        <v/>
      </c>
      <c r="CU104" s="373" t="str">
        <f ca="1">+IF(OFFSET('Sanitation Data'!$F$28,0,10*ROW('Sanitation Data'!F98))="","",OFFSET('Sanitation Data'!$F$28,0,10*ROW('Sanitation Data'!F98)))</f>
        <v/>
      </c>
      <c r="CV104" s="373" t="str">
        <f ca="1">+IF(OFFSET('Sanitation Data'!$F$29,0,10*ROW('Sanitation Data'!F98))="","",OFFSET('Sanitation Data'!$F$29,0,10*ROW('Sanitation Data'!F98)))</f>
        <v/>
      </c>
      <c r="CW104" s="373" t="str">
        <f ca="1">+IF(OFFSET('Sanitation Data'!$F$30,0,10*ROW('Sanitation Data'!F98))="","",OFFSET('Sanitation Data'!$F$30,0,10*ROW('Sanitation Data'!F98)))</f>
        <v/>
      </c>
      <c r="CX104" s="373" t="str">
        <f ca="1">+IF(OFFSET('Sanitation Data'!$F$31,0,10*ROW('Sanitation Data'!F98))="","",OFFSET('Sanitation Data'!$F$31,0,10*ROW('Sanitation Data'!F98)))</f>
        <v/>
      </c>
      <c r="CY104" s="373" t="str">
        <f ca="1">+IF(OFFSET('Sanitation Data'!$F$32,0,10*ROW('Sanitation Data'!F98))="","",OFFSET('Sanitation Data'!$F$32,0,10*ROW('Sanitation Data'!F98)))</f>
        <v/>
      </c>
      <c r="CZ104" s="373" t="str">
        <f ca="1">+IF(OFFSET('Sanitation Data'!$G$28,0,10*ROW('Sanitation Data'!G98))="","",OFFSET('Sanitation Data'!$G$28,0,10*ROW('Sanitation Data'!G98)))</f>
        <v/>
      </c>
      <c r="DA104" s="373" t="str">
        <f ca="1">+IF(OFFSET('Sanitation Data'!$G$29,0,10*ROW('Sanitation Data'!G98))="","",OFFSET('Sanitation Data'!$G$29,0,10*ROW('Sanitation Data'!G98)))</f>
        <v/>
      </c>
      <c r="DB104" s="373" t="str">
        <f ca="1">+IF(OFFSET('Sanitation Data'!$G$30,0,10*ROW('Sanitation Data'!G98))="","",OFFSET('Sanitation Data'!$G$30,0,10*ROW('Sanitation Data'!G98)))</f>
        <v/>
      </c>
      <c r="DC104" s="373" t="str">
        <f ca="1">+IF(OFFSET('Sanitation Data'!$G$31,0,10*ROW('Sanitation Data'!G98))="","",OFFSET('Sanitation Data'!$G$31,0,10*ROW('Sanitation Data'!G98)))</f>
        <v/>
      </c>
      <c r="DD104" s="373" t="str">
        <f ca="1">+IF(OFFSET('Sanitation Data'!$G$32,0,10*ROW('Sanitation Data'!G98))="","",OFFSET('Sanitation Data'!$G$32,0,10*ROW('Sanitation Data'!G98)))</f>
        <v/>
      </c>
      <c r="DE104" s="373" t="str">
        <f ca="1">+IF(OFFSET('Sanitation Data'!$H$28,0,10*ROW('Sanitation Data'!H98))="","",OFFSET('Sanitation Data'!$H$28,0,10*ROW('Sanitation Data'!H98)))</f>
        <v/>
      </c>
      <c r="DF104" s="373" t="str">
        <f ca="1">+IF(OFFSET('Sanitation Data'!$H$29,0,10*ROW('Sanitation Data'!H98))="","",OFFSET('Sanitation Data'!$H$29,0,10*ROW('Sanitation Data'!H98)))</f>
        <v/>
      </c>
      <c r="DG104" s="373" t="str">
        <f ca="1">+IF(OFFSET('Sanitation Data'!$H$30,0,10*ROW('Sanitation Data'!H98))="","",OFFSET('Sanitation Data'!$H$30,0,10*ROW('Sanitation Data'!H98)))</f>
        <v/>
      </c>
      <c r="DH104" s="373" t="str">
        <f ca="1">+IF(OFFSET('Sanitation Data'!$H$31,0,10*ROW('Sanitation Data'!H98))="","",OFFSET('Sanitation Data'!$H$31,0,10*ROW('Sanitation Data'!H98)))</f>
        <v/>
      </c>
      <c r="DI104" s="373" t="str">
        <f ca="1">+IF(OFFSET('Sanitation Data'!$H$32,0,10*ROW('Sanitation Data'!H98))="","",OFFSET('Sanitation Data'!$H$32,0,10*ROW('Sanitation Data'!H98)))</f>
        <v/>
      </c>
      <c r="DJ104" s="373" t="str">
        <f ca="1">+IF(OFFSET('Sanitation Data'!$I$28,0,10*ROW('Sanitation Data'!I98))="","",OFFSET('Sanitation Data'!$I$28,0,10*ROW('Sanitation Data'!I98)))</f>
        <v/>
      </c>
      <c r="DK104" s="373" t="str">
        <f ca="1">+IF(OFFSET('Sanitation Data'!$I$29,0,10*ROW('Sanitation Data'!I98))="","",OFFSET('Sanitation Data'!$I$29,0,10*ROW('Sanitation Data'!I98)))</f>
        <v/>
      </c>
      <c r="DL104" s="373" t="str">
        <f ca="1">+IF(OFFSET('Sanitation Data'!$I$30,0,10*ROW('Sanitation Data'!I98))="","",OFFSET('Sanitation Data'!$I$30,0,10*ROW('Sanitation Data'!I98)))</f>
        <v/>
      </c>
      <c r="DM104" s="373" t="str">
        <f ca="1">+IF(OFFSET('Sanitation Data'!$I$31,0,10*ROW('Sanitation Data'!I98))="","",OFFSET('Sanitation Data'!$I$31,0,10*ROW('Sanitation Data'!I98)))</f>
        <v/>
      </c>
      <c r="DN104" s="373" t="str">
        <f ca="1">+IF(OFFSET('Sanitation Data'!$I$32,0,10*ROW('Sanitation Data'!I98))="","",OFFSET('Sanitation Data'!$I$32,0,10*ROW('Sanitation Data'!I98)))</f>
        <v/>
      </c>
      <c r="DO104" s="373" t="str">
        <f ca="1">+IF(OFFSET('Hygiene Data'!$D$11,0,10*ROW('Hygiene Data'!D98))="","",OFFSET('Hygiene Data'!$D$11,0,10*ROW('Hygiene Data'!D98)))</f>
        <v/>
      </c>
      <c r="DP104" s="373" t="str">
        <f ca="1">+IF(OFFSET('Hygiene Data'!$D$12,0,10*ROW('Hygiene Data'!D98))="","",OFFSET('Hygiene Data'!$D$12,0,10*ROW('Hygiene Data'!D98)))</f>
        <v/>
      </c>
      <c r="DQ104" s="373" t="str">
        <f ca="1">+IF(OFFSET('Hygiene Data'!$D$13,0,10*ROW('Hygiene Data'!D98))="","",OFFSET('Hygiene Data'!$D$13,0,10*ROW('Hygiene Data'!D98)))</f>
        <v/>
      </c>
      <c r="DR104" s="373" t="str">
        <f ca="1">+IF(OFFSET('Hygiene Data'!$E$11,0,10*ROW('Hygiene Data'!E98))="","",OFFSET('Hygiene Data'!$E$11,0,10*ROW('Hygiene Data'!E98)))</f>
        <v/>
      </c>
      <c r="DS104" s="373" t="str">
        <f ca="1">+IF(OFFSET('Hygiene Data'!$E$12,0,10*ROW('Hygiene Data'!E98))="","",OFFSET('Hygiene Data'!$E$12,0,10*ROW('Hygiene Data'!E98)))</f>
        <v/>
      </c>
      <c r="DT104" s="373" t="str">
        <f ca="1">+IF(OFFSET('Hygiene Data'!$E$13,0,10*ROW('Hygiene Data'!E98))="","",OFFSET('Hygiene Data'!$E$13,0,10*ROW('Hygiene Data'!E98)))</f>
        <v/>
      </c>
      <c r="DU104" s="373" t="str">
        <f ca="1">+IF(OFFSET('Hygiene Data'!$F$11,0,10*ROW('Hygiene Data'!F98))="","",OFFSET('Hygiene Data'!$F$11,0,10*ROW('Hygiene Data'!F98)))</f>
        <v/>
      </c>
      <c r="DV104" s="373" t="str">
        <f ca="1">+IF(OFFSET('Hygiene Data'!$F$12,0,10*ROW('Hygiene Data'!F98))="","",OFFSET('Hygiene Data'!$F$12,0,10*ROW('Hygiene Data'!F98)))</f>
        <v/>
      </c>
      <c r="DW104" s="373" t="str">
        <f ca="1">+IF(OFFSET('Hygiene Data'!$F$13,0,10*ROW('Hygiene Data'!F98))="","",OFFSET('Hygiene Data'!$F$13,0,10*ROW('Hygiene Data'!F98)))</f>
        <v/>
      </c>
      <c r="DX104" s="373" t="str">
        <f ca="1">+IF(OFFSET('Hygiene Data'!$G$11,0,10*ROW('Hygiene Data'!G98))="","",OFFSET('Hygiene Data'!$G$11,0,10*ROW('Hygiene Data'!G98)))</f>
        <v/>
      </c>
      <c r="DY104" s="373" t="str">
        <f ca="1">+IF(OFFSET('Hygiene Data'!$G$12,0,10*ROW('Hygiene Data'!G98))="","",OFFSET('Hygiene Data'!$G$12,0,10*ROW('Hygiene Data'!G98)))</f>
        <v/>
      </c>
      <c r="DZ104" s="373" t="str">
        <f ca="1">+IF(OFFSET('Hygiene Data'!$G$13,0,10*ROW('Hygiene Data'!G98))="","",OFFSET('Hygiene Data'!$G$13,0,10*ROW('Hygiene Data'!G98)))</f>
        <v/>
      </c>
      <c r="EA104" s="373" t="str">
        <f ca="1">+IF(OFFSET('Hygiene Data'!$H$11,0,10*ROW('Hygiene Data'!H98))="","",OFFSET('Hygiene Data'!$H$11,0,10*ROW('Hygiene Data'!H98)))</f>
        <v/>
      </c>
      <c r="EB104" s="373" t="str">
        <f ca="1">+IF(OFFSET('Hygiene Data'!$H$12,0,10*ROW('Hygiene Data'!H98))="","",OFFSET('Hygiene Data'!$H$12,0,10*ROW('Hygiene Data'!H98)))</f>
        <v/>
      </c>
      <c r="EC104" s="373" t="str">
        <f ca="1">+IF(OFFSET('Hygiene Data'!$H$13,0,10*ROW('Hygiene Data'!H98))="","",OFFSET('Hygiene Data'!$H$13,0,10*ROW('Hygiene Data'!H98)))</f>
        <v/>
      </c>
      <c r="ED104" s="373" t="str">
        <f ca="1">+IF(OFFSET('Hygiene Data'!$I$11,0,10*ROW('Hygiene Data'!I98))="","",OFFSET('Hygiene Data'!$I$11,0,10*ROW('Hygiene Data'!I98)))</f>
        <v/>
      </c>
      <c r="EE104" s="373" t="str">
        <f ca="1">+IF(OFFSET('Hygiene Data'!$I$12,0,10*ROW('Hygiene Data'!I98))="","",OFFSET('Hygiene Data'!$I$12,0,10*ROW('Hygiene Data'!I98)))</f>
        <v/>
      </c>
      <c r="EF104" s="373" t="str">
        <f ca="1">+IF(OFFSET('Hygiene Data'!$I$13,0,10*ROW('Hygiene Data'!I98))="","",OFFSET('Hygiene Data'!$I$13,0,10*ROW('Hygiene Data'!I98)))</f>
        <v/>
      </c>
    </row>
    <row r="105" spans="1:136" x14ac:dyDescent="0.25">
      <c r="A105" s="482" t="str">
        <f ca="1">+IF(OFFSET('Water Data'!$B$2,0,10*ROW('Water Data'!E99))="","",OFFSET('Water Data'!$B$2,0,10*ROW('Water Data'!E99)))</f>
        <v/>
      </c>
      <c r="B105" s="48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9" t="str">
        <f t="shared" ca="1" si="1"/>
        <v/>
      </c>
      <c r="D105" s="51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3" t="str">
        <f ca="1">+IF(OFFSET('Water Data'!$D$27,0,10*ROW('Water Data'!D99))="","",OFFSET('Water Data'!$D$27,0,10*ROW('Water Data'!D99)))</f>
        <v/>
      </c>
      <c r="BT105" s="373" t="str">
        <f ca="1">+IF(OFFSET('Water Data'!$D$28,0,10*ROW('Water Data'!D99))="","",OFFSET('Water Data'!$D$28,0,10*ROW('Water Data'!D99)))</f>
        <v/>
      </c>
      <c r="BU105" s="373" t="str">
        <f ca="1">+IF(OFFSET('Water Data'!$D$29,0,10*ROW('Water Data'!D99))="","",OFFSET('Water Data'!$D$29,0,10*ROW('Water Data'!D99)))</f>
        <v/>
      </c>
      <c r="BV105" s="373" t="str">
        <f ca="1">+IF(OFFSET('Water Data'!$E$27,0,10*ROW('Water Data'!E99))="","",OFFSET('Water Data'!$E$27,0,10*ROW('Water Data'!E99)))</f>
        <v/>
      </c>
      <c r="BW105" s="373" t="str">
        <f ca="1">+IF(OFFSET('Water Data'!$E$28,0,10*ROW('Water Data'!E99))="","",OFFSET('Water Data'!$E$28,0,10*ROW('Water Data'!E99)))</f>
        <v/>
      </c>
      <c r="BX105" s="373" t="str">
        <f ca="1">+IF(OFFSET('Water Data'!$E$29,0,10*ROW('Water Data'!E99))="","",OFFSET('Water Data'!$E$29,0,10*ROW('Water Data'!E99)))</f>
        <v/>
      </c>
      <c r="BY105" s="373" t="str">
        <f ca="1">+IF(OFFSET('Water Data'!$F$27,0,10*ROW('Water Data'!F99))="","",OFFSET('Water Data'!$F$27,0,10*ROW('Water Data'!F99)))</f>
        <v/>
      </c>
      <c r="BZ105" s="373" t="str">
        <f ca="1">+IF(OFFSET('Water Data'!$F$28,0,10*ROW('Water Data'!F99))="","",OFFSET('Water Data'!$F$28,0,10*ROW('Water Data'!F99)))</f>
        <v/>
      </c>
      <c r="CA105" s="373" t="str">
        <f ca="1">+IF(OFFSET('Water Data'!$F$29,0,10*ROW('Water Data'!F99))="","",OFFSET('Water Data'!$F$29,0,10*ROW('Water Data'!F99)))</f>
        <v/>
      </c>
      <c r="CB105" s="373" t="str">
        <f ca="1">+IF(OFFSET('Water Data'!$G$27,0,10*ROW('Water Data'!G99))="","",OFFSET('Water Data'!$G$27,0,10*ROW('Water Data'!G99)))</f>
        <v/>
      </c>
      <c r="CC105" s="373" t="str">
        <f ca="1">+IF(OFFSET('Water Data'!$G$28,0,10*ROW('Water Data'!G99))="","",OFFSET('Water Data'!$G$28,0,10*ROW('Water Data'!G99)))</f>
        <v/>
      </c>
      <c r="CD105" s="373" t="str">
        <f ca="1">+IF(OFFSET('Water Data'!$G$29,0,10*ROW('Water Data'!G99))="","",OFFSET('Water Data'!$G$29,0,10*ROW('Water Data'!G99)))</f>
        <v/>
      </c>
      <c r="CE105" s="373" t="str">
        <f ca="1">+IF(OFFSET('Water Data'!$H$27,0,10*ROW('Water Data'!H99))="","",OFFSET('Water Data'!$H$27,0,10*ROW('Water Data'!H99)))</f>
        <v/>
      </c>
      <c r="CF105" s="373" t="str">
        <f ca="1">+IF(OFFSET('Water Data'!$H$28,0,10*ROW('Water Data'!H99))="","",OFFSET('Water Data'!$H$28,0,10*ROW('Water Data'!H99)))</f>
        <v/>
      </c>
      <c r="CG105" s="373" t="str">
        <f ca="1">+IF(OFFSET('Water Data'!$H$29,0,10*ROW('Water Data'!H99))="","",OFFSET('Water Data'!$H$29,0,10*ROW('Water Data'!H99)))</f>
        <v/>
      </c>
      <c r="CH105" s="373" t="str">
        <f ca="1">+IF(OFFSET('Water Data'!$I$27,0,10*ROW('Water Data'!I99))="","",OFFSET('Water Data'!$I$27,0,10*ROW('Water Data'!I99)))</f>
        <v/>
      </c>
      <c r="CI105" s="373" t="str">
        <f ca="1">+IF(OFFSET('Water Data'!$I$28,0,10*ROW('Water Data'!I99))="","",OFFSET('Water Data'!$I$28,0,10*ROW('Water Data'!I99)))</f>
        <v/>
      </c>
      <c r="CJ105" s="373" t="str">
        <f ca="1">+IF(OFFSET('Water Data'!$I$29,0,10*ROW('Water Data'!I99))="","",OFFSET('Water Data'!$I$29,0,10*ROW('Water Data'!I99)))</f>
        <v/>
      </c>
      <c r="CK105" s="373" t="str">
        <f ca="1">+IF(OFFSET('Sanitation Data'!$D$28,0,10*ROW('Sanitation Data'!D99))="","",OFFSET('Sanitation Data'!$D$28,0,10*ROW('Sanitation Data'!D99)))</f>
        <v/>
      </c>
      <c r="CL105" s="373" t="str">
        <f ca="1">+IF(OFFSET('Sanitation Data'!$D$29,0,10*ROW('Sanitation Data'!D99))="","",OFFSET('Sanitation Data'!$D$29,0,10*ROW('Sanitation Data'!D99)))</f>
        <v/>
      </c>
      <c r="CM105" s="373" t="str">
        <f ca="1">+IF(OFFSET('Sanitation Data'!$D$30,0,10*ROW('Sanitation Data'!D99))="","",OFFSET('Sanitation Data'!$D$30,0,10*ROW('Sanitation Data'!D99)))</f>
        <v/>
      </c>
      <c r="CN105" s="373" t="str">
        <f ca="1">+IF(OFFSET('Sanitation Data'!$D$31,0,10*ROW('Sanitation Data'!D99))="","",OFFSET('Sanitation Data'!$D$31,0,10*ROW('Sanitation Data'!D99)))</f>
        <v/>
      </c>
      <c r="CO105" s="373" t="str">
        <f ca="1">+IF(OFFSET('Sanitation Data'!$D$32,0,10*ROW('Sanitation Data'!D99))="","",OFFSET('Sanitation Data'!$D$32,0,10*ROW('Sanitation Data'!D99)))</f>
        <v/>
      </c>
      <c r="CP105" s="373" t="str">
        <f ca="1">+IF(OFFSET('Sanitation Data'!$E$28,0,10*ROW('Sanitation Data'!E99))="","",OFFSET('Sanitation Data'!$E$28,0,10*ROW('Sanitation Data'!E99)))</f>
        <v/>
      </c>
      <c r="CQ105" s="373" t="str">
        <f ca="1">+IF(OFFSET('Sanitation Data'!$E$29,0,10*ROW('Sanitation Data'!E99))="","",OFFSET('Sanitation Data'!$E$29,0,10*ROW('Sanitation Data'!E99)))</f>
        <v/>
      </c>
      <c r="CR105" s="373" t="str">
        <f ca="1">+IF(OFFSET('Sanitation Data'!$E$30,0,10*ROW('Sanitation Data'!E99))="","",OFFSET('Sanitation Data'!$E$30,0,10*ROW('Sanitation Data'!E99)))</f>
        <v/>
      </c>
      <c r="CS105" s="373" t="str">
        <f ca="1">+IF(OFFSET('Sanitation Data'!$E$31,0,10*ROW('Sanitation Data'!E99))="","",OFFSET('Sanitation Data'!$E$31,0,10*ROW('Sanitation Data'!E99)))</f>
        <v/>
      </c>
      <c r="CT105" s="373" t="str">
        <f ca="1">+IF(OFFSET('Sanitation Data'!$E$32,0,10*ROW('Sanitation Data'!E99))="","",OFFSET('Sanitation Data'!$E$32,0,10*ROW('Sanitation Data'!E99)))</f>
        <v/>
      </c>
      <c r="CU105" s="373" t="str">
        <f ca="1">+IF(OFFSET('Sanitation Data'!$F$28,0,10*ROW('Sanitation Data'!F99))="","",OFFSET('Sanitation Data'!$F$28,0,10*ROW('Sanitation Data'!F99)))</f>
        <v/>
      </c>
      <c r="CV105" s="373" t="str">
        <f ca="1">+IF(OFFSET('Sanitation Data'!$F$29,0,10*ROW('Sanitation Data'!F99))="","",OFFSET('Sanitation Data'!$F$29,0,10*ROW('Sanitation Data'!F99)))</f>
        <v/>
      </c>
      <c r="CW105" s="373" t="str">
        <f ca="1">+IF(OFFSET('Sanitation Data'!$F$30,0,10*ROW('Sanitation Data'!F99))="","",OFFSET('Sanitation Data'!$F$30,0,10*ROW('Sanitation Data'!F99)))</f>
        <v/>
      </c>
      <c r="CX105" s="373" t="str">
        <f ca="1">+IF(OFFSET('Sanitation Data'!$F$31,0,10*ROW('Sanitation Data'!F99))="","",OFFSET('Sanitation Data'!$F$31,0,10*ROW('Sanitation Data'!F99)))</f>
        <v/>
      </c>
      <c r="CY105" s="373" t="str">
        <f ca="1">+IF(OFFSET('Sanitation Data'!$F$32,0,10*ROW('Sanitation Data'!F99))="","",OFFSET('Sanitation Data'!$F$32,0,10*ROW('Sanitation Data'!F99)))</f>
        <v/>
      </c>
      <c r="CZ105" s="373" t="str">
        <f ca="1">+IF(OFFSET('Sanitation Data'!$G$28,0,10*ROW('Sanitation Data'!G99))="","",OFFSET('Sanitation Data'!$G$28,0,10*ROW('Sanitation Data'!G99)))</f>
        <v/>
      </c>
      <c r="DA105" s="373" t="str">
        <f ca="1">+IF(OFFSET('Sanitation Data'!$G$29,0,10*ROW('Sanitation Data'!G99))="","",OFFSET('Sanitation Data'!$G$29,0,10*ROW('Sanitation Data'!G99)))</f>
        <v/>
      </c>
      <c r="DB105" s="373" t="str">
        <f ca="1">+IF(OFFSET('Sanitation Data'!$G$30,0,10*ROW('Sanitation Data'!G99))="","",OFFSET('Sanitation Data'!$G$30,0,10*ROW('Sanitation Data'!G99)))</f>
        <v/>
      </c>
      <c r="DC105" s="373" t="str">
        <f ca="1">+IF(OFFSET('Sanitation Data'!$G$31,0,10*ROW('Sanitation Data'!G99))="","",OFFSET('Sanitation Data'!$G$31,0,10*ROW('Sanitation Data'!G99)))</f>
        <v/>
      </c>
      <c r="DD105" s="373" t="str">
        <f ca="1">+IF(OFFSET('Sanitation Data'!$G$32,0,10*ROW('Sanitation Data'!G99))="","",OFFSET('Sanitation Data'!$G$32,0,10*ROW('Sanitation Data'!G99)))</f>
        <v/>
      </c>
      <c r="DE105" s="373" t="str">
        <f ca="1">+IF(OFFSET('Sanitation Data'!$H$28,0,10*ROW('Sanitation Data'!H99))="","",OFFSET('Sanitation Data'!$H$28,0,10*ROW('Sanitation Data'!H99)))</f>
        <v/>
      </c>
      <c r="DF105" s="373" t="str">
        <f ca="1">+IF(OFFSET('Sanitation Data'!$H$29,0,10*ROW('Sanitation Data'!H99))="","",OFFSET('Sanitation Data'!$H$29,0,10*ROW('Sanitation Data'!H99)))</f>
        <v/>
      </c>
      <c r="DG105" s="373" t="str">
        <f ca="1">+IF(OFFSET('Sanitation Data'!$H$30,0,10*ROW('Sanitation Data'!H99))="","",OFFSET('Sanitation Data'!$H$30,0,10*ROW('Sanitation Data'!H99)))</f>
        <v/>
      </c>
      <c r="DH105" s="373" t="str">
        <f ca="1">+IF(OFFSET('Sanitation Data'!$H$31,0,10*ROW('Sanitation Data'!H99))="","",OFFSET('Sanitation Data'!$H$31,0,10*ROW('Sanitation Data'!H99)))</f>
        <v/>
      </c>
      <c r="DI105" s="373" t="str">
        <f ca="1">+IF(OFFSET('Sanitation Data'!$H$32,0,10*ROW('Sanitation Data'!H99))="","",OFFSET('Sanitation Data'!$H$32,0,10*ROW('Sanitation Data'!H99)))</f>
        <v/>
      </c>
      <c r="DJ105" s="373" t="str">
        <f ca="1">+IF(OFFSET('Sanitation Data'!$I$28,0,10*ROW('Sanitation Data'!I99))="","",OFFSET('Sanitation Data'!$I$28,0,10*ROW('Sanitation Data'!I99)))</f>
        <v/>
      </c>
      <c r="DK105" s="373" t="str">
        <f ca="1">+IF(OFFSET('Sanitation Data'!$I$29,0,10*ROW('Sanitation Data'!I99))="","",OFFSET('Sanitation Data'!$I$29,0,10*ROW('Sanitation Data'!I99)))</f>
        <v/>
      </c>
      <c r="DL105" s="373" t="str">
        <f ca="1">+IF(OFFSET('Sanitation Data'!$I$30,0,10*ROW('Sanitation Data'!I99))="","",OFFSET('Sanitation Data'!$I$30,0,10*ROW('Sanitation Data'!I99)))</f>
        <v/>
      </c>
      <c r="DM105" s="373" t="str">
        <f ca="1">+IF(OFFSET('Sanitation Data'!$I$31,0,10*ROW('Sanitation Data'!I99))="","",OFFSET('Sanitation Data'!$I$31,0,10*ROW('Sanitation Data'!I99)))</f>
        <v/>
      </c>
      <c r="DN105" s="373" t="str">
        <f ca="1">+IF(OFFSET('Sanitation Data'!$I$32,0,10*ROW('Sanitation Data'!I99))="","",OFFSET('Sanitation Data'!$I$32,0,10*ROW('Sanitation Data'!I99)))</f>
        <v/>
      </c>
      <c r="DO105" s="373" t="str">
        <f ca="1">+IF(OFFSET('Hygiene Data'!$D$11,0,10*ROW('Hygiene Data'!D99))="","",OFFSET('Hygiene Data'!$D$11,0,10*ROW('Hygiene Data'!D99)))</f>
        <v/>
      </c>
      <c r="DP105" s="373" t="str">
        <f ca="1">+IF(OFFSET('Hygiene Data'!$D$12,0,10*ROW('Hygiene Data'!D99))="","",OFFSET('Hygiene Data'!$D$12,0,10*ROW('Hygiene Data'!D99)))</f>
        <v/>
      </c>
      <c r="DQ105" s="373" t="str">
        <f ca="1">+IF(OFFSET('Hygiene Data'!$D$13,0,10*ROW('Hygiene Data'!D99))="","",OFFSET('Hygiene Data'!$D$13,0,10*ROW('Hygiene Data'!D99)))</f>
        <v/>
      </c>
      <c r="DR105" s="373" t="str">
        <f ca="1">+IF(OFFSET('Hygiene Data'!$E$11,0,10*ROW('Hygiene Data'!E99))="","",OFFSET('Hygiene Data'!$E$11,0,10*ROW('Hygiene Data'!E99)))</f>
        <v/>
      </c>
      <c r="DS105" s="373" t="str">
        <f ca="1">+IF(OFFSET('Hygiene Data'!$E$12,0,10*ROW('Hygiene Data'!E99))="","",OFFSET('Hygiene Data'!$E$12,0,10*ROW('Hygiene Data'!E99)))</f>
        <v/>
      </c>
      <c r="DT105" s="373" t="str">
        <f ca="1">+IF(OFFSET('Hygiene Data'!$E$13,0,10*ROW('Hygiene Data'!E99))="","",OFFSET('Hygiene Data'!$E$13,0,10*ROW('Hygiene Data'!E99)))</f>
        <v/>
      </c>
      <c r="DU105" s="373" t="str">
        <f ca="1">+IF(OFFSET('Hygiene Data'!$F$11,0,10*ROW('Hygiene Data'!F99))="","",OFFSET('Hygiene Data'!$F$11,0,10*ROW('Hygiene Data'!F99)))</f>
        <v/>
      </c>
      <c r="DV105" s="373" t="str">
        <f ca="1">+IF(OFFSET('Hygiene Data'!$F$12,0,10*ROW('Hygiene Data'!F99))="","",OFFSET('Hygiene Data'!$F$12,0,10*ROW('Hygiene Data'!F99)))</f>
        <v/>
      </c>
      <c r="DW105" s="373" t="str">
        <f ca="1">+IF(OFFSET('Hygiene Data'!$F$13,0,10*ROW('Hygiene Data'!F99))="","",OFFSET('Hygiene Data'!$F$13,0,10*ROW('Hygiene Data'!F99)))</f>
        <v/>
      </c>
      <c r="DX105" s="373" t="str">
        <f ca="1">+IF(OFFSET('Hygiene Data'!$G$11,0,10*ROW('Hygiene Data'!G99))="","",OFFSET('Hygiene Data'!$G$11,0,10*ROW('Hygiene Data'!G99)))</f>
        <v/>
      </c>
      <c r="DY105" s="373" t="str">
        <f ca="1">+IF(OFFSET('Hygiene Data'!$G$12,0,10*ROW('Hygiene Data'!G99))="","",OFFSET('Hygiene Data'!$G$12,0,10*ROW('Hygiene Data'!G99)))</f>
        <v/>
      </c>
      <c r="DZ105" s="373" t="str">
        <f ca="1">+IF(OFFSET('Hygiene Data'!$G$13,0,10*ROW('Hygiene Data'!G99))="","",OFFSET('Hygiene Data'!$G$13,0,10*ROW('Hygiene Data'!G99)))</f>
        <v/>
      </c>
      <c r="EA105" s="373" t="str">
        <f ca="1">+IF(OFFSET('Hygiene Data'!$H$11,0,10*ROW('Hygiene Data'!H99))="","",OFFSET('Hygiene Data'!$H$11,0,10*ROW('Hygiene Data'!H99)))</f>
        <v/>
      </c>
      <c r="EB105" s="373" t="str">
        <f ca="1">+IF(OFFSET('Hygiene Data'!$H$12,0,10*ROW('Hygiene Data'!H99))="","",OFFSET('Hygiene Data'!$H$12,0,10*ROW('Hygiene Data'!H99)))</f>
        <v/>
      </c>
      <c r="EC105" s="373" t="str">
        <f ca="1">+IF(OFFSET('Hygiene Data'!$H$13,0,10*ROW('Hygiene Data'!H99))="","",OFFSET('Hygiene Data'!$H$13,0,10*ROW('Hygiene Data'!H99)))</f>
        <v/>
      </c>
      <c r="ED105" s="373" t="str">
        <f ca="1">+IF(OFFSET('Hygiene Data'!$I$11,0,10*ROW('Hygiene Data'!I99))="","",OFFSET('Hygiene Data'!$I$11,0,10*ROW('Hygiene Data'!I99)))</f>
        <v/>
      </c>
      <c r="EE105" s="373" t="str">
        <f ca="1">+IF(OFFSET('Hygiene Data'!$I$12,0,10*ROW('Hygiene Data'!I99))="","",OFFSET('Hygiene Data'!$I$12,0,10*ROW('Hygiene Data'!I99)))</f>
        <v/>
      </c>
      <c r="EF105" s="373" t="str">
        <f ca="1">+IF(OFFSET('Hygiene Data'!$I$13,0,10*ROW('Hygiene Data'!I99))="","",OFFSET('Hygiene Data'!$I$13,0,10*ROW('Hygiene Data'!I99)))</f>
        <v/>
      </c>
    </row>
    <row r="106" spans="1:136" x14ac:dyDescent="0.25">
      <c r="A106" s="482" t="str">
        <f ca="1">+IF(OFFSET('Water Data'!$B$2,0,10*ROW('Water Data'!E100))="","",OFFSET('Water Data'!$B$2,0,10*ROW('Water Data'!E100)))</f>
        <v/>
      </c>
      <c r="B106" s="48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9" t="str">
        <f t="shared" ca="1" si="1"/>
        <v/>
      </c>
      <c r="D106" s="51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3" t="str">
        <f ca="1">+IF(OFFSET('Water Data'!$D$27,0,10*ROW('Water Data'!D100))="","",OFFSET('Water Data'!$D$27,0,10*ROW('Water Data'!D100)))</f>
        <v/>
      </c>
      <c r="BT106" s="373" t="str">
        <f ca="1">+IF(OFFSET('Water Data'!$D$28,0,10*ROW('Water Data'!D100))="","",OFFSET('Water Data'!$D$28,0,10*ROW('Water Data'!D100)))</f>
        <v/>
      </c>
      <c r="BU106" s="373" t="str">
        <f ca="1">+IF(OFFSET('Water Data'!$D$29,0,10*ROW('Water Data'!D100))="","",OFFSET('Water Data'!$D$29,0,10*ROW('Water Data'!D100)))</f>
        <v/>
      </c>
      <c r="BV106" s="373" t="str">
        <f ca="1">+IF(OFFSET('Water Data'!$E$27,0,10*ROW('Water Data'!E100))="","",OFFSET('Water Data'!$E$27,0,10*ROW('Water Data'!E100)))</f>
        <v/>
      </c>
      <c r="BW106" s="373" t="str">
        <f ca="1">+IF(OFFSET('Water Data'!$E$28,0,10*ROW('Water Data'!E100))="","",OFFSET('Water Data'!$E$28,0,10*ROW('Water Data'!E100)))</f>
        <v/>
      </c>
      <c r="BX106" s="373" t="str">
        <f ca="1">+IF(OFFSET('Water Data'!$E$29,0,10*ROW('Water Data'!E100))="","",OFFSET('Water Data'!$E$29,0,10*ROW('Water Data'!E100)))</f>
        <v/>
      </c>
      <c r="BY106" s="373" t="str">
        <f ca="1">+IF(OFFSET('Water Data'!$F$27,0,10*ROW('Water Data'!F100))="","",OFFSET('Water Data'!$F$27,0,10*ROW('Water Data'!F100)))</f>
        <v/>
      </c>
      <c r="BZ106" s="373" t="str">
        <f ca="1">+IF(OFFSET('Water Data'!$F$28,0,10*ROW('Water Data'!F100))="","",OFFSET('Water Data'!$F$28,0,10*ROW('Water Data'!F100)))</f>
        <v/>
      </c>
      <c r="CA106" s="373" t="str">
        <f ca="1">+IF(OFFSET('Water Data'!$F$29,0,10*ROW('Water Data'!F100))="","",OFFSET('Water Data'!$F$29,0,10*ROW('Water Data'!F100)))</f>
        <v/>
      </c>
      <c r="CB106" s="373" t="str">
        <f ca="1">+IF(OFFSET('Water Data'!$G$27,0,10*ROW('Water Data'!G100))="","",OFFSET('Water Data'!$G$27,0,10*ROW('Water Data'!G100)))</f>
        <v/>
      </c>
      <c r="CC106" s="373" t="str">
        <f ca="1">+IF(OFFSET('Water Data'!$G$28,0,10*ROW('Water Data'!G100))="","",OFFSET('Water Data'!$G$28,0,10*ROW('Water Data'!G100)))</f>
        <v/>
      </c>
      <c r="CD106" s="373" t="str">
        <f ca="1">+IF(OFFSET('Water Data'!$G$29,0,10*ROW('Water Data'!G100))="","",OFFSET('Water Data'!$G$29,0,10*ROW('Water Data'!G100)))</f>
        <v/>
      </c>
      <c r="CE106" s="373" t="str">
        <f ca="1">+IF(OFFSET('Water Data'!$H$27,0,10*ROW('Water Data'!H100))="","",OFFSET('Water Data'!$H$27,0,10*ROW('Water Data'!H100)))</f>
        <v/>
      </c>
      <c r="CF106" s="373" t="str">
        <f ca="1">+IF(OFFSET('Water Data'!$H$28,0,10*ROW('Water Data'!H100))="","",OFFSET('Water Data'!$H$28,0,10*ROW('Water Data'!H100)))</f>
        <v/>
      </c>
      <c r="CG106" s="373" t="str">
        <f ca="1">+IF(OFFSET('Water Data'!$H$29,0,10*ROW('Water Data'!H100))="","",OFFSET('Water Data'!$H$29,0,10*ROW('Water Data'!H100)))</f>
        <v/>
      </c>
      <c r="CH106" s="373" t="str">
        <f ca="1">+IF(OFFSET('Water Data'!$I$27,0,10*ROW('Water Data'!I100))="","",OFFSET('Water Data'!$I$27,0,10*ROW('Water Data'!I100)))</f>
        <v/>
      </c>
      <c r="CI106" s="373" t="str">
        <f ca="1">+IF(OFFSET('Water Data'!$I$28,0,10*ROW('Water Data'!I100))="","",OFFSET('Water Data'!$I$28,0,10*ROW('Water Data'!I100)))</f>
        <v/>
      </c>
      <c r="CJ106" s="373" t="str">
        <f ca="1">+IF(OFFSET('Water Data'!$I$29,0,10*ROW('Water Data'!I100))="","",OFFSET('Water Data'!$I$29,0,10*ROW('Water Data'!I100)))</f>
        <v/>
      </c>
      <c r="CK106" s="373" t="str">
        <f ca="1">+IF(OFFSET('Sanitation Data'!$D$28,0,10*ROW('Sanitation Data'!D100))="","",OFFSET('Sanitation Data'!$D$28,0,10*ROW('Sanitation Data'!D100)))</f>
        <v/>
      </c>
      <c r="CL106" s="373" t="str">
        <f ca="1">+IF(OFFSET('Sanitation Data'!$D$29,0,10*ROW('Sanitation Data'!D100))="","",OFFSET('Sanitation Data'!$D$29,0,10*ROW('Sanitation Data'!D100)))</f>
        <v/>
      </c>
      <c r="CM106" s="373" t="str">
        <f ca="1">+IF(OFFSET('Sanitation Data'!$D$30,0,10*ROW('Sanitation Data'!D100))="","",OFFSET('Sanitation Data'!$D$30,0,10*ROW('Sanitation Data'!D100)))</f>
        <v/>
      </c>
      <c r="CN106" s="373" t="str">
        <f ca="1">+IF(OFFSET('Sanitation Data'!$D$31,0,10*ROW('Sanitation Data'!D100))="","",OFFSET('Sanitation Data'!$D$31,0,10*ROW('Sanitation Data'!D100)))</f>
        <v/>
      </c>
      <c r="CO106" s="373" t="str">
        <f ca="1">+IF(OFFSET('Sanitation Data'!$D$32,0,10*ROW('Sanitation Data'!D100))="","",OFFSET('Sanitation Data'!$D$32,0,10*ROW('Sanitation Data'!D100)))</f>
        <v/>
      </c>
      <c r="CP106" s="373" t="str">
        <f ca="1">+IF(OFFSET('Sanitation Data'!$E$28,0,10*ROW('Sanitation Data'!E100))="","",OFFSET('Sanitation Data'!$E$28,0,10*ROW('Sanitation Data'!E100)))</f>
        <v/>
      </c>
      <c r="CQ106" s="373" t="str">
        <f ca="1">+IF(OFFSET('Sanitation Data'!$E$29,0,10*ROW('Sanitation Data'!E100))="","",OFFSET('Sanitation Data'!$E$29,0,10*ROW('Sanitation Data'!E100)))</f>
        <v/>
      </c>
      <c r="CR106" s="373" t="str">
        <f ca="1">+IF(OFFSET('Sanitation Data'!$E$30,0,10*ROW('Sanitation Data'!E100))="","",OFFSET('Sanitation Data'!$E$30,0,10*ROW('Sanitation Data'!E100)))</f>
        <v/>
      </c>
      <c r="CS106" s="373" t="str">
        <f ca="1">+IF(OFFSET('Sanitation Data'!$E$31,0,10*ROW('Sanitation Data'!E100))="","",OFFSET('Sanitation Data'!$E$31,0,10*ROW('Sanitation Data'!E100)))</f>
        <v/>
      </c>
      <c r="CT106" s="373" t="str">
        <f ca="1">+IF(OFFSET('Sanitation Data'!$E$32,0,10*ROW('Sanitation Data'!E100))="","",OFFSET('Sanitation Data'!$E$32,0,10*ROW('Sanitation Data'!E100)))</f>
        <v/>
      </c>
      <c r="CU106" s="373" t="str">
        <f ca="1">+IF(OFFSET('Sanitation Data'!$F$28,0,10*ROW('Sanitation Data'!F100))="","",OFFSET('Sanitation Data'!$F$28,0,10*ROW('Sanitation Data'!F100)))</f>
        <v/>
      </c>
      <c r="CV106" s="373" t="str">
        <f ca="1">+IF(OFFSET('Sanitation Data'!$F$29,0,10*ROW('Sanitation Data'!F100))="","",OFFSET('Sanitation Data'!$F$29,0,10*ROW('Sanitation Data'!F100)))</f>
        <v/>
      </c>
      <c r="CW106" s="373" t="str">
        <f ca="1">+IF(OFFSET('Sanitation Data'!$F$30,0,10*ROW('Sanitation Data'!F100))="","",OFFSET('Sanitation Data'!$F$30,0,10*ROW('Sanitation Data'!F100)))</f>
        <v/>
      </c>
      <c r="CX106" s="373" t="str">
        <f ca="1">+IF(OFFSET('Sanitation Data'!$F$31,0,10*ROW('Sanitation Data'!F100))="","",OFFSET('Sanitation Data'!$F$31,0,10*ROW('Sanitation Data'!F100)))</f>
        <v/>
      </c>
      <c r="CY106" s="373" t="str">
        <f ca="1">+IF(OFFSET('Sanitation Data'!$F$32,0,10*ROW('Sanitation Data'!F100))="","",OFFSET('Sanitation Data'!$F$32,0,10*ROW('Sanitation Data'!F100)))</f>
        <v/>
      </c>
      <c r="CZ106" s="373" t="str">
        <f ca="1">+IF(OFFSET('Sanitation Data'!$G$28,0,10*ROW('Sanitation Data'!G100))="","",OFFSET('Sanitation Data'!$G$28,0,10*ROW('Sanitation Data'!G100)))</f>
        <v/>
      </c>
      <c r="DA106" s="373" t="str">
        <f ca="1">+IF(OFFSET('Sanitation Data'!$G$29,0,10*ROW('Sanitation Data'!G100))="","",OFFSET('Sanitation Data'!$G$29,0,10*ROW('Sanitation Data'!G100)))</f>
        <v/>
      </c>
      <c r="DB106" s="373" t="str">
        <f ca="1">+IF(OFFSET('Sanitation Data'!$G$30,0,10*ROW('Sanitation Data'!G100))="","",OFFSET('Sanitation Data'!$G$30,0,10*ROW('Sanitation Data'!G100)))</f>
        <v/>
      </c>
      <c r="DC106" s="373" t="str">
        <f ca="1">+IF(OFFSET('Sanitation Data'!$G$31,0,10*ROW('Sanitation Data'!G100))="","",OFFSET('Sanitation Data'!$G$31,0,10*ROW('Sanitation Data'!G100)))</f>
        <v/>
      </c>
      <c r="DD106" s="373" t="str">
        <f ca="1">+IF(OFFSET('Sanitation Data'!$G$32,0,10*ROW('Sanitation Data'!G100))="","",OFFSET('Sanitation Data'!$G$32,0,10*ROW('Sanitation Data'!G100)))</f>
        <v/>
      </c>
      <c r="DE106" s="373" t="str">
        <f ca="1">+IF(OFFSET('Sanitation Data'!$H$28,0,10*ROW('Sanitation Data'!H100))="","",OFFSET('Sanitation Data'!$H$28,0,10*ROW('Sanitation Data'!H100)))</f>
        <v/>
      </c>
      <c r="DF106" s="373" t="str">
        <f ca="1">+IF(OFFSET('Sanitation Data'!$H$29,0,10*ROW('Sanitation Data'!H100))="","",OFFSET('Sanitation Data'!$H$29,0,10*ROW('Sanitation Data'!H100)))</f>
        <v/>
      </c>
      <c r="DG106" s="373" t="str">
        <f ca="1">+IF(OFFSET('Sanitation Data'!$H$30,0,10*ROW('Sanitation Data'!H100))="","",OFFSET('Sanitation Data'!$H$30,0,10*ROW('Sanitation Data'!H100)))</f>
        <v/>
      </c>
      <c r="DH106" s="373" t="str">
        <f ca="1">+IF(OFFSET('Sanitation Data'!$H$31,0,10*ROW('Sanitation Data'!H100))="","",OFFSET('Sanitation Data'!$H$31,0,10*ROW('Sanitation Data'!H100)))</f>
        <v/>
      </c>
      <c r="DI106" s="373" t="str">
        <f ca="1">+IF(OFFSET('Sanitation Data'!$H$32,0,10*ROW('Sanitation Data'!H100))="","",OFFSET('Sanitation Data'!$H$32,0,10*ROW('Sanitation Data'!H100)))</f>
        <v/>
      </c>
      <c r="DJ106" s="373" t="str">
        <f ca="1">+IF(OFFSET('Sanitation Data'!$I$28,0,10*ROW('Sanitation Data'!I100))="","",OFFSET('Sanitation Data'!$I$28,0,10*ROW('Sanitation Data'!I100)))</f>
        <v/>
      </c>
      <c r="DK106" s="373" t="str">
        <f ca="1">+IF(OFFSET('Sanitation Data'!$I$29,0,10*ROW('Sanitation Data'!I100))="","",OFFSET('Sanitation Data'!$I$29,0,10*ROW('Sanitation Data'!I100)))</f>
        <v/>
      </c>
      <c r="DL106" s="373" t="str">
        <f ca="1">+IF(OFFSET('Sanitation Data'!$I$30,0,10*ROW('Sanitation Data'!I100))="","",OFFSET('Sanitation Data'!$I$30,0,10*ROW('Sanitation Data'!I100)))</f>
        <v/>
      </c>
      <c r="DM106" s="373" t="str">
        <f ca="1">+IF(OFFSET('Sanitation Data'!$I$31,0,10*ROW('Sanitation Data'!I100))="","",OFFSET('Sanitation Data'!$I$31,0,10*ROW('Sanitation Data'!I100)))</f>
        <v/>
      </c>
      <c r="DN106" s="373" t="str">
        <f ca="1">+IF(OFFSET('Sanitation Data'!$I$32,0,10*ROW('Sanitation Data'!I100))="","",OFFSET('Sanitation Data'!$I$32,0,10*ROW('Sanitation Data'!I100)))</f>
        <v/>
      </c>
      <c r="DO106" s="373" t="str">
        <f ca="1">+IF(OFFSET('Hygiene Data'!$D$11,0,10*ROW('Hygiene Data'!D100))="","",OFFSET('Hygiene Data'!$D$11,0,10*ROW('Hygiene Data'!D100)))</f>
        <v/>
      </c>
      <c r="DP106" s="373" t="str">
        <f ca="1">+IF(OFFSET('Hygiene Data'!$D$12,0,10*ROW('Hygiene Data'!D100))="","",OFFSET('Hygiene Data'!$D$12,0,10*ROW('Hygiene Data'!D100)))</f>
        <v/>
      </c>
      <c r="DQ106" s="373" t="str">
        <f ca="1">+IF(OFFSET('Hygiene Data'!$D$13,0,10*ROW('Hygiene Data'!D100))="","",OFFSET('Hygiene Data'!$D$13,0,10*ROW('Hygiene Data'!D100)))</f>
        <v/>
      </c>
      <c r="DR106" s="373" t="str">
        <f ca="1">+IF(OFFSET('Hygiene Data'!$E$11,0,10*ROW('Hygiene Data'!E100))="","",OFFSET('Hygiene Data'!$E$11,0,10*ROW('Hygiene Data'!E100)))</f>
        <v/>
      </c>
      <c r="DS106" s="373" t="str">
        <f ca="1">+IF(OFFSET('Hygiene Data'!$E$12,0,10*ROW('Hygiene Data'!E100))="","",OFFSET('Hygiene Data'!$E$12,0,10*ROW('Hygiene Data'!E100)))</f>
        <v/>
      </c>
      <c r="DT106" s="373" t="str">
        <f ca="1">+IF(OFFSET('Hygiene Data'!$E$13,0,10*ROW('Hygiene Data'!E100))="","",OFFSET('Hygiene Data'!$E$13,0,10*ROW('Hygiene Data'!E100)))</f>
        <v/>
      </c>
      <c r="DU106" s="373" t="str">
        <f ca="1">+IF(OFFSET('Hygiene Data'!$F$11,0,10*ROW('Hygiene Data'!F100))="","",OFFSET('Hygiene Data'!$F$11,0,10*ROW('Hygiene Data'!F100)))</f>
        <v/>
      </c>
      <c r="DV106" s="373" t="str">
        <f ca="1">+IF(OFFSET('Hygiene Data'!$F$12,0,10*ROW('Hygiene Data'!F100))="","",OFFSET('Hygiene Data'!$F$12,0,10*ROW('Hygiene Data'!F100)))</f>
        <v/>
      </c>
      <c r="DW106" s="373" t="str">
        <f ca="1">+IF(OFFSET('Hygiene Data'!$F$13,0,10*ROW('Hygiene Data'!F100))="","",OFFSET('Hygiene Data'!$F$13,0,10*ROW('Hygiene Data'!F100)))</f>
        <v/>
      </c>
      <c r="DX106" s="373" t="str">
        <f ca="1">+IF(OFFSET('Hygiene Data'!$G$11,0,10*ROW('Hygiene Data'!G100))="","",OFFSET('Hygiene Data'!$G$11,0,10*ROW('Hygiene Data'!G100)))</f>
        <v/>
      </c>
      <c r="DY106" s="373" t="str">
        <f ca="1">+IF(OFFSET('Hygiene Data'!$G$12,0,10*ROW('Hygiene Data'!G100))="","",OFFSET('Hygiene Data'!$G$12,0,10*ROW('Hygiene Data'!G100)))</f>
        <v/>
      </c>
      <c r="DZ106" s="373" t="str">
        <f ca="1">+IF(OFFSET('Hygiene Data'!$G$13,0,10*ROW('Hygiene Data'!G100))="","",OFFSET('Hygiene Data'!$G$13,0,10*ROW('Hygiene Data'!G100)))</f>
        <v/>
      </c>
      <c r="EA106" s="373" t="str">
        <f ca="1">+IF(OFFSET('Hygiene Data'!$H$11,0,10*ROW('Hygiene Data'!H100))="","",OFFSET('Hygiene Data'!$H$11,0,10*ROW('Hygiene Data'!H100)))</f>
        <v/>
      </c>
      <c r="EB106" s="373" t="str">
        <f ca="1">+IF(OFFSET('Hygiene Data'!$H$12,0,10*ROW('Hygiene Data'!H100))="","",OFFSET('Hygiene Data'!$H$12,0,10*ROW('Hygiene Data'!H100)))</f>
        <v/>
      </c>
      <c r="EC106" s="373" t="str">
        <f ca="1">+IF(OFFSET('Hygiene Data'!$H$13,0,10*ROW('Hygiene Data'!H100))="","",OFFSET('Hygiene Data'!$H$13,0,10*ROW('Hygiene Data'!H100)))</f>
        <v/>
      </c>
      <c r="ED106" s="373" t="str">
        <f ca="1">+IF(OFFSET('Hygiene Data'!$I$11,0,10*ROW('Hygiene Data'!I100))="","",OFFSET('Hygiene Data'!$I$11,0,10*ROW('Hygiene Data'!I100)))</f>
        <v/>
      </c>
      <c r="EE106" s="373" t="str">
        <f ca="1">+IF(OFFSET('Hygiene Data'!$I$12,0,10*ROW('Hygiene Data'!I100))="","",OFFSET('Hygiene Data'!$I$12,0,10*ROW('Hygiene Data'!I100)))</f>
        <v/>
      </c>
      <c r="EF106" s="373" t="str">
        <f ca="1">+IF(OFFSET('Hygiene Data'!$I$13,0,10*ROW('Hygiene Data'!I100))="","",OFFSET('Hygiene Data'!$I$13,0,10*ROW('Hygiene Data'!I100)))</f>
        <v/>
      </c>
    </row>
    <row r="107" spans="1:136" x14ac:dyDescent="0.25">
      <c r="A107" s="482" t="str">
        <f ca="1">+IF(OFFSET('Water Data'!$B$2,0,10*ROW('Water Data'!E101))="","",OFFSET('Water Data'!$B$2,0,10*ROW('Water Data'!E101)))</f>
        <v/>
      </c>
      <c r="B107" s="48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9" t="str">
        <f t="shared" ca="1" si="1"/>
        <v/>
      </c>
      <c r="D107" s="51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3" t="str">
        <f ca="1">+IF(OFFSET('Water Data'!$D$27,0,10*ROW('Water Data'!D101))="","",OFFSET('Water Data'!$D$27,0,10*ROW('Water Data'!D101)))</f>
        <v/>
      </c>
      <c r="BT107" s="373" t="str">
        <f ca="1">+IF(OFFSET('Water Data'!$D$28,0,10*ROW('Water Data'!D101))="","",OFFSET('Water Data'!$D$28,0,10*ROW('Water Data'!D101)))</f>
        <v/>
      </c>
      <c r="BU107" s="373" t="str">
        <f ca="1">+IF(OFFSET('Water Data'!$D$29,0,10*ROW('Water Data'!D101))="","",OFFSET('Water Data'!$D$29,0,10*ROW('Water Data'!D101)))</f>
        <v/>
      </c>
      <c r="BV107" s="373" t="str">
        <f ca="1">+IF(OFFSET('Water Data'!$E$27,0,10*ROW('Water Data'!E101))="","",OFFSET('Water Data'!$E$27,0,10*ROW('Water Data'!E101)))</f>
        <v/>
      </c>
      <c r="BW107" s="373" t="str">
        <f ca="1">+IF(OFFSET('Water Data'!$E$28,0,10*ROW('Water Data'!E101))="","",OFFSET('Water Data'!$E$28,0,10*ROW('Water Data'!E101)))</f>
        <v/>
      </c>
      <c r="BX107" s="373" t="str">
        <f ca="1">+IF(OFFSET('Water Data'!$E$29,0,10*ROW('Water Data'!E101))="","",OFFSET('Water Data'!$E$29,0,10*ROW('Water Data'!E101)))</f>
        <v/>
      </c>
      <c r="BY107" s="373" t="str">
        <f ca="1">+IF(OFFSET('Water Data'!$F$27,0,10*ROW('Water Data'!F101))="","",OFFSET('Water Data'!$F$27,0,10*ROW('Water Data'!F101)))</f>
        <v/>
      </c>
      <c r="BZ107" s="373" t="str">
        <f ca="1">+IF(OFFSET('Water Data'!$F$28,0,10*ROW('Water Data'!F101))="","",OFFSET('Water Data'!$F$28,0,10*ROW('Water Data'!F101)))</f>
        <v/>
      </c>
      <c r="CA107" s="373" t="str">
        <f ca="1">+IF(OFFSET('Water Data'!$F$29,0,10*ROW('Water Data'!F101))="","",OFFSET('Water Data'!$F$29,0,10*ROW('Water Data'!F101)))</f>
        <v/>
      </c>
      <c r="CB107" s="373" t="str">
        <f ca="1">+IF(OFFSET('Water Data'!$G$27,0,10*ROW('Water Data'!G101))="","",OFFSET('Water Data'!$G$27,0,10*ROW('Water Data'!G101)))</f>
        <v/>
      </c>
      <c r="CC107" s="373" t="str">
        <f ca="1">+IF(OFFSET('Water Data'!$G$28,0,10*ROW('Water Data'!G101))="","",OFFSET('Water Data'!$G$28,0,10*ROW('Water Data'!G101)))</f>
        <v/>
      </c>
      <c r="CD107" s="373" t="str">
        <f ca="1">+IF(OFFSET('Water Data'!$G$29,0,10*ROW('Water Data'!G101))="","",OFFSET('Water Data'!$G$29,0,10*ROW('Water Data'!G101)))</f>
        <v/>
      </c>
      <c r="CE107" s="373" t="str">
        <f ca="1">+IF(OFFSET('Water Data'!$H$27,0,10*ROW('Water Data'!H101))="","",OFFSET('Water Data'!$H$27,0,10*ROW('Water Data'!H101)))</f>
        <v/>
      </c>
      <c r="CF107" s="373" t="str">
        <f ca="1">+IF(OFFSET('Water Data'!$H$28,0,10*ROW('Water Data'!H101))="","",OFFSET('Water Data'!$H$28,0,10*ROW('Water Data'!H101)))</f>
        <v/>
      </c>
      <c r="CG107" s="373" t="str">
        <f ca="1">+IF(OFFSET('Water Data'!$H$29,0,10*ROW('Water Data'!H101))="","",OFFSET('Water Data'!$H$29,0,10*ROW('Water Data'!H101)))</f>
        <v/>
      </c>
      <c r="CH107" s="373" t="str">
        <f ca="1">+IF(OFFSET('Water Data'!$I$27,0,10*ROW('Water Data'!I101))="","",OFFSET('Water Data'!$I$27,0,10*ROW('Water Data'!I101)))</f>
        <v/>
      </c>
      <c r="CI107" s="373" t="str">
        <f ca="1">+IF(OFFSET('Water Data'!$I$28,0,10*ROW('Water Data'!I101))="","",OFFSET('Water Data'!$I$28,0,10*ROW('Water Data'!I101)))</f>
        <v/>
      </c>
      <c r="CJ107" s="373" t="str">
        <f ca="1">+IF(OFFSET('Water Data'!$I$29,0,10*ROW('Water Data'!I101))="","",OFFSET('Water Data'!$I$29,0,10*ROW('Water Data'!I101)))</f>
        <v/>
      </c>
      <c r="CK107" s="373" t="str">
        <f ca="1">+IF(OFFSET('Sanitation Data'!$D$28,0,10*ROW('Sanitation Data'!D101))="","",OFFSET('Sanitation Data'!$D$28,0,10*ROW('Sanitation Data'!D101)))</f>
        <v/>
      </c>
      <c r="CL107" s="373" t="str">
        <f ca="1">+IF(OFFSET('Sanitation Data'!$D$29,0,10*ROW('Sanitation Data'!D101))="","",OFFSET('Sanitation Data'!$D$29,0,10*ROW('Sanitation Data'!D101)))</f>
        <v/>
      </c>
      <c r="CM107" s="373" t="str">
        <f ca="1">+IF(OFFSET('Sanitation Data'!$D$30,0,10*ROW('Sanitation Data'!D101))="","",OFFSET('Sanitation Data'!$D$30,0,10*ROW('Sanitation Data'!D101)))</f>
        <v/>
      </c>
      <c r="CN107" s="373" t="str">
        <f ca="1">+IF(OFFSET('Sanitation Data'!$D$31,0,10*ROW('Sanitation Data'!D101))="","",OFFSET('Sanitation Data'!$D$31,0,10*ROW('Sanitation Data'!D101)))</f>
        <v/>
      </c>
      <c r="CO107" s="373" t="str">
        <f ca="1">+IF(OFFSET('Sanitation Data'!$D$32,0,10*ROW('Sanitation Data'!D101))="","",OFFSET('Sanitation Data'!$D$32,0,10*ROW('Sanitation Data'!D101)))</f>
        <v/>
      </c>
      <c r="CP107" s="373" t="str">
        <f ca="1">+IF(OFFSET('Sanitation Data'!$E$28,0,10*ROW('Sanitation Data'!E101))="","",OFFSET('Sanitation Data'!$E$28,0,10*ROW('Sanitation Data'!E101)))</f>
        <v/>
      </c>
      <c r="CQ107" s="373" t="str">
        <f ca="1">+IF(OFFSET('Sanitation Data'!$E$29,0,10*ROW('Sanitation Data'!E101))="","",OFFSET('Sanitation Data'!$E$29,0,10*ROW('Sanitation Data'!E101)))</f>
        <v/>
      </c>
      <c r="CR107" s="373" t="str">
        <f ca="1">+IF(OFFSET('Sanitation Data'!$E$30,0,10*ROW('Sanitation Data'!E101))="","",OFFSET('Sanitation Data'!$E$30,0,10*ROW('Sanitation Data'!E101)))</f>
        <v/>
      </c>
      <c r="CS107" s="373" t="str">
        <f ca="1">+IF(OFFSET('Sanitation Data'!$E$31,0,10*ROW('Sanitation Data'!E101))="","",OFFSET('Sanitation Data'!$E$31,0,10*ROW('Sanitation Data'!E101)))</f>
        <v/>
      </c>
      <c r="CT107" s="373" t="str">
        <f ca="1">+IF(OFFSET('Sanitation Data'!$E$32,0,10*ROW('Sanitation Data'!E101))="","",OFFSET('Sanitation Data'!$E$32,0,10*ROW('Sanitation Data'!E101)))</f>
        <v/>
      </c>
      <c r="CU107" s="373" t="str">
        <f ca="1">+IF(OFFSET('Sanitation Data'!$F$28,0,10*ROW('Sanitation Data'!F101))="","",OFFSET('Sanitation Data'!$F$28,0,10*ROW('Sanitation Data'!F101)))</f>
        <v/>
      </c>
      <c r="CV107" s="373" t="str">
        <f ca="1">+IF(OFFSET('Sanitation Data'!$F$29,0,10*ROW('Sanitation Data'!F101))="","",OFFSET('Sanitation Data'!$F$29,0,10*ROW('Sanitation Data'!F101)))</f>
        <v/>
      </c>
      <c r="CW107" s="373" t="str">
        <f ca="1">+IF(OFFSET('Sanitation Data'!$F$30,0,10*ROW('Sanitation Data'!F101))="","",OFFSET('Sanitation Data'!$F$30,0,10*ROW('Sanitation Data'!F101)))</f>
        <v/>
      </c>
      <c r="CX107" s="373" t="str">
        <f ca="1">+IF(OFFSET('Sanitation Data'!$F$31,0,10*ROW('Sanitation Data'!F101))="","",OFFSET('Sanitation Data'!$F$31,0,10*ROW('Sanitation Data'!F101)))</f>
        <v/>
      </c>
      <c r="CY107" s="373" t="str">
        <f ca="1">+IF(OFFSET('Sanitation Data'!$F$32,0,10*ROW('Sanitation Data'!F101))="","",OFFSET('Sanitation Data'!$F$32,0,10*ROW('Sanitation Data'!F101)))</f>
        <v/>
      </c>
      <c r="CZ107" s="373" t="str">
        <f ca="1">+IF(OFFSET('Sanitation Data'!$G$28,0,10*ROW('Sanitation Data'!G101))="","",OFFSET('Sanitation Data'!$G$28,0,10*ROW('Sanitation Data'!G101)))</f>
        <v/>
      </c>
      <c r="DA107" s="373" t="str">
        <f ca="1">+IF(OFFSET('Sanitation Data'!$G$29,0,10*ROW('Sanitation Data'!G101))="","",OFFSET('Sanitation Data'!$G$29,0,10*ROW('Sanitation Data'!G101)))</f>
        <v/>
      </c>
      <c r="DB107" s="373" t="str">
        <f ca="1">+IF(OFFSET('Sanitation Data'!$G$30,0,10*ROW('Sanitation Data'!G101))="","",OFFSET('Sanitation Data'!$G$30,0,10*ROW('Sanitation Data'!G101)))</f>
        <v/>
      </c>
      <c r="DC107" s="373" t="str">
        <f ca="1">+IF(OFFSET('Sanitation Data'!$G$31,0,10*ROW('Sanitation Data'!G101))="","",OFFSET('Sanitation Data'!$G$31,0,10*ROW('Sanitation Data'!G101)))</f>
        <v/>
      </c>
      <c r="DD107" s="373" t="str">
        <f ca="1">+IF(OFFSET('Sanitation Data'!$G$32,0,10*ROW('Sanitation Data'!G101))="","",OFFSET('Sanitation Data'!$G$32,0,10*ROW('Sanitation Data'!G101)))</f>
        <v/>
      </c>
      <c r="DE107" s="373" t="str">
        <f ca="1">+IF(OFFSET('Sanitation Data'!$H$28,0,10*ROW('Sanitation Data'!H101))="","",OFFSET('Sanitation Data'!$H$28,0,10*ROW('Sanitation Data'!H101)))</f>
        <v/>
      </c>
      <c r="DF107" s="373" t="str">
        <f ca="1">+IF(OFFSET('Sanitation Data'!$H$29,0,10*ROW('Sanitation Data'!H101))="","",OFFSET('Sanitation Data'!$H$29,0,10*ROW('Sanitation Data'!H101)))</f>
        <v/>
      </c>
      <c r="DG107" s="373" t="str">
        <f ca="1">+IF(OFFSET('Sanitation Data'!$H$30,0,10*ROW('Sanitation Data'!H101))="","",OFFSET('Sanitation Data'!$H$30,0,10*ROW('Sanitation Data'!H101)))</f>
        <v/>
      </c>
      <c r="DH107" s="373" t="str">
        <f ca="1">+IF(OFFSET('Sanitation Data'!$H$31,0,10*ROW('Sanitation Data'!H101))="","",OFFSET('Sanitation Data'!$H$31,0,10*ROW('Sanitation Data'!H101)))</f>
        <v/>
      </c>
      <c r="DI107" s="373" t="str">
        <f ca="1">+IF(OFFSET('Sanitation Data'!$H$32,0,10*ROW('Sanitation Data'!H101))="","",OFFSET('Sanitation Data'!$H$32,0,10*ROW('Sanitation Data'!H101)))</f>
        <v/>
      </c>
      <c r="DJ107" s="373" t="str">
        <f ca="1">+IF(OFFSET('Sanitation Data'!$I$28,0,10*ROW('Sanitation Data'!I101))="","",OFFSET('Sanitation Data'!$I$28,0,10*ROW('Sanitation Data'!I101)))</f>
        <v/>
      </c>
      <c r="DK107" s="373" t="str">
        <f ca="1">+IF(OFFSET('Sanitation Data'!$I$29,0,10*ROW('Sanitation Data'!I101))="","",OFFSET('Sanitation Data'!$I$29,0,10*ROW('Sanitation Data'!I101)))</f>
        <v/>
      </c>
      <c r="DL107" s="373" t="str">
        <f ca="1">+IF(OFFSET('Sanitation Data'!$I$30,0,10*ROW('Sanitation Data'!I101))="","",OFFSET('Sanitation Data'!$I$30,0,10*ROW('Sanitation Data'!I101)))</f>
        <v/>
      </c>
      <c r="DM107" s="373" t="str">
        <f ca="1">+IF(OFFSET('Sanitation Data'!$I$31,0,10*ROW('Sanitation Data'!I101))="","",OFFSET('Sanitation Data'!$I$31,0,10*ROW('Sanitation Data'!I101)))</f>
        <v/>
      </c>
      <c r="DN107" s="373" t="str">
        <f ca="1">+IF(OFFSET('Sanitation Data'!$I$32,0,10*ROW('Sanitation Data'!I101))="","",OFFSET('Sanitation Data'!$I$32,0,10*ROW('Sanitation Data'!I101)))</f>
        <v/>
      </c>
      <c r="DO107" s="373" t="str">
        <f ca="1">+IF(OFFSET('Hygiene Data'!$D$11,0,10*ROW('Hygiene Data'!D101))="","",OFFSET('Hygiene Data'!$D$11,0,10*ROW('Hygiene Data'!D101)))</f>
        <v/>
      </c>
      <c r="DP107" s="373" t="str">
        <f ca="1">+IF(OFFSET('Hygiene Data'!$D$12,0,10*ROW('Hygiene Data'!D101))="","",OFFSET('Hygiene Data'!$D$12,0,10*ROW('Hygiene Data'!D101)))</f>
        <v/>
      </c>
      <c r="DQ107" s="373" t="str">
        <f ca="1">+IF(OFFSET('Hygiene Data'!$D$13,0,10*ROW('Hygiene Data'!D101))="","",OFFSET('Hygiene Data'!$D$13,0,10*ROW('Hygiene Data'!D101)))</f>
        <v/>
      </c>
      <c r="DR107" s="373" t="str">
        <f ca="1">+IF(OFFSET('Hygiene Data'!$E$11,0,10*ROW('Hygiene Data'!E101))="","",OFFSET('Hygiene Data'!$E$11,0,10*ROW('Hygiene Data'!E101)))</f>
        <v/>
      </c>
      <c r="DS107" s="373" t="str">
        <f ca="1">+IF(OFFSET('Hygiene Data'!$E$12,0,10*ROW('Hygiene Data'!E101))="","",OFFSET('Hygiene Data'!$E$12,0,10*ROW('Hygiene Data'!E101)))</f>
        <v/>
      </c>
      <c r="DT107" s="373" t="str">
        <f ca="1">+IF(OFFSET('Hygiene Data'!$E$13,0,10*ROW('Hygiene Data'!E101))="","",OFFSET('Hygiene Data'!$E$13,0,10*ROW('Hygiene Data'!E101)))</f>
        <v/>
      </c>
      <c r="DU107" s="373" t="str">
        <f ca="1">+IF(OFFSET('Hygiene Data'!$F$11,0,10*ROW('Hygiene Data'!F101))="","",OFFSET('Hygiene Data'!$F$11,0,10*ROW('Hygiene Data'!F101)))</f>
        <v/>
      </c>
      <c r="DV107" s="373" t="str">
        <f ca="1">+IF(OFFSET('Hygiene Data'!$F$12,0,10*ROW('Hygiene Data'!F101))="","",OFFSET('Hygiene Data'!$F$12,0,10*ROW('Hygiene Data'!F101)))</f>
        <v/>
      </c>
      <c r="DW107" s="373" t="str">
        <f ca="1">+IF(OFFSET('Hygiene Data'!$F$13,0,10*ROW('Hygiene Data'!F101))="","",OFFSET('Hygiene Data'!$F$13,0,10*ROW('Hygiene Data'!F101)))</f>
        <v/>
      </c>
      <c r="DX107" s="373" t="str">
        <f ca="1">+IF(OFFSET('Hygiene Data'!$G$11,0,10*ROW('Hygiene Data'!G101))="","",OFFSET('Hygiene Data'!$G$11,0,10*ROW('Hygiene Data'!G101)))</f>
        <v/>
      </c>
      <c r="DY107" s="373" t="str">
        <f ca="1">+IF(OFFSET('Hygiene Data'!$G$12,0,10*ROW('Hygiene Data'!G101))="","",OFFSET('Hygiene Data'!$G$12,0,10*ROW('Hygiene Data'!G101)))</f>
        <v/>
      </c>
      <c r="DZ107" s="373" t="str">
        <f ca="1">+IF(OFFSET('Hygiene Data'!$G$13,0,10*ROW('Hygiene Data'!G101))="","",OFFSET('Hygiene Data'!$G$13,0,10*ROW('Hygiene Data'!G101)))</f>
        <v/>
      </c>
      <c r="EA107" s="373" t="str">
        <f ca="1">+IF(OFFSET('Hygiene Data'!$H$11,0,10*ROW('Hygiene Data'!H101))="","",OFFSET('Hygiene Data'!$H$11,0,10*ROW('Hygiene Data'!H101)))</f>
        <v/>
      </c>
      <c r="EB107" s="373" t="str">
        <f ca="1">+IF(OFFSET('Hygiene Data'!$H$12,0,10*ROW('Hygiene Data'!H101))="","",OFFSET('Hygiene Data'!$H$12,0,10*ROW('Hygiene Data'!H101)))</f>
        <v/>
      </c>
      <c r="EC107" s="373" t="str">
        <f ca="1">+IF(OFFSET('Hygiene Data'!$H$13,0,10*ROW('Hygiene Data'!H101))="","",OFFSET('Hygiene Data'!$H$13,0,10*ROW('Hygiene Data'!H101)))</f>
        <v/>
      </c>
      <c r="ED107" s="373" t="str">
        <f ca="1">+IF(OFFSET('Hygiene Data'!$I$11,0,10*ROW('Hygiene Data'!I101))="","",OFFSET('Hygiene Data'!$I$11,0,10*ROW('Hygiene Data'!I101)))</f>
        <v/>
      </c>
      <c r="EE107" s="373" t="str">
        <f ca="1">+IF(OFFSET('Hygiene Data'!$I$12,0,10*ROW('Hygiene Data'!I101))="","",OFFSET('Hygiene Data'!$I$12,0,10*ROW('Hygiene Data'!I101)))</f>
        <v/>
      </c>
      <c r="EF107" s="373" t="str">
        <f ca="1">+IF(OFFSET('Hygiene Data'!$I$13,0,10*ROW('Hygiene Data'!I101))="","",OFFSET('Hygiene Data'!$I$13,0,10*ROW('Hygiene Data'!I101)))</f>
        <v/>
      </c>
    </row>
    <row r="108" spans="1:136" x14ac:dyDescent="0.25">
      <c r="A108" s="482" t="str">
        <f ca="1">+IF(OFFSET('Water Data'!$B$2,0,10*ROW('Water Data'!E102))="","",OFFSET('Water Data'!$B$2,0,10*ROW('Water Data'!E102)))</f>
        <v/>
      </c>
      <c r="B108" s="48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9" t="str">
        <f t="shared" ca="1" si="1"/>
        <v/>
      </c>
      <c r="D108" s="51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3" t="str">
        <f ca="1">+IF(OFFSET('Water Data'!$D$27,0,10*ROW('Water Data'!D102))="","",OFFSET('Water Data'!$D$27,0,10*ROW('Water Data'!D102)))</f>
        <v/>
      </c>
      <c r="BT108" s="373" t="str">
        <f ca="1">+IF(OFFSET('Water Data'!$D$28,0,10*ROW('Water Data'!D102))="","",OFFSET('Water Data'!$D$28,0,10*ROW('Water Data'!D102)))</f>
        <v/>
      </c>
      <c r="BU108" s="373" t="str">
        <f ca="1">+IF(OFFSET('Water Data'!$D$29,0,10*ROW('Water Data'!D102))="","",OFFSET('Water Data'!$D$29,0,10*ROW('Water Data'!D102)))</f>
        <v/>
      </c>
      <c r="BV108" s="373" t="str">
        <f ca="1">+IF(OFFSET('Water Data'!$E$27,0,10*ROW('Water Data'!E102))="","",OFFSET('Water Data'!$E$27,0,10*ROW('Water Data'!E102)))</f>
        <v/>
      </c>
      <c r="BW108" s="373" t="str">
        <f ca="1">+IF(OFFSET('Water Data'!$E$28,0,10*ROW('Water Data'!E102))="","",OFFSET('Water Data'!$E$28,0,10*ROW('Water Data'!E102)))</f>
        <v/>
      </c>
      <c r="BX108" s="373" t="str">
        <f ca="1">+IF(OFFSET('Water Data'!$E$29,0,10*ROW('Water Data'!E102))="","",OFFSET('Water Data'!$E$29,0,10*ROW('Water Data'!E102)))</f>
        <v/>
      </c>
      <c r="BY108" s="373" t="str">
        <f ca="1">+IF(OFFSET('Water Data'!$F$27,0,10*ROW('Water Data'!F102))="","",OFFSET('Water Data'!$F$27,0,10*ROW('Water Data'!F102)))</f>
        <v/>
      </c>
      <c r="BZ108" s="373" t="str">
        <f ca="1">+IF(OFFSET('Water Data'!$F$28,0,10*ROW('Water Data'!F102))="","",OFFSET('Water Data'!$F$28,0,10*ROW('Water Data'!F102)))</f>
        <v/>
      </c>
      <c r="CA108" s="373" t="str">
        <f ca="1">+IF(OFFSET('Water Data'!$F$29,0,10*ROW('Water Data'!F102))="","",OFFSET('Water Data'!$F$29,0,10*ROW('Water Data'!F102)))</f>
        <v/>
      </c>
      <c r="CB108" s="373" t="str">
        <f ca="1">+IF(OFFSET('Water Data'!$G$27,0,10*ROW('Water Data'!G102))="","",OFFSET('Water Data'!$G$27,0,10*ROW('Water Data'!G102)))</f>
        <v/>
      </c>
      <c r="CC108" s="373" t="str">
        <f ca="1">+IF(OFFSET('Water Data'!$G$28,0,10*ROW('Water Data'!G102))="","",OFFSET('Water Data'!$G$28,0,10*ROW('Water Data'!G102)))</f>
        <v/>
      </c>
      <c r="CD108" s="373" t="str">
        <f ca="1">+IF(OFFSET('Water Data'!$G$29,0,10*ROW('Water Data'!G102))="","",OFFSET('Water Data'!$G$29,0,10*ROW('Water Data'!G102)))</f>
        <v/>
      </c>
      <c r="CE108" s="373" t="str">
        <f ca="1">+IF(OFFSET('Water Data'!$H$27,0,10*ROW('Water Data'!H102))="","",OFFSET('Water Data'!$H$27,0,10*ROW('Water Data'!H102)))</f>
        <v/>
      </c>
      <c r="CF108" s="373" t="str">
        <f ca="1">+IF(OFFSET('Water Data'!$H$28,0,10*ROW('Water Data'!H102))="","",OFFSET('Water Data'!$H$28,0,10*ROW('Water Data'!H102)))</f>
        <v/>
      </c>
      <c r="CG108" s="373" t="str">
        <f ca="1">+IF(OFFSET('Water Data'!$H$29,0,10*ROW('Water Data'!H102))="","",OFFSET('Water Data'!$H$29,0,10*ROW('Water Data'!H102)))</f>
        <v/>
      </c>
      <c r="CH108" s="373" t="str">
        <f ca="1">+IF(OFFSET('Water Data'!$I$27,0,10*ROW('Water Data'!I102))="","",OFFSET('Water Data'!$I$27,0,10*ROW('Water Data'!I102)))</f>
        <v/>
      </c>
      <c r="CI108" s="373" t="str">
        <f ca="1">+IF(OFFSET('Water Data'!$I$28,0,10*ROW('Water Data'!I102))="","",OFFSET('Water Data'!$I$28,0,10*ROW('Water Data'!I102)))</f>
        <v/>
      </c>
      <c r="CJ108" s="373" t="str">
        <f ca="1">+IF(OFFSET('Water Data'!$I$29,0,10*ROW('Water Data'!I102))="","",OFFSET('Water Data'!$I$29,0,10*ROW('Water Data'!I102)))</f>
        <v/>
      </c>
      <c r="CK108" s="373" t="str">
        <f ca="1">+IF(OFFSET('Sanitation Data'!$D$28,0,10*ROW('Sanitation Data'!D102))="","",OFFSET('Sanitation Data'!$D$28,0,10*ROW('Sanitation Data'!D102)))</f>
        <v/>
      </c>
      <c r="CL108" s="373" t="str">
        <f ca="1">+IF(OFFSET('Sanitation Data'!$D$29,0,10*ROW('Sanitation Data'!D102))="","",OFFSET('Sanitation Data'!$D$29,0,10*ROW('Sanitation Data'!D102)))</f>
        <v/>
      </c>
      <c r="CM108" s="373" t="str">
        <f ca="1">+IF(OFFSET('Sanitation Data'!$D$30,0,10*ROW('Sanitation Data'!D102))="","",OFFSET('Sanitation Data'!$D$30,0,10*ROW('Sanitation Data'!D102)))</f>
        <v/>
      </c>
      <c r="CN108" s="373" t="str">
        <f ca="1">+IF(OFFSET('Sanitation Data'!$D$31,0,10*ROW('Sanitation Data'!D102))="","",OFFSET('Sanitation Data'!$D$31,0,10*ROW('Sanitation Data'!D102)))</f>
        <v/>
      </c>
      <c r="CO108" s="373" t="str">
        <f ca="1">+IF(OFFSET('Sanitation Data'!$D$32,0,10*ROW('Sanitation Data'!D102))="","",OFFSET('Sanitation Data'!$D$32,0,10*ROW('Sanitation Data'!D102)))</f>
        <v/>
      </c>
      <c r="CP108" s="373" t="str">
        <f ca="1">+IF(OFFSET('Sanitation Data'!$E$28,0,10*ROW('Sanitation Data'!E102))="","",OFFSET('Sanitation Data'!$E$28,0,10*ROW('Sanitation Data'!E102)))</f>
        <v/>
      </c>
      <c r="CQ108" s="373" t="str">
        <f ca="1">+IF(OFFSET('Sanitation Data'!$E$29,0,10*ROW('Sanitation Data'!E102))="","",OFFSET('Sanitation Data'!$E$29,0,10*ROW('Sanitation Data'!E102)))</f>
        <v/>
      </c>
      <c r="CR108" s="373" t="str">
        <f ca="1">+IF(OFFSET('Sanitation Data'!$E$30,0,10*ROW('Sanitation Data'!E102))="","",OFFSET('Sanitation Data'!$E$30,0,10*ROW('Sanitation Data'!E102)))</f>
        <v/>
      </c>
      <c r="CS108" s="373" t="str">
        <f ca="1">+IF(OFFSET('Sanitation Data'!$E$31,0,10*ROW('Sanitation Data'!E102))="","",OFFSET('Sanitation Data'!$E$31,0,10*ROW('Sanitation Data'!E102)))</f>
        <v/>
      </c>
      <c r="CT108" s="373" t="str">
        <f ca="1">+IF(OFFSET('Sanitation Data'!$E$32,0,10*ROW('Sanitation Data'!E102))="","",OFFSET('Sanitation Data'!$E$32,0,10*ROW('Sanitation Data'!E102)))</f>
        <v/>
      </c>
      <c r="CU108" s="373" t="str">
        <f ca="1">+IF(OFFSET('Sanitation Data'!$F$28,0,10*ROW('Sanitation Data'!F102))="","",OFFSET('Sanitation Data'!$F$28,0,10*ROW('Sanitation Data'!F102)))</f>
        <v/>
      </c>
      <c r="CV108" s="373" t="str">
        <f ca="1">+IF(OFFSET('Sanitation Data'!$F$29,0,10*ROW('Sanitation Data'!F102))="","",OFFSET('Sanitation Data'!$F$29,0,10*ROW('Sanitation Data'!F102)))</f>
        <v/>
      </c>
      <c r="CW108" s="373" t="str">
        <f ca="1">+IF(OFFSET('Sanitation Data'!$F$30,0,10*ROW('Sanitation Data'!F102))="","",OFFSET('Sanitation Data'!$F$30,0,10*ROW('Sanitation Data'!F102)))</f>
        <v/>
      </c>
      <c r="CX108" s="373" t="str">
        <f ca="1">+IF(OFFSET('Sanitation Data'!$F$31,0,10*ROW('Sanitation Data'!F102))="","",OFFSET('Sanitation Data'!$F$31,0,10*ROW('Sanitation Data'!F102)))</f>
        <v/>
      </c>
      <c r="CY108" s="373" t="str">
        <f ca="1">+IF(OFFSET('Sanitation Data'!$F$32,0,10*ROW('Sanitation Data'!F102))="","",OFFSET('Sanitation Data'!$F$32,0,10*ROW('Sanitation Data'!F102)))</f>
        <v/>
      </c>
      <c r="CZ108" s="373" t="str">
        <f ca="1">+IF(OFFSET('Sanitation Data'!$G$28,0,10*ROW('Sanitation Data'!G102))="","",OFFSET('Sanitation Data'!$G$28,0,10*ROW('Sanitation Data'!G102)))</f>
        <v/>
      </c>
      <c r="DA108" s="373" t="str">
        <f ca="1">+IF(OFFSET('Sanitation Data'!$G$29,0,10*ROW('Sanitation Data'!G102))="","",OFFSET('Sanitation Data'!$G$29,0,10*ROW('Sanitation Data'!G102)))</f>
        <v/>
      </c>
      <c r="DB108" s="373" t="str">
        <f ca="1">+IF(OFFSET('Sanitation Data'!$G$30,0,10*ROW('Sanitation Data'!G102))="","",OFFSET('Sanitation Data'!$G$30,0,10*ROW('Sanitation Data'!G102)))</f>
        <v/>
      </c>
      <c r="DC108" s="373" t="str">
        <f ca="1">+IF(OFFSET('Sanitation Data'!$G$31,0,10*ROW('Sanitation Data'!G102))="","",OFFSET('Sanitation Data'!$G$31,0,10*ROW('Sanitation Data'!G102)))</f>
        <v/>
      </c>
      <c r="DD108" s="373" t="str">
        <f ca="1">+IF(OFFSET('Sanitation Data'!$G$32,0,10*ROW('Sanitation Data'!G102))="","",OFFSET('Sanitation Data'!$G$32,0,10*ROW('Sanitation Data'!G102)))</f>
        <v/>
      </c>
      <c r="DE108" s="373" t="str">
        <f ca="1">+IF(OFFSET('Sanitation Data'!$H$28,0,10*ROW('Sanitation Data'!H102))="","",OFFSET('Sanitation Data'!$H$28,0,10*ROW('Sanitation Data'!H102)))</f>
        <v/>
      </c>
      <c r="DF108" s="373" t="str">
        <f ca="1">+IF(OFFSET('Sanitation Data'!$H$29,0,10*ROW('Sanitation Data'!H102))="","",OFFSET('Sanitation Data'!$H$29,0,10*ROW('Sanitation Data'!H102)))</f>
        <v/>
      </c>
      <c r="DG108" s="373" t="str">
        <f ca="1">+IF(OFFSET('Sanitation Data'!$H$30,0,10*ROW('Sanitation Data'!H102))="","",OFFSET('Sanitation Data'!$H$30,0,10*ROW('Sanitation Data'!H102)))</f>
        <v/>
      </c>
      <c r="DH108" s="373" t="str">
        <f ca="1">+IF(OFFSET('Sanitation Data'!$H$31,0,10*ROW('Sanitation Data'!H102))="","",OFFSET('Sanitation Data'!$H$31,0,10*ROW('Sanitation Data'!H102)))</f>
        <v/>
      </c>
      <c r="DI108" s="373" t="str">
        <f ca="1">+IF(OFFSET('Sanitation Data'!$H$32,0,10*ROW('Sanitation Data'!H102))="","",OFFSET('Sanitation Data'!$H$32,0,10*ROW('Sanitation Data'!H102)))</f>
        <v/>
      </c>
      <c r="DJ108" s="373" t="str">
        <f ca="1">+IF(OFFSET('Sanitation Data'!$I$28,0,10*ROW('Sanitation Data'!I102))="","",OFFSET('Sanitation Data'!$I$28,0,10*ROW('Sanitation Data'!I102)))</f>
        <v/>
      </c>
      <c r="DK108" s="373" t="str">
        <f ca="1">+IF(OFFSET('Sanitation Data'!$I$29,0,10*ROW('Sanitation Data'!I102))="","",OFFSET('Sanitation Data'!$I$29,0,10*ROW('Sanitation Data'!I102)))</f>
        <v/>
      </c>
      <c r="DL108" s="373" t="str">
        <f ca="1">+IF(OFFSET('Sanitation Data'!$I$30,0,10*ROW('Sanitation Data'!I102))="","",OFFSET('Sanitation Data'!$I$30,0,10*ROW('Sanitation Data'!I102)))</f>
        <v/>
      </c>
      <c r="DM108" s="373" t="str">
        <f ca="1">+IF(OFFSET('Sanitation Data'!$I$31,0,10*ROW('Sanitation Data'!I102))="","",OFFSET('Sanitation Data'!$I$31,0,10*ROW('Sanitation Data'!I102)))</f>
        <v/>
      </c>
      <c r="DN108" s="373" t="str">
        <f ca="1">+IF(OFFSET('Sanitation Data'!$I$32,0,10*ROW('Sanitation Data'!I102))="","",OFFSET('Sanitation Data'!$I$32,0,10*ROW('Sanitation Data'!I102)))</f>
        <v/>
      </c>
      <c r="DO108" s="373" t="str">
        <f ca="1">+IF(OFFSET('Hygiene Data'!$D$11,0,10*ROW('Hygiene Data'!D102))="","",OFFSET('Hygiene Data'!$D$11,0,10*ROW('Hygiene Data'!D102)))</f>
        <v/>
      </c>
      <c r="DP108" s="373" t="str">
        <f ca="1">+IF(OFFSET('Hygiene Data'!$D$12,0,10*ROW('Hygiene Data'!D102))="","",OFFSET('Hygiene Data'!$D$12,0,10*ROW('Hygiene Data'!D102)))</f>
        <v/>
      </c>
      <c r="DQ108" s="373" t="str">
        <f ca="1">+IF(OFFSET('Hygiene Data'!$D$13,0,10*ROW('Hygiene Data'!D102))="","",OFFSET('Hygiene Data'!$D$13,0,10*ROW('Hygiene Data'!D102)))</f>
        <v/>
      </c>
      <c r="DR108" s="373" t="str">
        <f ca="1">+IF(OFFSET('Hygiene Data'!$E$11,0,10*ROW('Hygiene Data'!E102))="","",OFFSET('Hygiene Data'!$E$11,0,10*ROW('Hygiene Data'!E102)))</f>
        <v/>
      </c>
      <c r="DS108" s="373" t="str">
        <f ca="1">+IF(OFFSET('Hygiene Data'!$E$12,0,10*ROW('Hygiene Data'!E102))="","",OFFSET('Hygiene Data'!$E$12,0,10*ROW('Hygiene Data'!E102)))</f>
        <v/>
      </c>
      <c r="DT108" s="373" t="str">
        <f ca="1">+IF(OFFSET('Hygiene Data'!$E$13,0,10*ROW('Hygiene Data'!E102))="","",OFFSET('Hygiene Data'!$E$13,0,10*ROW('Hygiene Data'!E102)))</f>
        <v/>
      </c>
      <c r="DU108" s="373" t="str">
        <f ca="1">+IF(OFFSET('Hygiene Data'!$F$11,0,10*ROW('Hygiene Data'!F102))="","",OFFSET('Hygiene Data'!$F$11,0,10*ROW('Hygiene Data'!F102)))</f>
        <v/>
      </c>
      <c r="DV108" s="373" t="str">
        <f ca="1">+IF(OFFSET('Hygiene Data'!$F$12,0,10*ROW('Hygiene Data'!F102))="","",OFFSET('Hygiene Data'!$F$12,0,10*ROW('Hygiene Data'!F102)))</f>
        <v/>
      </c>
      <c r="DW108" s="373" t="str">
        <f ca="1">+IF(OFFSET('Hygiene Data'!$F$13,0,10*ROW('Hygiene Data'!F102))="","",OFFSET('Hygiene Data'!$F$13,0,10*ROW('Hygiene Data'!F102)))</f>
        <v/>
      </c>
      <c r="DX108" s="373" t="str">
        <f ca="1">+IF(OFFSET('Hygiene Data'!$G$11,0,10*ROW('Hygiene Data'!G102))="","",OFFSET('Hygiene Data'!$G$11,0,10*ROW('Hygiene Data'!G102)))</f>
        <v/>
      </c>
      <c r="DY108" s="373" t="str">
        <f ca="1">+IF(OFFSET('Hygiene Data'!$G$12,0,10*ROW('Hygiene Data'!G102))="","",OFFSET('Hygiene Data'!$G$12,0,10*ROW('Hygiene Data'!G102)))</f>
        <v/>
      </c>
      <c r="DZ108" s="373" t="str">
        <f ca="1">+IF(OFFSET('Hygiene Data'!$G$13,0,10*ROW('Hygiene Data'!G102))="","",OFFSET('Hygiene Data'!$G$13,0,10*ROW('Hygiene Data'!G102)))</f>
        <v/>
      </c>
      <c r="EA108" s="373" t="str">
        <f ca="1">+IF(OFFSET('Hygiene Data'!$H$11,0,10*ROW('Hygiene Data'!H102))="","",OFFSET('Hygiene Data'!$H$11,0,10*ROW('Hygiene Data'!H102)))</f>
        <v/>
      </c>
      <c r="EB108" s="373" t="str">
        <f ca="1">+IF(OFFSET('Hygiene Data'!$H$12,0,10*ROW('Hygiene Data'!H102))="","",OFFSET('Hygiene Data'!$H$12,0,10*ROW('Hygiene Data'!H102)))</f>
        <v/>
      </c>
      <c r="EC108" s="373" t="str">
        <f ca="1">+IF(OFFSET('Hygiene Data'!$H$13,0,10*ROW('Hygiene Data'!H102))="","",OFFSET('Hygiene Data'!$H$13,0,10*ROW('Hygiene Data'!H102)))</f>
        <v/>
      </c>
      <c r="ED108" s="373" t="str">
        <f ca="1">+IF(OFFSET('Hygiene Data'!$I$11,0,10*ROW('Hygiene Data'!I102))="","",OFFSET('Hygiene Data'!$I$11,0,10*ROW('Hygiene Data'!I102)))</f>
        <v/>
      </c>
      <c r="EE108" s="373" t="str">
        <f ca="1">+IF(OFFSET('Hygiene Data'!$I$12,0,10*ROW('Hygiene Data'!I102))="","",OFFSET('Hygiene Data'!$I$12,0,10*ROW('Hygiene Data'!I102)))</f>
        <v/>
      </c>
      <c r="EF108" s="373" t="str">
        <f ca="1">+IF(OFFSET('Hygiene Data'!$I$13,0,10*ROW('Hygiene Data'!I102))="","",OFFSET('Hygiene Data'!$I$13,0,10*ROW('Hygiene Data'!I102)))</f>
        <v/>
      </c>
    </row>
    <row r="109" spans="1:136" x14ac:dyDescent="0.25">
      <c r="A109" s="482" t="str">
        <f ca="1">+IF(OFFSET('Water Data'!$B$2,0,10*ROW('Water Data'!E103))="","",OFFSET('Water Data'!$B$2,0,10*ROW('Water Data'!E103)))</f>
        <v/>
      </c>
      <c r="B109" s="48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9" t="str">
        <f t="shared" ca="1" si="1"/>
        <v/>
      </c>
      <c r="D109" s="51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3" t="str">
        <f ca="1">+IF(OFFSET('Water Data'!$D$27,0,10*ROW('Water Data'!D103))="","",OFFSET('Water Data'!$D$27,0,10*ROW('Water Data'!D103)))</f>
        <v/>
      </c>
      <c r="BT109" s="373" t="str">
        <f ca="1">+IF(OFFSET('Water Data'!$D$28,0,10*ROW('Water Data'!D103))="","",OFFSET('Water Data'!$D$28,0,10*ROW('Water Data'!D103)))</f>
        <v/>
      </c>
      <c r="BU109" s="373" t="str">
        <f ca="1">+IF(OFFSET('Water Data'!$D$29,0,10*ROW('Water Data'!D103))="","",OFFSET('Water Data'!$D$29,0,10*ROW('Water Data'!D103)))</f>
        <v/>
      </c>
      <c r="BV109" s="373" t="str">
        <f ca="1">+IF(OFFSET('Water Data'!$E$27,0,10*ROW('Water Data'!E103))="","",OFFSET('Water Data'!$E$27,0,10*ROW('Water Data'!E103)))</f>
        <v/>
      </c>
      <c r="BW109" s="373" t="str">
        <f ca="1">+IF(OFFSET('Water Data'!$E$28,0,10*ROW('Water Data'!E103))="","",OFFSET('Water Data'!$E$28,0,10*ROW('Water Data'!E103)))</f>
        <v/>
      </c>
      <c r="BX109" s="373" t="str">
        <f ca="1">+IF(OFFSET('Water Data'!$E$29,0,10*ROW('Water Data'!E103))="","",OFFSET('Water Data'!$E$29,0,10*ROW('Water Data'!E103)))</f>
        <v/>
      </c>
      <c r="BY109" s="373" t="str">
        <f ca="1">+IF(OFFSET('Water Data'!$F$27,0,10*ROW('Water Data'!F103))="","",OFFSET('Water Data'!$F$27,0,10*ROW('Water Data'!F103)))</f>
        <v/>
      </c>
      <c r="BZ109" s="373" t="str">
        <f ca="1">+IF(OFFSET('Water Data'!$F$28,0,10*ROW('Water Data'!F103))="","",OFFSET('Water Data'!$F$28,0,10*ROW('Water Data'!F103)))</f>
        <v/>
      </c>
      <c r="CA109" s="373" t="str">
        <f ca="1">+IF(OFFSET('Water Data'!$F$29,0,10*ROW('Water Data'!F103))="","",OFFSET('Water Data'!$F$29,0,10*ROW('Water Data'!F103)))</f>
        <v/>
      </c>
      <c r="CB109" s="373" t="str">
        <f ca="1">+IF(OFFSET('Water Data'!$G$27,0,10*ROW('Water Data'!G103))="","",OFFSET('Water Data'!$G$27,0,10*ROW('Water Data'!G103)))</f>
        <v/>
      </c>
      <c r="CC109" s="373" t="str">
        <f ca="1">+IF(OFFSET('Water Data'!$G$28,0,10*ROW('Water Data'!G103))="","",OFFSET('Water Data'!$G$28,0,10*ROW('Water Data'!G103)))</f>
        <v/>
      </c>
      <c r="CD109" s="373" t="str">
        <f ca="1">+IF(OFFSET('Water Data'!$G$29,0,10*ROW('Water Data'!G103))="","",OFFSET('Water Data'!$G$29,0,10*ROW('Water Data'!G103)))</f>
        <v/>
      </c>
      <c r="CE109" s="373" t="str">
        <f ca="1">+IF(OFFSET('Water Data'!$H$27,0,10*ROW('Water Data'!H103))="","",OFFSET('Water Data'!$H$27,0,10*ROW('Water Data'!H103)))</f>
        <v/>
      </c>
      <c r="CF109" s="373" t="str">
        <f ca="1">+IF(OFFSET('Water Data'!$H$28,0,10*ROW('Water Data'!H103))="","",OFFSET('Water Data'!$H$28,0,10*ROW('Water Data'!H103)))</f>
        <v/>
      </c>
      <c r="CG109" s="373" t="str">
        <f ca="1">+IF(OFFSET('Water Data'!$H$29,0,10*ROW('Water Data'!H103))="","",OFFSET('Water Data'!$H$29,0,10*ROW('Water Data'!H103)))</f>
        <v/>
      </c>
      <c r="CH109" s="373" t="str">
        <f ca="1">+IF(OFFSET('Water Data'!$I$27,0,10*ROW('Water Data'!I103))="","",OFFSET('Water Data'!$I$27,0,10*ROW('Water Data'!I103)))</f>
        <v/>
      </c>
      <c r="CI109" s="373" t="str">
        <f ca="1">+IF(OFFSET('Water Data'!$I$28,0,10*ROW('Water Data'!I103))="","",OFFSET('Water Data'!$I$28,0,10*ROW('Water Data'!I103)))</f>
        <v/>
      </c>
      <c r="CJ109" s="373" t="str">
        <f ca="1">+IF(OFFSET('Water Data'!$I$29,0,10*ROW('Water Data'!I103))="","",OFFSET('Water Data'!$I$29,0,10*ROW('Water Data'!I103)))</f>
        <v/>
      </c>
      <c r="CK109" s="373" t="str">
        <f ca="1">+IF(OFFSET('Sanitation Data'!$D$28,0,10*ROW('Sanitation Data'!D103))="","",OFFSET('Sanitation Data'!$D$28,0,10*ROW('Sanitation Data'!D103)))</f>
        <v/>
      </c>
      <c r="CL109" s="373" t="str">
        <f ca="1">+IF(OFFSET('Sanitation Data'!$D$29,0,10*ROW('Sanitation Data'!D103))="","",OFFSET('Sanitation Data'!$D$29,0,10*ROW('Sanitation Data'!D103)))</f>
        <v/>
      </c>
      <c r="CM109" s="373" t="str">
        <f ca="1">+IF(OFFSET('Sanitation Data'!$D$30,0,10*ROW('Sanitation Data'!D103))="","",OFFSET('Sanitation Data'!$D$30,0,10*ROW('Sanitation Data'!D103)))</f>
        <v/>
      </c>
      <c r="CN109" s="373" t="str">
        <f ca="1">+IF(OFFSET('Sanitation Data'!$D$31,0,10*ROW('Sanitation Data'!D103))="","",OFFSET('Sanitation Data'!$D$31,0,10*ROW('Sanitation Data'!D103)))</f>
        <v/>
      </c>
      <c r="CO109" s="373" t="str">
        <f ca="1">+IF(OFFSET('Sanitation Data'!$D$32,0,10*ROW('Sanitation Data'!D103))="","",OFFSET('Sanitation Data'!$D$32,0,10*ROW('Sanitation Data'!D103)))</f>
        <v/>
      </c>
      <c r="CP109" s="373" t="str">
        <f ca="1">+IF(OFFSET('Sanitation Data'!$E$28,0,10*ROW('Sanitation Data'!E103))="","",OFFSET('Sanitation Data'!$E$28,0,10*ROW('Sanitation Data'!E103)))</f>
        <v/>
      </c>
      <c r="CQ109" s="373" t="str">
        <f ca="1">+IF(OFFSET('Sanitation Data'!$E$29,0,10*ROW('Sanitation Data'!E103))="","",OFFSET('Sanitation Data'!$E$29,0,10*ROW('Sanitation Data'!E103)))</f>
        <v/>
      </c>
      <c r="CR109" s="373" t="str">
        <f ca="1">+IF(OFFSET('Sanitation Data'!$E$30,0,10*ROW('Sanitation Data'!E103))="","",OFFSET('Sanitation Data'!$E$30,0,10*ROW('Sanitation Data'!E103)))</f>
        <v/>
      </c>
      <c r="CS109" s="373" t="str">
        <f ca="1">+IF(OFFSET('Sanitation Data'!$E$31,0,10*ROW('Sanitation Data'!E103))="","",OFFSET('Sanitation Data'!$E$31,0,10*ROW('Sanitation Data'!E103)))</f>
        <v/>
      </c>
      <c r="CT109" s="373" t="str">
        <f ca="1">+IF(OFFSET('Sanitation Data'!$E$32,0,10*ROW('Sanitation Data'!E103))="","",OFFSET('Sanitation Data'!$E$32,0,10*ROW('Sanitation Data'!E103)))</f>
        <v/>
      </c>
      <c r="CU109" s="373" t="str">
        <f ca="1">+IF(OFFSET('Sanitation Data'!$F$28,0,10*ROW('Sanitation Data'!F103))="","",OFFSET('Sanitation Data'!$F$28,0,10*ROW('Sanitation Data'!F103)))</f>
        <v/>
      </c>
      <c r="CV109" s="373" t="str">
        <f ca="1">+IF(OFFSET('Sanitation Data'!$F$29,0,10*ROW('Sanitation Data'!F103))="","",OFFSET('Sanitation Data'!$F$29,0,10*ROW('Sanitation Data'!F103)))</f>
        <v/>
      </c>
      <c r="CW109" s="373" t="str">
        <f ca="1">+IF(OFFSET('Sanitation Data'!$F$30,0,10*ROW('Sanitation Data'!F103))="","",OFFSET('Sanitation Data'!$F$30,0,10*ROW('Sanitation Data'!F103)))</f>
        <v/>
      </c>
      <c r="CX109" s="373" t="str">
        <f ca="1">+IF(OFFSET('Sanitation Data'!$F$31,0,10*ROW('Sanitation Data'!F103))="","",OFFSET('Sanitation Data'!$F$31,0,10*ROW('Sanitation Data'!F103)))</f>
        <v/>
      </c>
      <c r="CY109" s="373" t="str">
        <f ca="1">+IF(OFFSET('Sanitation Data'!$F$32,0,10*ROW('Sanitation Data'!F103))="","",OFFSET('Sanitation Data'!$F$32,0,10*ROW('Sanitation Data'!F103)))</f>
        <v/>
      </c>
      <c r="CZ109" s="373" t="str">
        <f ca="1">+IF(OFFSET('Sanitation Data'!$G$28,0,10*ROW('Sanitation Data'!G103))="","",OFFSET('Sanitation Data'!$G$28,0,10*ROW('Sanitation Data'!G103)))</f>
        <v/>
      </c>
      <c r="DA109" s="373" t="str">
        <f ca="1">+IF(OFFSET('Sanitation Data'!$G$29,0,10*ROW('Sanitation Data'!G103))="","",OFFSET('Sanitation Data'!$G$29,0,10*ROW('Sanitation Data'!G103)))</f>
        <v/>
      </c>
      <c r="DB109" s="373" t="str">
        <f ca="1">+IF(OFFSET('Sanitation Data'!$G$30,0,10*ROW('Sanitation Data'!G103))="","",OFFSET('Sanitation Data'!$G$30,0,10*ROW('Sanitation Data'!G103)))</f>
        <v/>
      </c>
      <c r="DC109" s="373" t="str">
        <f ca="1">+IF(OFFSET('Sanitation Data'!$G$31,0,10*ROW('Sanitation Data'!G103))="","",OFFSET('Sanitation Data'!$G$31,0,10*ROW('Sanitation Data'!G103)))</f>
        <v/>
      </c>
      <c r="DD109" s="373" t="str">
        <f ca="1">+IF(OFFSET('Sanitation Data'!$G$32,0,10*ROW('Sanitation Data'!G103))="","",OFFSET('Sanitation Data'!$G$32,0,10*ROW('Sanitation Data'!G103)))</f>
        <v/>
      </c>
      <c r="DE109" s="373" t="str">
        <f ca="1">+IF(OFFSET('Sanitation Data'!$H$28,0,10*ROW('Sanitation Data'!H103))="","",OFFSET('Sanitation Data'!$H$28,0,10*ROW('Sanitation Data'!H103)))</f>
        <v/>
      </c>
      <c r="DF109" s="373" t="str">
        <f ca="1">+IF(OFFSET('Sanitation Data'!$H$29,0,10*ROW('Sanitation Data'!H103))="","",OFFSET('Sanitation Data'!$H$29,0,10*ROW('Sanitation Data'!H103)))</f>
        <v/>
      </c>
      <c r="DG109" s="373" t="str">
        <f ca="1">+IF(OFFSET('Sanitation Data'!$H$30,0,10*ROW('Sanitation Data'!H103))="","",OFFSET('Sanitation Data'!$H$30,0,10*ROW('Sanitation Data'!H103)))</f>
        <v/>
      </c>
      <c r="DH109" s="373" t="str">
        <f ca="1">+IF(OFFSET('Sanitation Data'!$H$31,0,10*ROW('Sanitation Data'!H103))="","",OFFSET('Sanitation Data'!$H$31,0,10*ROW('Sanitation Data'!H103)))</f>
        <v/>
      </c>
      <c r="DI109" s="373" t="str">
        <f ca="1">+IF(OFFSET('Sanitation Data'!$H$32,0,10*ROW('Sanitation Data'!H103))="","",OFFSET('Sanitation Data'!$H$32,0,10*ROW('Sanitation Data'!H103)))</f>
        <v/>
      </c>
      <c r="DJ109" s="373" t="str">
        <f ca="1">+IF(OFFSET('Sanitation Data'!$I$28,0,10*ROW('Sanitation Data'!I103))="","",OFFSET('Sanitation Data'!$I$28,0,10*ROW('Sanitation Data'!I103)))</f>
        <v/>
      </c>
      <c r="DK109" s="373" t="str">
        <f ca="1">+IF(OFFSET('Sanitation Data'!$I$29,0,10*ROW('Sanitation Data'!I103))="","",OFFSET('Sanitation Data'!$I$29,0,10*ROW('Sanitation Data'!I103)))</f>
        <v/>
      </c>
      <c r="DL109" s="373" t="str">
        <f ca="1">+IF(OFFSET('Sanitation Data'!$I$30,0,10*ROW('Sanitation Data'!I103))="","",OFFSET('Sanitation Data'!$I$30,0,10*ROW('Sanitation Data'!I103)))</f>
        <v/>
      </c>
      <c r="DM109" s="373" t="str">
        <f ca="1">+IF(OFFSET('Sanitation Data'!$I$31,0,10*ROW('Sanitation Data'!I103))="","",OFFSET('Sanitation Data'!$I$31,0,10*ROW('Sanitation Data'!I103)))</f>
        <v/>
      </c>
      <c r="DN109" s="373" t="str">
        <f ca="1">+IF(OFFSET('Sanitation Data'!$I$32,0,10*ROW('Sanitation Data'!I103))="","",OFFSET('Sanitation Data'!$I$32,0,10*ROW('Sanitation Data'!I103)))</f>
        <v/>
      </c>
      <c r="DO109" s="373" t="str">
        <f ca="1">+IF(OFFSET('Hygiene Data'!$D$11,0,10*ROW('Hygiene Data'!D103))="","",OFFSET('Hygiene Data'!$D$11,0,10*ROW('Hygiene Data'!D103)))</f>
        <v/>
      </c>
      <c r="DP109" s="373" t="str">
        <f ca="1">+IF(OFFSET('Hygiene Data'!$D$12,0,10*ROW('Hygiene Data'!D103))="","",OFFSET('Hygiene Data'!$D$12,0,10*ROW('Hygiene Data'!D103)))</f>
        <v/>
      </c>
      <c r="DQ109" s="373" t="str">
        <f ca="1">+IF(OFFSET('Hygiene Data'!$D$13,0,10*ROW('Hygiene Data'!D103))="","",OFFSET('Hygiene Data'!$D$13,0,10*ROW('Hygiene Data'!D103)))</f>
        <v/>
      </c>
      <c r="DR109" s="373" t="str">
        <f ca="1">+IF(OFFSET('Hygiene Data'!$E$11,0,10*ROW('Hygiene Data'!E103))="","",OFFSET('Hygiene Data'!$E$11,0,10*ROW('Hygiene Data'!E103)))</f>
        <v/>
      </c>
      <c r="DS109" s="373" t="str">
        <f ca="1">+IF(OFFSET('Hygiene Data'!$E$12,0,10*ROW('Hygiene Data'!E103))="","",OFFSET('Hygiene Data'!$E$12,0,10*ROW('Hygiene Data'!E103)))</f>
        <v/>
      </c>
      <c r="DT109" s="373" t="str">
        <f ca="1">+IF(OFFSET('Hygiene Data'!$E$13,0,10*ROW('Hygiene Data'!E103))="","",OFFSET('Hygiene Data'!$E$13,0,10*ROW('Hygiene Data'!E103)))</f>
        <v/>
      </c>
      <c r="DU109" s="373" t="str">
        <f ca="1">+IF(OFFSET('Hygiene Data'!$F$11,0,10*ROW('Hygiene Data'!F103))="","",OFFSET('Hygiene Data'!$F$11,0,10*ROW('Hygiene Data'!F103)))</f>
        <v/>
      </c>
      <c r="DV109" s="373" t="str">
        <f ca="1">+IF(OFFSET('Hygiene Data'!$F$12,0,10*ROW('Hygiene Data'!F103))="","",OFFSET('Hygiene Data'!$F$12,0,10*ROW('Hygiene Data'!F103)))</f>
        <v/>
      </c>
      <c r="DW109" s="373" t="str">
        <f ca="1">+IF(OFFSET('Hygiene Data'!$F$13,0,10*ROW('Hygiene Data'!F103))="","",OFFSET('Hygiene Data'!$F$13,0,10*ROW('Hygiene Data'!F103)))</f>
        <v/>
      </c>
      <c r="DX109" s="373" t="str">
        <f ca="1">+IF(OFFSET('Hygiene Data'!$G$11,0,10*ROW('Hygiene Data'!G103))="","",OFFSET('Hygiene Data'!$G$11,0,10*ROW('Hygiene Data'!G103)))</f>
        <v/>
      </c>
      <c r="DY109" s="373" t="str">
        <f ca="1">+IF(OFFSET('Hygiene Data'!$G$12,0,10*ROW('Hygiene Data'!G103))="","",OFFSET('Hygiene Data'!$G$12,0,10*ROW('Hygiene Data'!G103)))</f>
        <v/>
      </c>
      <c r="DZ109" s="373" t="str">
        <f ca="1">+IF(OFFSET('Hygiene Data'!$G$13,0,10*ROW('Hygiene Data'!G103))="","",OFFSET('Hygiene Data'!$G$13,0,10*ROW('Hygiene Data'!G103)))</f>
        <v/>
      </c>
      <c r="EA109" s="373" t="str">
        <f ca="1">+IF(OFFSET('Hygiene Data'!$H$11,0,10*ROW('Hygiene Data'!H103))="","",OFFSET('Hygiene Data'!$H$11,0,10*ROW('Hygiene Data'!H103)))</f>
        <v/>
      </c>
      <c r="EB109" s="373" t="str">
        <f ca="1">+IF(OFFSET('Hygiene Data'!$H$12,0,10*ROW('Hygiene Data'!H103))="","",OFFSET('Hygiene Data'!$H$12,0,10*ROW('Hygiene Data'!H103)))</f>
        <v/>
      </c>
      <c r="EC109" s="373" t="str">
        <f ca="1">+IF(OFFSET('Hygiene Data'!$H$13,0,10*ROW('Hygiene Data'!H103))="","",OFFSET('Hygiene Data'!$H$13,0,10*ROW('Hygiene Data'!H103)))</f>
        <v/>
      </c>
      <c r="ED109" s="373" t="str">
        <f ca="1">+IF(OFFSET('Hygiene Data'!$I$11,0,10*ROW('Hygiene Data'!I103))="","",OFFSET('Hygiene Data'!$I$11,0,10*ROW('Hygiene Data'!I103)))</f>
        <v/>
      </c>
      <c r="EE109" s="373" t="str">
        <f ca="1">+IF(OFFSET('Hygiene Data'!$I$12,0,10*ROW('Hygiene Data'!I103))="","",OFFSET('Hygiene Data'!$I$12,0,10*ROW('Hygiene Data'!I103)))</f>
        <v/>
      </c>
      <c r="EF109" s="373" t="str">
        <f ca="1">+IF(OFFSET('Hygiene Data'!$I$13,0,10*ROW('Hygiene Data'!I103))="","",OFFSET('Hygiene Data'!$I$13,0,10*ROW('Hygiene Data'!I103)))</f>
        <v/>
      </c>
    </row>
    <row r="110" spans="1:136" x14ac:dyDescent="0.25">
      <c r="A110" s="482" t="str">
        <f ca="1">+IF(OFFSET('Water Data'!$B$2,0,10*ROW('Water Data'!E104))="","",OFFSET('Water Data'!$B$2,0,10*ROW('Water Data'!E104)))</f>
        <v/>
      </c>
      <c r="B110" s="48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9" t="str">
        <f t="shared" ca="1" si="1"/>
        <v/>
      </c>
      <c r="D110" s="51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3" t="str">
        <f ca="1">+IF(OFFSET('Water Data'!$D$27,0,10*ROW('Water Data'!D104))="","",OFFSET('Water Data'!$D$27,0,10*ROW('Water Data'!D104)))</f>
        <v/>
      </c>
      <c r="BT110" s="373" t="str">
        <f ca="1">+IF(OFFSET('Water Data'!$D$28,0,10*ROW('Water Data'!D104))="","",OFFSET('Water Data'!$D$28,0,10*ROW('Water Data'!D104)))</f>
        <v/>
      </c>
      <c r="BU110" s="373" t="str">
        <f ca="1">+IF(OFFSET('Water Data'!$D$29,0,10*ROW('Water Data'!D104))="","",OFFSET('Water Data'!$D$29,0,10*ROW('Water Data'!D104)))</f>
        <v/>
      </c>
      <c r="BV110" s="373" t="str">
        <f ca="1">+IF(OFFSET('Water Data'!$E$27,0,10*ROW('Water Data'!E104))="","",OFFSET('Water Data'!$E$27,0,10*ROW('Water Data'!E104)))</f>
        <v/>
      </c>
      <c r="BW110" s="373" t="str">
        <f ca="1">+IF(OFFSET('Water Data'!$E$28,0,10*ROW('Water Data'!E104))="","",OFFSET('Water Data'!$E$28,0,10*ROW('Water Data'!E104)))</f>
        <v/>
      </c>
      <c r="BX110" s="373" t="str">
        <f ca="1">+IF(OFFSET('Water Data'!$E$29,0,10*ROW('Water Data'!E104))="","",OFFSET('Water Data'!$E$29,0,10*ROW('Water Data'!E104)))</f>
        <v/>
      </c>
      <c r="BY110" s="373" t="str">
        <f ca="1">+IF(OFFSET('Water Data'!$F$27,0,10*ROW('Water Data'!F104))="","",OFFSET('Water Data'!$F$27,0,10*ROW('Water Data'!F104)))</f>
        <v/>
      </c>
      <c r="BZ110" s="373" t="str">
        <f ca="1">+IF(OFFSET('Water Data'!$F$28,0,10*ROW('Water Data'!F104))="","",OFFSET('Water Data'!$F$28,0,10*ROW('Water Data'!F104)))</f>
        <v/>
      </c>
      <c r="CA110" s="373" t="str">
        <f ca="1">+IF(OFFSET('Water Data'!$F$29,0,10*ROW('Water Data'!F104))="","",OFFSET('Water Data'!$F$29,0,10*ROW('Water Data'!F104)))</f>
        <v/>
      </c>
      <c r="CB110" s="373" t="str">
        <f ca="1">+IF(OFFSET('Water Data'!$G$27,0,10*ROW('Water Data'!G104))="","",OFFSET('Water Data'!$G$27,0,10*ROW('Water Data'!G104)))</f>
        <v/>
      </c>
      <c r="CC110" s="373" t="str">
        <f ca="1">+IF(OFFSET('Water Data'!$G$28,0,10*ROW('Water Data'!G104))="","",OFFSET('Water Data'!$G$28,0,10*ROW('Water Data'!G104)))</f>
        <v/>
      </c>
      <c r="CD110" s="373" t="str">
        <f ca="1">+IF(OFFSET('Water Data'!$G$29,0,10*ROW('Water Data'!G104))="","",OFFSET('Water Data'!$G$29,0,10*ROW('Water Data'!G104)))</f>
        <v/>
      </c>
      <c r="CE110" s="373" t="str">
        <f ca="1">+IF(OFFSET('Water Data'!$H$27,0,10*ROW('Water Data'!H104))="","",OFFSET('Water Data'!$H$27,0,10*ROW('Water Data'!H104)))</f>
        <v/>
      </c>
      <c r="CF110" s="373" t="str">
        <f ca="1">+IF(OFFSET('Water Data'!$H$28,0,10*ROW('Water Data'!H104))="","",OFFSET('Water Data'!$H$28,0,10*ROW('Water Data'!H104)))</f>
        <v/>
      </c>
      <c r="CG110" s="373" t="str">
        <f ca="1">+IF(OFFSET('Water Data'!$H$29,0,10*ROW('Water Data'!H104))="","",OFFSET('Water Data'!$H$29,0,10*ROW('Water Data'!H104)))</f>
        <v/>
      </c>
      <c r="CH110" s="373" t="str">
        <f ca="1">+IF(OFFSET('Water Data'!$I$27,0,10*ROW('Water Data'!I104))="","",OFFSET('Water Data'!$I$27,0,10*ROW('Water Data'!I104)))</f>
        <v/>
      </c>
      <c r="CI110" s="373" t="str">
        <f ca="1">+IF(OFFSET('Water Data'!$I$28,0,10*ROW('Water Data'!I104))="","",OFFSET('Water Data'!$I$28,0,10*ROW('Water Data'!I104)))</f>
        <v/>
      </c>
      <c r="CJ110" s="373" t="str">
        <f ca="1">+IF(OFFSET('Water Data'!$I$29,0,10*ROW('Water Data'!I104))="","",OFFSET('Water Data'!$I$29,0,10*ROW('Water Data'!I104)))</f>
        <v/>
      </c>
      <c r="CK110" s="373" t="str">
        <f ca="1">+IF(OFFSET('Sanitation Data'!$D$28,0,10*ROW('Sanitation Data'!D104))="","",OFFSET('Sanitation Data'!$D$28,0,10*ROW('Sanitation Data'!D104)))</f>
        <v/>
      </c>
      <c r="CL110" s="373" t="str">
        <f ca="1">+IF(OFFSET('Sanitation Data'!$D$29,0,10*ROW('Sanitation Data'!D104))="","",OFFSET('Sanitation Data'!$D$29,0,10*ROW('Sanitation Data'!D104)))</f>
        <v/>
      </c>
      <c r="CM110" s="373" t="str">
        <f ca="1">+IF(OFFSET('Sanitation Data'!$D$30,0,10*ROW('Sanitation Data'!D104))="","",OFFSET('Sanitation Data'!$D$30,0,10*ROW('Sanitation Data'!D104)))</f>
        <v/>
      </c>
      <c r="CN110" s="373" t="str">
        <f ca="1">+IF(OFFSET('Sanitation Data'!$D$31,0,10*ROW('Sanitation Data'!D104))="","",OFFSET('Sanitation Data'!$D$31,0,10*ROW('Sanitation Data'!D104)))</f>
        <v/>
      </c>
      <c r="CO110" s="373" t="str">
        <f ca="1">+IF(OFFSET('Sanitation Data'!$D$32,0,10*ROW('Sanitation Data'!D104))="","",OFFSET('Sanitation Data'!$D$32,0,10*ROW('Sanitation Data'!D104)))</f>
        <v/>
      </c>
      <c r="CP110" s="373" t="str">
        <f ca="1">+IF(OFFSET('Sanitation Data'!$E$28,0,10*ROW('Sanitation Data'!E104))="","",OFFSET('Sanitation Data'!$E$28,0,10*ROW('Sanitation Data'!E104)))</f>
        <v/>
      </c>
      <c r="CQ110" s="373" t="str">
        <f ca="1">+IF(OFFSET('Sanitation Data'!$E$29,0,10*ROW('Sanitation Data'!E104))="","",OFFSET('Sanitation Data'!$E$29,0,10*ROW('Sanitation Data'!E104)))</f>
        <v/>
      </c>
      <c r="CR110" s="373" t="str">
        <f ca="1">+IF(OFFSET('Sanitation Data'!$E$30,0,10*ROW('Sanitation Data'!E104))="","",OFFSET('Sanitation Data'!$E$30,0,10*ROW('Sanitation Data'!E104)))</f>
        <v/>
      </c>
      <c r="CS110" s="373" t="str">
        <f ca="1">+IF(OFFSET('Sanitation Data'!$E$31,0,10*ROW('Sanitation Data'!E104))="","",OFFSET('Sanitation Data'!$E$31,0,10*ROW('Sanitation Data'!E104)))</f>
        <v/>
      </c>
      <c r="CT110" s="373" t="str">
        <f ca="1">+IF(OFFSET('Sanitation Data'!$E$32,0,10*ROW('Sanitation Data'!E104))="","",OFFSET('Sanitation Data'!$E$32,0,10*ROW('Sanitation Data'!E104)))</f>
        <v/>
      </c>
      <c r="CU110" s="373" t="str">
        <f ca="1">+IF(OFFSET('Sanitation Data'!$F$28,0,10*ROW('Sanitation Data'!F104))="","",OFFSET('Sanitation Data'!$F$28,0,10*ROW('Sanitation Data'!F104)))</f>
        <v/>
      </c>
      <c r="CV110" s="373" t="str">
        <f ca="1">+IF(OFFSET('Sanitation Data'!$F$29,0,10*ROW('Sanitation Data'!F104))="","",OFFSET('Sanitation Data'!$F$29,0,10*ROW('Sanitation Data'!F104)))</f>
        <v/>
      </c>
      <c r="CW110" s="373" t="str">
        <f ca="1">+IF(OFFSET('Sanitation Data'!$F$30,0,10*ROW('Sanitation Data'!F104))="","",OFFSET('Sanitation Data'!$F$30,0,10*ROW('Sanitation Data'!F104)))</f>
        <v/>
      </c>
      <c r="CX110" s="373" t="str">
        <f ca="1">+IF(OFFSET('Sanitation Data'!$F$31,0,10*ROW('Sanitation Data'!F104))="","",OFFSET('Sanitation Data'!$F$31,0,10*ROW('Sanitation Data'!F104)))</f>
        <v/>
      </c>
      <c r="CY110" s="373" t="str">
        <f ca="1">+IF(OFFSET('Sanitation Data'!$F$32,0,10*ROW('Sanitation Data'!F104))="","",OFFSET('Sanitation Data'!$F$32,0,10*ROW('Sanitation Data'!F104)))</f>
        <v/>
      </c>
      <c r="CZ110" s="373" t="str">
        <f ca="1">+IF(OFFSET('Sanitation Data'!$G$28,0,10*ROW('Sanitation Data'!G104))="","",OFFSET('Sanitation Data'!$G$28,0,10*ROW('Sanitation Data'!G104)))</f>
        <v/>
      </c>
      <c r="DA110" s="373" t="str">
        <f ca="1">+IF(OFFSET('Sanitation Data'!$G$29,0,10*ROW('Sanitation Data'!G104))="","",OFFSET('Sanitation Data'!$G$29,0,10*ROW('Sanitation Data'!G104)))</f>
        <v/>
      </c>
      <c r="DB110" s="373" t="str">
        <f ca="1">+IF(OFFSET('Sanitation Data'!$G$30,0,10*ROW('Sanitation Data'!G104))="","",OFFSET('Sanitation Data'!$G$30,0,10*ROW('Sanitation Data'!G104)))</f>
        <v/>
      </c>
      <c r="DC110" s="373" t="str">
        <f ca="1">+IF(OFFSET('Sanitation Data'!$G$31,0,10*ROW('Sanitation Data'!G104))="","",OFFSET('Sanitation Data'!$G$31,0,10*ROW('Sanitation Data'!G104)))</f>
        <v/>
      </c>
      <c r="DD110" s="373" t="str">
        <f ca="1">+IF(OFFSET('Sanitation Data'!$G$32,0,10*ROW('Sanitation Data'!G104))="","",OFFSET('Sanitation Data'!$G$32,0,10*ROW('Sanitation Data'!G104)))</f>
        <v/>
      </c>
      <c r="DE110" s="373" t="str">
        <f ca="1">+IF(OFFSET('Sanitation Data'!$H$28,0,10*ROW('Sanitation Data'!H104))="","",OFFSET('Sanitation Data'!$H$28,0,10*ROW('Sanitation Data'!H104)))</f>
        <v/>
      </c>
      <c r="DF110" s="373" t="str">
        <f ca="1">+IF(OFFSET('Sanitation Data'!$H$29,0,10*ROW('Sanitation Data'!H104))="","",OFFSET('Sanitation Data'!$H$29,0,10*ROW('Sanitation Data'!H104)))</f>
        <v/>
      </c>
      <c r="DG110" s="373" t="str">
        <f ca="1">+IF(OFFSET('Sanitation Data'!$H$30,0,10*ROW('Sanitation Data'!H104))="","",OFFSET('Sanitation Data'!$H$30,0,10*ROW('Sanitation Data'!H104)))</f>
        <v/>
      </c>
      <c r="DH110" s="373" t="str">
        <f ca="1">+IF(OFFSET('Sanitation Data'!$H$31,0,10*ROW('Sanitation Data'!H104))="","",OFFSET('Sanitation Data'!$H$31,0,10*ROW('Sanitation Data'!H104)))</f>
        <v/>
      </c>
      <c r="DI110" s="373" t="str">
        <f ca="1">+IF(OFFSET('Sanitation Data'!$H$32,0,10*ROW('Sanitation Data'!H104))="","",OFFSET('Sanitation Data'!$H$32,0,10*ROW('Sanitation Data'!H104)))</f>
        <v/>
      </c>
      <c r="DJ110" s="373" t="str">
        <f ca="1">+IF(OFFSET('Sanitation Data'!$I$28,0,10*ROW('Sanitation Data'!I104))="","",OFFSET('Sanitation Data'!$I$28,0,10*ROW('Sanitation Data'!I104)))</f>
        <v/>
      </c>
      <c r="DK110" s="373" t="str">
        <f ca="1">+IF(OFFSET('Sanitation Data'!$I$29,0,10*ROW('Sanitation Data'!I104))="","",OFFSET('Sanitation Data'!$I$29,0,10*ROW('Sanitation Data'!I104)))</f>
        <v/>
      </c>
      <c r="DL110" s="373" t="str">
        <f ca="1">+IF(OFFSET('Sanitation Data'!$I$30,0,10*ROW('Sanitation Data'!I104))="","",OFFSET('Sanitation Data'!$I$30,0,10*ROW('Sanitation Data'!I104)))</f>
        <v/>
      </c>
      <c r="DM110" s="373" t="str">
        <f ca="1">+IF(OFFSET('Sanitation Data'!$I$31,0,10*ROW('Sanitation Data'!I104))="","",OFFSET('Sanitation Data'!$I$31,0,10*ROW('Sanitation Data'!I104)))</f>
        <v/>
      </c>
      <c r="DN110" s="373" t="str">
        <f ca="1">+IF(OFFSET('Sanitation Data'!$I$32,0,10*ROW('Sanitation Data'!I104))="","",OFFSET('Sanitation Data'!$I$32,0,10*ROW('Sanitation Data'!I104)))</f>
        <v/>
      </c>
      <c r="DO110" s="373" t="str">
        <f ca="1">+IF(OFFSET('Hygiene Data'!$D$11,0,10*ROW('Hygiene Data'!D104))="","",OFFSET('Hygiene Data'!$D$11,0,10*ROW('Hygiene Data'!D104)))</f>
        <v/>
      </c>
      <c r="DP110" s="373" t="str">
        <f ca="1">+IF(OFFSET('Hygiene Data'!$D$12,0,10*ROW('Hygiene Data'!D104))="","",OFFSET('Hygiene Data'!$D$12,0,10*ROW('Hygiene Data'!D104)))</f>
        <v/>
      </c>
      <c r="DQ110" s="373" t="str">
        <f ca="1">+IF(OFFSET('Hygiene Data'!$D$13,0,10*ROW('Hygiene Data'!D104))="","",OFFSET('Hygiene Data'!$D$13,0,10*ROW('Hygiene Data'!D104)))</f>
        <v/>
      </c>
      <c r="DR110" s="373" t="str">
        <f ca="1">+IF(OFFSET('Hygiene Data'!$E$11,0,10*ROW('Hygiene Data'!E104))="","",OFFSET('Hygiene Data'!$E$11,0,10*ROW('Hygiene Data'!E104)))</f>
        <v/>
      </c>
      <c r="DS110" s="373" t="str">
        <f ca="1">+IF(OFFSET('Hygiene Data'!$E$12,0,10*ROW('Hygiene Data'!E104))="","",OFFSET('Hygiene Data'!$E$12,0,10*ROW('Hygiene Data'!E104)))</f>
        <v/>
      </c>
      <c r="DT110" s="373" t="str">
        <f ca="1">+IF(OFFSET('Hygiene Data'!$E$13,0,10*ROW('Hygiene Data'!E104))="","",OFFSET('Hygiene Data'!$E$13,0,10*ROW('Hygiene Data'!E104)))</f>
        <v/>
      </c>
      <c r="DU110" s="373" t="str">
        <f ca="1">+IF(OFFSET('Hygiene Data'!$F$11,0,10*ROW('Hygiene Data'!F104))="","",OFFSET('Hygiene Data'!$F$11,0,10*ROW('Hygiene Data'!F104)))</f>
        <v/>
      </c>
      <c r="DV110" s="373" t="str">
        <f ca="1">+IF(OFFSET('Hygiene Data'!$F$12,0,10*ROW('Hygiene Data'!F104))="","",OFFSET('Hygiene Data'!$F$12,0,10*ROW('Hygiene Data'!F104)))</f>
        <v/>
      </c>
      <c r="DW110" s="373" t="str">
        <f ca="1">+IF(OFFSET('Hygiene Data'!$F$13,0,10*ROW('Hygiene Data'!F104))="","",OFFSET('Hygiene Data'!$F$13,0,10*ROW('Hygiene Data'!F104)))</f>
        <v/>
      </c>
      <c r="DX110" s="373" t="str">
        <f ca="1">+IF(OFFSET('Hygiene Data'!$G$11,0,10*ROW('Hygiene Data'!G104))="","",OFFSET('Hygiene Data'!$G$11,0,10*ROW('Hygiene Data'!G104)))</f>
        <v/>
      </c>
      <c r="DY110" s="373" t="str">
        <f ca="1">+IF(OFFSET('Hygiene Data'!$G$12,0,10*ROW('Hygiene Data'!G104))="","",OFFSET('Hygiene Data'!$G$12,0,10*ROW('Hygiene Data'!G104)))</f>
        <v/>
      </c>
      <c r="DZ110" s="373" t="str">
        <f ca="1">+IF(OFFSET('Hygiene Data'!$G$13,0,10*ROW('Hygiene Data'!G104))="","",OFFSET('Hygiene Data'!$G$13,0,10*ROW('Hygiene Data'!G104)))</f>
        <v/>
      </c>
      <c r="EA110" s="373" t="str">
        <f ca="1">+IF(OFFSET('Hygiene Data'!$H$11,0,10*ROW('Hygiene Data'!H104))="","",OFFSET('Hygiene Data'!$H$11,0,10*ROW('Hygiene Data'!H104)))</f>
        <v/>
      </c>
      <c r="EB110" s="373" t="str">
        <f ca="1">+IF(OFFSET('Hygiene Data'!$H$12,0,10*ROW('Hygiene Data'!H104))="","",OFFSET('Hygiene Data'!$H$12,0,10*ROW('Hygiene Data'!H104)))</f>
        <v/>
      </c>
      <c r="EC110" s="373" t="str">
        <f ca="1">+IF(OFFSET('Hygiene Data'!$H$13,0,10*ROW('Hygiene Data'!H104))="","",OFFSET('Hygiene Data'!$H$13,0,10*ROW('Hygiene Data'!H104)))</f>
        <v/>
      </c>
      <c r="ED110" s="373" t="str">
        <f ca="1">+IF(OFFSET('Hygiene Data'!$I$11,0,10*ROW('Hygiene Data'!I104))="","",OFFSET('Hygiene Data'!$I$11,0,10*ROW('Hygiene Data'!I104)))</f>
        <v/>
      </c>
      <c r="EE110" s="373" t="str">
        <f ca="1">+IF(OFFSET('Hygiene Data'!$I$12,0,10*ROW('Hygiene Data'!I104))="","",OFFSET('Hygiene Data'!$I$12,0,10*ROW('Hygiene Data'!I104)))</f>
        <v/>
      </c>
      <c r="EF110" s="373" t="str">
        <f ca="1">+IF(OFFSET('Hygiene Data'!$I$13,0,10*ROW('Hygiene Data'!I104))="","",OFFSET('Hygiene Data'!$I$13,0,10*ROW('Hygiene Data'!I104)))</f>
        <v/>
      </c>
    </row>
    <row r="111" spans="1:136" x14ac:dyDescent="0.25">
      <c r="A111" s="482" t="str">
        <f ca="1">+IF(OFFSET('Water Data'!$B$2,0,10*ROW('Water Data'!E105))="","",OFFSET('Water Data'!$B$2,0,10*ROW('Water Data'!E105)))</f>
        <v/>
      </c>
      <c r="B111" s="48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9" t="str">
        <f t="shared" ca="1" si="1"/>
        <v/>
      </c>
      <c r="D111" s="51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3" t="str">
        <f ca="1">+IF(OFFSET('Water Data'!$D$27,0,10*ROW('Water Data'!D105))="","",OFFSET('Water Data'!$D$27,0,10*ROW('Water Data'!D105)))</f>
        <v/>
      </c>
      <c r="BT111" s="373" t="str">
        <f ca="1">+IF(OFFSET('Water Data'!$D$28,0,10*ROW('Water Data'!D105))="","",OFFSET('Water Data'!$D$28,0,10*ROW('Water Data'!D105)))</f>
        <v/>
      </c>
      <c r="BU111" s="373" t="str">
        <f ca="1">+IF(OFFSET('Water Data'!$D$29,0,10*ROW('Water Data'!D105))="","",OFFSET('Water Data'!$D$29,0,10*ROW('Water Data'!D105)))</f>
        <v/>
      </c>
      <c r="BV111" s="373" t="str">
        <f ca="1">+IF(OFFSET('Water Data'!$E$27,0,10*ROW('Water Data'!E105))="","",OFFSET('Water Data'!$E$27,0,10*ROW('Water Data'!E105)))</f>
        <v/>
      </c>
      <c r="BW111" s="373" t="str">
        <f ca="1">+IF(OFFSET('Water Data'!$E$28,0,10*ROW('Water Data'!E105))="","",OFFSET('Water Data'!$E$28,0,10*ROW('Water Data'!E105)))</f>
        <v/>
      </c>
      <c r="BX111" s="373" t="str">
        <f ca="1">+IF(OFFSET('Water Data'!$E$29,0,10*ROW('Water Data'!E105))="","",OFFSET('Water Data'!$E$29,0,10*ROW('Water Data'!E105)))</f>
        <v/>
      </c>
      <c r="BY111" s="373" t="str">
        <f ca="1">+IF(OFFSET('Water Data'!$F$27,0,10*ROW('Water Data'!F105))="","",OFFSET('Water Data'!$F$27,0,10*ROW('Water Data'!F105)))</f>
        <v/>
      </c>
      <c r="BZ111" s="373" t="str">
        <f ca="1">+IF(OFFSET('Water Data'!$F$28,0,10*ROW('Water Data'!F105))="","",OFFSET('Water Data'!$F$28,0,10*ROW('Water Data'!F105)))</f>
        <v/>
      </c>
      <c r="CA111" s="373" t="str">
        <f ca="1">+IF(OFFSET('Water Data'!$F$29,0,10*ROW('Water Data'!F105))="","",OFFSET('Water Data'!$F$29,0,10*ROW('Water Data'!F105)))</f>
        <v/>
      </c>
      <c r="CB111" s="373" t="str">
        <f ca="1">+IF(OFFSET('Water Data'!$G$27,0,10*ROW('Water Data'!G105))="","",OFFSET('Water Data'!$G$27,0,10*ROW('Water Data'!G105)))</f>
        <v/>
      </c>
      <c r="CC111" s="373" t="str">
        <f ca="1">+IF(OFFSET('Water Data'!$G$28,0,10*ROW('Water Data'!G105))="","",OFFSET('Water Data'!$G$28,0,10*ROW('Water Data'!G105)))</f>
        <v/>
      </c>
      <c r="CD111" s="373" t="str">
        <f ca="1">+IF(OFFSET('Water Data'!$G$29,0,10*ROW('Water Data'!G105))="","",OFFSET('Water Data'!$G$29,0,10*ROW('Water Data'!G105)))</f>
        <v/>
      </c>
      <c r="CE111" s="373" t="str">
        <f ca="1">+IF(OFFSET('Water Data'!$H$27,0,10*ROW('Water Data'!H105))="","",OFFSET('Water Data'!$H$27,0,10*ROW('Water Data'!H105)))</f>
        <v/>
      </c>
      <c r="CF111" s="373" t="str">
        <f ca="1">+IF(OFFSET('Water Data'!$H$28,0,10*ROW('Water Data'!H105))="","",OFFSET('Water Data'!$H$28,0,10*ROW('Water Data'!H105)))</f>
        <v/>
      </c>
      <c r="CG111" s="373" t="str">
        <f ca="1">+IF(OFFSET('Water Data'!$H$29,0,10*ROW('Water Data'!H105))="","",OFFSET('Water Data'!$H$29,0,10*ROW('Water Data'!H105)))</f>
        <v/>
      </c>
      <c r="CH111" s="373" t="str">
        <f ca="1">+IF(OFFSET('Water Data'!$I$27,0,10*ROW('Water Data'!I105))="","",OFFSET('Water Data'!$I$27,0,10*ROW('Water Data'!I105)))</f>
        <v/>
      </c>
      <c r="CI111" s="373" t="str">
        <f ca="1">+IF(OFFSET('Water Data'!$I$28,0,10*ROW('Water Data'!I105))="","",OFFSET('Water Data'!$I$28,0,10*ROW('Water Data'!I105)))</f>
        <v/>
      </c>
      <c r="CJ111" s="373" t="str">
        <f ca="1">+IF(OFFSET('Water Data'!$I$29,0,10*ROW('Water Data'!I105))="","",OFFSET('Water Data'!$I$29,0,10*ROW('Water Data'!I105)))</f>
        <v/>
      </c>
      <c r="CK111" s="373" t="str">
        <f ca="1">+IF(OFFSET('Sanitation Data'!$D$28,0,10*ROW('Sanitation Data'!D105))="","",OFFSET('Sanitation Data'!$D$28,0,10*ROW('Sanitation Data'!D105)))</f>
        <v/>
      </c>
      <c r="CL111" s="373" t="str">
        <f ca="1">+IF(OFFSET('Sanitation Data'!$D$29,0,10*ROW('Sanitation Data'!D105))="","",OFFSET('Sanitation Data'!$D$29,0,10*ROW('Sanitation Data'!D105)))</f>
        <v/>
      </c>
      <c r="CM111" s="373" t="str">
        <f ca="1">+IF(OFFSET('Sanitation Data'!$D$30,0,10*ROW('Sanitation Data'!D105))="","",OFFSET('Sanitation Data'!$D$30,0,10*ROW('Sanitation Data'!D105)))</f>
        <v/>
      </c>
      <c r="CN111" s="373" t="str">
        <f ca="1">+IF(OFFSET('Sanitation Data'!$D$31,0,10*ROW('Sanitation Data'!D105))="","",OFFSET('Sanitation Data'!$D$31,0,10*ROW('Sanitation Data'!D105)))</f>
        <v/>
      </c>
      <c r="CO111" s="373" t="str">
        <f ca="1">+IF(OFFSET('Sanitation Data'!$D$32,0,10*ROW('Sanitation Data'!D105))="","",OFFSET('Sanitation Data'!$D$32,0,10*ROW('Sanitation Data'!D105)))</f>
        <v/>
      </c>
      <c r="CP111" s="373" t="str">
        <f ca="1">+IF(OFFSET('Sanitation Data'!$E$28,0,10*ROW('Sanitation Data'!E105))="","",OFFSET('Sanitation Data'!$E$28,0,10*ROW('Sanitation Data'!E105)))</f>
        <v/>
      </c>
      <c r="CQ111" s="373" t="str">
        <f ca="1">+IF(OFFSET('Sanitation Data'!$E$29,0,10*ROW('Sanitation Data'!E105))="","",OFFSET('Sanitation Data'!$E$29,0,10*ROW('Sanitation Data'!E105)))</f>
        <v/>
      </c>
      <c r="CR111" s="373" t="str">
        <f ca="1">+IF(OFFSET('Sanitation Data'!$E$30,0,10*ROW('Sanitation Data'!E105))="","",OFFSET('Sanitation Data'!$E$30,0,10*ROW('Sanitation Data'!E105)))</f>
        <v/>
      </c>
      <c r="CS111" s="373" t="str">
        <f ca="1">+IF(OFFSET('Sanitation Data'!$E$31,0,10*ROW('Sanitation Data'!E105))="","",OFFSET('Sanitation Data'!$E$31,0,10*ROW('Sanitation Data'!E105)))</f>
        <v/>
      </c>
      <c r="CT111" s="373" t="str">
        <f ca="1">+IF(OFFSET('Sanitation Data'!$E$32,0,10*ROW('Sanitation Data'!E105))="","",OFFSET('Sanitation Data'!$E$32,0,10*ROW('Sanitation Data'!E105)))</f>
        <v/>
      </c>
      <c r="CU111" s="373" t="str">
        <f ca="1">+IF(OFFSET('Sanitation Data'!$F$28,0,10*ROW('Sanitation Data'!F105))="","",OFFSET('Sanitation Data'!$F$28,0,10*ROW('Sanitation Data'!F105)))</f>
        <v/>
      </c>
      <c r="CV111" s="373" t="str">
        <f ca="1">+IF(OFFSET('Sanitation Data'!$F$29,0,10*ROW('Sanitation Data'!F105))="","",OFFSET('Sanitation Data'!$F$29,0,10*ROW('Sanitation Data'!F105)))</f>
        <v/>
      </c>
      <c r="CW111" s="373" t="str">
        <f ca="1">+IF(OFFSET('Sanitation Data'!$F$30,0,10*ROW('Sanitation Data'!F105))="","",OFFSET('Sanitation Data'!$F$30,0,10*ROW('Sanitation Data'!F105)))</f>
        <v/>
      </c>
      <c r="CX111" s="373" t="str">
        <f ca="1">+IF(OFFSET('Sanitation Data'!$F$31,0,10*ROW('Sanitation Data'!F105))="","",OFFSET('Sanitation Data'!$F$31,0,10*ROW('Sanitation Data'!F105)))</f>
        <v/>
      </c>
      <c r="CY111" s="373" t="str">
        <f ca="1">+IF(OFFSET('Sanitation Data'!$F$32,0,10*ROW('Sanitation Data'!F105))="","",OFFSET('Sanitation Data'!$F$32,0,10*ROW('Sanitation Data'!F105)))</f>
        <v/>
      </c>
      <c r="CZ111" s="373" t="str">
        <f ca="1">+IF(OFFSET('Sanitation Data'!$G$28,0,10*ROW('Sanitation Data'!G105))="","",OFFSET('Sanitation Data'!$G$28,0,10*ROW('Sanitation Data'!G105)))</f>
        <v/>
      </c>
      <c r="DA111" s="373" t="str">
        <f ca="1">+IF(OFFSET('Sanitation Data'!$G$29,0,10*ROW('Sanitation Data'!G105))="","",OFFSET('Sanitation Data'!$G$29,0,10*ROW('Sanitation Data'!G105)))</f>
        <v/>
      </c>
      <c r="DB111" s="373" t="str">
        <f ca="1">+IF(OFFSET('Sanitation Data'!$G$30,0,10*ROW('Sanitation Data'!G105))="","",OFFSET('Sanitation Data'!$G$30,0,10*ROW('Sanitation Data'!G105)))</f>
        <v/>
      </c>
      <c r="DC111" s="373" t="str">
        <f ca="1">+IF(OFFSET('Sanitation Data'!$G$31,0,10*ROW('Sanitation Data'!G105))="","",OFFSET('Sanitation Data'!$G$31,0,10*ROW('Sanitation Data'!G105)))</f>
        <v/>
      </c>
      <c r="DD111" s="373" t="str">
        <f ca="1">+IF(OFFSET('Sanitation Data'!$G$32,0,10*ROW('Sanitation Data'!G105))="","",OFFSET('Sanitation Data'!$G$32,0,10*ROW('Sanitation Data'!G105)))</f>
        <v/>
      </c>
      <c r="DE111" s="373" t="str">
        <f ca="1">+IF(OFFSET('Sanitation Data'!$H$28,0,10*ROW('Sanitation Data'!H105))="","",OFFSET('Sanitation Data'!$H$28,0,10*ROW('Sanitation Data'!H105)))</f>
        <v/>
      </c>
      <c r="DF111" s="373" t="str">
        <f ca="1">+IF(OFFSET('Sanitation Data'!$H$29,0,10*ROW('Sanitation Data'!H105))="","",OFFSET('Sanitation Data'!$H$29,0,10*ROW('Sanitation Data'!H105)))</f>
        <v/>
      </c>
      <c r="DG111" s="373" t="str">
        <f ca="1">+IF(OFFSET('Sanitation Data'!$H$30,0,10*ROW('Sanitation Data'!H105))="","",OFFSET('Sanitation Data'!$H$30,0,10*ROW('Sanitation Data'!H105)))</f>
        <v/>
      </c>
      <c r="DH111" s="373" t="str">
        <f ca="1">+IF(OFFSET('Sanitation Data'!$H$31,0,10*ROW('Sanitation Data'!H105))="","",OFFSET('Sanitation Data'!$H$31,0,10*ROW('Sanitation Data'!H105)))</f>
        <v/>
      </c>
      <c r="DI111" s="373" t="str">
        <f ca="1">+IF(OFFSET('Sanitation Data'!$H$32,0,10*ROW('Sanitation Data'!H105))="","",OFFSET('Sanitation Data'!$H$32,0,10*ROW('Sanitation Data'!H105)))</f>
        <v/>
      </c>
      <c r="DJ111" s="373" t="str">
        <f ca="1">+IF(OFFSET('Sanitation Data'!$I$28,0,10*ROW('Sanitation Data'!I105))="","",OFFSET('Sanitation Data'!$I$28,0,10*ROW('Sanitation Data'!I105)))</f>
        <v/>
      </c>
      <c r="DK111" s="373" t="str">
        <f ca="1">+IF(OFFSET('Sanitation Data'!$I$29,0,10*ROW('Sanitation Data'!I105))="","",OFFSET('Sanitation Data'!$I$29,0,10*ROW('Sanitation Data'!I105)))</f>
        <v/>
      </c>
      <c r="DL111" s="373" t="str">
        <f ca="1">+IF(OFFSET('Sanitation Data'!$I$30,0,10*ROW('Sanitation Data'!I105))="","",OFFSET('Sanitation Data'!$I$30,0,10*ROW('Sanitation Data'!I105)))</f>
        <v/>
      </c>
      <c r="DM111" s="373" t="str">
        <f ca="1">+IF(OFFSET('Sanitation Data'!$I$31,0,10*ROW('Sanitation Data'!I105))="","",OFFSET('Sanitation Data'!$I$31,0,10*ROW('Sanitation Data'!I105)))</f>
        <v/>
      </c>
      <c r="DN111" s="373" t="str">
        <f ca="1">+IF(OFFSET('Sanitation Data'!$I$32,0,10*ROW('Sanitation Data'!I105))="","",OFFSET('Sanitation Data'!$I$32,0,10*ROW('Sanitation Data'!I105)))</f>
        <v/>
      </c>
      <c r="DO111" s="373" t="str">
        <f ca="1">+IF(OFFSET('Hygiene Data'!$D$11,0,10*ROW('Hygiene Data'!D105))="","",OFFSET('Hygiene Data'!$D$11,0,10*ROW('Hygiene Data'!D105)))</f>
        <v/>
      </c>
      <c r="DP111" s="373" t="str">
        <f ca="1">+IF(OFFSET('Hygiene Data'!$D$12,0,10*ROW('Hygiene Data'!D105))="","",OFFSET('Hygiene Data'!$D$12,0,10*ROW('Hygiene Data'!D105)))</f>
        <v/>
      </c>
      <c r="DQ111" s="373" t="str">
        <f ca="1">+IF(OFFSET('Hygiene Data'!$D$13,0,10*ROW('Hygiene Data'!D105))="","",OFFSET('Hygiene Data'!$D$13,0,10*ROW('Hygiene Data'!D105)))</f>
        <v/>
      </c>
      <c r="DR111" s="373" t="str">
        <f ca="1">+IF(OFFSET('Hygiene Data'!$E$11,0,10*ROW('Hygiene Data'!E105))="","",OFFSET('Hygiene Data'!$E$11,0,10*ROW('Hygiene Data'!E105)))</f>
        <v/>
      </c>
      <c r="DS111" s="373" t="str">
        <f ca="1">+IF(OFFSET('Hygiene Data'!$E$12,0,10*ROW('Hygiene Data'!E105))="","",OFFSET('Hygiene Data'!$E$12,0,10*ROW('Hygiene Data'!E105)))</f>
        <v/>
      </c>
      <c r="DT111" s="373" t="str">
        <f ca="1">+IF(OFFSET('Hygiene Data'!$E$13,0,10*ROW('Hygiene Data'!E105))="","",OFFSET('Hygiene Data'!$E$13,0,10*ROW('Hygiene Data'!E105)))</f>
        <v/>
      </c>
      <c r="DU111" s="373" t="str">
        <f ca="1">+IF(OFFSET('Hygiene Data'!$F$11,0,10*ROW('Hygiene Data'!F105))="","",OFFSET('Hygiene Data'!$F$11,0,10*ROW('Hygiene Data'!F105)))</f>
        <v/>
      </c>
      <c r="DV111" s="373" t="str">
        <f ca="1">+IF(OFFSET('Hygiene Data'!$F$12,0,10*ROW('Hygiene Data'!F105))="","",OFFSET('Hygiene Data'!$F$12,0,10*ROW('Hygiene Data'!F105)))</f>
        <v/>
      </c>
      <c r="DW111" s="373" t="str">
        <f ca="1">+IF(OFFSET('Hygiene Data'!$F$13,0,10*ROW('Hygiene Data'!F105))="","",OFFSET('Hygiene Data'!$F$13,0,10*ROW('Hygiene Data'!F105)))</f>
        <v/>
      </c>
      <c r="DX111" s="373" t="str">
        <f ca="1">+IF(OFFSET('Hygiene Data'!$G$11,0,10*ROW('Hygiene Data'!G105))="","",OFFSET('Hygiene Data'!$G$11,0,10*ROW('Hygiene Data'!G105)))</f>
        <v/>
      </c>
      <c r="DY111" s="373" t="str">
        <f ca="1">+IF(OFFSET('Hygiene Data'!$G$12,0,10*ROW('Hygiene Data'!G105))="","",OFFSET('Hygiene Data'!$G$12,0,10*ROW('Hygiene Data'!G105)))</f>
        <v/>
      </c>
      <c r="DZ111" s="373" t="str">
        <f ca="1">+IF(OFFSET('Hygiene Data'!$G$13,0,10*ROW('Hygiene Data'!G105))="","",OFFSET('Hygiene Data'!$G$13,0,10*ROW('Hygiene Data'!G105)))</f>
        <v/>
      </c>
      <c r="EA111" s="373" t="str">
        <f ca="1">+IF(OFFSET('Hygiene Data'!$H$11,0,10*ROW('Hygiene Data'!H105))="","",OFFSET('Hygiene Data'!$H$11,0,10*ROW('Hygiene Data'!H105)))</f>
        <v/>
      </c>
      <c r="EB111" s="373" t="str">
        <f ca="1">+IF(OFFSET('Hygiene Data'!$H$12,0,10*ROW('Hygiene Data'!H105))="","",OFFSET('Hygiene Data'!$H$12,0,10*ROW('Hygiene Data'!H105)))</f>
        <v/>
      </c>
      <c r="EC111" s="373" t="str">
        <f ca="1">+IF(OFFSET('Hygiene Data'!$H$13,0,10*ROW('Hygiene Data'!H105))="","",OFFSET('Hygiene Data'!$H$13,0,10*ROW('Hygiene Data'!H105)))</f>
        <v/>
      </c>
      <c r="ED111" s="373" t="str">
        <f ca="1">+IF(OFFSET('Hygiene Data'!$I$11,0,10*ROW('Hygiene Data'!I105))="","",OFFSET('Hygiene Data'!$I$11,0,10*ROW('Hygiene Data'!I105)))</f>
        <v/>
      </c>
      <c r="EE111" s="373" t="str">
        <f ca="1">+IF(OFFSET('Hygiene Data'!$I$12,0,10*ROW('Hygiene Data'!I105))="","",OFFSET('Hygiene Data'!$I$12,0,10*ROW('Hygiene Data'!I105)))</f>
        <v/>
      </c>
      <c r="EF111" s="373" t="str">
        <f ca="1">+IF(OFFSET('Hygiene Data'!$I$13,0,10*ROW('Hygiene Data'!I105))="","",OFFSET('Hygiene Data'!$I$13,0,10*ROW('Hygiene Data'!I105)))</f>
        <v/>
      </c>
    </row>
    <row r="112" spans="1:136" x14ac:dyDescent="0.25">
      <c r="A112" s="482" t="str">
        <f ca="1">+IF(OFFSET('Water Data'!$B$2,0,10*ROW('Water Data'!E106))="","",OFFSET('Water Data'!$B$2,0,10*ROW('Water Data'!E106)))</f>
        <v/>
      </c>
      <c r="B112" s="48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9" t="str">
        <f t="shared" ca="1" si="1"/>
        <v/>
      </c>
      <c r="D112" s="51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3" t="str">
        <f ca="1">+IF(OFFSET('Water Data'!$D$27,0,10*ROW('Water Data'!D106))="","",OFFSET('Water Data'!$D$27,0,10*ROW('Water Data'!D106)))</f>
        <v/>
      </c>
      <c r="BT112" s="373" t="str">
        <f ca="1">+IF(OFFSET('Water Data'!$D$28,0,10*ROW('Water Data'!D106))="","",OFFSET('Water Data'!$D$28,0,10*ROW('Water Data'!D106)))</f>
        <v/>
      </c>
      <c r="BU112" s="373" t="str">
        <f ca="1">+IF(OFFSET('Water Data'!$D$29,0,10*ROW('Water Data'!D106))="","",OFFSET('Water Data'!$D$29,0,10*ROW('Water Data'!D106)))</f>
        <v/>
      </c>
      <c r="BV112" s="373" t="str">
        <f ca="1">+IF(OFFSET('Water Data'!$E$27,0,10*ROW('Water Data'!E106))="","",OFFSET('Water Data'!$E$27,0,10*ROW('Water Data'!E106)))</f>
        <v/>
      </c>
      <c r="BW112" s="373" t="str">
        <f ca="1">+IF(OFFSET('Water Data'!$E$28,0,10*ROW('Water Data'!E106))="","",OFFSET('Water Data'!$E$28,0,10*ROW('Water Data'!E106)))</f>
        <v/>
      </c>
      <c r="BX112" s="373" t="str">
        <f ca="1">+IF(OFFSET('Water Data'!$E$29,0,10*ROW('Water Data'!E106))="","",OFFSET('Water Data'!$E$29,0,10*ROW('Water Data'!E106)))</f>
        <v/>
      </c>
      <c r="BY112" s="373" t="str">
        <f ca="1">+IF(OFFSET('Water Data'!$F$27,0,10*ROW('Water Data'!F106))="","",OFFSET('Water Data'!$F$27,0,10*ROW('Water Data'!F106)))</f>
        <v/>
      </c>
      <c r="BZ112" s="373" t="str">
        <f ca="1">+IF(OFFSET('Water Data'!$F$28,0,10*ROW('Water Data'!F106))="","",OFFSET('Water Data'!$F$28,0,10*ROW('Water Data'!F106)))</f>
        <v/>
      </c>
      <c r="CA112" s="373" t="str">
        <f ca="1">+IF(OFFSET('Water Data'!$F$29,0,10*ROW('Water Data'!F106))="","",OFFSET('Water Data'!$F$29,0,10*ROW('Water Data'!F106)))</f>
        <v/>
      </c>
      <c r="CB112" s="373" t="str">
        <f ca="1">+IF(OFFSET('Water Data'!$G$27,0,10*ROW('Water Data'!G106))="","",OFFSET('Water Data'!$G$27,0,10*ROW('Water Data'!G106)))</f>
        <v/>
      </c>
      <c r="CC112" s="373" t="str">
        <f ca="1">+IF(OFFSET('Water Data'!$G$28,0,10*ROW('Water Data'!G106))="","",OFFSET('Water Data'!$G$28,0,10*ROW('Water Data'!G106)))</f>
        <v/>
      </c>
      <c r="CD112" s="373" t="str">
        <f ca="1">+IF(OFFSET('Water Data'!$G$29,0,10*ROW('Water Data'!G106))="","",OFFSET('Water Data'!$G$29,0,10*ROW('Water Data'!G106)))</f>
        <v/>
      </c>
      <c r="CE112" s="373" t="str">
        <f ca="1">+IF(OFFSET('Water Data'!$H$27,0,10*ROW('Water Data'!H106))="","",OFFSET('Water Data'!$H$27,0,10*ROW('Water Data'!H106)))</f>
        <v/>
      </c>
      <c r="CF112" s="373" t="str">
        <f ca="1">+IF(OFFSET('Water Data'!$H$28,0,10*ROW('Water Data'!H106))="","",OFFSET('Water Data'!$H$28,0,10*ROW('Water Data'!H106)))</f>
        <v/>
      </c>
      <c r="CG112" s="373" t="str">
        <f ca="1">+IF(OFFSET('Water Data'!$H$29,0,10*ROW('Water Data'!H106))="","",OFFSET('Water Data'!$H$29,0,10*ROW('Water Data'!H106)))</f>
        <v/>
      </c>
      <c r="CH112" s="373" t="str">
        <f ca="1">+IF(OFFSET('Water Data'!$I$27,0,10*ROW('Water Data'!I106))="","",OFFSET('Water Data'!$I$27,0,10*ROW('Water Data'!I106)))</f>
        <v/>
      </c>
      <c r="CI112" s="373" t="str">
        <f ca="1">+IF(OFFSET('Water Data'!$I$28,0,10*ROW('Water Data'!I106))="","",OFFSET('Water Data'!$I$28,0,10*ROW('Water Data'!I106)))</f>
        <v/>
      </c>
      <c r="CJ112" s="373" t="str">
        <f ca="1">+IF(OFFSET('Water Data'!$I$29,0,10*ROW('Water Data'!I106))="","",OFFSET('Water Data'!$I$29,0,10*ROW('Water Data'!I106)))</f>
        <v/>
      </c>
      <c r="CK112" s="373" t="str">
        <f ca="1">+IF(OFFSET('Sanitation Data'!$D$28,0,10*ROW('Sanitation Data'!D106))="","",OFFSET('Sanitation Data'!$D$28,0,10*ROW('Sanitation Data'!D106)))</f>
        <v/>
      </c>
      <c r="CL112" s="373" t="str">
        <f ca="1">+IF(OFFSET('Sanitation Data'!$D$29,0,10*ROW('Sanitation Data'!D106))="","",OFFSET('Sanitation Data'!$D$29,0,10*ROW('Sanitation Data'!D106)))</f>
        <v/>
      </c>
      <c r="CM112" s="373" t="str">
        <f ca="1">+IF(OFFSET('Sanitation Data'!$D$30,0,10*ROW('Sanitation Data'!D106))="","",OFFSET('Sanitation Data'!$D$30,0,10*ROW('Sanitation Data'!D106)))</f>
        <v/>
      </c>
      <c r="CN112" s="373" t="str">
        <f ca="1">+IF(OFFSET('Sanitation Data'!$D$31,0,10*ROW('Sanitation Data'!D106))="","",OFFSET('Sanitation Data'!$D$31,0,10*ROW('Sanitation Data'!D106)))</f>
        <v/>
      </c>
      <c r="CO112" s="373" t="str">
        <f ca="1">+IF(OFFSET('Sanitation Data'!$D$32,0,10*ROW('Sanitation Data'!D106))="","",OFFSET('Sanitation Data'!$D$32,0,10*ROW('Sanitation Data'!D106)))</f>
        <v/>
      </c>
      <c r="CP112" s="373" t="str">
        <f ca="1">+IF(OFFSET('Sanitation Data'!$E$28,0,10*ROW('Sanitation Data'!E106))="","",OFFSET('Sanitation Data'!$E$28,0,10*ROW('Sanitation Data'!E106)))</f>
        <v/>
      </c>
      <c r="CQ112" s="373" t="str">
        <f ca="1">+IF(OFFSET('Sanitation Data'!$E$29,0,10*ROW('Sanitation Data'!E106))="","",OFFSET('Sanitation Data'!$E$29,0,10*ROW('Sanitation Data'!E106)))</f>
        <v/>
      </c>
      <c r="CR112" s="373" t="str">
        <f ca="1">+IF(OFFSET('Sanitation Data'!$E$30,0,10*ROW('Sanitation Data'!E106))="","",OFFSET('Sanitation Data'!$E$30,0,10*ROW('Sanitation Data'!E106)))</f>
        <v/>
      </c>
      <c r="CS112" s="373" t="str">
        <f ca="1">+IF(OFFSET('Sanitation Data'!$E$31,0,10*ROW('Sanitation Data'!E106))="","",OFFSET('Sanitation Data'!$E$31,0,10*ROW('Sanitation Data'!E106)))</f>
        <v/>
      </c>
      <c r="CT112" s="373" t="str">
        <f ca="1">+IF(OFFSET('Sanitation Data'!$E$32,0,10*ROW('Sanitation Data'!E106))="","",OFFSET('Sanitation Data'!$E$32,0,10*ROW('Sanitation Data'!E106)))</f>
        <v/>
      </c>
      <c r="CU112" s="373" t="str">
        <f ca="1">+IF(OFFSET('Sanitation Data'!$F$28,0,10*ROW('Sanitation Data'!F106))="","",OFFSET('Sanitation Data'!$F$28,0,10*ROW('Sanitation Data'!F106)))</f>
        <v/>
      </c>
      <c r="CV112" s="373" t="str">
        <f ca="1">+IF(OFFSET('Sanitation Data'!$F$29,0,10*ROW('Sanitation Data'!F106))="","",OFFSET('Sanitation Data'!$F$29,0,10*ROW('Sanitation Data'!F106)))</f>
        <v/>
      </c>
      <c r="CW112" s="373" t="str">
        <f ca="1">+IF(OFFSET('Sanitation Data'!$F$30,0,10*ROW('Sanitation Data'!F106))="","",OFFSET('Sanitation Data'!$F$30,0,10*ROW('Sanitation Data'!F106)))</f>
        <v/>
      </c>
      <c r="CX112" s="373" t="str">
        <f ca="1">+IF(OFFSET('Sanitation Data'!$F$31,0,10*ROW('Sanitation Data'!F106))="","",OFFSET('Sanitation Data'!$F$31,0,10*ROW('Sanitation Data'!F106)))</f>
        <v/>
      </c>
      <c r="CY112" s="373" t="str">
        <f ca="1">+IF(OFFSET('Sanitation Data'!$F$32,0,10*ROW('Sanitation Data'!F106))="","",OFFSET('Sanitation Data'!$F$32,0,10*ROW('Sanitation Data'!F106)))</f>
        <v/>
      </c>
      <c r="CZ112" s="373" t="str">
        <f ca="1">+IF(OFFSET('Sanitation Data'!$G$28,0,10*ROW('Sanitation Data'!G106))="","",OFFSET('Sanitation Data'!$G$28,0,10*ROW('Sanitation Data'!G106)))</f>
        <v/>
      </c>
      <c r="DA112" s="373" t="str">
        <f ca="1">+IF(OFFSET('Sanitation Data'!$G$29,0,10*ROW('Sanitation Data'!G106))="","",OFFSET('Sanitation Data'!$G$29,0,10*ROW('Sanitation Data'!G106)))</f>
        <v/>
      </c>
      <c r="DB112" s="373" t="str">
        <f ca="1">+IF(OFFSET('Sanitation Data'!$G$30,0,10*ROW('Sanitation Data'!G106))="","",OFFSET('Sanitation Data'!$G$30,0,10*ROW('Sanitation Data'!G106)))</f>
        <v/>
      </c>
      <c r="DC112" s="373" t="str">
        <f ca="1">+IF(OFFSET('Sanitation Data'!$G$31,0,10*ROW('Sanitation Data'!G106))="","",OFFSET('Sanitation Data'!$G$31,0,10*ROW('Sanitation Data'!G106)))</f>
        <v/>
      </c>
      <c r="DD112" s="373" t="str">
        <f ca="1">+IF(OFFSET('Sanitation Data'!$G$32,0,10*ROW('Sanitation Data'!G106))="","",OFFSET('Sanitation Data'!$G$32,0,10*ROW('Sanitation Data'!G106)))</f>
        <v/>
      </c>
      <c r="DE112" s="373" t="str">
        <f ca="1">+IF(OFFSET('Sanitation Data'!$H$28,0,10*ROW('Sanitation Data'!H106))="","",OFFSET('Sanitation Data'!$H$28,0,10*ROW('Sanitation Data'!H106)))</f>
        <v/>
      </c>
      <c r="DF112" s="373" t="str">
        <f ca="1">+IF(OFFSET('Sanitation Data'!$H$29,0,10*ROW('Sanitation Data'!H106))="","",OFFSET('Sanitation Data'!$H$29,0,10*ROW('Sanitation Data'!H106)))</f>
        <v/>
      </c>
      <c r="DG112" s="373" t="str">
        <f ca="1">+IF(OFFSET('Sanitation Data'!$H$30,0,10*ROW('Sanitation Data'!H106))="","",OFFSET('Sanitation Data'!$H$30,0,10*ROW('Sanitation Data'!H106)))</f>
        <v/>
      </c>
      <c r="DH112" s="373" t="str">
        <f ca="1">+IF(OFFSET('Sanitation Data'!$H$31,0,10*ROW('Sanitation Data'!H106))="","",OFFSET('Sanitation Data'!$H$31,0,10*ROW('Sanitation Data'!H106)))</f>
        <v/>
      </c>
      <c r="DI112" s="373" t="str">
        <f ca="1">+IF(OFFSET('Sanitation Data'!$H$32,0,10*ROW('Sanitation Data'!H106))="","",OFFSET('Sanitation Data'!$H$32,0,10*ROW('Sanitation Data'!H106)))</f>
        <v/>
      </c>
      <c r="DJ112" s="373" t="str">
        <f ca="1">+IF(OFFSET('Sanitation Data'!$I$28,0,10*ROW('Sanitation Data'!I106))="","",OFFSET('Sanitation Data'!$I$28,0,10*ROW('Sanitation Data'!I106)))</f>
        <v/>
      </c>
      <c r="DK112" s="373" t="str">
        <f ca="1">+IF(OFFSET('Sanitation Data'!$I$29,0,10*ROW('Sanitation Data'!I106))="","",OFFSET('Sanitation Data'!$I$29,0,10*ROW('Sanitation Data'!I106)))</f>
        <v/>
      </c>
      <c r="DL112" s="373" t="str">
        <f ca="1">+IF(OFFSET('Sanitation Data'!$I$30,0,10*ROW('Sanitation Data'!I106))="","",OFFSET('Sanitation Data'!$I$30,0,10*ROW('Sanitation Data'!I106)))</f>
        <v/>
      </c>
      <c r="DM112" s="373" t="str">
        <f ca="1">+IF(OFFSET('Sanitation Data'!$I$31,0,10*ROW('Sanitation Data'!I106))="","",OFFSET('Sanitation Data'!$I$31,0,10*ROW('Sanitation Data'!I106)))</f>
        <v/>
      </c>
      <c r="DN112" s="373" t="str">
        <f ca="1">+IF(OFFSET('Sanitation Data'!$I$32,0,10*ROW('Sanitation Data'!I106))="","",OFFSET('Sanitation Data'!$I$32,0,10*ROW('Sanitation Data'!I106)))</f>
        <v/>
      </c>
      <c r="DO112" s="373" t="str">
        <f ca="1">+IF(OFFSET('Hygiene Data'!$D$11,0,10*ROW('Hygiene Data'!D106))="","",OFFSET('Hygiene Data'!$D$11,0,10*ROW('Hygiene Data'!D106)))</f>
        <v/>
      </c>
      <c r="DP112" s="373" t="str">
        <f ca="1">+IF(OFFSET('Hygiene Data'!$D$12,0,10*ROW('Hygiene Data'!D106))="","",OFFSET('Hygiene Data'!$D$12,0,10*ROW('Hygiene Data'!D106)))</f>
        <v/>
      </c>
      <c r="DQ112" s="373" t="str">
        <f ca="1">+IF(OFFSET('Hygiene Data'!$D$13,0,10*ROW('Hygiene Data'!D106))="","",OFFSET('Hygiene Data'!$D$13,0,10*ROW('Hygiene Data'!D106)))</f>
        <v/>
      </c>
      <c r="DR112" s="373" t="str">
        <f ca="1">+IF(OFFSET('Hygiene Data'!$E$11,0,10*ROW('Hygiene Data'!E106))="","",OFFSET('Hygiene Data'!$E$11,0,10*ROW('Hygiene Data'!E106)))</f>
        <v/>
      </c>
      <c r="DS112" s="373" t="str">
        <f ca="1">+IF(OFFSET('Hygiene Data'!$E$12,0,10*ROW('Hygiene Data'!E106))="","",OFFSET('Hygiene Data'!$E$12,0,10*ROW('Hygiene Data'!E106)))</f>
        <v/>
      </c>
      <c r="DT112" s="373" t="str">
        <f ca="1">+IF(OFFSET('Hygiene Data'!$E$13,0,10*ROW('Hygiene Data'!E106))="","",OFFSET('Hygiene Data'!$E$13,0,10*ROW('Hygiene Data'!E106)))</f>
        <v/>
      </c>
      <c r="DU112" s="373" t="str">
        <f ca="1">+IF(OFFSET('Hygiene Data'!$F$11,0,10*ROW('Hygiene Data'!F106))="","",OFFSET('Hygiene Data'!$F$11,0,10*ROW('Hygiene Data'!F106)))</f>
        <v/>
      </c>
      <c r="DV112" s="373" t="str">
        <f ca="1">+IF(OFFSET('Hygiene Data'!$F$12,0,10*ROW('Hygiene Data'!F106))="","",OFFSET('Hygiene Data'!$F$12,0,10*ROW('Hygiene Data'!F106)))</f>
        <v/>
      </c>
      <c r="DW112" s="373" t="str">
        <f ca="1">+IF(OFFSET('Hygiene Data'!$F$13,0,10*ROW('Hygiene Data'!F106))="","",OFFSET('Hygiene Data'!$F$13,0,10*ROW('Hygiene Data'!F106)))</f>
        <v/>
      </c>
      <c r="DX112" s="373" t="str">
        <f ca="1">+IF(OFFSET('Hygiene Data'!$G$11,0,10*ROW('Hygiene Data'!G106))="","",OFFSET('Hygiene Data'!$G$11,0,10*ROW('Hygiene Data'!G106)))</f>
        <v/>
      </c>
      <c r="DY112" s="373" t="str">
        <f ca="1">+IF(OFFSET('Hygiene Data'!$G$12,0,10*ROW('Hygiene Data'!G106))="","",OFFSET('Hygiene Data'!$G$12,0,10*ROW('Hygiene Data'!G106)))</f>
        <v/>
      </c>
      <c r="DZ112" s="373" t="str">
        <f ca="1">+IF(OFFSET('Hygiene Data'!$G$13,0,10*ROW('Hygiene Data'!G106))="","",OFFSET('Hygiene Data'!$G$13,0,10*ROW('Hygiene Data'!G106)))</f>
        <v/>
      </c>
      <c r="EA112" s="373" t="str">
        <f ca="1">+IF(OFFSET('Hygiene Data'!$H$11,0,10*ROW('Hygiene Data'!H106))="","",OFFSET('Hygiene Data'!$H$11,0,10*ROW('Hygiene Data'!H106)))</f>
        <v/>
      </c>
      <c r="EB112" s="373" t="str">
        <f ca="1">+IF(OFFSET('Hygiene Data'!$H$12,0,10*ROW('Hygiene Data'!H106))="","",OFFSET('Hygiene Data'!$H$12,0,10*ROW('Hygiene Data'!H106)))</f>
        <v/>
      </c>
      <c r="EC112" s="373" t="str">
        <f ca="1">+IF(OFFSET('Hygiene Data'!$H$13,0,10*ROW('Hygiene Data'!H106))="","",OFFSET('Hygiene Data'!$H$13,0,10*ROW('Hygiene Data'!H106)))</f>
        <v/>
      </c>
      <c r="ED112" s="373" t="str">
        <f ca="1">+IF(OFFSET('Hygiene Data'!$I$11,0,10*ROW('Hygiene Data'!I106))="","",OFFSET('Hygiene Data'!$I$11,0,10*ROW('Hygiene Data'!I106)))</f>
        <v/>
      </c>
      <c r="EE112" s="373" t="str">
        <f ca="1">+IF(OFFSET('Hygiene Data'!$I$12,0,10*ROW('Hygiene Data'!I106))="","",OFFSET('Hygiene Data'!$I$12,0,10*ROW('Hygiene Data'!I106)))</f>
        <v/>
      </c>
      <c r="EF112" s="373" t="str">
        <f ca="1">+IF(OFFSET('Hygiene Data'!$I$13,0,10*ROW('Hygiene Data'!I106))="","",OFFSET('Hygiene Data'!$I$13,0,10*ROW('Hygiene Data'!I106)))</f>
        <v/>
      </c>
    </row>
    <row r="113" spans="1:136" x14ac:dyDescent="0.25">
      <c r="A113" s="482" t="str">
        <f ca="1">+IF(OFFSET('Water Data'!$B$2,0,10*ROW('Water Data'!E107))="","",OFFSET('Water Data'!$B$2,0,10*ROW('Water Data'!E107)))</f>
        <v/>
      </c>
      <c r="B113" s="48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9" t="str">
        <f t="shared" ca="1" si="1"/>
        <v/>
      </c>
      <c r="D113" s="51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3" t="str">
        <f ca="1">+IF(OFFSET('Water Data'!$D$27,0,10*ROW('Water Data'!D107))="","",OFFSET('Water Data'!$D$27,0,10*ROW('Water Data'!D107)))</f>
        <v/>
      </c>
      <c r="BT113" s="373" t="str">
        <f ca="1">+IF(OFFSET('Water Data'!$D$28,0,10*ROW('Water Data'!D107))="","",OFFSET('Water Data'!$D$28,0,10*ROW('Water Data'!D107)))</f>
        <v/>
      </c>
      <c r="BU113" s="373" t="str">
        <f ca="1">+IF(OFFSET('Water Data'!$D$29,0,10*ROW('Water Data'!D107))="","",OFFSET('Water Data'!$D$29,0,10*ROW('Water Data'!D107)))</f>
        <v/>
      </c>
      <c r="BV113" s="373" t="str">
        <f ca="1">+IF(OFFSET('Water Data'!$E$27,0,10*ROW('Water Data'!E107))="","",OFFSET('Water Data'!$E$27,0,10*ROW('Water Data'!E107)))</f>
        <v/>
      </c>
      <c r="BW113" s="373" t="str">
        <f ca="1">+IF(OFFSET('Water Data'!$E$28,0,10*ROW('Water Data'!E107))="","",OFFSET('Water Data'!$E$28,0,10*ROW('Water Data'!E107)))</f>
        <v/>
      </c>
      <c r="BX113" s="373" t="str">
        <f ca="1">+IF(OFFSET('Water Data'!$E$29,0,10*ROW('Water Data'!E107))="","",OFFSET('Water Data'!$E$29,0,10*ROW('Water Data'!E107)))</f>
        <v/>
      </c>
      <c r="BY113" s="373" t="str">
        <f ca="1">+IF(OFFSET('Water Data'!$F$27,0,10*ROW('Water Data'!F107))="","",OFFSET('Water Data'!$F$27,0,10*ROW('Water Data'!F107)))</f>
        <v/>
      </c>
      <c r="BZ113" s="373" t="str">
        <f ca="1">+IF(OFFSET('Water Data'!$F$28,0,10*ROW('Water Data'!F107))="","",OFFSET('Water Data'!$F$28,0,10*ROW('Water Data'!F107)))</f>
        <v/>
      </c>
      <c r="CA113" s="373" t="str">
        <f ca="1">+IF(OFFSET('Water Data'!$F$29,0,10*ROW('Water Data'!F107))="","",OFFSET('Water Data'!$F$29,0,10*ROW('Water Data'!F107)))</f>
        <v/>
      </c>
      <c r="CB113" s="373" t="str">
        <f ca="1">+IF(OFFSET('Water Data'!$G$27,0,10*ROW('Water Data'!G107))="","",OFFSET('Water Data'!$G$27,0,10*ROW('Water Data'!G107)))</f>
        <v/>
      </c>
      <c r="CC113" s="373" t="str">
        <f ca="1">+IF(OFFSET('Water Data'!$G$28,0,10*ROW('Water Data'!G107))="","",OFFSET('Water Data'!$G$28,0,10*ROW('Water Data'!G107)))</f>
        <v/>
      </c>
      <c r="CD113" s="373" t="str">
        <f ca="1">+IF(OFFSET('Water Data'!$G$29,0,10*ROW('Water Data'!G107))="","",OFFSET('Water Data'!$G$29,0,10*ROW('Water Data'!G107)))</f>
        <v/>
      </c>
      <c r="CE113" s="373" t="str">
        <f ca="1">+IF(OFFSET('Water Data'!$H$27,0,10*ROW('Water Data'!H107))="","",OFFSET('Water Data'!$H$27,0,10*ROW('Water Data'!H107)))</f>
        <v/>
      </c>
      <c r="CF113" s="373" t="str">
        <f ca="1">+IF(OFFSET('Water Data'!$H$28,0,10*ROW('Water Data'!H107))="","",OFFSET('Water Data'!$H$28,0,10*ROW('Water Data'!H107)))</f>
        <v/>
      </c>
      <c r="CG113" s="373" t="str">
        <f ca="1">+IF(OFFSET('Water Data'!$H$29,0,10*ROW('Water Data'!H107))="","",OFFSET('Water Data'!$H$29,0,10*ROW('Water Data'!H107)))</f>
        <v/>
      </c>
      <c r="CH113" s="373" t="str">
        <f ca="1">+IF(OFFSET('Water Data'!$I$27,0,10*ROW('Water Data'!I107))="","",OFFSET('Water Data'!$I$27,0,10*ROW('Water Data'!I107)))</f>
        <v/>
      </c>
      <c r="CI113" s="373" t="str">
        <f ca="1">+IF(OFFSET('Water Data'!$I$28,0,10*ROW('Water Data'!I107))="","",OFFSET('Water Data'!$I$28,0,10*ROW('Water Data'!I107)))</f>
        <v/>
      </c>
      <c r="CJ113" s="373" t="str">
        <f ca="1">+IF(OFFSET('Water Data'!$I$29,0,10*ROW('Water Data'!I107))="","",OFFSET('Water Data'!$I$29,0,10*ROW('Water Data'!I107)))</f>
        <v/>
      </c>
      <c r="CK113" s="373" t="str">
        <f ca="1">+IF(OFFSET('Sanitation Data'!$D$28,0,10*ROW('Sanitation Data'!D107))="","",OFFSET('Sanitation Data'!$D$28,0,10*ROW('Sanitation Data'!D107)))</f>
        <v/>
      </c>
      <c r="CL113" s="373" t="str">
        <f ca="1">+IF(OFFSET('Sanitation Data'!$D$29,0,10*ROW('Sanitation Data'!D107))="","",OFFSET('Sanitation Data'!$D$29,0,10*ROW('Sanitation Data'!D107)))</f>
        <v/>
      </c>
      <c r="CM113" s="373" t="str">
        <f ca="1">+IF(OFFSET('Sanitation Data'!$D$30,0,10*ROW('Sanitation Data'!D107))="","",OFFSET('Sanitation Data'!$D$30,0,10*ROW('Sanitation Data'!D107)))</f>
        <v/>
      </c>
      <c r="CN113" s="373" t="str">
        <f ca="1">+IF(OFFSET('Sanitation Data'!$D$31,0,10*ROW('Sanitation Data'!D107))="","",OFFSET('Sanitation Data'!$D$31,0,10*ROW('Sanitation Data'!D107)))</f>
        <v/>
      </c>
      <c r="CO113" s="373" t="str">
        <f ca="1">+IF(OFFSET('Sanitation Data'!$D$32,0,10*ROW('Sanitation Data'!D107))="","",OFFSET('Sanitation Data'!$D$32,0,10*ROW('Sanitation Data'!D107)))</f>
        <v/>
      </c>
      <c r="CP113" s="373" t="str">
        <f ca="1">+IF(OFFSET('Sanitation Data'!$E$28,0,10*ROW('Sanitation Data'!E107))="","",OFFSET('Sanitation Data'!$E$28,0,10*ROW('Sanitation Data'!E107)))</f>
        <v/>
      </c>
      <c r="CQ113" s="373" t="str">
        <f ca="1">+IF(OFFSET('Sanitation Data'!$E$29,0,10*ROW('Sanitation Data'!E107))="","",OFFSET('Sanitation Data'!$E$29,0,10*ROW('Sanitation Data'!E107)))</f>
        <v/>
      </c>
      <c r="CR113" s="373" t="str">
        <f ca="1">+IF(OFFSET('Sanitation Data'!$E$30,0,10*ROW('Sanitation Data'!E107))="","",OFFSET('Sanitation Data'!$E$30,0,10*ROW('Sanitation Data'!E107)))</f>
        <v/>
      </c>
      <c r="CS113" s="373" t="str">
        <f ca="1">+IF(OFFSET('Sanitation Data'!$E$31,0,10*ROW('Sanitation Data'!E107))="","",OFFSET('Sanitation Data'!$E$31,0,10*ROW('Sanitation Data'!E107)))</f>
        <v/>
      </c>
      <c r="CT113" s="373" t="str">
        <f ca="1">+IF(OFFSET('Sanitation Data'!$E$32,0,10*ROW('Sanitation Data'!E107))="","",OFFSET('Sanitation Data'!$E$32,0,10*ROW('Sanitation Data'!E107)))</f>
        <v/>
      </c>
      <c r="CU113" s="373" t="str">
        <f ca="1">+IF(OFFSET('Sanitation Data'!$F$28,0,10*ROW('Sanitation Data'!F107))="","",OFFSET('Sanitation Data'!$F$28,0,10*ROW('Sanitation Data'!F107)))</f>
        <v/>
      </c>
      <c r="CV113" s="373" t="str">
        <f ca="1">+IF(OFFSET('Sanitation Data'!$F$29,0,10*ROW('Sanitation Data'!F107))="","",OFFSET('Sanitation Data'!$F$29,0,10*ROW('Sanitation Data'!F107)))</f>
        <v/>
      </c>
      <c r="CW113" s="373" t="str">
        <f ca="1">+IF(OFFSET('Sanitation Data'!$F$30,0,10*ROW('Sanitation Data'!F107))="","",OFFSET('Sanitation Data'!$F$30,0,10*ROW('Sanitation Data'!F107)))</f>
        <v/>
      </c>
      <c r="CX113" s="373" t="str">
        <f ca="1">+IF(OFFSET('Sanitation Data'!$F$31,0,10*ROW('Sanitation Data'!F107))="","",OFFSET('Sanitation Data'!$F$31,0,10*ROW('Sanitation Data'!F107)))</f>
        <v/>
      </c>
      <c r="CY113" s="373" t="str">
        <f ca="1">+IF(OFFSET('Sanitation Data'!$F$32,0,10*ROW('Sanitation Data'!F107))="","",OFFSET('Sanitation Data'!$F$32,0,10*ROW('Sanitation Data'!F107)))</f>
        <v/>
      </c>
      <c r="CZ113" s="373" t="str">
        <f ca="1">+IF(OFFSET('Sanitation Data'!$G$28,0,10*ROW('Sanitation Data'!G107))="","",OFFSET('Sanitation Data'!$G$28,0,10*ROW('Sanitation Data'!G107)))</f>
        <v/>
      </c>
      <c r="DA113" s="373" t="str">
        <f ca="1">+IF(OFFSET('Sanitation Data'!$G$29,0,10*ROW('Sanitation Data'!G107))="","",OFFSET('Sanitation Data'!$G$29,0,10*ROW('Sanitation Data'!G107)))</f>
        <v/>
      </c>
      <c r="DB113" s="373" t="str">
        <f ca="1">+IF(OFFSET('Sanitation Data'!$G$30,0,10*ROW('Sanitation Data'!G107))="","",OFFSET('Sanitation Data'!$G$30,0,10*ROW('Sanitation Data'!G107)))</f>
        <v/>
      </c>
      <c r="DC113" s="373" t="str">
        <f ca="1">+IF(OFFSET('Sanitation Data'!$G$31,0,10*ROW('Sanitation Data'!G107))="","",OFFSET('Sanitation Data'!$G$31,0,10*ROW('Sanitation Data'!G107)))</f>
        <v/>
      </c>
      <c r="DD113" s="373" t="str">
        <f ca="1">+IF(OFFSET('Sanitation Data'!$G$32,0,10*ROW('Sanitation Data'!G107))="","",OFFSET('Sanitation Data'!$G$32,0,10*ROW('Sanitation Data'!G107)))</f>
        <v/>
      </c>
      <c r="DE113" s="373" t="str">
        <f ca="1">+IF(OFFSET('Sanitation Data'!$H$28,0,10*ROW('Sanitation Data'!H107))="","",OFFSET('Sanitation Data'!$H$28,0,10*ROW('Sanitation Data'!H107)))</f>
        <v/>
      </c>
      <c r="DF113" s="373" t="str">
        <f ca="1">+IF(OFFSET('Sanitation Data'!$H$29,0,10*ROW('Sanitation Data'!H107))="","",OFFSET('Sanitation Data'!$H$29,0,10*ROW('Sanitation Data'!H107)))</f>
        <v/>
      </c>
      <c r="DG113" s="373" t="str">
        <f ca="1">+IF(OFFSET('Sanitation Data'!$H$30,0,10*ROW('Sanitation Data'!H107))="","",OFFSET('Sanitation Data'!$H$30,0,10*ROW('Sanitation Data'!H107)))</f>
        <v/>
      </c>
      <c r="DH113" s="373" t="str">
        <f ca="1">+IF(OFFSET('Sanitation Data'!$H$31,0,10*ROW('Sanitation Data'!H107))="","",OFFSET('Sanitation Data'!$H$31,0,10*ROW('Sanitation Data'!H107)))</f>
        <v/>
      </c>
      <c r="DI113" s="373" t="str">
        <f ca="1">+IF(OFFSET('Sanitation Data'!$H$32,0,10*ROW('Sanitation Data'!H107))="","",OFFSET('Sanitation Data'!$H$32,0,10*ROW('Sanitation Data'!H107)))</f>
        <v/>
      </c>
      <c r="DJ113" s="373" t="str">
        <f ca="1">+IF(OFFSET('Sanitation Data'!$I$28,0,10*ROW('Sanitation Data'!I107))="","",OFFSET('Sanitation Data'!$I$28,0,10*ROW('Sanitation Data'!I107)))</f>
        <v/>
      </c>
      <c r="DK113" s="373" t="str">
        <f ca="1">+IF(OFFSET('Sanitation Data'!$I$29,0,10*ROW('Sanitation Data'!I107))="","",OFFSET('Sanitation Data'!$I$29,0,10*ROW('Sanitation Data'!I107)))</f>
        <v/>
      </c>
      <c r="DL113" s="373" t="str">
        <f ca="1">+IF(OFFSET('Sanitation Data'!$I$30,0,10*ROW('Sanitation Data'!I107))="","",OFFSET('Sanitation Data'!$I$30,0,10*ROW('Sanitation Data'!I107)))</f>
        <v/>
      </c>
      <c r="DM113" s="373" t="str">
        <f ca="1">+IF(OFFSET('Sanitation Data'!$I$31,0,10*ROW('Sanitation Data'!I107))="","",OFFSET('Sanitation Data'!$I$31,0,10*ROW('Sanitation Data'!I107)))</f>
        <v/>
      </c>
      <c r="DN113" s="373" t="str">
        <f ca="1">+IF(OFFSET('Sanitation Data'!$I$32,0,10*ROW('Sanitation Data'!I107))="","",OFFSET('Sanitation Data'!$I$32,0,10*ROW('Sanitation Data'!I107)))</f>
        <v/>
      </c>
      <c r="DO113" s="373" t="str">
        <f ca="1">+IF(OFFSET('Hygiene Data'!$D$11,0,10*ROW('Hygiene Data'!D107))="","",OFFSET('Hygiene Data'!$D$11,0,10*ROW('Hygiene Data'!D107)))</f>
        <v/>
      </c>
      <c r="DP113" s="373" t="str">
        <f ca="1">+IF(OFFSET('Hygiene Data'!$D$12,0,10*ROW('Hygiene Data'!D107))="","",OFFSET('Hygiene Data'!$D$12,0,10*ROW('Hygiene Data'!D107)))</f>
        <v/>
      </c>
      <c r="DQ113" s="373" t="str">
        <f ca="1">+IF(OFFSET('Hygiene Data'!$D$13,0,10*ROW('Hygiene Data'!D107))="","",OFFSET('Hygiene Data'!$D$13,0,10*ROW('Hygiene Data'!D107)))</f>
        <v/>
      </c>
      <c r="DR113" s="373" t="str">
        <f ca="1">+IF(OFFSET('Hygiene Data'!$E$11,0,10*ROW('Hygiene Data'!E107))="","",OFFSET('Hygiene Data'!$E$11,0,10*ROW('Hygiene Data'!E107)))</f>
        <v/>
      </c>
      <c r="DS113" s="373" t="str">
        <f ca="1">+IF(OFFSET('Hygiene Data'!$E$12,0,10*ROW('Hygiene Data'!E107))="","",OFFSET('Hygiene Data'!$E$12,0,10*ROW('Hygiene Data'!E107)))</f>
        <v/>
      </c>
      <c r="DT113" s="373" t="str">
        <f ca="1">+IF(OFFSET('Hygiene Data'!$E$13,0,10*ROW('Hygiene Data'!E107))="","",OFFSET('Hygiene Data'!$E$13,0,10*ROW('Hygiene Data'!E107)))</f>
        <v/>
      </c>
      <c r="DU113" s="373" t="str">
        <f ca="1">+IF(OFFSET('Hygiene Data'!$F$11,0,10*ROW('Hygiene Data'!F107))="","",OFFSET('Hygiene Data'!$F$11,0,10*ROW('Hygiene Data'!F107)))</f>
        <v/>
      </c>
      <c r="DV113" s="373" t="str">
        <f ca="1">+IF(OFFSET('Hygiene Data'!$F$12,0,10*ROW('Hygiene Data'!F107))="","",OFFSET('Hygiene Data'!$F$12,0,10*ROW('Hygiene Data'!F107)))</f>
        <v/>
      </c>
      <c r="DW113" s="373" t="str">
        <f ca="1">+IF(OFFSET('Hygiene Data'!$F$13,0,10*ROW('Hygiene Data'!F107))="","",OFFSET('Hygiene Data'!$F$13,0,10*ROW('Hygiene Data'!F107)))</f>
        <v/>
      </c>
      <c r="DX113" s="373" t="str">
        <f ca="1">+IF(OFFSET('Hygiene Data'!$G$11,0,10*ROW('Hygiene Data'!G107))="","",OFFSET('Hygiene Data'!$G$11,0,10*ROW('Hygiene Data'!G107)))</f>
        <v/>
      </c>
      <c r="DY113" s="373" t="str">
        <f ca="1">+IF(OFFSET('Hygiene Data'!$G$12,0,10*ROW('Hygiene Data'!G107))="","",OFFSET('Hygiene Data'!$G$12,0,10*ROW('Hygiene Data'!G107)))</f>
        <v/>
      </c>
      <c r="DZ113" s="373" t="str">
        <f ca="1">+IF(OFFSET('Hygiene Data'!$G$13,0,10*ROW('Hygiene Data'!G107))="","",OFFSET('Hygiene Data'!$G$13,0,10*ROW('Hygiene Data'!G107)))</f>
        <v/>
      </c>
      <c r="EA113" s="373" t="str">
        <f ca="1">+IF(OFFSET('Hygiene Data'!$H$11,0,10*ROW('Hygiene Data'!H107))="","",OFFSET('Hygiene Data'!$H$11,0,10*ROW('Hygiene Data'!H107)))</f>
        <v/>
      </c>
      <c r="EB113" s="373" t="str">
        <f ca="1">+IF(OFFSET('Hygiene Data'!$H$12,0,10*ROW('Hygiene Data'!H107))="","",OFFSET('Hygiene Data'!$H$12,0,10*ROW('Hygiene Data'!H107)))</f>
        <v/>
      </c>
      <c r="EC113" s="373" t="str">
        <f ca="1">+IF(OFFSET('Hygiene Data'!$H$13,0,10*ROW('Hygiene Data'!H107))="","",OFFSET('Hygiene Data'!$H$13,0,10*ROW('Hygiene Data'!H107)))</f>
        <v/>
      </c>
      <c r="ED113" s="373" t="str">
        <f ca="1">+IF(OFFSET('Hygiene Data'!$I$11,0,10*ROW('Hygiene Data'!I107))="","",OFFSET('Hygiene Data'!$I$11,0,10*ROW('Hygiene Data'!I107)))</f>
        <v/>
      </c>
      <c r="EE113" s="373" t="str">
        <f ca="1">+IF(OFFSET('Hygiene Data'!$I$12,0,10*ROW('Hygiene Data'!I107))="","",OFFSET('Hygiene Data'!$I$12,0,10*ROW('Hygiene Data'!I107)))</f>
        <v/>
      </c>
      <c r="EF113" s="373" t="str">
        <f ca="1">+IF(OFFSET('Hygiene Data'!$I$13,0,10*ROW('Hygiene Data'!I107))="","",OFFSET('Hygiene Data'!$I$13,0,10*ROW('Hygiene Data'!I107)))</f>
        <v/>
      </c>
    </row>
    <row r="114" spans="1:136" x14ac:dyDescent="0.25">
      <c r="A114" s="482" t="str">
        <f ca="1">+IF(OFFSET('Water Data'!$B$2,0,10*ROW('Water Data'!E108))="","",OFFSET('Water Data'!$B$2,0,10*ROW('Water Data'!E108)))</f>
        <v/>
      </c>
      <c r="B114" s="48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9" t="str">
        <f t="shared" ca="1" si="1"/>
        <v/>
      </c>
      <c r="D114" s="51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3" t="str">
        <f ca="1">+IF(OFFSET('Water Data'!$D$27,0,10*ROW('Water Data'!D108))="","",OFFSET('Water Data'!$D$27,0,10*ROW('Water Data'!D108)))</f>
        <v/>
      </c>
      <c r="BT114" s="373" t="str">
        <f ca="1">+IF(OFFSET('Water Data'!$D$28,0,10*ROW('Water Data'!D108))="","",OFFSET('Water Data'!$D$28,0,10*ROW('Water Data'!D108)))</f>
        <v/>
      </c>
      <c r="BU114" s="373" t="str">
        <f ca="1">+IF(OFFSET('Water Data'!$D$29,0,10*ROW('Water Data'!D108))="","",OFFSET('Water Data'!$D$29,0,10*ROW('Water Data'!D108)))</f>
        <v/>
      </c>
      <c r="BV114" s="373" t="str">
        <f ca="1">+IF(OFFSET('Water Data'!$E$27,0,10*ROW('Water Data'!E108))="","",OFFSET('Water Data'!$E$27,0,10*ROW('Water Data'!E108)))</f>
        <v/>
      </c>
      <c r="BW114" s="373" t="str">
        <f ca="1">+IF(OFFSET('Water Data'!$E$28,0,10*ROW('Water Data'!E108))="","",OFFSET('Water Data'!$E$28,0,10*ROW('Water Data'!E108)))</f>
        <v/>
      </c>
      <c r="BX114" s="373" t="str">
        <f ca="1">+IF(OFFSET('Water Data'!$E$29,0,10*ROW('Water Data'!E108))="","",OFFSET('Water Data'!$E$29,0,10*ROW('Water Data'!E108)))</f>
        <v/>
      </c>
      <c r="BY114" s="373" t="str">
        <f ca="1">+IF(OFFSET('Water Data'!$F$27,0,10*ROW('Water Data'!F108))="","",OFFSET('Water Data'!$F$27,0,10*ROW('Water Data'!F108)))</f>
        <v/>
      </c>
      <c r="BZ114" s="373" t="str">
        <f ca="1">+IF(OFFSET('Water Data'!$F$28,0,10*ROW('Water Data'!F108))="","",OFFSET('Water Data'!$F$28,0,10*ROW('Water Data'!F108)))</f>
        <v/>
      </c>
      <c r="CA114" s="373" t="str">
        <f ca="1">+IF(OFFSET('Water Data'!$F$29,0,10*ROW('Water Data'!F108))="","",OFFSET('Water Data'!$F$29,0,10*ROW('Water Data'!F108)))</f>
        <v/>
      </c>
      <c r="CB114" s="373" t="str">
        <f ca="1">+IF(OFFSET('Water Data'!$G$27,0,10*ROW('Water Data'!G108))="","",OFFSET('Water Data'!$G$27,0,10*ROW('Water Data'!G108)))</f>
        <v/>
      </c>
      <c r="CC114" s="373" t="str">
        <f ca="1">+IF(OFFSET('Water Data'!$G$28,0,10*ROW('Water Data'!G108))="","",OFFSET('Water Data'!$G$28,0,10*ROW('Water Data'!G108)))</f>
        <v/>
      </c>
      <c r="CD114" s="373" t="str">
        <f ca="1">+IF(OFFSET('Water Data'!$G$29,0,10*ROW('Water Data'!G108))="","",OFFSET('Water Data'!$G$29,0,10*ROW('Water Data'!G108)))</f>
        <v/>
      </c>
      <c r="CE114" s="373" t="str">
        <f ca="1">+IF(OFFSET('Water Data'!$H$27,0,10*ROW('Water Data'!H108))="","",OFFSET('Water Data'!$H$27,0,10*ROW('Water Data'!H108)))</f>
        <v/>
      </c>
      <c r="CF114" s="373" t="str">
        <f ca="1">+IF(OFFSET('Water Data'!$H$28,0,10*ROW('Water Data'!H108))="","",OFFSET('Water Data'!$H$28,0,10*ROW('Water Data'!H108)))</f>
        <v/>
      </c>
      <c r="CG114" s="373" t="str">
        <f ca="1">+IF(OFFSET('Water Data'!$H$29,0,10*ROW('Water Data'!H108))="","",OFFSET('Water Data'!$H$29,0,10*ROW('Water Data'!H108)))</f>
        <v/>
      </c>
      <c r="CH114" s="373" t="str">
        <f ca="1">+IF(OFFSET('Water Data'!$I$27,0,10*ROW('Water Data'!I108))="","",OFFSET('Water Data'!$I$27,0,10*ROW('Water Data'!I108)))</f>
        <v/>
      </c>
      <c r="CI114" s="373" t="str">
        <f ca="1">+IF(OFFSET('Water Data'!$I$28,0,10*ROW('Water Data'!I108))="","",OFFSET('Water Data'!$I$28,0,10*ROW('Water Data'!I108)))</f>
        <v/>
      </c>
      <c r="CJ114" s="373" t="str">
        <f ca="1">+IF(OFFSET('Water Data'!$I$29,0,10*ROW('Water Data'!I108))="","",OFFSET('Water Data'!$I$29,0,10*ROW('Water Data'!I108)))</f>
        <v/>
      </c>
      <c r="CK114" s="373" t="str">
        <f ca="1">+IF(OFFSET('Sanitation Data'!$D$28,0,10*ROW('Sanitation Data'!D108))="","",OFFSET('Sanitation Data'!$D$28,0,10*ROW('Sanitation Data'!D108)))</f>
        <v/>
      </c>
      <c r="CL114" s="373" t="str">
        <f ca="1">+IF(OFFSET('Sanitation Data'!$D$29,0,10*ROW('Sanitation Data'!D108))="","",OFFSET('Sanitation Data'!$D$29,0,10*ROW('Sanitation Data'!D108)))</f>
        <v/>
      </c>
      <c r="CM114" s="373" t="str">
        <f ca="1">+IF(OFFSET('Sanitation Data'!$D$30,0,10*ROW('Sanitation Data'!D108))="","",OFFSET('Sanitation Data'!$D$30,0,10*ROW('Sanitation Data'!D108)))</f>
        <v/>
      </c>
      <c r="CN114" s="373" t="str">
        <f ca="1">+IF(OFFSET('Sanitation Data'!$D$31,0,10*ROW('Sanitation Data'!D108))="","",OFFSET('Sanitation Data'!$D$31,0,10*ROW('Sanitation Data'!D108)))</f>
        <v/>
      </c>
      <c r="CO114" s="373" t="str">
        <f ca="1">+IF(OFFSET('Sanitation Data'!$D$32,0,10*ROW('Sanitation Data'!D108))="","",OFFSET('Sanitation Data'!$D$32,0,10*ROW('Sanitation Data'!D108)))</f>
        <v/>
      </c>
      <c r="CP114" s="373" t="str">
        <f ca="1">+IF(OFFSET('Sanitation Data'!$E$28,0,10*ROW('Sanitation Data'!E108))="","",OFFSET('Sanitation Data'!$E$28,0,10*ROW('Sanitation Data'!E108)))</f>
        <v/>
      </c>
      <c r="CQ114" s="373" t="str">
        <f ca="1">+IF(OFFSET('Sanitation Data'!$E$29,0,10*ROW('Sanitation Data'!E108))="","",OFFSET('Sanitation Data'!$E$29,0,10*ROW('Sanitation Data'!E108)))</f>
        <v/>
      </c>
      <c r="CR114" s="373" t="str">
        <f ca="1">+IF(OFFSET('Sanitation Data'!$E$30,0,10*ROW('Sanitation Data'!E108))="","",OFFSET('Sanitation Data'!$E$30,0,10*ROW('Sanitation Data'!E108)))</f>
        <v/>
      </c>
      <c r="CS114" s="373" t="str">
        <f ca="1">+IF(OFFSET('Sanitation Data'!$E$31,0,10*ROW('Sanitation Data'!E108))="","",OFFSET('Sanitation Data'!$E$31,0,10*ROW('Sanitation Data'!E108)))</f>
        <v/>
      </c>
      <c r="CT114" s="373" t="str">
        <f ca="1">+IF(OFFSET('Sanitation Data'!$E$32,0,10*ROW('Sanitation Data'!E108))="","",OFFSET('Sanitation Data'!$E$32,0,10*ROW('Sanitation Data'!E108)))</f>
        <v/>
      </c>
      <c r="CU114" s="373" t="str">
        <f ca="1">+IF(OFFSET('Sanitation Data'!$F$28,0,10*ROW('Sanitation Data'!F108))="","",OFFSET('Sanitation Data'!$F$28,0,10*ROW('Sanitation Data'!F108)))</f>
        <v/>
      </c>
      <c r="CV114" s="373" t="str">
        <f ca="1">+IF(OFFSET('Sanitation Data'!$F$29,0,10*ROW('Sanitation Data'!F108))="","",OFFSET('Sanitation Data'!$F$29,0,10*ROW('Sanitation Data'!F108)))</f>
        <v/>
      </c>
      <c r="CW114" s="373" t="str">
        <f ca="1">+IF(OFFSET('Sanitation Data'!$F$30,0,10*ROW('Sanitation Data'!F108))="","",OFFSET('Sanitation Data'!$F$30,0,10*ROW('Sanitation Data'!F108)))</f>
        <v/>
      </c>
      <c r="CX114" s="373" t="str">
        <f ca="1">+IF(OFFSET('Sanitation Data'!$F$31,0,10*ROW('Sanitation Data'!F108))="","",OFFSET('Sanitation Data'!$F$31,0,10*ROW('Sanitation Data'!F108)))</f>
        <v/>
      </c>
      <c r="CY114" s="373" t="str">
        <f ca="1">+IF(OFFSET('Sanitation Data'!$F$32,0,10*ROW('Sanitation Data'!F108))="","",OFFSET('Sanitation Data'!$F$32,0,10*ROW('Sanitation Data'!F108)))</f>
        <v/>
      </c>
      <c r="CZ114" s="373" t="str">
        <f ca="1">+IF(OFFSET('Sanitation Data'!$G$28,0,10*ROW('Sanitation Data'!G108))="","",OFFSET('Sanitation Data'!$G$28,0,10*ROW('Sanitation Data'!G108)))</f>
        <v/>
      </c>
      <c r="DA114" s="373" t="str">
        <f ca="1">+IF(OFFSET('Sanitation Data'!$G$29,0,10*ROW('Sanitation Data'!G108))="","",OFFSET('Sanitation Data'!$G$29,0,10*ROW('Sanitation Data'!G108)))</f>
        <v/>
      </c>
      <c r="DB114" s="373" t="str">
        <f ca="1">+IF(OFFSET('Sanitation Data'!$G$30,0,10*ROW('Sanitation Data'!G108))="","",OFFSET('Sanitation Data'!$G$30,0,10*ROW('Sanitation Data'!G108)))</f>
        <v/>
      </c>
      <c r="DC114" s="373" t="str">
        <f ca="1">+IF(OFFSET('Sanitation Data'!$G$31,0,10*ROW('Sanitation Data'!G108))="","",OFFSET('Sanitation Data'!$G$31,0,10*ROW('Sanitation Data'!G108)))</f>
        <v/>
      </c>
      <c r="DD114" s="373" t="str">
        <f ca="1">+IF(OFFSET('Sanitation Data'!$G$32,0,10*ROW('Sanitation Data'!G108))="","",OFFSET('Sanitation Data'!$G$32,0,10*ROW('Sanitation Data'!G108)))</f>
        <v/>
      </c>
      <c r="DE114" s="373" t="str">
        <f ca="1">+IF(OFFSET('Sanitation Data'!$H$28,0,10*ROW('Sanitation Data'!H108))="","",OFFSET('Sanitation Data'!$H$28,0,10*ROW('Sanitation Data'!H108)))</f>
        <v/>
      </c>
      <c r="DF114" s="373" t="str">
        <f ca="1">+IF(OFFSET('Sanitation Data'!$H$29,0,10*ROW('Sanitation Data'!H108))="","",OFFSET('Sanitation Data'!$H$29,0,10*ROW('Sanitation Data'!H108)))</f>
        <v/>
      </c>
      <c r="DG114" s="373" t="str">
        <f ca="1">+IF(OFFSET('Sanitation Data'!$H$30,0,10*ROW('Sanitation Data'!H108))="","",OFFSET('Sanitation Data'!$H$30,0,10*ROW('Sanitation Data'!H108)))</f>
        <v/>
      </c>
      <c r="DH114" s="373" t="str">
        <f ca="1">+IF(OFFSET('Sanitation Data'!$H$31,0,10*ROW('Sanitation Data'!H108))="","",OFFSET('Sanitation Data'!$H$31,0,10*ROW('Sanitation Data'!H108)))</f>
        <v/>
      </c>
      <c r="DI114" s="373" t="str">
        <f ca="1">+IF(OFFSET('Sanitation Data'!$H$32,0,10*ROW('Sanitation Data'!H108))="","",OFFSET('Sanitation Data'!$H$32,0,10*ROW('Sanitation Data'!H108)))</f>
        <v/>
      </c>
      <c r="DJ114" s="373" t="str">
        <f ca="1">+IF(OFFSET('Sanitation Data'!$I$28,0,10*ROW('Sanitation Data'!I108))="","",OFFSET('Sanitation Data'!$I$28,0,10*ROW('Sanitation Data'!I108)))</f>
        <v/>
      </c>
      <c r="DK114" s="373" t="str">
        <f ca="1">+IF(OFFSET('Sanitation Data'!$I$29,0,10*ROW('Sanitation Data'!I108))="","",OFFSET('Sanitation Data'!$I$29,0,10*ROW('Sanitation Data'!I108)))</f>
        <v/>
      </c>
      <c r="DL114" s="373" t="str">
        <f ca="1">+IF(OFFSET('Sanitation Data'!$I$30,0,10*ROW('Sanitation Data'!I108))="","",OFFSET('Sanitation Data'!$I$30,0,10*ROW('Sanitation Data'!I108)))</f>
        <v/>
      </c>
      <c r="DM114" s="373" t="str">
        <f ca="1">+IF(OFFSET('Sanitation Data'!$I$31,0,10*ROW('Sanitation Data'!I108))="","",OFFSET('Sanitation Data'!$I$31,0,10*ROW('Sanitation Data'!I108)))</f>
        <v/>
      </c>
      <c r="DN114" s="373" t="str">
        <f ca="1">+IF(OFFSET('Sanitation Data'!$I$32,0,10*ROW('Sanitation Data'!I108))="","",OFFSET('Sanitation Data'!$I$32,0,10*ROW('Sanitation Data'!I108)))</f>
        <v/>
      </c>
      <c r="DO114" s="373" t="str">
        <f ca="1">+IF(OFFSET('Hygiene Data'!$D$11,0,10*ROW('Hygiene Data'!D108))="","",OFFSET('Hygiene Data'!$D$11,0,10*ROW('Hygiene Data'!D108)))</f>
        <v/>
      </c>
      <c r="DP114" s="373" t="str">
        <f ca="1">+IF(OFFSET('Hygiene Data'!$D$12,0,10*ROW('Hygiene Data'!D108))="","",OFFSET('Hygiene Data'!$D$12,0,10*ROW('Hygiene Data'!D108)))</f>
        <v/>
      </c>
      <c r="DQ114" s="373" t="str">
        <f ca="1">+IF(OFFSET('Hygiene Data'!$D$13,0,10*ROW('Hygiene Data'!D108))="","",OFFSET('Hygiene Data'!$D$13,0,10*ROW('Hygiene Data'!D108)))</f>
        <v/>
      </c>
      <c r="DR114" s="373" t="str">
        <f ca="1">+IF(OFFSET('Hygiene Data'!$E$11,0,10*ROW('Hygiene Data'!E108))="","",OFFSET('Hygiene Data'!$E$11,0,10*ROW('Hygiene Data'!E108)))</f>
        <v/>
      </c>
      <c r="DS114" s="373" t="str">
        <f ca="1">+IF(OFFSET('Hygiene Data'!$E$12,0,10*ROW('Hygiene Data'!E108))="","",OFFSET('Hygiene Data'!$E$12,0,10*ROW('Hygiene Data'!E108)))</f>
        <v/>
      </c>
      <c r="DT114" s="373" t="str">
        <f ca="1">+IF(OFFSET('Hygiene Data'!$E$13,0,10*ROW('Hygiene Data'!E108))="","",OFFSET('Hygiene Data'!$E$13,0,10*ROW('Hygiene Data'!E108)))</f>
        <v/>
      </c>
      <c r="DU114" s="373" t="str">
        <f ca="1">+IF(OFFSET('Hygiene Data'!$F$11,0,10*ROW('Hygiene Data'!F108))="","",OFFSET('Hygiene Data'!$F$11,0,10*ROW('Hygiene Data'!F108)))</f>
        <v/>
      </c>
      <c r="DV114" s="373" t="str">
        <f ca="1">+IF(OFFSET('Hygiene Data'!$F$12,0,10*ROW('Hygiene Data'!F108))="","",OFFSET('Hygiene Data'!$F$12,0,10*ROW('Hygiene Data'!F108)))</f>
        <v/>
      </c>
      <c r="DW114" s="373" t="str">
        <f ca="1">+IF(OFFSET('Hygiene Data'!$F$13,0,10*ROW('Hygiene Data'!F108))="","",OFFSET('Hygiene Data'!$F$13,0,10*ROW('Hygiene Data'!F108)))</f>
        <v/>
      </c>
      <c r="DX114" s="373" t="str">
        <f ca="1">+IF(OFFSET('Hygiene Data'!$G$11,0,10*ROW('Hygiene Data'!G108))="","",OFFSET('Hygiene Data'!$G$11,0,10*ROW('Hygiene Data'!G108)))</f>
        <v/>
      </c>
      <c r="DY114" s="373" t="str">
        <f ca="1">+IF(OFFSET('Hygiene Data'!$G$12,0,10*ROW('Hygiene Data'!G108))="","",OFFSET('Hygiene Data'!$G$12,0,10*ROW('Hygiene Data'!G108)))</f>
        <v/>
      </c>
      <c r="DZ114" s="373" t="str">
        <f ca="1">+IF(OFFSET('Hygiene Data'!$G$13,0,10*ROW('Hygiene Data'!G108))="","",OFFSET('Hygiene Data'!$G$13,0,10*ROW('Hygiene Data'!G108)))</f>
        <v/>
      </c>
      <c r="EA114" s="373" t="str">
        <f ca="1">+IF(OFFSET('Hygiene Data'!$H$11,0,10*ROW('Hygiene Data'!H108))="","",OFFSET('Hygiene Data'!$H$11,0,10*ROW('Hygiene Data'!H108)))</f>
        <v/>
      </c>
      <c r="EB114" s="373" t="str">
        <f ca="1">+IF(OFFSET('Hygiene Data'!$H$12,0,10*ROW('Hygiene Data'!H108))="","",OFFSET('Hygiene Data'!$H$12,0,10*ROW('Hygiene Data'!H108)))</f>
        <v/>
      </c>
      <c r="EC114" s="373" t="str">
        <f ca="1">+IF(OFFSET('Hygiene Data'!$H$13,0,10*ROW('Hygiene Data'!H108))="","",OFFSET('Hygiene Data'!$H$13,0,10*ROW('Hygiene Data'!H108)))</f>
        <v/>
      </c>
      <c r="ED114" s="373" t="str">
        <f ca="1">+IF(OFFSET('Hygiene Data'!$I$11,0,10*ROW('Hygiene Data'!I108))="","",OFFSET('Hygiene Data'!$I$11,0,10*ROW('Hygiene Data'!I108)))</f>
        <v/>
      </c>
      <c r="EE114" s="373" t="str">
        <f ca="1">+IF(OFFSET('Hygiene Data'!$I$12,0,10*ROW('Hygiene Data'!I108))="","",OFFSET('Hygiene Data'!$I$12,0,10*ROW('Hygiene Data'!I108)))</f>
        <v/>
      </c>
      <c r="EF114" s="373" t="str">
        <f ca="1">+IF(OFFSET('Hygiene Data'!$I$13,0,10*ROW('Hygiene Data'!I108))="","",OFFSET('Hygiene Data'!$I$13,0,10*ROW('Hygiene Data'!I108)))</f>
        <v/>
      </c>
    </row>
    <row r="115" spans="1:136" x14ac:dyDescent="0.25">
      <c r="A115" s="482" t="str">
        <f ca="1">+IF(OFFSET('Water Data'!$B$2,0,10*ROW('Water Data'!E109))="","",OFFSET('Water Data'!$B$2,0,10*ROW('Water Data'!E109)))</f>
        <v/>
      </c>
      <c r="B115" s="48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9" t="str">
        <f t="shared" ca="1" si="1"/>
        <v/>
      </c>
      <c r="D115" s="51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3" t="str">
        <f ca="1">+IF(OFFSET('Water Data'!$D$27,0,10*ROW('Water Data'!D109))="","",OFFSET('Water Data'!$D$27,0,10*ROW('Water Data'!D109)))</f>
        <v/>
      </c>
      <c r="BT115" s="373" t="str">
        <f ca="1">+IF(OFFSET('Water Data'!$D$28,0,10*ROW('Water Data'!D109))="","",OFFSET('Water Data'!$D$28,0,10*ROW('Water Data'!D109)))</f>
        <v/>
      </c>
      <c r="BU115" s="373" t="str">
        <f ca="1">+IF(OFFSET('Water Data'!$D$29,0,10*ROW('Water Data'!D109))="","",OFFSET('Water Data'!$D$29,0,10*ROW('Water Data'!D109)))</f>
        <v/>
      </c>
      <c r="BV115" s="373" t="str">
        <f ca="1">+IF(OFFSET('Water Data'!$E$27,0,10*ROW('Water Data'!E109))="","",OFFSET('Water Data'!$E$27,0,10*ROW('Water Data'!E109)))</f>
        <v/>
      </c>
      <c r="BW115" s="373" t="str">
        <f ca="1">+IF(OFFSET('Water Data'!$E$28,0,10*ROW('Water Data'!E109))="","",OFFSET('Water Data'!$E$28,0,10*ROW('Water Data'!E109)))</f>
        <v/>
      </c>
      <c r="BX115" s="373" t="str">
        <f ca="1">+IF(OFFSET('Water Data'!$E$29,0,10*ROW('Water Data'!E109))="","",OFFSET('Water Data'!$E$29,0,10*ROW('Water Data'!E109)))</f>
        <v/>
      </c>
      <c r="BY115" s="373" t="str">
        <f ca="1">+IF(OFFSET('Water Data'!$F$27,0,10*ROW('Water Data'!F109))="","",OFFSET('Water Data'!$F$27,0,10*ROW('Water Data'!F109)))</f>
        <v/>
      </c>
      <c r="BZ115" s="373" t="str">
        <f ca="1">+IF(OFFSET('Water Data'!$F$28,0,10*ROW('Water Data'!F109))="","",OFFSET('Water Data'!$F$28,0,10*ROW('Water Data'!F109)))</f>
        <v/>
      </c>
      <c r="CA115" s="373" t="str">
        <f ca="1">+IF(OFFSET('Water Data'!$F$29,0,10*ROW('Water Data'!F109))="","",OFFSET('Water Data'!$F$29,0,10*ROW('Water Data'!F109)))</f>
        <v/>
      </c>
      <c r="CB115" s="373" t="str">
        <f ca="1">+IF(OFFSET('Water Data'!$G$27,0,10*ROW('Water Data'!G109))="","",OFFSET('Water Data'!$G$27,0,10*ROW('Water Data'!G109)))</f>
        <v/>
      </c>
      <c r="CC115" s="373" t="str">
        <f ca="1">+IF(OFFSET('Water Data'!$G$28,0,10*ROW('Water Data'!G109))="","",OFFSET('Water Data'!$G$28,0,10*ROW('Water Data'!G109)))</f>
        <v/>
      </c>
      <c r="CD115" s="373" t="str">
        <f ca="1">+IF(OFFSET('Water Data'!$G$29,0,10*ROW('Water Data'!G109))="","",OFFSET('Water Data'!$G$29,0,10*ROW('Water Data'!G109)))</f>
        <v/>
      </c>
      <c r="CE115" s="373" t="str">
        <f ca="1">+IF(OFFSET('Water Data'!$H$27,0,10*ROW('Water Data'!H109))="","",OFFSET('Water Data'!$H$27,0,10*ROW('Water Data'!H109)))</f>
        <v/>
      </c>
      <c r="CF115" s="373" t="str">
        <f ca="1">+IF(OFFSET('Water Data'!$H$28,0,10*ROW('Water Data'!H109))="","",OFFSET('Water Data'!$H$28,0,10*ROW('Water Data'!H109)))</f>
        <v/>
      </c>
      <c r="CG115" s="373" t="str">
        <f ca="1">+IF(OFFSET('Water Data'!$H$29,0,10*ROW('Water Data'!H109))="","",OFFSET('Water Data'!$H$29,0,10*ROW('Water Data'!H109)))</f>
        <v/>
      </c>
      <c r="CH115" s="373" t="str">
        <f ca="1">+IF(OFFSET('Water Data'!$I$27,0,10*ROW('Water Data'!I109))="","",OFFSET('Water Data'!$I$27,0,10*ROW('Water Data'!I109)))</f>
        <v/>
      </c>
      <c r="CI115" s="373" t="str">
        <f ca="1">+IF(OFFSET('Water Data'!$I$28,0,10*ROW('Water Data'!I109))="","",OFFSET('Water Data'!$I$28,0,10*ROW('Water Data'!I109)))</f>
        <v/>
      </c>
      <c r="CJ115" s="373" t="str">
        <f ca="1">+IF(OFFSET('Water Data'!$I$29,0,10*ROW('Water Data'!I109))="","",OFFSET('Water Data'!$I$29,0,10*ROW('Water Data'!I109)))</f>
        <v/>
      </c>
      <c r="CK115" s="373" t="str">
        <f ca="1">+IF(OFFSET('Sanitation Data'!$D$28,0,10*ROW('Sanitation Data'!D109))="","",OFFSET('Sanitation Data'!$D$28,0,10*ROW('Sanitation Data'!D109)))</f>
        <v/>
      </c>
      <c r="CL115" s="373" t="str">
        <f ca="1">+IF(OFFSET('Sanitation Data'!$D$29,0,10*ROW('Sanitation Data'!D109))="","",OFFSET('Sanitation Data'!$D$29,0,10*ROW('Sanitation Data'!D109)))</f>
        <v/>
      </c>
      <c r="CM115" s="373" t="str">
        <f ca="1">+IF(OFFSET('Sanitation Data'!$D$30,0,10*ROW('Sanitation Data'!D109))="","",OFFSET('Sanitation Data'!$D$30,0,10*ROW('Sanitation Data'!D109)))</f>
        <v/>
      </c>
      <c r="CN115" s="373" t="str">
        <f ca="1">+IF(OFFSET('Sanitation Data'!$D$31,0,10*ROW('Sanitation Data'!D109))="","",OFFSET('Sanitation Data'!$D$31,0,10*ROW('Sanitation Data'!D109)))</f>
        <v/>
      </c>
      <c r="CO115" s="373" t="str">
        <f ca="1">+IF(OFFSET('Sanitation Data'!$D$32,0,10*ROW('Sanitation Data'!D109))="","",OFFSET('Sanitation Data'!$D$32,0,10*ROW('Sanitation Data'!D109)))</f>
        <v/>
      </c>
      <c r="CP115" s="373" t="str">
        <f ca="1">+IF(OFFSET('Sanitation Data'!$E$28,0,10*ROW('Sanitation Data'!E109))="","",OFFSET('Sanitation Data'!$E$28,0,10*ROW('Sanitation Data'!E109)))</f>
        <v/>
      </c>
      <c r="CQ115" s="373" t="str">
        <f ca="1">+IF(OFFSET('Sanitation Data'!$E$29,0,10*ROW('Sanitation Data'!E109))="","",OFFSET('Sanitation Data'!$E$29,0,10*ROW('Sanitation Data'!E109)))</f>
        <v/>
      </c>
      <c r="CR115" s="373" t="str">
        <f ca="1">+IF(OFFSET('Sanitation Data'!$E$30,0,10*ROW('Sanitation Data'!E109))="","",OFFSET('Sanitation Data'!$E$30,0,10*ROW('Sanitation Data'!E109)))</f>
        <v/>
      </c>
      <c r="CS115" s="373" t="str">
        <f ca="1">+IF(OFFSET('Sanitation Data'!$E$31,0,10*ROW('Sanitation Data'!E109))="","",OFFSET('Sanitation Data'!$E$31,0,10*ROW('Sanitation Data'!E109)))</f>
        <v/>
      </c>
      <c r="CT115" s="373" t="str">
        <f ca="1">+IF(OFFSET('Sanitation Data'!$E$32,0,10*ROW('Sanitation Data'!E109))="","",OFFSET('Sanitation Data'!$E$32,0,10*ROW('Sanitation Data'!E109)))</f>
        <v/>
      </c>
      <c r="CU115" s="373" t="str">
        <f ca="1">+IF(OFFSET('Sanitation Data'!$F$28,0,10*ROW('Sanitation Data'!F109))="","",OFFSET('Sanitation Data'!$F$28,0,10*ROW('Sanitation Data'!F109)))</f>
        <v/>
      </c>
      <c r="CV115" s="373" t="str">
        <f ca="1">+IF(OFFSET('Sanitation Data'!$F$29,0,10*ROW('Sanitation Data'!F109))="","",OFFSET('Sanitation Data'!$F$29,0,10*ROW('Sanitation Data'!F109)))</f>
        <v/>
      </c>
      <c r="CW115" s="373" t="str">
        <f ca="1">+IF(OFFSET('Sanitation Data'!$F$30,0,10*ROW('Sanitation Data'!F109))="","",OFFSET('Sanitation Data'!$F$30,0,10*ROW('Sanitation Data'!F109)))</f>
        <v/>
      </c>
      <c r="CX115" s="373" t="str">
        <f ca="1">+IF(OFFSET('Sanitation Data'!$F$31,0,10*ROW('Sanitation Data'!F109))="","",OFFSET('Sanitation Data'!$F$31,0,10*ROW('Sanitation Data'!F109)))</f>
        <v/>
      </c>
      <c r="CY115" s="373" t="str">
        <f ca="1">+IF(OFFSET('Sanitation Data'!$F$32,0,10*ROW('Sanitation Data'!F109))="","",OFFSET('Sanitation Data'!$F$32,0,10*ROW('Sanitation Data'!F109)))</f>
        <v/>
      </c>
      <c r="CZ115" s="373" t="str">
        <f ca="1">+IF(OFFSET('Sanitation Data'!$G$28,0,10*ROW('Sanitation Data'!G109))="","",OFFSET('Sanitation Data'!$G$28,0,10*ROW('Sanitation Data'!G109)))</f>
        <v/>
      </c>
      <c r="DA115" s="373" t="str">
        <f ca="1">+IF(OFFSET('Sanitation Data'!$G$29,0,10*ROW('Sanitation Data'!G109))="","",OFFSET('Sanitation Data'!$G$29,0,10*ROW('Sanitation Data'!G109)))</f>
        <v/>
      </c>
      <c r="DB115" s="373" t="str">
        <f ca="1">+IF(OFFSET('Sanitation Data'!$G$30,0,10*ROW('Sanitation Data'!G109))="","",OFFSET('Sanitation Data'!$G$30,0,10*ROW('Sanitation Data'!G109)))</f>
        <v/>
      </c>
      <c r="DC115" s="373" t="str">
        <f ca="1">+IF(OFFSET('Sanitation Data'!$G$31,0,10*ROW('Sanitation Data'!G109))="","",OFFSET('Sanitation Data'!$G$31,0,10*ROW('Sanitation Data'!G109)))</f>
        <v/>
      </c>
      <c r="DD115" s="373" t="str">
        <f ca="1">+IF(OFFSET('Sanitation Data'!$G$32,0,10*ROW('Sanitation Data'!G109))="","",OFFSET('Sanitation Data'!$G$32,0,10*ROW('Sanitation Data'!G109)))</f>
        <v/>
      </c>
      <c r="DE115" s="373" t="str">
        <f ca="1">+IF(OFFSET('Sanitation Data'!$H$28,0,10*ROW('Sanitation Data'!H109))="","",OFFSET('Sanitation Data'!$H$28,0,10*ROW('Sanitation Data'!H109)))</f>
        <v/>
      </c>
      <c r="DF115" s="373" t="str">
        <f ca="1">+IF(OFFSET('Sanitation Data'!$H$29,0,10*ROW('Sanitation Data'!H109))="","",OFFSET('Sanitation Data'!$H$29,0,10*ROW('Sanitation Data'!H109)))</f>
        <v/>
      </c>
      <c r="DG115" s="373" t="str">
        <f ca="1">+IF(OFFSET('Sanitation Data'!$H$30,0,10*ROW('Sanitation Data'!H109))="","",OFFSET('Sanitation Data'!$H$30,0,10*ROW('Sanitation Data'!H109)))</f>
        <v/>
      </c>
      <c r="DH115" s="373" t="str">
        <f ca="1">+IF(OFFSET('Sanitation Data'!$H$31,0,10*ROW('Sanitation Data'!H109))="","",OFFSET('Sanitation Data'!$H$31,0,10*ROW('Sanitation Data'!H109)))</f>
        <v/>
      </c>
      <c r="DI115" s="373" t="str">
        <f ca="1">+IF(OFFSET('Sanitation Data'!$H$32,0,10*ROW('Sanitation Data'!H109))="","",OFFSET('Sanitation Data'!$H$32,0,10*ROW('Sanitation Data'!H109)))</f>
        <v/>
      </c>
      <c r="DJ115" s="373" t="str">
        <f ca="1">+IF(OFFSET('Sanitation Data'!$I$28,0,10*ROW('Sanitation Data'!I109))="","",OFFSET('Sanitation Data'!$I$28,0,10*ROW('Sanitation Data'!I109)))</f>
        <v/>
      </c>
      <c r="DK115" s="373" t="str">
        <f ca="1">+IF(OFFSET('Sanitation Data'!$I$29,0,10*ROW('Sanitation Data'!I109))="","",OFFSET('Sanitation Data'!$I$29,0,10*ROW('Sanitation Data'!I109)))</f>
        <v/>
      </c>
      <c r="DL115" s="373" t="str">
        <f ca="1">+IF(OFFSET('Sanitation Data'!$I$30,0,10*ROW('Sanitation Data'!I109))="","",OFFSET('Sanitation Data'!$I$30,0,10*ROW('Sanitation Data'!I109)))</f>
        <v/>
      </c>
      <c r="DM115" s="373" t="str">
        <f ca="1">+IF(OFFSET('Sanitation Data'!$I$31,0,10*ROW('Sanitation Data'!I109))="","",OFFSET('Sanitation Data'!$I$31,0,10*ROW('Sanitation Data'!I109)))</f>
        <v/>
      </c>
      <c r="DN115" s="373" t="str">
        <f ca="1">+IF(OFFSET('Sanitation Data'!$I$32,0,10*ROW('Sanitation Data'!I109))="","",OFFSET('Sanitation Data'!$I$32,0,10*ROW('Sanitation Data'!I109)))</f>
        <v/>
      </c>
      <c r="DO115" s="373" t="str">
        <f ca="1">+IF(OFFSET('Hygiene Data'!$D$11,0,10*ROW('Hygiene Data'!D109))="","",OFFSET('Hygiene Data'!$D$11,0,10*ROW('Hygiene Data'!D109)))</f>
        <v/>
      </c>
      <c r="DP115" s="373" t="str">
        <f ca="1">+IF(OFFSET('Hygiene Data'!$D$12,0,10*ROW('Hygiene Data'!D109))="","",OFFSET('Hygiene Data'!$D$12,0,10*ROW('Hygiene Data'!D109)))</f>
        <v/>
      </c>
      <c r="DQ115" s="373" t="str">
        <f ca="1">+IF(OFFSET('Hygiene Data'!$D$13,0,10*ROW('Hygiene Data'!D109))="","",OFFSET('Hygiene Data'!$D$13,0,10*ROW('Hygiene Data'!D109)))</f>
        <v/>
      </c>
      <c r="DR115" s="373" t="str">
        <f ca="1">+IF(OFFSET('Hygiene Data'!$E$11,0,10*ROW('Hygiene Data'!E109))="","",OFFSET('Hygiene Data'!$E$11,0,10*ROW('Hygiene Data'!E109)))</f>
        <v/>
      </c>
      <c r="DS115" s="373" t="str">
        <f ca="1">+IF(OFFSET('Hygiene Data'!$E$12,0,10*ROW('Hygiene Data'!E109))="","",OFFSET('Hygiene Data'!$E$12,0,10*ROW('Hygiene Data'!E109)))</f>
        <v/>
      </c>
      <c r="DT115" s="373" t="str">
        <f ca="1">+IF(OFFSET('Hygiene Data'!$E$13,0,10*ROW('Hygiene Data'!E109))="","",OFFSET('Hygiene Data'!$E$13,0,10*ROW('Hygiene Data'!E109)))</f>
        <v/>
      </c>
      <c r="DU115" s="373" t="str">
        <f ca="1">+IF(OFFSET('Hygiene Data'!$F$11,0,10*ROW('Hygiene Data'!F109))="","",OFFSET('Hygiene Data'!$F$11,0,10*ROW('Hygiene Data'!F109)))</f>
        <v/>
      </c>
      <c r="DV115" s="373" t="str">
        <f ca="1">+IF(OFFSET('Hygiene Data'!$F$12,0,10*ROW('Hygiene Data'!F109))="","",OFFSET('Hygiene Data'!$F$12,0,10*ROW('Hygiene Data'!F109)))</f>
        <v/>
      </c>
      <c r="DW115" s="373" t="str">
        <f ca="1">+IF(OFFSET('Hygiene Data'!$F$13,0,10*ROW('Hygiene Data'!F109))="","",OFFSET('Hygiene Data'!$F$13,0,10*ROW('Hygiene Data'!F109)))</f>
        <v/>
      </c>
      <c r="DX115" s="373" t="str">
        <f ca="1">+IF(OFFSET('Hygiene Data'!$G$11,0,10*ROW('Hygiene Data'!G109))="","",OFFSET('Hygiene Data'!$G$11,0,10*ROW('Hygiene Data'!G109)))</f>
        <v/>
      </c>
      <c r="DY115" s="373" t="str">
        <f ca="1">+IF(OFFSET('Hygiene Data'!$G$12,0,10*ROW('Hygiene Data'!G109))="","",OFFSET('Hygiene Data'!$G$12,0,10*ROW('Hygiene Data'!G109)))</f>
        <v/>
      </c>
      <c r="DZ115" s="373" t="str">
        <f ca="1">+IF(OFFSET('Hygiene Data'!$G$13,0,10*ROW('Hygiene Data'!G109))="","",OFFSET('Hygiene Data'!$G$13,0,10*ROW('Hygiene Data'!G109)))</f>
        <v/>
      </c>
      <c r="EA115" s="373" t="str">
        <f ca="1">+IF(OFFSET('Hygiene Data'!$H$11,0,10*ROW('Hygiene Data'!H109))="","",OFFSET('Hygiene Data'!$H$11,0,10*ROW('Hygiene Data'!H109)))</f>
        <v/>
      </c>
      <c r="EB115" s="373" t="str">
        <f ca="1">+IF(OFFSET('Hygiene Data'!$H$12,0,10*ROW('Hygiene Data'!H109))="","",OFFSET('Hygiene Data'!$H$12,0,10*ROW('Hygiene Data'!H109)))</f>
        <v/>
      </c>
      <c r="EC115" s="373" t="str">
        <f ca="1">+IF(OFFSET('Hygiene Data'!$H$13,0,10*ROW('Hygiene Data'!H109))="","",OFFSET('Hygiene Data'!$H$13,0,10*ROW('Hygiene Data'!H109)))</f>
        <v/>
      </c>
      <c r="ED115" s="373" t="str">
        <f ca="1">+IF(OFFSET('Hygiene Data'!$I$11,0,10*ROW('Hygiene Data'!I109))="","",OFFSET('Hygiene Data'!$I$11,0,10*ROW('Hygiene Data'!I109)))</f>
        <v/>
      </c>
      <c r="EE115" s="373" t="str">
        <f ca="1">+IF(OFFSET('Hygiene Data'!$I$12,0,10*ROW('Hygiene Data'!I109))="","",OFFSET('Hygiene Data'!$I$12,0,10*ROW('Hygiene Data'!I109)))</f>
        <v/>
      </c>
      <c r="EF115" s="373" t="str">
        <f ca="1">+IF(OFFSET('Hygiene Data'!$I$13,0,10*ROW('Hygiene Data'!I109))="","",OFFSET('Hygiene Data'!$I$13,0,10*ROW('Hygiene Data'!I109)))</f>
        <v/>
      </c>
    </row>
    <row r="116" spans="1:136" x14ac:dyDescent="0.25">
      <c r="A116" s="482" t="str">
        <f ca="1">+IF(OFFSET('Water Data'!$B$2,0,10*ROW('Water Data'!E110))="","",OFFSET('Water Data'!$B$2,0,10*ROW('Water Data'!E110)))</f>
        <v/>
      </c>
      <c r="B116" s="48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9" t="str">
        <f t="shared" ca="1" si="1"/>
        <v/>
      </c>
      <c r="D116" s="51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3" t="str">
        <f ca="1">+IF(OFFSET('Water Data'!$D$27,0,10*ROW('Water Data'!D110))="","",OFFSET('Water Data'!$D$27,0,10*ROW('Water Data'!D110)))</f>
        <v/>
      </c>
      <c r="BT116" s="373" t="str">
        <f ca="1">+IF(OFFSET('Water Data'!$D$28,0,10*ROW('Water Data'!D110))="","",OFFSET('Water Data'!$D$28,0,10*ROW('Water Data'!D110)))</f>
        <v/>
      </c>
      <c r="BU116" s="373" t="str">
        <f ca="1">+IF(OFFSET('Water Data'!$D$29,0,10*ROW('Water Data'!D110))="","",OFFSET('Water Data'!$D$29,0,10*ROW('Water Data'!D110)))</f>
        <v/>
      </c>
      <c r="BV116" s="373" t="str">
        <f ca="1">+IF(OFFSET('Water Data'!$E$27,0,10*ROW('Water Data'!E110))="","",OFFSET('Water Data'!$E$27,0,10*ROW('Water Data'!E110)))</f>
        <v/>
      </c>
      <c r="BW116" s="373" t="str">
        <f ca="1">+IF(OFFSET('Water Data'!$E$28,0,10*ROW('Water Data'!E110))="","",OFFSET('Water Data'!$E$28,0,10*ROW('Water Data'!E110)))</f>
        <v/>
      </c>
      <c r="BX116" s="373" t="str">
        <f ca="1">+IF(OFFSET('Water Data'!$E$29,0,10*ROW('Water Data'!E110))="","",OFFSET('Water Data'!$E$29,0,10*ROW('Water Data'!E110)))</f>
        <v/>
      </c>
      <c r="BY116" s="373" t="str">
        <f ca="1">+IF(OFFSET('Water Data'!$F$27,0,10*ROW('Water Data'!F110))="","",OFFSET('Water Data'!$F$27,0,10*ROW('Water Data'!F110)))</f>
        <v/>
      </c>
      <c r="BZ116" s="373" t="str">
        <f ca="1">+IF(OFFSET('Water Data'!$F$28,0,10*ROW('Water Data'!F110))="","",OFFSET('Water Data'!$F$28,0,10*ROW('Water Data'!F110)))</f>
        <v/>
      </c>
      <c r="CA116" s="373" t="str">
        <f ca="1">+IF(OFFSET('Water Data'!$F$29,0,10*ROW('Water Data'!F110))="","",OFFSET('Water Data'!$F$29,0,10*ROW('Water Data'!F110)))</f>
        <v/>
      </c>
      <c r="CB116" s="373" t="str">
        <f ca="1">+IF(OFFSET('Water Data'!$G$27,0,10*ROW('Water Data'!G110))="","",OFFSET('Water Data'!$G$27,0,10*ROW('Water Data'!G110)))</f>
        <v/>
      </c>
      <c r="CC116" s="373" t="str">
        <f ca="1">+IF(OFFSET('Water Data'!$G$28,0,10*ROW('Water Data'!G110))="","",OFFSET('Water Data'!$G$28,0,10*ROW('Water Data'!G110)))</f>
        <v/>
      </c>
      <c r="CD116" s="373" t="str">
        <f ca="1">+IF(OFFSET('Water Data'!$G$29,0,10*ROW('Water Data'!G110))="","",OFFSET('Water Data'!$G$29,0,10*ROW('Water Data'!G110)))</f>
        <v/>
      </c>
      <c r="CE116" s="373" t="str">
        <f ca="1">+IF(OFFSET('Water Data'!$H$27,0,10*ROW('Water Data'!H110))="","",OFFSET('Water Data'!$H$27,0,10*ROW('Water Data'!H110)))</f>
        <v/>
      </c>
      <c r="CF116" s="373" t="str">
        <f ca="1">+IF(OFFSET('Water Data'!$H$28,0,10*ROW('Water Data'!H110))="","",OFFSET('Water Data'!$H$28,0,10*ROW('Water Data'!H110)))</f>
        <v/>
      </c>
      <c r="CG116" s="373" t="str">
        <f ca="1">+IF(OFFSET('Water Data'!$H$29,0,10*ROW('Water Data'!H110))="","",OFFSET('Water Data'!$H$29,0,10*ROW('Water Data'!H110)))</f>
        <v/>
      </c>
      <c r="CH116" s="373" t="str">
        <f ca="1">+IF(OFFSET('Water Data'!$I$27,0,10*ROW('Water Data'!I110))="","",OFFSET('Water Data'!$I$27,0,10*ROW('Water Data'!I110)))</f>
        <v/>
      </c>
      <c r="CI116" s="373" t="str">
        <f ca="1">+IF(OFFSET('Water Data'!$I$28,0,10*ROW('Water Data'!I110))="","",OFFSET('Water Data'!$I$28,0,10*ROW('Water Data'!I110)))</f>
        <v/>
      </c>
      <c r="CJ116" s="373" t="str">
        <f ca="1">+IF(OFFSET('Water Data'!$I$29,0,10*ROW('Water Data'!I110))="","",OFFSET('Water Data'!$I$29,0,10*ROW('Water Data'!I110)))</f>
        <v/>
      </c>
      <c r="CK116" s="373" t="str">
        <f ca="1">+IF(OFFSET('Sanitation Data'!$D$28,0,10*ROW('Sanitation Data'!D110))="","",OFFSET('Sanitation Data'!$D$28,0,10*ROW('Sanitation Data'!D110)))</f>
        <v/>
      </c>
      <c r="CL116" s="373" t="str">
        <f ca="1">+IF(OFFSET('Sanitation Data'!$D$29,0,10*ROW('Sanitation Data'!D110))="","",OFFSET('Sanitation Data'!$D$29,0,10*ROW('Sanitation Data'!D110)))</f>
        <v/>
      </c>
      <c r="CM116" s="373" t="str">
        <f ca="1">+IF(OFFSET('Sanitation Data'!$D$30,0,10*ROW('Sanitation Data'!D110))="","",OFFSET('Sanitation Data'!$D$30,0,10*ROW('Sanitation Data'!D110)))</f>
        <v/>
      </c>
      <c r="CN116" s="373" t="str">
        <f ca="1">+IF(OFFSET('Sanitation Data'!$D$31,0,10*ROW('Sanitation Data'!D110))="","",OFFSET('Sanitation Data'!$D$31,0,10*ROW('Sanitation Data'!D110)))</f>
        <v/>
      </c>
      <c r="CO116" s="373" t="str">
        <f ca="1">+IF(OFFSET('Sanitation Data'!$D$32,0,10*ROW('Sanitation Data'!D110))="","",OFFSET('Sanitation Data'!$D$32,0,10*ROW('Sanitation Data'!D110)))</f>
        <v/>
      </c>
      <c r="CP116" s="373" t="str">
        <f ca="1">+IF(OFFSET('Sanitation Data'!$E$28,0,10*ROW('Sanitation Data'!E110))="","",OFFSET('Sanitation Data'!$E$28,0,10*ROW('Sanitation Data'!E110)))</f>
        <v/>
      </c>
      <c r="CQ116" s="373" t="str">
        <f ca="1">+IF(OFFSET('Sanitation Data'!$E$29,0,10*ROW('Sanitation Data'!E110))="","",OFFSET('Sanitation Data'!$E$29,0,10*ROW('Sanitation Data'!E110)))</f>
        <v/>
      </c>
      <c r="CR116" s="373" t="str">
        <f ca="1">+IF(OFFSET('Sanitation Data'!$E$30,0,10*ROW('Sanitation Data'!E110))="","",OFFSET('Sanitation Data'!$E$30,0,10*ROW('Sanitation Data'!E110)))</f>
        <v/>
      </c>
      <c r="CS116" s="373" t="str">
        <f ca="1">+IF(OFFSET('Sanitation Data'!$E$31,0,10*ROW('Sanitation Data'!E110))="","",OFFSET('Sanitation Data'!$E$31,0,10*ROW('Sanitation Data'!E110)))</f>
        <v/>
      </c>
      <c r="CT116" s="373" t="str">
        <f ca="1">+IF(OFFSET('Sanitation Data'!$E$32,0,10*ROW('Sanitation Data'!E110))="","",OFFSET('Sanitation Data'!$E$32,0,10*ROW('Sanitation Data'!E110)))</f>
        <v/>
      </c>
      <c r="CU116" s="373" t="str">
        <f ca="1">+IF(OFFSET('Sanitation Data'!$F$28,0,10*ROW('Sanitation Data'!F110))="","",OFFSET('Sanitation Data'!$F$28,0,10*ROW('Sanitation Data'!F110)))</f>
        <v/>
      </c>
      <c r="CV116" s="373" t="str">
        <f ca="1">+IF(OFFSET('Sanitation Data'!$F$29,0,10*ROW('Sanitation Data'!F110))="","",OFFSET('Sanitation Data'!$F$29,0,10*ROW('Sanitation Data'!F110)))</f>
        <v/>
      </c>
      <c r="CW116" s="373" t="str">
        <f ca="1">+IF(OFFSET('Sanitation Data'!$F$30,0,10*ROW('Sanitation Data'!F110))="","",OFFSET('Sanitation Data'!$F$30,0,10*ROW('Sanitation Data'!F110)))</f>
        <v/>
      </c>
      <c r="CX116" s="373" t="str">
        <f ca="1">+IF(OFFSET('Sanitation Data'!$F$31,0,10*ROW('Sanitation Data'!F110))="","",OFFSET('Sanitation Data'!$F$31,0,10*ROW('Sanitation Data'!F110)))</f>
        <v/>
      </c>
      <c r="CY116" s="373" t="str">
        <f ca="1">+IF(OFFSET('Sanitation Data'!$F$32,0,10*ROW('Sanitation Data'!F110))="","",OFFSET('Sanitation Data'!$F$32,0,10*ROW('Sanitation Data'!F110)))</f>
        <v/>
      </c>
      <c r="CZ116" s="373" t="str">
        <f ca="1">+IF(OFFSET('Sanitation Data'!$G$28,0,10*ROW('Sanitation Data'!G110))="","",OFFSET('Sanitation Data'!$G$28,0,10*ROW('Sanitation Data'!G110)))</f>
        <v/>
      </c>
      <c r="DA116" s="373" t="str">
        <f ca="1">+IF(OFFSET('Sanitation Data'!$G$29,0,10*ROW('Sanitation Data'!G110))="","",OFFSET('Sanitation Data'!$G$29,0,10*ROW('Sanitation Data'!G110)))</f>
        <v/>
      </c>
      <c r="DB116" s="373" t="str">
        <f ca="1">+IF(OFFSET('Sanitation Data'!$G$30,0,10*ROW('Sanitation Data'!G110))="","",OFFSET('Sanitation Data'!$G$30,0,10*ROW('Sanitation Data'!G110)))</f>
        <v/>
      </c>
      <c r="DC116" s="373" t="str">
        <f ca="1">+IF(OFFSET('Sanitation Data'!$G$31,0,10*ROW('Sanitation Data'!G110))="","",OFFSET('Sanitation Data'!$G$31,0,10*ROW('Sanitation Data'!G110)))</f>
        <v/>
      </c>
      <c r="DD116" s="373" t="str">
        <f ca="1">+IF(OFFSET('Sanitation Data'!$G$32,0,10*ROW('Sanitation Data'!G110))="","",OFFSET('Sanitation Data'!$G$32,0,10*ROW('Sanitation Data'!G110)))</f>
        <v/>
      </c>
      <c r="DE116" s="373" t="str">
        <f ca="1">+IF(OFFSET('Sanitation Data'!$H$28,0,10*ROW('Sanitation Data'!H110))="","",OFFSET('Sanitation Data'!$H$28,0,10*ROW('Sanitation Data'!H110)))</f>
        <v/>
      </c>
      <c r="DF116" s="373" t="str">
        <f ca="1">+IF(OFFSET('Sanitation Data'!$H$29,0,10*ROW('Sanitation Data'!H110))="","",OFFSET('Sanitation Data'!$H$29,0,10*ROW('Sanitation Data'!H110)))</f>
        <v/>
      </c>
      <c r="DG116" s="373" t="str">
        <f ca="1">+IF(OFFSET('Sanitation Data'!$H$30,0,10*ROW('Sanitation Data'!H110))="","",OFFSET('Sanitation Data'!$H$30,0,10*ROW('Sanitation Data'!H110)))</f>
        <v/>
      </c>
      <c r="DH116" s="373" t="str">
        <f ca="1">+IF(OFFSET('Sanitation Data'!$H$31,0,10*ROW('Sanitation Data'!H110))="","",OFFSET('Sanitation Data'!$H$31,0,10*ROW('Sanitation Data'!H110)))</f>
        <v/>
      </c>
      <c r="DI116" s="373" t="str">
        <f ca="1">+IF(OFFSET('Sanitation Data'!$H$32,0,10*ROW('Sanitation Data'!H110))="","",OFFSET('Sanitation Data'!$H$32,0,10*ROW('Sanitation Data'!H110)))</f>
        <v/>
      </c>
      <c r="DJ116" s="373" t="str">
        <f ca="1">+IF(OFFSET('Sanitation Data'!$I$28,0,10*ROW('Sanitation Data'!I110))="","",OFFSET('Sanitation Data'!$I$28,0,10*ROW('Sanitation Data'!I110)))</f>
        <v/>
      </c>
      <c r="DK116" s="373" t="str">
        <f ca="1">+IF(OFFSET('Sanitation Data'!$I$29,0,10*ROW('Sanitation Data'!I110))="","",OFFSET('Sanitation Data'!$I$29,0,10*ROW('Sanitation Data'!I110)))</f>
        <v/>
      </c>
      <c r="DL116" s="373" t="str">
        <f ca="1">+IF(OFFSET('Sanitation Data'!$I$30,0,10*ROW('Sanitation Data'!I110))="","",OFFSET('Sanitation Data'!$I$30,0,10*ROW('Sanitation Data'!I110)))</f>
        <v/>
      </c>
      <c r="DM116" s="373" t="str">
        <f ca="1">+IF(OFFSET('Sanitation Data'!$I$31,0,10*ROW('Sanitation Data'!I110))="","",OFFSET('Sanitation Data'!$I$31,0,10*ROW('Sanitation Data'!I110)))</f>
        <v/>
      </c>
      <c r="DN116" s="373" t="str">
        <f ca="1">+IF(OFFSET('Sanitation Data'!$I$32,0,10*ROW('Sanitation Data'!I110))="","",OFFSET('Sanitation Data'!$I$32,0,10*ROW('Sanitation Data'!I110)))</f>
        <v/>
      </c>
      <c r="DO116" s="373" t="str">
        <f ca="1">+IF(OFFSET('Hygiene Data'!$D$11,0,10*ROW('Hygiene Data'!D110))="","",OFFSET('Hygiene Data'!$D$11,0,10*ROW('Hygiene Data'!D110)))</f>
        <v/>
      </c>
      <c r="DP116" s="373" t="str">
        <f ca="1">+IF(OFFSET('Hygiene Data'!$D$12,0,10*ROW('Hygiene Data'!D110))="","",OFFSET('Hygiene Data'!$D$12,0,10*ROW('Hygiene Data'!D110)))</f>
        <v/>
      </c>
      <c r="DQ116" s="373" t="str">
        <f ca="1">+IF(OFFSET('Hygiene Data'!$D$13,0,10*ROW('Hygiene Data'!D110))="","",OFFSET('Hygiene Data'!$D$13,0,10*ROW('Hygiene Data'!D110)))</f>
        <v/>
      </c>
      <c r="DR116" s="373" t="str">
        <f ca="1">+IF(OFFSET('Hygiene Data'!$E$11,0,10*ROW('Hygiene Data'!E110))="","",OFFSET('Hygiene Data'!$E$11,0,10*ROW('Hygiene Data'!E110)))</f>
        <v/>
      </c>
      <c r="DS116" s="373" t="str">
        <f ca="1">+IF(OFFSET('Hygiene Data'!$E$12,0,10*ROW('Hygiene Data'!E110))="","",OFFSET('Hygiene Data'!$E$12,0,10*ROW('Hygiene Data'!E110)))</f>
        <v/>
      </c>
      <c r="DT116" s="373" t="str">
        <f ca="1">+IF(OFFSET('Hygiene Data'!$E$13,0,10*ROW('Hygiene Data'!E110))="","",OFFSET('Hygiene Data'!$E$13,0,10*ROW('Hygiene Data'!E110)))</f>
        <v/>
      </c>
      <c r="DU116" s="373" t="str">
        <f ca="1">+IF(OFFSET('Hygiene Data'!$F$11,0,10*ROW('Hygiene Data'!F110))="","",OFFSET('Hygiene Data'!$F$11,0,10*ROW('Hygiene Data'!F110)))</f>
        <v/>
      </c>
      <c r="DV116" s="373" t="str">
        <f ca="1">+IF(OFFSET('Hygiene Data'!$F$12,0,10*ROW('Hygiene Data'!F110))="","",OFFSET('Hygiene Data'!$F$12,0,10*ROW('Hygiene Data'!F110)))</f>
        <v/>
      </c>
      <c r="DW116" s="373" t="str">
        <f ca="1">+IF(OFFSET('Hygiene Data'!$F$13,0,10*ROW('Hygiene Data'!F110))="","",OFFSET('Hygiene Data'!$F$13,0,10*ROW('Hygiene Data'!F110)))</f>
        <v/>
      </c>
      <c r="DX116" s="373" t="str">
        <f ca="1">+IF(OFFSET('Hygiene Data'!$G$11,0,10*ROW('Hygiene Data'!G110))="","",OFFSET('Hygiene Data'!$G$11,0,10*ROW('Hygiene Data'!G110)))</f>
        <v/>
      </c>
      <c r="DY116" s="373" t="str">
        <f ca="1">+IF(OFFSET('Hygiene Data'!$G$12,0,10*ROW('Hygiene Data'!G110))="","",OFFSET('Hygiene Data'!$G$12,0,10*ROW('Hygiene Data'!G110)))</f>
        <v/>
      </c>
      <c r="DZ116" s="373" t="str">
        <f ca="1">+IF(OFFSET('Hygiene Data'!$G$13,0,10*ROW('Hygiene Data'!G110))="","",OFFSET('Hygiene Data'!$G$13,0,10*ROW('Hygiene Data'!G110)))</f>
        <v/>
      </c>
      <c r="EA116" s="373" t="str">
        <f ca="1">+IF(OFFSET('Hygiene Data'!$H$11,0,10*ROW('Hygiene Data'!H110))="","",OFFSET('Hygiene Data'!$H$11,0,10*ROW('Hygiene Data'!H110)))</f>
        <v/>
      </c>
      <c r="EB116" s="373" t="str">
        <f ca="1">+IF(OFFSET('Hygiene Data'!$H$12,0,10*ROW('Hygiene Data'!H110))="","",OFFSET('Hygiene Data'!$H$12,0,10*ROW('Hygiene Data'!H110)))</f>
        <v/>
      </c>
      <c r="EC116" s="373" t="str">
        <f ca="1">+IF(OFFSET('Hygiene Data'!$H$13,0,10*ROW('Hygiene Data'!H110))="","",OFFSET('Hygiene Data'!$H$13,0,10*ROW('Hygiene Data'!H110)))</f>
        <v/>
      </c>
      <c r="ED116" s="373" t="str">
        <f ca="1">+IF(OFFSET('Hygiene Data'!$I$11,0,10*ROW('Hygiene Data'!I110))="","",OFFSET('Hygiene Data'!$I$11,0,10*ROW('Hygiene Data'!I110)))</f>
        <v/>
      </c>
      <c r="EE116" s="373" t="str">
        <f ca="1">+IF(OFFSET('Hygiene Data'!$I$12,0,10*ROW('Hygiene Data'!I110))="","",OFFSET('Hygiene Data'!$I$12,0,10*ROW('Hygiene Data'!I110)))</f>
        <v/>
      </c>
      <c r="EF116" s="373" t="str">
        <f ca="1">+IF(OFFSET('Hygiene Data'!$I$13,0,10*ROW('Hygiene Data'!I110))="","",OFFSET('Hygiene Data'!$I$13,0,10*ROW('Hygiene Data'!I110)))</f>
        <v/>
      </c>
    </row>
    <row r="117" spans="1:136" x14ac:dyDescent="0.25">
      <c r="A117" s="482" t="str">
        <f ca="1">+IF(OFFSET('Water Data'!$B$2,0,10*ROW('Water Data'!E111))="","",OFFSET('Water Data'!$B$2,0,10*ROW('Water Data'!E111)))</f>
        <v/>
      </c>
      <c r="B117" s="48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9" t="str">
        <f t="shared" ca="1" si="1"/>
        <v/>
      </c>
      <c r="D117" s="51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3" t="str">
        <f ca="1">+IF(OFFSET('Water Data'!$D$27,0,10*ROW('Water Data'!D111))="","",OFFSET('Water Data'!$D$27,0,10*ROW('Water Data'!D111)))</f>
        <v/>
      </c>
      <c r="BT117" s="373" t="str">
        <f ca="1">+IF(OFFSET('Water Data'!$D$28,0,10*ROW('Water Data'!D111))="","",OFFSET('Water Data'!$D$28,0,10*ROW('Water Data'!D111)))</f>
        <v/>
      </c>
      <c r="BU117" s="373" t="str">
        <f ca="1">+IF(OFFSET('Water Data'!$D$29,0,10*ROW('Water Data'!D111))="","",OFFSET('Water Data'!$D$29,0,10*ROW('Water Data'!D111)))</f>
        <v/>
      </c>
      <c r="BV117" s="373" t="str">
        <f ca="1">+IF(OFFSET('Water Data'!$E$27,0,10*ROW('Water Data'!E111))="","",OFFSET('Water Data'!$E$27,0,10*ROW('Water Data'!E111)))</f>
        <v/>
      </c>
      <c r="BW117" s="373" t="str">
        <f ca="1">+IF(OFFSET('Water Data'!$E$28,0,10*ROW('Water Data'!E111))="","",OFFSET('Water Data'!$E$28,0,10*ROW('Water Data'!E111)))</f>
        <v/>
      </c>
      <c r="BX117" s="373" t="str">
        <f ca="1">+IF(OFFSET('Water Data'!$E$29,0,10*ROW('Water Data'!E111))="","",OFFSET('Water Data'!$E$29,0,10*ROW('Water Data'!E111)))</f>
        <v/>
      </c>
      <c r="BY117" s="373" t="str">
        <f ca="1">+IF(OFFSET('Water Data'!$F$27,0,10*ROW('Water Data'!F111))="","",OFFSET('Water Data'!$F$27,0,10*ROW('Water Data'!F111)))</f>
        <v/>
      </c>
      <c r="BZ117" s="373" t="str">
        <f ca="1">+IF(OFFSET('Water Data'!$F$28,0,10*ROW('Water Data'!F111))="","",OFFSET('Water Data'!$F$28,0,10*ROW('Water Data'!F111)))</f>
        <v/>
      </c>
      <c r="CA117" s="373" t="str">
        <f ca="1">+IF(OFFSET('Water Data'!$F$29,0,10*ROW('Water Data'!F111))="","",OFFSET('Water Data'!$F$29,0,10*ROW('Water Data'!F111)))</f>
        <v/>
      </c>
      <c r="CB117" s="373" t="str">
        <f ca="1">+IF(OFFSET('Water Data'!$G$27,0,10*ROW('Water Data'!G111))="","",OFFSET('Water Data'!$G$27,0,10*ROW('Water Data'!G111)))</f>
        <v/>
      </c>
      <c r="CC117" s="373" t="str">
        <f ca="1">+IF(OFFSET('Water Data'!$G$28,0,10*ROW('Water Data'!G111))="","",OFFSET('Water Data'!$G$28,0,10*ROW('Water Data'!G111)))</f>
        <v/>
      </c>
      <c r="CD117" s="373" t="str">
        <f ca="1">+IF(OFFSET('Water Data'!$G$29,0,10*ROW('Water Data'!G111))="","",OFFSET('Water Data'!$G$29,0,10*ROW('Water Data'!G111)))</f>
        <v/>
      </c>
      <c r="CE117" s="373" t="str">
        <f ca="1">+IF(OFFSET('Water Data'!$H$27,0,10*ROW('Water Data'!H111))="","",OFFSET('Water Data'!$H$27,0,10*ROW('Water Data'!H111)))</f>
        <v/>
      </c>
      <c r="CF117" s="373" t="str">
        <f ca="1">+IF(OFFSET('Water Data'!$H$28,0,10*ROW('Water Data'!H111))="","",OFFSET('Water Data'!$H$28,0,10*ROW('Water Data'!H111)))</f>
        <v/>
      </c>
      <c r="CG117" s="373" t="str">
        <f ca="1">+IF(OFFSET('Water Data'!$H$29,0,10*ROW('Water Data'!H111))="","",OFFSET('Water Data'!$H$29,0,10*ROW('Water Data'!H111)))</f>
        <v/>
      </c>
      <c r="CH117" s="373" t="str">
        <f ca="1">+IF(OFFSET('Water Data'!$I$27,0,10*ROW('Water Data'!I111))="","",OFFSET('Water Data'!$I$27,0,10*ROW('Water Data'!I111)))</f>
        <v/>
      </c>
      <c r="CI117" s="373" t="str">
        <f ca="1">+IF(OFFSET('Water Data'!$I$28,0,10*ROW('Water Data'!I111))="","",OFFSET('Water Data'!$I$28,0,10*ROW('Water Data'!I111)))</f>
        <v/>
      </c>
      <c r="CJ117" s="373" t="str">
        <f ca="1">+IF(OFFSET('Water Data'!$I$29,0,10*ROW('Water Data'!I111))="","",OFFSET('Water Data'!$I$29,0,10*ROW('Water Data'!I111)))</f>
        <v/>
      </c>
      <c r="CK117" s="373" t="str">
        <f ca="1">+IF(OFFSET('Sanitation Data'!$D$28,0,10*ROW('Sanitation Data'!D111))="","",OFFSET('Sanitation Data'!$D$28,0,10*ROW('Sanitation Data'!D111)))</f>
        <v/>
      </c>
      <c r="CL117" s="373" t="str">
        <f ca="1">+IF(OFFSET('Sanitation Data'!$D$29,0,10*ROW('Sanitation Data'!D111))="","",OFFSET('Sanitation Data'!$D$29,0,10*ROW('Sanitation Data'!D111)))</f>
        <v/>
      </c>
      <c r="CM117" s="373" t="str">
        <f ca="1">+IF(OFFSET('Sanitation Data'!$D$30,0,10*ROW('Sanitation Data'!D111))="","",OFFSET('Sanitation Data'!$D$30,0,10*ROW('Sanitation Data'!D111)))</f>
        <v/>
      </c>
      <c r="CN117" s="373" t="str">
        <f ca="1">+IF(OFFSET('Sanitation Data'!$D$31,0,10*ROW('Sanitation Data'!D111))="","",OFFSET('Sanitation Data'!$D$31,0,10*ROW('Sanitation Data'!D111)))</f>
        <v/>
      </c>
      <c r="CO117" s="373" t="str">
        <f ca="1">+IF(OFFSET('Sanitation Data'!$D$32,0,10*ROW('Sanitation Data'!D111))="","",OFFSET('Sanitation Data'!$D$32,0,10*ROW('Sanitation Data'!D111)))</f>
        <v/>
      </c>
      <c r="CP117" s="373" t="str">
        <f ca="1">+IF(OFFSET('Sanitation Data'!$E$28,0,10*ROW('Sanitation Data'!E111))="","",OFFSET('Sanitation Data'!$E$28,0,10*ROW('Sanitation Data'!E111)))</f>
        <v/>
      </c>
      <c r="CQ117" s="373" t="str">
        <f ca="1">+IF(OFFSET('Sanitation Data'!$E$29,0,10*ROW('Sanitation Data'!E111))="","",OFFSET('Sanitation Data'!$E$29,0,10*ROW('Sanitation Data'!E111)))</f>
        <v/>
      </c>
      <c r="CR117" s="373" t="str">
        <f ca="1">+IF(OFFSET('Sanitation Data'!$E$30,0,10*ROW('Sanitation Data'!E111))="","",OFFSET('Sanitation Data'!$E$30,0,10*ROW('Sanitation Data'!E111)))</f>
        <v/>
      </c>
      <c r="CS117" s="373" t="str">
        <f ca="1">+IF(OFFSET('Sanitation Data'!$E$31,0,10*ROW('Sanitation Data'!E111))="","",OFFSET('Sanitation Data'!$E$31,0,10*ROW('Sanitation Data'!E111)))</f>
        <v/>
      </c>
      <c r="CT117" s="373" t="str">
        <f ca="1">+IF(OFFSET('Sanitation Data'!$E$32,0,10*ROW('Sanitation Data'!E111))="","",OFFSET('Sanitation Data'!$E$32,0,10*ROW('Sanitation Data'!E111)))</f>
        <v/>
      </c>
      <c r="CU117" s="373" t="str">
        <f ca="1">+IF(OFFSET('Sanitation Data'!$F$28,0,10*ROW('Sanitation Data'!F111))="","",OFFSET('Sanitation Data'!$F$28,0,10*ROW('Sanitation Data'!F111)))</f>
        <v/>
      </c>
      <c r="CV117" s="373" t="str">
        <f ca="1">+IF(OFFSET('Sanitation Data'!$F$29,0,10*ROW('Sanitation Data'!F111))="","",OFFSET('Sanitation Data'!$F$29,0,10*ROW('Sanitation Data'!F111)))</f>
        <v/>
      </c>
      <c r="CW117" s="373" t="str">
        <f ca="1">+IF(OFFSET('Sanitation Data'!$F$30,0,10*ROW('Sanitation Data'!F111))="","",OFFSET('Sanitation Data'!$F$30,0,10*ROW('Sanitation Data'!F111)))</f>
        <v/>
      </c>
      <c r="CX117" s="373" t="str">
        <f ca="1">+IF(OFFSET('Sanitation Data'!$F$31,0,10*ROW('Sanitation Data'!F111))="","",OFFSET('Sanitation Data'!$F$31,0,10*ROW('Sanitation Data'!F111)))</f>
        <v/>
      </c>
      <c r="CY117" s="373" t="str">
        <f ca="1">+IF(OFFSET('Sanitation Data'!$F$32,0,10*ROW('Sanitation Data'!F111))="","",OFFSET('Sanitation Data'!$F$32,0,10*ROW('Sanitation Data'!F111)))</f>
        <v/>
      </c>
      <c r="CZ117" s="373" t="str">
        <f ca="1">+IF(OFFSET('Sanitation Data'!$G$28,0,10*ROW('Sanitation Data'!G111))="","",OFFSET('Sanitation Data'!$G$28,0,10*ROW('Sanitation Data'!G111)))</f>
        <v/>
      </c>
      <c r="DA117" s="373" t="str">
        <f ca="1">+IF(OFFSET('Sanitation Data'!$G$29,0,10*ROW('Sanitation Data'!G111))="","",OFFSET('Sanitation Data'!$G$29,0,10*ROW('Sanitation Data'!G111)))</f>
        <v/>
      </c>
      <c r="DB117" s="373" t="str">
        <f ca="1">+IF(OFFSET('Sanitation Data'!$G$30,0,10*ROW('Sanitation Data'!G111))="","",OFFSET('Sanitation Data'!$G$30,0,10*ROW('Sanitation Data'!G111)))</f>
        <v/>
      </c>
      <c r="DC117" s="373" t="str">
        <f ca="1">+IF(OFFSET('Sanitation Data'!$G$31,0,10*ROW('Sanitation Data'!G111))="","",OFFSET('Sanitation Data'!$G$31,0,10*ROW('Sanitation Data'!G111)))</f>
        <v/>
      </c>
      <c r="DD117" s="373" t="str">
        <f ca="1">+IF(OFFSET('Sanitation Data'!$G$32,0,10*ROW('Sanitation Data'!G111))="","",OFFSET('Sanitation Data'!$G$32,0,10*ROW('Sanitation Data'!G111)))</f>
        <v/>
      </c>
      <c r="DE117" s="373" t="str">
        <f ca="1">+IF(OFFSET('Sanitation Data'!$H$28,0,10*ROW('Sanitation Data'!H111))="","",OFFSET('Sanitation Data'!$H$28,0,10*ROW('Sanitation Data'!H111)))</f>
        <v/>
      </c>
      <c r="DF117" s="373" t="str">
        <f ca="1">+IF(OFFSET('Sanitation Data'!$H$29,0,10*ROW('Sanitation Data'!H111))="","",OFFSET('Sanitation Data'!$H$29,0,10*ROW('Sanitation Data'!H111)))</f>
        <v/>
      </c>
      <c r="DG117" s="373" t="str">
        <f ca="1">+IF(OFFSET('Sanitation Data'!$H$30,0,10*ROW('Sanitation Data'!H111))="","",OFFSET('Sanitation Data'!$H$30,0,10*ROW('Sanitation Data'!H111)))</f>
        <v/>
      </c>
      <c r="DH117" s="373" t="str">
        <f ca="1">+IF(OFFSET('Sanitation Data'!$H$31,0,10*ROW('Sanitation Data'!H111))="","",OFFSET('Sanitation Data'!$H$31,0,10*ROW('Sanitation Data'!H111)))</f>
        <v/>
      </c>
      <c r="DI117" s="373" t="str">
        <f ca="1">+IF(OFFSET('Sanitation Data'!$H$32,0,10*ROW('Sanitation Data'!H111))="","",OFFSET('Sanitation Data'!$H$32,0,10*ROW('Sanitation Data'!H111)))</f>
        <v/>
      </c>
      <c r="DJ117" s="373" t="str">
        <f ca="1">+IF(OFFSET('Sanitation Data'!$I$28,0,10*ROW('Sanitation Data'!I111))="","",OFFSET('Sanitation Data'!$I$28,0,10*ROW('Sanitation Data'!I111)))</f>
        <v/>
      </c>
      <c r="DK117" s="373" t="str">
        <f ca="1">+IF(OFFSET('Sanitation Data'!$I$29,0,10*ROW('Sanitation Data'!I111))="","",OFFSET('Sanitation Data'!$I$29,0,10*ROW('Sanitation Data'!I111)))</f>
        <v/>
      </c>
      <c r="DL117" s="373" t="str">
        <f ca="1">+IF(OFFSET('Sanitation Data'!$I$30,0,10*ROW('Sanitation Data'!I111))="","",OFFSET('Sanitation Data'!$I$30,0,10*ROW('Sanitation Data'!I111)))</f>
        <v/>
      </c>
      <c r="DM117" s="373" t="str">
        <f ca="1">+IF(OFFSET('Sanitation Data'!$I$31,0,10*ROW('Sanitation Data'!I111))="","",OFFSET('Sanitation Data'!$I$31,0,10*ROW('Sanitation Data'!I111)))</f>
        <v/>
      </c>
      <c r="DN117" s="373" t="str">
        <f ca="1">+IF(OFFSET('Sanitation Data'!$I$32,0,10*ROW('Sanitation Data'!I111))="","",OFFSET('Sanitation Data'!$I$32,0,10*ROW('Sanitation Data'!I111)))</f>
        <v/>
      </c>
      <c r="DO117" s="373" t="str">
        <f ca="1">+IF(OFFSET('Hygiene Data'!$D$11,0,10*ROW('Hygiene Data'!D111))="","",OFFSET('Hygiene Data'!$D$11,0,10*ROW('Hygiene Data'!D111)))</f>
        <v/>
      </c>
      <c r="DP117" s="373" t="str">
        <f ca="1">+IF(OFFSET('Hygiene Data'!$D$12,0,10*ROW('Hygiene Data'!D111))="","",OFFSET('Hygiene Data'!$D$12,0,10*ROW('Hygiene Data'!D111)))</f>
        <v/>
      </c>
      <c r="DQ117" s="373" t="str">
        <f ca="1">+IF(OFFSET('Hygiene Data'!$D$13,0,10*ROW('Hygiene Data'!D111))="","",OFFSET('Hygiene Data'!$D$13,0,10*ROW('Hygiene Data'!D111)))</f>
        <v/>
      </c>
      <c r="DR117" s="373" t="str">
        <f ca="1">+IF(OFFSET('Hygiene Data'!$E$11,0,10*ROW('Hygiene Data'!E111))="","",OFFSET('Hygiene Data'!$E$11,0,10*ROW('Hygiene Data'!E111)))</f>
        <v/>
      </c>
      <c r="DS117" s="373" t="str">
        <f ca="1">+IF(OFFSET('Hygiene Data'!$E$12,0,10*ROW('Hygiene Data'!E111))="","",OFFSET('Hygiene Data'!$E$12,0,10*ROW('Hygiene Data'!E111)))</f>
        <v/>
      </c>
      <c r="DT117" s="373" t="str">
        <f ca="1">+IF(OFFSET('Hygiene Data'!$E$13,0,10*ROW('Hygiene Data'!E111))="","",OFFSET('Hygiene Data'!$E$13,0,10*ROW('Hygiene Data'!E111)))</f>
        <v/>
      </c>
      <c r="DU117" s="373" t="str">
        <f ca="1">+IF(OFFSET('Hygiene Data'!$F$11,0,10*ROW('Hygiene Data'!F111))="","",OFFSET('Hygiene Data'!$F$11,0,10*ROW('Hygiene Data'!F111)))</f>
        <v/>
      </c>
      <c r="DV117" s="373" t="str">
        <f ca="1">+IF(OFFSET('Hygiene Data'!$F$12,0,10*ROW('Hygiene Data'!F111))="","",OFFSET('Hygiene Data'!$F$12,0,10*ROW('Hygiene Data'!F111)))</f>
        <v/>
      </c>
      <c r="DW117" s="373" t="str">
        <f ca="1">+IF(OFFSET('Hygiene Data'!$F$13,0,10*ROW('Hygiene Data'!F111))="","",OFFSET('Hygiene Data'!$F$13,0,10*ROW('Hygiene Data'!F111)))</f>
        <v/>
      </c>
      <c r="DX117" s="373" t="str">
        <f ca="1">+IF(OFFSET('Hygiene Data'!$G$11,0,10*ROW('Hygiene Data'!G111))="","",OFFSET('Hygiene Data'!$G$11,0,10*ROW('Hygiene Data'!G111)))</f>
        <v/>
      </c>
      <c r="DY117" s="373" t="str">
        <f ca="1">+IF(OFFSET('Hygiene Data'!$G$12,0,10*ROW('Hygiene Data'!G111))="","",OFFSET('Hygiene Data'!$G$12,0,10*ROW('Hygiene Data'!G111)))</f>
        <v/>
      </c>
      <c r="DZ117" s="373" t="str">
        <f ca="1">+IF(OFFSET('Hygiene Data'!$G$13,0,10*ROW('Hygiene Data'!G111))="","",OFFSET('Hygiene Data'!$G$13,0,10*ROW('Hygiene Data'!G111)))</f>
        <v/>
      </c>
      <c r="EA117" s="373" t="str">
        <f ca="1">+IF(OFFSET('Hygiene Data'!$H$11,0,10*ROW('Hygiene Data'!H111))="","",OFFSET('Hygiene Data'!$H$11,0,10*ROW('Hygiene Data'!H111)))</f>
        <v/>
      </c>
      <c r="EB117" s="373" t="str">
        <f ca="1">+IF(OFFSET('Hygiene Data'!$H$12,0,10*ROW('Hygiene Data'!H111))="","",OFFSET('Hygiene Data'!$H$12,0,10*ROW('Hygiene Data'!H111)))</f>
        <v/>
      </c>
      <c r="EC117" s="373" t="str">
        <f ca="1">+IF(OFFSET('Hygiene Data'!$H$13,0,10*ROW('Hygiene Data'!H111))="","",OFFSET('Hygiene Data'!$H$13,0,10*ROW('Hygiene Data'!H111)))</f>
        <v/>
      </c>
      <c r="ED117" s="373" t="str">
        <f ca="1">+IF(OFFSET('Hygiene Data'!$I$11,0,10*ROW('Hygiene Data'!I111))="","",OFFSET('Hygiene Data'!$I$11,0,10*ROW('Hygiene Data'!I111)))</f>
        <v/>
      </c>
      <c r="EE117" s="373" t="str">
        <f ca="1">+IF(OFFSET('Hygiene Data'!$I$12,0,10*ROW('Hygiene Data'!I111))="","",OFFSET('Hygiene Data'!$I$12,0,10*ROW('Hygiene Data'!I111)))</f>
        <v/>
      </c>
      <c r="EF117" s="373" t="str">
        <f ca="1">+IF(OFFSET('Hygiene Data'!$I$13,0,10*ROW('Hygiene Data'!I111))="","",OFFSET('Hygiene Data'!$I$13,0,10*ROW('Hygiene Data'!I111)))</f>
        <v/>
      </c>
    </row>
    <row r="118" spans="1:136" x14ac:dyDescent="0.25">
      <c r="A118" s="482" t="str">
        <f ca="1">+IF(OFFSET('Water Data'!$B$2,0,10*ROW('Water Data'!E112))="","",OFFSET('Water Data'!$B$2,0,10*ROW('Water Data'!E112)))</f>
        <v/>
      </c>
      <c r="B118" s="48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9" t="str">
        <f t="shared" ca="1" si="1"/>
        <v/>
      </c>
      <c r="D118" s="51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3" t="str">
        <f ca="1">+IF(OFFSET('Water Data'!$D$27,0,10*ROW('Water Data'!D112))="","",OFFSET('Water Data'!$D$27,0,10*ROW('Water Data'!D112)))</f>
        <v/>
      </c>
      <c r="BT118" s="373" t="str">
        <f ca="1">+IF(OFFSET('Water Data'!$D$28,0,10*ROW('Water Data'!D112))="","",OFFSET('Water Data'!$D$28,0,10*ROW('Water Data'!D112)))</f>
        <v/>
      </c>
      <c r="BU118" s="373" t="str">
        <f ca="1">+IF(OFFSET('Water Data'!$D$29,0,10*ROW('Water Data'!D112))="","",OFFSET('Water Data'!$D$29,0,10*ROW('Water Data'!D112)))</f>
        <v/>
      </c>
      <c r="BV118" s="373" t="str">
        <f ca="1">+IF(OFFSET('Water Data'!$E$27,0,10*ROW('Water Data'!E112))="","",OFFSET('Water Data'!$E$27,0,10*ROW('Water Data'!E112)))</f>
        <v/>
      </c>
      <c r="BW118" s="373" t="str">
        <f ca="1">+IF(OFFSET('Water Data'!$E$28,0,10*ROW('Water Data'!E112))="","",OFFSET('Water Data'!$E$28,0,10*ROW('Water Data'!E112)))</f>
        <v/>
      </c>
      <c r="BX118" s="373" t="str">
        <f ca="1">+IF(OFFSET('Water Data'!$E$29,0,10*ROW('Water Data'!E112))="","",OFFSET('Water Data'!$E$29,0,10*ROW('Water Data'!E112)))</f>
        <v/>
      </c>
      <c r="BY118" s="373" t="str">
        <f ca="1">+IF(OFFSET('Water Data'!$F$27,0,10*ROW('Water Data'!F112))="","",OFFSET('Water Data'!$F$27,0,10*ROW('Water Data'!F112)))</f>
        <v/>
      </c>
      <c r="BZ118" s="373" t="str">
        <f ca="1">+IF(OFFSET('Water Data'!$F$28,0,10*ROW('Water Data'!F112))="","",OFFSET('Water Data'!$F$28,0,10*ROW('Water Data'!F112)))</f>
        <v/>
      </c>
      <c r="CA118" s="373" t="str">
        <f ca="1">+IF(OFFSET('Water Data'!$F$29,0,10*ROW('Water Data'!F112))="","",OFFSET('Water Data'!$F$29,0,10*ROW('Water Data'!F112)))</f>
        <v/>
      </c>
      <c r="CB118" s="373" t="str">
        <f ca="1">+IF(OFFSET('Water Data'!$G$27,0,10*ROW('Water Data'!G112))="","",OFFSET('Water Data'!$G$27,0,10*ROW('Water Data'!G112)))</f>
        <v/>
      </c>
      <c r="CC118" s="373" t="str">
        <f ca="1">+IF(OFFSET('Water Data'!$G$28,0,10*ROW('Water Data'!G112))="","",OFFSET('Water Data'!$G$28,0,10*ROW('Water Data'!G112)))</f>
        <v/>
      </c>
      <c r="CD118" s="373" t="str">
        <f ca="1">+IF(OFFSET('Water Data'!$G$29,0,10*ROW('Water Data'!G112))="","",OFFSET('Water Data'!$G$29,0,10*ROW('Water Data'!G112)))</f>
        <v/>
      </c>
      <c r="CE118" s="373" t="str">
        <f ca="1">+IF(OFFSET('Water Data'!$H$27,0,10*ROW('Water Data'!H112))="","",OFFSET('Water Data'!$H$27,0,10*ROW('Water Data'!H112)))</f>
        <v/>
      </c>
      <c r="CF118" s="373" t="str">
        <f ca="1">+IF(OFFSET('Water Data'!$H$28,0,10*ROW('Water Data'!H112))="","",OFFSET('Water Data'!$H$28,0,10*ROW('Water Data'!H112)))</f>
        <v/>
      </c>
      <c r="CG118" s="373" t="str">
        <f ca="1">+IF(OFFSET('Water Data'!$H$29,0,10*ROW('Water Data'!H112))="","",OFFSET('Water Data'!$H$29,0,10*ROW('Water Data'!H112)))</f>
        <v/>
      </c>
      <c r="CH118" s="373" t="str">
        <f ca="1">+IF(OFFSET('Water Data'!$I$27,0,10*ROW('Water Data'!I112))="","",OFFSET('Water Data'!$I$27,0,10*ROW('Water Data'!I112)))</f>
        <v/>
      </c>
      <c r="CI118" s="373" t="str">
        <f ca="1">+IF(OFFSET('Water Data'!$I$28,0,10*ROW('Water Data'!I112))="","",OFFSET('Water Data'!$I$28,0,10*ROW('Water Data'!I112)))</f>
        <v/>
      </c>
      <c r="CJ118" s="373" t="str">
        <f ca="1">+IF(OFFSET('Water Data'!$I$29,0,10*ROW('Water Data'!I112))="","",OFFSET('Water Data'!$I$29,0,10*ROW('Water Data'!I112)))</f>
        <v/>
      </c>
      <c r="CK118" s="373" t="str">
        <f ca="1">+IF(OFFSET('Sanitation Data'!$D$28,0,10*ROW('Sanitation Data'!D112))="","",OFFSET('Sanitation Data'!$D$28,0,10*ROW('Sanitation Data'!D112)))</f>
        <v/>
      </c>
      <c r="CL118" s="373" t="str">
        <f ca="1">+IF(OFFSET('Sanitation Data'!$D$29,0,10*ROW('Sanitation Data'!D112))="","",OFFSET('Sanitation Data'!$D$29,0,10*ROW('Sanitation Data'!D112)))</f>
        <v/>
      </c>
      <c r="CM118" s="373" t="str">
        <f ca="1">+IF(OFFSET('Sanitation Data'!$D$30,0,10*ROW('Sanitation Data'!D112))="","",OFFSET('Sanitation Data'!$D$30,0,10*ROW('Sanitation Data'!D112)))</f>
        <v/>
      </c>
      <c r="CN118" s="373" t="str">
        <f ca="1">+IF(OFFSET('Sanitation Data'!$D$31,0,10*ROW('Sanitation Data'!D112))="","",OFFSET('Sanitation Data'!$D$31,0,10*ROW('Sanitation Data'!D112)))</f>
        <v/>
      </c>
      <c r="CO118" s="373" t="str">
        <f ca="1">+IF(OFFSET('Sanitation Data'!$D$32,0,10*ROW('Sanitation Data'!D112))="","",OFFSET('Sanitation Data'!$D$32,0,10*ROW('Sanitation Data'!D112)))</f>
        <v/>
      </c>
      <c r="CP118" s="373" t="str">
        <f ca="1">+IF(OFFSET('Sanitation Data'!$E$28,0,10*ROW('Sanitation Data'!E112))="","",OFFSET('Sanitation Data'!$E$28,0,10*ROW('Sanitation Data'!E112)))</f>
        <v/>
      </c>
      <c r="CQ118" s="373" t="str">
        <f ca="1">+IF(OFFSET('Sanitation Data'!$E$29,0,10*ROW('Sanitation Data'!E112))="","",OFFSET('Sanitation Data'!$E$29,0,10*ROW('Sanitation Data'!E112)))</f>
        <v/>
      </c>
      <c r="CR118" s="373" t="str">
        <f ca="1">+IF(OFFSET('Sanitation Data'!$E$30,0,10*ROW('Sanitation Data'!E112))="","",OFFSET('Sanitation Data'!$E$30,0,10*ROW('Sanitation Data'!E112)))</f>
        <v/>
      </c>
      <c r="CS118" s="373" t="str">
        <f ca="1">+IF(OFFSET('Sanitation Data'!$E$31,0,10*ROW('Sanitation Data'!E112))="","",OFFSET('Sanitation Data'!$E$31,0,10*ROW('Sanitation Data'!E112)))</f>
        <v/>
      </c>
      <c r="CT118" s="373" t="str">
        <f ca="1">+IF(OFFSET('Sanitation Data'!$E$32,0,10*ROW('Sanitation Data'!E112))="","",OFFSET('Sanitation Data'!$E$32,0,10*ROW('Sanitation Data'!E112)))</f>
        <v/>
      </c>
      <c r="CU118" s="373" t="str">
        <f ca="1">+IF(OFFSET('Sanitation Data'!$F$28,0,10*ROW('Sanitation Data'!F112))="","",OFFSET('Sanitation Data'!$F$28,0,10*ROW('Sanitation Data'!F112)))</f>
        <v/>
      </c>
      <c r="CV118" s="373" t="str">
        <f ca="1">+IF(OFFSET('Sanitation Data'!$F$29,0,10*ROW('Sanitation Data'!F112))="","",OFFSET('Sanitation Data'!$F$29,0,10*ROW('Sanitation Data'!F112)))</f>
        <v/>
      </c>
      <c r="CW118" s="373" t="str">
        <f ca="1">+IF(OFFSET('Sanitation Data'!$F$30,0,10*ROW('Sanitation Data'!F112))="","",OFFSET('Sanitation Data'!$F$30,0,10*ROW('Sanitation Data'!F112)))</f>
        <v/>
      </c>
      <c r="CX118" s="373" t="str">
        <f ca="1">+IF(OFFSET('Sanitation Data'!$F$31,0,10*ROW('Sanitation Data'!F112))="","",OFFSET('Sanitation Data'!$F$31,0,10*ROW('Sanitation Data'!F112)))</f>
        <v/>
      </c>
      <c r="CY118" s="373" t="str">
        <f ca="1">+IF(OFFSET('Sanitation Data'!$F$32,0,10*ROW('Sanitation Data'!F112))="","",OFFSET('Sanitation Data'!$F$32,0,10*ROW('Sanitation Data'!F112)))</f>
        <v/>
      </c>
      <c r="CZ118" s="373" t="str">
        <f ca="1">+IF(OFFSET('Sanitation Data'!$G$28,0,10*ROW('Sanitation Data'!G112))="","",OFFSET('Sanitation Data'!$G$28,0,10*ROW('Sanitation Data'!G112)))</f>
        <v/>
      </c>
      <c r="DA118" s="373" t="str">
        <f ca="1">+IF(OFFSET('Sanitation Data'!$G$29,0,10*ROW('Sanitation Data'!G112))="","",OFFSET('Sanitation Data'!$G$29,0,10*ROW('Sanitation Data'!G112)))</f>
        <v/>
      </c>
      <c r="DB118" s="373" t="str">
        <f ca="1">+IF(OFFSET('Sanitation Data'!$G$30,0,10*ROW('Sanitation Data'!G112))="","",OFFSET('Sanitation Data'!$G$30,0,10*ROW('Sanitation Data'!G112)))</f>
        <v/>
      </c>
      <c r="DC118" s="373" t="str">
        <f ca="1">+IF(OFFSET('Sanitation Data'!$G$31,0,10*ROW('Sanitation Data'!G112))="","",OFFSET('Sanitation Data'!$G$31,0,10*ROW('Sanitation Data'!G112)))</f>
        <v/>
      </c>
      <c r="DD118" s="373" t="str">
        <f ca="1">+IF(OFFSET('Sanitation Data'!$G$32,0,10*ROW('Sanitation Data'!G112))="","",OFFSET('Sanitation Data'!$G$32,0,10*ROW('Sanitation Data'!G112)))</f>
        <v/>
      </c>
      <c r="DE118" s="373" t="str">
        <f ca="1">+IF(OFFSET('Sanitation Data'!$H$28,0,10*ROW('Sanitation Data'!H112))="","",OFFSET('Sanitation Data'!$H$28,0,10*ROW('Sanitation Data'!H112)))</f>
        <v/>
      </c>
      <c r="DF118" s="373" t="str">
        <f ca="1">+IF(OFFSET('Sanitation Data'!$H$29,0,10*ROW('Sanitation Data'!H112))="","",OFFSET('Sanitation Data'!$H$29,0,10*ROW('Sanitation Data'!H112)))</f>
        <v/>
      </c>
      <c r="DG118" s="373" t="str">
        <f ca="1">+IF(OFFSET('Sanitation Data'!$H$30,0,10*ROW('Sanitation Data'!H112))="","",OFFSET('Sanitation Data'!$H$30,0,10*ROW('Sanitation Data'!H112)))</f>
        <v/>
      </c>
      <c r="DH118" s="373" t="str">
        <f ca="1">+IF(OFFSET('Sanitation Data'!$H$31,0,10*ROW('Sanitation Data'!H112))="","",OFFSET('Sanitation Data'!$H$31,0,10*ROW('Sanitation Data'!H112)))</f>
        <v/>
      </c>
      <c r="DI118" s="373" t="str">
        <f ca="1">+IF(OFFSET('Sanitation Data'!$H$32,0,10*ROW('Sanitation Data'!H112))="","",OFFSET('Sanitation Data'!$H$32,0,10*ROW('Sanitation Data'!H112)))</f>
        <v/>
      </c>
      <c r="DJ118" s="373" t="str">
        <f ca="1">+IF(OFFSET('Sanitation Data'!$I$28,0,10*ROW('Sanitation Data'!I112))="","",OFFSET('Sanitation Data'!$I$28,0,10*ROW('Sanitation Data'!I112)))</f>
        <v/>
      </c>
      <c r="DK118" s="373" t="str">
        <f ca="1">+IF(OFFSET('Sanitation Data'!$I$29,0,10*ROW('Sanitation Data'!I112))="","",OFFSET('Sanitation Data'!$I$29,0,10*ROW('Sanitation Data'!I112)))</f>
        <v/>
      </c>
      <c r="DL118" s="373" t="str">
        <f ca="1">+IF(OFFSET('Sanitation Data'!$I$30,0,10*ROW('Sanitation Data'!I112))="","",OFFSET('Sanitation Data'!$I$30,0,10*ROW('Sanitation Data'!I112)))</f>
        <v/>
      </c>
      <c r="DM118" s="373" t="str">
        <f ca="1">+IF(OFFSET('Sanitation Data'!$I$31,0,10*ROW('Sanitation Data'!I112))="","",OFFSET('Sanitation Data'!$I$31,0,10*ROW('Sanitation Data'!I112)))</f>
        <v/>
      </c>
      <c r="DN118" s="373" t="str">
        <f ca="1">+IF(OFFSET('Sanitation Data'!$I$32,0,10*ROW('Sanitation Data'!I112))="","",OFFSET('Sanitation Data'!$I$32,0,10*ROW('Sanitation Data'!I112)))</f>
        <v/>
      </c>
      <c r="DO118" s="373" t="str">
        <f ca="1">+IF(OFFSET('Hygiene Data'!$D$11,0,10*ROW('Hygiene Data'!D112))="","",OFFSET('Hygiene Data'!$D$11,0,10*ROW('Hygiene Data'!D112)))</f>
        <v/>
      </c>
      <c r="DP118" s="373" t="str">
        <f ca="1">+IF(OFFSET('Hygiene Data'!$D$12,0,10*ROW('Hygiene Data'!D112))="","",OFFSET('Hygiene Data'!$D$12,0,10*ROW('Hygiene Data'!D112)))</f>
        <v/>
      </c>
      <c r="DQ118" s="373" t="str">
        <f ca="1">+IF(OFFSET('Hygiene Data'!$D$13,0,10*ROW('Hygiene Data'!D112))="","",OFFSET('Hygiene Data'!$D$13,0,10*ROW('Hygiene Data'!D112)))</f>
        <v/>
      </c>
      <c r="DR118" s="373" t="str">
        <f ca="1">+IF(OFFSET('Hygiene Data'!$E$11,0,10*ROW('Hygiene Data'!E112))="","",OFFSET('Hygiene Data'!$E$11,0,10*ROW('Hygiene Data'!E112)))</f>
        <v/>
      </c>
      <c r="DS118" s="373" t="str">
        <f ca="1">+IF(OFFSET('Hygiene Data'!$E$12,0,10*ROW('Hygiene Data'!E112))="","",OFFSET('Hygiene Data'!$E$12,0,10*ROW('Hygiene Data'!E112)))</f>
        <v/>
      </c>
      <c r="DT118" s="373" t="str">
        <f ca="1">+IF(OFFSET('Hygiene Data'!$E$13,0,10*ROW('Hygiene Data'!E112))="","",OFFSET('Hygiene Data'!$E$13,0,10*ROW('Hygiene Data'!E112)))</f>
        <v/>
      </c>
      <c r="DU118" s="373" t="str">
        <f ca="1">+IF(OFFSET('Hygiene Data'!$F$11,0,10*ROW('Hygiene Data'!F112))="","",OFFSET('Hygiene Data'!$F$11,0,10*ROW('Hygiene Data'!F112)))</f>
        <v/>
      </c>
      <c r="DV118" s="373" t="str">
        <f ca="1">+IF(OFFSET('Hygiene Data'!$F$12,0,10*ROW('Hygiene Data'!F112))="","",OFFSET('Hygiene Data'!$F$12,0,10*ROW('Hygiene Data'!F112)))</f>
        <v/>
      </c>
      <c r="DW118" s="373" t="str">
        <f ca="1">+IF(OFFSET('Hygiene Data'!$F$13,0,10*ROW('Hygiene Data'!F112))="","",OFFSET('Hygiene Data'!$F$13,0,10*ROW('Hygiene Data'!F112)))</f>
        <v/>
      </c>
      <c r="DX118" s="373" t="str">
        <f ca="1">+IF(OFFSET('Hygiene Data'!$G$11,0,10*ROW('Hygiene Data'!G112))="","",OFFSET('Hygiene Data'!$G$11,0,10*ROW('Hygiene Data'!G112)))</f>
        <v/>
      </c>
      <c r="DY118" s="373" t="str">
        <f ca="1">+IF(OFFSET('Hygiene Data'!$G$12,0,10*ROW('Hygiene Data'!G112))="","",OFFSET('Hygiene Data'!$G$12,0,10*ROW('Hygiene Data'!G112)))</f>
        <v/>
      </c>
      <c r="DZ118" s="373" t="str">
        <f ca="1">+IF(OFFSET('Hygiene Data'!$G$13,0,10*ROW('Hygiene Data'!G112))="","",OFFSET('Hygiene Data'!$G$13,0,10*ROW('Hygiene Data'!G112)))</f>
        <v/>
      </c>
      <c r="EA118" s="373" t="str">
        <f ca="1">+IF(OFFSET('Hygiene Data'!$H$11,0,10*ROW('Hygiene Data'!H112))="","",OFFSET('Hygiene Data'!$H$11,0,10*ROW('Hygiene Data'!H112)))</f>
        <v/>
      </c>
      <c r="EB118" s="373" t="str">
        <f ca="1">+IF(OFFSET('Hygiene Data'!$H$12,0,10*ROW('Hygiene Data'!H112))="","",OFFSET('Hygiene Data'!$H$12,0,10*ROW('Hygiene Data'!H112)))</f>
        <v/>
      </c>
      <c r="EC118" s="373" t="str">
        <f ca="1">+IF(OFFSET('Hygiene Data'!$H$13,0,10*ROW('Hygiene Data'!H112))="","",OFFSET('Hygiene Data'!$H$13,0,10*ROW('Hygiene Data'!H112)))</f>
        <v/>
      </c>
      <c r="ED118" s="373" t="str">
        <f ca="1">+IF(OFFSET('Hygiene Data'!$I$11,0,10*ROW('Hygiene Data'!I112))="","",OFFSET('Hygiene Data'!$I$11,0,10*ROW('Hygiene Data'!I112)))</f>
        <v/>
      </c>
      <c r="EE118" s="373" t="str">
        <f ca="1">+IF(OFFSET('Hygiene Data'!$I$12,0,10*ROW('Hygiene Data'!I112))="","",OFFSET('Hygiene Data'!$I$12,0,10*ROW('Hygiene Data'!I112)))</f>
        <v/>
      </c>
      <c r="EF118" s="373" t="str">
        <f ca="1">+IF(OFFSET('Hygiene Data'!$I$13,0,10*ROW('Hygiene Data'!I112))="","",OFFSET('Hygiene Data'!$I$13,0,10*ROW('Hygiene Data'!I112)))</f>
        <v/>
      </c>
    </row>
    <row r="119" spans="1:136" x14ac:dyDescent="0.25">
      <c r="A119" s="482" t="str">
        <f ca="1">+IF(OFFSET('Water Data'!$B$2,0,10*ROW('Water Data'!E113))="","",OFFSET('Water Data'!$B$2,0,10*ROW('Water Data'!E113)))</f>
        <v/>
      </c>
      <c r="B119" s="48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9" t="str">
        <f t="shared" ca="1" si="1"/>
        <v/>
      </c>
      <c r="D119" s="51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3" t="str">
        <f ca="1">+IF(OFFSET('Water Data'!$D$27,0,10*ROW('Water Data'!D113))="","",OFFSET('Water Data'!$D$27,0,10*ROW('Water Data'!D113)))</f>
        <v/>
      </c>
      <c r="BT119" s="373" t="str">
        <f ca="1">+IF(OFFSET('Water Data'!$D$28,0,10*ROW('Water Data'!D113))="","",OFFSET('Water Data'!$D$28,0,10*ROW('Water Data'!D113)))</f>
        <v/>
      </c>
      <c r="BU119" s="373" t="str">
        <f ca="1">+IF(OFFSET('Water Data'!$D$29,0,10*ROW('Water Data'!D113))="","",OFFSET('Water Data'!$D$29,0,10*ROW('Water Data'!D113)))</f>
        <v/>
      </c>
      <c r="BV119" s="373" t="str">
        <f ca="1">+IF(OFFSET('Water Data'!$E$27,0,10*ROW('Water Data'!E113))="","",OFFSET('Water Data'!$E$27,0,10*ROW('Water Data'!E113)))</f>
        <v/>
      </c>
      <c r="BW119" s="373" t="str">
        <f ca="1">+IF(OFFSET('Water Data'!$E$28,0,10*ROW('Water Data'!E113))="","",OFFSET('Water Data'!$E$28,0,10*ROW('Water Data'!E113)))</f>
        <v/>
      </c>
      <c r="BX119" s="373" t="str">
        <f ca="1">+IF(OFFSET('Water Data'!$E$29,0,10*ROW('Water Data'!E113))="","",OFFSET('Water Data'!$E$29,0,10*ROW('Water Data'!E113)))</f>
        <v/>
      </c>
      <c r="BY119" s="373" t="str">
        <f ca="1">+IF(OFFSET('Water Data'!$F$27,0,10*ROW('Water Data'!F113))="","",OFFSET('Water Data'!$F$27,0,10*ROW('Water Data'!F113)))</f>
        <v/>
      </c>
      <c r="BZ119" s="373" t="str">
        <f ca="1">+IF(OFFSET('Water Data'!$F$28,0,10*ROW('Water Data'!F113))="","",OFFSET('Water Data'!$F$28,0,10*ROW('Water Data'!F113)))</f>
        <v/>
      </c>
      <c r="CA119" s="373" t="str">
        <f ca="1">+IF(OFFSET('Water Data'!$F$29,0,10*ROW('Water Data'!F113))="","",OFFSET('Water Data'!$F$29,0,10*ROW('Water Data'!F113)))</f>
        <v/>
      </c>
      <c r="CB119" s="373" t="str">
        <f ca="1">+IF(OFFSET('Water Data'!$G$27,0,10*ROW('Water Data'!G113))="","",OFFSET('Water Data'!$G$27,0,10*ROW('Water Data'!G113)))</f>
        <v/>
      </c>
      <c r="CC119" s="373" t="str">
        <f ca="1">+IF(OFFSET('Water Data'!$G$28,0,10*ROW('Water Data'!G113))="","",OFFSET('Water Data'!$G$28,0,10*ROW('Water Data'!G113)))</f>
        <v/>
      </c>
      <c r="CD119" s="373" t="str">
        <f ca="1">+IF(OFFSET('Water Data'!$G$29,0,10*ROW('Water Data'!G113))="","",OFFSET('Water Data'!$G$29,0,10*ROW('Water Data'!G113)))</f>
        <v/>
      </c>
      <c r="CE119" s="373" t="str">
        <f ca="1">+IF(OFFSET('Water Data'!$H$27,0,10*ROW('Water Data'!H113))="","",OFFSET('Water Data'!$H$27,0,10*ROW('Water Data'!H113)))</f>
        <v/>
      </c>
      <c r="CF119" s="373" t="str">
        <f ca="1">+IF(OFFSET('Water Data'!$H$28,0,10*ROW('Water Data'!H113))="","",OFFSET('Water Data'!$H$28,0,10*ROW('Water Data'!H113)))</f>
        <v/>
      </c>
      <c r="CG119" s="373" t="str">
        <f ca="1">+IF(OFFSET('Water Data'!$H$29,0,10*ROW('Water Data'!H113))="","",OFFSET('Water Data'!$H$29,0,10*ROW('Water Data'!H113)))</f>
        <v/>
      </c>
      <c r="CH119" s="373" t="str">
        <f ca="1">+IF(OFFSET('Water Data'!$I$27,0,10*ROW('Water Data'!I113))="","",OFFSET('Water Data'!$I$27,0,10*ROW('Water Data'!I113)))</f>
        <v/>
      </c>
      <c r="CI119" s="373" t="str">
        <f ca="1">+IF(OFFSET('Water Data'!$I$28,0,10*ROW('Water Data'!I113))="","",OFFSET('Water Data'!$I$28,0,10*ROW('Water Data'!I113)))</f>
        <v/>
      </c>
      <c r="CJ119" s="373" t="str">
        <f ca="1">+IF(OFFSET('Water Data'!$I$29,0,10*ROW('Water Data'!I113))="","",OFFSET('Water Data'!$I$29,0,10*ROW('Water Data'!I113)))</f>
        <v/>
      </c>
      <c r="CK119" s="373" t="str">
        <f ca="1">+IF(OFFSET('Sanitation Data'!$D$28,0,10*ROW('Sanitation Data'!D113))="","",OFFSET('Sanitation Data'!$D$28,0,10*ROW('Sanitation Data'!D113)))</f>
        <v/>
      </c>
      <c r="CL119" s="373" t="str">
        <f ca="1">+IF(OFFSET('Sanitation Data'!$D$29,0,10*ROW('Sanitation Data'!D113))="","",OFFSET('Sanitation Data'!$D$29,0,10*ROW('Sanitation Data'!D113)))</f>
        <v/>
      </c>
      <c r="CM119" s="373" t="str">
        <f ca="1">+IF(OFFSET('Sanitation Data'!$D$30,0,10*ROW('Sanitation Data'!D113))="","",OFFSET('Sanitation Data'!$D$30,0,10*ROW('Sanitation Data'!D113)))</f>
        <v/>
      </c>
      <c r="CN119" s="373" t="str">
        <f ca="1">+IF(OFFSET('Sanitation Data'!$D$31,0,10*ROW('Sanitation Data'!D113))="","",OFFSET('Sanitation Data'!$D$31,0,10*ROW('Sanitation Data'!D113)))</f>
        <v/>
      </c>
      <c r="CO119" s="373" t="str">
        <f ca="1">+IF(OFFSET('Sanitation Data'!$D$32,0,10*ROW('Sanitation Data'!D113))="","",OFFSET('Sanitation Data'!$D$32,0,10*ROW('Sanitation Data'!D113)))</f>
        <v/>
      </c>
      <c r="CP119" s="373" t="str">
        <f ca="1">+IF(OFFSET('Sanitation Data'!$E$28,0,10*ROW('Sanitation Data'!E113))="","",OFFSET('Sanitation Data'!$E$28,0,10*ROW('Sanitation Data'!E113)))</f>
        <v/>
      </c>
      <c r="CQ119" s="373" t="str">
        <f ca="1">+IF(OFFSET('Sanitation Data'!$E$29,0,10*ROW('Sanitation Data'!E113))="","",OFFSET('Sanitation Data'!$E$29,0,10*ROW('Sanitation Data'!E113)))</f>
        <v/>
      </c>
      <c r="CR119" s="373" t="str">
        <f ca="1">+IF(OFFSET('Sanitation Data'!$E$30,0,10*ROW('Sanitation Data'!E113))="","",OFFSET('Sanitation Data'!$E$30,0,10*ROW('Sanitation Data'!E113)))</f>
        <v/>
      </c>
      <c r="CS119" s="373" t="str">
        <f ca="1">+IF(OFFSET('Sanitation Data'!$E$31,0,10*ROW('Sanitation Data'!E113))="","",OFFSET('Sanitation Data'!$E$31,0,10*ROW('Sanitation Data'!E113)))</f>
        <v/>
      </c>
      <c r="CT119" s="373" t="str">
        <f ca="1">+IF(OFFSET('Sanitation Data'!$E$32,0,10*ROW('Sanitation Data'!E113))="","",OFFSET('Sanitation Data'!$E$32,0,10*ROW('Sanitation Data'!E113)))</f>
        <v/>
      </c>
      <c r="CU119" s="373" t="str">
        <f ca="1">+IF(OFFSET('Sanitation Data'!$F$28,0,10*ROW('Sanitation Data'!F113))="","",OFFSET('Sanitation Data'!$F$28,0,10*ROW('Sanitation Data'!F113)))</f>
        <v/>
      </c>
      <c r="CV119" s="373" t="str">
        <f ca="1">+IF(OFFSET('Sanitation Data'!$F$29,0,10*ROW('Sanitation Data'!F113))="","",OFFSET('Sanitation Data'!$F$29,0,10*ROW('Sanitation Data'!F113)))</f>
        <v/>
      </c>
      <c r="CW119" s="373" t="str">
        <f ca="1">+IF(OFFSET('Sanitation Data'!$F$30,0,10*ROW('Sanitation Data'!F113))="","",OFFSET('Sanitation Data'!$F$30,0,10*ROW('Sanitation Data'!F113)))</f>
        <v/>
      </c>
      <c r="CX119" s="373" t="str">
        <f ca="1">+IF(OFFSET('Sanitation Data'!$F$31,0,10*ROW('Sanitation Data'!F113))="","",OFFSET('Sanitation Data'!$F$31,0,10*ROW('Sanitation Data'!F113)))</f>
        <v/>
      </c>
      <c r="CY119" s="373" t="str">
        <f ca="1">+IF(OFFSET('Sanitation Data'!$F$32,0,10*ROW('Sanitation Data'!F113))="","",OFFSET('Sanitation Data'!$F$32,0,10*ROW('Sanitation Data'!F113)))</f>
        <v/>
      </c>
      <c r="CZ119" s="373" t="str">
        <f ca="1">+IF(OFFSET('Sanitation Data'!$G$28,0,10*ROW('Sanitation Data'!G113))="","",OFFSET('Sanitation Data'!$G$28,0,10*ROW('Sanitation Data'!G113)))</f>
        <v/>
      </c>
      <c r="DA119" s="373" t="str">
        <f ca="1">+IF(OFFSET('Sanitation Data'!$G$29,0,10*ROW('Sanitation Data'!G113))="","",OFFSET('Sanitation Data'!$G$29,0,10*ROW('Sanitation Data'!G113)))</f>
        <v/>
      </c>
      <c r="DB119" s="373" t="str">
        <f ca="1">+IF(OFFSET('Sanitation Data'!$G$30,0,10*ROW('Sanitation Data'!G113))="","",OFFSET('Sanitation Data'!$G$30,0,10*ROW('Sanitation Data'!G113)))</f>
        <v/>
      </c>
      <c r="DC119" s="373" t="str">
        <f ca="1">+IF(OFFSET('Sanitation Data'!$G$31,0,10*ROW('Sanitation Data'!G113))="","",OFFSET('Sanitation Data'!$G$31,0,10*ROW('Sanitation Data'!G113)))</f>
        <v/>
      </c>
      <c r="DD119" s="373" t="str">
        <f ca="1">+IF(OFFSET('Sanitation Data'!$G$32,0,10*ROW('Sanitation Data'!G113))="","",OFFSET('Sanitation Data'!$G$32,0,10*ROW('Sanitation Data'!G113)))</f>
        <v/>
      </c>
      <c r="DE119" s="373" t="str">
        <f ca="1">+IF(OFFSET('Sanitation Data'!$H$28,0,10*ROW('Sanitation Data'!H113))="","",OFFSET('Sanitation Data'!$H$28,0,10*ROW('Sanitation Data'!H113)))</f>
        <v/>
      </c>
      <c r="DF119" s="373" t="str">
        <f ca="1">+IF(OFFSET('Sanitation Data'!$H$29,0,10*ROW('Sanitation Data'!H113))="","",OFFSET('Sanitation Data'!$H$29,0,10*ROW('Sanitation Data'!H113)))</f>
        <v/>
      </c>
      <c r="DG119" s="373" t="str">
        <f ca="1">+IF(OFFSET('Sanitation Data'!$H$30,0,10*ROW('Sanitation Data'!H113))="","",OFFSET('Sanitation Data'!$H$30,0,10*ROW('Sanitation Data'!H113)))</f>
        <v/>
      </c>
      <c r="DH119" s="373" t="str">
        <f ca="1">+IF(OFFSET('Sanitation Data'!$H$31,0,10*ROW('Sanitation Data'!H113))="","",OFFSET('Sanitation Data'!$H$31,0,10*ROW('Sanitation Data'!H113)))</f>
        <v/>
      </c>
      <c r="DI119" s="373" t="str">
        <f ca="1">+IF(OFFSET('Sanitation Data'!$H$32,0,10*ROW('Sanitation Data'!H113))="","",OFFSET('Sanitation Data'!$H$32,0,10*ROW('Sanitation Data'!H113)))</f>
        <v/>
      </c>
      <c r="DJ119" s="373" t="str">
        <f ca="1">+IF(OFFSET('Sanitation Data'!$I$28,0,10*ROW('Sanitation Data'!I113))="","",OFFSET('Sanitation Data'!$I$28,0,10*ROW('Sanitation Data'!I113)))</f>
        <v/>
      </c>
      <c r="DK119" s="373" t="str">
        <f ca="1">+IF(OFFSET('Sanitation Data'!$I$29,0,10*ROW('Sanitation Data'!I113))="","",OFFSET('Sanitation Data'!$I$29,0,10*ROW('Sanitation Data'!I113)))</f>
        <v/>
      </c>
      <c r="DL119" s="373" t="str">
        <f ca="1">+IF(OFFSET('Sanitation Data'!$I$30,0,10*ROW('Sanitation Data'!I113))="","",OFFSET('Sanitation Data'!$I$30,0,10*ROW('Sanitation Data'!I113)))</f>
        <v/>
      </c>
      <c r="DM119" s="373" t="str">
        <f ca="1">+IF(OFFSET('Sanitation Data'!$I$31,0,10*ROW('Sanitation Data'!I113))="","",OFFSET('Sanitation Data'!$I$31,0,10*ROW('Sanitation Data'!I113)))</f>
        <v/>
      </c>
      <c r="DN119" s="373" t="str">
        <f ca="1">+IF(OFFSET('Sanitation Data'!$I$32,0,10*ROW('Sanitation Data'!I113))="","",OFFSET('Sanitation Data'!$I$32,0,10*ROW('Sanitation Data'!I113)))</f>
        <v/>
      </c>
      <c r="DO119" s="373" t="str">
        <f ca="1">+IF(OFFSET('Hygiene Data'!$D$11,0,10*ROW('Hygiene Data'!D113))="","",OFFSET('Hygiene Data'!$D$11,0,10*ROW('Hygiene Data'!D113)))</f>
        <v/>
      </c>
      <c r="DP119" s="373" t="str">
        <f ca="1">+IF(OFFSET('Hygiene Data'!$D$12,0,10*ROW('Hygiene Data'!D113))="","",OFFSET('Hygiene Data'!$D$12,0,10*ROW('Hygiene Data'!D113)))</f>
        <v/>
      </c>
      <c r="DQ119" s="373" t="str">
        <f ca="1">+IF(OFFSET('Hygiene Data'!$D$13,0,10*ROW('Hygiene Data'!D113))="","",OFFSET('Hygiene Data'!$D$13,0,10*ROW('Hygiene Data'!D113)))</f>
        <v/>
      </c>
      <c r="DR119" s="373" t="str">
        <f ca="1">+IF(OFFSET('Hygiene Data'!$E$11,0,10*ROW('Hygiene Data'!E113))="","",OFFSET('Hygiene Data'!$E$11,0,10*ROW('Hygiene Data'!E113)))</f>
        <v/>
      </c>
      <c r="DS119" s="373" t="str">
        <f ca="1">+IF(OFFSET('Hygiene Data'!$E$12,0,10*ROW('Hygiene Data'!E113))="","",OFFSET('Hygiene Data'!$E$12,0,10*ROW('Hygiene Data'!E113)))</f>
        <v/>
      </c>
      <c r="DT119" s="373" t="str">
        <f ca="1">+IF(OFFSET('Hygiene Data'!$E$13,0,10*ROW('Hygiene Data'!E113))="","",OFFSET('Hygiene Data'!$E$13,0,10*ROW('Hygiene Data'!E113)))</f>
        <v/>
      </c>
      <c r="DU119" s="373" t="str">
        <f ca="1">+IF(OFFSET('Hygiene Data'!$F$11,0,10*ROW('Hygiene Data'!F113))="","",OFFSET('Hygiene Data'!$F$11,0,10*ROW('Hygiene Data'!F113)))</f>
        <v/>
      </c>
      <c r="DV119" s="373" t="str">
        <f ca="1">+IF(OFFSET('Hygiene Data'!$F$12,0,10*ROW('Hygiene Data'!F113))="","",OFFSET('Hygiene Data'!$F$12,0,10*ROW('Hygiene Data'!F113)))</f>
        <v/>
      </c>
      <c r="DW119" s="373" t="str">
        <f ca="1">+IF(OFFSET('Hygiene Data'!$F$13,0,10*ROW('Hygiene Data'!F113))="","",OFFSET('Hygiene Data'!$F$13,0,10*ROW('Hygiene Data'!F113)))</f>
        <v/>
      </c>
      <c r="DX119" s="373" t="str">
        <f ca="1">+IF(OFFSET('Hygiene Data'!$G$11,0,10*ROW('Hygiene Data'!G113))="","",OFFSET('Hygiene Data'!$G$11,0,10*ROW('Hygiene Data'!G113)))</f>
        <v/>
      </c>
      <c r="DY119" s="373" t="str">
        <f ca="1">+IF(OFFSET('Hygiene Data'!$G$12,0,10*ROW('Hygiene Data'!G113))="","",OFFSET('Hygiene Data'!$G$12,0,10*ROW('Hygiene Data'!G113)))</f>
        <v/>
      </c>
      <c r="DZ119" s="373" t="str">
        <f ca="1">+IF(OFFSET('Hygiene Data'!$G$13,0,10*ROW('Hygiene Data'!G113))="","",OFFSET('Hygiene Data'!$G$13,0,10*ROW('Hygiene Data'!G113)))</f>
        <v/>
      </c>
      <c r="EA119" s="373" t="str">
        <f ca="1">+IF(OFFSET('Hygiene Data'!$H$11,0,10*ROW('Hygiene Data'!H113))="","",OFFSET('Hygiene Data'!$H$11,0,10*ROW('Hygiene Data'!H113)))</f>
        <v/>
      </c>
      <c r="EB119" s="373" t="str">
        <f ca="1">+IF(OFFSET('Hygiene Data'!$H$12,0,10*ROW('Hygiene Data'!H113))="","",OFFSET('Hygiene Data'!$H$12,0,10*ROW('Hygiene Data'!H113)))</f>
        <v/>
      </c>
      <c r="EC119" s="373" t="str">
        <f ca="1">+IF(OFFSET('Hygiene Data'!$H$13,0,10*ROW('Hygiene Data'!H113))="","",OFFSET('Hygiene Data'!$H$13,0,10*ROW('Hygiene Data'!H113)))</f>
        <v/>
      </c>
      <c r="ED119" s="373" t="str">
        <f ca="1">+IF(OFFSET('Hygiene Data'!$I$11,0,10*ROW('Hygiene Data'!I113))="","",OFFSET('Hygiene Data'!$I$11,0,10*ROW('Hygiene Data'!I113)))</f>
        <v/>
      </c>
      <c r="EE119" s="373" t="str">
        <f ca="1">+IF(OFFSET('Hygiene Data'!$I$12,0,10*ROW('Hygiene Data'!I113))="","",OFFSET('Hygiene Data'!$I$12,0,10*ROW('Hygiene Data'!I113)))</f>
        <v/>
      </c>
      <c r="EF119" s="373" t="str">
        <f ca="1">+IF(OFFSET('Hygiene Data'!$I$13,0,10*ROW('Hygiene Data'!I113))="","",OFFSET('Hygiene Data'!$I$13,0,10*ROW('Hygiene Data'!I113)))</f>
        <v/>
      </c>
    </row>
    <row r="120" spans="1:136" x14ac:dyDescent="0.25">
      <c r="A120" s="482" t="str">
        <f ca="1">+IF(OFFSET('Water Data'!$B$2,0,10*ROW('Water Data'!E114))="","",OFFSET('Water Data'!$B$2,0,10*ROW('Water Data'!E114)))</f>
        <v/>
      </c>
      <c r="B120" s="48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9" t="str">
        <f t="shared" ca="1" si="1"/>
        <v/>
      </c>
      <c r="D120" s="51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3" t="str">
        <f ca="1">+IF(OFFSET('Water Data'!$D$27,0,10*ROW('Water Data'!D114))="","",OFFSET('Water Data'!$D$27,0,10*ROW('Water Data'!D114)))</f>
        <v/>
      </c>
      <c r="BT120" s="373" t="str">
        <f ca="1">+IF(OFFSET('Water Data'!$D$28,0,10*ROW('Water Data'!D114))="","",OFFSET('Water Data'!$D$28,0,10*ROW('Water Data'!D114)))</f>
        <v/>
      </c>
      <c r="BU120" s="373" t="str">
        <f ca="1">+IF(OFFSET('Water Data'!$D$29,0,10*ROW('Water Data'!D114))="","",OFFSET('Water Data'!$D$29,0,10*ROW('Water Data'!D114)))</f>
        <v/>
      </c>
      <c r="BV120" s="373" t="str">
        <f ca="1">+IF(OFFSET('Water Data'!$E$27,0,10*ROW('Water Data'!E114))="","",OFFSET('Water Data'!$E$27,0,10*ROW('Water Data'!E114)))</f>
        <v/>
      </c>
      <c r="BW120" s="373" t="str">
        <f ca="1">+IF(OFFSET('Water Data'!$E$28,0,10*ROW('Water Data'!E114))="","",OFFSET('Water Data'!$E$28,0,10*ROW('Water Data'!E114)))</f>
        <v/>
      </c>
      <c r="BX120" s="373" t="str">
        <f ca="1">+IF(OFFSET('Water Data'!$E$29,0,10*ROW('Water Data'!E114))="","",OFFSET('Water Data'!$E$29,0,10*ROW('Water Data'!E114)))</f>
        <v/>
      </c>
      <c r="BY120" s="373" t="str">
        <f ca="1">+IF(OFFSET('Water Data'!$F$27,0,10*ROW('Water Data'!F114))="","",OFFSET('Water Data'!$F$27,0,10*ROW('Water Data'!F114)))</f>
        <v/>
      </c>
      <c r="BZ120" s="373" t="str">
        <f ca="1">+IF(OFFSET('Water Data'!$F$28,0,10*ROW('Water Data'!F114))="","",OFFSET('Water Data'!$F$28,0,10*ROW('Water Data'!F114)))</f>
        <v/>
      </c>
      <c r="CA120" s="373" t="str">
        <f ca="1">+IF(OFFSET('Water Data'!$F$29,0,10*ROW('Water Data'!F114))="","",OFFSET('Water Data'!$F$29,0,10*ROW('Water Data'!F114)))</f>
        <v/>
      </c>
      <c r="CB120" s="373" t="str">
        <f ca="1">+IF(OFFSET('Water Data'!$G$27,0,10*ROW('Water Data'!G114))="","",OFFSET('Water Data'!$G$27,0,10*ROW('Water Data'!G114)))</f>
        <v/>
      </c>
      <c r="CC120" s="373" t="str">
        <f ca="1">+IF(OFFSET('Water Data'!$G$28,0,10*ROW('Water Data'!G114))="","",OFFSET('Water Data'!$G$28,0,10*ROW('Water Data'!G114)))</f>
        <v/>
      </c>
      <c r="CD120" s="373" t="str">
        <f ca="1">+IF(OFFSET('Water Data'!$G$29,0,10*ROW('Water Data'!G114))="","",OFFSET('Water Data'!$G$29,0,10*ROW('Water Data'!G114)))</f>
        <v/>
      </c>
      <c r="CE120" s="373" t="str">
        <f ca="1">+IF(OFFSET('Water Data'!$H$27,0,10*ROW('Water Data'!H114))="","",OFFSET('Water Data'!$H$27,0,10*ROW('Water Data'!H114)))</f>
        <v/>
      </c>
      <c r="CF120" s="373" t="str">
        <f ca="1">+IF(OFFSET('Water Data'!$H$28,0,10*ROW('Water Data'!H114))="","",OFFSET('Water Data'!$H$28,0,10*ROW('Water Data'!H114)))</f>
        <v/>
      </c>
      <c r="CG120" s="373" t="str">
        <f ca="1">+IF(OFFSET('Water Data'!$H$29,0,10*ROW('Water Data'!H114))="","",OFFSET('Water Data'!$H$29,0,10*ROW('Water Data'!H114)))</f>
        <v/>
      </c>
      <c r="CH120" s="373" t="str">
        <f ca="1">+IF(OFFSET('Water Data'!$I$27,0,10*ROW('Water Data'!I114))="","",OFFSET('Water Data'!$I$27,0,10*ROW('Water Data'!I114)))</f>
        <v/>
      </c>
      <c r="CI120" s="373" t="str">
        <f ca="1">+IF(OFFSET('Water Data'!$I$28,0,10*ROW('Water Data'!I114))="","",OFFSET('Water Data'!$I$28,0,10*ROW('Water Data'!I114)))</f>
        <v/>
      </c>
      <c r="CJ120" s="373" t="str">
        <f ca="1">+IF(OFFSET('Water Data'!$I$29,0,10*ROW('Water Data'!I114))="","",OFFSET('Water Data'!$I$29,0,10*ROW('Water Data'!I114)))</f>
        <v/>
      </c>
      <c r="CK120" s="373" t="str">
        <f ca="1">+IF(OFFSET('Sanitation Data'!$D$28,0,10*ROW('Sanitation Data'!D114))="","",OFFSET('Sanitation Data'!$D$28,0,10*ROW('Sanitation Data'!D114)))</f>
        <v/>
      </c>
      <c r="CL120" s="373" t="str">
        <f ca="1">+IF(OFFSET('Sanitation Data'!$D$29,0,10*ROW('Sanitation Data'!D114))="","",OFFSET('Sanitation Data'!$D$29,0,10*ROW('Sanitation Data'!D114)))</f>
        <v/>
      </c>
      <c r="CM120" s="373" t="str">
        <f ca="1">+IF(OFFSET('Sanitation Data'!$D$30,0,10*ROW('Sanitation Data'!D114))="","",OFFSET('Sanitation Data'!$D$30,0,10*ROW('Sanitation Data'!D114)))</f>
        <v/>
      </c>
      <c r="CN120" s="373" t="str">
        <f ca="1">+IF(OFFSET('Sanitation Data'!$D$31,0,10*ROW('Sanitation Data'!D114))="","",OFFSET('Sanitation Data'!$D$31,0,10*ROW('Sanitation Data'!D114)))</f>
        <v/>
      </c>
      <c r="CO120" s="373" t="str">
        <f ca="1">+IF(OFFSET('Sanitation Data'!$D$32,0,10*ROW('Sanitation Data'!D114))="","",OFFSET('Sanitation Data'!$D$32,0,10*ROW('Sanitation Data'!D114)))</f>
        <v/>
      </c>
      <c r="CP120" s="373" t="str">
        <f ca="1">+IF(OFFSET('Sanitation Data'!$E$28,0,10*ROW('Sanitation Data'!E114))="","",OFFSET('Sanitation Data'!$E$28,0,10*ROW('Sanitation Data'!E114)))</f>
        <v/>
      </c>
      <c r="CQ120" s="373" t="str">
        <f ca="1">+IF(OFFSET('Sanitation Data'!$E$29,0,10*ROW('Sanitation Data'!E114))="","",OFFSET('Sanitation Data'!$E$29,0,10*ROW('Sanitation Data'!E114)))</f>
        <v/>
      </c>
      <c r="CR120" s="373" t="str">
        <f ca="1">+IF(OFFSET('Sanitation Data'!$E$30,0,10*ROW('Sanitation Data'!E114))="","",OFFSET('Sanitation Data'!$E$30,0,10*ROW('Sanitation Data'!E114)))</f>
        <v/>
      </c>
      <c r="CS120" s="373" t="str">
        <f ca="1">+IF(OFFSET('Sanitation Data'!$E$31,0,10*ROW('Sanitation Data'!E114))="","",OFFSET('Sanitation Data'!$E$31,0,10*ROW('Sanitation Data'!E114)))</f>
        <v/>
      </c>
      <c r="CT120" s="373" t="str">
        <f ca="1">+IF(OFFSET('Sanitation Data'!$E$32,0,10*ROW('Sanitation Data'!E114))="","",OFFSET('Sanitation Data'!$E$32,0,10*ROW('Sanitation Data'!E114)))</f>
        <v/>
      </c>
      <c r="CU120" s="373" t="str">
        <f ca="1">+IF(OFFSET('Sanitation Data'!$F$28,0,10*ROW('Sanitation Data'!F114))="","",OFFSET('Sanitation Data'!$F$28,0,10*ROW('Sanitation Data'!F114)))</f>
        <v/>
      </c>
      <c r="CV120" s="373" t="str">
        <f ca="1">+IF(OFFSET('Sanitation Data'!$F$29,0,10*ROW('Sanitation Data'!F114))="","",OFFSET('Sanitation Data'!$F$29,0,10*ROW('Sanitation Data'!F114)))</f>
        <v/>
      </c>
      <c r="CW120" s="373" t="str">
        <f ca="1">+IF(OFFSET('Sanitation Data'!$F$30,0,10*ROW('Sanitation Data'!F114))="","",OFFSET('Sanitation Data'!$F$30,0,10*ROW('Sanitation Data'!F114)))</f>
        <v/>
      </c>
      <c r="CX120" s="373" t="str">
        <f ca="1">+IF(OFFSET('Sanitation Data'!$F$31,0,10*ROW('Sanitation Data'!F114))="","",OFFSET('Sanitation Data'!$F$31,0,10*ROW('Sanitation Data'!F114)))</f>
        <v/>
      </c>
      <c r="CY120" s="373" t="str">
        <f ca="1">+IF(OFFSET('Sanitation Data'!$F$32,0,10*ROW('Sanitation Data'!F114))="","",OFFSET('Sanitation Data'!$F$32,0,10*ROW('Sanitation Data'!F114)))</f>
        <v/>
      </c>
      <c r="CZ120" s="373" t="str">
        <f ca="1">+IF(OFFSET('Sanitation Data'!$G$28,0,10*ROW('Sanitation Data'!G114))="","",OFFSET('Sanitation Data'!$G$28,0,10*ROW('Sanitation Data'!G114)))</f>
        <v/>
      </c>
      <c r="DA120" s="373" t="str">
        <f ca="1">+IF(OFFSET('Sanitation Data'!$G$29,0,10*ROW('Sanitation Data'!G114))="","",OFFSET('Sanitation Data'!$G$29,0,10*ROW('Sanitation Data'!G114)))</f>
        <v/>
      </c>
      <c r="DB120" s="373" t="str">
        <f ca="1">+IF(OFFSET('Sanitation Data'!$G$30,0,10*ROW('Sanitation Data'!G114))="","",OFFSET('Sanitation Data'!$G$30,0,10*ROW('Sanitation Data'!G114)))</f>
        <v/>
      </c>
      <c r="DC120" s="373" t="str">
        <f ca="1">+IF(OFFSET('Sanitation Data'!$G$31,0,10*ROW('Sanitation Data'!G114))="","",OFFSET('Sanitation Data'!$G$31,0,10*ROW('Sanitation Data'!G114)))</f>
        <v/>
      </c>
      <c r="DD120" s="373" t="str">
        <f ca="1">+IF(OFFSET('Sanitation Data'!$G$32,0,10*ROW('Sanitation Data'!G114))="","",OFFSET('Sanitation Data'!$G$32,0,10*ROW('Sanitation Data'!G114)))</f>
        <v/>
      </c>
      <c r="DE120" s="373" t="str">
        <f ca="1">+IF(OFFSET('Sanitation Data'!$H$28,0,10*ROW('Sanitation Data'!H114))="","",OFFSET('Sanitation Data'!$H$28,0,10*ROW('Sanitation Data'!H114)))</f>
        <v/>
      </c>
      <c r="DF120" s="373" t="str">
        <f ca="1">+IF(OFFSET('Sanitation Data'!$H$29,0,10*ROW('Sanitation Data'!H114))="","",OFFSET('Sanitation Data'!$H$29,0,10*ROW('Sanitation Data'!H114)))</f>
        <v/>
      </c>
      <c r="DG120" s="373" t="str">
        <f ca="1">+IF(OFFSET('Sanitation Data'!$H$30,0,10*ROW('Sanitation Data'!H114))="","",OFFSET('Sanitation Data'!$H$30,0,10*ROW('Sanitation Data'!H114)))</f>
        <v/>
      </c>
      <c r="DH120" s="373" t="str">
        <f ca="1">+IF(OFFSET('Sanitation Data'!$H$31,0,10*ROW('Sanitation Data'!H114))="","",OFFSET('Sanitation Data'!$H$31,0,10*ROW('Sanitation Data'!H114)))</f>
        <v/>
      </c>
      <c r="DI120" s="373" t="str">
        <f ca="1">+IF(OFFSET('Sanitation Data'!$H$32,0,10*ROW('Sanitation Data'!H114))="","",OFFSET('Sanitation Data'!$H$32,0,10*ROW('Sanitation Data'!H114)))</f>
        <v/>
      </c>
      <c r="DJ120" s="373" t="str">
        <f ca="1">+IF(OFFSET('Sanitation Data'!$I$28,0,10*ROW('Sanitation Data'!I114))="","",OFFSET('Sanitation Data'!$I$28,0,10*ROW('Sanitation Data'!I114)))</f>
        <v/>
      </c>
      <c r="DK120" s="373" t="str">
        <f ca="1">+IF(OFFSET('Sanitation Data'!$I$29,0,10*ROW('Sanitation Data'!I114))="","",OFFSET('Sanitation Data'!$I$29,0,10*ROW('Sanitation Data'!I114)))</f>
        <v/>
      </c>
      <c r="DL120" s="373" t="str">
        <f ca="1">+IF(OFFSET('Sanitation Data'!$I$30,0,10*ROW('Sanitation Data'!I114))="","",OFFSET('Sanitation Data'!$I$30,0,10*ROW('Sanitation Data'!I114)))</f>
        <v/>
      </c>
      <c r="DM120" s="373" t="str">
        <f ca="1">+IF(OFFSET('Sanitation Data'!$I$31,0,10*ROW('Sanitation Data'!I114))="","",OFFSET('Sanitation Data'!$I$31,0,10*ROW('Sanitation Data'!I114)))</f>
        <v/>
      </c>
      <c r="DN120" s="373" t="str">
        <f ca="1">+IF(OFFSET('Sanitation Data'!$I$32,0,10*ROW('Sanitation Data'!I114))="","",OFFSET('Sanitation Data'!$I$32,0,10*ROW('Sanitation Data'!I114)))</f>
        <v/>
      </c>
      <c r="DO120" s="373" t="str">
        <f ca="1">+IF(OFFSET('Hygiene Data'!$D$11,0,10*ROW('Hygiene Data'!D114))="","",OFFSET('Hygiene Data'!$D$11,0,10*ROW('Hygiene Data'!D114)))</f>
        <v/>
      </c>
      <c r="DP120" s="373" t="str">
        <f ca="1">+IF(OFFSET('Hygiene Data'!$D$12,0,10*ROW('Hygiene Data'!D114))="","",OFFSET('Hygiene Data'!$D$12,0,10*ROW('Hygiene Data'!D114)))</f>
        <v/>
      </c>
      <c r="DQ120" s="373" t="str">
        <f ca="1">+IF(OFFSET('Hygiene Data'!$D$13,0,10*ROW('Hygiene Data'!D114))="","",OFFSET('Hygiene Data'!$D$13,0,10*ROW('Hygiene Data'!D114)))</f>
        <v/>
      </c>
      <c r="DR120" s="373" t="str">
        <f ca="1">+IF(OFFSET('Hygiene Data'!$E$11,0,10*ROW('Hygiene Data'!E114))="","",OFFSET('Hygiene Data'!$E$11,0,10*ROW('Hygiene Data'!E114)))</f>
        <v/>
      </c>
      <c r="DS120" s="373" t="str">
        <f ca="1">+IF(OFFSET('Hygiene Data'!$E$12,0,10*ROW('Hygiene Data'!E114))="","",OFFSET('Hygiene Data'!$E$12,0,10*ROW('Hygiene Data'!E114)))</f>
        <v/>
      </c>
      <c r="DT120" s="373" t="str">
        <f ca="1">+IF(OFFSET('Hygiene Data'!$E$13,0,10*ROW('Hygiene Data'!E114))="","",OFFSET('Hygiene Data'!$E$13,0,10*ROW('Hygiene Data'!E114)))</f>
        <v/>
      </c>
      <c r="DU120" s="373" t="str">
        <f ca="1">+IF(OFFSET('Hygiene Data'!$F$11,0,10*ROW('Hygiene Data'!F114))="","",OFFSET('Hygiene Data'!$F$11,0,10*ROW('Hygiene Data'!F114)))</f>
        <v/>
      </c>
      <c r="DV120" s="373" t="str">
        <f ca="1">+IF(OFFSET('Hygiene Data'!$F$12,0,10*ROW('Hygiene Data'!F114))="","",OFFSET('Hygiene Data'!$F$12,0,10*ROW('Hygiene Data'!F114)))</f>
        <v/>
      </c>
      <c r="DW120" s="373" t="str">
        <f ca="1">+IF(OFFSET('Hygiene Data'!$F$13,0,10*ROW('Hygiene Data'!F114))="","",OFFSET('Hygiene Data'!$F$13,0,10*ROW('Hygiene Data'!F114)))</f>
        <v/>
      </c>
      <c r="DX120" s="373" t="str">
        <f ca="1">+IF(OFFSET('Hygiene Data'!$G$11,0,10*ROW('Hygiene Data'!G114))="","",OFFSET('Hygiene Data'!$G$11,0,10*ROW('Hygiene Data'!G114)))</f>
        <v/>
      </c>
      <c r="DY120" s="373" t="str">
        <f ca="1">+IF(OFFSET('Hygiene Data'!$G$12,0,10*ROW('Hygiene Data'!G114))="","",OFFSET('Hygiene Data'!$G$12,0,10*ROW('Hygiene Data'!G114)))</f>
        <v/>
      </c>
      <c r="DZ120" s="373" t="str">
        <f ca="1">+IF(OFFSET('Hygiene Data'!$G$13,0,10*ROW('Hygiene Data'!G114))="","",OFFSET('Hygiene Data'!$G$13,0,10*ROW('Hygiene Data'!G114)))</f>
        <v/>
      </c>
      <c r="EA120" s="373" t="str">
        <f ca="1">+IF(OFFSET('Hygiene Data'!$H$11,0,10*ROW('Hygiene Data'!H114))="","",OFFSET('Hygiene Data'!$H$11,0,10*ROW('Hygiene Data'!H114)))</f>
        <v/>
      </c>
      <c r="EB120" s="373" t="str">
        <f ca="1">+IF(OFFSET('Hygiene Data'!$H$12,0,10*ROW('Hygiene Data'!H114))="","",OFFSET('Hygiene Data'!$H$12,0,10*ROW('Hygiene Data'!H114)))</f>
        <v/>
      </c>
      <c r="EC120" s="373" t="str">
        <f ca="1">+IF(OFFSET('Hygiene Data'!$H$13,0,10*ROW('Hygiene Data'!H114))="","",OFFSET('Hygiene Data'!$H$13,0,10*ROW('Hygiene Data'!H114)))</f>
        <v/>
      </c>
      <c r="ED120" s="373" t="str">
        <f ca="1">+IF(OFFSET('Hygiene Data'!$I$11,0,10*ROW('Hygiene Data'!I114))="","",OFFSET('Hygiene Data'!$I$11,0,10*ROW('Hygiene Data'!I114)))</f>
        <v/>
      </c>
      <c r="EE120" s="373" t="str">
        <f ca="1">+IF(OFFSET('Hygiene Data'!$I$12,0,10*ROW('Hygiene Data'!I114))="","",OFFSET('Hygiene Data'!$I$12,0,10*ROW('Hygiene Data'!I114)))</f>
        <v/>
      </c>
      <c r="EF120" s="373" t="str">
        <f ca="1">+IF(OFFSET('Hygiene Data'!$I$13,0,10*ROW('Hygiene Data'!I114))="","",OFFSET('Hygiene Data'!$I$13,0,10*ROW('Hygiene Data'!I114)))</f>
        <v/>
      </c>
    </row>
    <row r="121" spans="1:136" x14ac:dyDescent="0.25">
      <c r="A121" s="482" t="str">
        <f ca="1">+IF(OFFSET('Water Data'!$B$2,0,10*ROW('Water Data'!E115))="","",OFFSET('Water Data'!$B$2,0,10*ROW('Water Data'!E115)))</f>
        <v/>
      </c>
      <c r="B121" s="48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9" t="str">
        <f t="shared" ca="1" si="1"/>
        <v/>
      </c>
      <c r="D121" s="51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3" t="str">
        <f ca="1">+IF(OFFSET('Water Data'!$D$27,0,10*ROW('Water Data'!D115))="","",OFFSET('Water Data'!$D$27,0,10*ROW('Water Data'!D115)))</f>
        <v/>
      </c>
      <c r="BT121" s="373" t="str">
        <f ca="1">+IF(OFFSET('Water Data'!$D$28,0,10*ROW('Water Data'!D115))="","",OFFSET('Water Data'!$D$28,0,10*ROW('Water Data'!D115)))</f>
        <v/>
      </c>
      <c r="BU121" s="373" t="str">
        <f ca="1">+IF(OFFSET('Water Data'!$D$29,0,10*ROW('Water Data'!D115))="","",OFFSET('Water Data'!$D$29,0,10*ROW('Water Data'!D115)))</f>
        <v/>
      </c>
      <c r="BV121" s="373" t="str">
        <f ca="1">+IF(OFFSET('Water Data'!$E$27,0,10*ROW('Water Data'!E115))="","",OFFSET('Water Data'!$E$27,0,10*ROW('Water Data'!E115)))</f>
        <v/>
      </c>
      <c r="BW121" s="373" t="str">
        <f ca="1">+IF(OFFSET('Water Data'!$E$28,0,10*ROW('Water Data'!E115))="","",OFFSET('Water Data'!$E$28,0,10*ROW('Water Data'!E115)))</f>
        <v/>
      </c>
      <c r="BX121" s="373" t="str">
        <f ca="1">+IF(OFFSET('Water Data'!$E$29,0,10*ROW('Water Data'!E115))="","",OFFSET('Water Data'!$E$29,0,10*ROW('Water Data'!E115)))</f>
        <v/>
      </c>
      <c r="BY121" s="373" t="str">
        <f ca="1">+IF(OFFSET('Water Data'!$F$27,0,10*ROW('Water Data'!F115))="","",OFFSET('Water Data'!$F$27,0,10*ROW('Water Data'!F115)))</f>
        <v/>
      </c>
      <c r="BZ121" s="373" t="str">
        <f ca="1">+IF(OFFSET('Water Data'!$F$28,0,10*ROW('Water Data'!F115))="","",OFFSET('Water Data'!$F$28,0,10*ROW('Water Data'!F115)))</f>
        <v/>
      </c>
      <c r="CA121" s="373" t="str">
        <f ca="1">+IF(OFFSET('Water Data'!$F$29,0,10*ROW('Water Data'!F115))="","",OFFSET('Water Data'!$F$29,0,10*ROW('Water Data'!F115)))</f>
        <v/>
      </c>
      <c r="CB121" s="373" t="str">
        <f ca="1">+IF(OFFSET('Water Data'!$G$27,0,10*ROW('Water Data'!G115))="","",OFFSET('Water Data'!$G$27,0,10*ROW('Water Data'!G115)))</f>
        <v/>
      </c>
      <c r="CC121" s="373" t="str">
        <f ca="1">+IF(OFFSET('Water Data'!$G$28,0,10*ROW('Water Data'!G115))="","",OFFSET('Water Data'!$G$28,0,10*ROW('Water Data'!G115)))</f>
        <v/>
      </c>
      <c r="CD121" s="373" t="str">
        <f ca="1">+IF(OFFSET('Water Data'!$G$29,0,10*ROW('Water Data'!G115))="","",OFFSET('Water Data'!$G$29,0,10*ROW('Water Data'!G115)))</f>
        <v/>
      </c>
      <c r="CE121" s="373" t="str">
        <f ca="1">+IF(OFFSET('Water Data'!$H$27,0,10*ROW('Water Data'!H115))="","",OFFSET('Water Data'!$H$27,0,10*ROW('Water Data'!H115)))</f>
        <v/>
      </c>
      <c r="CF121" s="373" t="str">
        <f ca="1">+IF(OFFSET('Water Data'!$H$28,0,10*ROW('Water Data'!H115))="","",OFFSET('Water Data'!$H$28,0,10*ROW('Water Data'!H115)))</f>
        <v/>
      </c>
      <c r="CG121" s="373" t="str">
        <f ca="1">+IF(OFFSET('Water Data'!$H$29,0,10*ROW('Water Data'!H115))="","",OFFSET('Water Data'!$H$29,0,10*ROW('Water Data'!H115)))</f>
        <v/>
      </c>
      <c r="CH121" s="373" t="str">
        <f ca="1">+IF(OFFSET('Water Data'!$I$27,0,10*ROW('Water Data'!I115))="","",OFFSET('Water Data'!$I$27,0,10*ROW('Water Data'!I115)))</f>
        <v/>
      </c>
      <c r="CI121" s="373" t="str">
        <f ca="1">+IF(OFFSET('Water Data'!$I$28,0,10*ROW('Water Data'!I115))="","",OFFSET('Water Data'!$I$28,0,10*ROW('Water Data'!I115)))</f>
        <v/>
      </c>
      <c r="CJ121" s="373" t="str">
        <f ca="1">+IF(OFFSET('Water Data'!$I$29,0,10*ROW('Water Data'!I115))="","",OFFSET('Water Data'!$I$29,0,10*ROW('Water Data'!I115)))</f>
        <v/>
      </c>
      <c r="CK121" s="373" t="str">
        <f ca="1">+IF(OFFSET('Sanitation Data'!$D$28,0,10*ROW('Sanitation Data'!D115))="","",OFFSET('Sanitation Data'!$D$28,0,10*ROW('Sanitation Data'!D115)))</f>
        <v/>
      </c>
      <c r="CL121" s="373" t="str">
        <f ca="1">+IF(OFFSET('Sanitation Data'!$D$29,0,10*ROW('Sanitation Data'!D115))="","",OFFSET('Sanitation Data'!$D$29,0,10*ROW('Sanitation Data'!D115)))</f>
        <v/>
      </c>
      <c r="CM121" s="373" t="str">
        <f ca="1">+IF(OFFSET('Sanitation Data'!$D$30,0,10*ROW('Sanitation Data'!D115))="","",OFFSET('Sanitation Data'!$D$30,0,10*ROW('Sanitation Data'!D115)))</f>
        <v/>
      </c>
      <c r="CN121" s="373" t="str">
        <f ca="1">+IF(OFFSET('Sanitation Data'!$D$31,0,10*ROW('Sanitation Data'!D115))="","",OFFSET('Sanitation Data'!$D$31,0,10*ROW('Sanitation Data'!D115)))</f>
        <v/>
      </c>
      <c r="CO121" s="373" t="str">
        <f ca="1">+IF(OFFSET('Sanitation Data'!$D$32,0,10*ROW('Sanitation Data'!D115))="","",OFFSET('Sanitation Data'!$D$32,0,10*ROW('Sanitation Data'!D115)))</f>
        <v/>
      </c>
      <c r="CP121" s="373" t="str">
        <f ca="1">+IF(OFFSET('Sanitation Data'!$E$28,0,10*ROW('Sanitation Data'!E115))="","",OFFSET('Sanitation Data'!$E$28,0,10*ROW('Sanitation Data'!E115)))</f>
        <v/>
      </c>
      <c r="CQ121" s="373" t="str">
        <f ca="1">+IF(OFFSET('Sanitation Data'!$E$29,0,10*ROW('Sanitation Data'!E115))="","",OFFSET('Sanitation Data'!$E$29,0,10*ROW('Sanitation Data'!E115)))</f>
        <v/>
      </c>
      <c r="CR121" s="373" t="str">
        <f ca="1">+IF(OFFSET('Sanitation Data'!$E$30,0,10*ROW('Sanitation Data'!E115))="","",OFFSET('Sanitation Data'!$E$30,0,10*ROW('Sanitation Data'!E115)))</f>
        <v/>
      </c>
      <c r="CS121" s="373" t="str">
        <f ca="1">+IF(OFFSET('Sanitation Data'!$E$31,0,10*ROW('Sanitation Data'!E115))="","",OFFSET('Sanitation Data'!$E$31,0,10*ROW('Sanitation Data'!E115)))</f>
        <v/>
      </c>
      <c r="CT121" s="373" t="str">
        <f ca="1">+IF(OFFSET('Sanitation Data'!$E$32,0,10*ROW('Sanitation Data'!E115))="","",OFFSET('Sanitation Data'!$E$32,0,10*ROW('Sanitation Data'!E115)))</f>
        <v/>
      </c>
      <c r="CU121" s="373" t="str">
        <f ca="1">+IF(OFFSET('Sanitation Data'!$F$28,0,10*ROW('Sanitation Data'!F115))="","",OFFSET('Sanitation Data'!$F$28,0,10*ROW('Sanitation Data'!F115)))</f>
        <v/>
      </c>
      <c r="CV121" s="373" t="str">
        <f ca="1">+IF(OFFSET('Sanitation Data'!$F$29,0,10*ROW('Sanitation Data'!F115))="","",OFFSET('Sanitation Data'!$F$29,0,10*ROW('Sanitation Data'!F115)))</f>
        <v/>
      </c>
      <c r="CW121" s="373" t="str">
        <f ca="1">+IF(OFFSET('Sanitation Data'!$F$30,0,10*ROW('Sanitation Data'!F115))="","",OFFSET('Sanitation Data'!$F$30,0,10*ROW('Sanitation Data'!F115)))</f>
        <v/>
      </c>
      <c r="CX121" s="373" t="str">
        <f ca="1">+IF(OFFSET('Sanitation Data'!$F$31,0,10*ROW('Sanitation Data'!F115))="","",OFFSET('Sanitation Data'!$F$31,0,10*ROW('Sanitation Data'!F115)))</f>
        <v/>
      </c>
      <c r="CY121" s="373" t="str">
        <f ca="1">+IF(OFFSET('Sanitation Data'!$F$32,0,10*ROW('Sanitation Data'!F115))="","",OFFSET('Sanitation Data'!$F$32,0,10*ROW('Sanitation Data'!F115)))</f>
        <v/>
      </c>
      <c r="CZ121" s="373" t="str">
        <f ca="1">+IF(OFFSET('Sanitation Data'!$G$28,0,10*ROW('Sanitation Data'!G115))="","",OFFSET('Sanitation Data'!$G$28,0,10*ROW('Sanitation Data'!G115)))</f>
        <v/>
      </c>
      <c r="DA121" s="373" t="str">
        <f ca="1">+IF(OFFSET('Sanitation Data'!$G$29,0,10*ROW('Sanitation Data'!G115))="","",OFFSET('Sanitation Data'!$G$29,0,10*ROW('Sanitation Data'!G115)))</f>
        <v/>
      </c>
      <c r="DB121" s="373" t="str">
        <f ca="1">+IF(OFFSET('Sanitation Data'!$G$30,0,10*ROW('Sanitation Data'!G115))="","",OFFSET('Sanitation Data'!$G$30,0,10*ROW('Sanitation Data'!G115)))</f>
        <v/>
      </c>
      <c r="DC121" s="373" t="str">
        <f ca="1">+IF(OFFSET('Sanitation Data'!$G$31,0,10*ROW('Sanitation Data'!G115))="","",OFFSET('Sanitation Data'!$G$31,0,10*ROW('Sanitation Data'!G115)))</f>
        <v/>
      </c>
      <c r="DD121" s="373" t="str">
        <f ca="1">+IF(OFFSET('Sanitation Data'!$G$32,0,10*ROW('Sanitation Data'!G115))="","",OFFSET('Sanitation Data'!$G$32,0,10*ROW('Sanitation Data'!G115)))</f>
        <v/>
      </c>
      <c r="DE121" s="373" t="str">
        <f ca="1">+IF(OFFSET('Sanitation Data'!$H$28,0,10*ROW('Sanitation Data'!H115))="","",OFFSET('Sanitation Data'!$H$28,0,10*ROW('Sanitation Data'!H115)))</f>
        <v/>
      </c>
      <c r="DF121" s="373" t="str">
        <f ca="1">+IF(OFFSET('Sanitation Data'!$H$29,0,10*ROW('Sanitation Data'!H115))="","",OFFSET('Sanitation Data'!$H$29,0,10*ROW('Sanitation Data'!H115)))</f>
        <v/>
      </c>
      <c r="DG121" s="373" t="str">
        <f ca="1">+IF(OFFSET('Sanitation Data'!$H$30,0,10*ROW('Sanitation Data'!H115))="","",OFFSET('Sanitation Data'!$H$30,0,10*ROW('Sanitation Data'!H115)))</f>
        <v/>
      </c>
      <c r="DH121" s="373" t="str">
        <f ca="1">+IF(OFFSET('Sanitation Data'!$H$31,0,10*ROW('Sanitation Data'!H115))="","",OFFSET('Sanitation Data'!$H$31,0,10*ROW('Sanitation Data'!H115)))</f>
        <v/>
      </c>
      <c r="DI121" s="373" t="str">
        <f ca="1">+IF(OFFSET('Sanitation Data'!$H$32,0,10*ROW('Sanitation Data'!H115))="","",OFFSET('Sanitation Data'!$H$32,0,10*ROW('Sanitation Data'!H115)))</f>
        <v/>
      </c>
      <c r="DJ121" s="373" t="str">
        <f ca="1">+IF(OFFSET('Sanitation Data'!$I$28,0,10*ROW('Sanitation Data'!I115))="","",OFFSET('Sanitation Data'!$I$28,0,10*ROW('Sanitation Data'!I115)))</f>
        <v/>
      </c>
      <c r="DK121" s="373" t="str">
        <f ca="1">+IF(OFFSET('Sanitation Data'!$I$29,0,10*ROW('Sanitation Data'!I115))="","",OFFSET('Sanitation Data'!$I$29,0,10*ROW('Sanitation Data'!I115)))</f>
        <v/>
      </c>
      <c r="DL121" s="373" t="str">
        <f ca="1">+IF(OFFSET('Sanitation Data'!$I$30,0,10*ROW('Sanitation Data'!I115))="","",OFFSET('Sanitation Data'!$I$30,0,10*ROW('Sanitation Data'!I115)))</f>
        <v/>
      </c>
      <c r="DM121" s="373" t="str">
        <f ca="1">+IF(OFFSET('Sanitation Data'!$I$31,0,10*ROW('Sanitation Data'!I115))="","",OFFSET('Sanitation Data'!$I$31,0,10*ROW('Sanitation Data'!I115)))</f>
        <v/>
      </c>
      <c r="DN121" s="373" t="str">
        <f ca="1">+IF(OFFSET('Sanitation Data'!$I$32,0,10*ROW('Sanitation Data'!I115))="","",OFFSET('Sanitation Data'!$I$32,0,10*ROW('Sanitation Data'!I115)))</f>
        <v/>
      </c>
      <c r="DO121" s="373" t="str">
        <f ca="1">+IF(OFFSET('Hygiene Data'!$D$11,0,10*ROW('Hygiene Data'!D115))="","",OFFSET('Hygiene Data'!$D$11,0,10*ROW('Hygiene Data'!D115)))</f>
        <v/>
      </c>
      <c r="DP121" s="373" t="str">
        <f ca="1">+IF(OFFSET('Hygiene Data'!$D$12,0,10*ROW('Hygiene Data'!D115))="","",OFFSET('Hygiene Data'!$D$12,0,10*ROW('Hygiene Data'!D115)))</f>
        <v/>
      </c>
      <c r="DQ121" s="373" t="str">
        <f ca="1">+IF(OFFSET('Hygiene Data'!$D$13,0,10*ROW('Hygiene Data'!D115))="","",OFFSET('Hygiene Data'!$D$13,0,10*ROW('Hygiene Data'!D115)))</f>
        <v/>
      </c>
      <c r="DR121" s="373" t="str">
        <f ca="1">+IF(OFFSET('Hygiene Data'!$E$11,0,10*ROW('Hygiene Data'!E115))="","",OFFSET('Hygiene Data'!$E$11,0,10*ROW('Hygiene Data'!E115)))</f>
        <v/>
      </c>
      <c r="DS121" s="373" t="str">
        <f ca="1">+IF(OFFSET('Hygiene Data'!$E$12,0,10*ROW('Hygiene Data'!E115))="","",OFFSET('Hygiene Data'!$E$12,0,10*ROW('Hygiene Data'!E115)))</f>
        <v/>
      </c>
      <c r="DT121" s="373" t="str">
        <f ca="1">+IF(OFFSET('Hygiene Data'!$E$13,0,10*ROW('Hygiene Data'!E115))="","",OFFSET('Hygiene Data'!$E$13,0,10*ROW('Hygiene Data'!E115)))</f>
        <v/>
      </c>
      <c r="DU121" s="373" t="str">
        <f ca="1">+IF(OFFSET('Hygiene Data'!$F$11,0,10*ROW('Hygiene Data'!F115))="","",OFFSET('Hygiene Data'!$F$11,0,10*ROW('Hygiene Data'!F115)))</f>
        <v/>
      </c>
      <c r="DV121" s="373" t="str">
        <f ca="1">+IF(OFFSET('Hygiene Data'!$F$12,0,10*ROW('Hygiene Data'!F115))="","",OFFSET('Hygiene Data'!$F$12,0,10*ROW('Hygiene Data'!F115)))</f>
        <v/>
      </c>
      <c r="DW121" s="373" t="str">
        <f ca="1">+IF(OFFSET('Hygiene Data'!$F$13,0,10*ROW('Hygiene Data'!F115))="","",OFFSET('Hygiene Data'!$F$13,0,10*ROW('Hygiene Data'!F115)))</f>
        <v/>
      </c>
      <c r="DX121" s="373" t="str">
        <f ca="1">+IF(OFFSET('Hygiene Data'!$G$11,0,10*ROW('Hygiene Data'!G115))="","",OFFSET('Hygiene Data'!$G$11,0,10*ROW('Hygiene Data'!G115)))</f>
        <v/>
      </c>
      <c r="DY121" s="373" t="str">
        <f ca="1">+IF(OFFSET('Hygiene Data'!$G$12,0,10*ROW('Hygiene Data'!G115))="","",OFFSET('Hygiene Data'!$G$12,0,10*ROW('Hygiene Data'!G115)))</f>
        <v/>
      </c>
      <c r="DZ121" s="373" t="str">
        <f ca="1">+IF(OFFSET('Hygiene Data'!$G$13,0,10*ROW('Hygiene Data'!G115))="","",OFFSET('Hygiene Data'!$G$13,0,10*ROW('Hygiene Data'!G115)))</f>
        <v/>
      </c>
      <c r="EA121" s="373" t="str">
        <f ca="1">+IF(OFFSET('Hygiene Data'!$H$11,0,10*ROW('Hygiene Data'!H115))="","",OFFSET('Hygiene Data'!$H$11,0,10*ROW('Hygiene Data'!H115)))</f>
        <v/>
      </c>
      <c r="EB121" s="373" t="str">
        <f ca="1">+IF(OFFSET('Hygiene Data'!$H$12,0,10*ROW('Hygiene Data'!H115))="","",OFFSET('Hygiene Data'!$H$12,0,10*ROW('Hygiene Data'!H115)))</f>
        <v/>
      </c>
      <c r="EC121" s="373" t="str">
        <f ca="1">+IF(OFFSET('Hygiene Data'!$H$13,0,10*ROW('Hygiene Data'!H115))="","",OFFSET('Hygiene Data'!$H$13,0,10*ROW('Hygiene Data'!H115)))</f>
        <v/>
      </c>
      <c r="ED121" s="373" t="str">
        <f ca="1">+IF(OFFSET('Hygiene Data'!$I$11,0,10*ROW('Hygiene Data'!I115))="","",OFFSET('Hygiene Data'!$I$11,0,10*ROW('Hygiene Data'!I115)))</f>
        <v/>
      </c>
      <c r="EE121" s="373" t="str">
        <f ca="1">+IF(OFFSET('Hygiene Data'!$I$12,0,10*ROW('Hygiene Data'!I115))="","",OFFSET('Hygiene Data'!$I$12,0,10*ROW('Hygiene Data'!I115)))</f>
        <v/>
      </c>
      <c r="EF121" s="373" t="str">
        <f ca="1">+IF(OFFSET('Hygiene Data'!$I$13,0,10*ROW('Hygiene Data'!I115))="","",OFFSET('Hygiene Data'!$I$13,0,10*ROW('Hygiene Data'!I115)))</f>
        <v/>
      </c>
    </row>
    <row r="122" spans="1:136" x14ac:dyDescent="0.25">
      <c r="A122" s="482" t="str">
        <f ca="1">+IF(OFFSET('Water Data'!$B$2,0,10*ROW('Water Data'!E116))="","",OFFSET('Water Data'!$B$2,0,10*ROW('Water Data'!E116)))</f>
        <v/>
      </c>
      <c r="B122" s="48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9" t="str">
        <f t="shared" ca="1" si="1"/>
        <v/>
      </c>
      <c r="D122" s="51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3" t="str">
        <f ca="1">+IF(OFFSET('Water Data'!$D$27,0,10*ROW('Water Data'!D116))="","",OFFSET('Water Data'!$D$27,0,10*ROW('Water Data'!D116)))</f>
        <v/>
      </c>
      <c r="BT122" s="373" t="str">
        <f ca="1">+IF(OFFSET('Water Data'!$D$28,0,10*ROW('Water Data'!D116))="","",OFFSET('Water Data'!$D$28,0,10*ROW('Water Data'!D116)))</f>
        <v/>
      </c>
      <c r="BU122" s="373" t="str">
        <f ca="1">+IF(OFFSET('Water Data'!$D$29,0,10*ROW('Water Data'!D116))="","",OFFSET('Water Data'!$D$29,0,10*ROW('Water Data'!D116)))</f>
        <v/>
      </c>
      <c r="BV122" s="373" t="str">
        <f ca="1">+IF(OFFSET('Water Data'!$E$27,0,10*ROW('Water Data'!E116))="","",OFFSET('Water Data'!$E$27,0,10*ROW('Water Data'!E116)))</f>
        <v/>
      </c>
      <c r="BW122" s="373" t="str">
        <f ca="1">+IF(OFFSET('Water Data'!$E$28,0,10*ROW('Water Data'!E116))="","",OFFSET('Water Data'!$E$28,0,10*ROW('Water Data'!E116)))</f>
        <v/>
      </c>
      <c r="BX122" s="373" t="str">
        <f ca="1">+IF(OFFSET('Water Data'!$E$29,0,10*ROW('Water Data'!E116))="","",OFFSET('Water Data'!$E$29,0,10*ROW('Water Data'!E116)))</f>
        <v/>
      </c>
      <c r="BY122" s="373" t="str">
        <f ca="1">+IF(OFFSET('Water Data'!$F$27,0,10*ROW('Water Data'!F116))="","",OFFSET('Water Data'!$F$27,0,10*ROW('Water Data'!F116)))</f>
        <v/>
      </c>
      <c r="BZ122" s="373" t="str">
        <f ca="1">+IF(OFFSET('Water Data'!$F$28,0,10*ROW('Water Data'!F116))="","",OFFSET('Water Data'!$F$28,0,10*ROW('Water Data'!F116)))</f>
        <v/>
      </c>
      <c r="CA122" s="373" t="str">
        <f ca="1">+IF(OFFSET('Water Data'!$F$29,0,10*ROW('Water Data'!F116))="","",OFFSET('Water Data'!$F$29,0,10*ROW('Water Data'!F116)))</f>
        <v/>
      </c>
      <c r="CB122" s="373" t="str">
        <f ca="1">+IF(OFFSET('Water Data'!$G$27,0,10*ROW('Water Data'!G116))="","",OFFSET('Water Data'!$G$27,0,10*ROW('Water Data'!G116)))</f>
        <v/>
      </c>
      <c r="CC122" s="373" t="str">
        <f ca="1">+IF(OFFSET('Water Data'!$G$28,0,10*ROW('Water Data'!G116))="","",OFFSET('Water Data'!$G$28,0,10*ROW('Water Data'!G116)))</f>
        <v/>
      </c>
      <c r="CD122" s="373" t="str">
        <f ca="1">+IF(OFFSET('Water Data'!$G$29,0,10*ROW('Water Data'!G116))="","",OFFSET('Water Data'!$G$29,0,10*ROW('Water Data'!G116)))</f>
        <v/>
      </c>
      <c r="CE122" s="373" t="str">
        <f ca="1">+IF(OFFSET('Water Data'!$H$27,0,10*ROW('Water Data'!H116))="","",OFFSET('Water Data'!$H$27,0,10*ROW('Water Data'!H116)))</f>
        <v/>
      </c>
      <c r="CF122" s="373" t="str">
        <f ca="1">+IF(OFFSET('Water Data'!$H$28,0,10*ROW('Water Data'!H116))="","",OFFSET('Water Data'!$H$28,0,10*ROW('Water Data'!H116)))</f>
        <v/>
      </c>
      <c r="CG122" s="373" t="str">
        <f ca="1">+IF(OFFSET('Water Data'!$H$29,0,10*ROW('Water Data'!H116))="","",OFFSET('Water Data'!$H$29,0,10*ROW('Water Data'!H116)))</f>
        <v/>
      </c>
      <c r="CH122" s="373" t="str">
        <f ca="1">+IF(OFFSET('Water Data'!$I$27,0,10*ROW('Water Data'!I116))="","",OFFSET('Water Data'!$I$27,0,10*ROW('Water Data'!I116)))</f>
        <v/>
      </c>
      <c r="CI122" s="373" t="str">
        <f ca="1">+IF(OFFSET('Water Data'!$I$28,0,10*ROW('Water Data'!I116))="","",OFFSET('Water Data'!$I$28,0,10*ROW('Water Data'!I116)))</f>
        <v/>
      </c>
      <c r="CJ122" s="373" t="str">
        <f ca="1">+IF(OFFSET('Water Data'!$I$29,0,10*ROW('Water Data'!I116))="","",OFFSET('Water Data'!$I$29,0,10*ROW('Water Data'!I116)))</f>
        <v/>
      </c>
      <c r="CK122" s="373" t="str">
        <f ca="1">+IF(OFFSET('Sanitation Data'!$D$28,0,10*ROW('Sanitation Data'!D116))="","",OFFSET('Sanitation Data'!$D$28,0,10*ROW('Sanitation Data'!D116)))</f>
        <v/>
      </c>
      <c r="CL122" s="373" t="str">
        <f ca="1">+IF(OFFSET('Sanitation Data'!$D$29,0,10*ROW('Sanitation Data'!D116))="","",OFFSET('Sanitation Data'!$D$29,0,10*ROW('Sanitation Data'!D116)))</f>
        <v/>
      </c>
      <c r="CM122" s="373" t="str">
        <f ca="1">+IF(OFFSET('Sanitation Data'!$D$30,0,10*ROW('Sanitation Data'!D116))="","",OFFSET('Sanitation Data'!$D$30,0,10*ROW('Sanitation Data'!D116)))</f>
        <v/>
      </c>
      <c r="CN122" s="373" t="str">
        <f ca="1">+IF(OFFSET('Sanitation Data'!$D$31,0,10*ROW('Sanitation Data'!D116))="","",OFFSET('Sanitation Data'!$D$31,0,10*ROW('Sanitation Data'!D116)))</f>
        <v/>
      </c>
      <c r="CO122" s="373" t="str">
        <f ca="1">+IF(OFFSET('Sanitation Data'!$D$32,0,10*ROW('Sanitation Data'!D116))="","",OFFSET('Sanitation Data'!$D$32,0,10*ROW('Sanitation Data'!D116)))</f>
        <v/>
      </c>
      <c r="CP122" s="373" t="str">
        <f ca="1">+IF(OFFSET('Sanitation Data'!$E$28,0,10*ROW('Sanitation Data'!E116))="","",OFFSET('Sanitation Data'!$E$28,0,10*ROW('Sanitation Data'!E116)))</f>
        <v/>
      </c>
      <c r="CQ122" s="373" t="str">
        <f ca="1">+IF(OFFSET('Sanitation Data'!$E$29,0,10*ROW('Sanitation Data'!E116))="","",OFFSET('Sanitation Data'!$E$29,0,10*ROW('Sanitation Data'!E116)))</f>
        <v/>
      </c>
      <c r="CR122" s="373" t="str">
        <f ca="1">+IF(OFFSET('Sanitation Data'!$E$30,0,10*ROW('Sanitation Data'!E116))="","",OFFSET('Sanitation Data'!$E$30,0,10*ROW('Sanitation Data'!E116)))</f>
        <v/>
      </c>
      <c r="CS122" s="373" t="str">
        <f ca="1">+IF(OFFSET('Sanitation Data'!$E$31,0,10*ROW('Sanitation Data'!E116))="","",OFFSET('Sanitation Data'!$E$31,0,10*ROW('Sanitation Data'!E116)))</f>
        <v/>
      </c>
      <c r="CT122" s="373" t="str">
        <f ca="1">+IF(OFFSET('Sanitation Data'!$E$32,0,10*ROW('Sanitation Data'!E116))="","",OFFSET('Sanitation Data'!$E$32,0,10*ROW('Sanitation Data'!E116)))</f>
        <v/>
      </c>
      <c r="CU122" s="373" t="str">
        <f ca="1">+IF(OFFSET('Sanitation Data'!$F$28,0,10*ROW('Sanitation Data'!F116))="","",OFFSET('Sanitation Data'!$F$28,0,10*ROW('Sanitation Data'!F116)))</f>
        <v/>
      </c>
      <c r="CV122" s="373" t="str">
        <f ca="1">+IF(OFFSET('Sanitation Data'!$F$29,0,10*ROW('Sanitation Data'!F116))="","",OFFSET('Sanitation Data'!$F$29,0,10*ROW('Sanitation Data'!F116)))</f>
        <v/>
      </c>
      <c r="CW122" s="373" t="str">
        <f ca="1">+IF(OFFSET('Sanitation Data'!$F$30,0,10*ROW('Sanitation Data'!F116))="","",OFFSET('Sanitation Data'!$F$30,0,10*ROW('Sanitation Data'!F116)))</f>
        <v/>
      </c>
      <c r="CX122" s="373" t="str">
        <f ca="1">+IF(OFFSET('Sanitation Data'!$F$31,0,10*ROW('Sanitation Data'!F116))="","",OFFSET('Sanitation Data'!$F$31,0,10*ROW('Sanitation Data'!F116)))</f>
        <v/>
      </c>
      <c r="CY122" s="373" t="str">
        <f ca="1">+IF(OFFSET('Sanitation Data'!$F$32,0,10*ROW('Sanitation Data'!F116))="","",OFFSET('Sanitation Data'!$F$32,0,10*ROW('Sanitation Data'!F116)))</f>
        <v/>
      </c>
      <c r="CZ122" s="373" t="str">
        <f ca="1">+IF(OFFSET('Sanitation Data'!$G$28,0,10*ROW('Sanitation Data'!G116))="","",OFFSET('Sanitation Data'!$G$28,0,10*ROW('Sanitation Data'!G116)))</f>
        <v/>
      </c>
      <c r="DA122" s="373" t="str">
        <f ca="1">+IF(OFFSET('Sanitation Data'!$G$29,0,10*ROW('Sanitation Data'!G116))="","",OFFSET('Sanitation Data'!$G$29,0,10*ROW('Sanitation Data'!G116)))</f>
        <v/>
      </c>
      <c r="DB122" s="373" t="str">
        <f ca="1">+IF(OFFSET('Sanitation Data'!$G$30,0,10*ROW('Sanitation Data'!G116))="","",OFFSET('Sanitation Data'!$G$30,0,10*ROW('Sanitation Data'!G116)))</f>
        <v/>
      </c>
      <c r="DC122" s="373" t="str">
        <f ca="1">+IF(OFFSET('Sanitation Data'!$G$31,0,10*ROW('Sanitation Data'!G116))="","",OFFSET('Sanitation Data'!$G$31,0,10*ROW('Sanitation Data'!G116)))</f>
        <v/>
      </c>
      <c r="DD122" s="373" t="str">
        <f ca="1">+IF(OFFSET('Sanitation Data'!$G$32,0,10*ROW('Sanitation Data'!G116))="","",OFFSET('Sanitation Data'!$G$32,0,10*ROW('Sanitation Data'!G116)))</f>
        <v/>
      </c>
      <c r="DE122" s="373" t="str">
        <f ca="1">+IF(OFFSET('Sanitation Data'!$H$28,0,10*ROW('Sanitation Data'!H116))="","",OFFSET('Sanitation Data'!$H$28,0,10*ROW('Sanitation Data'!H116)))</f>
        <v/>
      </c>
      <c r="DF122" s="373" t="str">
        <f ca="1">+IF(OFFSET('Sanitation Data'!$H$29,0,10*ROW('Sanitation Data'!H116))="","",OFFSET('Sanitation Data'!$H$29,0,10*ROW('Sanitation Data'!H116)))</f>
        <v/>
      </c>
      <c r="DG122" s="373" t="str">
        <f ca="1">+IF(OFFSET('Sanitation Data'!$H$30,0,10*ROW('Sanitation Data'!H116))="","",OFFSET('Sanitation Data'!$H$30,0,10*ROW('Sanitation Data'!H116)))</f>
        <v/>
      </c>
      <c r="DH122" s="373" t="str">
        <f ca="1">+IF(OFFSET('Sanitation Data'!$H$31,0,10*ROW('Sanitation Data'!H116))="","",OFFSET('Sanitation Data'!$H$31,0,10*ROW('Sanitation Data'!H116)))</f>
        <v/>
      </c>
      <c r="DI122" s="373" t="str">
        <f ca="1">+IF(OFFSET('Sanitation Data'!$H$32,0,10*ROW('Sanitation Data'!H116))="","",OFFSET('Sanitation Data'!$H$32,0,10*ROW('Sanitation Data'!H116)))</f>
        <v/>
      </c>
      <c r="DJ122" s="373" t="str">
        <f ca="1">+IF(OFFSET('Sanitation Data'!$I$28,0,10*ROW('Sanitation Data'!I116))="","",OFFSET('Sanitation Data'!$I$28,0,10*ROW('Sanitation Data'!I116)))</f>
        <v/>
      </c>
      <c r="DK122" s="373" t="str">
        <f ca="1">+IF(OFFSET('Sanitation Data'!$I$29,0,10*ROW('Sanitation Data'!I116))="","",OFFSET('Sanitation Data'!$I$29,0,10*ROW('Sanitation Data'!I116)))</f>
        <v/>
      </c>
      <c r="DL122" s="373" t="str">
        <f ca="1">+IF(OFFSET('Sanitation Data'!$I$30,0,10*ROW('Sanitation Data'!I116))="","",OFFSET('Sanitation Data'!$I$30,0,10*ROW('Sanitation Data'!I116)))</f>
        <v/>
      </c>
      <c r="DM122" s="373" t="str">
        <f ca="1">+IF(OFFSET('Sanitation Data'!$I$31,0,10*ROW('Sanitation Data'!I116))="","",OFFSET('Sanitation Data'!$I$31,0,10*ROW('Sanitation Data'!I116)))</f>
        <v/>
      </c>
      <c r="DN122" s="373" t="str">
        <f ca="1">+IF(OFFSET('Sanitation Data'!$I$32,0,10*ROW('Sanitation Data'!I116))="","",OFFSET('Sanitation Data'!$I$32,0,10*ROW('Sanitation Data'!I116)))</f>
        <v/>
      </c>
      <c r="DO122" s="373" t="str">
        <f ca="1">+IF(OFFSET('Hygiene Data'!$D$11,0,10*ROW('Hygiene Data'!D116))="","",OFFSET('Hygiene Data'!$D$11,0,10*ROW('Hygiene Data'!D116)))</f>
        <v/>
      </c>
      <c r="DP122" s="373" t="str">
        <f ca="1">+IF(OFFSET('Hygiene Data'!$D$12,0,10*ROW('Hygiene Data'!D116))="","",OFFSET('Hygiene Data'!$D$12,0,10*ROW('Hygiene Data'!D116)))</f>
        <v/>
      </c>
      <c r="DQ122" s="373" t="str">
        <f ca="1">+IF(OFFSET('Hygiene Data'!$D$13,0,10*ROW('Hygiene Data'!D116))="","",OFFSET('Hygiene Data'!$D$13,0,10*ROW('Hygiene Data'!D116)))</f>
        <v/>
      </c>
      <c r="DR122" s="373" t="str">
        <f ca="1">+IF(OFFSET('Hygiene Data'!$E$11,0,10*ROW('Hygiene Data'!E116))="","",OFFSET('Hygiene Data'!$E$11,0,10*ROW('Hygiene Data'!E116)))</f>
        <v/>
      </c>
      <c r="DS122" s="373" t="str">
        <f ca="1">+IF(OFFSET('Hygiene Data'!$E$12,0,10*ROW('Hygiene Data'!E116))="","",OFFSET('Hygiene Data'!$E$12,0,10*ROW('Hygiene Data'!E116)))</f>
        <v/>
      </c>
      <c r="DT122" s="373" t="str">
        <f ca="1">+IF(OFFSET('Hygiene Data'!$E$13,0,10*ROW('Hygiene Data'!E116))="","",OFFSET('Hygiene Data'!$E$13,0,10*ROW('Hygiene Data'!E116)))</f>
        <v/>
      </c>
      <c r="DU122" s="373" t="str">
        <f ca="1">+IF(OFFSET('Hygiene Data'!$F$11,0,10*ROW('Hygiene Data'!F116))="","",OFFSET('Hygiene Data'!$F$11,0,10*ROW('Hygiene Data'!F116)))</f>
        <v/>
      </c>
      <c r="DV122" s="373" t="str">
        <f ca="1">+IF(OFFSET('Hygiene Data'!$F$12,0,10*ROW('Hygiene Data'!F116))="","",OFFSET('Hygiene Data'!$F$12,0,10*ROW('Hygiene Data'!F116)))</f>
        <v/>
      </c>
      <c r="DW122" s="373" t="str">
        <f ca="1">+IF(OFFSET('Hygiene Data'!$F$13,0,10*ROW('Hygiene Data'!F116))="","",OFFSET('Hygiene Data'!$F$13,0,10*ROW('Hygiene Data'!F116)))</f>
        <v/>
      </c>
      <c r="DX122" s="373" t="str">
        <f ca="1">+IF(OFFSET('Hygiene Data'!$G$11,0,10*ROW('Hygiene Data'!G116))="","",OFFSET('Hygiene Data'!$G$11,0,10*ROW('Hygiene Data'!G116)))</f>
        <v/>
      </c>
      <c r="DY122" s="373" t="str">
        <f ca="1">+IF(OFFSET('Hygiene Data'!$G$12,0,10*ROW('Hygiene Data'!G116))="","",OFFSET('Hygiene Data'!$G$12,0,10*ROW('Hygiene Data'!G116)))</f>
        <v/>
      </c>
      <c r="DZ122" s="373" t="str">
        <f ca="1">+IF(OFFSET('Hygiene Data'!$G$13,0,10*ROW('Hygiene Data'!G116))="","",OFFSET('Hygiene Data'!$G$13,0,10*ROW('Hygiene Data'!G116)))</f>
        <v/>
      </c>
      <c r="EA122" s="373" t="str">
        <f ca="1">+IF(OFFSET('Hygiene Data'!$H$11,0,10*ROW('Hygiene Data'!H116))="","",OFFSET('Hygiene Data'!$H$11,0,10*ROW('Hygiene Data'!H116)))</f>
        <v/>
      </c>
      <c r="EB122" s="373" t="str">
        <f ca="1">+IF(OFFSET('Hygiene Data'!$H$12,0,10*ROW('Hygiene Data'!H116))="","",OFFSET('Hygiene Data'!$H$12,0,10*ROW('Hygiene Data'!H116)))</f>
        <v/>
      </c>
      <c r="EC122" s="373" t="str">
        <f ca="1">+IF(OFFSET('Hygiene Data'!$H$13,0,10*ROW('Hygiene Data'!H116))="","",OFFSET('Hygiene Data'!$H$13,0,10*ROW('Hygiene Data'!H116)))</f>
        <v/>
      </c>
      <c r="ED122" s="373" t="str">
        <f ca="1">+IF(OFFSET('Hygiene Data'!$I$11,0,10*ROW('Hygiene Data'!I116))="","",OFFSET('Hygiene Data'!$I$11,0,10*ROW('Hygiene Data'!I116)))</f>
        <v/>
      </c>
      <c r="EE122" s="373" t="str">
        <f ca="1">+IF(OFFSET('Hygiene Data'!$I$12,0,10*ROW('Hygiene Data'!I116))="","",OFFSET('Hygiene Data'!$I$12,0,10*ROW('Hygiene Data'!I116)))</f>
        <v/>
      </c>
      <c r="EF122" s="373" t="str">
        <f ca="1">+IF(OFFSET('Hygiene Data'!$I$13,0,10*ROW('Hygiene Data'!I116))="","",OFFSET('Hygiene Data'!$I$13,0,10*ROW('Hygiene Data'!I116)))</f>
        <v/>
      </c>
    </row>
    <row r="123" spans="1:136" x14ac:dyDescent="0.25">
      <c r="A123" s="482" t="str">
        <f ca="1">+IF(OFFSET('Water Data'!$B$2,0,10*ROW('Water Data'!E117))="","",OFFSET('Water Data'!$B$2,0,10*ROW('Water Data'!E117)))</f>
        <v/>
      </c>
      <c r="B123" s="48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9" t="str">
        <f t="shared" ca="1" si="1"/>
        <v/>
      </c>
      <c r="D123" s="51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3" t="str">
        <f ca="1">+IF(OFFSET('Water Data'!$D$27,0,10*ROW('Water Data'!D117))="","",OFFSET('Water Data'!$D$27,0,10*ROW('Water Data'!D117)))</f>
        <v/>
      </c>
      <c r="BT123" s="373" t="str">
        <f ca="1">+IF(OFFSET('Water Data'!$D$28,0,10*ROW('Water Data'!D117))="","",OFFSET('Water Data'!$D$28,0,10*ROW('Water Data'!D117)))</f>
        <v/>
      </c>
      <c r="BU123" s="373" t="str">
        <f ca="1">+IF(OFFSET('Water Data'!$D$29,0,10*ROW('Water Data'!D117))="","",OFFSET('Water Data'!$D$29,0,10*ROW('Water Data'!D117)))</f>
        <v/>
      </c>
      <c r="BV123" s="373" t="str">
        <f ca="1">+IF(OFFSET('Water Data'!$E$27,0,10*ROW('Water Data'!E117))="","",OFFSET('Water Data'!$E$27,0,10*ROW('Water Data'!E117)))</f>
        <v/>
      </c>
      <c r="BW123" s="373" t="str">
        <f ca="1">+IF(OFFSET('Water Data'!$E$28,0,10*ROW('Water Data'!E117))="","",OFFSET('Water Data'!$E$28,0,10*ROW('Water Data'!E117)))</f>
        <v/>
      </c>
      <c r="BX123" s="373" t="str">
        <f ca="1">+IF(OFFSET('Water Data'!$E$29,0,10*ROW('Water Data'!E117))="","",OFFSET('Water Data'!$E$29,0,10*ROW('Water Data'!E117)))</f>
        <v/>
      </c>
      <c r="BY123" s="373" t="str">
        <f ca="1">+IF(OFFSET('Water Data'!$F$27,0,10*ROW('Water Data'!F117))="","",OFFSET('Water Data'!$F$27,0,10*ROW('Water Data'!F117)))</f>
        <v/>
      </c>
      <c r="BZ123" s="373" t="str">
        <f ca="1">+IF(OFFSET('Water Data'!$F$28,0,10*ROW('Water Data'!F117))="","",OFFSET('Water Data'!$F$28,0,10*ROW('Water Data'!F117)))</f>
        <v/>
      </c>
      <c r="CA123" s="373" t="str">
        <f ca="1">+IF(OFFSET('Water Data'!$F$29,0,10*ROW('Water Data'!F117))="","",OFFSET('Water Data'!$F$29,0,10*ROW('Water Data'!F117)))</f>
        <v/>
      </c>
      <c r="CB123" s="373" t="str">
        <f ca="1">+IF(OFFSET('Water Data'!$G$27,0,10*ROW('Water Data'!G117))="","",OFFSET('Water Data'!$G$27,0,10*ROW('Water Data'!G117)))</f>
        <v/>
      </c>
      <c r="CC123" s="373" t="str">
        <f ca="1">+IF(OFFSET('Water Data'!$G$28,0,10*ROW('Water Data'!G117))="","",OFFSET('Water Data'!$G$28,0,10*ROW('Water Data'!G117)))</f>
        <v/>
      </c>
      <c r="CD123" s="373" t="str">
        <f ca="1">+IF(OFFSET('Water Data'!$G$29,0,10*ROW('Water Data'!G117))="","",OFFSET('Water Data'!$G$29,0,10*ROW('Water Data'!G117)))</f>
        <v/>
      </c>
      <c r="CE123" s="373" t="str">
        <f ca="1">+IF(OFFSET('Water Data'!$H$27,0,10*ROW('Water Data'!H117))="","",OFFSET('Water Data'!$H$27,0,10*ROW('Water Data'!H117)))</f>
        <v/>
      </c>
      <c r="CF123" s="373" t="str">
        <f ca="1">+IF(OFFSET('Water Data'!$H$28,0,10*ROW('Water Data'!H117))="","",OFFSET('Water Data'!$H$28,0,10*ROW('Water Data'!H117)))</f>
        <v/>
      </c>
      <c r="CG123" s="373" t="str">
        <f ca="1">+IF(OFFSET('Water Data'!$H$29,0,10*ROW('Water Data'!H117))="","",OFFSET('Water Data'!$H$29,0,10*ROW('Water Data'!H117)))</f>
        <v/>
      </c>
      <c r="CH123" s="373" t="str">
        <f ca="1">+IF(OFFSET('Water Data'!$I$27,0,10*ROW('Water Data'!I117))="","",OFFSET('Water Data'!$I$27,0,10*ROW('Water Data'!I117)))</f>
        <v/>
      </c>
      <c r="CI123" s="373" t="str">
        <f ca="1">+IF(OFFSET('Water Data'!$I$28,0,10*ROW('Water Data'!I117))="","",OFFSET('Water Data'!$I$28,0,10*ROW('Water Data'!I117)))</f>
        <v/>
      </c>
      <c r="CJ123" s="373" t="str">
        <f ca="1">+IF(OFFSET('Water Data'!$I$29,0,10*ROW('Water Data'!I117))="","",OFFSET('Water Data'!$I$29,0,10*ROW('Water Data'!I117)))</f>
        <v/>
      </c>
      <c r="CK123" s="373" t="str">
        <f ca="1">+IF(OFFSET('Sanitation Data'!$D$28,0,10*ROW('Sanitation Data'!D117))="","",OFFSET('Sanitation Data'!$D$28,0,10*ROW('Sanitation Data'!D117)))</f>
        <v/>
      </c>
      <c r="CL123" s="373" t="str">
        <f ca="1">+IF(OFFSET('Sanitation Data'!$D$29,0,10*ROW('Sanitation Data'!D117))="","",OFFSET('Sanitation Data'!$D$29,0,10*ROW('Sanitation Data'!D117)))</f>
        <v/>
      </c>
      <c r="CM123" s="373" t="str">
        <f ca="1">+IF(OFFSET('Sanitation Data'!$D$30,0,10*ROW('Sanitation Data'!D117))="","",OFFSET('Sanitation Data'!$D$30,0,10*ROW('Sanitation Data'!D117)))</f>
        <v/>
      </c>
      <c r="CN123" s="373" t="str">
        <f ca="1">+IF(OFFSET('Sanitation Data'!$D$31,0,10*ROW('Sanitation Data'!D117))="","",OFFSET('Sanitation Data'!$D$31,0,10*ROW('Sanitation Data'!D117)))</f>
        <v/>
      </c>
      <c r="CO123" s="373" t="str">
        <f ca="1">+IF(OFFSET('Sanitation Data'!$D$32,0,10*ROW('Sanitation Data'!D117))="","",OFFSET('Sanitation Data'!$D$32,0,10*ROW('Sanitation Data'!D117)))</f>
        <v/>
      </c>
      <c r="CP123" s="373" t="str">
        <f ca="1">+IF(OFFSET('Sanitation Data'!$E$28,0,10*ROW('Sanitation Data'!E117))="","",OFFSET('Sanitation Data'!$E$28,0,10*ROW('Sanitation Data'!E117)))</f>
        <v/>
      </c>
      <c r="CQ123" s="373" t="str">
        <f ca="1">+IF(OFFSET('Sanitation Data'!$E$29,0,10*ROW('Sanitation Data'!E117))="","",OFFSET('Sanitation Data'!$E$29,0,10*ROW('Sanitation Data'!E117)))</f>
        <v/>
      </c>
      <c r="CR123" s="373" t="str">
        <f ca="1">+IF(OFFSET('Sanitation Data'!$E$30,0,10*ROW('Sanitation Data'!E117))="","",OFFSET('Sanitation Data'!$E$30,0,10*ROW('Sanitation Data'!E117)))</f>
        <v/>
      </c>
      <c r="CS123" s="373" t="str">
        <f ca="1">+IF(OFFSET('Sanitation Data'!$E$31,0,10*ROW('Sanitation Data'!E117))="","",OFFSET('Sanitation Data'!$E$31,0,10*ROW('Sanitation Data'!E117)))</f>
        <v/>
      </c>
      <c r="CT123" s="373" t="str">
        <f ca="1">+IF(OFFSET('Sanitation Data'!$E$32,0,10*ROW('Sanitation Data'!E117))="","",OFFSET('Sanitation Data'!$E$32,0,10*ROW('Sanitation Data'!E117)))</f>
        <v/>
      </c>
      <c r="CU123" s="373" t="str">
        <f ca="1">+IF(OFFSET('Sanitation Data'!$F$28,0,10*ROW('Sanitation Data'!F117))="","",OFFSET('Sanitation Data'!$F$28,0,10*ROW('Sanitation Data'!F117)))</f>
        <v/>
      </c>
      <c r="CV123" s="373" t="str">
        <f ca="1">+IF(OFFSET('Sanitation Data'!$F$29,0,10*ROW('Sanitation Data'!F117))="","",OFFSET('Sanitation Data'!$F$29,0,10*ROW('Sanitation Data'!F117)))</f>
        <v/>
      </c>
      <c r="CW123" s="373" t="str">
        <f ca="1">+IF(OFFSET('Sanitation Data'!$F$30,0,10*ROW('Sanitation Data'!F117))="","",OFFSET('Sanitation Data'!$F$30,0,10*ROW('Sanitation Data'!F117)))</f>
        <v/>
      </c>
      <c r="CX123" s="373" t="str">
        <f ca="1">+IF(OFFSET('Sanitation Data'!$F$31,0,10*ROW('Sanitation Data'!F117))="","",OFFSET('Sanitation Data'!$F$31,0,10*ROW('Sanitation Data'!F117)))</f>
        <v/>
      </c>
      <c r="CY123" s="373" t="str">
        <f ca="1">+IF(OFFSET('Sanitation Data'!$F$32,0,10*ROW('Sanitation Data'!F117))="","",OFFSET('Sanitation Data'!$F$32,0,10*ROW('Sanitation Data'!F117)))</f>
        <v/>
      </c>
      <c r="CZ123" s="373" t="str">
        <f ca="1">+IF(OFFSET('Sanitation Data'!$G$28,0,10*ROW('Sanitation Data'!G117))="","",OFFSET('Sanitation Data'!$G$28,0,10*ROW('Sanitation Data'!G117)))</f>
        <v/>
      </c>
      <c r="DA123" s="373" t="str">
        <f ca="1">+IF(OFFSET('Sanitation Data'!$G$29,0,10*ROW('Sanitation Data'!G117))="","",OFFSET('Sanitation Data'!$G$29,0,10*ROW('Sanitation Data'!G117)))</f>
        <v/>
      </c>
      <c r="DB123" s="373" t="str">
        <f ca="1">+IF(OFFSET('Sanitation Data'!$G$30,0,10*ROW('Sanitation Data'!G117))="","",OFFSET('Sanitation Data'!$G$30,0,10*ROW('Sanitation Data'!G117)))</f>
        <v/>
      </c>
      <c r="DC123" s="373" t="str">
        <f ca="1">+IF(OFFSET('Sanitation Data'!$G$31,0,10*ROW('Sanitation Data'!G117))="","",OFFSET('Sanitation Data'!$G$31,0,10*ROW('Sanitation Data'!G117)))</f>
        <v/>
      </c>
      <c r="DD123" s="373" t="str">
        <f ca="1">+IF(OFFSET('Sanitation Data'!$G$32,0,10*ROW('Sanitation Data'!G117))="","",OFFSET('Sanitation Data'!$G$32,0,10*ROW('Sanitation Data'!G117)))</f>
        <v/>
      </c>
      <c r="DE123" s="373" t="str">
        <f ca="1">+IF(OFFSET('Sanitation Data'!$H$28,0,10*ROW('Sanitation Data'!H117))="","",OFFSET('Sanitation Data'!$H$28,0,10*ROW('Sanitation Data'!H117)))</f>
        <v/>
      </c>
      <c r="DF123" s="373" t="str">
        <f ca="1">+IF(OFFSET('Sanitation Data'!$H$29,0,10*ROW('Sanitation Data'!H117))="","",OFFSET('Sanitation Data'!$H$29,0,10*ROW('Sanitation Data'!H117)))</f>
        <v/>
      </c>
      <c r="DG123" s="373" t="str">
        <f ca="1">+IF(OFFSET('Sanitation Data'!$H$30,0,10*ROW('Sanitation Data'!H117))="","",OFFSET('Sanitation Data'!$H$30,0,10*ROW('Sanitation Data'!H117)))</f>
        <v/>
      </c>
      <c r="DH123" s="373" t="str">
        <f ca="1">+IF(OFFSET('Sanitation Data'!$H$31,0,10*ROW('Sanitation Data'!H117))="","",OFFSET('Sanitation Data'!$H$31,0,10*ROW('Sanitation Data'!H117)))</f>
        <v/>
      </c>
      <c r="DI123" s="373" t="str">
        <f ca="1">+IF(OFFSET('Sanitation Data'!$H$32,0,10*ROW('Sanitation Data'!H117))="","",OFFSET('Sanitation Data'!$H$32,0,10*ROW('Sanitation Data'!H117)))</f>
        <v/>
      </c>
      <c r="DJ123" s="373" t="str">
        <f ca="1">+IF(OFFSET('Sanitation Data'!$I$28,0,10*ROW('Sanitation Data'!I117))="","",OFFSET('Sanitation Data'!$I$28,0,10*ROW('Sanitation Data'!I117)))</f>
        <v/>
      </c>
      <c r="DK123" s="373" t="str">
        <f ca="1">+IF(OFFSET('Sanitation Data'!$I$29,0,10*ROW('Sanitation Data'!I117))="","",OFFSET('Sanitation Data'!$I$29,0,10*ROW('Sanitation Data'!I117)))</f>
        <v/>
      </c>
      <c r="DL123" s="373" t="str">
        <f ca="1">+IF(OFFSET('Sanitation Data'!$I$30,0,10*ROW('Sanitation Data'!I117))="","",OFFSET('Sanitation Data'!$I$30,0,10*ROW('Sanitation Data'!I117)))</f>
        <v/>
      </c>
      <c r="DM123" s="373" t="str">
        <f ca="1">+IF(OFFSET('Sanitation Data'!$I$31,0,10*ROW('Sanitation Data'!I117))="","",OFFSET('Sanitation Data'!$I$31,0,10*ROW('Sanitation Data'!I117)))</f>
        <v/>
      </c>
      <c r="DN123" s="373" t="str">
        <f ca="1">+IF(OFFSET('Sanitation Data'!$I$32,0,10*ROW('Sanitation Data'!I117))="","",OFFSET('Sanitation Data'!$I$32,0,10*ROW('Sanitation Data'!I117)))</f>
        <v/>
      </c>
      <c r="DO123" s="373" t="str">
        <f ca="1">+IF(OFFSET('Hygiene Data'!$D$11,0,10*ROW('Hygiene Data'!D117))="","",OFFSET('Hygiene Data'!$D$11,0,10*ROW('Hygiene Data'!D117)))</f>
        <v/>
      </c>
      <c r="DP123" s="373" t="str">
        <f ca="1">+IF(OFFSET('Hygiene Data'!$D$12,0,10*ROW('Hygiene Data'!D117))="","",OFFSET('Hygiene Data'!$D$12,0,10*ROW('Hygiene Data'!D117)))</f>
        <v/>
      </c>
      <c r="DQ123" s="373" t="str">
        <f ca="1">+IF(OFFSET('Hygiene Data'!$D$13,0,10*ROW('Hygiene Data'!D117))="","",OFFSET('Hygiene Data'!$D$13,0,10*ROW('Hygiene Data'!D117)))</f>
        <v/>
      </c>
      <c r="DR123" s="373" t="str">
        <f ca="1">+IF(OFFSET('Hygiene Data'!$E$11,0,10*ROW('Hygiene Data'!E117))="","",OFFSET('Hygiene Data'!$E$11,0,10*ROW('Hygiene Data'!E117)))</f>
        <v/>
      </c>
      <c r="DS123" s="373" t="str">
        <f ca="1">+IF(OFFSET('Hygiene Data'!$E$12,0,10*ROW('Hygiene Data'!E117))="","",OFFSET('Hygiene Data'!$E$12,0,10*ROW('Hygiene Data'!E117)))</f>
        <v/>
      </c>
      <c r="DT123" s="373" t="str">
        <f ca="1">+IF(OFFSET('Hygiene Data'!$E$13,0,10*ROW('Hygiene Data'!E117))="","",OFFSET('Hygiene Data'!$E$13,0,10*ROW('Hygiene Data'!E117)))</f>
        <v/>
      </c>
      <c r="DU123" s="373" t="str">
        <f ca="1">+IF(OFFSET('Hygiene Data'!$F$11,0,10*ROW('Hygiene Data'!F117))="","",OFFSET('Hygiene Data'!$F$11,0,10*ROW('Hygiene Data'!F117)))</f>
        <v/>
      </c>
      <c r="DV123" s="373" t="str">
        <f ca="1">+IF(OFFSET('Hygiene Data'!$F$12,0,10*ROW('Hygiene Data'!F117))="","",OFFSET('Hygiene Data'!$F$12,0,10*ROW('Hygiene Data'!F117)))</f>
        <v/>
      </c>
      <c r="DW123" s="373" t="str">
        <f ca="1">+IF(OFFSET('Hygiene Data'!$F$13,0,10*ROW('Hygiene Data'!F117))="","",OFFSET('Hygiene Data'!$F$13,0,10*ROW('Hygiene Data'!F117)))</f>
        <v/>
      </c>
      <c r="DX123" s="373" t="str">
        <f ca="1">+IF(OFFSET('Hygiene Data'!$G$11,0,10*ROW('Hygiene Data'!G117))="","",OFFSET('Hygiene Data'!$G$11,0,10*ROW('Hygiene Data'!G117)))</f>
        <v/>
      </c>
      <c r="DY123" s="373" t="str">
        <f ca="1">+IF(OFFSET('Hygiene Data'!$G$12,0,10*ROW('Hygiene Data'!G117))="","",OFFSET('Hygiene Data'!$G$12,0,10*ROW('Hygiene Data'!G117)))</f>
        <v/>
      </c>
      <c r="DZ123" s="373" t="str">
        <f ca="1">+IF(OFFSET('Hygiene Data'!$G$13,0,10*ROW('Hygiene Data'!G117))="","",OFFSET('Hygiene Data'!$G$13,0,10*ROW('Hygiene Data'!G117)))</f>
        <v/>
      </c>
      <c r="EA123" s="373" t="str">
        <f ca="1">+IF(OFFSET('Hygiene Data'!$H$11,0,10*ROW('Hygiene Data'!H117))="","",OFFSET('Hygiene Data'!$H$11,0,10*ROW('Hygiene Data'!H117)))</f>
        <v/>
      </c>
      <c r="EB123" s="373" t="str">
        <f ca="1">+IF(OFFSET('Hygiene Data'!$H$12,0,10*ROW('Hygiene Data'!H117))="","",OFFSET('Hygiene Data'!$H$12,0,10*ROW('Hygiene Data'!H117)))</f>
        <v/>
      </c>
      <c r="EC123" s="373" t="str">
        <f ca="1">+IF(OFFSET('Hygiene Data'!$H$13,0,10*ROW('Hygiene Data'!H117))="","",OFFSET('Hygiene Data'!$H$13,0,10*ROW('Hygiene Data'!H117)))</f>
        <v/>
      </c>
      <c r="ED123" s="373" t="str">
        <f ca="1">+IF(OFFSET('Hygiene Data'!$I$11,0,10*ROW('Hygiene Data'!I117))="","",OFFSET('Hygiene Data'!$I$11,0,10*ROW('Hygiene Data'!I117)))</f>
        <v/>
      </c>
      <c r="EE123" s="373" t="str">
        <f ca="1">+IF(OFFSET('Hygiene Data'!$I$12,0,10*ROW('Hygiene Data'!I117))="","",OFFSET('Hygiene Data'!$I$12,0,10*ROW('Hygiene Data'!I117)))</f>
        <v/>
      </c>
      <c r="EF123" s="373" t="str">
        <f ca="1">+IF(OFFSET('Hygiene Data'!$I$13,0,10*ROW('Hygiene Data'!I117))="","",OFFSET('Hygiene Data'!$I$13,0,10*ROW('Hygiene Data'!I117)))</f>
        <v/>
      </c>
    </row>
    <row r="124" spans="1:136" x14ac:dyDescent="0.25">
      <c r="A124" s="482" t="str">
        <f ca="1">+IF(OFFSET('Water Data'!$B$2,0,10*ROW('Water Data'!E118))="","",OFFSET('Water Data'!$B$2,0,10*ROW('Water Data'!E118)))</f>
        <v/>
      </c>
      <c r="B124" s="48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9" t="str">
        <f t="shared" ca="1" si="1"/>
        <v/>
      </c>
      <c r="D124" s="51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3" t="str">
        <f ca="1">+IF(OFFSET('Water Data'!$D$27,0,10*ROW('Water Data'!D118))="","",OFFSET('Water Data'!$D$27,0,10*ROW('Water Data'!D118)))</f>
        <v/>
      </c>
      <c r="BT124" s="373" t="str">
        <f ca="1">+IF(OFFSET('Water Data'!$D$28,0,10*ROW('Water Data'!D118))="","",OFFSET('Water Data'!$D$28,0,10*ROW('Water Data'!D118)))</f>
        <v/>
      </c>
      <c r="BU124" s="373" t="str">
        <f ca="1">+IF(OFFSET('Water Data'!$D$29,0,10*ROW('Water Data'!D118))="","",OFFSET('Water Data'!$D$29,0,10*ROW('Water Data'!D118)))</f>
        <v/>
      </c>
      <c r="BV124" s="373" t="str">
        <f ca="1">+IF(OFFSET('Water Data'!$E$27,0,10*ROW('Water Data'!E118))="","",OFFSET('Water Data'!$E$27,0,10*ROW('Water Data'!E118)))</f>
        <v/>
      </c>
      <c r="BW124" s="373" t="str">
        <f ca="1">+IF(OFFSET('Water Data'!$E$28,0,10*ROW('Water Data'!E118))="","",OFFSET('Water Data'!$E$28,0,10*ROW('Water Data'!E118)))</f>
        <v/>
      </c>
      <c r="BX124" s="373" t="str">
        <f ca="1">+IF(OFFSET('Water Data'!$E$29,0,10*ROW('Water Data'!E118))="","",OFFSET('Water Data'!$E$29,0,10*ROW('Water Data'!E118)))</f>
        <v/>
      </c>
      <c r="BY124" s="373" t="str">
        <f ca="1">+IF(OFFSET('Water Data'!$F$27,0,10*ROW('Water Data'!F118))="","",OFFSET('Water Data'!$F$27,0,10*ROW('Water Data'!F118)))</f>
        <v/>
      </c>
      <c r="BZ124" s="373" t="str">
        <f ca="1">+IF(OFFSET('Water Data'!$F$28,0,10*ROW('Water Data'!F118))="","",OFFSET('Water Data'!$F$28,0,10*ROW('Water Data'!F118)))</f>
        <v/>
      </c>
      <c r="CA124" s="373" t="str">
        <f ca="1">+IF(OFFSET('Water Data'!$F$29,0,10*ROW('Water Data'!F118))="","",OFFSET('Water Data'!$F$29,0,10*ROW('Water Data'!F118)))</f>
        <v/>
      </c>
      <c r="CB124" s="373" t="str">
        <f ca="1">+IF(OFFSET('Water Data'!$G$27,0,10*ROW('Water Data'!G118))="","",OFFSET('Water Data'!$G$27,0,10*ROW('Water Data'!G118)))</f>
        <v/>
      </c>
      <c r="CC124" s="373" t="str">
        <f ca="1">+IF(OFFSET('Water Data'!$G$28,0,10*ROW('Water Data'!G118))="","",OFFSET('Water Data'!$G$28,0,10*ROW('Water Data'!G118)))</f>
        <v/>
      </c>
      <c r="CD124" s="373" t="str">
        <f ca="1">+IF(OFFSET('Water Data'!$G$29,0,10*ROW('Water Data'!G118))="","",OFFSET('Water Data'!$G$29,0,10*ROW('Water Data'!G118)))</f>
        <v/>
      </c>
      <c r="CE124" s="373" t="str">
        <f ca="1">+IF(OFFSET('Water Data'!$H$27,0,10*ROW('Water Data'!H118))="","",OFFSET('Water Data'!$H$27,0,10*ROW('Water Data'!H118)))</f>
        <v/>
      </c>
      <c r="CF124" s="373" t="str">
        <f ca="1">+IF(OFFSET('Water Data'!$H$28,0,10*ROW('Water Data'!H118))="","",OFFSET('Water Data'!$H$28,0,10*ROW('Water Data'!H118)))</f>
        <v/>
      </c>
      <c r="CG124" s="373" t="str">
        <f ca="1">+IF(OFFSET('Water Data'!$H$29,0,10*ROW('Water Data'!H118))="","",OFFSET('Water Data'!$H$29,0,10*ROW('Water Data'!H118)))</f>
        <v/>
      </c>
      <c r="CH124" s="373" t="str">
        <f ca="1">+IF(OFFSET('Water Data'!$I$27,0,10*ROW('Water Data'!I118))="","",OFFSET('Water Data'!$I$27,0,10*ROW('Water Data'!I118)))</f>
        <v/>
      </c>
      <c r="CI124" s="373" t="str">
        <f ca="1">+IF(OFFSET('Water Data'!$I$28,0,10*ROW('Water Data'!I118))="","",OFFSET('Water Data'!$I$28,0,10*ROW('Water Data'!I118)))</f>
        <v/>
      </c>
      <c r="CJ124" s="373" t="str">
        <f ca="1">+IF(OFFSET('Water Data'!$I$29,0,10*ROW('Water Data'!I118))="","",OFFSET('Water Data'!$I$29,0,10*ROW('Water Data'!I118)))</f>
        <v/>
      </c>
      <c r="CK124" s="373" t="str">
        <f ca="1">+IF(OFFSET('Sanitation Data'!$D$28,0,10*ROW('Sanitation Data'!D118))="","",OFFSET('Sanitation Data'!$D$28,0,10*ROW('Sanitation Data'!D118)))</f>
        <v/>
      </c>
      <c r="CL124" s="373" t="str">
        <f ca="1">+IF(OFFSET('Sanitation Data'!$D$29,0,10*ROW('Sanitation Data'!D118))="","",OFFSET('Sanitation Data'!$D$29,0,10*ROW('Sanitation Data'!D118)))</f>
        <v/>
      </c>
      <c r="CM124" s="373" t="str">
        <f ca="1">+IF(OFFSET('Sanitation Data'!$D$30,0,10*ROW('Sanitation Data'!D118))="","",OFFSET('Sanitation Data'!$D$30,0,10*ROW('Sanitation Data'!D118)))</f>
        <v/>
      </c>
      <c r="CN124" s="373" t="str">
        <f ca="1">+IF(OFFSET('Sanitation Data'!$D$31,0,10*ROW('Sanitation Data'!D118))="","",OFFSET('Sanitation Data'!$D$31,0,10*ROW('Sanitation Data'!D118)))</f>
        <v/>
      </c>
      <c r="CO124" s="373" t="str">
        <f ca="1">+IF(OFFSET('Sanitation Data'!$D$32,0,10*ROW('Sanitation Data'!D118))="","",OFFSET('Sanitation Data'!$D$32,0,10*ROW('Sanitation Data'!D118)))</f>
        <v/>
      </c>
      <c r="CP124" s="373" t="str">
        <f ca="1">+IF(OFFSET('Sanitation Data'!$E$28,0,10*ROW('Sanitation Data'!E118))="","",OFFSET('Sanitation Data'!$E$28,0,10*ROW('Sanitation Data'!E118)))</f>
        <v/>
      </c>
      <c r="CQ124" s="373" t="str">
        <f ca="1">+IF(OFFSET('Sanitation Data'!$E$29,0,10*ROW('Sanitation Data'!E118))="","",OFFSET('Sanitation Data'!$E$29,0,10*ROW('Sanitation Data'!E118)))</f>
        <v/>
      </c>
      <c r="CR124" s="373" t="str">
        <f ca="1">+IF(OFFSET('Sanitation Data'!$E$30,0,10*ROW('Sanitation Data'!E118))="","",OFFSET('Sanitation Data'!$E$30,0,10*ROW('Sanitation Data'!E118)))</f>
        <v/>
      </c>
      <c r="CS124" s="373" t="str">
        <f ca="1">+IF(OFFSET('Sanitation Data'!$E$31,0,10*ROW('Sanitation Data'!E118))="","",OFFSET('Sanitation Data'!$E$31,0,10*ROW('Sanitation Data'!E118)))</f>
        <v/>
      </c>
      <c r="CT124" s="373" t="str">
        <f ca="1">+IF(OFFSET('Sanitation Data'!$E$32,0,10*ROW('Sanitation Data'!E118))="","",OFFSET('Sanitation Data'!$E$32,0,10*ROW('Sanitation Data'!E118)))</f>
        <v/>
      </c>
      <c r="CU124" s="373" t="str">
        <f ca="1">+IF(OFFSET('Sanitation Data'!$F$28,0,10*ROW('Sanitation Data'!F118))="","",OFFSET('Sanitation Data'!$F$28,0,10*ROW('Sanitation Data'!F118)))</f>
        <v/>
      </c>
      <c r="CV124" s="373" t="str">
        <f ca="1">+IF(OFFSET('Sanitation Data'!$F$29,0,10*ROW('Sanitation Data'!F118))="","",OFFSET('Sanitation Data'!$F$29,0,10*ROW('Sanitation Data'!F118)))</f>
        <v/>
      </c>
      <c r="CW124" s="373" t="str">
        <f ca="1">+IF(OFFSET('Sanitation Data'!$F$30,0,10*ROW('Sanitation Data'!F118))="","",OFFSET('Sanitation Data'!$F$30,0,10*ROW('Sanitation Data'!F118)))</f>
        <v/>
      </c>
      <c r="CX124" s="373" t="str">
        <f ca="1">+IF(OFFSET('Sanitation Data'!$F$31,0,10*ROW('Sanitation Data'!F118))="","",OFFSET('Sanitation Data'!$F$31,0,10*ROW('Sanitation Data'!F118)))</f>
        <v/>
      </c>
      <c r="CY124" s="373" t="str">
        <f ca="1">+IF(OFFSET('Sanitation Data'!$F$32,0,10*ROW('Sanitation Data'!F118))="","",OFFSET('Sanitation Data'!$F$32,0,10*ROW('Sanitation Data'!F118)))</f>
        <v/>
      </c>
      <c r="CZ124" s="373" t="str">
        <f ca="1">+IF(OFFSET('Sanitation Data'!$G$28,0,10*ROW('Sanitation Data'!G118))="","",OFFSET('Sanitation Data'!$G$28,0,10*ROW('Sanitation Data'!G118)))</f>
        <v/>
      </c>
      <c r="DA124" s="373" t="str">
        <f ca="1">+IF(OFFSET('Sanitation Data'!$G$29,0,10*ROW('Sanitation Data'!G118))="","",OFFSET('Sanitation Data'!$G$29,0,10*ROW('Sanitation Data'!G118)))</f>
        <v/>
      </c>
      <c r="DB124" s="373" t="str">
        <f ca="1">+IF(OFFSET('Sanitation Data'!$G$30,0,10*ROW('Sanitation Data'!G118))="","",OFFSET('Sanitation Data'!$G$30,0,10*ROW('Sanitation Data'!G118)))</f>
        <v/>
      </c>
      <c r="DC124" s="373" t="str">
        <f ca="1">+IF(OFFSET('Sanitation Data'!$G$31,0,10*ROW('Sanitation Data'!G118))="","",OFFSET('Sanitation Data'!$G$31,0,10*ROW('Sanitation Data'!G118)))</f>
        <v/>
      </c>
      <c r="DD124" s="373" t="str">
        <f ca="1">+IF(OFFSET('Sanitation Data'!$G$32,0,10*ROW('Sanitation Data'!G118))="","",OFFSET('Sanitation Data'!$G$32,0,10*ROW('Sanitation Data'!G118)))</f>
        <v/>
      </c>
      <c r="DE124" s="373" t="str">
        <f ca="1">+IF(OFFSET('Sanitation Data'!$H$28,0,10*ROW('Sanitation Data'!H118))="","",OFFSET('Sanitation Data'!$H$28,0,10*ROW('Sanitation Data'!H118)))</f>
        <v/>
      </c>
      <c r="DF124" s="373" t="str">
        <f ca="1">+IF(OFFSET('Sanitation Data'!$H$29,0,10*ROW('Sanitation Data'!H118))="","",OFFSET('Sanitation Data'!$H$29,0,10*ROW('Sanitation Data'!H118)))</f>
        <v/>
      </c>
      <c r="DG124" s="373" t="str">
        <f ca="1">+IF(OFFSET('Sanitation Data'!$H$30,0,10*ROW('Sanitation Data'!H118))="","",OFFSET('Sanitation Data'!$H$30,0,10*ROW('Sanitation Data'!H118)))</f>
        <v/>
      </c>
      <c r="DH124" s="373" t="str">
        <f ca="1">+IF(OFFSET('Sanitation Data'!$H$31,0,10*ROW('Sanitation Data'!H118))="","",OFFSET('Sanitation Data'!$H$31,0,10*ROW('Sanitation Data'!H118)))</f>
        <v/>
      </c>
      <c r="DI124" s="373" t="str">
        <f ca="1">+IF(OFFSET('Sanitation Data'!$H$32,0,10*ROW('Sanitation Data'!H118))="","",OFFSET('Sanitation Data'!$H$32,0,10*ROW('Sanitation Data'!H118)))</f>
        <v/>
      </c>
      <c r="DJ124" s="373" t="str">
        <f ca="1">+IF(OFFSET('Sanitation Data'!$I$28,0,10*ROW('Sanitation Data'!I118))="","",OFFSET('Sanitation Data'!$I$28,0,10*ROW('Sanitation Data'!I118)))</f>
        <v/>
      </c>
      <c r="DK124" s="373" t="str">
        <f ca="1">+IF(OFFSET('Sanitation Data'!$I$29,0,10*ROW('Sanitation Data'!I118))="","",OFFSET('Sanitation Data'!$I$29,0,10*ROW('Sanitation Data'!I118)))</f>
        <v/>
      </c>
      <c r="DL124" s="373" t="str">
        <f ca="1">+IF(OFFSET('Sanitation Data'!$I$30,0,10*ROW('Sanitation Data'!I118))="","",OFFSET('Sanitation Data'!$I$30,0,10*ROW('Sanitation Data'!I118)))</f>
        <v/>
      </c>
      <c r="DM124" s="373" t="str">
        <f ca="1">+IF(OFFSET('Sanitation Data'!$I$31,0,10*ROW('Sanitation Data'!I118))="","",OFFSET('Sanitation Data'!$I$31,0,10*ROW('Sanitation Data'!I118)))</f>
        <v/>
      </c>
      <c r="DN124" s="373" t="str">
        <f ca="1">+IF(OFFSET('Sanitation Data'!$I$32,0,10*ROW('Sanitation Data'!I118))="","",OFFSET('Sanitation Data'!$I$32,0,10*ROW('Sanitation Data'!I118)))</f>
        <v/>
      </c>
      <c r="DO124" s="373" t="str">
        <f ca="1">+IF(OFFSET('Hygiene Data'!$D$11,0,10*ROW('Hygiene Data'!D118))="","",OFFSET('Hygiene Data'!$D$11,0,10*ROW('Hygiene Data'!D118)))</f>
        <v/>
      </c>
      <c r="DP124" s="373" t="str">
        <f ca="1">+IF(OFFSET('Hygiene Data'!$D$12,0,10*ROW('Hygiene Data'!D118))="","",OFFSET('Hygiene Data'!$D$12,0,10*ROW('Hygiene Data'!D118)))</f>
        <v/>
      </c>
      <c r="DQ124" s="373" t="str">
        <f ca="1">+IF(OFFSET('Hygiene Data'!$D$13,0,10*ROW('Hygiene Data'!D118))="","",OFFSET('Hygiene Data'!$D$13,0,10*ROW('Hygiene Data'!D118)))</f>
        <v/>
      </c>
      <c r="DR124" s="373" t="str">
        <f ca="1">+IF(OFFSET('Hygiene Data'!$E$11,0,10*ROW('Hygiene Data'!E118))="","",OFFSET('Hygiene Data'!$E$11,0,10*ROW('Hygiene Data'!E118)))</f>
        <v/>
      </c>
      <c r="DS124" s="373" t="str">
        <f ca="1">+IF(OFFSET('Hygiene Data'!$E$12,0,10*ROW('Hygiene Data'!E118))="","",OFFSET('Hygiene Data'!$E$12,0,10*ROW('Hygiene Data'!E118)))</f>
        <v/>
      </c>
      <c r="DT124" s="373" t="str">
        <f ca="1">+IF(OFFSET('Hygiene Data'!$E$13,0,10*ROW('Hygiene Data'!E118))="","",OFFSET('Hygiene Data'!$E$13,0,10*ROW('Hygiene Data'!E118)))</f>
        <v/>
      </c>
      <c r="DU124" s="373" t="str">
        <f ca="1">+IF(OFFSET('Hygiene Data'!$F$11,0,10*ROW('Hygiene Data'!F118))="","",OFFSET('Hygiene Data'!$F$11,0,10*ROW('Hygiene Data'!F118)))</f>
        <v/>
      </c>
      <c r="DV124" s="373" t="str">
        <f ca="1">+IF(OFFSET('Hygiene Data'!$F$12,0,10*ROW('Hygiene Data'!F118))="","",OFFSET('Hygiene Data'!$F$12,0,10*ROW('Hygiene Data'!F118)))</f>
        <v/>
      </c>
      <c r="DW124" s="373" t="str">
        <f ca="1">+IF(OFFSET('Hygiene Data'!$F$13,0,10*ROW('Hygiene Data'!F118))="","",OFFSET('Hygiene Data'!$F$13,0,10*ROW('Hygiene Data'!F118)))</f>
        <v/>
      </c>
      <c r="DX124" s="373" t="str">
        <f ca="1">+IF(OFFSET('Hygiene Data'!$G$11,0,10*ROW('Hygiene Data'!G118))="","",OFFSET('Hygiene Data'!$G$11,0,10*ROW('Hygiene Data'!G118)))</f>
        <v/>
      </c>
      <c r="DY124" s="373" t="str">
        <f ca="1">+IF(OFFSET('Hygiene Data'!$G$12,0,10*ROW('Hygiene Data'!G118))="","",OFFSET('Hygiene Data'!$G$12,0,10*ROW('Hygiene Data'!G118)))</f>
        <v/>
      </c>
      <c r="DZ124" s="373" t="str">
        <f ca="1">+IF(OFFSET('Hygiene Data'!$G$13,0,10*ROW('Hygiene Data'!G118))="","",OFFSET('Hygiene Data'!$G$13,0,10*ROW('Hygiene Data'!G118)))</f>
        <v/>
      </c>
      <c r="EA124" s="373" t="str">
        <f ca="1">+IF(OFFSET('Hygiene Data'!$H$11,0,10*ROW('Hygiene Data'!H118))="","",OFFSET('Hygiene Data'!$H$11,0,10*ROW('Hygiene Data'!H118)))</f>
        <v/>
      </c>
      <c r="EB124" s="373" t="str">
        <f ca="1">+IF(OFFSET('Hygiene Data'!$H$12,0,10*ROW('Hygiene Data'!H118))="","",OFFSET('Hygiene Data'!$H$12,0,10*ROW('Hygiene Data'!H118)))</f>
        <v/>
      </c>
      <c r="EC124" s="373" t="str">
        <f ca="1">+IF(OFFSET('Hygiene Data'!$H$13,0,10*ROW('Hygiene Data'!H118))="","",OFFSET('Hygiene Data'!$H$13,0,10*ROW('Hygiene Data'!H118)))</f>
        <v/>
      </c>
      <c r="ED124" s="373" t="str">
        <f ca="1">+IF(OFFSET('Hygiene Data'!$I$11,0,10*ROW('Hygiene Data'!I118))="","",OFFSET('Hygiene Data'!$I$11,0,10*ROW('Hygiene Data'!I118)))</f>
        <v/>
      </c>
      <c r="EE124" s="373" t="str">
        <f ca="1">+IF(OFFSET('Hygiene Data'!$I$12,0,10*ROW('Hygiene Data'!I118))="","",OFFSET('Hygiene Data'!$I$12,0,10*ROW('Hygiene Data'!I118)))</f>
        <v/>
      </c>
      <c r="EF124" s="373" t="str">
        <f ca="1">+IF(OFFSET('Hygiene Data'!$I$13,0,10*ROW('Hygiene Data'!I118))="","",OFFSET('Hygiene Data'!$I$13,0,10*ROW('Hygiene Data'!I118)))</f>
        <v/>
      </c>
    </row>
    <row r="125" spans="1:136" x14ac:dyDescent="0.25">
      <c r="A125" s="482" t="str">
        <f ca="1">+IF(OFFSET('Water Data'!$B$2,0,10*ROW('Water Data'!E119))="","",OFFSET('Water Data'!$B$2,0,10*ROW('Water Data'!E119)))</f>
        <v/>
      </c>
      <c r="B125" s="48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9" t="str">
        <f t="shared" ca="1" si="1"/>
        <v/>
      </c>
      <c r="D125" s="51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3" t="str">
        <f ca="1">+IF(OFFSET('Water Data'!$D$27,0,10*ROW('Water Data'!D119))="","",OFFSET('Water Data'!$D$27,0,10*ROW('Water Data'!D119)))</f>
        <v/>
      </c>
      <c r="BT125" s="373" t="str">
        <f ca="1">+IF(OFFSET('Water Data'!$D$28,0,10*ROW('Water Data'!D119))="","",OFFSET('Water Data'!$D$28,0,10*ROW('Water Data'!D119)))</f>
        <v/>
      </c>
      <c r="BU125" s="373" t="str">
        <f ca="1">+IF(OFFSET('Water Data'!$D$29,0,10*ROW('Water Data'!D119))="","",OFFSET('Water Data'!$D$29,0,10*ROW('Water Data'!D119)))</f>
        <v/>
      </c>
      <c r="BV125" s="373" t="str">
        <f ca="1">+IF(OFFSET('Water Data'!$E$27,0,10*ROW('Water Data'!E119))="","",OFFSET('Water Data'!$E$27,0,10*ROW('Water Data'!E119)))</f>
        <v/>
      </c>
      <c r="BW125" s="373" t="str">
        <f ca="1">+IF(OFFSET('Water Data'!$E$28,0,10*ROW('Water Data'!E119))="","",OFFSET('Water Data'!$E$28,0,10*ROW('Water Data'!E119)))</f>
        <v/>
      </c>
      <c r="BX125" s="373" t="str">
        <f ca="1">+IF(OFFSET('Water Data'!$E$29,0,10*ROW('Water Data'!E119))="","",OFFSET('Water Data'!$E$29,0,10*ROW('Water Data'!E119)))</f>
        <v/>
      </c>
      <c r="BY125" s="373" t="str">
        <f ca="1">+IF(OFFSET('Water Data'!$F$27,0,10*ROW('Water Data'!F119))="","",OFFSET('Water Data'!$F$27,0,10*ROW('Water Data'!F119)))</f>
        <v/>
      </c>
      <c r="BZ125" s="373" t="str">
        <f ca="1">+IF(OFFSET('Water Data'!$F$28,0,10*ROW('Water Data'!F119))="","",OFFSET('Water Data'!$F$28,0,10*ROW('Water Data'!F119)))</f>
        <v/>
      </c>
      <c r="CA125" s="373" t="str">
        <f ca="1">+IF(OFFSET('Water Data'!$F$29,0,10*ROW('Water Data'!F119))="","",OFFSET('Water Data'!$F$29,0,10*ROW('Water Data'!F119)))</f>
        <v/>
      </c>
      <c r="CB125" s="373" t="str">
        <f ca="1">+IF(OFFSET('Water Data'!$G$27,0,10*ROW('Water Data'!G119))="","",OFFSET('Water Data'!$G$27,0,10*ROW('Water Data'!G119)))</f>
        <v/>
      </c>
      <c r="CC125" s="373" t="str">
        <f ca="1">+IF(OFFSET('Water Data'!$G$28,0,10*ROW('Water Data'!G119))="","",OFFSET('Water Data'!$G$28,0,10*ROW('Water Data'!G119)))</f>
        <v/>
      </c>
      <c r="CD125" s="373" t="str">
        <f ca="1">+IF(OFFSET('Water Data'!$G$29,0,10*ROW('Water Data'!G119))="","",OFFSET('Water Data'!$G$29,0,10*ROW('Water Data'!G119)))</f>
        <v/>
      </c>
      <c r="CE125" s="373" t="str">
        <f ca="1">+IF(OFFSET('Water Data'!$H$27,0,10*ROW('Water Data'!H119))="","",OFFSET('Water Data'!$H$27,0,10*ROW('Water Data'!H119)))</f>
        <v/>
      </c>
      <c r="CF125" s="373" t="str">
        <f ca="1">+IF(OFFSET('Water Data'!$H$28,0,10*ROW('Water Data'!H119))="","",OFFSET('Water Data'!$H$28,0,10*ROW('Water Data'!H119)))</f>
        <v/>
      </c>
      <c r="CG125" s="373" t="str">
        <f ca="1">+IF(OFFSET('Water Data'!$H$29,0,10*ROW('Water Data'!H119))="","",OFFSET('Water Data'!$H$29,0,10*ROW('Water Data'!H119)))</f>
        <v/>
      </c>
      <c r="CH125" s="373" t="str">
        <f ca="1">+IF(OFFSET('Water Data'!$I$27,0,10*ROW('Water Data'!I119))="","",OFFSET('Water Data'!$I$27,0,10*ROW('Water Data'!I119)))</f>
        <v/>
      </c>
      <c r="CI125" s="373" t="str">
        <f ca="1">+IF(OFFSET('Water Data'!$I$28,0,10*ROW('Water Data'!I119))="","",OFFSET('Water Data'!$I$28,0,10*ROW('Water Data'!I119)))</f>
        <v/>
      </c>
      <c r="CJ125" s="373" t="str">
        <f ca="1">+IF(OFFSET('Water Data'!$I$29,0,10*ROW('Water Data'!I119))="","",OFFSET('Water Data'!$I$29,0,10*ROW('Water Data'!I119)))</f>
        <v/>
      </c>
      <c r="CK125" s="373" t="str">
        <f ca="1">+IF(OFFSET('Sanitation Data'!$D$28,0,10*ROW('Sanitation Data'!D119))="","",OFFSET('Sanitation Data'!$D$28,0,10*ROW('Sanitation Data'!D119)))</f>
        <v/>
      </c>
      <c r="CL125" s="373" t="str">
        <f ca="1">+IF(OFFSET('Sanitation Data'!$D$29,0,10*ROW('Sanitation Data'!D119))="","",OFFSET('Sanitation Data'!$D$29,0,10*ROW('Sanitation Data'!D119)))</f>
        <v/>
      </c>
      <c r="CM125" s="373" t="str">
        <f ca="1">+IF(OFFSET('Sanitation Data'!$D$30,0,10*ROW('Sanitation Data'!D119))="","",OFFSET('Sanitation Data'!$D$30,0,10*ROW('Sanitation Data'!D119)))</f>
        <v/>
      </c>
      <c r="CN125" s="373" t="str">
        <f ca="1">+IF(OFFSET('Sanitation Data'!$D$31,0,10*ROW('Sanitation Data'!D119))="","",OFFSET('Sanitation Data'!$D$31,0,10*ROW('Sanitation Data'!D119)))</f>
        <v/>
      </c>
      <c r="CO125" s="373" t="str">
        <f ca="1">+IF(OFFSET('Sanitation Data'!$D$32,0,10*ROW('Sanitation Data'!D119))="","",OFFSET('Sanitation Data'!$D$32,0,10*ROW('Sanitation Data'!D119)))</f>
        <v/>
      </c>
      <c r="CP125" s="373" t="str">
        <f ca="1">+IF(OFFSET('Sanitation Data'!$E$28,0,10*ROW('Sanitation Data'!E119))="","",OFFSET('Sanitation Data'!$E$28,0,10*ROW('Sanitation Data'!E119)))</f>
        <v/>
      </c>
      <c r="CQ125" s="373" t="str">
        <f ca="1">+IF(OFFSET('Sanitation Data'!$E$29,0,10*ROW('Sanitation Data'!E119))="","",OFFSET('Sanitation Data'!$E$29,0,10*ROW('Sanitation Data'!E119)))</f>
        <v/>
      </c>
      <c r="CR125" s="373" t="str">
        <f ca="1">+IF(OFFSET('Sanitation Data'!$E$30,0,10*ROW('Sanitation Data'!E119))="","",OFFSET('Sanitation Data'!$E$30,0,10*ROW('Sanitation Data'!E119)))</f>
        <v/>
      </c>
      <c r="CS125" s="373" t="str">
        <f ca="1">+IF(OFFSET('Sanitation Data'!$E$31,0,10*ROW('Sanitation Data'!E119))="","",OFFSET('Sanitation Data'!$E$31,0,10*ROW('Sanitation Data'!E119)))</f>
        <v/>
      </c>
      <c r="CT125" s="373" t="str">
        <f ca="1">+IF(OFFSET('Sanitation Data'!$E$32,0,10*ROW('Sanitation Data'!E119))="","",OFFSET('Sanitation Data'!$E$32,0,10*ROW('Sanitation Data'!E119)))</f>
        <v/>
      </c>
      <c r="CU125" s="373" t="str">
        <f ca="1">+IF(OFFSET('Sanitation Data'!$F$28,0,10*ROW('Sanitation Data'!F119))="","",OFFSET('Sanitation Data'!$F$28,0,10*ROW('Sanitation Data'!F119)))</f>
        <v/>
      </c>
      <c r="CV125" s="373" t="str">
        <f ca="1">+IF(OFFSET('Sanitation Data'!$F$29,0,10*ROW('Sanitation Data'!F119))="","",OFFSET('Sanitation Data'!$F$29,0,10*ROW('Sanitation Data'!F119)))</f>
        <v/>
      </c>
      <c r="CW125" s="373" t="str">
        <f ca="1">+IF(OFFSET('Sanitation Data'!$F$30,0,10*ROW('Sanitation Data'!F119))="","",OFFSET('Sanitation Data'!$F$30,0,10*ROW('Sanitation Data'!F119)))</f>
        <v/>
      </c>
      <c r="CX125" s="373" t="str">
        <f ca="1">+IF(OFFSET('Sanitation Data'!$F$31,0,10*ROW('Sanitation Data'!F119))="","",OFFSET('Sanitation Data'!$F$31,0,10*ROW('Sanitation Data'!F119)))</f>
        <v/>
      </c>
      <c r="CY125" s="373" t="str">
        <f ca="1">+IF(OFFSET('Sanitation Data'!$F$32,0,10*ROW('Sanitation Data'!F119))="","",OFFSET('Sanitation Data'!$F$32,0,10*ROW('Sanitation Data'!F119)))</f>
        <v/>
      </c>
      <c r="CZ125" s="373" t="str">
        <f ca="1">+IF(OFFSET('Sanitation Data'!$G$28,0,10*ROW('Sanitation Data'!G119))="","",OFFSET('Sanitation Data'!$G$28,0,10*ROW('Sanitation Data'!G119)))</f>
        <v/>
      </c>
      <c r="DA125" s="373" t="str">
        <f ca="1">+IF(OFFSET('Sanitation Data'!$G$29,0,10*ROW('Sanitation Data'!G119))="","",OFFSET('Sanitation Data'!$G$29,0,10*ROW('Sanitation Data'!G119)))</f>
        <v/>
      </c>
      <c r="DB125" s="373" t="str">
        <f ca="1">+IF(OFFSET('Sanitation Data'!$G$30,0,10*ROW('Sanitation Data'!G119))="","",OFFSET('Sanitation Data'!$G$30,0,10*ROW('Sanitation Data'!G119)))</f>
        <v/>
      </c>
      <c r="DC125" s="373" t="str">
        <f ca="1">+IF(OFFSET('Sanitation Data'!$G$31,0,10*ROW('Sanitation Data'!G119))="","",OFFSET('Sanitation Data'!$G$31,0,10*ROW('Sanitation Data'!G119)))</f>
        <v/>
      </c>
      <c r="DD125" s="373" t="str">
        <f ca="1">+IF(OFFSET('Sanitation Data'!$G$32,0,10*ROW('Sanitation Data'!G119))="","",OFFSET('Sanitation Data'!$G$32,0,10*ROW('Sanitation Data'!G119)))</f>
        <v/>
      </c>
      <c r="DE125" s="373" t="str">
        <f ca="1">+IF(OFFSET('Sanitation Data'!$H$28,0,10*ROW('Sanitation Data'!H119))="","",OFFSET('Sanitation Data'!$H$28,0,10*ROW('Sanitation Data'!H119)))</f>
        <v/>
      </c>
      <c r="DF125" s="373" t="str">
        <f ca="1">+IF(OFFSET('Sanitation Data'!$H$29,0,10*ROW('Sanitation Data'!H119))="","",OFFSET('Sanitation Data'!$H$29,0,10*ROW('Sanitation Data'!H119)))</f>
        <v/>
      </c>
      <c r="DG125" s="373" t="str">
        <f ca="1">+IF(OFFSET('Sanitation Data'!$H$30,0,10*ROW('Sanitation Data'!H119))="","",OFFSET('Sanitation Data'!$H$30,0,10*ROW('Sanitation Data'!H119)))</f>
        <v/>
      </c>
      <c r="DH125" s="373" t="str">
        <f ca="1">+IF(OFFSET('Sanitation Data'!$H$31,0,10*ROW('Sanitation Data'!H119))="","",OFFSET('Sanitation Data'!$H$31,0,10*ROW('Sanitation Data'!H119)))</f>
        <v/>
      </c>
      <c r="DI125" s="373" t="str">
        <f ca="1">+IF(OFFSET('Sanitation Data'!$H$32,0,10*ROW('Sanitation Data'!H119))="","",OFFSET('Sanitation Data'!$H$32,0,10*ROW('Sanitation Data'!H119)))</f>
        <v/>
      </c>
      <c r="DJ125" s="373" t="str">
        <f ca="1">+IF(OFFSET('Sanitation Data'!$I$28,0,10*ROW('Sanitation Data'!I119))="","",OFFSET('Sanitation Data'!$I$28,0,10*ROW('Sanitation Data'!I119)))</f>
        <v/>
      </c>
      <c r="DK125" s="373" t="str">
        <f ca="1">+IF(OFFSET('Sanitation Data'!$I$29,0,10*ROW('Sanitation Data'!I119))="","",OFFSET('Sanitation Data'!$I$29,0,10*ROW('Sanitation Data'!I119)))</f>
        <v/>
      </c>
      <c r="DL125" s="373" t="str">
        <f ca="1">+IF(OFFSET('Sanitation Data'!$I$30,0,10*ROW('Sanitation Data'!I119))="","",OFFSET('Sanitation Data'!$I$30,0,10*ROW('Sanitation Data'!I119)))</f>
        <v/>
      </c>
      <c r="DM125" s="373" t="str">
        <f ca="1">+IF(OFFSET('Sanitation Data'!$I$31,0,10*ROW('Sanitation Data'!I119))="","",OFFSET('Sanitation Data'!$I$31,0,10*ROW('Sanitation Data'!I119)))</f>
        <v/>
      </c>
      <c r="DN125" s="373" t="str">
        <f ca="1">+IF(OFFSET('Sanitation Data'!$I$32,0,10*ROW('Sanitation Data'!I119))="","",OFFSET('Sanitation Data'!$I$32,0,10*ROW('Sanitation Data'!I119)))</f>
        <v/>
      </c>
      <c r="DO125" s="373" t="str">
        <f ca="1">+IF(OFFSET('Hygiene Data'!$D$11,0,10*ROW('Hygiene Data'!D119))="","",OFFSET('Hygiene Data'!$D$11,0,10*ROW('Hygiene Data'!D119)))</f>
        <v/>
      </c>
      <c r="DP125" s="373" t="str">
        <f ca="1">+IF(OFFSET('Hygiene Data'!$D$12,0,10*ROW('Hygiene Data'!D119))="","",OFFSET('Hygiene Data'!$D$12,0,10*ROW('Hygiene Data'!D119)))</f>
        <v/>
      </c>
      <c r="DQ125" s="373" t="str">
        <f ca="1">+IF(OFFSET('Hygiene Data'!$D$13,0,10*ROW('Hygiene Data'!D119))="","",OFFSET('Hygiene Data'!$D$13,0,10*ROW('Hygiene Data'!D119)))</f>
        <v/>
      </c>
      <c r="DR125" s="373" t="str">
        <f ca="1">+IF(OFFSET('Hygiene Data'!$E$11,0,10*ROW('Hygiene Data'!E119))="","",OFFSET('Hygiene Data'!$E$11,0,10*ROW('Hygiene Data'!E119)))</f>
        <v/>
      </c>
      <c r="DS125" s="373" t="str">
        <f ca="1">+IF(OFFSET('Hygiene Data'!$E$12,0,10*ROW('Hygiene Data'!E119))="","",OFFSET('Hygiene Data'!$E$12,0,10*ROW('Hygiene Data'!E119)))</f>
        <v/>
      </c>
      <c r="DT125" s="373" t="str">
        <f ca="1">+IF(OFFSET('Hygiene Data'!$E$13,0,10*ROW('Hygiene Data'!E119))="","",OFFSET('Hygiene Data'!$E$13,0,10*ROW('Hygiene Data'!E119)))</f>
        <v/>
      </c>
      <c r="DU125" s="373" t="str">
        <f ca="1">+IF(OFFSET('Hygiene Data'!$F$11,0,10*ROW('Hygiene Data'!F119))="","",OFFSET('Hygiene Data'!$F$11,0,10*ROW('Hygiene Data'!F119)))</f>
        <v/>
      </c>
      <c r="DV125" s="373" t="str">
        <f ca="1">+IF(OFFSET('Hygiene Data'!$F$12,0,10*ROW('Hygiene Data'!F119))="","",OFFSET('Hygiene Data'!$F$12,0,10*ROW('Hygiene Data'!F119)))</f>
        <v/>
      </c>
      <c r="DW125" s="373" t="str">
        <f ca="1">+IF(OFFSET('Hygiene Data'!$F$13,0,10*ROW('Hygiene Data'!F119))="","",OFFSET('Hygiene Data'!$F$13,0,10*ROW('Hygiene Data'!F119)))</f>
        <v/>
      </c>
      <c r="DX125" s="373" t="str">
        <f ca="1">+IF(OFFSET('Hygiene Data'!$G$11,0,10*ROW('Hygiene Data'!G119))="","",OFFSET('Hygiene Data'!$G$11,0,10*ROW('Hygiene Data'!G119)))</f>
        <v/>
      </c>
      <c r="DY125" s="373" t="str">
        <f ca="1">+IF(OFFSET('Hygiene Data'!$G$12,0,10*ROW('Hygiene Data'!G119))="","",OFFSET('Hygiene Data'!$G$12,0,10*ROW('Hygiene Data'!G119)))</f>
        <v/>
      </c>
      <c r="DZ125" s="373" t="str">
        <f ca="1">+IF(OFFSET('Hygiene Data'!$G$13,0,10*ROW('Hygiene Data'!G119))="","",OFFSET('Hygiene Data'!$G$13,0,10*ROW('Hygiene Data'!G119)))</f>
        <v/>
      </c>
      <c r="EA125" s="373" t="str">
        <f ca="1">+IF(OFFSET('Hygiene Data'!$H$11,0,10*ROW('Hygiene Data'!H119))="","",OFFSET('Hygiene Data'!$H$11,0,10*ROW('Hygiene Data'!H119)))</f>
        <v/>
      </c>
      <c r="EB125" s="373" t="str">
        <f ca="1">+IF(OFFSET('Hygiene Data'!$H$12,0,10*ROW('Hygiene Data'!H119))="","",OFFSET('Hygiene Data'!$H$12,0,10*ROW('Hygiene Data'!H119)))</f>
        <v/>
      </c>
      <c r="EC125" s="373" t="str">
        <f ca="1">+IF(OFFSET('Hygiene Data'!$H$13,0,10*ROW('Hygiene Data'!H119))="","",OFFSET('Hygiene Data'!$H$13,0,10*ROW('Hygiene Data'!H119)))</f>
        <v/>
      </c>
      <c r="ED125" s="373" t="str">
        <f ca="1">+IF(OFFSET('Hygiene Data'!$I$11,0,10*ROW('Hygiene Data'!I119))="","",OFFSET('Hygiene Data'!$I$11,0,10*ROW('Hygiene Data'!I119)))</f>
        <v/>
      </c>
      <c r="EE125" s="373" t="str">
        <f ca="1">+IF(OFFSET('Hygiene Data'!$I$12,0,10*ROW('Hygiene Data'!I119))="","",OFFSET('Hygiene Data'!$I$12,0,10*ROW('Hygiene Data'!I119)))</f>
        <v/>
      </c>
      <c r="EF125" s="373" t="str">
        <f ca="1">+IF(OFFSET('Hygiene Data'!$I$13,0,10*ROW('Hygiene Data'!I119))="","",OFFSET('Hygiene Data'!$I$13,0,10*ROW('Hygiene Data'!I119)))</f>
        <v/>
      </c>
    </row>
    <row r="126" spans="1:136" x14ac:dyDescent="0.25">
      <c r="A126" s="482" t="str">
        <f ca="1">+IF(OFFSET('Water Data'!$B$2,0,10*ROW('Water Data'!E120))="","",OFFSET('Water Data'!$B$2,0,10*ROW('Water Data'!E120)))</f>
        <v/>
      </c>
      <c r="B126" s="48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9" t="str">
        <f t="shared" ca="1" si="1"/>
        <v/>
      </c>
      <c r="D126" s="51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3" t="str">
        <f ca="1">+IF(OFFSET('Water Data'!$D$27,0,10*ROW('Water Data'!D120))="","",OFFSET('Water Data'!$D$27,0,10*ROW('Water Data'!D120)))</f>
        <v/>
      </c>
      <c r="BT126" s="373" t="str">
        <f ca="1">+IF(OFFSET('Water Data'!$D$28,0,10*ROW('Water Data'!D120))="","",OFFSET('Water Data'!$D$28,0,10*ROW('Water Data'!D120)))</f>
        <v/>
      </c>
      <c r="BU126" s="373" t="str">
        <f ca="1">+IF(OFFSET('Water Data'!$D$29,0,10*ROW('Water Data'!D120))="","",OFFSET('Water Data'!$D$29,0,10*ROW('Water Data'!D120)))</f>
        <v/>
      </c>
      <c r="BV126" s="373" t="str">
        <f ca="1">+IF(OFFSET('Water Data'!$E$27,0,10*ROW('Water Data'!E120))="","",OFFSET('Water Data'!$E$27,0,10*ROW('Water Data'!E120)))</f>
        <v/>
      </c>
      <c r="BW126" s="373" t="str">
        <f ca="1">+IF(OFFSET('Water Data'!$E$28,0,10*ROW('Water Data'!E120))="","",OFFSET('Water Data'!$E$28,0,10*ROW('Water Data'!E120)))</f>
        <v/>
      </c>
      <c r="BX126" s="373" t="str">
        <f ca="1">+IF(OFFSET('Water Data'!$E$29,0,10*ROW('Water Data'!E120))="","",OFFSET('Water Data'!$E$29,0,10*ROW('Water Data'!E120)))</f>
        <v/>
      </c>
      <c r="BY126" s="373" t="str">
        <f ca="1">+IF(OFFSET('Water Data'!$F$27,0,10*ROW('Water Data'!F120))="","",OFFSET('Water Data'!$F$27,0,10*ROW('Water Data'!F120)))</f>
        <v/>
      </c>
      <c r="BZ126" s="373" t="str">
        <f ca="1">+IF(OFFSET('Water Data'!$F$28,0,10*ROW('Water Data'!F120))="","",OFFSET('Water Data'!$F$28,0,10*ROW('Water Data'!F120)))</f>
        <v/>
      </c>
      <c r="CA126" s="373" t="str">
        <f ca="1">+IF(OFFSET('Water Data'!$F$29,0,10*ROW('Water Data'!F120))="","",OFFSET('Water Data'!$F$29,0,10*ROW('Water Data'!F120)))</f>
        <v/>
      </c>
      <c r="CB126" s="373" t="str">
        <f ca="1">+IF(OFFSET('Water Data'!$G$27,0,10*ROW('Water Data'!G120))="","",OFFSET('Water Data'!$G$27,0,10*ROW('Water Data'!G120)))</f>
        <v/>
      </c>
      <c r="CC126" s="373" t="str">
        <f ca="1">+IF(OFFSET('Water Data'!$G$28,0,10*ROW('Water Data'!G120))="","",OFFSET('Water Data'!$G$28,0,10*ROW('Water Data'!G120)))</f>
        <v/>
      </c>
      <c r="CD126" s="373" t="str">
        <f ca="1">+IF(OFFSET('Water Data'!$G$29,0,10*ROW('Water Data'!G120))="","",OFFSET('Water Data'!$G$29,0,10*ROW('Water Data'!G120)))</f>
        <v/>
      </c>
      <c r="CE126" s="373" t="str">
        <f ca="1">+IF(OFFSET('Water Data'!$H$27,0,10*ROW('Water Data'!H120))="","",OFFSET('Water Data'!$H$27,0,10*ROW('Water Data'!H120)))</f>
        <v/>
      </c>
      <c r="CF126" s="373" t="str">
        <f ca="1">+IF(OFFSET('Water Data'!$H$28,0,10*ROW('Water Data'!H120))="","",OFFSET('Water Data'!$H$28,0,10*ROW('Water Data'!H120)))</f>
        <v/>
      </c>
      <c r="CG126" s="373" t="str">
        <f ca="1">+IF(OFFSET('Water Data'!$H$29,0,10*ROW('Water Data'!H120))="","",OFFSET('Water Data'!$H$29,0,10*ROW('Water Data'!H120)))</f>
        <v/>
      </c>
      <c r="CH126" s="373" t="str">
        <f ca="1">+IF(OFFSET('Water Data'!$I$27,0,10*ROW('Water Data'!I120))="","",OFFSET('Water Data'!$I$27,0,10*ROW('Water Data'!I120)))</f>
        <v/>
      </c>
      <c r="CI126" s="373" t="str">
        <f ca="1">+IF(OFFSET('Water Data'!$I$28,0,10*ROW('Water Data'!I120))="","",OFFSET('Water Data'!$I$28,0,10*ROW('Water Data'!I120)))</f>
        <v/>
      </c>
      <c r="CJ126" s="373" t="str">
        <f ca="1">+IF(OFFSET('Water Data'!$I$29,0,10*ROW('Water Data'!I120))="","",OFFSET('Water Data'!$I$29,0,10*ROW('Water Data'!I120)))</f>
        <v/>
      </c>
      <c r="CK126" s="373" t="str">
        <f ca="1">+IF(OFFSET('Sanitation Data'!$D$28,0,10*ROW('Sanitation Data'!D120))="","",OFFSET('Sanitation Data'!$D$28,0,10*ROW('Sanitation Data'!D120)))</f>
        <v/>
      </c>
      <c r="CL126" s="373" t="str">
        <f ca="1">+IF(OFFSET('Sanitation Data'!$D$29,0,10*ROW('Sanitation Data'!D120))="","",OFFSET('Sanitation Data'!$D$29,0,10*ROW('Sanitation Data'!D120)))</f>
        <v/>
      </c>
      <c r="CM126" s="373" t="str">
        <f ca="1">+IF(OFFSET('Sanitation Data'!$D$30,0,10*ROW('Sanitation Data'!D120))="","",OFFSET('Sanitation Data'!$D$30,0,10*ROW('Sanitation Data'!D120)))</f>
        <v/>
      </c>
      <c r="CN126" s="373" t="str">
        <f ca="1">+IF(OFFSET('Sanitation Data'!$D$31,0,10*ROW('Sanitation Data'!D120))="","",OFFSET('Sanitation Data'!$D$31,0,10*ROW('Sanitation Data'!D120)))</f>
        <v/>
      </c>
      <c r="CO126" s="373" t="str">
        <f ca="1">+IF(OFFSET('Sanitation Data'!$D$32,0,10*ROW('Sanitation Data'!D120))="","",OFFSET('Sanitation Data'!$D$32,0,10*ROW('Sanitation Data'!D120)))</f>
        <v/>
      </c>
      <c r="CP126" s="373" t="str">
        <f ca="1">+IF(OFFSET('Sanitation Data'!$E$28,0,10*ROW('Sanitation Data'!E120))="","",OFFSET('Sanitation Data'!$E$28,0,10*ROW('Sanitation Data'!E120)))</f>
        <v/>
      </c>
      <c r="CQ126" s="373" t="str">
        <f ca="1">+IF(OFFSET('Sanitation Data'!$E$29,0,10*ROW('Sanitation Data'!E120))="","",OFFSET('Sanitation Data'!$E$29,0,10*ROW('Sanitation Data'!E120)))</f>
        <v/>
      </c>
      <c r="CR126" s="373" t="str">
        <f ca="1">+IF(OFFSET('Sanitation Data'!$E$30,0,10*ROW('Sanitation Data'!E120))="","",OFFSET('Sanitation Data'!$E$30,0,10*ROW('Sanitation Data'!E120)))</f>
        <v/>
      </c>
      <c r="CS126" s="373" t="str">
        <f ca="1">+IF(OFFSET('Sanitation Data'!$E$31,0,10*ROW('Sanitation Data'!E120))="","",OFFSET('Sanitation Data'!$E$31,0,10*ROW('Sanitation Data'!E120)))</f>
        <v/>
      </c>
      <c r="CT126" s="373" t="str">
        <f ca="1">+IF(OFFSET('Sanitation Data'!$E$32,0,10*ROW('Sanitation Data'!E120))="","",OFFSET('Sanitation Data'!$E$32,0,10*ROW('Sanitation Data'!E120)))</f>
        <v/>
      </c>
      <c r="CU126" s="373" t="str">
        <f ca="1">+IF(OFFSET('Sanitation Data'!$F$28,0,10*ROW('Sanitation Data'!F120))="","",OFFSET('Sanitation Data'!$F$28,0,10*ROW('Sanitation Data'!F120)))</f>
        <v/>
      </c>
      <c r="CV126" s="373" t="str">
        <f ca="1">+IF(OFFSET('Sanitation Data'!$F$29,0,10*ROW('Sanitation Data'!F120))="","",OFFSET('Sanitation Data'!$F$29,0,10*ROW('Sanitation Data'!F120)))</f>
        <v/>
      </c>
      <c r="CW126" s="373" t="str">
        <f ca="1">+IF(OFFSET('Sanitation Data'!$F$30,0,10*ROW('Sanitation Data'!F120))="","",OFFSET('Sanitation Data'!$F$30,0,10*ROW('Sanitation Data'!F120)))</f>
        <v/>
      </c>
      <c r="CX126" s="373" t="str">
        <f ca="1">+IF(OFFSET('Sanitation Data'!$F$31,0,10*ROW('Sanitation Data'!F120))="","",OFFSET('Sanitation Data'!$F$31,0,10*ROW('Sanitation Data'!F120)))</f>
        <v/>
      </c>
      <c r="CY126" s="373" t="str">
        <f ca="1">+IF(OFFSET('Sanitation Data'!$F$32,0,10*ROW('Sanitation Data'!F120))="","",OFFSET('Sanitation Data'!$F$32,0,10*ROW('Sanitation Data'!F120)))</f>
        <v/>
      </c>
      <c r="CZ126" s="373" t="str">
        <f ca="1">+IF(OFFSET('Sanitation Data'!$G$28,0,10*ROW('Sanitation Data'!G120))="","",OFFSET('Sanitation Data'!$G$28,0,10*ROW('Sanitation Data'!G120)))</f>
        <v/>
      </c>
      <c r="DA126" s="373" t="str">
        <f ca="1">+IF(OFFSET('Sanitation Data'!$G$29,0,10*ROW('Sanitation Data'!G120))="","",OFFSET('Sanitation Data'!$G$29,0,10*ROW('Sanitation Data'!G120)))</f>
        <v/>
      </c>
      <c r="DB126" s="373" t="str">
        <f ca="1">+IF(OFFSET('Sanitation Data'!$G$30,0,10*ROW('Sanitation Data'!G120))="","",OFFSET('Sanitation Data'!$G$30,0,10*ROW('Sanitation Data'!G120)))</f>
        <v/>
      </c>
      <c r="DC126" s="373" t="str">
        <f ca="1">+IF(OFFSET('Sanitation Data'!$G$31,0,10*ROW('Sanitation Data'!G120))="","",OFFSET('Sanitation Data'!$G$31,0,10*ROW('Sanitation Data'!G120)))</f>
        <v/>
      </c>
      <c r="DD126" s="373" t="str">
        <f ca="1">+IF(OFFSET('Sanitation Data'!$G$32,0,10*ROW('Sanitation Data'!G120))="","",OFFSET('Sanitation Data'!$G$32,0,10*ROW('Sanitation Data'!G120)))</f>
        <v/>
      </c>
      <c r="DE126" s="373" t="str">
        <f ca="1">+IF(OFFSET('Sanitation Data'!$H$28,0,10*ROW('Sanitation Data'!H120))="","",OFFSET('Sanitation Data'!$H$28,0,10*ROW('Sanitation Data'!H120)))</f>
        <v/>
      </c>
      <c r="DF126" s="373" t="str">
        <f ca="1">+IF(OFFSET('Sanitation Data'!$H$29,0,10*ROW('Sanitation Data'!H120))="","",OFFSET('Sanitation Data'!$H$29,0,10*ROW('Sanitation Data'!H120)))</f>
        <v/>
      </c>
      <c r="DG126" s="373" t="str">
        <f ca="1">+IF(OFFSET('Sanitation Data'!$H$30,0,10*ROW('Sanitation Data'!H120))="","",OFFSET('Sanitation Data'!$H$30,0,10*ROW('Sanitation Data'!H120)))</f>
        <v/>
      </c>
      <c r="DH126" s="373" t="str">
        <f ca="1">+IF(OFFSET('Sanitation Data'!$H$31,0,10*ROW('Sanitation Data'!H120))="","",OFFSET('Sanitation Data'!$H$31,0,10*ROW('Sanitation Data'!H120)))</f>
        <v/>
      </c>
      <c r="DI126" s="373" t="str">
        <f ca="1">+IF(OFFSET('Sanitation Data'!$H$32,0,10*ROW('Sanitation Data'!H120))="","",OFFSET('Sanitation Data'!$H$32,0,10*ROW('Sanitation Data'!H120)))</f>
        <v/>
      </c>
      <c r="DJ126" s="373" t="str">
        <f ca="1">+IF(OFFSET('Sanitation Data'!$I$28,0,10*ROW('Sanitation Data'!I120))="","",OFFSET('Sanitation Data'!$I$28,0,10*ROW('Sanitation Data'!I120)))</f>
        <v/>
      </c>
      <c r="DK126" s="373" t="str">
        <f ca="1">+IF(OFFSET('Sanitation Data'!$I$29,0,10*ROW('Sanitation Data'!I120))="","",OFFSET('Sanitation Data'!$I$29,0,10*ROW('Sanitation Data'!I120)))</f>
        <v/>
      </c>
      <c r="DL126" s="373" t="str">
        <f ca="1">+IF(OFFSET('Sanitation Data'!$I$30,0,10*ROW('Sanitation Data'!I120))="","",OFFSET('Sanitation Data'!$I$30,0,10*ROW('Sanitation Data'!I120)))</f>
        <v/>
      </c>
      <c r="DM126" s="373" t="str">
        <f ca="1">+IF(OFFSET('Sanitation Data'!$I$31,0,10*ROW('Sanitation Data'!I120))="","",OFFSET('Sanitation Data'!$I$31,0,10*ROW('Sanitation Data'!I120)))</f>
        <v/>
      </c>
      <c r="DN126" s="373" t="str">
        <f ca="1">+IF(OFFSET('Sanitation Data'!$I$32,0,10*ROW('Sanitation Data'!I120))="","",OFFSET('Sanitation Data'!$I$32,0,10*ROW('Sanitation Data'!I120)))</f>
        <v/>
      </c>
      <c r="DO126" s="373" t="str">
        <f ca="1">+IF(OFFSET('Hygiene Data'!$D$11,0,10*ROW('Hygiene Data'!D120))="","",OFFSET('Hygiene Data'!$D$11,0,10*ROW('Hygiene Data'!D120)))</f>
        <v/>
      </c>
      <c r="DP126" s="373" t="str">
        <f ca="1">+IF(OFFSET('Hygiene Data'!$D$12,0,10*ROW('Hygiene Data'!D120))="","",OFFSET('Hygiene Data'!$D$12,0,10*ROW('Hygiene Data'!D120)))</f>
        <v/>
      </c>
      <c r="DQ126" s="373" t="str">
        <f ca="1">+IF(OFFSET('Hygiene Data'!$D$13,0,10*ROW('Hygiene Data'!D120))="","",OFFSET('Hygiene Data'!$D$13,0,10*ROW('Hygiene Data'!D120)))</f>
        <v/>
      </c>
      <c r="DR126" s="373" t="str">
        <f ca="1">+IF(OFFSET('Hygiene Data'!$E$11,0,10*ROW('Hygiene Data'!E120))="","",OFFSET('Hygiene Data'!$E$11,0,10*ROW('Hygiene Data'!E120)))</f>
        <v/>
      </c>
      <c r="DS126" s="373" t="str">
        <f ca="1">+IF(OFFSET('Hygiene Data'!$E$12,0,10*ROW('Hygiene Data'!E120))="","",OFFSET('Hygiene Data'!$E$12,0,10*ROW('Hygiene Data'!E120)))</f>
        <v/>
      </c>
      <c r="DT126" s="373" t="str">
        <f ca="1">+IF(OFFSET('Hygiene Data'!$E$13,0,10*ROW('Hygiene Data'!E120))="","",OFFSET('Hygiene Data'!$E$13,0,10*ROW('Hygiene Data'!E120)))</f>
        <v/>
      </c>
      <c r="DU126" s="373" t="str">
        <f ca="1">+IF(OFFSET('Hygiene Data'!$F$11,0,10*ROW('Hygiene Data'!F120))="","",OFFSET('Hygiene Data'!$F$11,0,10*ROW('Hygiene Data'!F120)))</f>
        <v/>
      </c>
      <c r="DV126" s="373" t="str">
        <f ca="1">+IF(OFFSET('Hygiene Data'!$F$12,0,10*ROW('Hygiene Data'!F120))="","",OFFSET('Hygiene Data'!$F$12,0,10*ROW('Hygiene Data'!F120)))</f>
        <v/>
      </c>
      <c r="DW126" s="373" t="str">
        <f ca="1">+IF(OFFSET('Hygiene Data'!$F$13,0,10*ROW('Hygiene Data'!F120))="","",OFFSET('Hygiene Data'!$F$13,0,10*ROW('Hygiene Data'!F120)))</f>
        <v/>
      </c>
      <c r="DX126" s="373" t="str">
        <f ca="1">+IF(OFFSET('Hygiene Data'!$G$11,0,10*ROW('Hygiene Data'!G120))="","",OFFSET('Hygiene Data'!$G$11,0,10*ROW('Hygiene Data'!G120)))</f>
        <v/>
      </c>
      <c r="DY126" s="373" t="str">
        <f ca="1">+IF(OFFSET('Hygiene Data'!$G$12,0,10*ROW('Hygiene Data'!G120))="","",OFFSET('Hygiene Data'!$G$12,0,10*ROW('Hygiene Data'!G120)))</f>
        <v/>
      </c>
      <c r="DZ126" s="373" t="str">
        <f ca="1">+IF(OFFSET('Hygiene Data'!$G$13,0,10*ROW('Hygiene Data'!G120))="","",OFFSET('Hygiene Data'!$G$13,0,10*ROW('Hygiene Data'!G120)))</f>
        <v/>
      </c>
      <c r="EA126" s="373" t="str">
        <f ca="1">+IF(OFFSET('Hygiene Data'!$H$11,0,10*ROW('Hygiene Data'!H120))="","",OFFSET('Hygiene Data'!$H$11,0,10*ROW('Hygiene Data'!H120)))</f>
        <v/>
      </c>
      <c r="EB126" s="373" t="str">
        <f ca="1">+IF(OFFSET('Hygiene Data'!$H$12,0,10*ROW('Hygiene Data'!H120))="","",OFFSET('Hygiene Data'!$H$12,0,10*ROW('Hygiene Data'!H120)))</f>
        <v/>
      </c>
      <c r="EC126" s="373" t="str">
        <f ca="1">+IF(OFFSET('Hygiene Data'!$H$13,0,10*ROW('Hygiene Data'!H120))="","",OFFSET('Hygiene Data'!$H$13,0,10*ROW('Hygiene Data'!H120)))</f>
        <v/>
      </c>
      <c r="ED126" s="373" t="str">
        <f ca="1">+IF(OFFSET('Hygiene Data'!$I$11,0,10*ROW('Hygiene Data'!I120))="","",OFFSET('Hygiene Data'!$I$11,0,10*ROW('Hygiene Data'!I120)))</f>
        <v/>
      </c>
      <c r="EE126" s="373" t="str">
        <f ca="1">+IF(OFFSET('Hygiene Data'!$I$12,0,10*ROW('Hygiene Data'!I120))="","",OFFSET('Hygiene Data'!$I$12,0,10*ROW('Hygiene Data'!I120)))</f>
        <v/>
      </c>
      <c r="EF126" s="373" t="str">
        <f ca="1">+IF(OFFSET('Hygiene Data'!$I$13,0,10*ROW('Hygiene Data'!I120))="","",OFFSET('Hygiene Data'!$I$13,0,10*ROW('Hygiene Data'!I120)))</f>
        <v/>
      </c>
    </row>
    <row r="127" spans="1:136" x14ac:dyDescent="0.25">
      <c r="A127" s="482" t="str">
        <f ca="1">+IF(OFFSET('Water Data'!$B$2,0,10*ROW('Water Data'!E121))="","",OFFSET('Water Data'!$B$2,0,10*ROW('Water Data'!E121)))</f>
        <v/>
      </c>
      <c r="B127" s="48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9" t="str">
        <f t="shared" ca="1" si="1"/>
        <v/>
      </c>
      <c r="D127" s="51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3" t="str">
        <f ca="1">+IF(OFFSET('Water Data'!$D$27,0,10*ROW('Water Data'!D121))="","",OFFSET('Water Data'!$D$27,0,10*ROW('Water Data'!D121)))</f>
        <v/>
      </c>
      <c r="BT127" s="373" t="str">
        <f ca="1">+IF(OFFSET('Water Data'!$D$28,0,10*ROW('Water Data'!D121))="","",OFFSET('Water Data'!$D$28,0,10*ROW('Water Data'!D121)))</f>
        <v/>
      </c>
      <c r="BU127" s="373" t="str">
        <f ca="1">+IF(OFFSET('Water Data'!$D$29,0,10*ROW('Water Data'!D121))="","",OFFSET('Water Data'!$D$29,0,10*ROW('Water Data'!D121)))</f>
        <v/>
      </c>
      <c r="BV127" s="373" t="str">
        <f ca="1">+IF(OFFSET('Water Data'!$E$27,0,10*ROW('Water Data'!E121))="","",OFFSET('Water Data'!$E$27,0,10*ROW('Water Data'!E121)))</f>
        <v/>
      </c>
      <c r="BW127" s="373" t="str">
        <f ca="1">+IF(OFFSET('Water Data'!$E$28,0,10*ROW('Water Data'!E121))="","",OFFSET('Water Data'!$E$28,0,10*ROW('Water Data'!E121)))</f>
        <v/>
      </c>
      <c r="BX127" s="373" t="str">
        <f ca="1">+IF(OFFSET('Water Data'!$E$29,0,10*ROW('Water Data'!E121))="","",OFFSET('Water Data'!$E$29,0,10*ROW('Water Data'!E121)))</f>
        <v/>
      </c>
      <c r="BY127" s="373" t="str">
        <f ca="1">+IF(OFFSET('Water Data'!$F$27,0,10*ROW('Water Data'!F121))="","",OFFSET('Water Data'!$F$27,0,10*ROW('Water Data'!F121)))</f>
        <v/>
      </c>
      <c r="BZ127" s="373" t="str">
        <f ca="1">+IF(OFFSET('Water Data'!$F$28,0,10*ROW('Water Data'!F121))="","",OFFSET('Water Data'!$F$28,0,10*ROW('Water Data'!F121)))</f>
        <v/>
      </c>
      <c r="CA127" s="373" t="str">
        <f ca="1">+IF(OFFSET('Water Data'!$F$29,0,10*ROW('Water Data'!F121))="","",OFFSET('Water Data'!$F$29,0,10*ROW('Water Data'!F121)))</f>
        <v/>
      </c>
      <c r="CB127" s="373" t="str">
        <f ca="1">+IF(OFFSET('Water Data'!$G$27,0,10*ROW('Water Data'!G121))="","",OFFSET('Water Data'!$G$27,0,10*ROW('Water Data'!G121)))</f>
        <v/>
      </c>
      <c r="CC127" s="373" t="str">
        <f ca="1">+IF(OFFSET('Water Data'!$G$28,0,10*ROW('Water Data'!G121))="","",OFFSET('Water Data'!$G$28,0,10*ROW('Water Data'!G121)))</f>
        <v/>
      </c>
      <c r="CD127" s="373" t="str">
        <f ca="1">+IF(OFFSET('Water Data'!$G$29,0,10*ROW('Water Data'!G121))="","",OFFSET('Water Data'!$G$29,0,10*ROW('Water Data'!G121)))</f>
        <v/>
      </c>
      <c r="CE127" s="373" t="str">
        <f ca="1">+IF(OFFSET('Water Data'!$H$27,0,10*ROW('Water Data'!H121))="","",OFFSET('Water Data'!$H$27,0,10*ROW('Water Data'!H121)))</f>
        <v/>
      </c>
      <c r="CF127" s="373" t="str">
        <f ca="1">+IF(OFFSET('Water Data'!$H$28,0,10*ROW('Water Data'!H121))="","",OFFSET('Water Data'!$H$28,0,10*ROW('Water Data'!H121)))</f>
        <v/>
      </c>
      <c r="CG127" s="373" t="str">
        <f ca="1">+IF(OFFSET('Water Data'!$H$29,0,10*ROW('Water Data'!H121))="","",OFFSET('Water Data'!$H$29,0,10*ROW('Water Data'!H121)))</f>
        <v/>
      </c>
      <c r="CH127" s="373" t="str">
        <f ca="1">+IF(OFFSET('Water Data'!$I$27,0,10*ROW('Water Data'!I121))="","",OFFSET('Water Data'!$I$27,0,10*ROW('Water Data'!I121)))</f>
        <v/>
      </c>
      <c r="CI127" s="373" t="str">
        <f ca="1">+IF(OFFSET('Water Data'!$I$28,0,10*ROW('Water Data'!I121))="","",OFFSET('Water Data'!$I$28,0,10*ROW('Water Data'!I121)))</f>
        <v/>
      </c>
      <c r="CJ127" s="373" t="str">
        <f ca="1">+IF(OFFSET('Water Data'!$I$29,0,10*ROW('Water Data'!I121))="","",OFFSET('Water Data'!$I$29,0,10*ROW('Water Data'!I121)))</f>
        <v/>
      </c>
      <c r="CK127" s="373" t="str">
        <f ca="1">+IF(OFFSET('Sanitation Data'!$D$28,0,10*ROW('Sanitation Data'!D121))="","",OFFSET('Sanitation Data'!$D$28,0,10*ROW('Sanitation Data'!D121)))</f>
        <v/>
      </c>
      <c r="CL127" s="373" t="str">
        <f ca="1">+IF(OFFSET('Sanitation Data'!$D$29,0,10*ROW('Sanitation Data'!D121))="","",OFFSET('Sanitation Data'!$D$29,0,10*ROW('Sanitation Data'!D121)))</f>
        <v/>
      </c>
      <c r="CM127" s="373" t="str">
        <f ca="1">+IF(OFFSET('Sanitation Data'!$D$30,0,10*ROW('Sanitation Data'!D121))="","",OFFSET('Sanitation Data'!$D$30,0,10*ROW('Sanitation Data'!D121)))</f>
        <v/>
      </c>
      <c r="CN127" s="373" t="str">
        <f ca="1">+IF(OFFSET('Sanitation Data'!$D$31,0,10*ROW('Sanitation Data'!D121))="","",OFFSET('Sanitation Data'!$D$31,0,10*ROW('Sanitation Data'!D121)))</f>
        <v/>
      </c>
      <c r="CO127" s="373" t="str">
        <f ca="1">+IF(OFFSET('Sanitation Data'!$D$32,0,10*ROW('Sanitation Data'!D121))="","",OFFSET('Sanitation Data'!$D$32,0,10*ROW('Sanitation Data'!D121)))</f>
        <v/>
      </c>
      <c r="CP127" s="373" t="str">
        <f ca="1">+IF(OFFSET('Sanitation Data'!$E$28,0,10*ROW('Sanitation Data'!E121))="","",OFFSET('Sanitation Data'!$E$28,0,10*ROW('Sanitation Data'!E121)))</f>
        <v/>
      </c>
      <c r="CQ127" s="373" t="str">
        <f ca="1">+IF(OFFSET('Sanitation Data'!$E$29,0,10*ROW('Sanitation Data'!E121))="","",OFFSET('Sanitation Data'!$E$29,0,10*ROW('Sanitation Data'!E121)))</f>
        <v/>
      </c>
      <c r="CR127" s="373" t="str">
        <f ca="1">+IF(OFFSET('Sanitation Data'!$E$30,0,10*ROW('Sanitation Data'!E121))="","",OFFSET('Sanitation Data'!$E$30,0,10*ROW('Sanitation Data'!E121)))</f>
        <v/>
      </c>
      <c r="CS127" s="373" t="str">
        <f ca="1">+IF(OFFSET('Sanitation Data'!$E$31,0,10*ROW('Sanitation Data'!E121))="","",OFFSET('Sanitation Data'!$E$31,0,10*ROW('Sanitation Data'!E121)))</f>
        <v/>
      </c>
      <c r="CT127" s="373" t="str">
        <f ca="1">+IF(OFFSET('Sanitation Data'!$E$32,0,10*ROW('Sanitation Data'!E121))="","",OFFSET('Sanitation Data'!$E$32,0,10*ROW('Sanitation Data'!E121)))</f>
        <v/>
      </c>
      <c r="CU127" s="373" t="str">
        <f ca="1">+IF(OFFSET('Sanitation Data'!$F$28,0,10*ROW('Sanitation Data'!F121))="","",OFFSET('Sanitation Data'!$F$28,0,10*ROW('Sanitation Data'!F121)))</f>
        <v/>
      </c>
      <c r="CV127" s="373" t="str">
        <f ca="1">+IF(OFFSET('Sanitation Data'!$F$29,0,10*ROW('Sanitation Data'!F121))="","",OFFSET('Sanitation Data'!$F$29,0,10*ROW('Sanitation Data'!F121)))</f>
        <v/>
      </c>
      <c r="CW127" s="373" t="str">
        <f ca="1">+IF(OFFSET('Sanitation Data'!$F$30,0,10*ROW('Sanitation Data'!F121))="","",OFFSET('Sanitation Data'!$F$30,0,10*ROW('Sanitation Data'!F121)))</f>
        <v/>
      </c>
      <c r="CX127" s="373" t="str">
        <f ca="1">+IF(OFFSET('Sanitation Data'!$F$31,0,10*ROW('Sanitation Data'!F121))="","",OFFSET('Sanitation Data'!$F$31,0,10*ROW('Sanitation Data'!F121)))</f>
        <v/>
      </c>
      <c r="CY127" s="373" t="str">
        <f ca="1">+IF(OFFSET('Sanitation Data'!$F$32,0,10*ROW('Sanitation Data'!F121))="","",OFFSET('Sanitation Data'!$F$32,0,10*ROW('Sanitation Data'!F121)))</f>
        <v/>
      </c>
      <c r="CZ127" s="373" t="str">
        <f ca="1">+IF(OFFSET('Sanitation Data'!$G$28,0,10*ROW('Sanitation Data'!G121))="","",OFFSET('Sanitation Data'!$G$28,0,10*ROW('Sanitation Data'!G121)))</f>
        <v/>
      </c>
      <c r="DA127" s="373" t="str">
        <f ca="1">+IF(OFFSET('Sanitation Data'!$G$29,0,10*ROW('Sanitation Data'!G121))="","",OFFSET('Sanitation Data'!$G$29,0,10*ROW('Sanitation Data'!G121)))</f>
        <v/>
      </c>
      <c r="DB127" s="373" t="str">
        <f ca="1">+IF(OFFSET('Sanitation Data'!$G$30,0,10*ROW('Sanitation Data'!G121))="","",OFFSET('Sanitation Data'!$G$30,0,10*ROW('Sanitation Data'!G121)))</f>
        <v/>
      </c>
      <c r="DC127" s="373" t="str">
        <f ca="1">+IF(OFFSET('Sanitation Data'!$G$31,0,10*ROW('Sanitation Data'!G121))="","",OFFSET('Sanitation Data'!$G$31,0,10*ROW('Sanitation Data'!G121)))</f>
        <v/>
      </c>
      <c r="DD127" s="373" t="str">
        <f ca="1">+IF(OFFSET('Sanitation Data'!$G$32,0,10*ROW('Sanitation Data'!G121))="","",OFFSET('Sanitation Data'!$G$32,0,10*ROW('Sanitation Data'!G121)))</f>
        <v/>
      </c>
      <c r="DE127" s="373" t="str">
        <f ca="1">+IF(OFFSET('Sanitation Data'!$H$28,0,10*ROW('Sanitation Data'!H121))="","",OFFSET('Sanitation Data'!$H$28,0,10*ROW('Sanitation Data'!H121)))</f>
        <v/>
      </c>
      <c r="DF127" s="373" t="str">
        <f ca="1">+IF(OFFSET('Sanitation Data'!$H$29,0,10*ROW('Sanitation Data'!H121))="","",OFFSET('Sanitation Data'!$H$29,0,10*ROW('Sanitation Data'!H121)))</f>
        <v/>
      </c>
      <c r="DG127" s="373" t="str">
        <f ca="1">+IF(OFFSET('Sanitation Data'!$H$30,0,10*ROW('Sanitation Data'!H121))="","",OFFSET('Sanitation Data'!$H$30,0,10*ROW('Sanitation Data'!H121)))</f>
        <v/>
      </c>
      <c r="DH127" s="373" t="str">
        <f ca="1">+IF(OFFSET('Sanitation Data'!$H$31,0,10*ROW('Sanitation Data'!H121))="","",OFFSET('Sanitation Data'!$H$31,0,10*ROW('Sanitation Data'!H121)))</f>
        <v/>
      </c>
      <c r="DI127" s="373" t="str">
        <f ca="1">+IF(OFFSET('Sanitation Data'!$H$32,0,10*ROW('Sanitation Data'!H121))="","",OFFSET('Sanitation Data'!$H$32,0,10*ROW('Sanitation Data'!H121)))</f>
        <v/>
      </c>
      <c r="DJ127" s="373" t="str">
        <f ca="1">+IF(OFFSET('Sanitation Data'!$I$28,0,10*ROW('Sanitation Data'!I121))="","",OFFSET('Sanitation Data'!$I$28,0,10*ROW('Sanitation Data'!I121)))</f>
        <v/>
      </c>
      <c r="DK127" s="373" t="str">
        <f ca="1">+IF(OFFSET('Sanitation Data'!$I$29,0,10*ROW('Sanitation Data'!I121))="","",OFFSET('Sanitation Data'!$I$29,0,10*ROW('Sanitation Data'!I121)))</f>
        <v/>
      </c>
      <c r="DL127" s="373" t="str">
        <f ca="1">+IF(OFFSET('Sanitation Data'!$I$30,0,10*ROW('Sanitation Data'!I121))="","",OFFSET('Sanitation Data'!$I$30,0,10*ROW('Sanitation Data'!I121)))</f>
        <v/>
      </c>
      <c r="DM127" s="373" t="str">
        <f ca="1">+IF(OFFSET('Sanitation Data'!$I$31,0,10*ROW('Sanitation Data'!I121))="","",OFFSET('Sanitation Data'!$I$31,0,10*ROW('Sanitation Data'!I121)))</f>
        <v/>
      </c>
      <c r="DN127" s="373" t="str">
        <f ca="1">+IF(OFFSET('Sanitation Data'!$I$32,0,10*ROW('Sanitation Data'!I121))="","",OFFSET('Sanitation Data'!$I$32,0,10*ROW('Sanitation Data'!I121)))</f>
        <v/>
      </c>
      <c r="DO127" s="373" t="str">
        <f ca="1">+IF(OFFSET('Hygiene Data'!$D$11,0,10*ROW('Hygiene Data'!D121))="","",OFFSET('Hygiene Data'!$D$11,0,10*ROW('Hygiene Data'!D121)))</f>
        <v/>
      </c>
      <c r="DP127" s="373" t="str">
        <f ca="1">+IF(OFFSET('Hygiene Data'!$D$12,0,10*ROW('Hygiene Data'!D121))="","",OFFSET('Hygiene Data'!$D$12,0,10*ROW('Hygiene Data'!D121)))</f>
        <v/>
      </c>
      <c r="DQ127" s="373" t="str">
        <f ca="1">+IF(OFFSET('Hygiene Data'!$D$13,0,10*ROW('Hygiene Data'!D121))="","",OFFSET('Hygiene Data'!$D$13,0,10*ROW('Hygiene Data'!D121)))</f>
        <v/>
      </c>
      <c r="DR127" s="373" t="str">
        <f ca="1">+IF(OFFSET('Hygiene Data'!$E$11,0,10*ROW('Hygiene Data'!E121))="","",OFFSET('Hygiene Data'!$E$11,0,10*ROW('Hygiene Data'!E121)))</f>
        <v/>
      </c>
      <c r="DS127" s="373" t="str">
        <f ca="1">+IF(OFFSET('Hygiene Data'!$E$12,0,10*ROW('Hygiene Data'!E121))="","",OFFSET('Hygiene Data'!$E$12,0,10*ROW('Hygiene Data'!E121)))</f>
        <v/>
      </c>
      <c r="DT127" s="373" t="str">
        <f ca="1">+IF(OFFSET('Hygiene Data'!$E$13,0,10*ROW('Hygiene Data'!E121))="","",OFFSET('Hygiene Data'!$E$13,0,10*ROW('Hygiene Data'!E121)))</f>
        <v/>
      </c>
      <c r="DU127" s="373" t="str">
        <f ca="1">+IF(OFFSET('Hygiene Data'!$F$11,0,10*ROW('Hygiene Data'!F121))="","",OFFSET('Hygiene Data'!$F$11,0,10*ROW('Hygiene Data'!F121)))</f>
        <v/>
      </c>
      <c r="DV127" s="373" t="str">
        <f ca="1">+IF(OFFSET('Hygiene Data'!$F$12,0,10*ROW('Hygiene Data'!F121))="","",OFFSET('Hygiene Data'!$F$12,0,10*ROW('Hygiene Data'!F121)))</f>
        <v/>
      </c>
      <c r="DW127" s="373" t="str">
        <f ca="1">+IF(OFFSET('Hygiene Data'!$F$13,0,10*ROW('Hygiene Data'!F121))="","",OFFSET('Hygiene Data'!$F$13,0,10*ROW('Hygiene Data'!F121)))</f>
        <v/>
      </c>
      <c r="DX127" s="373" t="str">
        <f ca="1">+IF(OFFSET('Hygiene Data'!$G$11,0,10*ROW('Hygiene Data'!G121))="","",OFFSET('Hygiene Data'!$G$11,0,10*ROW('Hygiene Data'!G121)))</f>
        <v/>
      </c>
      <c r="DY127" s="373" t="str">
        <f ca="1">+IF(OFFSET('Hygiene Data'!$G$12,0,10*ROW('Hygiene Data'!G121))="","",OFFSET('Hygiene Data'!$G$12,0,10*ROW('Hygiene Data'!G121)))</f>
        <v/>
      </c>
      <c r="DZ127" s="373" t="str">
        <f ca="1">+IF(OFFSET('Hygiene Data'!$G$13,0,10*ROW('Hygiene Data'!G121))="","",OFFSET('Hygiene Data'!$G$13,0,10*ROW('Hygiene Data'!G121)))</f>
        <v/>
      </c>
      <c r="EA127" s="373" t="str">
        <f ca="1">+IF(OFFSET('Hygiene Data'!$H$11,0,10*ROW('Hygiene Data'!H121))="","",OFFSET('Hygiene Data'!$H$11,0,10*ROW('Hygiene Data'!H121)))</f>
        <v/>
      </c>
      <c r="EB127" s="373" t="str">
        <f ca="1">+IF(OFFSET('Hygiene Data'!$H$12,0,10*ROW('Hygiene Data'!H121))="","",OFFSET('Hygiene Data'!$H$12,0,10*ROW('Hygiene Data'!H121)))</f>
        <v/>
      </c>
      <c r="EC127" s="373" t="str">
        <f ca="1">+IF(OFFSET('Hygiene Data'!$H$13,0,10*ROW('Hygiene Data'!H121))="","",OFFSET('Hygiene Data'!$H$13,0,10*ROW('Hygiene Data'!H121)))</f>
        <v/>
      </c>
      <c r="ED127" s="373" t="str">
        <f ca="1">+IF(OFFSET('Hygiene Data'!$I$11,0,10*ROW('Hygiene Data'!I121))="","",OFFSET('Hygiene Data'!$I$11,0,10*ROW('Hygiene Data'!I121)))</f>
        <v/>
      </c>
      <c r="EE127" s="373" t="str">
        <f ca="1">+IF(OFFSET('Hygiene Data'!$I$12,0,10*ROW('Hygiene Data'!I121))="","",OFFSET('Hygiene Data'!$I$12,0,10*ROW('Hygiene Data'!I121)))</f>
        <v/>
      </c>
      <c r="EF127" s="373" t="str">
        <f ca="1">+IF(OFFSET('Hygiene Data'!$I$13,0,10*ROW('Hygiene Data'!I121))="","",OFFSET('Hygiene Data'!$I$13,0,10*ROW('Hygiene Data'!I121)))</f>
        <v/>
      </c>
    </row>
    <row r="128" spans="1:136" x14ac:dyDescent="0.25">
      <c r="A128" s="482" t="str">
        <f ca="1">+IF(OFFSET('Water Data'!$B$2,0,10*ROW('Water Data'!E122))="","",OFFSET('Water Data'!$B$2,0,10*ROW('Water Data'!E122)))</f>
        <v/>
      </c>
      <c r="B128" s="48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9" t="str">
        <f t="shared" ca="1" si="1"/>
        <v/>
      </c>
      <c r="D128" s="51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3" t="str">
        <f ca="1">+IF(OFFSET('Water Data'!$D$27,0,10*ROW('Water Data'!D122))="","",OFFSET('Water Data'!$D$27,0,10*ROW('Water Data'!D122)))</f>
        <v/>
      </c>
      <c r="BT128" s="373" t="str">
        <f ca="1">+IF(OFFSET('Water Data'!$D$28,0,10*ROW('Water Data'!D122))="","",OFFSET('Water Data'!$D$28,0,10*ROW('Water Data'!D122)))</f>
        <v/>
      </c>
      <c r="BU128" s="373" t="str">
        <f ca="1">+IF(OFFSET('Water Data'!$D$29,0,10*ROW('Water Data'!D122))="","",OFFSET('Water Data'!$D$29,0,10*ROW('Water Data'!D122)))</f>
        <v/>
      </c>
      <c r="BV128" s="373" t="str">
        <f ca="1">+IF(OFFSET('Water Data'!$E$27,0,10*ROW('Water Data'!E122))="","",OFFSET('Water Data'!$E$27,0,10*ROW('Water Data'!E122)))</f>
        <v/>
      </c>
      <c r="BW128" s="373" t="str">
        <f ca="1">+IF(OFFSET('Water Data'!$E$28,0,10*ROW('Water Data'!E122))="","",OFFSET('Water Data'!$E$28,0,10*ROW('Water Data'!E122)))</f>
        <v/>
      </c>
      <c r="BX128" s="373" t="str">
        <f ca="1">+IF(OFFSET('Water Data'!$E$29,0,10*ROW('Water Data'!E122))="","",OFFSET('Water Data'!$E$29,0,10*ROW('Water Data'!E122)))</f>
        <v/>
      </c>
      <c r="BY128" s="373" t="str">
        <f ca="1">+IF(OFFSET('Water Data'!$F$27,0,10*ROW('Water Data'!F122))="","",OFFSET('Water Data'!$F$27,0,10*ROW('Water Data'!F122)))</f>
        <v/>
      </c>
      <c r="BZ128" s="373" t="str">
        <f ca="1">+IF(OFFSET('Water Data'!$F$28,0,10*ROW('Water Data'!F122))="","",OFFSET('Water Data'!$F$28,0,10*ROW('Water Data'!F122)))</f>
        <v/>
      </c>
      <c r="CA128" s="373" t="str">
        <f ca="1">+IF(OFFSET('Water Data'!$F$29,0,10*ROW('Water Data'!F122))="","",OFFSET('Water Data'!$F$29,0,10*ROW('Water Data'!F122)))</f>
        <v/>
      </c>
      <c r="CB128" s="373" t="str">
        <f ca="1">+IF(OFFSET('Water Data'!$G$27,0,10*ROW('Water Data'!G122))="","",OFFSET('Water Data'!$G$27,0,10*ROW('Water Data'!G122)))</f>
        <v/>
      </c>
      <c r="CC128" s="373" t="str">
        <f ca="1">+IF(OFFSET('Water Data'!$G$28,0,10*ROW('Water Data'!G122))="","",OFFSET('Water Data'!$G$28,0,10*ROW('Water Data'!G122)))</f>
        <v/>
      </c>
      <c r="CD128" s="373" t="str">
        <f ca="1">+IF(OFFSET('Water Data'!$G$29,0,10*ROW('Water Data'!G122))="","",OFFSET('Water Data'!$G$29,0,10*ROW('Water Data'!G122)))</f>
        <v/>
      </c>
      <c r="CE128" s="373" t="str">
        <f ca="1">+IF(OFFSET('Water Data'!$H$27,0,10*ROW('Water Data'!H122))="","",OFFSET('Water Data'!$H$27,0,10*ROW('Water Data'!H122)))</f>
        <v/>
      </c>
      <c r="CF128" s="373" t="str">
        <f ca="1">+IF(OFFSET('Water Data'!$H$28,0,10*ROW('Water Data'!H122))="","",OFFSET('Water Data'!$H$28,0,10*ROW('Water Data'!H122)))</f>
        <v/>
      </c>
      <c r="CG128" s="373" t="str">
        <f ca="1">+IF(OFFSET('Water Data'!$H$29,0,10*ROW('Water Data'!H122))="","",OFFSET('Water Data'!$H$29,0,10*ROW('Water Data'!H122)))</f>
        <v/>
      </c>
      <c r="CH128" s="373" t="str">
        <f ca="1">+IF(OFFSET('Water Data'!$I$27,0,10*ROW('Water Data'!I122))="","",OFFSET('Water Data'!$I$27,0,10*ROW('Water Data'!I122)))</f>
        <v/>
      </c>
      <c r="CI128" s="373" t="str">
        <f ca="1">+IF(OFFSET('Water Data'!$I$28,0,10*ROW('Water Data'!I122))="","",OFFSET('Water Data'!$I$28,0,10*ROW('Water Data'!I122)))</f>
        <v/>
      </c>
      <c r="CJ128" s="373" t="str">
        <f ca="1">+IF(OFFSET('Water Data'!$I$29,0,10*ROW('Water Data'!I122))="","",OFFSET('Water Data'!$I$29,0,10*ROW('Water Data'!I122)))</f>
        <v/>
      </c>
      <c r="CK128" s="373" t="str">
        <f ca="1">+IF(OFFSET('Sanitation Data'!$D$28,0,10*ROW('Sanitation Data'!D122))="","",OFFSET('Sanitation Data'!$D$28,0,10*ROW('Sanitation Data'!D122)))</f>
        <v/>
      </c>
      <c r="CL128" s="373" t="str">
        <f ca="1">+IF(OFFSET('Sanitation Data'!$D$29,0,10*ROW('Sanitation Data'!D122))="","",OFFSET('Sanitation Data'!$D$29,0,10*ROW('Sanitation Data'!D122)))</f>
        <v/>
      </c>
      <c r="CM128" s="373" t="str">
        <f ca="1">+IF(OFFSET('Sanitation Data'!$D$30,0,10*ROW('Sanitation Data'!D122))="","",OFFSET('Sanitation Data'!$D$30,0,10*ROW('Sanitation Data'!D122)))</f>
        <v/>
      </c>
      <c r="CN128" s="373" t="str">
        <f ca="1">+IF(OFFSET('Sanitation Data'!$D$31,0,10*ROW('Sanitation Data'!D122))="","",OFFSET('Sanitation Data'!$D$31,0,10*ROW('Sanitation Data'!D122)))</f>
        <v/>
      </c>
      <c r="CO128" s="373" t="str">
        <f ca="1">+IF(OFFSET('Sanitation Data'!$D$32,0,10*ROW('Sanitation Data'!D122))="","",OFFSET('Sanitation Data'!$D$32,0,10*ROW('Sanitation Data'!D122)))</f>
        <v/>
      </c>
      <c r="CP128" s="373" t="str">
        <f ca="1">+IF(OFFSET('Sanitation Data'!$E$28,0,10*ROW('Sanitation Data'!E122))="","",OFFSET('Sanitation Data'!$E$28,0,10*ROW('Sanitation Data'!E122)))</f>
        <v/>
      </c>
      <c r="CQ128" s="373" t="str">
        <f ca="1">+IF(OFFSET('Sanitation Data'!$E$29,0,10*ROW('Sanitation Data'!E122))="","",OFFSET('Sanitation Data'!$E$29,0,10*ROW('Sanitation Data'!E122)))</f>
        <v/>
      </c>
      <c r="CR128" s="373" t="str">
        <f ca="1">+IF(OFFSET('Sanitation Data'!$E$30,0,10*ROW('Sanitation Data'!E122))="","",OFFSET('Sanitation Data'!$E$30,0,10*ROW('Sanitation Data'!E122)))</f>
        <v/>
      </c>
      <c r="CS128" s="373" t="str">
        <f ca="1">+IF(OFFSET('Sanitation Data'!$E$31,0,10*ROW('Sanitation Data'!E122))="","",OFFSET('Sanitation Data'!$E$31,0,10*ROW('Sanitation Data'!E122)))</f>
        <v/>
      </c>
      <c r="CT128" s="373" t="str">
        <f ca="1">+IF(OFFSET('Sanitation Data'!$E$32,0,10*ROW('Sanitation Data'!E122))="","",OFFSET('Sanitation Data'!$E$32,0,10*ROW('Sanitation Data'!E122)))</f>
        <v/>
      </c>
      <c r="CU128" s="373" t="str">
        <f ca="1">+IF(OFFSET('Sanitation Data'!$F$28,0,10*ROW('Sanitation Data'!F122))="","",OFFSET('Sanitation Data'!$F$28,0,10*ROW('Sanitation Data'!F122)))</f>
        <v/>
      </c>
      <c r="CV128" s="373" t="str">
        <f ca="1">+IF(OFFSET('Sanitation Data'!$F$29,0,10*ROW('Sanitation Data'!F122))="","",OFFSET('Sanitation Data'!$F$29,0,10*ROW('Sanitation Data'!F122)))</f>
        <v/>
      </c>
      <c r="CW128" s="373" t="str">
        <f ca="1">+IF(OFFSET('Sanitation Data'!$F$30,0,10*ROW('Sanitation Data'!F122))="","",OFFSET('Sanitation Data'!$F$30,0,10*ROW('Sanitation Data'!F122)))</f>
        <v/>
      </c>
      <c r="CX128" s="373" t="str">
        <f ca="1">+IF(OFFSET('Sanitation Data'!$F$31,0,10*ROW('Sanitation Data'!F122))="","",OFFSET('Sanitation Data'!$F$31,0,10*ROW('Sanitation Data'!F122)))</f>
        <v/>
      </c>
      <c r="CY128" s="373" t="str">
        <f ca="1">+IF(OFFSET('Sanitation Data'!$F$32,0,10*ROW('Sanitation Data'!F122))="","",OFFSET('Sanitation Data'!$F$32,0,10*ROW('Sanitation Data'!F122)))</f>
        <v/>
      </c>
      <c r="CZ128" s="373" t="str">
        <f ca="1">+IF(OFFSET('Sanitation Data'!$G$28,0,10*ROW('Sanitation Data'!G122))="","",OFFSET('Sanitation Data'!$G$28,0,10*ROW('Sanitation Data'!G122)))</f>
        <v/>
      </c>
      <c r="DA128" s="373" t="str">
        <f ca="1">+IF(OFFSET('Sanitation Data'!$G$29,0,10*ROW('Sanitation Data'!G122))="","",OFFSET('Sanitation Data'!$G$29,0,10*ROW('Sanitation Data'!G122)))</f>
        <v/>
      </c>
      <c r="DB128" s="373" t="str">
        <f ca="1">+IF(OFFSET('Sanitation Data'!$G$30,0,10*ROW('Sanitation Data'!G122))="","",OFFSET('Sanitation Data'!$G$30,0,10*ROW('Sanitation Data'!G122)))</f>
        <v/>
      </c>
      <c r="DC128" s="373" t="str">
        <f ca="1">+IF(OFFSET('Sanitation Data'!$G$31,0,10*ROW('Sanitation Data'!G122))="","",OFFSET('Sanitation Data'!$G$31,0,10*ROW('Sanitation Data'!G122)))</f>
        <v/>
      </c>
      <c r="DD128" s="373" t="str">
        <f ca="1">+IF(OFFSET('Sanitation Data'!$G$32,0,10*ROW('Sanitation Data'!G122))="","",OFFSET('Sanitation Data'!$G$32,0,10*ROW('Sanitation Data'!G122)))</f>
        <v/>
      </c>
      <c r="DE128" s="373" t="str">
        <f ca="1">+IF(OFFSET('Sanitation Data'!$H$28,0,10*ROW('Sanitation Data'!H122))="","",OFFSET('Sanitation Data'!$H$28,0,10*ROW('Sanitation Data'!H122)))</f>
        <v/>
      </c>
      <c r="DF128" s="373" t="str">
        <f ca="1">+IF(OFFSET('Sanitation Data'!$H$29,0,10*ROW('Sanitation Data'!H122))="","",OFFSET('Sanitation Data'!$H$29,0,10*ROW('Sanitation Data'!H122)))</f>
        <v/>
      </c>
      <c r="DG128" s="373" t="str">
        <f ca="1">+IF(OFFSET('Sanitation Data'!$H$30,0,10*ROW('Sanitation Data'!H122))="","",OFFSET('Sanitation Data'!$H$30,0,10*ROW('Sanitation Data'!H122)))</f>
        <v/>
      </c>
      <c r="DH128" s="373" t="str">
        <f ca="1">+IF(OFFSET('Sanitation Data'!$H$31,0,10*ROW('Sanitation Data'!H122))="","",OFFSET('Sanitation Data'!$H$31,0,10*ROW('Sanitation Data'!H122)))</f>
        <v/>
      </c>
      <c r="DI128" s="373" t="str">
        <f ca="1">+IF(OFFSET('Sanitation Data'!$H$32,0,10*ROW('Sanitation Data'!H122))="","",OFFSET('Sanitation Data'!$H$32,0,10*ROW('Sanitation Data'!H122)))</f>
        <v/>
      </c>
      <c r="DJ128" s="373" t="str">
        <f ca="1">+IF(OFFSET('Sanitation Data'!$I$28,0,10*ROW('Sanitation Data'!I122))="","",OFFSET('Sanitation Data'!$I$28,0,10*ROW('Sanitation Data'!I122)))</f>
        <v/>
      </c>
      <c r="DK128" s="373" t="str">
        <f ca="1">+IF(OFFSET('Sanitation Data'!$I$29,0,10*ROW('Sanitation Data'!I122))="","",OFFSET('Sanitation Data'!$I$29,0,10*ROW('Sanitation Data'!I122)))</f>
        <v/>
      </c>
      <c r="DL128" s="373" t="str">
        <f ca="1">+IF(OFFSET('Sanitation Data'!$I$30,0,10*ROW('Sanitation Data'!I122))="","",OFFSET('Sanitation Data'!$I$30,0,10*ROW('Sanitation Data'!I122)))</f>
        <v/>
      </c>
      <c r="DM128" s="373" t="str">
        <f ca="1">+IF(OFFSET('Sanitation Data'!$I$31,0,10*ROW('Sanitation Data'!I122))="","",OFFSET('Sanitation Data'!$I$31,0,10*ROW('Sanitation Data'!I122)))</f>
        <v/>
      </c>
      <c r="DN128" s="373" t="str">
        <f ca="1">+IF(OFFSET('Sanitation Data'!$I$32,0,10*ROW('Sanitation Data'!I122))="","",OFFSET('Sanitation Data'!$I$32,0,10*ROW('Sanitation Data'!I122)))</f>
        <v/>
      </c>
      <c r="DO128" s="373" t="str">
        <f ca="1">+IF(OFFSET('Hygiene Data'!$D$11,0,10*ROW('Hygiene Data'!D122))="","",OFFSET('Hygiene Data'!$D$11,0,10*ROW('Hygiene Data'!D122)))</f>
        <v/>
      </c>
      <c r="DP128" s="373" t="str">
        <f ca="1">+IF(OFFSET('Hygiene Data'!$D$12,0,10*ROW('Hygiene Data'!D122))="","",OFFSET('Hygiene Data'!$D$12,0,10*ROW('Hygiene Data'!D122)))</f>
        <v/>
      </c>
      <c r="DQ128" s="373" t="str">
        <f ca="1">+IF(OFFSET('Hygiene Data'!$D$13,0,10*ROW('Hygiene Data'!D122))="","",OFFSET('Hygiene Data'!$D$13,0,10*ROW('Hygiene Data'!D122)))</f>
        <v/>
      </c>
      <c r="DR128" s="373" t="str">
        <f ca="1">+IF(OFFSET('Hygiene Data'!$E$11,0,10*ROW('Hygiene Data'!E122))="","",OFFSET('Hygiene Data'!$E$11,0,10*ROW('Hygiene Data'!E122)))</f>
        <v/>
      </c>
      <c r="DS128" s="373" t="str">
        <f ca="1">+IF(OFFSET('Hygiene Data'!$E$12,0,10*ROW('Hygiene Data'!E122))="","",OFFSET('Hygiene Data'!$E$12,0,10*ROW('Hygiene Data'!E122)))</f>
        <v/>
      </c>
      <c r="DT128" s="373" t="str">
        <f ca="1">+IF(OFFSET('Hygiene Data'!$E$13,0,10*ROW('Hygiene Data'!E122))="","",OFFSET('Hygiene Data'!$E$13,0,10*ROW('Hygiene Data'!E122)))</f>
        <v/>
      </c>
      <c r="DU128" s="373" t="str">
        <f ca="1">+IF(OFFSET('Hygiene Data'!$F$11,0,10*ROW('Hygiene Data'!F122))="","",OFFSET('Hygiene Data'!$F$11,0,10*ROW('Hygiene Data'!F122)))</f>
        <v/>
      </c>
      <c r="DV128" s="373" t="str">
        <f ca="1">+IF(OFFSET('Hygiene Data'!$F$12,0,10*ROW('Hygiene Data'!F122))="","",OFFSET('Hygiene Data'!$F$12,0,10*ROW('Hygiene Data'!F122)))</f>
        <v/>
      </c>
      <c r="DW128" s="373" t="str">
        <f ca="1">+IF(OFFSET('Hygiene Data'!$F$13,0,10*ROW('Hygiene Data'!F122))="","",OFFSET('Hygiene Data'!$F$13,0,10*ROW('Hygiene Data'!F122)))</f>
        <v/>
      </c>
      <c r="DX128" s="373" t="str">
        <f ca="1">+IF(OFFSET('Hygiene Data'!$G$11,0,10*ROW('Hygiene Data'!G122))="","",OFFSET('Hygiene Data'!$G$11,0,10*ROW('Hygiene Data'!G122)))</f>
        <v/>
      </c>
      <c r="DY128" s="373" t="str">
        <f ca="1">+IF(OFFSET('Hygiene Data'!$G$12,0,10*ROW('Hygiene Data'!G122))="","",OFFSET('Hygiene Data'!$G$12,0,10*ROW('Hygiene Data'!G122)))</f>
        <v/>
      </c>
      <c r="DZ128" s="373" t="str">
        <f ca="1">+IF(OFFSET('Hygiene Data'!$G$13,0,10*ROW('Hygiene Data'!G122))="","",OFFSET('Hygiene Data'!$G$13,0,10*ROW('Hygiene Data'!G122)))</f>
        <v/>
      </c>
      <c r="EA128" s="373" t="str">
        <f ca="1">+IF(OFFSET('Hygiene Data'!$H$11,0,10*ROW('Hygiene Data'!H122))="","",OFFSET('Hygiene Data'!$H$11,0,10*ROW('Hygiene Data'!H122)))</f>
        <v/>
      </c>
      <c r="EB128" s="373" t="str">
        <f ca="1">+IF(OFFSET('Hygiene Data'!$H$12,0,10*ROW('Hygiene Data'!H122))="","",OFFSET('Hygiene Data'!$H$12,0,10*ROW('Hygiene Data'!H122)))</f>
        <v/>
      </c>
      <c r="EC128" s="373" t="str">
        <f ca="1">+IF(OFFSET('Hygiene Data'!$H$13,0,10*ROW('Hygiene Data'!H122))="","",OFFSET('Hygiene Data'!$H$13,0,10*ROW('Hygiene Data'!H122)))</f>
        <v/>
      </c>
      <c r="ED128" s="373" t="str">
        <f ca="1">+IF(OFFSET('Hygiene Data'!$I$11,0,10*ROW('Hygiene Data'!I122))="","",OFFSET('Hygiene Data'!$I$11,0,10*ROW('Hygiene Data'!I122)))</f>
        <v/>
      </c>
      <c r="EE128" s="373" t="str">
        <f ca="1">+IF(OFFSET('Hygiene Data'!$I$12,0,10*ROW('Hygiene Data'!I122))="","",OFFSET('Hygiene Data'!$I$12,0,10*ROW('Hygiene Data'!I122)))</f>
        <v/>
      </c>
      <c r="EF128" s="373" t="str">
        <f ca="1">+IF(OFFSET('Hygiene Data'!$I$13,0,10*ROW('Hygiene Data'!I122))="","",OFFSET('Hygiene Data'!$I$13,0,10*ROW('Hygiene Data'!I122)))</f>
        <v/>
      </c>
    </row>
    <row r="129" spans="1:136" x14ac:dyDescent="0.25">
      <c r="A129" s="482" t="str">
        <f ca="1">+IF(OFFSET('Water Data'!$B$2,0,10*ROW('Water Data'!E123))="","",OFFSET('Water Data'!$B$2,0,10*ROW('Water Data'!E123)))</f>
        <v/>
      </c>
      <c r="B129" s="48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9" t="str">
        <f t="shared" ca="1" si="1"/>
        <v/>
      </c>
      <c r="D129" s="51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3" t="str">
        <f ca="1">+IF(OFFSET('Water Data'!$D$27,0,10*ROW('Water Data'!D123))="","",OFFSET('Water Data'!$D$27,0,10*ROW('Water Data'!D123)))</f>
        <v/>
      </c>
      <c r="BT129" s="373" t="str">
        <f ca="1">+IF(OFFSET('Water Data'!$D$28,0,10*ROW('Water Data'!D123))="","",OFFSET('Water Data'!$D$28,0,10*ROW('Water Data'!D123)))</f>
        <v/>
      </c>
      <c r="BU129" s="373" t="str">
        <f ca="1">+IF(OFFSET('Water Data'!$D$29,0,10*ROW('Water Data'!D123))="","",OFFSET('Water Data'!$D$29,0,10*ROW('Water Data'!D123)))</f>
        <v/>
      </c>
      <c r="BV129" s="373" t="str">
        <f ca="1">+IF(OFFSET('Water Data'!$E$27,0,10*ROW('Water Data'!E123))="","",OFFSET('Water Data'!$E$27,0,10*ROW('Water Data'!E123)))</f>
        <v/>
      </c>
      <c r="BW129" s="373" t="str">
        <f ca="1">+IF(OFFSET('Water Data'!$E$28,0,10*ROW('Water Data'!E123))="","",OFFSET('Water Data'!$E$28,0,10*ROW('Water Data'!E123)))</f>
        <v/>
      </c>
      <c r="BX129" s="373" t="str">
        <f ca="1">+IF(OFFSET('Water Data'!$E$29,0,10*ROW('Water Data'!E123))="","",OFFSET('Water Data'!$E$29,0,10*ROW('Water Data'!E123)))</f>
        <v/>
      </c>
      <c r="BY129" s="373" t="str">
        <f ca="1">+IF(OFFSET('Water Data'!$F$27,0,10*ROW('Water Data'!F123))="","",OFFSET('Water Data'!$F$27,0,10*ROW('Water Data'!F123)))</f>
        <v/>
      </c>
      <c r="BZ129" s="373" t="str">
        <f ca="1">+IF(OFFSET('Water Data'!$F$28,0,10*ROW('Water Data'!F123))="","",OFFSET('Water Data'!$F$28,0,10*ROW('Water Data'!F123)))</f>
        <v/>
      </c>
      <c r="CA129" s="373" t="str">
        <f ca="1">+IF(OFFSET('Water Data'!$F$29,0,10*ROW('Water Data'!F123))="","",OFFSET('Water Data'!$F$29,0,10*ROW('Water Data'!F123)))</f>
        <v/>
      </c>
      <c r="CB129" s="373" t="str">
        <f ca="1">+IF(OFFSET('Water Data'!$G$27,0,10*ROW('Water Data'!G123))="","",OFFSET('Water Data'!$G$27,0,10*ROW('Water Data'!G123)))</f>
        <v/>
      </c>
      <c r="CC129" s="373" t="str">
        <f ca="1">+IF(OFFSET('Water Data'!$G$28,0,10*ROW('Water Data'!G123))="","",OFFSET('Water Data'!$G$28,0,10*ROW('Water Data'!G123)))</f>
        <v/>
      </c>
      <c r="CD129" s="373" t="str">
        <f ca="1">+IF(OFFSET('Water Data'!$G$29,0,10*ROW('Water Data'!G123))="","",OFFSET('Water Data'!$G$29,0,10*ROW('Water Data'!G123)))</f>
        <v/>
      </c>
      <c r="CE129" s="373" t="str">
        <f ca="1">+IF(OFFSET('Water Data'!$H$27,0,10*ROW('Water Data'!H123))="","",OFFSET('Water Data'!$H$27,0,10*ROW('Water Data'!H123)))</f>
        <v/>
      </c>
      <c r="CF129" s="373" t="str">
        <f ca="1">+IF(OFFSET('Water Data'!$H$28,0,10*ROW('Water Data'!H123))="","",OFFSET('Water Data'!$H$28,0,10*ROW('Water Data'!H123)))</f>
        <v/>
      </c>
      <c r="CG129" s="373" t="str">
        <f ca="1">+IF(OFFSET('Water Data'!$H$29,0,10*ROW('Water Data'!H123))="","",OFFSET('Water Data'!$H$29,0,10*ROW('Water Data'!H123)))</f>
        <v/>
      </c>
      <c r="CH129" s="373" t="str">
        <f ca="1">+IF(OFFSET('Water Data'!$I$27,0,10*ROW('Water Data'!I123))="","",OFFSET('Water Data'!$I$27,0,10*ROW('Water Data'!I123)))</f>
        <v/>
      </c>
      <c r="CI129" s="373" t="str">
        <f ca="1">+IF(OFFSET('Water Data'!$I$28,0,10*ROW('Water Data'!I123))="","",OFFSET('Water Data'!$I$28,0,10*ROW('Water Data'!I123)))</f>
        <v/>
      </c>
      <c r="CJ129" s="373" t="str">
        <f ca="1">+IF(OFFSET('Water Data'!$I$29,0,10*ROW('Water Data'!I123))="","",OFFSET('Water Data'!$I$29,0,10*ROW('Water Data'!I123)))</f>
        <v/>
      </c>
      <c r="CK129" s="373" t="str">
        <f ca="1">+IF(OFFSET('Sanitation Data'!$D$28,0,10*ROW('Sanitation Data'!D123))="","",OFFSET('Sanitation Data'!$D$28,0,10*ROW('Sanitation Data'!D123)))</f>
        <v/>
      </c>
      <c r="CL129" s="373" t="str">
        <f ca="1">+IF(OFFSET('Sanitation Data'!$D$29,0,10*ROW('Sanitation Data'!D123))="","",OFFSET('Sanitation Data'!$D$29,0,10*ROW('Sanitation Data'!D123)))</f>
        <v/>
      </c>
      <c r="CM129" s="373" t="str">
        <f ca="1">+IF(OFFSET('Sanitation Data'!$D$30,0,10*ROW('Sanitation Data'!D123))="","",OFFSET('Sanitation Data'!$D$30,0,10*ROW('Sanitation Data'!D123)))</f>
        <v/>
      </c>
      <c r="CN129" s="373" t="str">
        <f ca="1">+IF(OFFSET('Sanitation Data'!$D$31,0,10*ROW('Sanitation Data'!D123))="","",OFFSET('Sanitation Data'!$D$31,0,10*ROW('Sanitation Data'!D123)))</f>
        <v/>
      </c>
      <c r="CO129" s="373" t="str">
        <f ca="1">+IF(OFFSET('Sanitation Data'!$D$32,0,10*ROW('Sanitation Data'!D123))="","",OFFSET('Sanitation Data'!$D$32,0,10*ROW('Sanitation Data'!D123)))</f>
        <v/>
      </c>
      <c r="CP129" s="373" t="str">
        <f ca="1">+IF(OFFSET('Sanitation Data'!$E$28,0,10*ROW('Sanitation Data'!E123))="","",OFFSET('Sanitation Data'!$E$28,0,10*ROW('Sanitation Data'!E123)))</f>
        <v/>
      </c>
      <c r="CQ129" s="373" t="str">
        <f ca="1">+IF(OFFSET('Sanitation Data'!$E$29,0,10*ROW('Sanitation Data'!E123))="","",OFFSET('Sanitation Data'!$E$29,0,10*ROW('Sanitation Data'!E123)))</f>
        <v/>
      </c>
      <c r="CR129" s="373" t="str">
        <f ca="1">+IF(OFFSET('Sanitation Data'!$E$30,0,10*ROW('Sanitation Data'!E123))="","",OFFSET('Sanitation Data'!$E$30,0,10*ROW('Sanitation Data'!E123)))</f>
        <v/>
      </c>
      <c r="CS129" s="373" t="str">
        <f ca="1">+IF(OFFSET('Sanitation Data'!$E$31,0,10*ROW('Sanitation Data'!E123))="","",OFFSET('Sanitation Data'!$E$31,0,10*ROW('Sanitation Data'!E123)))</f>
        <v/>
      </c>
      <c r="CT129" s="373" t="str">
        <f ca="1">+IF(OFFSET('Sanitation Data'!$E$32,0,10*ROW('Sanitation Data'!E123))="","",OFFSET('Sanitation Data'!$E$32,0,10*ROW('Sanitation Data'!E123)))</f>
        <v/>
      </c>
      <c r="CU129" s="373" t="str">
        <f ca="1">+IF(OFFSET('Sanitation Data'!$F$28,0,10*ROW('Sanitation Data'!F123))="","",OFFSET('Sanitation Data'!$F$28,0,10*ROW('Sanitation Data'!F123)))</f>
        <v/>
      </c>
      <c r="CV129" s="373" t="str">
        <f ca="1">+IF(OFFSET('Sanitation Data'!$F$29,0,10*ROW('Sanitation Data'!F123))="","",OFFSET('Sanitation Data'!$F$29,0,10*ROW('Sanitation Data'!F123)))</f>
        <v/>
      </c>
      <c r="CW129" s="373" t="str">
        <f ca="1">+IF(OFFSET('Sanitation Data'!$F$30,0,10*ROW('Sanitation Data'!F123))="","",OFFSET('Sanitation Data'!$F$30,0,10*ROW('Sanitation Data'!F123)))</f>
        <v/>
      </c>
      <c r="CX129" s="373" t="str">
        <f ca="1">+IF(OFFSET('Sanitation Data'!$F$31,0,10*ROW('Sanitation Data'!F123))="","",OFFSET('Sanitation Data'!$F$31,0,10*ROW('Sanitation Data'!F123)))</f>
        <v/>
      </c>
      <c r="CY129" s="373" t="str">
        <f ca="1">+IF(OFFSET('Sanitation Data'!$F$32,0,10*ROW('Sanitation Data'!F123))="","",OFFSET('Sanitation Data'!$F$32,0,10*ROW('Sanitation Data'!F123)))</f>
        <v/>
      </c>
      <c r="CZ129" s="373" t="str">
        <f ca="1">+IF(OFFSET('Sanitation Data'!$G$28,0,10*ROW('Sanitation Data'!G123))="","",OFFSET('Sanitation Data'!$G$28,0,10*ROW('Sanitation Data'!G123)))</f>
        <v/>
      </c>
      <c r="DA129" s="373" t="str">
        <f ca="1">+IF(OFFSET('Sanitation Data'!$G$29,0,10*ROW('Sanitation Data'!G123))="","",OFFSET('Sanitation Data'!$G$29,0,10*ROW('Sanitation Data'!G123)))</f>
        <v/>
      </c>
      <c r="DB129" s="373" t="str">
        <f ca="1">+IF(OFFSET('Sanitation Data'!$G$30,0,10*ROW('Sanitation Data'!G123))="","",OFFSET('Sanitation Data'!$G$30,0,10*ROW('Sanitation Data'!G123)))</f>
        <v/>
      </c>
      <c r="DC129" s="373" t="str">
        <f ca="1">+IF(OFFSET('Sanitation Data'!$G$31,0,10*ROW('Sanitation Data'!G123))="","",OFFSET('Sanitation Data'!$G$31,0,10*ROW('Sanitation Data'!G123)))</f>
        <v/>
      </c>
      <c r="DD129" s="373" t="str">
        <f ca="1">+IF(OFFSET('Sanitation Data'!$G$32,0,10*ROW('Sanitation Data'!G123))="","",OFFSET('Sanitation Data'!$G$32,0,10*ROW('Sanitation Data'!G123)))</f>
        <v/>
      </c>
      <c r="DE129" s="373" t="str">
        <f ca="1">+IF(OFFSET('Sanitation Data'!$H$28,0,10*ROW('Sanitation Data'!H123))="","",OFFSET('Sanitation Data'!$H$28,0,10*ROW('Sanitation Data'!H123)))</f>
        <v/>
      </c>
      <c r="DF129" s="373" t="str">
        <f ca="1">+IF(OFFSET('Sanitation Data'!$H$29,0,10*ROW('Sanitation Data'!H123))="","",OFFSET('Sanitation Data'!$H$29,0,10*ROW('Sanitation Data'!H123)))</f>
        <v/>
      </c>
      <c r="DG129" s="373" t="str">
        <f ca="1">+IF(OFFSET('Sanitation Data'!$H$30,0,10*ROW('Sanitation Data'!H123))="","",OFFSET('Sanitation Data'!$H$30,0,10*ROW('Sanitation Data'!H123)))</f>
        <v/>
      </c>
      <c r="DH129" s="373" t="str">
        <f ca="1">+IF(OFFSET('Sanitation Data'!$H$31,0,10*ROW('Sanitation Data'!H123))="","",OFFSET('Sanitation Data'!$H$31,0,10*ROW('Sanitation Data'!H123)))</f>
        <v/>
      </c>
      <c r="DI129" s="373" t="str">
        <f ca="1">+IF(OFFSET('Sanitation Data'!$H$32,0,10*ROW('Sanitation Data'!H123))="","",OFFSET('Sanitation Data'!$H$32,0,10*ROW('Sanitation Data'!H123)))</f>
        <v/>
      </c>
      <c r="DJ129" s="373" t="str">
        <f ca="1">+IF(OFFSET('Sanitation Data'!$I$28,0,10*ROW('Sanitation Data'!I123))="","",OFFSET('Sanitation Data'!$I$28,0,10*ROW('Sanitation Data'!I123)))</f>
        <v/>
      </c>
      <c r="DK129" s="373" t="str">
        <f ca="1">+IF(OFFSET('Sanitation Data'!$I$29,0,10*ROW('Sanitation Data'!I123))="","",OFFSET('Sanitation Data'!$I$29,0,10*ROW('Sanitation Data'!I123)))</f>
        <v/>
      </c>
      <c r="DL129" s="373" t="str">
        <f ca="1">+IF(OFFSET('Sanitation Data'!$I$30,0,10*ROW('Sanitation Data'!I123))="","",OFFSET('Sanitation Data'!$I$30,0,10*ROW('Sanitation Data'!I123)))</f>
        <v/>
      </c>
      <c r="DM129" s="373" t="str">
        <f ca="1">+IF(OFFSET('Sanitation Data'!$I$31,0,10*ROW('Sanitation Data'!I123))="","",OFFSET('Sanitation Data'!$I$31,0,10*ROW('Sanitation Data'!I123)))</f>
        <v/>
      </c>
      <c r="DN129" s="373" t="str">
        <f ca="1">+IF(OFFSET('Sanitation Data'!$I$32,0,10*ROW('Sanitation Data'!I123))="","",OFFSET('Sanitation Data'!$I$32,0,10*ROW('Sanitation Data'!I123)))</f>
        <v/>
      </c>
      <c r="DO129" s="373" t="str">
        <f ca="1">+IF(OFFSET('Hygiene Data'!$D$11,0,10*ROW('Hygiene Data'!D123))="","",OFFSET('Hygiene Data'!$D$11,0,10*ROW('Hygiene Data'!D123)))</f>
        <v/>
      </c>
      <c r="DP129" s="373" t="str">
        <f ca="1">+IF(OFFSET('Hygiene Data'!$D$12,0,10*ROW('Hygiene Data'!D123))="","",OFFSET('Hygiene Data'!$D$12,0,10*ROW('Hygiene Data'!D123)))</f>
        <v/>
      </c>
      <c r="DQ129" s="373" t="str">
        <f ca="1">+IF(OFFSET('Hygiene Data'!$D$13,0,10*ROW('Hygiene Data'!D123))="","",OFFSET('Hygiene Data'!$D$13,0,10*ROW('Hygiene Data'!D123)))</f>
        <v/>
      </c>
      <c r="DR129" s="373" t="str">
        <f ca="1">+IF(OFFSET('Hygiene Data'!$E$11,0,10*ROW('Hygiene Data'!E123))="","",OFFSET('Hygiene Data'!$E$11,0,10*ROW('Hygiene Data'!E123)))</f>
        <v/>
      </c>
      <c r="DS129" s="373" t="str">
        <f ca="1">+IF(OFFSET('Hygiene Data'!$E$12,0,10*ROW('Hygiene Data'!E123))="","",OFFSET('Hygiene Data'!$E$12,0,10*ROW('Hygiene Data'!E123)))</f>
        <v/>
      </c>
      <c r="DT129" s="373" t="str">
        <f ca="1">+IF(OFFSET('Hygiene Data'!$E$13,0,10*ROW('Hygiene Data'!E123))="","",OFFSET('Hygiene Data'!$E$13,0,10*ROW('Hygiene Data'!E123)))</f>
        <v/>
      </c>
      <c r="DU129" s="373" t="str">
        <f ca="1">+IF(OFFSET('Hygiene Data'!$F$11,0,10*ROW('Hygiene Data'!F123))="","",OFFSET('Hygiene Data'!$F$11,0,10*ROW('Hygiene Data'!F123)))</f>
        <v/>
      </c>
      <c r="DV129" s="373" t="str">
        <f ca="1">+IF(OFFSET('Hygiene Data'!$F$12,0,10*ROW('Hygiene Data'!F123))="","",OFFSET('Hygiene Data'!$F$12,0,10*ROW('Hygiene Data'!F123)))</f>
        <v/>
      </c>
      <c r="DW129" s="373" t="str">
        <f ca="1">+IF(OFFSET('Hygiene Data'!$F$13,0,10*ROW('Hygiene Data'!F123))="","",OFFSET('Hygiene Data'!$F$13,0,10*ROW('Hygiene Data'!F123)))</f>
        <v/>
      </c>
      <c r="DX129" s="373" t="str">
        <f ca="1">+IF(OFFSET('Hygiene Data'!$G$11,0,10*ROW('Hygiene Data'!G123))="","",OFFSET('Hygiene Data'!$G$11,0,10*ROW('Hygiene Data'!G123)))</f>
        <v/>
      </c>
      <c r="DY129" s="373" t="str">
        <f ca="1">+IF(OFFSET('Hygiene Data'!$G$12,0,10*ROW('Hygiene Data'!G123))="","",OFFSET('Hygiene Data'!$G$12,0,10*ROW('Hygiene Data'!G123)))</f>
        <v/>
      </c>
      <c r="DZ129" s="373" t="str">
        <f ca="1">+IF(OFFSET('Hygiene Data'!$G$13,0,10*ROW('Hygiene Data'!G123))="","",OFFSET('Hygiene Data'!$G$13,0,10*ROW('Hygiene Data'!G123)))</f>
        <v/>
      </c>
      <c r="EA129" s="373" t="str">
        <f ca="1">+IF(OFFSET('Hygiene Data'!$H$11,0,10*ROW('Hygiene Data'!H123))="","",OFFSET('Hygiene Data'!$H$11,0,10*ROW('Hygiene Data'!H123)))</f>
        <v/>
      </c>
      <c r="EB129" s="373" t="str">
        <f ca="1">+IF(OFFSET('Hygiene Data'!$H$12,0,10*ROW('Hygiene Data'!H123))="","",OFFSET('Hygiene Data'!$H$12,0,10*ROW('Hygiene Data'!H123)))</f>
        <v/>
      </c>
      <c r="EC129" s="373" t="str">
        <f ca="1">+IF(OFFSET('Hygiene Data'!$H$13,0,10*ROW('Hygiene Data'!H123))="","",OFFSET('Hygiene Data'!$H$13,0,10*ROW('Hygiene Data'!H123)))</f>
        <v/>
      </c>
      <c r="ED129" s="373" t="str">
        <f ca="1">+IF(OFFSET('Hygiene Data'!$I$11,0,10*ROW('Hygiene Data'!I123))="","",OFFSET('Hygiene Data'!$I$11,0,10*ROW('Hygiene Data'!I123)))</f>
        <v/>
      </c>
      <c r="EE129" s="373" t="str">
        <f ca="1">+IF(OFFSET('Hygiene Data'!$I$12,0,10*ROW('Hygiene Data'!I123))="","",OFFSET('Hygiene Data'!$I$12,0,10*ROW('Hygiene Data'!I123)))</f>
        <v/>
      </c>
      <c r="EF129" s="373" t="str">
        <f ca="1">+IF(OFFSET('Hygiene Data'!$I$13,0,10*ROW('Hygiene Data'!I123))="","",OFFSET('Hygiene Data'!$I$13,0,10*ROW('Hygiene Data'!I123)))</f>
        <v/>
      </c>
    </row>
    <row r="130" spans="1:136" x14ac:dyDescent="0.25">
      <c r="A130" s="482" t="str">
        <f ca="1">+IF(OFFSET('Water Data'!$B$2,0,10*ROW('Water Data'!E124))="","",OFFSET('Water Data'!$B$2,0,10*ROW('Water Data'!E124)))</f>
        <v/>
      </c>
      <c r="B130" s="48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9" t="str">
        <f t="shared" ca="1" si="1"/>
        <v/>
      </c>
      <c r="D130" s="51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3" t="str">
        <f ca="1">+IF(OFFSET('Water Data'!$D$27,0,10*ROW('Water Data'!D124))="","",OFFSET('Water Data'!$D$27,0,10*ROW('Water Data'!D124)))</f>
        <v/>
      </c>
      <c r="BT130" s="373" t="str">
        <f ca="1">+IF(OFFSET('Water Data'!$D$28,0,10*ROW('Water Data'!D124))="","",OFFSET('Water Data'!$D$28,0,10*ROW('Water Data'!D124)))</f>
        <v/>
      </c>
      <c r="BU130" s="373" t="str">
        <f ca="1">+IF(OFFSET('Water Data'!$D$29,0,10*ROW('Water Data'!D124))="","",OFFSET('Water Data'!$D$29,0,10*ROW('Water Data'!D124)))</f>
        <v/>
      </c>
      <c r="BV130" s="373" t="str">
        <f ca="1">+IF(OFFSET('Water Data'!$E$27,0,10*ROW('Water Data'!E124))="","",OFFSET('Water Data'!$E$27,0,10*ROW('Water Data'!E124)))</f>
        <v/>
      </c>
      <c r="BW130" s="373" t="str">
        <f ca="1">+IF(OFFSET('Water Data'!$E$28,0,10*ROW('Water Data'!E124))="","",OFFSET('Water Data'!$E$28,0,10*ROW('Water Data'!E124)))</f>
        <v/>
      </c>
      <c r="BX130" s="373" t="str">
        <f ca="1">+IF(OFFSET('Water Data'!$E$29,0,10*ROW('Water Data'!E124))="","",OFFSET('Water Data'!$E$29,0,10*ROW('Water Data'!E124)))</f>
        <v/>
      </c>
      <c r="BY130" s="373" t="str">
        <f ca="1">+IF(OFFSET('Water Data'!$F$27,0,10*ROW('Water Data'!F124))="","",OFFSET('Water Data'!$F$27,0,10*ROW('Water Data'!F124)))</f>
        <v/>
      </c>
      <c r="BZ130" s="373" t="str">
        <f ca="1">+IF(OFFSET('Water Data'!$F$28,0,10*ROW('Water Data'!F124))="","",OFFSET('Water Data'!$F$28,0,10*ROW('Water Data'!F124)))</f>
        <v/>
      </c>
      <c r="CA130" s="373" t="str">
        <f ca="1">+IF(OFFSET('Water Data'!$F$29,0,10*ROW('Water Data'!F124))="","",OFFSET('Water Data'!$F$29,0,10*ROW('Water Data'!F124)))</f>
        <v/>
      </c>
      <c r="CB130" s="373" t="str">
        <f ca="1">+IF(OFFSET('Water Data'!$G$27,0,10*ROW('Water Data'!G124))="","",OFFSET('Water Data'!$G$27,0,10*ROW('Water Data'!G124)))</f>
        <v/>
      </c>
      <c r="CC130" s="373" t="str">
        <f ca="1">+IF(OFFSET('Water Data'!$G$28,0,10*ROW('Water Data'!G124))="","",OFFSET('Water Data'!$G$28,0,10*ROW('Water Data'!G124)))</f>
        <v/>
      </c>
      <c r="CD130" s="373" t="str">
        <f ca="1">+IF(OFFSET('Water Data'!$G$29,0,10*ROW('Water Data'!G124))="","",OFFSET('Water Data'!$G$29,0,10*ROW('Water Data'!G124)))</f>
        <v/>
      </c>
      <c r="CE130" s="373" t="str">
        <f ca="1">+IF(OFFSET('Water Data'!$H$27,0,10*ROW('Water Data'!H124))="","",OFFSET('Water Data'!$H$27,0,10*ROW('Water Data'!H124)))</f>
        <v/>
      </c>
      <c r="CF130" s="373" t="str">
        <f ca="1">+IF(OFFSET('Water Data'!$H$28,0,10*ROW('Water Data'!H124))="","",OFFSET('Water Data'!$H$28,0,10*ROW('Water Data'!H124)))</f>
        <v/>
      </c>
      <c r="CG130" s="373" t="str">
        <f ca="1">+IF(OFFSET('Water Data'!$H$29,0,10*ROW('Water Data'!H124))="","",OFFSET('Water Data'!$H$29,0,10*ROW('Water Data'!H124)))</f>
        <v/>
      </c>
      <c r="CH130" s="373" t="str">
        <f ca="1">+IF(OFFSET('Water Data'!$I$27,0,10*ROW('Water Data'!I124))="","",OFFSET('Water Data'!$I$27,0,10*ROW('Water Data'!I124)))</f>
        <v/>
      </c>
      <c r="CI130" s="373" t="str">
        <f ca="1">+IF(OFFSET('Water Data'!$I$28,0,10*ROW('Water Data'!I124))="","",OFFSET('Water Data'!$I$28,0,10*ROW('Water Data'!I124)))</f>
        <v/>
      </c>
      <c r="CJ130" s="373" t="str">
        <f ca="1">+IF(OFFSET('Water Data'!$I$29,0,10*ROW('Water Data'!I124))="","",OFFSET('Water Data'!$I$29,0,10*ROW('Water Data'!I124)))</f>
        <v/>
      </c>
      <c r="CK130" s="373" t="str">
        <f ca="1">+IF(OFFSET('Sanitation Data'!$D$28,0,10*ROW('Sanitation Data'!D124))="","",OFFSET('Sanitation Data'!$D$28,0,10*ROW('Sanitation Data'!D124)))</f>
        <v/>
      </c>
      <c r="CL130" s="373" t="str">
        <f ca="1">+IF(OFFSET('Sanitation Data'!$D$29,0,10*ROW('Sanitation Data'!D124))="","",OFFSET('Sanitation Data'!$D$29,0,10*ROW('Sanitation Data'!D124)))</f>
        <v/>
      </c>
      <c r="CM130" s="373" t="str">
        <f ca="1">+IF(OFFSET('Sanitation Data'!$D$30,0,10*ROW('Sanitation Data'!D124))="","",OFFSET('Sanitation Data'!$D$30,0,10*ROW('Sanitation Data'!D124)))</f>
        <v/>
      </c>
      <c r="CN130" s="373" t="str">
        <f ca="1">+IF(OFFSET('Sanitation Data'!$D$31,0,10*ROW('Sanitation Data'!D124))="","",OFFSET('Sanitation Data'!$D$31,0,10*ROW('Sanitation Data'!D124)))</f>
        <v/>
      </c>
      <c r="CO130" s="373" t="str">
        <f ca="1">+IF(OFFSET('Sanitation Data'!$D$32,0,10*ROW('Sanitation Data'!D124))="","",OFFSET('Sanitation Data'!$D$32,0,10*ROW('Sanitation Data'!D124)))</f>
        <v/>
      </c>
      <c r="CP130" s="373" t="str">
        <f ca="1">+IF(OFFSET('Sanitation Data'!$E$28,0,10*ROW('Sanitation Data'!E124))="","",OFFSET('Sanitation Data'!$E$28,0,10*ROW('Sanitation Data'!E124)))</f>
        <v/>
      </c>
      <c r="CQ130" s="373" t="str">
        <f ca="1">+IF(OFFSET('Sanitation Data'!$E$29,0,10*ROW('Sanitation Data'!E124))="","",OFFSET('Sanitation Data'!$E$29,0,10*ROW('Sanitation Data'!E124)))</f>
        <v/>
      </c>
      <c r="CR130" s="373" t="str">
        <f ca="1">+IF(OFFSET('Sanitation Data'!$E$30,0,10*ROW('Sanitation Data'!E124))="","",OFFSET('Sanitation Data'!$E$30,0,10*ROW('Sanitation Data'!E124)))</f>
        <v/>
      </c>
      <c r="CS130" s="373" t="str">
        <f ca="1">+IF(OFFSET('Sanitation Data'!$E$31,0,10*ROW('Sanitation Data'!E124))="","",OFFSET('Sanitation Data'!$E$31,0,10*ROW('Sanitation Data'!E124)))</f>
        <v/>
      </c>
      <c r="CT130" s="373" t="str">
        <f ca="1">+IF(OFFSET('Sanitation Data'!$E$32,0,10*ROW('Sanitation Data'!E124))="","",OFFSET('Sanitation Data'!$E$32,0,10*ROW('Sanitation Data'!E124)))</f>
        <v/>
      </c>
      <c r="CU130" s="373" t="str">
        <f ca="1">+IF(OFFSET('Sanitation Data'!$F$28,0,10*ROW('Sanitation Data'!F124))="","",OFFSET('Sanitation Data'!$F$28,0,10*ROW('Sanitation Data'!F124)))</f>
        <v/>
      </c>
      <c r="CV130" s="373" t="str">
        <f ca="1">+IF(OFFSET('Sanitation Data'!$F$29,0,10*ROW('Sanitation Data'!F124))="","",OFFSET('Sanitation Data'!$F$29,0,10*ROW('Sanitation Data'!F124)))</f>
        <v/>
      </c>
      <c r="CW130" s="373" t="str">
        <f ca="1">+IF(OFFSET('Sanitation Data'!$F$30,0,10*ROW('Sanitation Data'!F124))="","",OFFSET('Sanitation Data'!$F$30,0,10*ROW('Sanitation Data'!F124)))</f>
        <v/>
      </c>
      <c r="CX130" s="373" t="str">
        <f ca="1">+IF(OFFSET('Sanitation Data'!$F$31,0,10*ROW('Sanitation Data'!F124))="","",OFFSET('Sanitation Data'!$F$31,0,10*ROW('Sanitation Data'!F124)))</f>
        <v/>
      </c>
      <c r="CY130" s="373" t="str">
        <f ca="1">+IF(OFFSET('Sanitation Data'!$F$32,0,10*ROW('Sanitation Data'!F124))="","",OFFSET('Sanitation Data'!$F$32,0,10*ROW('Sanitation Data'!F124)))</f>
        <v/>
      </c>
      <c r="CZ130" s="373" t="str">
        <f ca="1">+IF(OFFSET('Sanitation Data'!$G$28,0,10*ROW('Sanitation Data'!G124))="","",OFFSET('Sanitation Data'!$G$28,0,10*ROW('Sanitation Data'!G124)))</f>
        <v/>
      </c>
      <c r="DA130" s="373" t="str">
        <f ca="1">+IF(OFFSET('Sanitation Data'!$G$29,0,10*ROW('Sanitation Data'!G124))="","",OFFSET('Sanitation Data'!$G$29,0,10*ROW('Sanitation Data'!G124)))</f>
        <v/>
      </c>
      <c r="DB130" s="373" t="str">
        <f ca="1">+IF(OFFSET('Sanitation Data'!$G$30,0,10*ROW('Sanitation Data'!G124))="","",OFFSET('Sanitation Data'!$G$30,0,10*ROW('Sanitation Data'!G124)))</f>
        <v/>
      </c>
      <c r="DC130" s="373" t="str">
        <f ca="1">+IF(OFFSET('Sanitation Data'!$G$31,0,10*ROW('Sanitation Data'!G124))="","",OFFSET('Sanitation Data'!$G$31,0,10*ROW('Sanitation Data'!G124)))</f>
        <v/>
      </c>
      <c r="DD130" s="373" t="str">
        <f ca="1">+IF(OFFSET('Sanitation Data'!$G$32,0,10*ROW('Sanitation Data'!G124))="","",OFFSET('Sanitation Data'!$G$32,0,10*ROW('Sanitation Data'!G124)))</f>
        <v/>
      </c>
      <c r="DE130" s="373" t="str">
        <f ca="1">+IF(OFFSET('Sanitation Data'!$H$28,0,10*ROW('Sanitation Data'!H124))="","",OFFSET('Sanitation Data'!$H$28,0,10*ROW('Sanitation Data'!H124)))</f>
        <v/>
      </c>
      <c r="DF130" s="373" t="str">
        <f ca="1">+IF(OFFSET('Sanitation Data'!$H$29,0,10*ROW('Sanitation Data'!H124))="","",OFFSET('Sanitation Data'!$H$29,0,10*ROW('Sanitation Data'!H124)))</f>
        <v/>
      </c>
      <c r="DG130" s="373" t="str">
        <f ca="1">+IF(OFFSET('Sanitation Data'!$H$30,0,10*ROW('Sanitation Data'!H124))="","",OFFSET('Sanitation Data'!$H$30,0,10*ROW('Sanitation Data'!H124)))</f>
        <v/>
      </c>
      <c r="DH130" s="373" t="str">
        <f ca="1">+IF(OFFSET('Sanitation Data'!$H$31,0,10*ROW('Sanitation Data'!H124))="","",OFFSET('Sanitation Data'!$H$31,0,10*ROW('Sanitation Data'!H124)))</f>
        <v/>
      </c>
      <c r="DI130" s="373" t="str">
        <f ca="1">+IF(OFFSET('Sanitation Data'!$H$32,0,10*ROW('Sanitation Data'!H124))="","",OFFSET('Sanitation Data'!$H$32,0,10*ROW('Sanitation Data'!H124)))</f>
        <v/>
      </c>
      <c r="DJ130" s="373" t="str">
        <f ca="1">+IF(OFFSET('Sanitation Data'!$I$28,0,10*ROW('Sanitation Data'!I124))="","",OFFSET('Sanitation Data'!$I$28,0,10*ROW('Sanitation Data'!I124)))</f>
        <v/>
      </c>
      <c r="DK130" s="373" t="str">
        <f ca="1">+IF(OFFSET('Sanitation Data'!$I$29,0,10*ROW('Sanitation Data'!I124))="","",OFFSET('Sanitation Data'!$I$29,0,10*ROW('Sanitation Data'!I124)))</f>
        <v/>
      </c>
      <c r="DL130" s="373" t="str">
        <f ca="1">+IF(OFFSET('Sanitation Data'!$I$30,0,10*ROW('Sanitation Data'!I124))="","",OFFSET('Sanitation Data'!$I$30,0,10*ROW('Sanitation Data'!I124)))</f>
        <v/>
      </c>
      <c r="DM130" s="373" t="str">
        <f ca="1">+IF(OFFSET('Sanitation Data'!$I$31,0,10*ROW('Sanitation Data'!I124))="","",OFFSET('Sanitation Data'!$I$31,0,10*ROW('Sanitation Data'!I124)))</f>
        <v/>
      </c>
      <c r="DN130" s="373" t="str">
        <f ca="1">+IF(OFFSET('Sanitation Data'!$I$32,0,10*ROW('Sanitation Data'!I124))="","",OFFSET('Sanitation Data'!$I$32,0,10*ROW('Sanitation Data'!I124)))</f>
        <v/>
      </c>
      <c r="DO130" s="373" t="str">
        <f ca="1">+IF(OFFSET('Hygiene Data'!$D$11,0,10*ROW('Hygiene Data'!D124))="","",OFFSET('Hygiene Data'!$D$11,0,10*ROW('Hygiene Data'!D124)))</f>
        <v/>
      </c>
      <c r="DP130" s="373" t="str">
        <f ca="1">+IF(OFFSET('Hygiene Data'!$D$12,0,10*ROW('Hygiene Data'!D124))="","",OFFSET('Hygiene Data'!$D$12,0,10*ROW('Hygiene Data'!D124)))</f>
        <v/>
      </c>
      <c r="DQ130" s="373" t="str">
        <f ca="1">+IF(OFFSET('Hygiene Data'!$D$13,0,10*ROW('Hygiene Data'!D124))="","",OFFSET('Hygiene Data'!$D$13,0,10*ROW('Hygiene Data'!D124)))</f>
        <v/>
      </c>
      <c r="DR130" s="373" t="str">
        <f ca="1">+IF(OFFSET('Hygiene Data'!$E$11,0,10*ROW('Hygiene Data'!E124))="","",OFFSET('Hygiene Data'!$E$11,0,10*ROW('Hygiene Data'!E124)))</f>
        <v/>
      </c>
      <c r="DS130" s="373" t="str">
        <f ca="1">+IF(OFFSET('Hygiene Data'!$E$12,0,10*ROW('Hygiene Data'!E124))="","",OFFSET('Hygiene Data'!$E$12,0,10*ROW('Hygiene Data'!E124)))</f>
        <v/>
      </c>
      <c r="DT130" s="373" t="str">
        <f ca="1">+IF(OFFSET('Hygiene Data'!$E$13,0,10*ROW('Hygiene Data'!E124))="","",OFFSET('Hygiene Data'!$E$13,0,10*ROW('Hygiene Data'!E124)))</f>
        <v/>
      </c>
      <c r="DU130" s="373" t="str">
        <f ca="1">+IF(OFFSET('Hygiene Data'!$F$11,0,10*ROW('Hygiene Data'!F124))="","",OFFSET('Hygiene Data'!$F$11,0,10*ROW('Hygiene Data'!F124)))</f>
        <v/>
      </c>
      <c r="DV130" s="373" t="str">
        <f ca="1">+IF(OFFSET('Hygiene Data'!$F$12,0,10*ROW('Hygiene Data'!F124))="","",OFFSET('Hygiene Data'!$F$12,0,10*ROW('Hygiene Data'!F124)))</f>
        <v/>
      </c>
      <c r="DW130" s="373" t="str">
        <f ca="1">+IF(OFFSET('Hygiene Data'!$F$13,0,10*ROW('Hygiene Data'!F124))="","",OFFSET('Hygiene Data'!$F$13,0,10*ROW('Hygiene Data'!F124)))</f>
        <v/>
      </c>
      <c r="DX130" s="373" t="str">
        <f ca="1">+IF(OFFSET('Hygiene Data'!$G$11,0,10*ROW('Hygiene Data'!G124))="","",OFFSET('Hygiene Data'!$G$11,0,10*ROW('Hygiene Data'!G124)))</f>
        <v/>
      </c>
      <c r="DY130" s="373" t="str">
        <f ca="1">+IF(OFFSET('Hygiene Data'!$G$12,0,10*ROW('Hygiene Data'!G124))="","",OFFSET('Hygiene Data'!$G$12,0,10*ROW('Hygiene Data'!G124)))</f>
        <v/>
      </c>
      <c r="DZ130" s="373" t="str">
        <f ca="1">+IF(OFFSET('Hygiene Data'!$G$13,0,10*ROW('Hygiene Data'!G124))="","",OFFSET('Hygiene Data'!$G$13,0,10*ROW('Hygiene Data'!G124)))</f>
        <v/>
      </c>
      <c r="EA130" s="373" t="str">
        <f ca="1">+IF(OFFSET('Hygiene Data'!$H$11,0,10*ROW('Hygiene Data'!H124))="","",OFFSET('Hygiene Data'!$H$11,0,10*ROW('Hygiene Data'!H124)))</f>
        <v/>
      </c>
      <c r="EB130" s="373" t="str">
        <f ca="1">+IF(OFFSET('Hygiene Data'!$H$12,0,10*ROW('Hygiene Data'!H124))="","",OFFSET('Hygiene Data'!$H$12,0,10*ROW('Hygiene Data'!H124)))</f>
        <v/>
      </c>
      <c r="EC130" s="373" t="str">
        <f ca="1">+IF(OFFSET('Hygiene Data'!$H$13,0,10*ROW('Hygiene Data'!H124))="","",OFFSET('Hygiene Data'!$H$13,0,10*ROW('Hygiene Data'!H124)))</f>
        <v/>
      </c>
      <c r="ED130" s="373" t="str">
        <f ca="1">+IF(OFFSET('Hygiene Data'!$I$11,0,10*ROW('Hygiene Data'!I124))="","",OFFSET('Hygiene Data'!$I$11,0,10*ROW('Hygiene Data'!I124)))</f>
        <v/>
      </c>
      <c r="EE130" s="373" t="str">
        <f ca="1">+IF(OFFSET('Hygiene Data'!$I$12,0,10*ROW('Hygiene Data'!I124))="","",OFFSET('Hygiene Data'!$I$12,0,10*ROW('Hygiene Data'!I124)))</f>
        <v/>
      </c>
      <c r="EF130" s="373" t="str">
        <f ca="1">+IF(OFFSET('Hygiene Data'!$I$13,0,10*ROW('Hygiene Data'!I124))="","",OFFSET('Hygiene Data'!$I$13,0,10*ROW('Hygiene Data'!I124)))</f>
        <v/>
      </c>
    </row>
    <row r="131" spans="1:136" x14ac:dyDescent="0.25">
      <c r="A131" s="482" t="str">
        <f ca="1">+IF(OFFSET('Water Data'!$B$2,0,10*ROW('Water Data'!E125))="","",OFFSET('Water Data'!$B$2,0,10*ROW('Water Data'!E125)))</f>
        <v/>
      </c>
      <c r="B131" s="48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9" t="str">
        <f t="shared" ca="1" si="1"/>
        <v/>
      </c>
      <c r="D131" s="51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3" t="str">
        <f ca="1">+IF(OFFSET('Water Data'!$D$27,0,10*ROW('Water Data'!D125))="","",OFFSET('Water Data'!$D$27,0,10*ROW('Water Data'!D125)))</f>
        <v/>
      </c>
      <c r="BT131" s="373" t="str">
        <f ca="1">+IF(OFFSET('Water Data'!$D$28,0,10*ROW('Water Data'!D125))="","",OFFSET('Water Data'!$D$28,0,10*ROW('Water Data'!D125)))</f>
        <v/>
      </c>
      <c r="BU131" s="373" t="str">
        <f ca="1">+IF(OFFSET('Water Data'!$D$29,0,10*ROW('Water Data'!D125))="","",OFFSET('Water Data'!$D$29,0,10*ROW('Water Data'!D125)))</f>
        <v/>
      </c>
      <c r="BV131" s="373" t="str">
        <f ca="1">+IF(OFFSET('Water Data'!$E$27,0,10*ROW('Water Data'!E125))="","",OFFSET('Water Data'!$E$27,0,10*ROW('Water Data'!E125)))</f>
        <v/>
      </c>
      <c r="BW131" s="373" t="str">
        <f ca="1">+IF(OFFSET('Water Data'!$E$28,0,10*ROW('Water Data'!E125))="","",OFFSET('Water Data'!$E$28,0,10*ROW('Water Data'!E125)))</f>
        <v/>
      </c>
      <c r="BX131" s="373" t="str">
        <f ca="1">+IF(OFFSET('Water Data'!$E$29,0,10*ROW('Water Data'!E125))="","",OFFSET('Water Data'!$E$29,0,10*ROW('Water Data'!E125)))</f>
        <v/>
      </c>
      <c r="BY131" s="373" t="str">
        <f ca="1">+IF(OFFSET('Water Data'!$F$27,0,10*ROW('Water Data'!F125))="","",OFFSET('Water Data'!$F$27,0,10*ROW('Water Data'!F125)))</f>
        <v/>
      </c>
      <c r="BZ131" s="373" t="str">
        <f ca="1">+IF(OFFSET('Water Data'!$F$28,0,10*ROW('Water Data'!F125))="","",OFFSET('Water Data'!$F$28,0,10*ROW('Water Data'!F125)))</f>
        <v/>
      </c>
      <c r="CA131" s="373" t="str">
        <f ca="1">+IF(OFFSET('Water Data'!$F$29,0,10*ROW('Water Data'!F125))="","",OFFSET('Water Data'!$F$29,0,10*ROW('Water Data'!F125)))</f>
        <v/>
      </c>
      <c r="CB131" s="373" t="str">
        <f ca="1">+IF(OFFSET('Water Data'!$G$27,0,10*ROW('Water Data'!G125))="","",OFFSET('Water Data'!$G$27,0,10*ROW('Water Data'!G125)))</f>
        <v/>
      </c>
      <c r="CC131" s="373" t="str">
        <f ca="1">+IF(OFFSET('Water Data'!$G$28,0,10*ROW('Water Data'!G125))="","",OFFSET('Water Data'!$G$28,0,10*ROW('Water Data'!G125)))</f>
        <v/>
      </c>
      <c r="CD131" s="373" t="str">
        <f ca="1">+IF(OFFSET('Water Data'!$G$29,0,10*ROW('Water Data'!G125))="","",OFFSET('Water Data'!$G$29,0,10*ROW('Water Data'!G125)))</f>
        <v/>
      </c>
      <c r="CE131" s="373" t="str">
        <f ca="1">+IF(OFFSET('Water Data'!$H$27,0,10*ROW('Water Data'!H125))="","",OFFSET('Water Data'!$H$27,0,10*ROW('Water Data'!H125)))</f>
        <v/>
      </c>
      <c r="CF131" s="373" t="str">
        <f ca="1">+IF(OFFSET('Water Data'!$H$28,0,10*ROW('Water Data'!H125))="","",OFFSET('Water Data'!$H$28,0,10*ROW('Water Data'!H125)))</f>
        <v/>
      </c>
      <c r="CG131" s="373" t="str">
        <f ca="1">+IF(OFFSET('Water Data'!$H$29,0,10*ROW('Water Data'!H125))="","",OFFSET('Water Data'!$H$29,0,10*ROW('Water Data'!H125)))</f>
        <v/>
      </c>
      <c r="CH131" s="373" t="str">
        <f ca="1">+IF(OFFSET('Water Data'!$I$27,0,10*ROW('Water Data'!I125))="","",OFFSET('Water Data'!$I$27,0,10*ROW('Water Data'!I125)))</f>
        <v/>
      </c>
      <c r="CI131" s="373" t="str">
        <f ca="1">+IF(OFFSET('Water Data'!$I$28,0,10*ROW('Water Data'!I125))="","",OFFSET('Water Data'!$I$28,0,10*ROW('Water Data'!I125)))</f>
        <v/>
      </c>
      <c r="CJ131" s="373" t="str">
        <f ca="1">+IF(OFFSET('Water Data'!$I$29,0,10*ROW('Water Data'!I125))="","",OFFSET('Water Data'!$I$29,0,10*ROW('Water Data'!I125)))</f>
        <v/>
      </c>
      <c r="CK131" s="373" t="str">
        <f ca="1">+IF(OFFSET('Sanitation Data'!$D$28,0,10*ROW('Sanitation Data'!D125))="","",OFFSET('Sanitation Data'!$D$28,0,10*ROW('Sanitation Data'!D125)))</f>
        <v/>
      </c>
      <c r="CL131" s="373" t="str">
        <f ca="1">+IF(OFFSET('Sanitation Data'!$D$29,0,10*ROW('Sanitation Data'!D125))="","",OFFSET('Sanitation Data'!$D$29,0,10*ROW('Sanitation Data'!D125)))</f>
        <v/>
      </c>
      <c r="CM131" s="373" t="str">
        <f ca="1">+IF(OFFSET('Sanitation Data'!$D$30,0,10*ROW('Sanitation Data'!D125))="","",OFFSET('Sanitation Data'!$D$30,0,10*ROW('Sanitation Data'!D125)))</f>
        <v/>
      </c>
      <c r="CN131" s="373" t="str">
        <f ca="1">+IF(OFFSET('Sanitation Data'!$D$31,0,10*ROW('Sanitation Data'!D125))="","",OFFSET('Sanitation Data'!$D$31,0,10*ROW('Sanitation Data'!D125)))</f>
        <v/>
      </c>
      <c r="CO131" s="373" t="str">
        <f ca="1">+IF(OFFSET('Sanitation Data'!$D$32,0,10*ROW('Sanitation Data'!D125))="","",OFFSET('Sanitation Data'!$D$32,0,10*ROW('Sanitation Data'!D125)))</f>
        <v/>
      </c>
      <c r="CP131" s="373" t="str">
        <f ca="1">+IF(OFFSET('Sanitation Data'!$E$28,0,10*ROW('Sanitation Data'!E125))="","",OFFSET('Sanitation Data'!$E$28,0,10*ROW('Sanitation Data'!E125)))</f>
        <v/>
      </c>
      <c r="CQ131" s="373" t="str">
        <f ca="1">+IF(OFFSET('Sanitation Data'!$E$29,0,10*ROW('Sanitation Data'!E125))="","",OFFSET('Sanitation Data'!$E$29,0,10*ROW('Sanitation Data'!E125)))</f>
        <v/>
      </c>
      <c r="CR131" s="373" t="str">
        <f ca="1">+IF(OFFSET('Sanitation Data'!$E$30,0,10*ROW('Sanitation Data'!E125))="","",OFFSET('Sanitation Data'!$E$30,0,10*ROW('Sanitation Data'!E125)))</f>
        <v/>
      </c>
      <c r="CS131" s="373" t="str">
        <f ca="1">+IF(OFFSET('Sanitation Data'!$E$31,0,10*ROW('Sanitation Data'!E125))="","",OFFSET('Sanitation Data'!$E$31,0,10*ROW('Sanitation Data'!E125)))</f>
        <v/>
      </c>
      <c r="CT131" s="373" t="str">
        <f ca="1">+IF(OFFSET('Sanitation Data'!$E$32,0,10*ROW('Sanitation Data'!E125))="","",OFFSET('Sanitation Data'!$E$32,0,10*ROW('Sanitation Data'!E125)))</f>
        <v/>
      </c>
      <c r="CU131" s="373" t="str">
        <f ca="1">+IF(OFFSET('Sanitation Data'!$F$28,0,10*ROW('Sanitation Data'!F125))="","",OFFSET('Sanitation Data'!$F$28,0,10*ROW('Sanitation Data'!F125)))</f>
        <v/>
      </c>
      <c r="CV131" s="373" t="str">
        <f ca="1">+IF(OFFSET('Sanitation Data'!$F$29,0,10*ROW('Sanitation Data'!F125))="","",OFFSET('Sanitation Data'!$F$29,0,10*ROW('Sanitation Data'!F125)))</f>
        <v/>
      </c>
      <c r="CW131" s="373" t="str">
        <f ca="1">+IF(OFFSET('Sanitation Data'!$F$30,0,10*ROW('Sanitation Data'!F125))="","",OFFSET('Sanitation Data'!$F$30,0,10*ROW('Sanitation Data'!F125)))</f>
        <v/>
      </c>
      <c r="CX131" s="373" t="str">
        <f ca="1">+IF(OFFSET('Sanitation Data'!$F$31,0,10*ROW('Sanitation Data'!F125))="","",OFFSET('Sanitation Data'!$F$31,0,10*ROW('Sanitation Data'!F125)))</f>
        <v/>
      </c>
      <c r="CY131" s="373" t="str">
        <f ca="1">+IF(OFFSET('Sanitation Data'!$F$32,0,10*ROW('Sanitation Data'!F125))="","",OFFSET('Sanitation Data'!$F$32,0,10*ROW('Sanitation Data'!F125)))</f>
        <v/>
      </c>
      <c r="CZ131" s="373" t="str">
        <f ca="1">+IF(OFFSET('Sanitation Data'!$G$28,0,10*ROW('Sanitation Data'!G125))="","",OFFSET('Sanitation Data'!$G$28,0,10*ROW('Sanitation Data'!G125)))</f>
        <v/>
      </c>
      <c r="DA131" s="373" t="str">
        <f ca="1">+IF(OFFSET('Sanitation Data'!$G$29,0,10*ROW('Sanitation Data'!G125))="","",OFFSET('Sanitation Data'!$G$29,0,10*ROW('Sanitation Data'!G125)))</f>
        <v/>
      </c>
      <c r="DB131" s="373" t="str">
        <f ca="1">+IF(OFFSET('Sanitation Data'!$G$30,0,10*ROW('Sanitation Data'!G125))="","",OFFSET('Sanitation Data'!$G$30,0,10*ROW('Sanitation Data'!G125)))</f>
        <v/>
      </c>
      <c r="DC131" s="373" t="str">
        <f ca="1">+IF(OFFSET('Sanitation Data'!$G$31,0,10*ROW('Sanitation Data'!G125))="","",OFFSET('Sanitation Data'!$G$31,0,10*ROW('Sanitation Data'!G125)))</f>
        <v/>
      </c>
      <c r="DD131" s="373" t="str">
        <f ca="1">+IF(OFFSET('Sanitation Data'!$G$32,0,10*ROW('Sanitation Data'!G125))="","",OFFSET('Sanitation Data'!$G$32,0,10*ROW('Sanitation Data'!G125)))</f>
        <v/>
      </c>
      <c r="DE131" s="373" t="str">
        <f ca="1">+IF(OFFSET('Sanitation Data'!$H$28,0,10*ROW('Sanitation Data'!H125))="","",OFFSET('Sanitation Data'!$H$28,0,10*ROW('Sanitation Data'!H125)))</f>
        <v/>
      </c>
      <c r="DF131" s="373" t="str">
        <f ca="1">+IF(OFFSET('Sanitation Data'!$H$29,0,10*ROW('Sanitation Data'!H125))="","",OFFSET('Sanitation Data'!$H$29,0,10*ROW('Sanitation Data'!H125)))</f>
        <v/>
      </c>
      <c r="DG131" s="373" t="str">
        <f ca="1">+IF(OFFSET('Sanitation Data'!$H$30,0,10*ROW('Sanitation Data'!H125))="","",OFFSET('Sanitation Data'!$H$30,0,10*ROW('Sanitation Data'!H125)))</f>
        <v/>
      </c>
      <c r="DH131" s="373" t="str">
        <f ca="1">+IF(OFFSET('Sanitation Data'!$H$31,0,10*ROW('Sanitation Data'!H125))="","",OFFSET('Sanitation Data'!$H$31,0,10*ROW('Sanitation Data'!H125)))</f>
        <v/>
      </c>
      <c r="DI131" s="373" t="str">
        <f ca="1">+IF(OFFSET('Sanitation Data'!$H$32,0,10*ROW('Sanitation Data'!H125))="","",OFFSET('Sanitation Data'!$H$32,0,10*ROW('Sanitation Data'!H125)))</f>
        <v/>
      </c>
      <c r="DJ131" s="373" t="str">
        <f ca="1">+IF(OFFSET('Sanitation Data'!$I$28,0,10*ROW('Sanitation Data'!I125))="","",OFFSET('Sanitation Data'!$I$28,0,10*ROW('Sanitation Data'!I125)))</f>
        <v/>
      </c>
      <c r="DK131" s="373" t="str">
        <f ca="1">+IF(OFFSET('Sanitation Data'!$I$29,0,10*ROW('Sanitation Data'!I125))="","",OFFSET('Sanitation Data'!$I$29,0,10*ROW('Sanitation Data'!I125)))</f>
        <v/>
      </c>
      <c r="DL131" s="373" t="str">
        <f ca="1">+IF(OFFSET('Sanitation Data'!$I$30,0,10*ROW('Sanitation Data'!I125))="","",OFFSET('Sanitation Data'!$I$30,0,10*ROW('Sanitation Data'!I125)))</f>
        <v/>
      </c>
      <c r="DM131" s="373" t="str">
        <f ca="1">+IF(OFFSET('Sanitation Data'!$I$31,0,10*ROW('Sanitation Data'!I125))="","",OFFSET('Sanitation Data'!$I$31,0,10*ROW('Sanitation Data'!I125)))</f>
        <v/>
      </c>
      <c r="DN131" s="373" t="str">
        <f ca="1">+IF(OFFSET('Sanitation Data'!$I$32,0,10*ROW('Sanitation Data'!I125))="","",OFFSET('Sanitation Data'!$I$32,0,10*ROW('Sanitation Data'!I125)))</f>
        <v/>
      </c>
      <c r="DO131" s="373" t="str">
        <f ca="1">+IF(OFFSET('Hygiene Data'!$D$11,0,10*ROW('Hygiene Data'!D125))="","",OFFSET('Hygiene Data'!$D$11,0,10*ROW('Hygiene Data'!D125)))</f>
        <v/>
      </c>
      <c r="DP131" s="373" t="str">
        <f ca="1">+IF(OFFSET('Hygiene Data'!$D$12,0,10*ROW('Hygiene Data'!D125))="","",OFFSET('Hygiene Data'!$D$12,0,10*ROW('Hygiene Data'!D125)))</f>
        <v/>
      </c>
      <c r="DQ131" s="373" t="str">
        <f ca="1">+IF(OFFSET('Hygiene Data'!$D$13,0,10*ROW('Hygiene Data'!D125))="","",OFFSET('Hygiene Data'!$D$13,0,10*ROW('Hygiene Data'!D125)))</f>
        <v/>
      </c>
      <c r="DR131" s="373" t="str">
        <f ca="1">+IF(OFFSET('Hygiene Data'!$E$11,0,10*ROW('Hygiene Data'!E125))="","",OFFSET('Hygiene Data'!$E$11,0,10*ROW('Hygiene Data'!E125)))</f>
        <v/>
      </c>
      <c r="DS131" s="373" t="str">
        <f ca="1">+IF(OFFSET('Hygiene Data'!$E$12,0,10*ROW('Hygiene Data'!E125))="","",OFFSET('Hygiene Data'!$E$12,0,10*ROW('Hygiene Data'!E125)))</f>
        <v/>
      </c>
      <c r="DT131" s="373" t="str">
        <f ca="1">+IF(OFFSET('Hygiene Data'!$E$13,0,10*ROW('Hygiene Data'!E125))="","",OFFSET('Hygiene Data'!$E$13,0,10*ROW('Hygiene Data'!E125)))</f>
        <v/>
      </c>
      <c r="DU131" s="373" t="str">
        <f ca="1">+IF(OFFSET('Hygiene Data'!$F$11,0,10*ROW('Hygiene Data'!F125))="","",OFFSET('Hygiene Data'!$F$11,0,10*ROW('Hygiene Data'!F125)))</f>
        <v/>
      </c>
      <c r="DV131" s="373" t="str">
        <f ca="1">+IF(OFFSET('Hygiene Data'!$F$12,0,10*ROW('Hygiene Data'!F125))="","",OFFSET('Hygiene Data'!$F$12,0,10*ROW('Hygiene Data'!F125)))</f>
        <v/>
      </c>
      <c r="DW131" s="373" t="str">
        <f ca="1">+IF(OFFSET('Hygiene Data'!$F$13,0,10*ROW('Hygiene Data'!F125))="","",OFFSET('Hygiene Data'!$F$13,0,10*ROW('Hygiene Data'!F125)))</f>
        <v/>
      </c>
      <c r="DX131" s="373" t="str">
        <f ca="1">+IF(OFFSET('Hygiene Data'!$G$11,0,10*ROW('Hygiene Data'!G125))="","",OFFSET('Hygiene Data'!$G$11,0,10*ROW('Hygiene Data'!G125)))</f>
        <v/>
      </c>
      <c r="DY131" s="373" t="str">
        <f ca="1">+IF(OFFSET('Hygiene Data'!$G$12,0,10*ROW('Hygiene Data'!G125))="","",OFFSET('Hygiene Data'!$G$12,0,10*ROW('Hygiene Data'!G125)))</f>
        <v/>
      </c>
      <c r="DZ131" s="373" t="str">
        <f ca="1">+IF(OFFSET('Hygiene Data'!$G$13,0,10*ROW('Hygiene Data'!G125))="","",OFFSET('Hygiene Data'!$G$13,0,10*ROW('Hygiene Data'!G125)))</f>
        <v/>
      </c>
      <c r="EA131" s="373" t="str">
        <f ca="1">+IF(OFFSET('Hygiene Data'!$H$11,0,10*ROW('Hygiene Data'!H125))="","",OFFSET('Hygiene Data'!$H$11,0,10*ROW('Hygiene Data'!H125)))</f>
        <v/>
      </c>
      <c r="EB131" s="373" t="str">
        <f ca="1">+IF(OFFSET('Hygiene Data'!$H$12,0,10*ROW('Hygiene Data'!H125))="","",OFFSET('Hygiene Data'!$H$12,0,10*ROW('Hygiene Data'!H125)))</f>
        <v/>
      </c>
      <c r="EC131" s="373" t="str">
        <f ca="1">+IF(OFFSET('Hygiene Data'!$H$13,0,10*ROW('Hygiene Data'!H125))="","",OFFSET('Hygiene Data'!$H$13,0,10*ROW('Hygiene Data'!H125)))</f>
        <v/>
      </c>
      <c r="ED131" s="373" t="str">
        <f ca="1">+IF(OFFSET('Hygiene Data'!$I$11,0,10*ROW('Hygiene Data'!I125))="","",OFFSET('Hygiene Data'!$I$11,0,10*ROW('Hygiene Data'!I125)))</f>
        <v/>
      </c>
      <c r="EE131" s="373" t="str">
        <f ca="1">+IF(OFFSET('Hygiene Data'!$I$12,0,10*ROW('Hygiene Data'!I125))="","",OFFSET('Hygiene Data'!$I$12,0,10*ROW('Hygiene Data'!I125)))</f>
        <v/>
      </c>
      <c r="EF131" s="373" t="str">
        <f ca="1">+IF(OFFSET('Hygiene Data'!$I$13,0,10*ROW('Hygiene Data'!I125))="","",OFFSET('Hygiene Data'!$I$13,0,10*ROW('Hygiene Data'!I125)))</f>
        <v/>
      </c>
    </row>
    <row r="132" spans="1:136" x14ac:dyDescent="0.25">
      <c r="A132" s="482" t="str">
        <f ca="1">+IF(OFFSET('Water Data'!$B$2,0,10*ROW('Water Data'!E126))="","",OFFSET('Water Data'!$B$2,0,10*ROW('Water Data'!E126)))</f>
        <v/>
      </c>
      <c r="B132" s="48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9" t="str">
        <f t="shared" ca="1" si="1"/>
        <v/>
      </c>
      <c r="D132" s="51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3" t="str">
        <f ca="1">+IF(OFFSET('Water Data'!$D$27,0,10*ROW('Water Data'!D126))="","",OFFSET('Water Data'!$D$27,0,10*ROW('Water Data'!D126)))</f>
        <v/>
      </c>
      <c r="BT132" s="373" t="str">
        <f ca="1">+IF(OFFSET('Water Data'!$D$28,0,10*ROW('Water Data'!D126))="","",OFFSET('Water Data'!$D$28,0,10*ROW('Water Data'!D126)))</f>
        <v/>
      </c>
      <c r="BU132" s="373" t="str">
        <f ca="1">+IF(OFFSET('Water Data'!$D$29,0,10*ROW('Water Data'!D126))="","",OFFSET('Water Data'!$D$29,0,10*ROW('Water Data'!D126)))</f>
        <v/>
      </c>
      <c r="BV132" s="373" t="str">
        <f ca="1">+IF(OFFSET('Water Data'!$E$27,0,10*ROW('Water Data'!E126))="","",OFFSET('Water Data'!$E$27,0,10*ROW('Water Data'!E126)))</f>
        <v/>
      </c>
      <c r="BW132" s="373" t="str">
        <f ca="1">+IF(OFFSET('Water Data'!$E$28,0,10*ROW('Water Data'!E126))="","",OFFSET('Water Data'!$E$28,0,10*ROW('Water Data'!E126)))</f>
        <v/>
      </c>
      <c r="BX132" s="373" t="str">
        <f ca="1">+IF(OFFSET('Water Data'!$E$29,0,10*ROW('Water Data'!E126))="","",OFFSET('Water Data'!$E$29,0,10*ROW('Water Data'!E126)))</f>
        <v/>
      </c>
      <c r="BY132" s="373" t="str">
        <f ca="1">+IF(OFFSET('Water Data'!$F$27,0,10*ROW('Water Data'!F126))="","",OFFSET('Water Data'!$F$27,0,10*ROW('Water Data'!F126)))</f>
        <v/>
      </c>
      <c r="BZ132" s="373" t="str">
        <f ca="1">+IF(OFFSET('Water Data'!$F$28,0,10*ROW('Water Data'!F126))="","",OFFSET('Water Data'!$F$28,0,10*ROW('Water Data'!F126)))</f>
        <v/>
      </c>
      <c r="CA132" s="373" t="str">
        <f ca="1">+IF(OFFSET('Water Data'!$F$29,0,10*ROW('Water Data'!F126))="","",OFFSET('Water Data'!$F$29,0,10*ROW('Water Data'!F126)))</f>
        <v/>
      </c>
      <c r="CB132" s="373" t="str">
        <f ca="1">+IF(OFFSET('Water Data'!$G$27,0,10*ROW('Water Data'!G126))="","",OFFSET('Water Data'!$G$27,0,10*ROW('Water Data'!G126)))</f>
        <v/>
      </c>
      <c r="CC132" s="373" t="str">
        <f ca="1">+IF(OFFSET('Water Data'!$G$28,0,10*ROW('Water Data'!G126))="","",OFFSET('Water Data'!$G$28,0,10*ROW('Water Data'!G126)))</f>
        <v/>
      </c>
      <c r="CD132" s="373" t="str">
        <f ca="1">+IF(OFFSET('Water Data'!$G$29,0,10*ROW('Water Data'!G126))="","",OFFSET('Water Data'!$G$29,0,10*ROW('Water Data'!G126)))</f>
        <v/>
      </c>
      <c r="CE132" s="373" t="str">
        <f ca="1">+IF(OFFSET('Water Data'!$H$27,0,10*ROW('Water Data'!H126))="","",OFFSET('Water Data'!$H$27,0,10*ROW('Water Data'!H126)))</f>
        <v/>
      </c>
      <c r="CF132" s="373" t="str">
        <f ca="1">+IF(OFFSET('Water Data'!$H$28,0,10*ROW('Water Data'!H126))="","",OFFSET('Water Data'!$H$28,0,10*ROW('Water Data'!H126)))</f>
        <v/>
      </c>
      <c r="CG132" s="373" t="str">
        <f ca="1">+IF(OFFSET('Water Data'!$H$29,0,10*ROW('Water Data'!H126))="","",OFFSET('Water Data'!$H$29,0,10*ROW('Water Data'!H126)))</f>
        <v/>
      </c>
      <c r="CH132" s="373" t="str">
        <f ca="1">+IF(OFFSET('Water Data'!$I$27,0,10*ROW('Water Data'!I126))="","",OFFSET('Water Data'!$I$27,0,10*ROW('Water Data'!I126)))</f>
        <v/>
      </c>
      <c r="CI132" s="373" t="str">
        <f ca="1">+IF(OFFSET('Water Data'!$I$28,0,10*ROW('Water Data'!I126))="","",OFFSET('Water Data'!$I$28,0,10*ROW('Water Data'!I126)))</f>
        <v/>
      </c>
      <c r="CJ132" s="373" t="str">
        <f ca="1">+IF(OFFSET('Water Data'!$I$29,0,10*ROW('Water Data'!I126))="","",OFFSET('Water Data'!$I$29,0,10*ROW('Water Data'!I126)))</f>
        <v/>
      </c>
      <c r="CK132" s="373" t="str">
        <f ca="1">+IF(OFFSET('Sanitation Data'!$D$28,0,10*ROW('Sanitation Data'!D126))="","",OFFSET('Sanitation Data'!$D$28,0,10*ROW('Sanitation Data'!D126)))</f>
        <v/>
      </c>
      <c r="CL132" s="373" t="str">
        <f ca="1">+IF(OFFSET('Sanitation Data'!$D$29,0,10*ROW('Sanitation Data'!D126))="","",OFFSET('Sanitation Data'!$D$29,0,10*ROW('Sanitation Data'!D126)))</f>
        <v/>
      </c>
      <c r="CM132" s="373" t="str">
        <f ca="1">+IF(OFFSET('Sanitation Data'!$D$30,0,10*ROW('Sanitation Data'!D126))="","",OFFSET('Sanitation Data'!$D$30,0,10*ROW('Sanitation Data'!D126)))</f>
        <v/>
      </c>
      <c r="CN132" s="373" t="str">
        <f ca="1">+IF(OFFSET('Sanitation Data'!$D$31,0,10*ROW('Sanitation Data'!D126))="","",OFFSET('Sanitation Data'!$D$31,0,10*ROW('Sanitation Data'!D126)))</f>
        <v/>
      </c>
      <c r="CO132" s="373" t="str">
        <f ca="1">+IF(OFFSET('Sanitation Data'!$D$32,0,10*ROW('Sanitation Data'!D126))="","",OFFSET('Sanitation Data'!$D$32,0,10*ROW('Sanitation Data'!D126)))</f>
        <v/>
      </c>
      <c r="CP132" s="373" t="str">
        <f ca="1">+IF(OFFSET('Sanitation Data'!$E$28,0,10*ROW('Sanitation Data'!E126))="","",OFFSET('Sanitation Data'!$E$28,0,10*ROW('Sanitation Data'!E126)))</f>
        <v/>
      </c>
      <c r="CQ132" s="373" t="str">
        <f ca="1">+IF(OFFSET('Sanitation Data'!$E$29,0,10*ROW('Sanitation Data'!E126))="","",OFFSET('Sanitation Data'!$E$29,0,10*ROW('Sanitation Data'!E126)))</f>
        <v/>
      </c>
      <c r="CR132" s="373" t="str">
        <f ca="1">+IF(OFFSET('Sanitation Data'!$E$30,0,10*ROW('Sanitation Data'!E126))="","",OFFSET('Sanitation Data'!$E$30,0,10*ROW('Sanitation Data'!E126)))</f>
        <v/>
      </c>
      <c r="CS132" s="373" t="str">
        <f ca="1">+IF(OFFSET('Sanitation Data'!$E$31,0,10*ROW('Sanitation Data'!E126))="","",OFFSET('Sanitation Data'!$E$31,0,10*ROW('Sanitation Data'!E126)))</f>
        <v/>
      </c>
      <c r="CT132" s="373" t="str">
        <f ca="1">+IF(OFFSET('Sanitation Data'!$E$32,0,10*ROW('Sanitation Data'!E126))="","",OFFSET('Sanitation Data'!$E$32,0,10*ROW('Sanitation Data'!E126)))</f>
        <v/>
      </c>
      <c r="CU132" s="373" t="str">
        <f ca="1">+IF(OFFSET('Sanitation Data'!$F$28,0,10*ROW('Sanitation Data'!F126))="","",OFFSET('Sanitation Data'!$F$28,0,10*ROW('Sanitation Data'!F126)))</f>
        <v/>
      </c>
      <c r="CV132" s="373" t="str">
        <f ca="1">+IF(OFFSET('Sanitation Data'!$F$29,0,10*ROW('Sanitation Data'!F126))="","",OFFSET('Sanitation Data'!$F$29,0,10*ROW('Sanitation Data'!F126)))</f>
        <v/>
      </c>
      <c r="CW132" s="373" t="str">
        <f ca="1">+IF(OFFSET('Sanitation Data'!$F$30,0,10*ROW('Sanitation Data'!F126))="","",OFFSET('Sanitation Data'!$F$30,0,10*ROW('Sanitation Data'!F126)))</f>
        <v/>
      </c>
      <c r="CX132" s="373" t="str">
        <f ca="1">+IF(OFFSET('Sanitation Data'!$F$31,0,10*ROW('Sanitation Data'!F126))="","",OFFSET('Sanitation Data'!$F$31,0,10*ROW('Sanitation Data'!F126)))</f>
        <v/>
      </c>
      <c r="CY132" s="373" t="str">
        <f ca="1">+IF(OFFSET('Sanitation Data'!$F$32,0,10*ROW('Sanitation Data'!F126))="","",OFFSET('Sanitation Data'!$F$32,0,10*ROW('Sanitation Data'!F126)))</f>
        <v/>
      </c>
      <c r="CZ132" s="373" t="str">
        <f ca="1">+IF(OFFSET('Sanitation Data'!$G$28,0,10*ROW('Sanitation Data'!G126))="","",OFFSET('Sanitation Data'!$G$28,0,10*ROW('Sanitation Data'!G126)))</f>
        <v/>
      </c>
      <c r="DA132" s="373" t="str">
        <f ca="1">+IF(OFFSET('Sanitation Data'!$G$29,0,10*ROW('Sanitation Data'!G126))="","",OFFSET('Sanitation Data'!$G$29,0,10*ROW('Sanitation Data'!G126)))</f>
        <v/>
      </c>
      <c r="DB132" s="373" t="str">
        <f ca="1">+IF(OFFSET('Sanitation Data'!$G$30,0,10*ROW('Sanitation Data'!G126))="","",OFFSET('Sanitation Data'!$G$30,0,10*ROW('Sanitation Data'!G126)))</f>
        <v/>
      </c>
      <c r="DC132" s="373" t="str">
        <f ca="1">+IF(OFFSET('Sanitation Data'!$G$31,0,10*ROW('Sanitation Data'!G126))="","",OFFSET('Sanitation Data'!$G$31,0,10*ROW('Sanitation Data'!G126)))</f>
        <v/>
      </c>
      <c r="DD132" s="373" t="str">
        <f ca="1">+IF(OFFSET('Sanitation Data'!$G$32,0,10*ROW('Sanitation Data'!G126))="","",OFFSET('Sanitation Data'!$G$32,0,10*ROW('Sanitation Data'!G126)))</f>
        <v/>
      </c>
      <c r="DE132" s="373" t="str">
        <f ca="1">+IF(OFFSET('Sanitation Data'!$H$28,0,10*ROW('Sanitation Data'!H126))="","",OFFSET('Sanitation Data'!$H$28,0,10*ROW('Sanitation Data'!H126)))</f>
        <v/>
      </c>
      <c r="DF132" s="373" t="str">
        <f ca="1">+IF(OFFSET('Sanitation Data'!$H$29,0,10*ROW('Sanitation Data'!H126))="","",OFFSET('Sanitation Data'!$H$29,0,10*ROW('Sanitation Data'!H126)))</f>
        <v/>
      </c>
      <c r="DG132" s="373" t="str">
        <f ca="1">+IF(OFFSET('Sanitation Data'!$H$30,0,10*ROW('Sanitation Data'!H126))="","",OFFSET('Sanitation Data'!$H$30,0,10*ROW('Sanitation Data'!H126)))</f>
        <v/>
      </c>
      <c r="DH132" s="373" t="str">
        <f ca="1">+IF(OFFSET('Sanitation Data'!$H$31,0,10*ROW('Sanitation Data'!H126))="","",OFFSET('Sanitation Data'!$H$31,0,10*ROW('Sanitation Data'!H126)))</f>
        <v/>
      </c>
      <c r="DI132" s="373" t="str">
        <f ca="1">+IF(OFFSET('Sanitation Data'!$H$32,0,10*ROW('Sanitation Data'!H126))="","",OFFSET('Sanitation Data'!$H$32,0,10*ROW('Sanitation Data'!H126)))</f>
        <v/>
      </c>
      <c r="DJ132" s="373" t="str">
        <f ca="1">+IF(OFFSET('Sanitation Data'!$I$28,0,10*ROW('Sanitation Data'!I126))="","",OFFSET('Sanitation Data'!$I$28,0,10*ROW('Sanitation Data'!I126)))</f>
        <v/>
      </c>
      <c r="DK132" s="373" t="str">
        <f ca="1">+IF(OFFSET('Sanitation Data'!$I$29,0,10*ROW('Sanitation Data'!I126))="","",OFFSET('Sanitation Data'!$I$29,0,10*ROW('Sanitation Data'!I126)))</f>
        <v/>
      </c>
      <c r="DL132" s="373" t="str">
        <f ca="1">+IF(OFFSET('Sanitation Data'!$I$30,0,10*ROW('Sanitation Data'!I126))="","",OFFSET('Sanitation Data'!$I$30,0,10*ROW('Sanitation Data'!I126)))</f>
        <v/>
      </c>
      <c r="DM132" s="373" t="str">
        <f ca="1">+IF(OFFSET('Sanitation Data'!$I$31,0,10*ROW('Sanitation Data'!I126))="","",OFFSET('Sanitation Data'!$I$31,0,10*ROW('Sanitation Data'!I126)))</f>
        <v/>
      </c>
      <c r="DN132" s="373" t="str">
        <f ca="1">+IF(OFFSET('Sanitation Data'!$I$32,0,10*ROW('Sanitation Data'!I126))="","",OFFSET('Sanitation Data'!$I$32,0,10*ROW('Sanitation Data'!I126)))</f>
        <v/>
      </c>
      <c r="DO132" s="373" t="str">
        <f ca="1">+IF(OFFSET('Hygiene Data'!$D$11,0,10*ROW('Hygiene Data'!D126))="","",OFFSET('Hygiene Data'!$D$11,0,10*ROW('Hygiene Data'!D126)))</f>
        <v/>
      </c>
      <c r="DP132" s="373" t="str">
        <f ca="1">+IF(OFFSET('Hygiene Data'!$D$12,0,10*ROW('Hygiene Data'!D126))="","",OFFSET('Hygiene Data'!$D$12,0,10*ROW('Hygiene Data'!D126)))</f>
        <v/>
      </c>
      <c r="DQ132" s="373" t="str">
        <f ca="1">+IF(OFFSET('Hygiene Data'!$D$13,0,10*ROW('Hygiene Data'!D126))="","",OFFSET('Hygiene Data'!$D$13,0,10*ROW('Hygiene Data'!D126)))</f>
        <v/>
      </c>
      <c r="DR132" s="373" t="str">
        <f ca="1">+IF(OFFSET('Hygiene Data'!$E$11,0,10*ROW('Hygiene Data'!E126))="","",OFFSET('Hygiene Data'!$E$11,0,10*ROW('Hygiene Data'!E126)))</f>
        <v/>
      </c>
      <c r="DS132" s="373" t="str">
        <f ca="1">+IF(OFFSET('Hygiene Data'!$E$12,0,10*ROW('Hygiene Data'!E126))="","",OFFSET('Hygiene Data'!$E$12,0,10*ROW('Hygiene Data'!E126)))</f>
        <v/>
      </c>
      <c r="DT132" s="373" t="str">
        <f ca="1">+IF(OFFSET('Hygiene Data'!$E$13,0,10*ROW('Hygiene Data'!E126))="","",OFFSET('Hygiene Data'!$E$13,0,10*ROW('Hygiene Data'!E126)))</f>
        <v/>
      </c>
      <c r="DU132" s="373" t="str">
        <f ca="1">+IF(OFFSET('Hygiene Data'!$F$11,0,10*ROW('Hygiene Data'!F126))="","",OFFSET('Hygiene Data'!$F$11,0,10*ROW('Hygiene Data'!F126)))</f>
        <v/>
      </c>
      <c r="DV132" s="373" t="str">
        <f ca="1">+IF(OFFSET('Hygiene Data'!$F$12,0,10*ROW('Hygiene Data'!F126))="","",OFFSET('Hygiene Data'!$F$12,0,10*ROW('Hygiene Data'!F126)))</f>
        <v/>
      </c>
      <c r="DW132" s="373" t="str">
        <f ca="1">+IF(OFFSET('Hygiene Data'!$F$13,0,10*ROW('Hygiene Data'!F126))="","",OFFSET('Hygiene Data'!$F$13,0,10*ROW('Hygiene Data'!F126)))</f>
        <v/>
      </c>
      <c r="DX132" s="373" t="str">
        <f ca="1">+IF(OFFSET('Hygiene Data'!$G$11,0,10*ROW('Hygiene Data'!G126))="","",OFFSET('Hygiene Data'!$G$11,0,10*ROW('Hygiene Data'!G126)))</f>
        <v/>
      </c>
      <c r="DY132" s="373" t="str">
        <f ca="1">+IF(OFFSET('Hygiene Data'!$G$12,0,10*ROW('Hygiene Data'!G126))="","",OFFSET('Hygiene Data'!$G$12,0,10*ROW('Hygiene Data'!G126)))</f>
        <v/>
      </c>
      <c r="DZ132" s="373" t="str">
        <f ca="1">+IF(OFFSET('Hygiene Data'!$G$13,0,10*ROW('Hygiene Data'!G126))="","",OFFSET('Hygiene Data'!$G$13,0,10*ROW('Hygiene Data'!G126)))</f>
        <v/>
      </c>
      <c r="EA132" s="373" t="str">
        <f ca="1">+IF(OFFSET('Hygiene Data'!$H$11,0,10*ROW('Hygiene Data'!H126))="","",OFFSET('Hygiene Data'!$H$11,0,10*ROW('Hygiene Data'!H126)))</f>
        <v/>
      </c>
      <c r="EB132" s="373" t="str">
        <f ca="1">+IF(OFFSET('Hygiene Data'!$H$12,0,10*ROW('Hygiene Data'!H126))="","",OFFSET('Hygiene Data'!$H$12,0,10*ROW('Hygiene Data'!H126)))</f>
        <v/>
      </c>
      <c r="EC132" s="373" t="str">
        <f ca="1">+IF(OFFSET('Hygiene Data'!$H$13,0,10*ROW('Hygiene Data'!H126))="","",OFFSET('Hygiene Data'!$H$13,0,10*ROW('Hygiene Data'!H126)))</f>
        <v/>
      </c>
      <c r="ED132" s="373" t="str">
        <f ca="1">+IF(OFFSET('Hygiene Data'!$I$11,0,10*ROW('Hygiene Data'!I126))="","",OFFSET('Hygiene Data'!$I$11,0,10*ROW('Hygiene Data'!I126)))</f>
        <v/>
      </c>
      <c r="EE132" s="373" t="str">
        <f ca="1">+IF(OFFSET('Hygiene Data'!$I$12,0,10*ROW('Hygiene Data'!I126))="","",OFFSET('Hygiene Data'!$I$12,0,10*ROW('Hygiene Data'!I126)))</f>
        <v/>
      </c>
      <c r="EF132" s="373" t="str">
        <f ca="1">+IF(OFFSET('Hygiene Data'!$I$13,0,10*ROW('Hygiene Data'!I126))="","",OFFSET('Hygiene Data'!$I$13,0,10*ROW('Hygiene Data'!I126)))</f>
        <v/>
      </c>
    </row>
    <row r="133" spans="1:136" x14ac:dyDescent="0.25">
      <c r="A133" s="482" t="str">
        <f ca="1">+IF(OFFSET('Water Data'!$B$2,0,10*ROW('Water Data'!E127))="","",OFFSET('Water Data'!$B$2,0,10*ROW('Water Data'!E127)))</f>
        <v/>
      </c>
      <c r="B133" s="48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9" t="str">
        <f t="shared" ca="1" si="1"/>
        <v/>
      </c>
      <c r="D133" s="51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3" t="str">
        <f ca="1">+IF(OFFSET('Water Data'!$D$27,0,10*ROW('Water Data'!D127))="","",OFFSET('Water Data'!$D$27,0,10*ROW('Water Data'!D127)))</f>
        <v/>
      </c>
      <c r="BT133" s="373" t="str">
        <f ca="1">+IF(OFFSET('Water Data'!$D$28,0,10*ROW('Water Data'!D127))="","",OFFSET('Water Data'!$D$28,0,10*ROW('Water Data'!D127)))</f>
        <v/>
      </c>
      <c r="BU133" s="373" t="str">
        <f ca="1">+IF(OFFSET('Water Data'!$D$29,0,10*ROW('Water Data'!D127))="","",OFFSET('Water Data'!$D$29,0,10*ROW('Water Data'!D127)))</f>
        <v/>
      </c>
      <c r="BV133" s="373" t="str">
        <f ca="1">+IF(OFFSET('Water Data'!$E$27,0,10*ROW('Water Data'!E127))="","",OFFSET('Water Data'!$E$27,0,10*ROW('Water Data'!E127)))</f>
        <v/>
      </c>
      <c r="BW133" s="373" t="str">
        <f ca="1">+IF(OFFSET('Water Data'!$E$28,0,10*ROW('Water Data'!E127))="","",OFFSET('Water Data'!$E$28,0,10*ROW('Water Data'!E127)))</f>
        <v/>
      </c>
      <c r="BX133" s="373" t="str">
        <f ca="1">+IF(OFFSET('Water Data'!$E$29,0,10*ROW('Water Data'!E127))="","",OFFSET('Water Data'!$E$29,0,10*ROW('Water Data'!E127)))</f>
        <v/>
      </c>
      <c r="BY133" s="373" t="str">
        <f ca="1">+IF(OFFSET('Water Data'!$F$27,0,10*ROW('Water Data'!F127))="","",OFFSET('Water Data'!$F$27,0,10*ROW('Water Data'!F127)))</f>
        <v/>
      </c>
      <c r="BZ133" s="373" t="str">
        <f ca="1">+IF(OFFSET('Water Data'!$F$28,0,10*ROW('Water Data'!F127))="","",OFFSET('Water Data'!$F$28,0,10*ROW('Water Data'!F127)))</f>
        <v/>
      </c>
      <c r="CA133" s="373" t="str">
        <f ca="1">+IF(OFFSET('Water Data'!$F$29,0,10*ROW('Water Data'!F127))="","",OFFSET('Water Data'!$F$29,0,10*ROW('Water Data'!F127)))</f>
        <v/>
      </c>
      <c r="CB133" s="373" t="str">
        <f ca="1">+IF(OFFSET('Water Data'!$G$27,0,10*ROW('Water Data'!G127))="","",OFFSET('Water Data'!$G$27,0,10*ROW('Water Data'!G127)))</f>
        <v/>
      </c>
      <c r="CC133" s="373" t="str">
        <f ca="1">+IF(OFFSET('Water Data'!$G$28,0,10*ROW('Water Data'!G127))="","",OFFSET('Water Data'!$G$28,0,10*ROW('Water Data'!G127)))</f>
        <v/>
      </c>
      <c r="CD133" s="373" t="str">
        <f ca="1">+IF(OFFSET('Water Data'!$G$29,0,10*ROW('Water Data'!G127))="","",OFFSET('Water Data'!$G$29,0,10*ROW('Water Data'!G127)))</f>
        <v/>
      </c>
      <c r="CE133" s="373" t="str">
        <f ca="1">+IF(OFFSET('Water Data'!$H$27,0,10*ROW('Water Data'!H127))="","",OFFSET('Water Data'!$H$27,0,10*ROW('Water Data'!H127)))</f>
        <v/>
      </c>
      <c r="CF133" s="373" t="str">
        <f ca="1">+IF(OFFSET('Water Data'!$H$28,0,10*ROW('Water Data'!H127))="","",OFFSET('Water Data'!$H$28,0,10*ROW('Water Data'!H127)))</f>
        <v/>
      </c>
      <c r="CG133" s="373" t="str">
        <f ca="1">+IF(OFFSET('Water Data'!$H$29,0,10*ROW('Water Data'!H127))="","",OFFSET('Water Data'!$H$29,0,10*ROW('Water Data'!H127)))</f>
        <v/>
      </c>
      <c r="CH133" s="373" t="str">
        <f ca="1">+IF(OFFSET('Water Data'!$I$27,0,10*ROW('Water Data'!I127))="","",OFFSET('Water Data'!$I$27,0,10*ROW('Water Data'!I127)))</f>
        <v/>
      </c>
      <c r="CI133" s="373" t="str">
        <f ca="1">+IF(OFFSET('Water Data'!$I$28,0,10*ROW('Water Data'!I127))="","",OFFSET('Water Data'!$I$28,0,10*ROW('Water Data'!I127)))</f>
        <v/>
      </c>
      <c r="CJ133" s="373" t="str">
        <f ca="1">+IF(OFFSET('Water Data'!$I$29,0,10*ROW('Water Data'!I127))="","",OFFSET('Water Data'!$I$29,0,10*ROW('Water Data'!I127)))</f>
        <v/>
      </c>
      <c r="CK133" s="373" t="str">
        <f ca="1">+IF(OFFSET('Sanitation Data'!$D$28,0,10*ROW('Sanitation Data'!D127))="","",OFFSET('Sanitation Data'!$D$28,0,10*ROW('Sanitation Data'!D127)))</f>
        <v/>
      </c>
      <c r="CL133" s="373" t="str">
        <f ca="1">+IF(OFFSET('Sanitation Data'!$D$29,0,10*ROW('Sanitation Data'!D127))="","",OFFSET('Sanitation Data'!$D$29,0,10*ROW('Sanitation Data'!D127)))</f>
        <v/>
      </c>
      <c r="CM133" s="373" t="str">
        <f ca="1">+IF(OFFSET('Sanitation Data'!$D$30,0,10*ROW('Sanitation Data'!D127))="","",OFFSET('Sanitation Data'!$D$30,0,10*ROW('Sanitation Data'!D127)))</f>
        <v/>
      </c>
      <c r="CN133" s="373" t="str">
        <f ca="1">+IF(OFFSET('Sanitation Data'!$D$31,0,10*ROW('Sanitation Data'!D127))="","",OFFSET('Sanitation Data'!$D$31,0,10*ROW('Sanitation Data'!D127)))</f>
        <v/>
      </c>
      <c r="CO133" s="373" t="str">
        <f ca="1">+IF(OFFSET('Sanitation Data'!$D$32,0,10*ROW('Sanitation Data'!D127))="","",OFFSET('Sanitation Data'!$D$32,0,10*ROW('Sanitation Data'!D127)))</f>
        <v/>
      </c>
      <c r="CP133" s="373" t="str">
        <f ca="1">+IF(OFFSET('Sanitation Data'!$E$28,0,10*ROW('Sanitation Data'!E127))="","",OFFSET('Sanitation Data'!$E$28,0,10*ROW('Sanitation Data'!E127)))</f>
        <v/>
      </c>
      <c r="CQ133" s="373" t="str">
        <f ca="1">+IF(OFFSET('Sanitation Data'!$E$29,0,10*ROW('Sanitation Data'!E127))="","",OFFSET('Sanitation Data'!$E$29,0,10*ROW('Sanitation Data'!E127)))</f>
        <v/>
      </c>
      <c r="CR133" s="373" t="str">
        <f ca="1">+IF(OFFSET('Sanitation Data'!$E$30,0,10*ROW('Sanitation Data'!E127))="","",OFFSET('Sanitation Data'!$E$30,0,10*ROW('Sanitation Data'!E127)))</f>
        <v/>
      </c>
      <c r="CS133" s="373" t="str">
        <f ca="1">+IF(OFFSET('Sanitation Data'!$E$31,0,10*ROW('Sanitation Data'!E127))="","",OFFSET('Sanitation Data'!$E$31,0,10*ROW('Sanitation Data'!E127)))</f>
        <v/>
      </c>
      <c r="CT133" s="373" t="str">
        <f ca="1">+IF(OFFSET('Sanitation Data'!$E$32,0,10*ROW('Sanitation Data'!E127))="","",OFFSET('Sanitation Data'!$E$32,0,10*ROW('Sanitation Data'!E127)))</f>
        <v/>
      </c>
      <c r="CU133" s="373" t="str">
        <f ca="1">+IF(OFFSET('Sanitation Data'!$F$28,0,10*ROW('Sanitation Data'!F127))="","",OFFSET('Sanitation Data'!$F$28,0,10*ROW('Sanitation Data'!F127)))</f>
        <v/>
      </c>
      <c r="CV133" s="373" t="str">
        <f ca="1">+IF(OFFSET('Sanitation Data'!$F$29,0,10*ROW('Sanitation Data'!F127))="","",OFFSET('Sanitation Data'!$F$29,0,10*ROW('Sanitation Data'!F127)))</f>
        <v/>
      </c>
      <c r="CW133" s="373" t="str">
        <f ca="1">+IF(OFFSET('Sanitation Data'!$F$30,0,10*ROW('Sanitation Data'!F127))="","",OFFSET('Sanitation Data'!$F$30,0,10*ROW('Sanitation Data'!F127)))</f>
        <v/>
      </c>
      <c r="CX133" s="373" t="str">
        <f ca="1">+IF(OFFSET('Sanitation Data'!$F$31,0,10*ROW('Sanitation Data'!F127))="","",OFFSET('Sanitation Data'!$F$31,0,10*ROW('Sanitation Data'!F127)))</f>
        <v/>
      </c>
      <c r="CY133" s="373" t="str">
        <f ca="1">+IF(OFFSET('Sanitation Data'!$F$32,0,10*ROW('Sanitation Data'!F127))="","",OFFSET('Sanitation Data'!$F$32,0,10*ROW('Sanitation Data'!F127)))</f>
        <v/>
      </c>
      <c r="CZ133" s="373" t="str">
        <f ca="1">+IF(OFFSET('Sanitation Data'!$G$28,0,10*ROW('Sanitation Data'!G127))="","",OFFSET('Sanitation Data'!$G$28,0,10*ROW('Sanitation Data'!G127)))</f>
        <v/>
      </c>
      <c r="DA133" s="373" t="str">
        <f ca="1">+IF(OFFSET('Sanitation Data'!$G$29,0,10*ROW('Sanitation Data'!G127))="","",OFFSET('Sanitation Data'!$G$29,0,10*ROW('Sanitation Data'!G127)))</f>
        <v/>
      </c>
      <c r="DB133" s="373" t="str">
        <f ca="1">+IF(OFFSET('Sanitation Data'!$G$30,0,10*ROW('Sanitation Data'!G127))="","",OFFSET('Sanitation Data'!$G$30,0,10*ROW('Sanitation Data'!G127)))</f>
        <v/>
      </c>
      <c r="DC133" s="373" t="str">
        <f ca="1">+IF(OFFSET('Sanitation Data'!$G$31,0,10*ROW('Sanitation Data'!G127))="","",OFFSET('Sanitation Data'!$G$31,0,10*ROW('Sanitation Data'!G127)))</f>
        <v/>
      </c>
      <c r="DD133" s="373" t="str">
        <f ca="1">+IF(OFFSET('Sanitation Data'!$G$32,0,10*ROW('Sanitation Data'!G127))="","",OFFSET('Sanitation Data'!$G$32,0,10*ROW('Sanitation Data'!G127)))</f>
        <v/>
      </c>
      <c r="DE133" s="373" t="str">
        <f ca="1">+IF(OFFSET('Sanitation Data'!$H$28,0,10*ROW('Sanitation Data'!H127))="","",OFFSET('Sanitation Data'!$H$28,0,10*ROW('Sanitation Data'!H127)))</f>
        <v/>
      </c>
      <c r="DF133" s="373" t="str">
        <f ca="1">+IF(OFFSET('Sanitation Data'!$H$29,0,10*ROW('Sanitation Data'!H127))="","",OFFSET('Sanitation Data'!$H$29,0,10*ROW('Sanitation Data'!H127)))</f>
        <v/>
      </c>
      <c r="DG133" s="373" t="str">
        <f ca="1">+IF(OFFSET('Sanitation Data'!$H$30,0,10*ROW('Sanitation Data'!H127))="","",OFFSET('Sanitation Data'!$H$30,0,10*ROW('Sanitation Data'!H127)))</f>
        <v/>
      </c>
      <c r="DH133" s="373" t="str">
        <f ca="1">+IF(OFFSET('Sanitation Data'!$H$31,0,10*ROW('Sanitation Data'!H127))="","",OFFSET('Sanitation Data'!$H$31,0,10*ROW('Sanitation Data'!H127)))</f>
        <v/>
      </c>
      <c r="DI133" s="373" t="str">
        <f ca="1">+IF(OFFSET('Sanitation Data'!$H$32,0,10*ROW('Sanitation Data'!H127))="","",OFFSET('Sanitation Data'!$H$32,0,10*ROW('Sanitation Data'!H127)))</f>
        <v/>
      </c>
      <c r="DJ133" s="373" t="str">
        <f ca="1">+IF(OFFSET('Sanitation Data'!$I$28,0,10*ROW('Sanitation Data'!I127))="","",OFFSET('Sanitation Data'!$I$28,0,10*ROW('Sanitation Data'!I127)))</f>
        <v/>
      </c>
      <c r="DK133" s="373" t="str">
        <f ca="1">+IF(OFFSET('Sanitation Data'!$I$29,0,10*ROW('Sanitation Data'!I127))="","",OFFSET('Sanitation Data'!$I$29,0,10*ROW('Sanitation Data'!I127)))</f>
        <v/>
      </c>
      <c r="DL133" s="373" t="str">
        <f ca="1">+IF(OFFSET('Sanitation Data'!$I$30,0,10*ROW('Sanitation Data'!I127))="","",OFFSET('Sanitation Data'!$I$30,0,10*ROW('Sanitation Data'!I127)))</f>
        <v/>
      </c>
      <c r="DM133" s="373" t="str">
        <f ca="1">+IF(OFFSET('Sanitation Data'!$I$31,0,10*ROW('Sanitation Data'!I127))="","",OFFSET('Sanitation Data'!$I$31,0,10*ROW('Sanitation Data'!I127)))</f>
        <v/>
      </c>
      <c r="DN133" s="373" t="str">
        <f ca="1">+IF(OFFSET('Sanitation Data'!$I$32,0,10*ROW('Sanitation Data'!I127))="","",OFFSET('Sanitation Data'!$I$32,0,10*ROW('Sanitation Data'!I127)))</f>
        <v/>
      </c>
      <c r="DO133" s="373" t="str">
        <f ca="1">+IF(OFFSET('Hygiene Data'!$D$11,0,10*ROW('Hygiene Data'!D127))="","",OFFSET('Hygiene Data'!$D$11,0,10*ROW('Hygiene Data'!D127)))</f>
        <v/>
      </c>
      <c r="DP133" s="373" t="str">
        <f ca="1">+IF(OFFSET('Hygiene Data'!$D$12,0,10*ROW('Hygiene Data'!D127))="","",OFFSET('Hygiene Data'!$D$12,0,10*ROW('Hygiene Data'!D127)))</f>
        <v/>
      </c>
      <c r="DQ133" s="373" t="str">
        <f ca="1">+IF(OFFSET('Hygiene Data'!$D$13,0,10*ROW('Hygiene Data'!D127))="","",OFFSET('Hygiene Data'!$D$13,0,10*ROW('Hygiene Data'!D127)))</f>
        <v/>
      </c>
      <c r="DR133" s="373" t="str">
        <f ca="1">+IF(OFFSET('Hygiene Data'!$E$11,0,10*ROW('Hygiene Data'!E127))="","",OFFSET('Hygiene Data'!$E$11,0,10*ROW('Hygiene Data'!E127)))</f>
        <v/>
      </c>
      <c r="DS133" s="373" t="str">
        <f ca="1">+IF(OFFSET('Hygiene Data'!$E$12,0,10*ROW('Hygiene Data'!E127))="","",OFFSET('Hygiene Data'!$E$12,0,10*ROW('Hygiene Data'!E127)))</f>
        <v/>
      </c>
      <c r="DT133" s="373" t="str">
        <f ca="1">+IF(OFFSET('Hygiene Data'!$E$13,0,10*ROW('Hygiene Data'!E127))="","",OFFSET('Hygiene Data'!$E$13,0,10*ROW('Hygiene Data'!E127)))</f>
        <v/>
      </c>
      <c r="DU133" s="373" t="str">
        <f ca="1">+IF(OFFSET('Hygiene Data'!$F$11,0,10*ROW('Hygiene Data'!F127))="","",OFFSET('Hygiene Data'!$F$11,0,10*ROW('Hygiene Data'!F127)))</f>
        <v/>
      </c>
      <c r="DV133" s="373" t="str">
        <f ca="1">+IF(OFFSET('Hygiene Data'!$F$12,0,10*ROW('Hygiene Data'!F127))="","",OFFSET('Hygiene Data'!$F$12,0,10*ROW('Hygiene Data'!F127)))</f>
        <v/>
      </c>
      <c r="DW133" s="373" t="str">
        <f ca="1">+IF(OFFSET('Hygiene Data'!$F$13,0,10*ROW('Hygiene Data'!F127))="","",OFFSET('Hygiene Data'!$F$13,0,10*ROW('Hygiene Data'!F127)))</f>
        <v/>
      </c>
      <c r="DX133" s="373" t="str">
        <f ca="1">+IF(OFFSET('Hygiene Data'!$G$11,0,10*ROW('Hygiene Data'!G127))="","",OFFSET('Hygiene Data'!$G$11,0,10*ROW('Hygiene Data'!G127)))</f>
        <v/>
      </c>
      <c r="DY133" s="373" t="str">
        <f ca="1">+IF(OFFSET('Hygiene Data'!$G$12,0,10*ROW('Hygiene Data'!G127))="","",OFFSET('Hygiene Data'!$G$12,0,10*ROW('Hygiene Data'!G127)))</f>
        <v/>
      </c>
      <c r="DZ133" s="373" t="str">
        <f ca="1">+IF(OFFSET('Hygiene Data'!$G$13,0,10*ROW('Hygiene Data'!G127))="","",OFFSET('Hygiene Data'!$G$13,0,10*ROW('Hygiene Data'!G127)))</f>
        <v/>
      </c>
      <c r="EA133" s="373" t="str">
        <f ca="1">+IF(OFFSET('Hygiene Data'!$H$11,0,10*ROW('Hygiene Data'!H127))="","",OFFSET('Hygiene Data'!$H$11,0,10*ROW('Hygiene Data'!H127)))</f>
        <v/>
      </c>
      <c r="EB133" s="373" t="str">
        <f ca="1">+IF(OFFSET('Hygiene Data'!$H$12,0,10*ROW('Hygiene Data'!H127))="","",OFFSET('Hygiene Data'!$H$12,0,10*ROW('Hygiene Data'!H127)))</f>
        <v/>
      </c>
      <c r="EC133" s="373" t="str">
        <f ca="1">+IF(OFFSET('Hygiene Data'!$H$13,0,10*ROW('Hygiene Data'!H127))="","",OFFSET('Hygiene Data'!$H$13,0,10*ROW('Hygiene Data'!H127)))</f>
        <v/>
      </c>
      <c r="ED133" s="373" t="str">
        <f ca="1">+IF(OFFSET('Hygiene Data'!$I$11,0,10*ROW('Hygiene Data'!I127))="","",OFFSET('Hygiene Data'!$I$11,0,10*ROW('Hygiene Data'!I127)))</f>
        <v/>
      </c>
      <c r="EE133" s="373" t="str">
        <f ca="1">+IF(OFFSET('Hygiene Data'!$I$12,0,10*ROW('Hygiene Data'!I127))="","",OFFSET('Hygiene Data'!$I$12,0,10*ROW('Hygiene Data'!I127)))</f>
        <v/>
      </c>
      <c r="EF133" s="373" t="str">
        <f ca="1">+IF(OFFSET('Hygiene Data'!$I$13,0,10*ROW('Hygiene Data'!I127))="","",OFFSET('Hygiene Data'!$I$13,0,10*ROW('Hygiene Data'!I127)))</f>
        <v/>
      </c>
    </row>
    <row r="134" spans="1:136" x14ac:dyDescent="0.25">
      <c r="A134" s="482" t="str">
        <f ca="1">+IF(OFFSET('Water Data'!$B$2,0,10*ROW('Water Data'!E128))="","",OFFSET('Water Data'!$B$2,0,10*ROW('Water Data'!E128)))</f>
        <v/>
      </c>
      <c r="B134" s="48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9" t="str">
        <f t="shared" ca="1" si="1"/>
        <v/>
      </c>
      <c r="D134" s="51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3" t="str">
        <f ca="1">+IF(OFFSET('Water Data'!$D$27,0,10*ROW('Water Data'!D128))="","",OFFSET('Water Data'!$D$27,0,10*ROW('Water Data'!D128)))</f>
        <v/>
      </c>
      <c r="BT134" s="373" t="str">
        <f ca="1">+IF(OFFSET('Water Data'!$D$28,0,10*ROW('Water Data'!D128))="","",OFFSET('Water Data'!$D$28,0,10*ROW('Water Data'!D128)))</f>
        <v/>
      </c>
      <c r="BU134" s="373" t="str">
        <f ca="1">+IF(OFFSET('Water Data'!$D$29,0,10*ROW('Water Data'!D128))="","",OFFSET('Water Data'!$D$29,0,10*ROW('Water Data'!D128)))</f>
        <v/>
      </c>
      <c r="BV134" s="373" t="str">
        <f ca="1">+IF(OFFSET('Water Data'!$E$27,0,10*ROW('Water Data'!E128))="","",OFFSET('Water Data'!$E$27,0,10*ROW('Water Data'!E128)))</f>
        <v/>
      </c>
      <c r="BW134" s="373" t="str">
        <f ca="1">+IF(OFFSET('Water Data'!$E$28,0,10*ROW('Water Data'!E128))="","",OFFSET('Water Data'!$E$28,0,10*ROW('Water Data'!E128)))</f>
        <v/>
      </c>
      <c r="BX134" s="373" t="str">
        <f ca="1">+IF(OFFSET('Water Data'!$E$29,0,10*ROW('Water Data'!E128))="","",OFFSET('Water Data'!$E$29,0,10*ROW('Water Data'!E128)))</f>
        <v/>
      </c>
      <c r="BY134" s="373" t="str">
        <f ca="1">+IF(OFFSET('Water Data'!$F$27,0,10*ROW('Water Data'!F128))="","",OFFSET('Water Data'!$F$27,0,10*ROW('Water Data'!F128)))</f>
        <v/>
      </c>
      <c r="BZ134" s="373" t="str">
        <f ca="1">+IF(OFFSET('Water Data'!$F$28,0,10*ROW('Water Data'!F128))="","",OFFSET('Water Data'!$F$28,0,10*ROW('Water Data'!F128)))</f>
        <v/>
      </c>
      <c r="CA134" s="373" t="str">
        <f ca="1">+IF(OFFSET('Water Data'!$F$29,0,10*ROW('Water Data'!F128))="","",OFFSET('Water Data'!$F$29,0,10*ROW('Water Data'!F128)))</f>
        <v/>
      </c>
      <c r="CB134" s="373" t="str">
        <f ca="1">+IF(OFFSET('Water Data'!$G$27,0,10*ROW('Water Data'!G128))="","",OFFSET('Water Data'!$G$27,0,10*ROW('Water Data'!G128)))</f>
        <v/>
      </c>
      <c r="CC134" s="373" t="str">
        <f ca="1">+IF(OFFSET('Water Data'!$G$28,0,10*ROW('Water Data'!G128))="","",OFFSET('Water Data'!$G$28,0,10*ROW('Water Data'!G128)))</f>
        <v/>
      </c>
      <c r="CD134" s="373" t="str">
        <f ca="1">+IF(OFFSET('Water Data'!$G$29,0,10*ROW('Water Data'!G128))="","",OFFSET('Water Data'!$G$29,0,10*ROW('Water Data'!G128)))</f>
        <v/>
      </c>
      <c r="CE134" s="373" t="str">
        <f ca="1">+IF(OFFSET('Water Data'!$H$27,0,10*ROW('Water Data'!H128))="","",OFFSET('Water Data'!$H$27,0,10*ROW('Water Data'!H128)))</f>
        <v/>
      </c>
      <c r="CF134" s="373" t="str">
        <f ca="1">+IF(OFFSET('Water Data'!$H$28,0,10*ROW('Water Data'!H128))="","",OFFSET('Water Data'!$H$28,0,10*ROW('Water Data'!H128)))</f>
        <v/>
      </c>
      <c r="CG134" s="373" t="str">
        <f ca="1">+IF(OFFSET('Water Data'!$H$29,0,10*ROW('Water Data'!H128))="","",OFFSET('Water Data'!$H$29,0,10*ROW('Water Data'!H128)))</f>
        <v/>
      </c>
      <c r="CH134" s="373" t="str">
        <f ca="1">+IF(OFFSET('Water Data'!$I$27,0,10*ROW('Water Data'!I128))="","",OFFSET('Water Data'!$I$27,0,10*ROW('Water Data'!I128)))</f>
        <v/>
      </c>
      <c r="CI134" s="373" t="str">
        <f ca="1">+IF(OFFSET('Water Data'!$I$28,0,10*ROW('Water Data'!I128))="","",OFFSET('Water Data'!$I$28,0,10*ROW('Water Data'!I128)))</f>
        <v/>
      </c>
      <c r="CJ134" s="373" t="str">
        <f ca="1">+IF(OFFSET('Water Data'!$I$29,0,10*ROW('Water Data'!I128))="","",OFFSET('Water Data'!$I$29,0,10*ROW('Water Data'!I128)))</f>
        <v/>
      </c>
      <c r="CK134" s="373" t="str">
        <f ca="1">+IF(OFFSET('Sanitation Data'!$D$28,0,10*ROW('Sanitation Data'!D128))="","",OFFSET('Sanitation Data'!$D$28,0,10*ROW('Sanitation Data'!D128)))</f>
        <v/>
      </c>
      <c r="CL134" s="373" t="str">
        <f ca="1">+IF(OFFSET('Sanitation Data'!$D$29,0,10*ROW('Sanitation Data'!D128))="","",OFFSET('Sanitation Data'!$D$29,0,10*ROW('Sanitation Data'!D128)))</f>
        <v/>
      </c>
      <c r="CM134" s="373" t="str">
        <f ca="1">+IF(OFFSET('Sanitation Data'!$D$30,0,10*ROW('Sanitation Data'!D128))="","",OFFSET('Sanitation Data'!$D$30,0,10*ROW('Sanitation Data'!D128)))</f>
        <v/>
      </c>
      <c r="CN134" s="373" t="str">
        <f ca="1">+IF(OFFSET('Sanitation Data'!$D$31,0,10*ROW('Sanitation Data'!D128))="","",OFFSET('Sanitation Data'!$D$31,0,10*ROW('Sanitation Data'!D128)))</f>
        <v/>
      </c>
      <c r="CO134" s="373" t="str">
        <f ca="1">+IF(OFFSET('Sanitation Data'!$D$32,0,10*ROW('Sanitation Data'!D128))="","",OFFSET('Sanitation Data'!$D$32,0,10*ROW('Sanitation Data'!D128)))</f>
        <v/>
      </c>
      <c r="CP134" s="373" t="str">
        <f ca="1">+IF(OFFSET('Sanitation Data'!$E$28,0,10*ROW('Sanitation Data'!E128))="","",OFFSET('Sanitation Data'!$E$28,0,10*ROW('Sanitation Data'!E128)))</f>
        <v/>
      </c>
      <c r="CQ134" s="373" t="str">
        <f ca="1">+IF(OFFSET('Sanitation Data'!$E$29,0,10*ROW('Sanitation Data'!E128))="","",OFFSET('Sanitation Data'!$E$29,0,10*ROW('Sanitation Data'!E128)))</f>
        <v/>
      </c>
      <c r="CR134" s="373" t="str">
        <f ca="1">+IF(OFFSET('Sanitation Data'!$E$30,0,10*ROW('Sanitation Data'!E128))="","",OFFSET('Sanitation Data'!$E$30,0,10*ROW('Sanitation Data'!E128)))</f>
        <v/>
      </c>
      <c r="CS134" s="373" t="str">
        <f ca="1">+IF(OFFSET('Sanitation Data'!$E$31,0,10*ROW('Sanitation Data'!E128))="","",OFFSET('Sanitation Data'!$E$31,0,10*ROW('Sanitation Data'!E128)))</f>
        <v/>
      </c>
      <c r="CT134" s="373" t="str">
        <f ca="1">+IF(OFFSET('Sanitation Data'!$E$32,0,10*ROW('Sanitation Data'!E128))="","",OFFSET('Sanitation Data'!$E$32,0,10*ROW('Sanitation Data'!E128)))</f>
        <v/>
      </c>
      <c r="CU134" s="373" t="str">
        <f ca="1">+IF(OFFSET('Sanitation Data'!$F$28,0,10*ROW('Sanitation Data'!F128))="","",OFFSET('Sanitation Data'!$F$28,0,10*ROW('Sanitation Data'!F128)))</f>
        <v/>
      </c>
      <c r="CV134" s="373" t="str">
        <f ca="1">+IF(OFFSET('Sanitation Data'!$F$29,0,10*ROW('Sanitation Data'!F128))="","",OFFSET('Sanitation Data'!$F$29,0,10*ROW('Sanitation Data'!F128)))</f>
        <v/>
      </c>
      <c r="CW134" s="373" t="str">
        <f ca="1">+IF(OFFSET('Sanitation Data'!$F$30,0,10*ROW('Sanitation Data'!F128))="","",OFFSET('Sanitation Data'!$F$30,0,10*ROW('Sanitation Data'!F128)))</f>
        <v/>
      </c>
      <c r="CX134" s="373" t="str">
        <f ca="1">+IF(OFFSET('Sanitation Data'!$F$31,0,10*ROW('Sanitation Data'!F128))="","",OFFSET('Sanitation Data'!$F$31,0,10*ROW('Sanitation Data'!F128)))</f>
        <v/>
      </c>
      <c r="CY134" s="373" t="str">
        <f ca="1">+IF(OFFSET('Sanitation Data'!$F$32,0,10*ROW('Sanitation Data'!F128))="","",OFFSET('Sanitation Data'!$F$32,0,10*ROW('Sanitation Data'!F128)))</f>
        <v/>
      </c>
      <c r="CZ134" s="373" t="str">
        <f ca="1">+IF(OFFSET('Sanitation Data'!$G$28,0,10*ROW('Sanitation Data'!G128))="","",OFFSET('Sanitation Data'!$G$28,0,10*ROW('Sanitation Data'!G128)))</f>
        <v/>
      </c>
      <c r="DA134" s="373" t="str">
        <f ca="1">+IF(OFFSET('Sanitation Data'!$G$29,0,10*ROW('Sanitation Data'!G128))="","",OFFSET('Sanitation Data'!$G$29,0,10*ROW('Sanitation Data'!G128)))</f>
        <v/>
      </c>
      <c r="DB134" s="373" t="str">
        <f ca="1">+IF(OFFSET('Sanitation Data'!$G$30,0,10*ROW('Sanitation Data'!G128))="","",OFFSET('Sanitation Data'!$G$30,0,10*ROW('Sanitation Data'!G128)))</f>
        <v/>
      </c>
      <c r="DC134" s="373" t="str">
        <f ca="1">+IF(OFFSET('Sanitation Data'!$G$31,0,10*ROW('Sanitation Data'!G128))="","",OFFSET('Sanitation Data'!$G$31,0,10*ROW('Sanitation Data'!G128)))</f>
        <v/>
      </c>
      <c r="DD134" s="373" t="str">
        <f ca="1">+IF(OFFSET('Sanitation Data'!$G$32,0,10*ROW('Sanitation Data'!G128))="","",OFFSET('Sanitation Data'!$G$32,0,10*ROW('Sanitation Data'!G128)))</f>
        <v/>
      </c>
      <c r="DE134" s="373" t="str">
        <f ca="1">+IF(OFFSET('Sanitation Data'!$H$28,0,10*ROW('Sanitation Data'!H128))="","",OFFSET('Sanitation Data'!$H$28,0,10*ROW('Sanitation Data'!H128)))</f>
        <v/>
      </c>
      <c r="DF134" s="373" t="str">
        <f ca="1">+IF(OFFSET('Sanitation Data'!$H$29,0,10*ROW('Sanitation Data'!H128))="","",OFFSET('Sanitation Data'!$H$29,0,10*ROW('Sanitation Data'!H128)))</f>
        <v/>
      </c>
      <c r="DG134" s="373" t="str">
        <f ca="1">+IF(OFFSET('Sanitation Data'!$H$30,0,10*ROW('Sanitation Data'!H128))="","",OFFSET('Sanitation Data'!$H$30,0,10*ROW('Sanitation Data'!H128)))</f>
        <v/>
      </c>
      <c r="DH134" s="373" t="str">
        <f ca="1">+IF(OFFSET('Sanitation Data'!$H$31,0,10*ROW('Sanitation Data'!H128))="","",OFFSET('Sanitation Data'!$H$31,0,10*ROW('Sanitation Data'!H128)))</f>
        <v/>
      </c>
      <c r="DI134" s="373" t="str">
        <f ca="1">+IF(OFFSET('Sanitation Data'!$H$32,0,10*ROW('Sanitation Data'!H128))="","",OFFSET('Sanitation Data'!$H$32,0,10*ROW('Sanitation Data'!H128)))</f>
        <v/>
      </c>
      <c r="DJ134" s="373" t="str">
        <f ca="1">+IF(OFFSET('Sanitation Data'!$I$28,0,10*ROW('Sanitation Data'!I128))="","",OFFSET('Sanitation Data'!$I$28,0,10*ROW('Sanitation Data'!I128)))</f>
        <v/>
      </c>
      <c r="DK134" s="373" t="str">
        <f ca="1">+IF(OFFSET('Sanitation Data'!$I$29,0,10*ROW('Sanitation Data'!I128))="","",OFFSET('Sanitation Data'!$I$29,0,10*ROW('Sanitation Data'!I128)))</f>
        <v/>
      </c>
      <c r="DL134" s="373" t="str">
        <f ca="1">+IF(OFFSET('Sanitation Data'!$I$30,0,10*ROW('Sanitation Data'!I128))="","",OFFSET('Sanitation Data'!$I$30,0,10*ROW('Sanitation Data'!I128)))</f>
        <v/>
      </c>
      <c r="DM134" s="373" t="str">
        <f ca="1">+IF(OFFSET('Sanitation Data'!$I$31,0,10*ROW('Sanitation Data'!I128))="","",OFFSET('Sanitation Data'!$I$31,0,10*ROW('Sanitation Data'!I128)))</f>
        <v/>
      </c>
      <c r="DN134" s="373" t="str">
        <f ca="1">+IF(OFFSET('Sanitation Data'!$I$32,0,10*ROW('Sanitation Data'!I128))="","",OFFSET('Sanitation Data'!$I$32,0,10*ROW('Sanitation Data'!I128)))</f>
        <v/>
      </c>
      <c r="DO134" s="373" t="str">
        <f ca="1">+IF(OFFSET('Hygiene Data'!$D$11,0,10*ROW('Hygiene Data'!D128))="","",OFFSET('Hygiene Data'!$D$11,0,10*ROW('Hygiene Data'!D128)))</f>
        <v/>
      </c>
      <c r="DP134" s="373" t="str">
        <f ca="1">+IF(OFFSET('Hygiene Data'!$D$12,0,10*ROW('Hygiene Data'!D128))="","",OFFSET('Hygiene Data'!$D$12,0,10*ROW('Hygiene Data'!D128)))</f>
        <v/>
      </c>
      <c r="DQ134" s="373" t="str">
        <f ca="1">+IF(OFFSET('Hygiene Data'!$D$13,0,10*ROW('Hygiene Data'!D128))="","",OFFSET('Hygiene Data'!$D$13,0,10*ROW('Hygiene Data'!D128)))</f>
        <v/>
      </c>
      <c r="DR134" s="373" t="str">
        <f ca="1">+IF(OFFSET('Hygiene Data'!$E$11,0,10*ROW('Hygiene Data'!E128))="","",OFFSET('Hygiene Data'!$E$11,0,10*ROW('Hygiene Data'!E128)))</f>
        <v/>
      </c>
      <c r="DS134" s="373" t="str">
        <f ca="1">+IF(OFFSET('Hygiene Data'!$E$12,0,10*ROW('Hygiene Data'!E128))="","",OFFSET('Hygiene Data'!$E$12,0,10*ROW('Hygiene Data'!E128)))</f>
        <v/>
      </c>
      <c r="DT134" s="373" t="str">
        <f ca="1">+IF(OFFSET('Hygiene Data'!$E$13,0,10*ROW('Hygiene Data'!E128))="","",OFFSET('Hygiene Data'!$E$13,0,10*ROW('Hygiene Data'!E128)))</f>
        <v/>
      </c>
      <c r="DU134" s="373" t="str">
        <f ca="1">+IF(OFFSET('Hygiene Data'!$F$11,0,10*ROW('Hygiene Data'!F128))="","",OFFSET('Hygiene Data'!$F$11,0,10*ROW('Hygiene Data'!F128)))</f>
        <v/>
      </c>
      <c r="DV134" s="373" t="str">
        <f ca="1">+IF(OFFSET('Hygiene Data'!$F$12,0,10*ROW('Hygiene Data'!F128))="","",OFFSET('Hygiene Data'!$F$12,0,10*ROW('Hygiene Data'!F128)))</f>
        <v/>
      </c>
      <c r="DW134" s="373" t="str">
        <f ca="1">+IF(OFFSET('Hygiene Data'!$F$13,0,10*ROW('Hygiene Data'!F128))="","",OFFSET('Hygiene Data'!$F$13,0,10*ROW('Hygiene Data'!F128)))</f>
        <v/>
      </c>
      <c r="DX134" s="373" t="str">
        <f ca="1">+IF(OFFSET('Hygiene Data'!$G$11,0,10*ROW('Hygiene Data'!G128))="","",OFFSET('Hygiene Data'!$G$11,0,10*ROW('Hygiene Data'!G128)))</f>
        <v/>
      </c>
      <c r="DY134" s="373" t="str">
        <f ca="1">+IF(OFFSET('Hygiene Data'!$G$12,0,10*ROW('Hygiene Data'!G128))="","",OFFSET('Hygiene Data'!$G$12,0,10*ROW('Hygiene Data'!G128)))</f>
        <v/>
      </c>
      <c r="DZ134" s="373" t="str">
        <f ca="1">+IF(OFFSET('Hygiene Data'!$G$13,0,10*ROW('Hygiene Data'!G128))="","",OFFSET('Hygiene Data'!$G$13,0,10*ROW('Hygiene Data'!G128)))</f>
        <v/>
      </c>
      <c r="EA134" s="373" t="str">
        <f ca="1">+IF(OFFSET('Hygiene Data'!$H$11,0,10*ROW('Hygiene Data'!H128))="","",OFFSET('Hygiene Data'!$H$11,0,10*ROW('Hygiene Data'!H128)))</f>
        <v/>
      </c>
      <c r="EB134" s="373" t="str">
        <f ca="1">+IF(OFFSET('Hygiene Data'!$H$12,0,10*ROW('Hygiene Data'!H128))="","",OFFSET('Hygiene Data'!$H$12,0,10*ROW('Hygiene Data'!H128)))</f>
        <v/>
      </c>
      <c r="EC134" s="373" t="str">
        <f ca="1">+IF(OFFSET('Hygiene Data'!$H$13,0,10*ROW('Hygiene Data'!H128))="","",OFFSET('Hygiene Data'!$H$13,0,10*ROW('Hygiene Data'!H128)))</f>
        <v/>
      </c>
      <c r="ED134" s="373" t="str">
        <f ca="1">+IF(OFFSET('Hygiene Data'!$I$11,0,10*ROW('Hygiene Data'!I128))="","",OFFSET('Hygiene Data'!$I$11,0,10*ROW('Hygiene Data'!I128)))</f>
        <v/>
      </c>
      <c r="EE134" s="373" t="str">
        <f ca="1">+IF(OFFSET('Hygiene Data'!$I$12,0,10*ROW('Hygiene Data'!I128))="","",OFFSET('Hygiene Data'!$I$12,0,10*ROW('Hygiene Data'!I128)))</f>
        <v/>
      </c>
      <c r="EF134" s="373" t="str">
        <f ca="1">+IF(OFFSET('Hygiene Data'!$I$13,0,10*ROW('Hygiene Data'!I128))="","",OFFSET('Hygiene Data'!$I$13,0,10*ROW('Hygiene Data'!I128)))</f>
        <v/>
      </c>
    </row>
    <row r="135" spans="1:136" x14ac:dyDescent="0.25">
      <c r="A135" s="482" t="str">
        <f ca="1">+IF(OFFSET('Water Data'!$B$2,0,10*ROW('Water Data'!E129))="","",OFFSET('Water Data'!$B$2,0,10*ROW('Water Data'!E129)))</f>
        <v/>
      </c>
      <c r="B135" s="48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9" t="str">
        <f t="shared" ref="C135:C198" ca="1" si="2">+IF(ISNUMBER(VALUE(MID(A135,5,4))), VALUE(MID(A135, 5,4)),"")</f>
        <v/>
      </c>
      <c r="D135" s="51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3" t="str">
        <f ca="1">+IF(OFFSET('Water Data'!$D$27,0,10*ROW('Water Data'!D129))="","",OFFSET('Water Data'!$D$27,0,10*ROW('Water Data'!D129)))</f>
        <v/>
      </c>
      <c r="BT135" s="373" t="str">
        <f ca="1">+IF(OFFSET('Water Data'!$D$28,0,10*ROW('Water Data'!D129))="","",OFFSET('Water Data'!$D$28,0,10*ROW('Water Data'!D129)))</f>
        <v/>
      </c>
      <c r="BU135" s="373" t="str">
        <f ca="1">+IF(OFFSET('Water Data'!$D$29,0,10*ROW('Water Data'!D129))="","",OFFSET('Water Data'!$D$29,0,10*ROW('Water Data'!D129)))</f>
        <v/>
      </c>
      <c r="BV135" s="373" t="str">
        <f ca="1">+IF(OFFSET('Water Data'!$E$27,0,10*ROW('Water Data'!E129))="","",OFFSET('Water Data'!$E$27,0,10*ROW('Water Data'!E129)))</f>
        <v/>
      </c>
      <c r="BW135" s="373" t="str">
        <f ca="1">+IF(OFFSET('Water Data'!$E$28,0,10*ROW('Water Data'!E129))="","",OFFSET('Water Data'!$E$28,0,10*ROW('Water Data'!E129)))</f>
        <v/>
      </c>
      <c r="BX135" s="373" t="str">
        <f ca="1">+IF(OFFSET('Water Data'!$E$29,0,10*ROW('Water Data'!E129))="","",OFFSET('Water Data'!$E$29,0,10*ROW('Water Data'!E129)))</f>
        <v/>
      </c>
      <c r="BY135" s="373" t="str">
        <f ca="1">+IF(OFFSET('Water Data'!$F$27,0,10*ROW('Water Data'!F129))="","",OFFSET('Water Data'!$F$27,0,10*ROW('Water Data'!F129)))</f>
        <v/>
      </c>
      <c r="BZ135" s="373" t="str">
        <f ca="1">+IF(OFFSET('Water Data'!$F$28,0,10*ROW('Water Data'!F129))="","",OFFSET('Water Data'!$F$28,0,10*ROW('Water Data'!F129)))</f>
        <v/>
      </c>
      <c r="CA135" s="373" t="str">
        <f ca="1">+IF(OFFSET('Water Data'!$F$29,0,10*ROW('Water Data'!F129))="","",OFFSET('Water Data'!$F$29,0,10*ROW('Water Data'!F129)))</f>
        <v/>
      </c>
      <c r="CB135" s="373" t="str">
        <f ca="1">+IF(OFFSET('Water Data'!$G$27,0,10*ROW('Water Data'!G129))="","",OFFSET('Water Data'!$G$27,0,10*ROW('Water Data'!G129)))</f>
        <v/>
      </c>
      <c r="CC135" s="373" t="str">
        <f ca="1">+IF(OFFSET('Water Data'!$G$28,0,10*ROW('Water Data'!G129))="","",OFFSET('Water Data'!$G$28,0,10*ROW('Water Data'!G129)))</f>
        <v/>
      </c>
      <c r="CD135" s="373" t="str">
        <f ca="1">+IF(OFFSET('Water Data'!$G$29,0,10*ROW('Water Data'!G129))="","",OFFSET('Water Data'!$G$29,0,10*ROW('Water Data'!G129)))</f>
        <v/>
      </c>
      <c r="CE135" s="373" t="str">
        <f ca="1">+IF(OFFSET('Water Data'!$H$27,0,10*ROW('Water Data'!H129))="","",OFFSET('Water Data'!$H$27,0,10*ROW('Water Data'!H129)))</f>
        <v/>
      </c>
      <c r="CF135" s="373" t="str">
        <f ca="1">+IF(OFFSET('Water Data'!$H$28,0,10*ROW('Water Data'!H129))="","",OFFSET('Water Data'!$H$28,0,10*ROW('Water Data'!H129)))</f>
        <v/>
      </c>
      <c r="CG135" s="373" t="str">
        <f ca="1">+IF(OFFSET('Water Data'!$H$29,0,10*ROW('Water Data'!H129))="","",OFFSET('Water Data'!$H$29,0,10*ROW('Water Data'!H129)))</f>
        <v/>
      </c>
      <c r="CH135" s="373" t="str">
        <f ca="1">+IF(OFFSET('Water Data'!$I$27,0,10*ROW('Water Data'!I129))="","",OFFSET('Water Data'!$I$27,0,10*ROW('Water Data'!I129)))</f>
        <v/>
      </c>
      <c r="CI135" s="373" t="str">
        <f ca="1">+IF(OFFSET('Water Data'!$I$28,0,10*ROW('Water Data'!I129))="","",OFFSET('Water Data'!$I$28,0,10*ROW('Water Data'!I129)))</f>
        <v/>
      </c>
      <c r="CJ135" s="373" t="str">
        <f ca="1">+IF(OFFSET('Water Data'!$I$29,0,10*ROW('Water Data'!I129))="","",OFFSET('Water Data'!$I$29,0,10*ROW('Water Data'!I129)))</f>
        <v/>
      </c>
      <c r="CK135" s="373" t="str">
        <f ca="1">+IF(OFFSET('Sanitation Data'!$D$28,0,10*ROW('Sanitation Data'!D129))="","",OFFSET('Sanitation Data'!$D$28,0,10*ROW('Sanitation Data'!D129)))</f>
        <v/>
      </c>
      <c r="CL135" s="373" t="str">
        <f ca="1">+IF(OFFSET('Sanitation Data'!$D$29,0,10*ROW('Sanitation Data'!D129))="","",OFFSET('Sanitation Data'!$D$29,0,10*ROW('Sanitation Data'!D129)))</f>
        <v/>
      </c>
      <c r="CM135" s="373" t="str">
        <f ca="1">+IF(OFFSET('Sanitation Data'!$D$30,0,10*ROW('Sanitation Data'!D129))="","",OFFSET('Sanitation Data'!$D$30,0,10*ROW('Sanitation Data'!D129)))</f>
        <v/>
      </c>
      <c r="CN135" s="373" t="str">
        <f ca="1">+IF(OFFSET('Sanitation Data'!$D$31,0,10*ROW('Sanitation Data'!D129))="","",OFFSET('Sanitation Data'!$D$31,0,10*ROW('Sanitation Data'!D129)))</f>
        <v/>
      </c>
      <c r="CO135" s="373" t="str">
        <f ca="1">+IF(OFFSET('Sanitation Data'!$D$32,0,10*ROW('Sanitation Data'!D129))="","",OFFSET('Sanitation Data'!$D$32,0,10*ROW('Sanitation Data'!D129)))</f>
        <v/>
      </c>
      <c r="CP135" s="373" t="str">
        <f ca="1">+IF(OFFSET('Sanitation Data'!$E$28,0,10*ROW('Sanitation Data'!E129))="","",OFFSET('Sanitation Data'!$E$28,0,10*ROW('Sanitation Data'!E129)))</f>
        <v/>
      </c>
      <c r="CQ135" s="373" t="str">
        <f ca="1">+IF(OFFSET('Sanitation Data'!$E$29,0,10*ROW('Sanitation Data'!E129))="","",OFFSET('Sanitation Data'!$E$29,0,10*ROW('Sanitation Data'!E129)))</f>
        <v/>
      </c>
      <c r="CR135" s="373" t="str">
        <f ca="1">+IF(OFFSET('Sanitation Data'!$E$30,0,10*ROW('Sanitation Data'!E129))="","",OFFSET('Sanitation Data'!$E$30,0,10*ROW('Sanitation Data'!E129)))</f>
        <v/>
      </c>
      <c r="CS135" s="373" t="str">
        <f ca="1">+IF(OFFSET('Sanitation Data'!$E$31,0,10*ROW('Sanitation Data'!E129))="","",OFFSET('Sanitation Data'!$E$31,0,10*ROW('Sanitation Data'!E129)))</f>
        <v/>
      </c>
      <c r="CT135" s="373" t="str">
        <f ca="1">+IF(OFFSET('Sanitation Data'!$E$32,0,10*ROW('Sanitation Data'!E129))="","",OFFSET('Sanitation Data'!$E$32,0,10*ROW('Sanitation Data'!E129)))</f>
        <v/>
      </c>
      <c r="CU135" s="373" t="str">
        <f ca="1">+IF(OFFSET('Sanitation Data'!$F$28,0,10*ROW('Sanitation Data'!F129))="","",OFFSET('Sanitation Data'!$F$28,0,10*ROW('Sanitation Data'!F129)))</f>
        <v/>
      </c>
      <c r="CV135" s="373" t="str">
        <f ca="1">+IF(OFFSET('Sanitation Data'!$F$29,0,10*ROW('Sanitation Data'!F129))="","",OFFSET('Sanitation Data'!$F$29,0,10*ROW('Sanitation Data'!F129)))</f>
        <v/>
      </c>
      <c r="CW135" s="373" t="str">
        <f ca="1">+IF(OFFSET('Sanitation Data'!$F$30,0,10*ROW('Sanitation Data'!F129))="","",OFFSET('Sanitation Data'!$F$30,0,10*ROW('Sanitation Data'!F129)))</f>
        <v/>
      </c>
      <c r="CX135" s="373" t="str">
        <f ca="1">+IF(OFFSET('Sanitation Data'!$F$31,0,10*ROW('Sanitation Data'!F129))="","",OFFSET('Sanitation Data'!$F$31,0,10*ROW('Sanitation Data'!F129)))</f>
        <v/>
      </c>
      <c r="CY135" s="373" t="str">
        <f ca="1">+IF(OFFSET('Sanitation Data'!$F$32,0,10*ROW('Sanitation Data'!F129))="","",OFFSET('Sanitation Data'!$F$32,0,10*ROW('Sanitation Data'!F129)))</f>
        <v/>
      </c>
      <c r="CZ135" s="373" t="str">
        <f ca="1">+IF(OFFSET('Sanitation Data'!$G$28,0,10*ROW('Sanitation Data'!G129))="","",OFFSET('Sanitation Data'!$G$28,0,10*ROW('Sanitation Data'!G129)))</f>
        <v/>
      </c>
      <c r="DA135" s="373" t="str">
        <f ca="1">+IF(OFFSET('Sanitation Data'!$G$29,0,10*ROW('Sanitation Data'!G129))="","",OFFSET('Sanitation Data'!$G$29,0,10*ROW('Sanitation Data'!G129)))</f>
        <v/>
      </c>
      <c r="DB135" s="373" t="str">
        <f ca="1">+IF(OFFSET('Sanitation Data'!$G$30,0,10*ROW('Sanitation Data'!G129))="","",OFFSET('Sanitation Data'!$G$30,0,10*ROW('Sanitation Data'!G129)))</f>
        <v/>
      </c>
      <c r="DC135" s="373" t="str">
        <f ca="1">+IF(OFFSET('Sanitation Data'!$G$31,0,10*ROW('Sanitation Data'!G129))="","",OFFSET('Sanitation Data'!$G$31,0,10*ROW('Sanitation Data'!G129)))</f>
        <v/>
      </c>
      <c r="DD135" s="373" t="str">
        <f ca="1">+IF(OFFSET('Sanitation Data'!$G$32,0,10*ROW('Sanitation Data'!G129))="","",OFFSET('Sanitation Data'!$G$32,0,10*ROW('Sanitation Data'!G129)))</f>
        <v/>
      </c>
      <c r="DE135" s="373" t="str">
        <f ca="1">+IF(OFFSET('Sanitation Data'!$H$28,0,10*ROW('Sanitation Data'!H129))="","",OFFSET('Sanitation Data'!$H$28,0,10*ROW('Sanitation Data'!H129)))</f>
        <v/>
      </c>
      <c r="DF135" s="373" t="str">
        <f ca="1">+IF(OFFSET('Sanitation Data'!$H$29,0,10*ROW('Sanitation Data'!H129))="","",OFFSET('Sanitation Data'!$H$29,0,10*ROW('Sanitation Data'!H129)))</f>
        <v/>
      </c>
      <c r="DG135" s="373" t="str">
        <f ca="1">+IF(OFFSET('Sanitation Data'!$H$30,0,10*ROW('Sanitation Data'!H129))="","",OFFSET('Sanitation Data'!$H$30,0,10*ROW('Sanitation Data'!H129)))</f>
        <v/>
      </c>
      <c r="DH135" s="373" t="str">
        <f ca="1">+IF(OFFSET('Sanitation Data'!$H$31,0,10*ROW('Sanitation Data'!H129))="","",OFFSET('Sanitation Data'!$H$31,0,10*ROW('Sanitation Data'!H129)))</f>
        <v/>
      </c>
      <c r="DI135" s="373" t="str">
        <f ca="1">+IF(OFFSET('Sanitation Data'!$H$32,0,10*ROW('Sanitation Data'!H129))="","",OFFSET('Sanitation Data'!$H$32,0,10*ROW('Sanitation Data'!H129)))</f>
        <v/>
      </c>
      <c r="DJ135" s="373" t="str">
        <f ca="1">+IF(OFFSET('Sanitation Data'!$I$28,0,10*ROW('Sanitation Data'!I129))="","",OFFSET('Sanitation Data'!$I$28,0,10*ROW('Sanitation Data'!I129)))</f>
        <v/>
      </c>
      <c r="DK135" s="373" t="str">
        <f ca="1">+IF(OFFSET('Sanitation Data'!$I$29,0,10*ROW('Sanitation Data'!I129))="","",OFFSET('Sanitation Data'!$I$29,0,10*ROW('Sanitation Data'!I129)))</f>
        <v/>
      </c>
      <c r="DL135" s="373" t="str">
        <f ca="1">+IF(OFFSET('Sanitation Data'!$I$30,0,10*ROW('Sanitation Data'!I129))="","",OFFSET('Sanitation Data'!$I$30,0,10*ROW('Sanitation Data'!I129)))</f>
        <v/>
      </c>
      <c r="DM135" s="373" t="str">
        <f ca="1">+IF(OFFSET('Sanitation Data'!$I$31,0,10*ROW('Sanitation Data'!I129))="","",OFFSET('Sanitation Data'!$I$31,0,10*ROW('Sanitation Data'!I129)))</f>
        <v/>
      </c>
      <c r="DN135" s="373" t="str">
        <f ca="1">+IF(OFFSET('Sanitation Data'!$I$32,0,10*ROW('Sanitation Data'!I129))="","",OFFSET('Sanitation Data'!$I$32,0,10*ROW('Sanitation Data'!I129)))</f>
        <v/>
      </c>
      <c r="DO135" s="373" t="str">
        <f ca="1">+IF(OFFSET('Hygiene Data'!$D$11,0,10*ROW('Hygiene Data'!D129))="","",OFFSET('Hygiene Data'!$D$11,0,10*ROW('Hygiene Data'!D129)))</f>
        <v/>
      </c>
      <c r="DP135" s="373" t="str">
        <f ca="1">+IF(OFFSET('Hygiene Data'!$D$12,0,10*ROW('Hygiene Data'!D129))="","",OFFSET('Hygiene Data'!$D$12,0,10*ROW('Hygiene Data'!D129)))</f>
        <v/>
      </c>
      <c r="DQ135" s="373" t="str">
        <f ca="1">+IF(OFFSET('Hygiene Data'!$D$13,0,10*ROW('Hygiene Data'!D129))="","",OFFSET('Hygiene Data'!$D$13,0,10*ROW('Hygiene Data'!D129)))</f>
        <v/>
      </c>
      <c r="DR135" s="373" t="str">
        <f ca="1">+IF(OFFSET('Hygiene Data'!$E$11,0,10*ROW('Hygiene Data'!E129))="","",OFFSET('Hygiene Data'!$E$11,0,10*ROW('Hygiene Data'!E129)))</f>
        <v/>
      </c>
      <c r="DS135" s="373" t="str">
        <f ca="1">+IF(OFFSET('Hygiene Data'!$E$12,0,10*ROW('Hygiene Data'!E129))="","",OFFSET('Hygiene Data'!$E$12,0,10*ROW('Hygiene Data'!E129)))</f>
        <v/>
      </c>
      <c r="DT135" s="373" t="str">
        <f ca="1">+IF(OFFSET('Hygiene Data'!$E$13,0,10*ROW('Hygiene Data'!E129))="","",OFFSET('Hygiene Data'!$E$13,0,10*ROW('Hygiene Data'!E129)))</f>
        <v/>
      </c>
      <c r="DU135" s="373" t="str">
        <f ca="1">+IF(OFFSET('Hygiene Data'!$F$11,0,10*ROW('Hygiene Data'!F129))="","",OFFSET('Hygiene Data'!$F$11,0,10*ROW('Hygiene Data'!F129)))</f>
        <v/>
      </c>
      <c r="DV135" s="373" t="str">
        <f ca="1">+IF(OFFSET('Hygiene Data'!$F$12,0,10*ROW('Hygiene Data'!F129))="","",OFFSET('Hygiene Data'!$F$12,0,10*ROW('Hygiene Data'!F129)))</f>
        <v/>
      </c>
      <c r="DW135" s="373" t="str">
        <f ca="1">+IF(OFFSET('Hygiene Data'!$F$13,0,10*ROW('Hygiene Data'!F129))="","",OFFSET('Hygiene Data'!$F$13,0,10*ROW('Hygiene Data'!F129)))</f>
        <v/>
      </c>
      <c r="DX135" s="373" t="str">
        <f ca="1">+IF(OFFSET('Hygiene Data'!$G$11,0,10*ROW('Hygiene Data'!G129))="","",OFFSET('Hygiene Data'!$G$11,0,10*ROW('Hygiene Data'!G129)))</f>
        <v/>
      </c>
      <c r="DY135" s="373" t="str">
        <f ca="1">+IF(OFFSET('Hygiene Data'!$G$12,0,10*ROW('Hygiene Data'!G129))="","",OFFSET('Hygiene Data'!$G$12,0,10*ROW('Hygiene Data'!G129)))</f>
        <v/>
      </c>
      <c r="DZ135" s="373" t="str">
        <f ca="1">+IF(OFFSET('Hygiene Data'!$G$13,0,10*ROW('Hygiene Data'!G129))="","",OFFSET('Hygiene Data'!$G$13,0,10*ROW('Hygiene Data'!G129)))</f>
        <v/>
      </c>
      <c r="EA135" s="373" t="str">
        <f ca="1">+IF(OFFSET('Hygiene Data'!$H$11,0,10*ROW('Hygiene Data'!H129))="","",OFFSET('Hygiene Data'!$H$11,0,10*ROW('Hygiene Data'!H129)))</f>
        <v/>
      </c>
      <c r="EB135" s="373" t="str">
        <f ca="1">+IF(OFFSET('Hygiene Data'!$H$12,0,10*ROW('Hygiene Data'!H129))="","",OFFSET('Hygiene Data'!$H$12,0,10*ROW('Hygiene Data'!H129)))</f>
        <v/>
      </c>
      <c r="EC135" s="373" t="str">
        <f ca="1">+IF(OFFSET('Hygiene Data'!$H$13,0,10*ROW('Hygiene Data'!H129))="","",OFFSET('Hygiene Data'!$H$13,0,10*ROW('Hygiene Data'!H129)))</f>
        <v/>
      </c>
      <c r="ED135" s="373" t="str">
        <f ca="1">+IF(OFFSET('Hygiene Data'!$I$11,0,10*ROW('Hygiene Data'!I129))="","",OFFSET('Hygiene Data'!$I$11,0,10*ROW('Hygiene Data'!I129)))</f>
        <v/>
      </c>
      <c r="EE135" s="373" t="str">
        <f ca="1">+IF(OFFSET('Hygiene Data'!$I$12,0,10*ROW('Hygiene Data'!I129))="","",OFFSET('Hygiene Data'!$I$12,0,10*ROW('Hygiene Data'!I129)))</f>
        <v/>
      </c>
      <c r="EF135" s="373" t="str">
        <f ca="1">+IF(OFFSET('Hygiene Data'!$I$13,0,10*ROW('Hygiene Data'!I129))="","",OFFSET('Hygiene Data'!$I$13,0,10*ROW('Hygiene Data'!I129)))</f>
        <v/>
      </c>
    </row>
    <row r="136" spans="1:136" x14ac:dyDescent="0.25">
      <c r="A136" s="482" t="str">
        <f ca="1">+IF(OFFSET('Water Data'!$B$2,0,10*ROW('Water Data'!E130))="","",OFFSET('Water Data'!$B$2,0,10*ROW('Water Data'!E130)))</f>
        <v/>
      </c>
      <c r="B136" s="48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9" t="str">
        <f t="shared" ca="1" si="2"/>
        <v/>
      </c>
      <c r="D136" s="51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3" t="str">
        <f ca="1">+IF(OFFSET('Water Data'!$D$27,0,10*ROW('Water Data'!D130))="","",OFFSET('Water Data'!$D$27,0,10*ROW('Water Data'!D130)))</f>
        <v/>
      </c>
      <c r="BT136" s="373" t="str">
        <f ca="1">+IF(OFFSET('Water Data'!$D$28,0,10*ROW('Water Data'!D130))="","",OFFSET('Water Data'!$D$28,0,10*ROW('Water Data'!D130)))</f>
        <v/>
      </c>
      <c r="BU136" s="373" t="str">
        <f ca="1">+IF(OFFSET('Water Data'!$D$29,0,10*ROW('Water Data'!D130))="","",OFFSET('Water Data'!$D$29,0,10*ROW('Water Data'!D130)))</f>
        <v/>
      </c>
      <c r="BV136" s="373" t="str">
        <f ca="1">+IF(OFFSET('Water Data'!$E$27,0,10*ROW('Water Data'!E130))="","",OFFSET('Water Data'!$E$27,0,10*ROW('Water Data'!E130)))</f>
        <v/>
      </c>
      <c r="BW136" s="373" t="str">
        <f ca="1">+IF(OFFSET('Water Data'!$E$28,0,10*ROW('Water Data'!E130))="","",OFFSET('Water Data'!$E$28,0,10*ROW('Water Data'!E130)))</f>
        <v/>
      </c>
      <c r="BX136" s="373" t="str">
        <f ca="1">+IF(OFFSET('Water Data'!$E$29,0,10*ROW('Water Data'!E130))="","",OFFSET('Water Data'!$E$29,0,10*ROW('Water Data'!E130)))</f>
        <v/>
      </c>
      <c r="BY136" s="373" t="str">
        <f ca="1">+IF(OFFSET('Water Data'!$F$27,0,10*ROW('Water Data'!F130))="","",OFFSET('Water Data'!$F$27,0,10*ROW('Water Data'!F130)))</f>
        <v/>
      </c>
      <c r="BZ136" s="373" t="str">
        <f ca="1">+IF(OFFSET('Water Data'!$F$28,0,10*ROW('Water Data'!F130))="","",OFFSET('Water Data'!$F$28,0,10*ROW('Water Data'!F130)))</f>
        <v/>
      </c>
      <c r="CA136" s="373" t="str">
        <f ca="1">+IF(OFFSET('Water Data'!$F$29,0,10*ROW('Water Data'!F130))="","",OFFSET('Water Data'!$F$29,0,10*ROW('Water Data'!F130)))</f>
        <v/>
      </c>
      <c r="CB136" s="373" t="str">
        <f ca="1">+IF(OFFSET('Water Data'!$G$27,0,10*ROW('Water Data'!G130))="","",OFFSET('Water Data'!$G$27,0,10*ROW('Water Data'!G130)))</f>
        <v/>
      </c>
      <c r="CC136" s="373" t="str">
        <f ca="1">+IF(OFFSET('Water Data'!$G$28,0,10*ROW('Water Data'!G130))="","",OFFSET('Water Data'!$G$28,0,10*ROW('Water Data'!G130)))</f>
        <v/>
      </c>
      <c r="CD136" s="373" t="str">
        <f ca="1">+IF(OFFSET('Water Data'!$G$29,0,10*ROW('Water Data'!G130))="","",OFFSET('Water Data'!$G$29,0,10*ROW('Water Data'!G130)))</f>
        <v/>
      </c>
      <c r="CE136" s="373" t="str">
        <f ca="1">+IF(OFFSET('Water Data'!$H$27,0,10*ROW('Water Data'!H130))="","",OFFSET('Water Data'!$H$27,0,10*ROW('Water Data'!H130)))</f>
        <v/>
      </c>
      <c r="CF136" s="373" t="str">
        <f ca="1">+IF(OFFSET('Water Data'!$H$28,0,10*ROW('Water Data'!H130))="","",OFFSET('Water Data'!$H$28,0,10*ROW('Water Data'!H130)))</f>
        <v/>
      </c>
      <c r="CG136" s="373" t="str">
        <f ca="1">+IF(OFFSET('Water Data'!$H$29,0,10*ROW('Water Data'!H130))="","",OFFSET('Water Data'!$H$29,0,10*ROW('Water Data'!H130)))</f>
        <v/>
      </c>
      <c r="CH136" s="373" t="str">
        <f ca="1">+IF(OFFSET('Water Data'!$I$27,0,10*ROW('Water Data'!I130))="","",OFFSET('Water Data'!$I$27,0,10*ROW('Water Data'!I130)))</f>
        <v/>
      </c>
      <c r="CI136" s="373" t="str">
        <f ca="1">+IF(OFFSET('Water Data'!$I$28,0,10*ROW('Water Data'!I130))="","",OFFSET('Water Data'!$I$28,0,10*ROW('Water Data'!I130)))</f>
        <v/>
      </c>
      <c r="CJ136" s="373" t="str">
        <f ca="1">+IF(OFFSET('Water Data'!$I$29,0,10*ROW('Water Data'!I130))="","",OFFSET('Water Data'!$I$29,0,10*ROW('Water Data'!I130)))</f>
        <v/>
      </c>
      <c r="CK136" s="373" t="str">
        <f ca="1">+IF(OFFSET('Sanitation Data'!$D$28,0,10*ROW('Sanitation Data'!D130))="","",OFFSET('Sanitation Data'!$D$28,0,10*ROW('Sanitation Data'!D130)))</f>
        <v/>
      </c>
      <c r="CL136" s="373" t="str">
        <f ca="1">+IF(OFFSET('Sanitation Data'!$D$29,0,10*ROW('Sanitation Data'!D130))="","",OFFSET('Sanitation Data'!$D$29,0,10*ROW('Sanitation Data'!D130)))</f>
        <v/>
      </c>
      <c r="CM136" s="373" t="str">
        <f ca="1">+IF(OFFSET('Sanitation Data'!$D$30,0,10*ROW('Sanitation Data'!D130))="","",OFFSET('Sanitation Data'!$D$30,0,10*ROW('Sanitation Data'!D130)))</f>
        <v/>
      </c>
      <c r="CN136" s="373" t="str">
        <f ca="1">+IF(OFFSET('Sanitation Data'!$D$31,0,10*ROW('Sanitation Data'!D130))="","",OFFSET('Sanitation Data'!$D$31,0,10*ROW('Sanitation Data'!D130)))</f>
        <v/>
      </c>
      <c r="CO136" s="373" t="str">
        <f ca="1">+IF(OFFSET('Sanitation Data'!$D$32,0,10*ROW('Sanitation Data'!D130))="","",OFFSET('Sanitation Data'!$D$32,0,10*ROW('Sanitation Data'!D130)))</f>
        <v/>
      </c>
      <c r="CP136" s="373" t="str">
        <f ca="1">+IF(OFFSET('Sanitation Data'!$E$28,0,10*ROW('Sanitation Data'!E130))="","",OFFSET('Sanitation Data'!$E$28,0,10*ROW('Sanitation Data'!E130)))</f>
        <v/>
      </c>
      <c r="CQ136" s="373" t="str">
        <f ca="1">+IF(OFFSET('Sanitation Data'!$E$29,0,10*ROW('Sanitation Data'!E130))="","",OFFSET('Sanitation Data'!$E$29,0,10*ROW('Sanitation Data'!E130)))</f>
        <v/>
      </c>
      <c r="CR136" s="373" t="str">
        <f ca="1">+IF(OFFSET('Sanitation Data'!$E$30,0,10*ROW('Sanitation Data'!E130))="","",OFFSET('Sanitation Data'!$E$30,0,10*ROW('Sanitation Data'!E130)))</f>
        <v/>
      </c>
      <c r="CS136" s="373" t="str">
        <f ca="1">+IF(OFFSET('Sanitation Data'!$E$31,0,10*ROW('Sanitation Data'!E130))="","",OFFSET('Sanitation Data'!$E$31,0,10*ROW('Sanitation Data'!E130)))</f>
        <v/>
      </c>
      <c r="CT136" s="373" t="str">
        <f ca="1">+IF(OFFSET('Sanitation Data'!$E$32,0,10*ROW('Sanitation Data'!E130))="","",OFFSET('Sanitation Data'!$E$32,0,10*ROW('Sanitation Data'!E130)))</f>
        <v/>
      </c>
      <c r="CU136" s="373" t="str">
        <f ca="1">+IF(OFFSET('Sanitation Data'!$F$28,0,10*ROW('Sanitation Data'!F130))="","",OFFSET('Sanitation Data'!$F$28,0,10*ROW('Sanitation Data'!F130)))</f>
        <v/>
      </c>
      <c r="CV136" s="373" t="str">
        <f ca="1">+IF(OFFSET('Sanitation Data'!$F$29,0,10*ROW('Sanitation Data'!F130))="","",OFFSET('Sanitation Data'!$F$29,0,10*ROW('Sanitation Data'!F130)))</f>
        <v/>
      </c>
      <c r="CW136" s="373" t="str">
        <f ca="1">+IF(OFFSET('Sanitation Data'!$F$30,0,10*ROW('Sanitation Data'!F130))="","",OFFSET('Sanitation Data'!$F$30,0,10*ROW('Sanitation Data'!F130)))</f>
        <v/>
      </c>
      <c r="CX136" s="373" t="str">
        <f ca="1">+IF(OFFSET('Sanitation Data'!$F$31,0,10*ROW('Sanitation Data'!F130))="","",OFFSET('Sanitation Data'!$F$31,0,10*ROW('Sanitation Data'!F130)))</f>
        <v/>
      </c>
      <c r="CY136" s="373" t="str">
        <f ca="1">+IF(OFFSET('Sanitation Data'!$F$32,0,10*ROW('Sanitation Data'!F130))="","",OFFSET('Sanitation Data'!$F$32,0,10*ROW('Sanitation Data'!F130)))</f>
        <v/>
      </c>
      <c r="CZ136" s="373" t="str">
        <f ca="1">+IF(OFFSET('Sanitation Data'!$G$28,0,10*ROW('Sanitation Data'!G130))="","",OFFSET('Sanitation Data'!$G$28,0,10*ROW('Sanitation Data'!G130)))</f>
        <v/>
      </c>
      <c r="DA136" s="373" t="str">
        <f ca="1">+IF(OFFSET('Sanitation Data'!$G$29,0,10*ROW('Sanitation Data'!G130))="","",OFFSET('Sanitation Data'!$G$29,0,10*ROW('Sanitation Data'!G130)))</f>
        <v/>
      </c>
      <c r="DB136" s="373" t="str">
        <f ca="1">+IF(OFFSET('Sanitation Data'!$G$30,0,10*ROW('Sanitation Data'!G130))="","",OFFSET('Sanitation Data'!$G$30,0,10*ROW('Sanitation Data'!G130)))</f>
        <v/>
      </c>
      <c r="DC136" s="373" t="str">
        <f ca="1">+IF(OFFSET('Sanitation Data'!$G$31,0,10*ROW('Sanitation Data'!G130))="","",OFFSET('Sanitation Data'!$G$31,0,10*ROW('Sanitation Data'!G130)))</f>
        <v/>
      </c>
      <c r="DD136" s="373" t="str">
        <f ca="1">+IF(OFFSET('Sanitation Data'!$G$32,0,10*ROW('Sanitation Data'!G130))="","",OFFSET('Sanitation Data'!$G$32,0,10*ROW('Sanitation Data'!G130)))</f>
        <v/>
      </c>
      <c r="DE136" s="373" t="str">
        <f ca="1">+IF(OFFSET('Sanitation Data'!$H$28,0,10*ROW('Sanitation Data'!H130))="","",OFFSET('Sanitation Data'!$H$28,0,10*ROW('Sanitation Data'!H130)))</f>
        <v/>
      </c>
      <c r="DF136" s="373" t="str">
        <f ca="1">+IF(OFFSET('Sanitation Data'!$H$29,0,10*ROW('Sanitation Data'!H130))="","",OFFSET('Sanitation Data'!$H$29,0,10*ROW('Sanitation Data'!H130)))</f>
        <v/>
      </c>
      <c r="DG136" s="373" t="str">
        <f ca="1">+IF(OFFSET('Sanitation Data'!$H$30,0,10*ROW('Sanitation Data'!H130))="","",OFFSET('Sanitation Data'!$H$30,0,10*ROW('Sanitation Data'!H130)))</f>
        <v/>
      </c>
      <c r="DH136" s="373" t="str">
        <f ca="1">+IF(OFFSET('Sanitation Data'!$H$31,0,10*ROW('Sanitation Data'!H130))="","",OFFSET('Sanitation Data'!$H$31,0,10*ROW('Sanitation Data'!H130)))</f>
        <v/>
      </c>
      <c r="DI136" s="373" t="str">
        <f ca="1">+IF(OFFSET('Sanitation Data'!$H$32,0,10*ROW('Sanitation Data'!H130))="","",OFFSET('Sanitation Data'!$H$32,0,10*ROW('Sanitation Data'!H130)))</f>
        <v/>
      </c>
      <c r="DJ136" s="373" t="str">
        <f ca="1">+IF(OFFSET('Sanitation Data'!$I$28,0,10*ROW('Sanitation Data'!I130))="","",OFFSET('Sanitation Data'!$I$28,0,10*ROW('Sanitation Data'!I130)))</f>
        <v/>
      </c>
      <c r="DK136" s="373" t="str">
        <f ca="1">+IF(OFFSET('Sanitation Data'!$I$29,0,10*ROW('Sanitation Data'!I130))="","",OFFSET('Sanitation Data'!$I$29,0,10*ROW('Sanitation Data'!I130)))</f>
        <v/>
      </c>
      <c r="DL136" s="373" t="str">
        <f ca="1">+IF(OFFSET('Sanitation Data'!$I$30,0,10*ROW('Sanitation Data'!I130))="","",OFFSET('Sanitation Data'!$I$30,0,10*ROW('Sanitation Data'!I130)))</f>
        <v/>
      </c>
      <c r="DM136" s="373" t="str">
        <f ca="1">+IF(OFFSET('Sanitation Data'!$I$31,0,10*ROW('Sanitation Data'!I130))="","",OFFSET('Sanitation Data'!$I$31,0,10*ROW('Sanitation Data'!I130)))</f>
        <v/>
      </c>
      <c r="DN136" s="373" t="str">
        <f ca="1">+IF(OFFSET('Sanitation Data'!$I$32,0,10*ROW('Sanitation Data'!I130))="","",OFFSET('Sanitation Data'!$I$32,0,10*ROW('Sanitation Data'!I130)))</f>
        <v/>
      </c>
      <c r="DO136" s="373" t="str">
        <f ca="1">+IF(OFFSET('Hygiene Data'!$D$11,0,10*ROW('Hygiene Data'!D130))="","",OFFSET('Hygiene Data'!$D$11,0,10*ROW('Hygiene Data'!D130)))</f>
        <v/>
      </c>
      <c r="DP136" s="373" t="str">
        <f ca="1">+IF(OFFSET('Hygiene Data'!$D$12,0,10*ROW('Hygiene Data'!D130))="","",OFFSET('Hygiene Data'!$D$12,0,10*ROW('Hygiene Data'!D130)))</f>
        <v/>
      </c>
      <c r="DQ136" s="373" t="str">
        <f ca="1">+IF(OFFSET('Hygiene Data'!$D$13,0,10*ROW('Hygiene Data'!D130))="","",OFFSET('Hygiene Data'!$D$13,0,10*ROW('Hygiene Data'!D130)))</f>
        <v/>
      </c>
      <c r="DR136" s="373" t="str">
        <f ca="1">+IF(OFFSET('Hygiene Data'!$E$11,0,10*ROW('Hygiene Data'!E130))="","",OFFSET('Hygiene Data'!$E$11,0,10*ROW('Hygiene Data'!E130)))</f>
        <v/>
      </c>
      <c r="DS136" s="373" t="str">
        <f ca="1">+IF(OFFSET('Hygiene Data'!$E$12,0,10*ROW('Hygiene Data'!E130))="","",OFFSET('Hygiene Data'!$E$12,0,10*ROW('Hygiene Data'!E130)))</f>
        <v/>
      </c>
      <c r="DT136" s="373" t="str">
        <f ca="1">+IF(OFFSET('Hygiene Data'!$E$13,0,10*ROW('Hygiene Data'!E130))="","",OFFSET('Hygiene Data'!$E$13,0,10*ROW('Hygiene Data'!E130)))</f>
        <v/>
      </c>
      <c r="DU136" s="373" t="str">
        <f ca="1">+IF(OFFSET('Hygiene Data'!$F$11,0,10*ROW('Hygiene Data'!F130))="","",OFFSET('Hygiene Data'!$F$11,0,10*ROW('Hygiene Data'!F130)))</f>
        <v/>
      </c>
      <c r="DV136" s="373" t="str">
        <f ca="1">+IF(OFFSET('Hygiene Data'!$F$12,0,10*ROW('Hygiene Data'!F130))="","",OFFSET('Hygiene Data'!$F$12,0,10*ROW('Hygiene Data'!F130)))</f>
        <v/>
      </c>
      <c r="DW136" s="373" t="str">
        <f ca="1">+IF(OFFSET('Hygiene Data'!$F$13,0,10*ROW('Hygiene Data'!F130))="","",OFFSET('Hygiene Data'!$F$13,0,10*ROW('Hygiene Data'!F130)))</f>
        <v/>
      </c>
      <c r="DX136" s="373" t="str">
        <f ca="1">+IF(OFFSET('Hygiene Data'!$G$11,0,10*ROW('Hygiene Data'!G130))="","",OFFSET('Hygiene Data'!$G$11,0,10*ROW('Hygiene Data'!G130)))</f>
        <v/>
      </c>
      <c r="DY136" s="373" t="str">
        <f ca="1">+IF(OFFSET('Hygiene Data'!$G$12,0,10*ROW('Hygiene Data'!G130))="","",OFFSET('Hygiene Data'!$G$12,0,10*ROW('Hygiene Data'!G130)))</f>
        <v/>
      </c>
      <c r="DZ136" s="373" t="str">
        <f ca="1">+IF(OFFSET('Hygiene Data'!$G$13,0,10*ROW('Hygiene Data'!G130))="","",OFFSET('Hygiene Data'!$G$13,0,10*ROW('Hygiene Data'!G130)))</f>
        <v/>
      </c>
      <c r="EA136" s="373" t="str">
        <f ca="1">+IF(OFFSET('Hygiene Data'!$H$11,0,10*ROW('Hygiene Data'!H130))="","",OFFSET('Hygiene Data'!$H$11,0,10*ROW('Hygiene Data'!H130)))</f>
        <v/>
      </c>
      <c r="EB136" s="373" t="str">
        <f ca="1">+IF(OFFSET('Hygiene Data'!$H$12,0,10*ROW('Hygiene Data'!H130))="","",OFFSET('Hygiene Data'!$H$12,0,10*ROW('Hygiene Data'!H130)))</f>
        <v/>
      </c>
      <c r="EC136" s="373" t="str">
        <f ca="1">+IF(OFFSET('Hygiene Data'!$H$13,0,10*ROW('Hygiene Data'!H130))="","",OFFSET('Hygiene Data'!$H$13,0,10*ROW('Hygiene Data'!H130)))</f>
        <v/>
      </c>
      <c r="ED136" s="373" t="str">
        <f ca="1">+IF(OFFSET('Hygiene Data'!$I$11,0,10*ROW('Hygiene Data'!I130))="","",OFFSET('Hygiene Data'!$I$11,0,10*ROW('Hygiene Data'!I130)))</f>
        <v/>
      </c>
      <c r="EE136" s="373" t="str">
        <f ca="1">+IF(OFFSET('Hygiene Data'!$I$12,0,10*ROW('Hygiene Data'!I130))="","",OFFSET('Hygiene Data'!$I$12,0,10*ROW('Hygiene Data'!I130)))</f>
        <v/>
      </c>
      <c r="EF136" s="373" t="str">
        <f ca="1">+IF(OFFSET('Hygiene Data'!$I$13,0,10*ROW('Hygiene Data'!I130))="","",OFFSET('Hygiene Data'!$I$13,0,10*ROW('Hygiene Data'!I130)))</f>
        <v/>
      </c>
    </row>
    <row r="137" spans="1:136" x14ac:dyDescent="0.25">
      <c r="A137" s="482" t="str">
        <f ca="1">+IF(OFFSET('Water Data'!$B$2,0,10*ROW('Water Data'!E131))="","",OFFSET('Water Data'!$B$2,0,10*ROW('Water Data'!E131)))</f>
        <v/>
      </c>
      <c r="B137" s="48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9" t="str">
        <f t="shared" ca="1" si="2"/>
        <v/>
      </c>
      <c r="D137" s="51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3" t="str">
        <f ca="1">+IF(OFFSET('Water Data'!$D$27,0,10*ROW('Water Data'!D131))="","",OFFSET('Water Data'!$D$27,0,10*ROW('Water Data'!D131)))</f>
        <v/>
      </c>
      <c r="BT137" s="373" t="str">
        <f ca="1">+IF(OFFSET('Water Data'!$D$28,0,10*ROW('Water Data'!D131))="","",OFFSET('Water Data'!$D$28,0,10*ROW('Water Data'!D131)))</f>
        <v/>
      </c>
      <c r="BU137" s="373" t="str">
        <f ca="1">+IF(OFFSET('Water Data'!$D$29,0,10*ROW('Water Data'!D131))="","",OFFSET('Water Data'!$D$29,0,10*ROW('Water Data'!D131)))</f>
        <v/>
      </c>
      <c r="BV137" s="373" t="str">
        <f ca="1">+IF(OFFSET('Water Data'!$E$27,0,10*ROW('Water Data'!E131))="","",OFFSET('Water Data'!$E$27,0,10*ROW('Water Data'!E131)))</f>
        <v/>
      </c>
      <c r="BW137" s="373" t="str">
        <f ca="1">+IF(OFFSET('Water Data'!$E$28,0,10*ROW('Water Data'!E131))="","",OFFSET('Water Data'!$E$28,0,10*ROW('Water Data'!E131)))</f>
        <v/>
      </c>
      <c r="BX137" s="373" t="str">
        <f ca="1">+IF(OFFSET('Water Data'!$E$29,0,10*ROW('Water Data'!E131))="","",OFFSET('Water Data'!$E$29,0,10*ROW('Water Data'!E131)))</f>
        <v/>
      </c>
      <c r="BY137" s="373" t="str">
        <f ca="1">+IF(OFFSET('Water Data'!$F$27,0,10*ROW('Water Data'!F131))="","",OFFSET('Water Data'!$F$27,0,10*ROW('Water Data'!F131)))</f>
        <v/>
      </c>
      <c r="BZ137" s="373" t="str">
        <f ca="1">+IF(OFFSET('Water Data'!$F$28,0,10*ROW('Water Data'!F131))="","",OFFSET('Water Data'!$F$28,0,10*ROW('Water Data'!F131)))</f>
        <v/>
      </c>
      <c r="CA137" s="373" t="str">
        <f ca="1">+IF(OFFSET('Water Data'!$F$29,0,10*ROW('Water Data'!F131))="","",OFFSET('Water Data'!$F$29,0,10*ROW('Water Data'!F131)))</f>
        <v/>
      </c>
      <c r="CB137" s="373" t="str">
        <f ca="1">+IF(OFFSET('Water Data'!$G$27,0,10*ROW('Water Data'!G131))="","",OFFSET('Water Data'!$G$27,0,10*ROW('Water Data'!G131)))</f>
        <v/>
      </c>
      <c r="CC137" s="373" t="str">
        <f ca="1">+IF(OFFSET('Water Data'!$G$28,0,10*ROW('Water Data'!G131))="","",OFFSET('Water Data'!$G$28,0,10*ROW('Water Data'!G131)))</f>
        <v/>
      </c>
      <c r="CD137" s="373" t="str">
        <f ca="1">+IF(OFFSET('Water Data'!$G$29,0,10*ROW('Water Data'!G131))="","",OFFSET('Water Data'!$G$29,0,10*ROW('Water Data'!G131)))</f>
        <v/>
      </c>
      <c r="CE137" s="373" t="str">
        <f ca="1">+IF(OFFSET('Water Data'!$H$27,0,10*ROW('Water Data'!H131))="","",OFFSET('Water Data'!$H$27,0,10*ROW('Water Data'!H131)))</f>
        <v/>
      </c>
      <c r="CF137" s="373" t="str">
        <f ca="1">+IF(OFFSET('Water Data'!$H$28,0,10*ROW('Water Data'!H131))="","",OFFSET('Water Data'!$H$28,0,10*ROW('Water Data'!H131)))</f>
        <v/>
      </c>
      <c r="CG137" s="373" t="str">
        <f ca="1">+IF(OFFSET('Water Data'!$H$29,0,10*ROW('Water Data'!H131))="","",OFFSET('Water Data'!$H$29,0,10*ROW('Water Data'!H131)))</f>
        <v/>
      </c>
      <c r="CH137" s="373" t="str">
        <f ca="1">+IF(OFFSET('Water Data'!$I$27,0,10*ROW('Water Data'!I131))="","",OFFSET('Water Data'!$I$27,0,10*ROW('Water Data'!I131)))</f>
        <v/>
      </c>
      <c r="CI137" s="373" t="str">
        <f ca="1">+IF(OFFSET('Water Data'!$I$28,0,10*ROW('Water Data'!I131))="","",OFFSET('Water Data'!$I$28,0,10*ROW('Water Data'!I131)))</f>
        <v/>
      </c>
      <c r="CJ137" s="373" t="str">
        <f ca="1">+IF(OFFSET('Water Data'!$I$29,0,10*ROW('Water Data'!I131))="","",OFFSET('Water Data'!$I$29,0,10*ROW('Water Data'!I131)))</f>
        <v/>
      </c>
      <c r="CK137" s="373" t="str">
        <f ca="1">+IF(OFFSET('Sanitation Data'!$D$28,0,10*ROW('Sanitation Data'!D131))="","",OFFSET('Sanitation Data'!$D$28,0,10*ROW('Sanitation Data'!D131)))</f>
        <v/>
      </c>
      <c r="CL137" s="373" t="str">
        <f ca="1">+IF(OFFSET('Sanitation Data'!$D$29,0,10*ROW('Sanitation Data'!D131))="","",OFFSET('Sanitation Data'!$D$29,0,10*ROW('Sanitation Data'!D131)))</f>
        <v/>
      </c>
      <c r="CM137" s="373" t="str">
        <f ca="1">+IF(OFFSET('Sanitation Data'!$D$30,0,10*ROW('Sanitation Data'!D131))="","",OFFSET('Sanitation Data'!$D$30,0,10*ROW('Sanitation Data'!D131)))</f>
        <v/>
      </c>
      <c r="CN137" s="373" t="str">
        <f ca="1">+IF(OFFSET('Sanitation Data'!$D$31,0,10*ROW('Sanitation Data'!D131))="","",OFFSET('Sanitation Data'!$D$31,0,10*ROW('Sanitation Data'!D131)))</f>
        <v/>
      </c>
      <c r="CO137" s="373" t="str">
        <f ca="1">+IF(OFFSET('Sanitation Data'!$D$32,0,10*ROW('Sanitation Data'!D131))="","",OFFSET('Sanitation Data'!$D$32,0,10*ROW('Sanitation Data'!D131)))</f>
        <v/>
      </c>
      <c r="CP137" s="373" t="str">
        <f ca="1">+IF(OFFSET('Sanitation Data'!$E$28,0,10*ROW('Sanitation Data'!E131))="","",OFFSET('Sanitation Data'!$E$28,0,10*ROW('Sanitation Data'!E131)))</f>
        <v/>
      </c>
      <c r="CQ137" s="373" t="str">
        <f ca="1">+IF(OFFSET('Sanitation Data'!$E$29,0,10*ROW('Sanitation Data'!E131))="","",OFFSET('Sanitation Data'!$E$29,0,10*ROW('Sanitation Data'!E131)))</f>
        <v/>
      </c>
      <c r="CR137" s="373" t="str">
        <f ca="1">+IF(OFFSET('Sanitation Data'!$E$30,0,10*ROW('Sanitation Data'!E131))="","",OFFSET('Sanitation Data'!$E$30,0,10*ROW('Sanitation Data'!E131)))</f>
        <v/>
      </c>
      <c r="CS137" s="373" t="str">
        <f ca="1">+IF(OFFSET('Sanitation Data'!$E$31,0,10*ROW('Sanitation Data'!E131))="","",OFFSET('Sanitation Data'!$E$31,0,10*ROW('Sanitation Data'!E131)))</f>
        <v/>
      </c>
      <c r="CT137" s="373" t="str">
        <f ca="1">+IF(OFFSET('Sanitation Data'!$E$32,0,10*ROW('Sanitation Data'!E131))="","",OFFSET('Sanitation Data'!$E$32,0,10*ROW('Sanitation Data'!E131)))</f>
        <v/>
      </c>
      <c r="CU137" s="373" t="str">
        <f ca="1">+IF(OFFSET('Sanitation Data'!$F$28,0,10*ROW('Sanitation Data'!F131))="","",OFFSET('Sanitation Data'!$F$28,0,10*ROW('Sanitation Data'!F131)))</f>
        <v/>
      </c>
      <c r="CV137" s="373" t="str">
        <f ca="1">+IF(OFFSET('Sanitation Data'!$F$29,0,10*ROW('Sanitation Data'!F131))="","",OFFSET('Sanitation Data'!$F$29,0,10*ROW('Sanitation Data'!F131)))</f>
        <v/>
      </c>
      <c r="CW137" s="373" t="str">
        <f ca="1">+IF(OFFSET('Sanitation Data'!$F$30,0,10*ROW('Sanitation Data'!F131))="","",OFFSET('Sanitation Data'!$F$30,0,10*ROW('Sanitation Data'!F131)))</f>
        <v/>
      </c>
      <c r="CX137" s="373" t="str">
        <f ca="1">+IF(OFFSET('Sanitation Data'!$F$31,0,10*ROW('Sanitation Data'!F131))="","",OFFSET('Sanitation Data'!$F$31,0,10*ROW('Sanitation Data'!F131)))</f>
        <v/>
      </c>
      <c r="CY137" s="373" t="str">
        <f ca="1">+IF(OFFSET('Sanitation Data'!$F$32,0,10*ROW('Sanitation Data'!F131))="","",OFFSET('Sanitation Data'!$F$32,0,10*ROW('Sanitation Data'!F131)))</f>
        <v/>
      </c>
      <c r="CZ137" s="373" t="str">
        <f ca="1">+IF(OFFSET('Sanitation Data'!$G$28,0,10*ROW('Sanitation Data'!G131))="","",OFFSET('Sanitation Data'!$G$28,0,10*ROW('Sanitation Data'!G131)))</f>
        <v/>
      </c>
      <c r="DA137" s="373" t="str">
        <f ca="1">+IF(OFFSET('Sanitation Data'!$G$29,0,10*ROW('Sanitation Data'!G131))="","",OFFSET('Sanitation Data'!$G$29,0,10*ROW('Sanitation Data'!G131)))</f>
        <v/>
      </c>
      <c r="DB137" s="373" t="str">
        <f ca="1">+IF(OFFSET('Sanitation Data'!$G$30,0,10*ROW('Sanitation Data'!G131))="","",OFFSET('Sanitation Data'!$G$30,0,10*ROW('Sanitation Data'!G131)))</f>
        <v/>
      </c>
      <c r="DC137" s="373" t="str">
        <f ca="1">+IF(OFFSET('Sanitation Data'!$G$31,0,10*ROW('Sanitation Data'!G131))="","",OFFSET('Sanitation Data'!$G$31,0,10*ROW('Sanitation Data'!G131)))</f>
        <v/>
      </c>
      <c r="DD137" s="373" t="str">
        <f ca="1">+IF(OFFSET('Sanitation Data'!$G$32,0,10*ROW('Sanitation Data'!G131))="","",OFFSET('Sanitation Data'!$G$32,0,10*ROW('Sanitation Data'!G131)))</f>
        <v/>
      </c>
      <c r="DE137" s="373" t="str">
        <f ca="1">+IF(OFFSET('Sanitation Data'!$H$28,0,10*ROW('Sanitation Data'!H131))="","",OFFSET('Sanitation Data'!$H$28,0,10*ROW('Sanitation Data'!H131)))</f>
        <v/>
      </c>
      <c r="DF137" s="373" t="str">
        <f ca="1">+IF(OFFSET('Sanitation Data'!$H$29,0,10*ROW('Sanitation Data'!H131))="","",OFFSET('Sanitation Data'!$H$29,0,10*ROW('Sanitation Data'!H131)))</f>
        <v/>
      </c>
      <c r="DG137" s="373" t="str">
        <f ca="1">+IF(OFFSET('Sanitation Data'!$H$30,0,10*ROW('Sanitation Data'!H131))="","",OFFSET('Sanitation Data'!$H$30,0,10*ROW('Sanitation Data'!H131)))</f>
        <v/>
      </c>
      <c r="DH137" s="373" t="str">
        <f ca="1">+IF(OFFSET('Sanitation Data'!$H$31,0,10*ROW('Sanitation Data'!H131))="","",OFFSET('Sanitation Data'!$H$31,0,10*ROW('Sanitation Data'!H131)))</f>
        <v/>
      </c>
      <c r="DI137" s="373" t="str">
        <f ca="1">+IF(OFFSET('Sanitation Data'!$H$32,0,10*ROW('Sanitation Data'!H131))="","",OFFSET('Sanitation Data'!$H$32,0,10*ROW('Sanitation Data'!H131)))</f>
        <v/>
      </c>
      <c r="DJ137" s="373" t="str">
        <f ca="1">+IF(OFFSET('Sanitation Data'!$I$28,0,10*ROW('Sanitation Data'!I131))="","",OFFSET('Sanitation Data'!$I$28,0,10*ROW('Sanitation Data'!I131)))</f>
        <v/>
      </c>
      <c r="DK137" s="373" t="str">
        <f ca="1">+IF(OFFSET('Sanitation Data'!$I$29,0,10*ROW('Sanitation Data'!I131))="","",OFFSET('Sanitation Data'!$I$29,0,10*ROW('Sanitation Data'!I131)))</f>
        <v/>
      </c>
      <c r="DL137" s="373" t="str">
        <f ca="1">+IF(OFFSET('Sanitation Data'!$I$30,0,10*ROW('Sanitation Data'!I131))="","",OFFSET('Sanitation Data'!$I$30,0,10*ROW('Sanitation Data'!I131)))</f>
        <v/>
      </c>
      <c r="DM137" s="373" t="str">
        <f ca="1">+IF(OFFSET('Sanitation Data'!$I$31,0,10*ROW('Sanitation Data'!I131))="","",OFFSET('Sanitation Data'!$I$31,0,10*ROW('Sanitation Data'!I131)))</f>
        <v/>
      </c>
      <c r="DN137" s="373" t="str">
        <f ca="1">+IF(OFFSET('Sanitation Data'!$I$32,0,10*ROW('Sanitation Data'!I131))="","",OFFSET('Sanitation Data'!$I$32,0,10*ROW('Sanitation Data'!I131)))</f>
        <v/>
      </c>
      <c r="DO137" s="373" t="str">
        <f ca="1">+IF(OFFSET('Hygiene Data'!$D$11,0,10*ROW('Hygiene Data'!D131))="","",OFFSET('Hygiene Data'!$D$11,0,10*ROW('Hygiene Data'!D131)))</f>
        <v/>
      </c>
      <c r="DP137" s="373" t="str">
        <f ca="1">+IF(OFFSET('Hygiene Data'!$D$12,0,10*ROW('Hygiene Data'!D131))="","",OFFSET('Hygiene Data'!$D$12,0,10*ROW('Hygiene Data'!D131)))</f>
        <v/>
      </c>
      <c r="DQ137" s="373" t="str">
        <f ca="1">+IF(OFFSET('Hygiene Data'!$D$13,0,10*ROW('Hygiene Data'!D131))="","",OFFSET('Hygiene Data'!$D$13,0,10*ROW('Hygiene Data'!D131)))</f>
        <v/>
      </c>
      <c r="DR137" s="373" t="str">
        <f ca="1">+IF(OFFSET('Hygiene Data'!$E$11,0,10*ROW('Hygiene Data'!E131))="","",OFFSET('Hygiene Data'!$E$11,0,10*ROW('Hygiene Data'!E131)))</f>
        <v/>
      </c>
      <c r="DS137" s="373" t="str">
        <f ca="1">+IF(OFFSET('Hygiene Data'!$E$12,0,10*ROW('Hygiene Data'!E131))="","",OFFSET('Hygiene Data'!$E$12,0,10*ROW('Hygiene Data'!E131)))</f>
        <v/>
      </c>
      <c r="DT137" s="373" t="str">
        <f ca="1">+IF(OFFSET('Hygiene Data'!$E$13,0,10*ROW('Hygiene Data'!E131))="","",OFFSET('Hygiene Data'!$E$13,0,10*ROW('Hygiene Data'!E131)))</f>
        <v/>
      </c>
      <c r="DU137" s="373" t="str">
        <f ca="1">+IF(OFFSET('Hygiene Data'!$F$11,0,10*ROW('Hygiene Data'!F131))="","",OFFSET('Hygiene Data'!$F$11,0,10*ROW('Hygiene Data'!F131)))</f>
        <v/>
      </c>
      <c r="DV137" s="373" t="str">
        <f ca="1">+IF(OFFSET('Hygiene Data'!$F$12,0,10*ROW('Hygiene Data'!F131))="","",OFFSET('Hygiene Data'!$F$12,0,10*ROW('Hygiene Data'!F131)))</f>
        <v/>
      </c>
      <c r="DW137" s="373" t="str">
        <f ca="1">+IF(OFFSET('Hygiene Data'!$F$13,0,10*ROW('Hygiene Data'!F131))="","",OFFSET('Hygiene Data'!$F$13,0,10*ROW('Hygiene Data'!F131)))</f>
        <v/>
      </c>
      <c r="DX137" s="373" t="str">
        <f ca="1">+IF(OFFSET('Hygiene Data'!$G$11,0,10*ROW('Hygiene Data'!G131))="","",OFFSET('Hygiene Data'!$G$11,0,10*ROW('Hygiene Data'!G131)))</f>
        <v/>
      </c>
      <c r="DY137" s="373" t="str">
        <f ca="1">+IF(OFFSET('Hygiene Data'!$G$12,0,10*ROW('Hygiene Data'!G131))="","",OFFSET('Hygiene Data'!$G$12,0,10*ROW('Hygiene Data'!G131)))</f>
        <v/>
      </c>
      <c r="DZ137" s="373" t="str">
        <f ca="1">+IF(OFFSET('Hygiene Data'!$G$13,0,10*ROW('Hygiene Data'!G131))="","",OFFSET('Hygiene Data'!$G$13,0,10*ROW('Hygiene Data'!G131)))</f>
        <v/>
      </c>
      <c r="EA137" s="373" t="str">
        <f ca="1">+IF(OFFSET('Hygiene Data'!$H$11,0,10*ROW('Hygiene Data'!H131))="","",OFFSET('Hygiene Data'!$H$11,0,10*ROW('Hygiene Data'!H131)))</f>
        <v/>
      </c>
      <c r="EB137" s="373" t="str">
        <f ca="1">+IF(OFFSET('Hygiene Data'!$H$12,0,10*ROW('Hygiene Data'!H131))="","",OFFSET('Hygiene Data'!$H$12,0,10*ROW('Hygiene Data'!H131)))</f>
        <v/>
      </c>
      <c r="EC137" s="373" t="str">
        <f ca="1">+IF(OFFSET('Hygiene Data'!$H$13,0,10*ROW('Hygiene Data'!H131))="","",OFFSET('Hygiene Data'!$H$13,0,10*ROW('Hygiene Data'!H131)))</f>
        <v/>
      </c>
      <c r="ED137" s="373" t="str">
        <f ca="1">+IF(OFFSET('Hygiene Data'!$I$11,0,10*ROW('Hygiene Data'!I131))="","",OFFSET('Hygiene Data'!$I$11,0,10*ROW('Hygiene Data'!I131)))</f>
        <v/>
      </c>
      <c r="EE137" s="373" t="str">
        <f ca="1">+IF(OFFSET('Hygiene Data'!$I$12,0,10*ROW('Hygiene Data'!I131))="","",OFFSET('Hygiene Data'!$I$12,0,10*ROW('Hygiene Data'!I131)))</f>
        <v/>
      </c>
      <c r="EF137" s="373" t="str">
        <f ca="1">+IF(OFFSET('Hygiene Data'!$I$13,0,10*ROW('Hygiene Data'!I131))="","",OFFSET('Hygiene Data'!$I$13,0,10*ROW('Hygiene Data'!I131)))</f>
        <v/>
      </c>
    </row>
    <row r="138" spans="1:136" x14ac:dyDescent="0.25">
      <c r="A138" s="482" t="str">
        <f ca="1">+IF(OFFSET('Water Data'!$B$2,0,10*ROW('Water Data'!E132))="","",OFFSET('Water Data'!$B$2,0,10*ROW('Water Data'!E132)))</f>
        <v/>
      </c>
      <c r="B138" s="48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9" t="str">
        <f t="shared" ca="1" si="2"/>
        <v/>
      </c>
      <c r="D138" s="51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3" t="str">
        <f ca="1">+IF(OFFSET('Water Data'!$D$27,0,10*ROW('Water Data'!D132))="","",OFFSET('Water Data'!$D$27,0,10*ROW('Water Data'!D132)))</f>
        <v/>
      </c>
      <c r="BT138" s="373" t="str">
        <f ca="1">+IF(OFFSET('Water Data'!$D$28,0,10*ROW('Water Data'!D132))="","",OFFSET('Water Data'!$D$28,0,10*ROW('Water Data'!D132)))</f>
        <v/>
      </c>
      <c r="BU138" s="373" t="str">
        <f ca="1">+IF(OFFSET('Water Data'!$D$29,0,10*ROW('Water Data'!D132))="","",OFFSET('Water Data'!$D$29,0,10*ROW('Water Data'!D132)))</f>
        <v/>
      </c>
      <c r="BV138" s="373" t="str">
        <f ca="1">+IF(OFFSET('Water Data'!$E$27,0,10*ROW('Water Data'!E132))="","",OFFSET('Water Data'!$E$27,0,10*ROW('Water Data'!E132)))</f>
        <v/>
      </c>
      <c r="BW138" s="373" t="str">
        <f ca="1">+IF(OFFSET('Water Data'!$E$28,0,10*ROW('Water Data'!E132))="","",OFFSET('Water Data'!$E$28,0,10*ROW('Water Data'!E132)))</f>
        <v/>
      </c>
      <c r="BX138" s="373" t="str">
        <f ca="1">+IF(OFFSET('Water Data'!$E$29,0,10*ROW('Water Data'!E132))="","",OFFSET('Water Data'!$E$29,0,10*ROW('Water Data'!E132)))</f>
        <v/>
      </c>
      <c r="BY138" s="373" t="str">
        <f ca="1">+IF(OFFSET('Water Data'!$F$27,0,10*ROW('Water Data'!F132))="","",OFFSET('Water Data'!$F$27,0,10*ROW('Water Data'!F132)))</f>
        <v/>
      </c>
      <c r="BZ138" s="373" t="str">
        <f ca="1">+IF(OFFSET('Water Data'!$F$28,0,10*ROW('Water Data'!F132))="","",OFFSET('Water Data'!$F$28,0,10*ROW('Water Data'!F132)))</f>
        <v/>
      </c>
      <c r="CA138" s="373" t="str">
        <f ca="1">+IF(OFFSET('Water Data'!$F$29,0,10*ROW('Water Data'!F132))="","",OFFSET('Water Data'!$F$29,0,10*ROW('Water Data'!F132)))</f>
        <v/>
      </c>
      <c r="CB138" s="373" t="str">
        <f ca="1">+IF(OFFSET('Water Data'!$G$27,0,10*ROW('Water Data'!G132))="","",OFFSET('Water Data'!$G$27,0,10*ROW('Water Data'!G132)))</f>
        <v/>
      </c>
      <c r="CC138" s="373" t="str">
        <f ca="1">+IF(OFFSET('Water Data'!$G$28,0,10*ROW('Water Data'!G132))="","",OFFSET('Water Data'!$G$28,0,10*ROW('Water Data'!G132)))</f>
        <v/>
      </c>
      <c r="CD138" s="373" t="str">
        <f ca="1">+IF(OFFSET('Water Data'!$G$29,0,10*ROW('Water Data'!G132))="","",OFFSET('Water Data'!$G$29,0,10*ROW('Water Data'!G132)))</f>
        <v/>
      </c>
      <c r="CE138" s="373" t="str">
        <f ca="1">+IF(OFFSET('Water Data'!$H$27,0,10*ROW('Water Data'!H132))="","",OFFSET('Water Data'!$H$27,0,10*ROW('Water Data'!H132)))</f>
        <v/>
      </c>
      <c r="CF138" s="373" t="str">
        <f ca="1">+IF(OFFSET('Water Data'!$H$28,0,10*ROW('Water Data'!H132))="","",OFFSET('Water Data'!$H$28,0,10*ROW('Water Data'!H132)))</f>
        <v/>
      </c>
      <c r="CG138" s="373" t="str">
        <f ca="1">+IF(OFFSET('Water Data'!$H$29,0,10*ROW('Water Data'!H132))="","",OFFSET('Water Data'!$H$29,0,10*ROW('Water Data'!H132)))</f>
        <v/>
      </c>
      <c r="CH138" s="373" t="str">
        <f ca="1">+IF(OFFSET('Water Data'!$I$27,0,10*ROW('Water Data'!I132))="","",OFFSET('Water Data'!$I$27,0,10*ROW('Water Data'!I132)))</f>
        <v/>
      </c>
      <c r="CI138" s="373" t="str">
        <f ca="1">+IF(OFFSET('Water Data'!$I$28,0,10*ROW('Water Data'!I132))="","",OFFSET('Water Data'!$I$28,0,10*ROW('Water Data'!I132)))</f>
        <v/>
      </c>
      <c r="CJ138" s="373" t="str">
        <f ca="1">+IF(OFFSET('Water Data'!$I$29,0,10*ROW('Water Data'!I132))="","",OFFSET('Water Data'!$I$29,0,10*ROW('Water Data'!I132)))</f>
        <v/>
      </c>
      <c r="CK138" s="373" t="str">
        <f ca="1">+IF(OFFSET('Sanitation Data'!$D$28,0,10*ROW('Sanitation Data'!D132))="","",OFFSET('Sanitation Data'!$D$28,0,10*ROW('Sanitation Data'!D132)))</f>
        <v/>
      </c>
      <c r="CL138" s="373" t="str">
        <f ca="1">+IF(OFFSET('Sanitation Data'!$D$29,0,10*ROW('Sanitation Data'!D132))="","",OFFSET('Sanitation Data'!$D$29,0,10*ROW('Sanitation Data'!D132)))</f>
        <v/>
      </c>
      <c r="CM138" s="373" t="str">
        <f ca="1">+IF(OFFSET('Sanitation Data'!$D$30,0,10*ROW('Sanitation Data'!D132))="","",OFFSET('Sanitation Data'!$D$30,0,10*ROW('Sanitation Data'!D132)))</f>
        <v/>
      </c>
      <c r="CN138" s="373" t="str">
        <f ca="1">+IF(OFFSET('Sanitation Data'!$D$31,0,10*ROW('Sanitation Data'!D132))="","",OFFSET('Sanitation Data'!$D$31,0,10*ROW('Sanitation Data'!D132)))</f>
        <v/>
      </c>
      <c r="CO138" s="373" t="str">
        <f ca="1">+IF(OFFSET('Sanitation Data'!$D$32,0,10*ROW('Sanitation Data'!D132))="","",OFFSET('Sanitation Data'!$D$32,0,10*ROW('Sanitation Data'!D132)))</f>
        <v/>
      </c>
      <c r="CP138" s="373" t="str">
        <f ca="1">+IF(OFFSET('Sanitation Data'!$E$28,0,10*ROW('Sanitation Data'!E132))="","",OFFSET('Sanitation Data'!$E$28,0,10*ROW('Sanitation Data'!E132)))</f>
        <v/>
      </c>
      <c r="CQ138" s="373" t="str">
        <f ca="1">+IF(OFFSET('Sanitation Data'!$E$29,0,10*ROW('Sanitation Data'!E132))="","",OFFSET('Sanitation Data'!$E$29,0,10*ROW('Sanitation Data'!E132)))</f>
        <v/>
      </c>
      <c r="CR138" s="373" t="str">
        <f ca="1">+IF(OFFSET('Sanitation Data'!$E$30,0,10*ROW('Sanitation Data'!E132))="","",OFFSET('Sanitation Data'!$E$30,0,10*ROW('Sanitation Data'!E132)))</f>
        <v/>
      </c>
      <c r="CS138" s="373" t="str">
        <f ca="1">+IF(OFFSET('Sanitation Data'!$E$31,0,10*ROW('Sanitation Data'!E132))="","",OFFSET('Sanitation Data'!$E$31,0,10*ROW('Sanitation Data'!E132)))</f>
        <v/>
      </c>
      <c r="CT138" s="373" t="str">
        <f ca="1">+IF(OFFSET('Sanitation Data'!$E$32,0,10*ROW('Sanitation Data'!E132))="","",OFFSET('Sanitation Data'!$E$32,0,10*ROW('Sanitation Data'!E132)))</f>
        <v/>
      </c>
      <c r="CU138" s="373" t="str">
        <f ca="1">+IF(OFFSET('Sanitation Data'!$F$28,0,10*ROW('Sanitation Data'!F132))="","",OFFSET('Sanitation Data'!$F$28,0,10*ROW('Sanitation Data'!F132)))</f>
        <v/>
      </c>
      <c r="CV138" s="373" t="str">
        <f ca="1">+IF(OFFSET('Sanitation Data'!$F$29,0,10*ROW('Sanitation Data'!F132))="","",OFFSET('Sanitation Data'!$F$29,0,10*ROW('Sanitation Data'!F132)))</f>
        <v/>
      </c>
      <c r="CW138" s="373" t="str">
        <f ca="1">+IF(OFFSET('Sanitation Data'!$F$30,0,10*ROW('Sanitation Data'!F132))="","",OFFSET('Sanitation Data'!$F$30,0,10*ROW('Sanitation Data'!F132)))</f>
        <v/>
      </c>
      <c r="CX138" s="373" t="str">
        <f ca="1">+IF(OFFSET('Sanitation Data'!$F$31,0,10*ROW('Sanitation Data'!F132))="","",OFFSET('Sanitation Data'!$F$31,0,10*ROW('Sanitation Data'!F132)))</f>
        <v/>
      </c>
      <c r="CY138" s="373" t="str">
        <f ca="1">+IF(OFFSET('Sanitation Data'!$F$32,0,10*ROW('Sanitation Data'!F132))="","",OFFSET('Sanitation Data'!$F$32,0,10*ROW('Sanitation Data'!F132)))</f>
        <v/>
      </c>
      <c r="CZ138" s="373" t="str">
        <f ca="1">+IF(OFFSET('Sanitation Data'!$G$28,0,10*ROW('Sanitation Data'!G132))="","",OFFSET('Sanitation Data'!$G$28,0,10*ROW('Sanitation Data'!G132)))</f>
        <v/>
      </c>
      <c r="DA138" s="373" t="str">
        <f ca="1">+IF(OFFSET('Sanitation Data'!$G$29,0,10*ROW('Sanitation Data'!G132))="","",OFFSET('Sanitation Data'!$G$29,0,10*ROW('Sanitation Data'!G132)))</f>
        <v/>
      </c>
      <c r="DB138" s="373" t="str">
        <f ca="1">+IF(OFFSET('Sanitation Data'!$G$30,0,10*ROW('Sanitation Data'!G132))="","",OFFSET('Sanitation Data'!$G$30,0,10*ROW('Sanitation Data'!G132)))</f>
        <v/>
      </c>
      <c r="DC138" s="373" t="str">
        <f ca="1">+IF(OFFSET('Sanitation Data'!$G$31,0,10*ROW('Sanitation Data'!G132))="","",OFFSET('Sanitation Data'!$G$31,0,10*ROW('Sanitation Data'!G132)))</f>
        <v/>
      </c>
      <c r="DD138" s="373" t="str">
        <f ca="1">+IF(OFFSET('Sanitation Data'!$G$32,0,10*ROW('Sanitation Data'!G132))="","",OFFSET('Sanitation Data'!$G$32,0,10*ROW('Sanitation Data'!G132)))</f>
        <v/>
      </c>
      <c r="DE138" s="373" t="str">
        <f ca="1">+IF(OFFSET('Sanitation Data'!$H$28,0,10*ROW('Sanitation Data'!H132))="","",OFFSET('Sanitation Data'!$H$28,0,10*ROW('Sanitation Data'!H132)))</f>
        <v/>
      </c>
      <c r="DF138" s="373" t="str">
        <f ca="1">+IF(OFFSET('Sanitation Data'!$H$29,0,10*ROW('Sanitation Data'!H132))="","",OFFSET('Sanitation Data'!$H$29,0,10*ROW('Sanitation Data'!H132)))</f>
        <v/>
      </c>
      <c r="DG138" s="373" t="str">
        <f ca="1">+IF(OFFSET('Sanitation Data'!$H$30,0,10*ROW('Sanitation Data'!H132))="","",OFFSET('Sanitation Data'!$H$30,0,10*ROW('Sanitation Data'!H132)))</f>
        <v/>
      </c>
      <c r="DH138" s="373" t="str">
        <f ca="1">+IF(OFFSET('Sanitation Data'!$H$31,0,10*ROW('Sanitation Data'!H132))="","",OFFSET('Sanitation Data'!$H$31,0,10*ROW('Sanitation Data'!H132)))</f>
        <v/>
      </c>
      <c r="DI138" s="373" t="str">
        <f ca="1">+IF(OFFSET('Sanitation Data'!$H$32,0,10*ROW('Sanitation Data'!H132))="","",OFFSET('Sanitation Data'!$H$32,0,10*ROW('Sanitation Data'!H132)))</f>
        <v/>
      </c>
      <c r="DJ138" s="373" t="str">
        <f ca="1">+IF(OFFSET('Sanitation Data'!$I$28,0,10*ROW('Sanitation Data'!I132))="","",OFFSET('Sanitation Data'!$I$28,0,10*ROW('Sanitation Data'!I132)))</f>
        <v/>
      </c>
      <c r="DK138" s="373" t="str">
        <f ca="1">+IF(OFFSET('Sanitation Data'!$I$29,0,10*ROW('Sanitation Data'!I132))="","",OFFSET('Sanitation Data'!$I$29,0,10*ROW('Sanitation Data'!I132)))</f>
        <v/>
      </c>
      <c r="DL138" s="373" t="str">
        <f ca="1">+IF(OFFSET('Sanitation Data'!$I$30,0,10*ROW('Sanitation Data'!I132))="","",OFFSET('Sanitation Data'!$I$30,0,10*ROW('Sanitation Data'!I132)))</f>
        <v/>
      </c>
      <c r="DM138" s="373" t="str">
        <f ca="1">+IF(OFFSET('Sanitation Data'!$I$31,0,10*ROW('Sanitation Data'!I132))="","",OFFSET('Sanitation Data'!$I$31,0,10*ROW('Sanitation Data'!I132)))</f>
        <v/>
      </c>
      <c r="DN138" s="373" t="str">
        <f ca="1">+IF(OFFSET('Sanitation Data'!$I$32,0,10*ROW('Sanitation Data'!I132))="","",OFFSET('Sanitation Data'!$I$32,0,10*ROW('Sanitation Data'!I132)))</f>
        <v/>
      </c>
      <c r="DO138" s="373" t="str">
        <f ca="1">+IF(OFFSET('Hygiene Data'!$D$11,0,10*ROW('Hygiene Data'!D132))="","",OFFSET('Hygiene Data'!$D$11,0,10*ROW('Hygiene Data'!D132)))</f>
        <v/>
      </c>
      <c r="DP138" s="373" t="str">
        <f ca="1">+IF(OFFSET('Hygiene Data'!$D$12,0,10*ROW('Hygiene Data'!D132))="","",OFFSET('Hygiene Data'!$D$12,0,10*ROW('Hygiene Data'!D132)))</f>
        <v/>
      </c>
      <c r="DQ138" s="373" t="str">
        <f ca="1">+IF(OFFSET('Hygiene Data'!$D$13,0,10*ROW('Hygiene Data'!D132))="","",OFFSET('Hygiene Data'!$D$13,0,10*ROW('Hygiene Data'!D132)))</f>
        <v/>
      </c>
      <c r="DR138" s="373" t="str">
        <f ca="1">+IF(OFFSET('Hygiene Data'!$E$11,0,10*ROW('Hygiene Data'!E132))="","",OFFSET('Hygiene Data'!$E$11,0,10*ROW('Hygiene Data'!E132)))</f>
        <v/>
      </c>
      <c r="DS138" s="373" t="str">
        <f ca="1">+IF(OFFSET('Hygiene Data'!$E$12,0,10*ROW('Hygiene Data'!E132))="","",OFFSET('Hygiene Data'!$E$12,0,10*ROW('Hygiene Data'!E132)))</f>
        <v/>
      </c>
      <c r="DT138" s="373" t="str">
        <f ca="1">+IF(OFFSET('Hygiene Data'!$E$13,0,10*ROW('Hygiene Data'!E132))="","",OFFSET('Hygiene Data'!$E$13,0,10*ROW('Hygiene Data'!E132)))</f>
        <v/>
      </c>
      <c r="DU138" s="373" t="str">
        <f ca="1">+IF(OFFSET('Hygiene Data'!$F$11,0,10*ROW('Hygiene Data'!F132))="","",OFFSET('Hygiene Data'!$F$11,0,10*ROW('Hygiene Data'!F132)))</f>
        <v/>
      </c>
      <c r="DV138" s="373" t="str">
        <f ca="1">+IF(OFFSET('Hygiene Data'!$F$12,0,10*ROW('Hygiene Data'!F132))="","",OFFSET('Hygiene Data'!$F$12,0,10*ROW('Hygiene Data'!F132)))</f>
        <v/>
      </c>
      <c r="DW138" s="373" t="str">
        <f ca="1">+IF(OFFSET('Hygiene Data'!$F$13,0,10*ROW('Hygiene Data'!F132))="","",OFFSET('Hygiene Data'!$F$13,0,10*ROW('Hygiene Data'!F132)))</f>
        <v/>
      </c>
      <c r="DX138" s="373" t="str">
        <f ca="1">+IF(OFFSET('Hygiene Data'!$G$11,0,10*ROW('Hygiene Data'!G132))="","",OFFSET('Hygiene Data'!$G$11,0,10*ROW('Hygiene Data'!G132)))</f>
        <v/>
      </c>
      <c r="DY138" s="373" t="str">
        <f ca="1">+IF(OFFSET('Hygiene Data'!$G$12,0,10*ROW('Hygiene Data'!G132))="","",OFFSET('Hygiene Data'!$G$12,0,10*ROW('Hygiene Data'!G132)))</f>
        <v/>
      </c>
      <c r="DZ138" s="373" t="str">
        <f ca="1">+IF(OFFSET('Hygiene Data'!$G$13,0,10*ROW('Hygiene Data'!G132))="","",OFFSET('Hygiene Data'!$G$13,0,10*ROW('Hygiene Data'!G132)))</f>
        <v/>
      </c>
      <c r="EA138" s="373" t="str">
        <f ca="1">+IF(OFFSET('Hygiene Data'!$H$11,0,10*ROW('Hygiene Data'!H132))="","",OFFSET('Hygiene Data'!$H$11,0,10*ROW('Hygiene Data'!H132)))</f>
        <v/>
      </c>
      <c r="EB138" s="373" t="str">
        <f ca="1">+IF(OFFSET('Hygiene Data'!$H$12,0,10*ROW('Hygiene Data'!H132))="","",OFFSET('Hygiene Data'!$H$12,0,10*ROW('Hygiene Data'!H132)))</f>
        <v/>
      </c>
      <c r="EC138" s="373" t="str">
        <f ca="1">+IF(OFFSET('Hygiene Data'!$H$13,0,10*ROW('Hygiene Data'!H132))="","",OFFSET('Hygiene Data'!$H$13,0,10*ROW('Hygiene Data'!H132)))</f>
        <v/>
      </c>
      <c r="ED138" s="373" t="str">
        <f ca="1">+IF(OFFSET('Hygiene Data'!$I$11,0,10*ROW('Hygiene Data'!I132))="","",OFFSET('Hygiene Data'!$I$11,0,10*ROW('Hygiene Data'!I132)))</f>
        <v/>
      </c>
      <c r="EE138" s="373" t="str">
        <f ca="1">+IF(OFFSET('Hygiene Data'!$I$12,0,10*ROW('Hygiene Data'!I132))="","",OFFSET('Hygiene Data'!$I$12,0,10*ROW('Hygiene Data'!I132)))</f>
        <v/>
      </c>
      <c r="EF138" s="373" t="str">
        <f ca="1">+IF(OFFSET('Hygiene Data'!$I$13,0,10*ROW('Hygiene Data'!I132))="","",OFFSET('Hygiene Data'!$I$13,0,10*ROW('Hygiene Data'!I132)))</f>
        <v/>
      </c>
    </row>
    <row r="139" spans="1:136" x14ac:dyDescent="0.25">
      <c r="A139" s="482" t="str">
        <f ca="1">+IF(OFFSET('Water Data'!$B$2,0,10*ROW('Water Data'!E133))="","",OFFSET('Water Data'!$B$2,0,10*ROW('Water Data'!E133)))</f>
        <v/>
      </c>
      <c r="B139" s="48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9" t="str">
        <f t="shared" ca="1" si="2"/>
        <v/>
      </c>
      <c r="D139" s="51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3" t="str">
        <f ca="1">+IF(OFFSET('Water Data'!$D$27,0,10*ROW('Water Data'!D133))="","",OFFSET('Water Data'!$D$27,0,10*ROW('Water Data'!D133)))</f>
        <v/>
      </c>
      <c r="BT139" s="373" t="str">
        <f ca="1">+IF(OFFSET('Water Data'!$D$28,0,10*ROW('Water Data'!D133))="","",OFFSET('Water Data'!$D$28,0,10*ROW('Water Data'!D133)))</f>
        <v/>
      </c>
      <c r="BU139" s="373" t="str">
        <f ca="1">+IF(OFFSET('Water Data'!$D$29,0,10*ROW('Water Data'!D133))="","",OFFSET('Water Data'!$D$29,0,10*ROW('Water Data'!D133)))</f>
        <v/>
      </c>
      <c r="BV139" s="373" t="str">
        <f ca="1">+IF(OFFSET('Water Data'!$E$27,0,10*ROW('Water Data'!E133))="","",OFFSET('Water Data'!$E$27,0,10*ROW('Water Data'!E133)))</f>
        <v/>
      </c>
      <c r="BW139" s="373" t="str">
        <f ca="1">+IF(OFFSET('Water Data'!$E$28,0,10*ROW('Water Data'!E133))="","",OFFSET('Water Data'!$E$28,0,10*ROW('Water Data'!E133)))</f>
        <v/>
      </c>
      <c r="BX139" s="373" t="str">
        <f ca="1">+IF(OFFSET('Water Data'!$E$29,0,10*ROW('Water Data'!E133))="","",OFFSET('Water Data'!$E$29,0,10*ROW('Water Data'!E133)))</f>
        <v/>
      </c>
      <c r="BY139" s="373" t="str">
        <f ca="1">+IF(OFFSET('Water Data'!$F$27,0,10*ROW('Water Data'!F133))="","",OFFSET('Water Data'!$F$27,0,10*ROW('Water Data'!F133)))</f>
        <v/>
      </c>
      <c r="BZ139" s="373" t="str">
        <f ca="1">+IF(OFFSET('Water Data'!$F$28,0,10*ROW('Water Data'!F133))="","",OFFSET('Water Data'!$F$28,0,10*ROW('Water Data'!F133)))</f>
        <v/>
      </c>
      <c r="CA139" s="373" t="str">
        <f ca="1">+IF(OFFSET('Water Data'!$F$29,0,10*ROW('Water Data'!F133))="","",OFFSET('Water Data'!$F$29,0,10*ROW('Water Data'!F133)))</f>
        <v/>
      </c>
      <c r="CB139" s="373" t="str">
        <f ca="1">+IF(OFFSET('Water Data'!$G$27,0,10*ROW('Water Data'!G133))="","",OFFSET('Water Data'!$G$27,0,10*ROW('Water Data'!G133)))</f>
        <v/>
      </c>
      <c r="CC139" s="373" t="str">
        <f ca="1">+IF(OFFSET('Water Data'!$G$28,0,10*ROW('Water Data'!G133))="","",OFFSET('Water Data'!$G$28,0,10*ROW('Water Data'!G133)))</f>
        <v/>
      </c>
      <c r="CD139" s="373" t="str">
        <f ca="1">+IF(OFFSET('Water Data'!$G$29,0,10*ROW('Water Data'!G133))="","",OFFSET('Water Data'!$G$29,0,10*ROW('Water Data'!G133)))</f>
        <v/>
      </c>
      <c r="CE139" s="373" t="str">
        <f ca="1">+IF(OFFSET('Water Data'!$H$27,0,10*ROW('Water Data'!H133))="","",OFFSET('Water Data'!$H$27,0,10*ROW('Water Data'!H133)))</f>
        <v/>
      </c>
      <c r="CF139" s="373" t="str">
        <f ca="1">+IF(OFFSET('Water Data'!$H$28,0,10*ROW('Water Data'!H133))="","",OFFSET('Water Data'!$H$28,0,10*ROW('Water Data'!H133)))</f>
        <v/>
      </c>
      <c r="CG139" s="373" t="str">
        <f ca="1">+IF(OFFSET('Water Data'!$H$29,0,10*ROW('Water Data'!H133))="","",OFFSET('Water Data'!$H$29,0,10*ROW('Water Data'!H133)))</f>
        <v/>
      </c>
      <c r="CH139" s="373" t="str">
        <f ca="1">+IF(OFFSET('Water Data'!$I$27,0,10*ROW('Water Data'!I133))="","",OFFSET('Water Data'!$I$27,0,10*ROW('Water Data'!I133)))</f>
        <v/>
      </c>
      <c r="CI139" s="373" t="str">
        <f ca="1">+IF(OFFSET('Water Data'!$I$28,0,10*ROW('Water Data'!I133))="","",OFFSET('Water Data'!$I$28,0,10*ROW('Water Data'!I133)))</f>
        <v/>
      </c>
      <c r="CJ139" s="373" t="str">
        <f ca="1">+IF(OFFSET('Water Data'!$I$29,0,10*ROW('Water Data'!I133))="","",OFFSET('Water Data'!$I$29,0,10*ROW('Water Data'!I133)))</f>
        <v/>
      </c>
      <c r="CK139" s="373" t="str">
        <f ca="1">+IF(OFFSET('Sanitation Data'!$D$28,0,10*ROW('Sanitation Data'!D133))="","",OFFSET('Sanitation Data'!$D$28,0,10*ROW('Sanitation Data'!D133)))</f>
        <v/>
      </c>
      <c r="CL139" s="373" t="str">
        <f ca="1">+IF(OFFSET('Sanitation Data'!$D$29,0,10*ROW('Sanitation Data'!D133))="","",OFFSET('Sanitation Data'!$D$29,0,10*ROW('Sanitation Data'!D133)))</f>
        <v/>
      </c>
      <c r="CM139" s="373" t="str">
        <f ca="1">+IF(OFFSET('Sanitation Data'!$D$30,0,10*ROW('Sanitation Data'!D133))="","",OFFSET('Sanitation Data'!$D$30,0,10*ROW('Sanitation Data'!D133)))</f>
        <v/>
      </c>
      <c r="CN139" s="373" t="str">
        <f ca="1">+IF(OFFSET('Sanitation Data'!$D$31,0,10*ROW('Sanitation Data'!D133))="","",OFFSET('Sanitation Data'!$D$31,0,10*ROW('Sanitation Data'!D133)))</f>
        <v/>
      </c>
      <c r="CO139" s="373" t="str">
        <f ca="1">+IF(OFFSET('Sanitation Data'!$D$32,0,10*ROW('Sanitation Data'!D133))="","",OFFSET('Sanitation Data'!$D$32,0,10*ROW('Sanitation Data'!D133)))</f>
        <v/>
      </c>
      <c r="CP139" s="373" t="str">
        <f ca="1">+IF(OFFSET('Sanitation Data'!$E$28,0,10*ROW('Sanitation Data'!E133))="","",OFFSET('Sanitation Data'!$E$28,0,10*ROW('Sanitation Data'!E133)))</f>
        <v/>
      </c>
      <c r="CQ139" s="373" t="str">
        <f ca="1">+IF(OFFSET('Sanitation Data'!$E$29,0,10*ROW('Sanitation Data'!E133))="","",OFFSET('Sanitation Data'!$E$29,0,10*ROW('Sanitation Data'!E133)))</f>
        <v/>
      </c>
      <c r="CR139" s="373" t="str">
        <f ca="1">+IF(OFFSET('Sanitation Data'!$E$30,0,10*ROW('Sanitation Data'!E133))="","",OFFSET('Sanitation Data'!$E$30,0,10*ROW('Sanitation Data'!E133)))</f>
        <v/>
      </c>
      <c r="CS139" s="373" t="str">
        <f ca="1">+IF(OFFSET('Sanitation Data'!$E$31,0,10*ROW('Sanitation Data'!E133))="","",OFFSET('Sanitation Data'!$E$31,0,10*ROW('Sanitation Data'!E133)))</f>
        <v/>
      </c>
      <c r="CT139" s="373" t="str">
        <f ca="1">+IF(OFFSET('Sanitation Data'!$E$32,0,10*ROW('Sanitation Data'!E133))="","",OFFSET('Sanitation Data'!$E$32,0,10*ROW('Sanitation Data'!E133)))</f>
        <v/>
      </c>
      <c r="CU139" s="373" t="str">
        <f ca="1">+IF(OFFSET('Sanitation Data'!$F$28,0,10*ROW('Sanitation Data'!F133))="","",OFFSET('Sanitation Data'!$F$28,0,10*ROW('Sanitation Data'!F133)))</f>
        <v/>
      </c>
      <c r="CV139" s="373" t="str">
        <f ca="1">+IF(OFFSET('Sanitation Data'!$F$29,0,10*ROW('Sanitation Data'!F133))="","",OFFSET('Sanitation Data'!$F$29,0,10*ROW('Sanitation Data'!F133)))</f>
        <v/>
      </c>
      <c r="CW139" s="373" t="str">
        <f ca="1">+IF(OFFSET('Sanitation Data'!$F$30,0,10*ROW('Sanitation Data'!F133))="","",OFFSET('Sanitation Data'!$F$30,0,10*ROW('Sanitation Data'!F133)))</f>
        <v/>
      </c>
      <c r="CX139" s="373" t="str">
        <f ca="1">+IF(OFFSET('Sanitation Data'!$F$31,0,10*ROW('Sanitation Data'!F133))="","",OFFSET('Sanitation Data'!$F$31,0,10*ROW('Sanitation Data'!F133)))</f>
        <v/>
      </c>
      <c r="CY139" s="373" t="str">
        <f ca="1">+IF(OFFSET('Sanitation Data'!$F$32,0,10*ROW('Sanitation Data'!F133))="","",OFFSET('Sanitation Data'!$F$32,0,10*ROW('Sanitation Data'!F133)))</f>
        <v/>
      </c>
      <c r="CZ139" s="373" t="str">
        <f ca="1">+IF(OFFSET('Sanitation Data'!$G$28,0,10*ROW('Sanitation Data'!G133))="","",OFFSET('Sanitation Data'!$G$28,0,10*ROW('Sanitation Data'!G133)))</f>
        <v/>
      </c>
      <c r="DA139" s="373" t="str">
        <f ca="1">+IF(OFFSET('Sanitation Data'!$G$29,0,10*ROW('Sanitation Data'!G133))="","",OFFSET('Sanitation Data'!$G$29,0,10*ROW('Sanitation Data'!G133)))</f>
        <v/>
      </c>
      <c r="DB139" s="373" t="str">
        <f ca="1">+IF(OFFSET('Sanitation Data'!$G$30,0,10*ROW('Sanitation Data'!G133))="","",OFFSET('Sanitation Data'!$G$30,0,10*ROW('Sanitation Data'!G133)))</f>
        <v/>
      </c>
      <c r="DC139" s="373" t="str">
        <f ca="1">+IF(OFFSET('Sanitation Data'!$G$31,0,10*ROW('Sanitation Data'!G133))="","",OFFSET('Sanitation Data'!$G$31,0,10*ROW('Sanitation Data'!G133)))</f>
        <v/>
      </c>
      <c r="DD139" s="373" t="str">
        <f ca="1">+IF(OFFSET('Sanitation Data'!$G$32,0,10*ROW('Sanitation Data'!G133))="","",OFFSET('Sanitation Data'!$G$32,0,10*ROW('Sanitation Data'!G133)))</f>
        <v/>
      </c>
      <c r="DE139" s="373" t="str">
        <f ca="1">+IF(OFFSET('Sanitation Data'!$H$28,0,10*ROW('Sanitation Data'!H133))="","",OFFSET('Sanitation Data'!$H$28,0,10*ROW('Sanitation Data'!H133)))</f>
        <v/>
      </c>
      <c r="DF139" s="373" t="str">
        <f ca="1">+IF(OFFSET('Sanitation Data'!$H$29,0,10*ROW('Sanitation Data'!H133))="","",OFFSET('Sanitation Data'!$H$29,0,10*ROW('Sanitation Data'!H133)))</f>
        <v/>
      </c>
      <c r="DG139" s="373" t="str">
        <f ca="1">+IF(OFFSET('Sanitation Data'!$H$30,0,10*ROW('Sanitation Data'!H133))="","",OFFSET('Sanitation Data'!$H$30,0,10*ROW('Sanitation Data'!H133)))</f>
        <v/>
      </c>
      <c r="DH139" s="373" t="str">
        <f ca="1">+IF(OFFSET('Sanitation Data'!$H$31,0,10*ROW('Sanitation Data'!H133))="","",OFFSET('Sanitation Data'!$H$31,0,10*ROW('Sanitation Data'!H133)))</f>
        <v/>
      </c>
      <c r="DI139" s="373" t="str">
        <f ca="1">+IF(OFFSET('Sanitation Data'!$H$32,0,10*ROW('Sanitation Data'!H133))="","",OFFSET('Sanitation Data'!$H$32,0,10*ROW('Sanitation Data'!H133)))</f>
        <v/>
      </c>
      <c r="DJ139" s="373" t="str">
        <f ca="1">+IF(OFFSET('Sanitation Data'!$I$28,0,10*ROW('Sanitation Data'!I133))="","",OFFSET('Sanitation Data'!$I$28,0,10*ROW('Sanitation Data'!I133)))</f>
        <v/>
      </c>
      <c r="DK139" s="373" t="str">
        <f ca="1">+IF(OFFSET('Sanitation Data'!$I$29,0,10*ROW('Sanitation Data'!I133))="","",OFFSET('Sanitation Data'!$I$29,0,10*ROW('Sanitation Data'!I133)))</f>
        <v/>
      </c>
      <c r="DL139" s="373" t="str">
        <f ca="1">+IF(OFFSET('Sanitation Data'!$I$30,0,10*ROW('Sanitation Data'!I133))="","",OFFSET('Sanitation Data'!$I$30,0,10*ROW('Sanitation Data'!I133)))</f>
        <v/>
      </c>
      <c r="DM139" s="373" t="str">
        <f ca="1">+IF(OFFSET('Sanitation Data'!$I$31,0,10*ROW('Sanitation Data'!I133))="","",OFFSET('Sanitation Data'!$I$31,0,10*ROW('Sanitation Data'!I133)))</f>
        <v/>
      </c>
      <c r="DN139" s="373" t="str">
        <f ca="1">+IF(OFFSET('Sanitation Data'!$I$32,0,10*ROW('Sanitation Data'!I133))="","",OFFSET('Sanitation Data'!$I$32,0,10*ROW('Sanitation Data'!I133)))</f>
        <v/>
      </c>
      <c r="DO139" s="373" t="str">
        <f ca="1">+IF(OFFSET('Hygiene Data'!$D$11,0,10*ROW('Hygiene Data'!D133))="","",OFFSET('Hygiene Data'!$D$11,0,10*ROW('Hygiene Data'!D133)))</f>
        <v/>
      </c>
      <c r="DP139" s="373" t="str">
        <f ca="1">+IF(OFFSET('Hygiene Data'!$D$12,0,10*ROW('Hygiene Data'!D133))="","",OFFSET('Hygiene Data'!$D$12,0,10*ROW('Hygiene Data'!D133)))</f>
        <v/>
      </c>
      <c r="DQ139" s="373" t="str">
        <f ca="1">+IF(OFFSET('Hygiene Data'!$D$13,0,10*ROW('Hygiene Data'!D133))="","",OFFSET('Hygiene Data'!$D$13,0,10*ROW('Hygiene Data'!D133)))</f>
        <v/>
      </c>
      <c r="DR139" s="373" t="str">
        <f ca="1">+IF(OFFSET('Hygiene Data'!$E$11,0,10*ROW('Hygiene Data'!E133))="","",OFFSET('Hygiene Data'!$E$11,0,10*ROW('Hygiene Data'!E133)))</f>
        <v/>
      </c>
      <c r="DS139" s="373" t="str">
        <f ca="1">+IF(OFFSET('Hygiene Data'!$E$12,0,10*ROW('Hygiene Data'!E133))="","",OFFSET('Hygiene Data'!$E$12,0,10*ROW('Hygiene Data'!E133)))</f>
        <v/>
      </c>
      <c r="DT139" s="373" t="str">
        <f ca="1">+IF(OFFSET('Hygiene Data'!$E$13,0,10*ROW('Hygiene Data'!E133))="","",OFFSET('Hygiene Data'!$E$13,0,10*ROW('Hygiene Data'!E133)))</f>
        <v/>
      </c>
      <c r="DU139" s="373" t="str">
        <f ca="1">+IF(OFFSET('Hygiene Data'!$F$11,0,10*ROW('Hygiene Data'!F133))="","",OFFSET('Hygiene Data'!$F$11,0,10*ROW('Hygiene Data'!F133)))</f>
        <v/>
      </c>
      <c r="DV139" s="373" t="str">
        <f ca="1">+IF(OFFSET('Hygiene Data'!$F$12,0,10*ROW('Hygiene Data'!F133))="","",OFFSET('Hygiene Data'!$F$12,0,10*ROW('Hygiene Data'!F133)))</f>
        <v/>
      </c>
      <c r="DW139" s="373" t="str">
        <f ca="1">+IF(OFFSET('Hygiene Data'!$F$13,0,10*ROW('Hygiene Data'!F133))="","",OFFSET('Hygiene Data'!$F$13,0,10*ROW('Hygiene Data'!F133)))</f>
        <v/>
      </c>
      <c r="DX139" s="373" t="str">
        <f ca="1">+IF(OFFSET('Hygiene Data'!$G$11,0,10*ROW('Hygiene Data'!G133))="","",OFFSET('Hygiene Data'!$G$11,0,10*ROW('Hygiene Data'!G133)))</f>
        <v/>
      </c>
      <c r="DY139" s="373" t="str">
        <f ca="1">+IF(OFFSET('Hygiene Data'!$G$12,0,10*ROW('Hygiene Data'!G133))="","",OFFSET('Hygiene Data'!$G$12,0,10*ROW('Hygiene Data'!G133)))</f>
        <v/>
      </c>
      <c r="DZ139" s="373" t="str">
        <f ca="1">+IF(OFFSET('Hygiene Data'!$G$13,0,10*ROW('Hygiene Data'!G133))="","",OFFSET('Hygiene Data'!$G$13,0,10*ROW('Hygiene Data'!G133)))</f>
        <v/>
      </c>
      <c r="EA139" s="373" t="str">
        <f ca="1">+IF(OFFSET('Hygiene Data'!$H$11,0,10*ROW('Hygiene Data'!H133))="","",OFFSET('Hygiene Data'!$H$11,0,10*ROW('Hygiene Data'!H133)))</f>
        <v/>
      </c>
      <c r="EB139" s="373" t="str">
        <f ca="1">+IF(OFFSET('Hygiene Data'!$H$12,0,10*ROW('Hygiene Data'!H133))="","",OFFSET('Hygiene Data'!$H$12,0,10*ROW('Hygiene Data'!H133)))</f>
        <v/>
      </c>
      <c r="EC139" s="373" t="str">
        <f ca="1">+IF(OFFSET('Hygiene Data'!$H$13,0,10*ROW('Hygiene Data'!H133))="","",OFFSET('Hygiene Data'!$H$13,0,10*ROW('Hygiene Data'!H133)))</f>
        <v/>
      </c>
      <c r="ED139" s="373" t="str">
        <f ca="1">+IF(OFFSET('Hygiene Data'!$I$11,0,10*ROW('Hygiene Data'!I133))="","",OFFSET('Hygiene Data'!$I$11,0,10*ROW('Hygiene Data'!I133)))</f>
        <v/>
      </c>
      <c r="EE139" s="373" t="str">
        <f ca="1">+IF(OFFSET('Hygiene Data'!$I$12,0,10*ROW('Hygiene Data'!I133))="","",OFFSET('Hygiene Data'!$I$12,0,10*ROW('Hygiene Data'!I133)))</f>
        <v/>
      </c>
      <c r="EF139" s="373" t="str">
        <f ca="1">+IF(OFFSET('Hygiene Data'!$I$13,0,10*ROW('Hygiene Data'!I133))="","",OFFSET('Hygiene Data'!$I$13,0,10*ROW('Hygiene Data'!I133)))</f>
        <v/>
      </c>
    </row>
    <row r="140" spans="1:136" x14ac:dyDescent="0.25">
      <c r="A140" s="482" t="str">
        <f ca="1">+IF(OFFSET('Water Data'!$B$2,0,10*ROW('Water Data'!E134))="","",OFFSET('Water Data'!$B$2,0,10*ROW('Water Data'!E134)))</f>
        <v/>
      </c>
      <c r="B140" s="48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9" t="str">
        <f t="shared" ca="1" si="2"/>
        <v/>
      </c>
      <c r="D140" s="51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3" t="str">
        <f ca="1">+IF(OFFSET('Water Data'!$D$27,0,10*ROW('Water Data'!D134))="","",OFFSET('Water Data'!$D$27,0,10*ROW('Water Data'!D134)))</f>
        <v/>
      </c>
      <c r="BT140" s="373" t="str">
        <f ca="1">+IF(OFFSET('Water Data'!$D$28,0,10*ROW('Water Data'!D134))="","",OFFSET('Water Data'!$D$28,0,10*ROW('Water Data'!D134)))</f>
        <v/>
      </c>
      <c r="BU140" s="373" t="str">
        <f ca="1">+IF(OFFSET('Water Data'!$D$29,0,10*ROW('Water Data'!D134))="","",OFFSET('Water Data'!$D$29,0,10*ROW('Water Data'!D134)))</f>
        <v/>
      </c>
      <c r="BV140" s="373" t="str">
        <f ca="1">+IF(OFFSET('Water Data'!$E$27,0,10*ROW('Water Data'!E134))="","",OFFSET('Water Data'!$E$27,0,10*ROW('Water Data'!E134)))</f>
        <v/>
      </c>
      <c r="BW140" s="373" t="str">
        <f ca="1">+IF(OFFSET('Water Data'!$E$28,0,10*ROW('Water Data'!E134))="","",OFFSET('Water Data'!$E$28,0,10*ROW('Water Data'!E134)))</f>
        <v/>
      </c>
      <c r="BX140" s="373" t="str">
        <f ca="1">+IF(OFFSET('Water Data'!$E$29,0,10*ROW('Water Data'!E134))="","",OFFSET('Water Data'!$E$29,0,10*ROW('Water Data'!E134)))</f>
        <v/>
      </c>
      <c r="BY140" s="373" t="str">
        <f ca="1">+IF(OFFSET('Water Data'!$F$27,0,10*ROW('Water Data'!F134))="","",OFFSET('Water Data'!$F$27,0,10*ROW('Water Data'!F134)))</f>
        <v/>
      </c>
      <c r="BZ140" s="373" t="str">
        <f ca="1">+IF(OFFSET('Water Data'!$F$28,0,10*ROW('Water Data'!F134))="","",OFFSET('Water Data'!$F$28,0,10*ROW('Water Data'!F134)))</f>
        <v/>
      </c>
      <c r="CA140" s="373" t="str">
        <f ca="1">+IF(OFFSET('Water Data'!$F$29,0,10*ROW('Water Data'!F134))="","",OFFSET('Water Data'!$F$29,0,10*ROW('Water Data'!F134)))</f>
        <v/>
      </c>
      <c r="CB140" s="373" t="str">
        <f ca="1">+IF(OFFSET('Water Data'!$G$27,0,10*ROW('Water Data'!G134))="","",OFFSET('Water Data'!$G$27,0,10*ROW('Water Data'!G134)))</f>
        <v/>
      </c>
      <c r="CC140" s="373" t="str">
        <f ca="1">+IF(OFFSET('Water Data'!$G$28,0,10*ROW('Water Data'!G134))="","",OFFSET('Water Data'!$G$28,0,10*ROW('Water Data'!G134)))</f>
        <v/>
      </c>
      <c r="CD140" s="373" t="str">
        <f ca="1">+IF(OFFSET('Water Data'!$G$29,0,10*ROW('Water Data'!G134))="","",OFFSET('Water Data'!$G$29,0,10*ROW('Water Data'!G134)))</f>
        <v/>
      </c>
      <c r="CE140" s="373" t="str">
        <f ca="1">+IF(OFFSET('Water Data'!$H$27,0,10*ROW('Water Data'!H134))="","",OFFSET('Water Data'!$H$27,0,10*ROW('Water Data'!H134)))</f>
        <v/>
      </c>
      <c r="CF140" s="373" t="str">
        <f ca="1">+IF(OFFSET('Water Data'!$H$28,0,10*ROW('Water Data'!H134))="","",OFFSET('Water Data'!$H$28,0,10*ROW('Water Data'!H134)))</f>
        <v/>
      </c>
      <c r="CG140" s="373" t="str">
        <f ca="1">+IF(OFFSET('Water Data'!$H$29,0,10*ROW('Water Data'!H134))="","",OFFSET('Water Data'!$H$29,0,10*ROW('Water Data'!H134)))</f>
        <v/>
      </c>
      <c r="CH140" s="373" t="str">
        <f ca="1">+IF(OFFSET('Water Data'!$I$27,0,10*ROW('Water Data'!I134))="","",OFFSET('Water Data'!$I$27,0,10*ROW('Water Data'!I134)))</f>
        <v/>
      </c>
      <c r="CI140" s="373" t="str">
        <f ca="1">+IF(OFFSET('Water Data'!$I$28,0,10*ROW('Water Data'!I134))="","",OFFSET('Water Data'!$I$28,0,10*ROW('Water Data'!I134)))</f>
        <v/>
      </c>
      <c r="CJ140" s="373" t="str">
        <f ca="1">+IF(OFFSET('Water Data'!$I$29,0,10*ROW('Water Data'!I134))="","",OFFSET('Water Data'!$I$29,0,10*ROW('Water Data'!I134)))</f>
        <v/>
      </c>
      <c r="CK140" s="373" t="str">
        <f ca="1">+IF(OFFSET('Sanitation Data'!$D$28,0,10*ROW('Sanitation Data'!D134))="","",OFFSET('Sanitation Data'!$D$28,0,10*ROW('Sanitation Data'!D134)))</f>
        <v/>
      </c>
      <c r="CL140" s="373" t="str">
        <f ca="1">+IF(OFFSET('Sanitation Data'!$D$29,0,10*ROW('Sanitation Data'!D134))="","",OFFSET('Sanitation Data'!$D$29,0,10*ROW('Sanitation Data'!D134)))</f>
        <v/>
      </c>
      <c r="CM140" s="373" t="str">
        <f ca="1">+IF(OFFSET('Sanitation Data'!$D$30,0,10*ROW('Sanitation Data'!D134))="","",OFFSET('Sanitation Data'!$D$30,0,10*ROW('Sanitation Data'!D134)))</f>
        <v/>
      </c>
      <c r="CN140" s="373" t="str">
        <f ca="1">+IF(OFFSET('Sanitation Data'!$D$31,0,10*ROW('Sanitation Data'!D134))="","",OFFSET('Sanitation Data'!$D$31,0,10*ROW('Sanitation Data'!D134)))</f>
        <v/>
      </c>
      <c r="CO140" s="373" t="str">
        <f ca="1">+IF(OFFSET('Sanitation Data'!$D$32,0,10*ROW('Sanitation Data'!D134))="","",OFFSET('Sanitation Data'!$D$32,0,10*ROW('Sanitation Data'!D134)))</f>
        <v/>
      </c>
      <c r="CP140" s="373" t="str">
        <f ca="1">+IF(OFFSET('Sanitation Data'!$E$28,0,10*ROW('Sanitation Data'!E134))="","",OFFSET('Sanitation Data'!$E$28,0,10*ROW('Sanitation Data'!E134)))</f>
        <v/>
      </c>
      <c r="CQ140" s="373" t="str">
        <f ca="1">+IF(OFFSET('Sanitation Data'!$E$29,0,10*ROW('Sanitation Data'!E134))="","",OFFSET('Sanitation Data'!$E$29,0,10*ROW('Sanitation Data'!E134)))</f>
        <v/>
      </c>
      <c r="CR140" s="373" t="str">
        <f ca="1">+IF(OFFSET('Sanitation Data'!$E$30,0,10*ROW('Sanitation Data'!E134))="","",OFFSET('Sanitation Data'!$E$30,0,10*ROW('Sanitation Data'!E134)))</f>
        <v/>
      </c>
      <c r="CS140" s="373" t="str">
        <f ca="1">+IF(OFFSET('Sanitation Data'!$E$31,0,10*ROW('Sanitation Data'!E134))="","",OFFSET('Sanitation Data'!$E$31,0,10*ROW('Sanitation Data'!E134)))</f>
        <v/>
      </c>
      <c r="CT140" s="373" t="str">
        <f ca="1">+IF(OFFSET('Sanitation Data'!$E$32,0,10*ROW('Sanitation Data'!E134))="","",OFFSET('Sanitation Data'!$E$32,0,10*ROW('Sanitation Data'!E134)))</f>
        <v/>
      </c>
      <c r="CU140" s="373" t="str">
        <f ca="1">+IF(OFFSET('Sanitation Data'!$F$28,0,10*ROW('Sanitation Data'!F134))="","",OFFSET('Sanitation Data'!$F$28,0,10*ROW('Sanitation Data'!F134)))</f>
        <v/>
      </c>
      <c r="CV140" s="373" t="str">
        <f ca="1">+IF(OFFSET('Sanitation Data'!$F$29,0,10*ROW('Sanitation Data'!F134))="","",OFFSET('Sanitation Data'!$F$29,0,10*ROW('Sanitation Data'!F134)))</f>
        <v/>
      </c>
      <c r="CW140" s="373" t="str">
        <f ca="1">+IF(OFFSET('Sanitation Data'!$F$30,0,10*ROW('Sanitation Data'!F134))="","",OFFSET('Sanitation Data'!$F$30,0,10*ROW('Sanitation Data'!F134)))</f>
        <v/>
      </c>
      <c r="CX140" s="373" t="str">
        <f ca="1">+IF(OFFSET('Sanitation Data'!$F$31,0,10*ROW('Sanitation Data'!F134))="","",OFFSET('Sanitation Data'!$F$31,0,10*ROW('Sanitation Data'!F134)))</f>
        <v/>
      </c>
      <c r="CY140" s="373" t="str">
        <f ca="1">+IF(OFFSET('Sanitation Data'!$F$32,0,10*ROW('Sanitation Data'!F134))="","",OFFSET('Sanitation Data'!$F$32,0,10*ROW('Sanitation Data'!F134)))</f>
        <v/>
      </c>
      <c r="CZ140" s="373" t="str">
        <f ca="1">+IF(OFFSET('Sanitation Data'!$G$28,0,10*ROW('Sanitation Data'!G134))="","",OFFSET('Sanitation Data'!$G$28,0,10*ROW('Sanitation Data'!G134)))</f>
        <v/>
      </c>
      <c r="DA140" s="373" t="str">
        <f ca="1">+IF(OFFSET('Sanitation Data'!$G$29,0,10*ROW('Sanitation Data'!G134))="","",OFFSET('Sanitation Data'!$G$29,0,10*ROW('Sanitation Data'!G134)))</f>
        <v/>
      </c>
      <c r="DB140" s="373" t="str">
        <f ca="1">+IF(OFFSET('Sanitation Data'!$G$30,0,10*ROW('Sanitation Data'!G134))="","",OFFSET('Sanitation Data'!$G$30,0,10*ROW('Sanitation Data'!G134)))</f>
        <v/>
      </c>
      <c r="DC140" s="373" t="str">
        <f ca="1">+IF(OFFSET('Sanitation Data'!$G$31,0,10*ROW('Sanitation Data'!G134))="","",OFFSET('Sanitation Data'!$G$31,0,10*ROW('Sanitation Data'!G134)))</f>
        <v/>
      </c>
      <c r="DD140" s="373" t="str">
        <f ca="1">+IF(OFFSET('Sanitation Data'!$G$32,0,10*ROW('Sanitation Data'!G134))="","",OFFSET('Sanitation Data'!$G$32,0,10*ROW('Sanitation Data'!G134)))</f>
        <v/>
      </c>
      <c r="DE140" s="373" t="str">
        <f ca="1">+IF(OFFSET('Sanitation Data'!$H$28,0,10*ROW('Sanitation Data'!H134))="","",OFFSET('Sanitation Data'!$H$28,0,10*ROW('Sanitation Data'!H134)))</f>
        <v/>
      </c>
      <c r="DF140" s="373" t="str">
        <f ca="1">+IF(OFFSET('Sanitation Data'!$H$29,0,10*ROW('Sanitation Data'!H134))="","",OFFSET('Sanitation Data'!$H$29,0,10*ROW('Sanitation Data'!H134)))</f>
        <v/>
      </c>
      <c r="DG140" s="373" t="str">
        <f ca="1">+IF(OFFSET('Sanitation Data'!$H$30,0,10*ROW('Sanitation Data'!H134))="","",OFFSET('Sanitation Data'!$H$30,0,10*ROW('Sanitation Data'!H134)))</f>
        <v/>
      </c>
      <c r="DH140" s="373" t="str">
        <f ca="1">+IF(OFFSET('Sanitation Data'!$H$31,0,10*ROW('Sanitation Data'!H134))="","",OFFSET('Sanitation Data'!$H$31,0,10*ROW('Sanitation Data'!H134)))</f>
        <v/>
      </c>
      <c r="DI140" s="373" t="str">
        <f ca="1">+IF(OFFSET('Sanitation Data'!$H$32,0,10*ROW('Sanitation Data'!H134))="","",OFFSET('Sanitation Data'!$H$32,0,10*ROW('Sanitation Data'!H134)))</f>
        <v/>
      </c>
      <c r="DJ140" s="373" t="str">
        <f ca="1">+IF(OFFSET('Sanitation Data'!$I$28,0,10*ROW('Sanitation Data'!I134))="","",OFFSET('Sanitation Data'!$I$28,0,10*ROW('Sanitation Data'!I134)))</f>
        <v/>
      </c>
      <c r="DK140" s="373" t="str">
        <f ca="1">+IF(OFFSET('Sanitation Data'!$I$29,0,10*ROW('Sanitation Data'!I134))="","",OFFSET('Sanitation Data'!$I$29,0,10*ROW('Sanitation Data'!I134)))</f>
        <v/>
      </c>
      <c r="DL140" s="373" t="str">
        <f ca="1">+IF(OFFSET('Sanitation Data'!$I$30,0,10*ROW('Sanitation Data'!I134))="","",OFFSET('Sanitation Data'!$I$30,0,10*ROW('Sanitation Data'!I134)))</f>
        <v/>
      </c>
      <c r="DM140" s="373" t="str">
        <f ca="1">+IF(OFFSET('Sanitation Data'!$I$31,0,10*ROW('Sanitation Data'!I134))="","",OFFSET('Sanitation Data'!$I$31,0,10*ROW('Sanitation Data'!I134)))</f>
        <v/>
      </c>
      <c r="DN140" s="373" t="str">
        <f ca="1">+IF(OFFSET('Sanitation Data'!$I$32,0,10*ROW('Sanitation Data'!I134))="","",OFFSET('Sanitation Data'!$I$32,0,10*ROW('Sanitation Data'!I134)))</f>
        <v/>
      </c>
      <c r="DO140" s="373" t="str">
        <f ca="1">+IF(OFFSET('Hygiene Data'!$D$11,0,10*ROW('Hygiene Data'!D134))="","",OFFSET('Hygiene Data'!$D$11,0,10*ROW('Hygiene Data'!D134)))</f>
        <v/>
      </c>
      <c r="DP140" s="373" t="str">
        <f ca="1">+IF(OFFSET('Hygiene Data'!$D$12,0,10*ROW('Hygiene Data'!D134))="","",OFFSET('Hygiene Data'!$D$12,0,10*ROW('Hygiene Data'!D134)))</f>
        <v/>
      </c>
      <c r="DQ140" s="373" t="str">
        <f ca="1">+IF(OFFSET('Hygiene Data'!$D$13,0,10*ROW('Hygiene Data'!D134))="","",OFFSET('Hygiene Data'!$D$13,0,10*ROW('Hygiene Data'!D134)))</f>
        <v/>
      </c>
      <c r="DR140" s="373" t="str">
        <f ca="1">+IF(OFFSET('Hygiene Data'!$E$11,0,10*ROW('Hygiene Data'!E134))="","",OFFSET('Hygiene Data'!$E$11,0,10*ROW('Hygiene Data'!E134)))</f>
        <v/>
      </c>
      <c r="DS140" s="373" t="str">
        <f ca="1">+IF(OFFSET('Hygiene Data'!$E$12,0,10*ROW('Hygiene Data'!E134))="","",OFFSET('Hygiene Data'!$E$12,0,10*ROW('Hygiene Data'!E134)))</f>
        <v/>
      </c>
      <c r="DT140" s="373" t="str">
        <f ca="1">+IF(OFFSET('Hygiene Data'!$E$13,0,10*ROW('Hygiene Data'!E134))="","",OFFSET('Hygiene Data'!$E$13,0,10*ROW('Hygiene Data'!E134)))</f>
        <v/>
      </c>
      <c r="DU140" s="373" t="str">
        <f ca="1">+IF(OFFSET('Hygiene Data'!$F$11,0,10*ROW('Hygiene Data'!F134))="","",OFFSET('Hygiene Data'!$F$11,0,10*ROW('Hygiene Data'!F134)))</f>
        <v/>
      </c>
      <c r="DV140" s="373" t="str">
        <f ca="1">+IF(OFFSET('Hygiene Data'!$F$12,0,10*ROW('Hygiene Data'!F134))="","",OFFSET('Hygiene Data'!$F$12,0,10*ROW('Hygiene Data'!F134)))</f>
        <v/>
      </c>
      <c r="DW140" s="373" t="str">
        <f ca="1">+IF(OFFSET('Hygiene Data'!$F$13,0,10*ROW('Hygiene Data'!F134))="","",OFFSET('Hygiene Data'!$F$13,0,10*ROW('Hygiene Data'!F134)))</f>
        <v/>
      </c>
      <c r="DX140" s="373" t="str">
        <f ca="1">+IF(OFFSET('Hygiene Data'!$G$11,0,10*ROW('Hygiene Data'!G134))="","",OFFSET('Hygiene Data'!$G$11,0,10*ROW('Hygiene Data'!G134)))</f>
        <v/>
      </c>
      <c r="DY140" s="373" t="str">
        <f ca="1">+IF(OFFSET('Hygiene Data'!$G$12,0,10*ROW('Hygiene Data'!G134))="","",OFFSET('Hygiene Data'!$G$12,0,10*ROW('Hygiene Data'!G134)))</f>
        <v/>
      </c>
      <c r="DZ140" s="373" t="str">
        <f ca="1">+IF(OFFSET('Hygiene Data'!$G$13,0,10*ROW('Hygiene Data'!G134))="","",OFFSET('Hygiene Data'!$G$13,0,10*ROW('Hygiene Data'!G134)))</f>
        <v/>
      </c>
      <c r="EA140" s="373" t="str">
        <f ca="1">+IF(OFFSET('Hygiene Data'!$H$11,0,10*ROW('Hygiene Data'!H134))="","",OFFSET('Hygiene Data'!$H$11,0,10*ROW('Hygiene Data'!H134)))</f>
        <v/>
      </c>
      <c r="EB140" s="373" t="str">
        <f ca="1">+IF(OFFSET('Hygiene Data'!$H$12,0,10*ROW('Hygiene Data'!H134))="","",OFFSET('Hygiene Data'!$H$12,0,10*ROW('Hygiene Data'!H134)))</f>
        <v/>
      </c>
      <c r="EC140" s="373" t="str">
        <f ca="1">+IF(OFFSET('Hygiene Data'!$H$13,0,10*ROW('Hygiene Data'!H134))="","",OFFSET('Hygiene Data'!$H$13,0,10*ROW('Hygiene Data'!H134)))</f>
        <v/>
      </c>
      <c r="ED140" s="373" t="str">
        <f ca="1">+IF(OFFSET('Hygiene Data'!$I$11,0,10*ROW('Hygiene Data'!I134))="","",OFFSET('Hygiene Data'!$I$11,0,10*ROW('Hygiene Data'!I134)))</f>
        <v/>
      </c>
      <c r="EE140" s="373" t="str">
        <f ca="1">+IF(OFFSET('Hygiene Data'!$I$12,0,10*ROW('Hygiene Data'!I134))="","",OFFSET('Hygiene Data'!$I$12,0,10*ROW('Hygiene Data'!I134)))</f>
        <v/>
      </c>
      <c r="EF140" s="373" t="str">
        <f ca="1">+IF(OFFSET('Hygiene Data'!$I$13,0,10*ROW('Hygiene Data'!I134))="","",OFFSET('Hygiene Data'!$I$13,0,10*ROW('Hygiene Data'!I134)))</f>
        <v/>
      </c>
    </row>
    <row r="141" spans="1:136" x14ac:dyDescent="0.25">
      <c r="A141" s="482" t="str">
        <f ca="1">+IF(OFFSET('Water Data'!$B$2,0,10*ROW('Water Data'!E135))="","",OFFSET('Water Data'!$B$2,0,10*ROW('Water Data'!E135)))</f>
        <v/>
      </c>
      <c r="B141" s="48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9" t="str">
        <f t="shared" ca="1" si="2"/>
        <v/>
      </c>
      <c r="D141" s="51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3" t="str">
        <f ca="1">+IF(OFFSET('Water Data'!$D$27,0,10*ROW('Water Data'!D135))="","",OFFSET('Water Data'!$D$27,0,10*ROW('Water Data'!D135)))</f>
        <v/>
      </c>
      <c r="BT141" s="373" t="str">
        <f ca="1">+IF(OFFSET('Water Data'!$D$28,0,10*ROW('Water Data'!D135))="","",OFFSET('Water Data'!$D$28,0,10*ROW('Water Data'!D135)))</f>
        <v/>
      </c>
      <c r="BU141" s="373" t="str">
        <f ca="1">+IF(OFFSET('Water Data'!$D$29,0,10*ROW('Water Data'!D135))="","",OFFSET('Water Data'!$D$29,0,10*ROW('Water Data'!D135)))</f>
        <v/>
      </c>
      <c r="BV141" s="373" t="str">
        <f ca="1">+IF(OFFSET('Water Data'!$E$27,0,10*ROW('Water Data'!E135))="","",OFFSET('Water Data'!$E$27,0,10*ROW('Water Data'!E135)))</f>
        <v/>
      </c>
      <c r="BW141" s="373" t="str">
        <f ca="1">+IF(OFFSET('Water Data'!$E$28,0,10*ROW('Water Data'!E135))="","",OFFSET('Water Data'!$E$28,0,10*ROW('Water Data'!E135)))</f>
        <v/>
      </c>
      <c r="BX141" s="373" t="str">
        <f ca="1">+IF(OFFSET('Water Data'!$E$29,0,10*ROW('Water Data'!E135))="","",OFFSET('Water Data'!$E$29,0,10*ROW('Water Data'!E135)))</f>
        <v/>
      </c>
      <c r="BY141" s="373" t="str">
        <f ca="1">+IF(OFFSET('Water Data'!$F$27,0,10*ROW('Water Data'!F135))="","",OFFSET('Water Data'!$F$27,0,10*ROW('Water Data'!F135)))</f>
        <v/>
      </c>
      <c r="BZ141" s="373" t="str">
        <f ca="1">+IF(OFFSET('Water Data'!$F$28,0,10*ROW('Water Data'!F135))="","",OFFSET('Water Data'!$F$28,0,10*ROW('Water Data'!F135)))</f>
        <v/>
      </c>
      <c r="CA141" s="373" t="str">
        <f ca="1">+IF(OFFSET('Water Data'!$F$29,0,10*ROW('Water Data'!F135))="","",OFFSET('Water Data'!$F$29,0,10*ROW('Water Data'!F135)))</f>
        <v/>
      </c>
      <c r="CB141" s="373" t="str">
        <f ca="1">+IF(OFFSET('Water Data'!$G$27,0,10*ROW('Water Data'!G135))="","",OFFSET('Water Data'!$G$27,0,10*ROW('Water Data'!G135)))</f>
        <v/>
      </c>
      <c r="CC141" s="373" t="str">
        <f ca="1">+IF(OFFSET('Water Data'!$G$28,0,10*ROW('Water Data'!G135))="","",OFFSET('Water Data'!$G$28,0,10*ROW('Water Data'!G135)))</f>
        <v/>
      </c>
      <c r="CD141" s="373" t="str">
        <f ca="1">+IF(OFFSET('Water Data'!$G$29,0,10*ROW('Water Data'!G135))="","",OFFSET('Water Data'!$G$29,0,10*ROW('Water Data'!G135)))</f>
        <v/>
      </c>
      <c r="CE141" s="373" t="str">
        <f ca="1">+IF(OFFSET('Water Data'!$H$27,0,10*ROW('Water Data'!H135))="","",OFFSET('Water Data'!$H$27,0,10*ROW('Water Data'!H135)))</f>
        <v/>
      </c>
      <c r="CF141" s="373" t="str">
        <f ca="1">+IF(OFFSET('Water Data'!$H$28,0,10*ROW('Water Data'!H135))="","",OFFSET('Water Data'!$H$28,0,10*ROW('Water Data'!H135)))</f>
        <v/>
      </c>
      <c r="CG141" s="373" t="str">
        <f ca="1">+IF(OFFSET('Water Data'!$H$29,0,10*ROW('Water Data'!H135))="","",OFFSET('Water Data'!$H$29,0,10*ROW('Water Data'!H135)))</f>
        <v/>
      </c>
      <c r="CH141" s="373" t="str">
        <f ca="1">+IF(OFFSET('Water Data'!$I$27,0,10*ROW('Water Data'!I135))="","",OFFSET('Water Data'!$I$27,0,10*ROW('Water Data'!I135)))</f>
        <v/>
      </c>
      <c r="CI141" s="373" t="str">
        <f ca="1">+IF(OFFSET('Water Data'!$I$28,0,10*ROW('Water Data'!I135))="","",OFFSET('Water Data'!$I$28,0,10*ROW('Water Data'!I135)))</f>
        <v/>
      </c>
      <c r="CJ141" s="373" t="str">
        <f ca="1">+IF(OFFSET('Water Data'!$I$29,0,10*ROW('Water Data'!I135))="","",OFFSET('Water Data'!$I$29,0,10*ROW('Water Data'!I135)))</f>
        <v/>
      </c>
      <c r="CK141" s="373" t="str">
        <f ca="1">+IF(OFFSET('Sanitation Data'!$D$28,0,10*ROW('Sanitation Data'!D135))="","",OFFSET('Sanitation Data'!$D$28,0,10*ROW('Sanitation Data'!D135)))</f>
        <v/>
      </c>
      <c r="CL141" s="373" t="str">
        <f ca="1">+IF(OFFSET('Sanitation Data'!$D$29,0,10*ROW('Sanitation Data'!D135))="","",OFFSET('Sanitation Data'!$D$29,0,10*ROW('Sanitation Data'!D135)))</f>
        <v/>
      </c>
      <c r="CM141" s="373" t="str">
        <f ca="1">+IF(OFFSET('Sanitation Data'!$D$30,0,10*ROW('Sanitation Data'!D135))="","",OFFSET('Sanitation Data'!$D$30,0,10*ROW('Sanitation Data'!D135)))</f>
        <v/>
      </c>
      <c r="CN141" s="373" t="str">
        <f ca="1">+IF(OFFSET('Sanitation Data'!$D$31,0,10*ROW('Sanitation Data'!D135))="","",OFFSET('Sanitation Data'!$D$31,0,10*ROW('Sanitation Data'!D135)))</f>
        <v/>
      </c>
      <c r="CO141" s="373" t="str">
        <f ca="1">+IF(OFFSET('Sanitation Data'!$D$32,0,10*ROW('Sanitation Data'!D135))="","",OFFSET('Sanitation Data'!$D$32,0,10*ROW('Sanitation Data'!D135)))</f>
        <v/>
      </c>
      <c r="CP141" s="373" t="str">
        <f ca="1">+IF(OFFSET('Sanitation Data'!$E$28,0,10*ROW('Sanitation Data'!E135))="","",OFFSET('Sanitation Data'!$E$28,0,10*ROW('Sanitation Data'!E135)))</f>
        <v/>
      </c>
      <c r="CQ141" s="373" t="str">
        <f ca="1">+IF(OFFSET('Sanitation Data'!$E$29,0,10*ROW('Sanitation Data'!E135))="","",OFFSET('Sanitation Data'!$E$29,0,10*ROW('Sanitation Data'!E135)))</f>
        <v/>
      </c>
      <c r="CR141" s="373" t="str">
        <f ca="1">+IF(OFFSET('Sanitation Data'!$E$30,0,10*ROW('Sanitation Data'!E135))="","",OFFSET('Sanitation Data'!$E$30,0,10*ROW('Sanitation Data'!E135)))</f>
        <v/>
      </c>
      <c r="CS141" s="373" t="str">
        <f ca="1">+IF(OFFSET('Sanitation Data'!$E$31,0,10*ROW('Sanitation Data'!E135))="","",OFFSET('Sanitation Data'!$E$31,0,10*ROW('Sanitation Data'!E135)))</f>
        <v/>
      </c>
      <c r="CT141" s="373" t="str">
        <f ca="1">+IF(OFFSET('Sanitation Data'!$E$32,0,10*ROW('Sanitation Data'!E135))="","",OFFSET('Sanitation Data'!$E$32,0,10*ROW('Sanitation Data'!E135)))</f>
        <v/>
      </c>
      <c r="CU141" s="373" t="str">
        <f ca="1">+IF(OFFSET('Sanitation Data'!$F$28,0,10*ROW('Sanitation Data'!F135))="","",OFFSET('Sanitation Data'!$F$28,0,10*ROW('Sanitation Data'!F135)))</f>
        <v/>
      </c>
      <c r="CV141" s="373" t="str">
        <f ca="1">+IF(OFFSET('Sanitation Data'!$F$29,0,10*ROW('Sanitation Data'!F135))="","",OFFSET('Sanitation Data'!$F$29,0,10*ROW('Sanitation Data'!F135)))</f>
        <v/>
      </c>
      <c r="CW141" s="373" t="str">
        <f ca="1">+IF(OFFSET('Sanitation Data'!$F$30,0,10*ROW('Sanitation Data'!F135))="","",OFFSET('Sanitation Data'!$F$30,0,10*ROW('Sanitation Data'!F135)))</f>
        <v/>
      </c>
      <c r="CX141" s="373" t="str">
        <f ca="1">+IF(OFFSET('Sanitation Data'!$F$31,0,10*ROW('Sanitation Data'!F135))="","",OFFSET('Sanitation Data'!$F$31,0,10*ROW('Sanitation Data'!F135)))</f>
        <v/>
      </c>
      <c r="CY141" s="373" t="str">
        <f ca="1">+IF(OFFSET('Sanitation Data'!$F$32,0,10*ROW('Sanitation Data'!F135))="","",OFFSET('Sanitation Data'!$F$32,0,10*ROW('Sanitation Data'!F135)))</f>
        <v/>
      </c>
      <c r="CZ141" s="373" t="str">
        <f ca="1">+IF(OFFSET('Sanitation Data'!$G$28,0,10*ROW('Sanitation Data'!G135))="","",OFFSET('Sanitation Data'!$G$28,0,10*ROW('Sanitation Data'!G135)))</f>
        <v/>
      </c>
      <c r="DA141" s="373" t="str">
        <f ca="1">+IF(OFFSET('Sanitation Data'!$G$29,0,10*ROW('Sanitation Data'!G135))="","",OFFSET('Sanitation Data'!$G$29,0,10*ROW('Sanitation Data'!G135)))</f>
        <v/>
      </c>
      <c r="DB141" s="373" t="str">
        <f ca="1">+IF(OFFSET('Sanitation Data'!$G$30,0,10*ROW('Sanitation Data'!G135))="","",OFFSET('Sanitation Data'!$G$30,0,10*ROW('Sanitation Data'!G135)))</f>
        <v/>
      </c>
      <c r="DC141" s="373" t="str">
        <f ca="1">+IF(OFFSET('Sanitation Data'!$G$31,0,10*ROW('Sanitation Data'!G135))="","",OFFSET('Sanitation Data'!$G$31,0,10*ROW('Sanitation Data'!G135)))</f>
        <v/>
      </c>
      <c r="DD141" s="373" t="str">
        <f ca="1">+IF(OFFSET('Sanitation Data'!$G$32,0,10*ROW('Sanitation Data'!G135))="","",OFFSET('Sanitation Data'!$G$32,0,10*ROW('Sanitation Data'!G135)))</f>
        <v/>
      </c>
      <c r="DE141" s="373" t="str">
        <f ca="1">+IF(OFFSET('Sanitation Data'!$H$28,0,10*ROW('Sanitation Data'!H135))="","",OFFSET('Sanitation Data'!$H$28,0,10*ROW('Sanitation Data'!H135)))</f>
        <v/>
      </c>
      <c r="DF141" s="373" t="str">
        <f ca="1">+IF(OFFSET('Sanitation Data'!$H$29,0,10*ROW('Sanitation Data'!H135))="","",OFFSET('Sanitation Data'!$H$29,0,10*ROW('Sanitation Data'!H135)))</f>
        <v/>
      </c>
      <c r="DG141" s="373" t="str">
        <f ca="1">+IF(OFFSET('Sanitation Data'!$H$30,0,10*ROW('Sanitation Data'!H135))="","",OFFSET('Sanitation Data'!$H$30,0,10*ROW('Sanitation Data'!H135)))</f>
        <v/>
      </c>
      <c r="DH141" s="373" t="str">
        <f ca="1">+IF(OFFSET('Sanitation Data'!$H$31,0,10*ROW('Sanitation Data'!H135))="","",OFFSET('Sanitation Data'!$H$31,0,10*ROW('Sanitation Data'!H135)))</f>
        <v/>
      </c>
      <c r="DI141" s="373" t="str">
        <f ca="1">+IF(OFFSET('Sanitation Data'!$H$32,0,10*ROW('Sanitation Data'!H135))="","",OFFSET('Sanitation Data'!$H$32,0,10*ROW('Sanitation Data'!H135)))</f>
        <v/>
      </c>
      <c r="DJ141" s="373" t="str">
        <f ca="1">+IF(OFFSET('Sanitation Data'!$I$28,0,10*ROW('Sanitation Data'!I135))="","",OFFSET('Sanitation Data'!$I$28,0,10*ROW('Sanitation Data'!I135)))</f>
        <v/>
      </c>
      <c r="DK141" s="373" t="str">
        <f ca="1">+IF(OFFSET('Sanitation Data'!$I$29,0,10*ROW('Sanitation Data'!I135))="","",OFFSET('Sanitation Data'!$I$29,0,10*ROW('Sanitation Data'!I135)))</f>
        <v/>
      </c>
      <c r="DL141" s="373" t="str">
        <f ca="1">+IF(OFFSET('Sanitation Data'!$I$30,0,10*ROW('Sanitation Data'!I135))="","",OFFSET('Sanitation Data'!$I$30,0,10*ROW('Sanitation Data'!I135)))</f>
        <v/>
      </c>
      <c r="DM141" s="373" t="str">
        <f ca="1">+IF(OFFSET('Sanitation Data'!$I$31,0,10*ROW('Sanitation Data'!I135))="","",OFFSET('Sanitation Data'!$I$31,0,10*ROW('Sanitation Data'!I135)))</f>
        <v/>
      </c>
      <c r="DN141" s="373" t="str">
        <f ca="1">+IF(OFFSET('Sanitation Data'!$I$32,0,10*ROW('Sanitation Data'!I135))="","",OFFSET('Sanitation Data'!$I$32,0,10*ROW('Sanitation Data'!I135)))</f>
        <v/>
      </c>
      <c r="DO141" s="373" t="str">
        <f ca="1">+IF(OFFSET('Hygiene Data'!$D$11,0,10*ROW('Hygiene Data'!D135))="","",OFFSET('Hygiene Data'!$D$11,0,10*ROW('Hygiene Data'!D135)))</f>
        <v/>
      </c>
      <c r="DP141" s="373" t="str">
        <f ca="1">+IF(OFFSET('Hygiene Data'!$D$12,0,10*ROW('Hygiene Data'!D135))="","",OFFSET('Hygiene Data'!$D$12,0,10*ROW('Hygiene Data'!D135)))</f>
        <v/>
      </c>
      <c r="DQ141" s="373" t="str">
        <f ca="1">+IF(OFFSET('Hygiene Data'!$D$13,0,10*ROW('Hygiene Data'!D135))="","",OFFSET('Hygiene Data'!$D$13,0,10*ROW('Hygiene Data'!D135)))</f>
        <v/>
      </c>
      <c r="DR141" s="373" t="str">
        <f ca="1">+IF(OFFSET('Hygiene Data'!$E$11,0,10*ROW('Hygiene Data'!E135))="","",OFFSET('Hygiene Data'!$E$11,0,10*ROW('Hygiene Data'!E135)))</f>
        <v/>
      </c>
      <c r="DS141" s="373" t="str">
        <f ca="1">+IF(OFFSET('Hygiene Data'!$E$12,0,10*ROW('Hygiene Data'!E135))="","",OFFSET('Hygiene Data'!$E$12,0,10*ROW('Hygiene Data'!E135)))</f>
        <v/>
      </c>
      <c r="DT141" s="373" t="str">
        <f ca="1">+IF(OFFSET('Hygiene Data'!$E$13,0,10*ROW('Hygiene Data'!E135))="","",OFFSET('Hygiene Data'!$E$13,0,10*ROW('Hygiene Data'!E135)))</f>
        <v/>
      </c>
      <c r="DU141" s="373" t="str">
        <f ca="1">+IF(OFFSET('Hygiene Data'!$F$11,0,10*ROW('Hygiene Data'!F135))="","",OFFSET('Hygiene Data'!$F$11,0,10*ROW('Hygiene Data'!F135)))</f>
        <v/>
      </c>
      <c r="DV141" s="373" t="str">
        <f ca="1">+IF(OFFSET('Hygiene Data'!$F$12,0,10*ROW('Hygiene Data'!F135))="","",OFFSET('Hygiene Data'!$F$12,0,10*ROW('Hygiene Data'!F135)))</f>
        <v/>
      </c>
      <c r="DW141" s="373" t="str">
        <f ca="1">+IF(OFFSET('Hygiene Data'!$F$13,0,10*ROW('Hygiene Data'!F135))="","",OFFSET('Hygiene Data'!$F$13,0,10*ROW('Hygiene Data'!F135)))</f>
        <v/>
      </c>
      <c r="DX141" s="373" t="str">
        <f ca="1">+IF(OFFSET('Hygiene Data'!$G$11,0,10*ROW('Hygiene Data'!G135))="","",OFFSET('Hygiene Data'!$G$11,0,10*ROW('Hygiene Data'!G135)))</f>
        <v/>
      </c>
      <c r="DY141" s="373" t="str">
        <f ca="1">+IF(OFFSET('Hygiene Data'!$G$12,0,10*ROW('Hygiene Data'!G135))="","",OFFSET('Hygiene Data'!$G$12,0,10*ROW('Hygiene Data'!G135)))</f>
        <v/>
      </c>
      <c r="DZ141" s="373" t="str">
        <f ca="1">+IF(OFFSET('Hygiene Data'!$G$13,0,10*ROW('Hygiene Data'!G135))="","",OFFSET('Hygiene Data'!$G$13,0,10*ROW('Hygiene Data'!G135)))</f>
        <v/>
      </c>
      <c r="EA141" s="373" t="str">
        <f ca="1">+IF(OFFSET('Hygiene Data'!$H$11,0,10*ROW('Hygiene Data'!H135))="","",OFFSET('Hygiene Data'!$H$11,0,10*ROW('Hygiene Data'!H135)))</f>
        <v/>
      </c>
      <c r="EB141" s="373" t="str">
        <f ca="1">+IF(OFFSET('Hygiene Data'!$H$12,0,10*ROW('Hygiene Data'!H135))="","",OFFSET('Hygiene Data'!$H$12,0,10*ROW('Hygiene Data'!H135)))</f>
        <v/>
      </c>
      <c r="EC141" s="373" t="str">
        <f ca="1">+IF(OFFSET('Hygiene Data'!$H$13,0,10*ROW('Hygiene Data'!H135))="","",OFFSET('Hygiene Data'!$H$13,0,10*ROW('Hygiene Data'!H135)))</f>
        <v/>
      </c>
      <c r="ED141" s="373" t="str">
        <f ca="1">+IF(OFFSET('Hygiene Data'!$I$11,0,10*ROW('Hygiene Data'!I135))="","",OFFSET('Hygiene Data'!$I$11,0,10*ROW('Hygiene Data'!I135)))</f>
        <v/>
      </c>
      <c r="EE141" s="373" t="str">
        <f ca="1">+IF(OFFSET('Hygiene Data'!$I$12,0,10*ROW('Hygiene Data'!I135))="","",OFFSET('Hygiene Data'!$I$12,0,10*ROW('Hygiene Data'!I135)))</f>
        <v/>
      </c>
      <c r="EF141" s="373" t="str">
        <f ca="1">+IF(OFFSET('Hygiene Data'!$I$13,0,10*ROW('Hygiene Data'!I135))="","",OFFSET('Hygiene Data'!$I$13,0,10*ROW('Hygiene Data'!I135)))</f>
        <v/>
      </c>
    </row>
    <row r="142" spans="1:136" x14ac:dyDescent="0.25">
      <c r="A142" s="482" t="str">
        <f ca="1">+IF(OFFSET('Water Data'!$B$2,0,10*ROW('Water Data'!E136))="","",OFFSET('Water Data'!$B$2,0,10*ROW('Water Data'!E136)))</f>
        <v/>
      </c>
      <c r="B142" s="48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9" t="str">
        <f t="shared" ca="1" si="2"/>
        <v/>
      </c>
      <c r="D142" s="51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3" t="str">
        <f ca="1">+IF(OFFSET('Water Data'!$D$27,0,10*ROW('Water Data'!D136))="","",OFFSET('Water Data'!$D$27,0,10*ROW('Water Data'!D136)))</f>
        <v/>
      </c>
      <c r="BT142" s="373" t="str">
        <f ca="1">+IF(OFFSET('Water Data'!$D$28,0,10*ROW('Water Data'!D136))="","",OFFSET('Water Data'!$D$28,0,10*ROW('Water Data'!D136)))</f>
        <v/>
      </c>
      <c r="BU142" s="373" t="str">
        <f ca="1">+IF(OFFSET('Water Data'!$D$29,0,10*ROW('Water Data'!D136))="","",OFFSET('Water Data'!$D$29,0,10*ROW('Water Data'!D136)))</f>
        <v/>
      </c>
      <c r="BV142" s="373" t="str">
        <f ca="1">+IF(OFFSET('Water Data'!$E$27,0,10*ROW('Water Data'!E136))="","",OFFSET('Water Data'!$E$27,0,10*ROW('Water Data'!E136)))</f>
        <v/>
      </c>
      <c r="BW142" s="373" t="str">
        <f ca="1">+IF(OFFSET('Water Data'!$E$28,0,10*ROW('Water Data'!E136))="","",OFFSET('Water Data'!$E$28,0,10*ROW('Water Data'!E136)))</f>
        <v/>
      </c>
      <c r="BX142" s="373" t="str">
        <f ca="1">+IF(OFFSET('Water Data'!$E$29,0,10*ROW('Water Data'!E136))="","",OFFSET('Water Data'!$E$29,0,10*ROW('Water Data'!E136)))</f>
        <v/>
      </c>
      <c r="BY142" s="373" t="str">
        <f ca="1">+IF(OFFSET('Water Data'!$F$27,0,10*ROW('Water Data'!F136))="","",OFFSET('Water Data'!$F$27,0,10*ROW('Water Data'!F136)))</f>
        <v/>
      </c>
      <c r="BZ142" s="373" t="str">
        <f ca="1">+IF(OFFSET('Water Data'!$F$28,0,10*ROW('Water Data'!F136))="","",OFFSET('Water Data'!$F$28,0,10*ROW('Water Data'!F136)))</f>
        <v/>
      </c>
      <c r="CA142" s="373" t="str">
        <f ca="1">+IF(OFFSET('Water Data'!$F$29,0,10*ROW('Water Data'!F136))="","",OFFSET('Water Data'!$F$29,0,10*ROW('Water Data'!F136)))</f>
        <v/>
      </c>
      <c r="CB142" s="373" t="str">
        <f ca="1">+IF(OFFSET('Water Data'!$G$27,0,10*ROW('Water Data'!G136))="","",OFFSET('Water Data'!$G$27,0,10*ROW('Water Data'!G136)))</f>
        <v/>
      </c>
      <c r="CC142" s="373" t="str">
        <f ca="1">+IF(OFFSET('Water Data'!$G$28,0,10*ROW('Water Data'!G136))="","",OFFSET('Water Data'!$G$28,0,10*ROW('Water Data'!G136)))</f>
        <v/>
      </c>
      <c r="CD142" s="373" t="str">
        <f ca="1">+IF(OFFSET('Water Data'!$G$29,0,10*ROW('Water Data'!G136))="","",OFFSET('Water Data'!$G$29,0,10*ROW('Water Data'!G136)))</f>
        <v/>
      </c>
      <c r="CE142" s="373" t="str">
        <f ca="1">+IF(OFFSET('Water Data'!$H$27,0,10*ROW('Water Data'!H136))="","",OFFSET('Water Data'!$H$27,0,10*ROW('Water Data'!H136)))</f>
        <v/>
      </c>
      <c r="CF142" s="373" t="str">
        <f ca="1">+IF(OFFSET('Water Data'!$H$28,0,10*ROW('Water Data'!H136))="","",OFFSET('Water Data'!$H$28,0,10*ROW('Water Data'!H136)))</f>
        <v/>
      </c>
      <c r="CG142" s="373" t="str">
        <f ca="1">+IF(OFFSET('Water Data'!$H$29,0,10*ROW('Water Data'!H136))="","",OFFSET('Water Data'!$H$29,0,10*ROW('Water Data'!H136)))</f>
        <v/>
      </c>
      <c r="CH142" s="373" t="str">
        <f ca="1">+IF(OFFSET('Water Data'!$I$27,0,10*ROW('Water Data'!I136))="","",OFFSET('Water Data'!$I$27,0,10*ROW('Water Data'!I136)))</f>
        <v/>
      </c>
      <c r="CI142" s="373" t="str">
        <f ca="1">+IF(OFFSET('Water Data'!$I$28,0,10*ROW('Water Data'!I136))="","",OFFSET('Water Data'!$I$28,0,10*ROW('Water Data'!I136)))</f>
        <v/>
      </c>
      <c r="CJ142" s="373" t="str">
        <f ca="1">+IF(OFFSET('Water Data'!$I$29,0,10*ROW('Water Data'!I136))="","",OFFSET('Water Data'!$I$29,0,10*ROW('Water Data'!I136)))</f>
        <v/>
      </c>
      <c r="CK142" s="373" t="str">
        <f ca="1">+IF(OFFSET('Sanitation Data'!$D$28,0,10*ROW('Sanitation Data'!D136))="","",OFFSET('Sanitation Data'!$D$28,0,10*ROW('Sanitation Data'!D136)))</f>
        <v/>
      </c>
      <c r="CL142" s="373" t="str">
        <f ca="1">+IF(OFFSET('Sanitation Data'!$D$29,0,10*ROW('Sanitation Data'!D136))="","",OFFSET('Sanitation Data'!$D$29,0,10*ROW('Sanitation Data'!D136)))</f>
        <v/>
      </c>
      <c r="CM142" s="373" t="str">
        <f ca="1">+IF(OFFSET('Sanitation Data'!$D$30,0,10*ROW('Sanitation Data'!D136))="","",OFFSET('Sanitation Data'!$D$30,0,10*ROW('Sanitation Data'!D136)))</f>
        <v/>
      </c>
      <c r="CN142" s="373" t="str">
        <f ca="1">+IF(OFFSET('Sanitation Data'!$D$31,0,10*ROW('Sanitation Data'!D136))="","",OFFSET('Sanitation Data'!$D$31,0,10*ROW('Sanitation Data'!D136)))</f>
        <v/>
      </c>
      <c r="CO142" s="373" t="str">
        <f ca="1">+IF(OFFSET('Sanitation Data'!$D$32,0,10*ROW('Sanitation Data'!D136))="","",OFFSET('Sanitation Data'!$D$32,0,10*ROW('Sanitation Data'!D136)))</f>
        <v/>
      </c>
      <c r="CP142" s="373" t="str">
        <f ca="1">+IF(OFFSET('Sanitation Data'!$E$28,0,10*ROW('Sanitation Data'!E136))="","",OFFSET('Sanitation Data'!$E$28,0,10*ROW('Sanitation Data'!E136)))</f>
        <v/>
      </c>
      <c r="CQ142" s="373" t="str">
        <f ca="1">+IF(OFFSET('Sanitation Data'!$E$29,0,10*ROW('Sanitation Data'!E136))="","",OFFSET('Sanitation Data'!$E$29,0,10*ROW('Sanitation Data'!E136)))</f>
        <v/>
      </c>
      <c r="CR142" s="373" t="str">
        <f ca="1">+IF(OFFSET('Sanitation Data'!$E$30,0,10*ROW('Sanitation Data'!E136))="","",OFFSET('Sanitation Data'!$E$30,0,10*ROW('Sanitation Data'!E136)))</f>
        <v/>
      </c>
      <c r="CS142" s="373" t="str">
        <f ca="1">+IF(OFFSET('Sanitation Data'!$E$31,0,10*ROW('Sanitation Data'!E136))="","",OFFSET('Sanitation Data'!$E$31,0,10*ROW('Sanitation Data'!E136)))</f>
        <v/>
      </c>
      <c r="CT142" s="373" t="str">
        <f ca="1">+IF(OFFSET('Sanitation Data'!$E$32,0,10*ROW('Sanitation Data'!E136))="","",OFFSET('Sanitation Data'!$E$32,0,10*ROW('Sanitation Data'!E136)))</f>
        <v/>
      </c>
      <c r="CU142" s="373" t="str">
        <f ca="1">+IF(OFFSET('Sanitation Data'!$F$28,0,10*ROW('Sanitation Data'!F136))="","",OFFSET('Sanitation Data'!$F$28,0,10*ROW('Sanitation Data'!F136)))</f>
        <v/>
      </c>
      <c r="CV142" s="373" t="str">
        <f ca="1">+IF(OFFSET('Sanitation Data'!$F$29,0,10*ROW('Sanitation Data'!F136))="","",OFFSET('Sanitation Data'!$F$29,0,10*ROW('Sanitation Data'!F136)))</f>
        <v/>
      </c>
      <c r="CW142" s="373" t="str">
        <f ca="1">+IF(OFFSET('Sanitation Data'!$F$30,0,10*ROW('Sanitation Data'!F136))="","",OFFSET('Sanitation Data'!$F$30,0,10*ROW('Sanitation Data'!F136)))</f>
        <v/>
      </c>
      <c r="CX142" s="373" t="str">
        <f ca="1">+IF(OFFSET('Sanitation Data'!$F$31,0,10*ROW('Sanitation Data'!F136))="","",OFFSET('Sanitation Data'!$F$31,0,10*ROW('Sanitation Data'!F136)))</f>
        <v/>
      </c>
      <c r="CY142" s="373" t="str">
        <f ca="1">+IF(OFFSET('Sanitation Data'!$F$32,0,10*ROW('Sanitation Data'!F136))="","",OFFSET('Sanitation Data'!$F$32,0,10*ROW('Sanitation Data'!F136)))</f>
        <v/>
      </c>
      <c r="CZ142" s="373" t="str">
        <f ca="1">+IF(OFFSET('Sanitation Data'!$G$28,0,10*ROW('Sanitation Data'!G136))="","",OFFSET('Sanitation Data'!$G$28,0,10*ROW('Sanitation Data'!G136)))</f>
        <v/>
      </c>
      <c r="DA142" s="373" t="str">
        <f ca="1">+IF(OFFSET('Sanitation Data'!$G$29,0,10*ROW('Sanitation Data'!G136))="","",OFFSET('Sanitation Data'!$G$29,0,10*ROW('Sanitation Data'!G136)))</f>
        <v/>
      </c>
      <c r="DB142" s="373" t="str">
        <f ca="1">+IF(OFFSET('Sanitation Data'!$G$30,0,10*ROW('Sanitation Data'!G136))="","",OFFSET('Sanitation Data'!$G$30,0,10*ROW('Sanitation Data'!G136)))</f>
        <v/>
      </c>
      <c r="DC142" s="373" t="str">
        <f ca="1">+IF(OFFSET('Sanitation Data'!$G$31,0,10*ROW('Sanitation Data'!G136))="","",OFFSET('Sanitation Data'!$G$31,0,10*ROW('Sanitation Data'!G136)))</f>
        <v/>
      </c>
      <c r="DD142" s="373" t="str">
        <f ca="1">+IF(OFFSET('Sanitation Data'!$G$32,0,10*ROW('Sanitation Data'!G136))="","",OFFSET('Sanitation Data'!$G$32,0,10*ROW('Sanitation Data'!G136)))</f>
        <v/>
      </c>
      <c r="DE142" s="373" t="str">
        <f ca="1">+IF(OFFSET('Sanitation Data'!$H$28,0,10*ROW('Sanitation Data'!H136))="","",OFFSET('Sanitation Data'!$H$28,0,10*ROW('Sanitation Data'!H136)))</f>
        <v/>
      </c>
      <c r="DF142" s="373" t="str">
        <f ca="1">+IF(OFFSET('Sanitation Data'!$H$29,0,10*ROW('Sanitation Data'!H136))="","",OFFSET('Sanitation Data'!$H$29,0,10*ROW('Sanitation Data'!H136)))</f>
        <v/>
      </c>
      <c r="DG142" s="373" t="str">
        <f ca="1">+IF(OFFSET('Sanitation Data'!$H$30,0,10*ROW('Sanitation Data'!H136))="","",OFFSET('Sanitation Data'!$H$30,0,10*ROW('Sanitation Data'!H136)))</f>
        <v/>
      </c>
      <c r="DH142" s="373" t="str">
        <f ca="1">+IF(OFFSET('Sanitation Data'!$H$31,0,10*ROW('Sanitation Data'!H136))="","",OFFSET('Sanitation Data'!$H$31,0,10*ROW('Sanitation Data'!H136)))</f>
        <v/>
      </c>
      <c r="DI142" s="373" t="str">
        <f ca="1">+IF(OFFSET('Sanitation Data'!$H$32,0,10*ROW('Sanitation Data'!H136))="","",OFFSET('Sanitation Data'!$H$32,0,10*ROW('Sanitation Data'!H136)))</f>
        <v/>
      </c>
      <c r="DJ142" s="373" t="str">
        <f ca="1">+IF(OFFSET('Sanitation Data'!$I$28,0,10*ROW('Sanitation Data'!I136))="","",OFFSET('Sanitation Data'!$I$28,0,10*ROW('Sanitation Data'!I136)))</f>
        <v/>
      </c>
      <c r="DK142" s="373" t="str">
        <f ca="1">+IF(OFFSET('Sanitation Data'!$I$29,0,10*ROW('Sanitation Data'!I136))="","",OFFSET('Sanitation Data'!$I$29,0,10*ROW('Sanitation Data'!I136)))</f>
        <v/>
      </c>
      <c r="DL142" s="373" t="str">
        <f ca="1">+IF(OFFSET('Sanitation Data'!$I$30,0,10*ROW('Sanitation Data'!I136))="","",OFFSET('Sanitation Data'!$I$30,0,10*ROW('Sanitation Data'!I136)))</f>
        <v/>
      </c>
      <c r="DM142" s="373" t="str">
        <f ca="1">+IF(OFFSET('Sanitation Data'!$I$31,0,10*ROW('Sanitation Data'!I136))="","",OFFSET('Sanitation Data'!$I$31,0,10*ROW('Sanitation Data'!I136)))</f>
        <v/>
      </c>
      <c r="DN142" s="373" t="str">
        <f ca="1">+IF(OFFSET('Sanitation Data'!$I$32,0,10*ROW('Sanitation Data'!I136))="","",OFFSET('Sanitation Data'!$I$32,0,10*ROW('Sanitation Data'!I136)))</f>
        <v/>
      </c>
      <c r="DO142" s="373" t="str">
        <f ca="1">+IF(OFFSET('Hygiene Data'!$D$11,0,10*ROW('Hygiene Data'!D136))="","",OFFSET('Hygiene Data'!$D$11,0,10*ROW('Hygiene Data'!D136)))</f>
        <v/>
      </c>
      <c r="DP142" s="373" t="str">
        <f ca="1">+IF(OFFSET('Hygiene Data'!$D$12,0,10*ROW('Hygiene Data'!D136))="","",OFFSET('Hygiene Data'!$D$12,0,10*ROW('Hygiene Data'!D136)))</f>
        <v/>
      </c>
      <c r="DQ142" s="373" t="str">
        <f ca="1">+IF(OFFSET('Hygiene Data'!$D$13,0,10*ROW('Hygiene Data'!D136))="","",OFFSET('Hygiene Data'!$D$13,0,10*ROW('Hygiene Data'!D136)))</f>
        <v/>
      </c>
      <c r="DR142" s="373" t="str">
        <f ca="1">+IF(OFFSET('Hygiene Data'!$E$11,0,10*ROW('Hygiene Data'!E136))="","",OFFSET('Hygiene Data'!$E$11,0,10*ROW('Hygiene Data'!E136)))</f>
        <v/>
      </c>
      <c r="DS142" s="373" t="str">
        <f ca="1">+IF(OFFSET('Hygiene Data'!$E$12,0,10*ROW('Hygiene Data'!E136))="","",OFFSET('Hygiene Data'!$E$12,0,10*ROW('Hygiene Data'!E136)))</f>
        <v/>
      </c>
      <c r="DT142" s="373" t="str">
        <f ca="1">+IF(OFFSET('Hygiene Data'!$E$13,0,10*ROW('Hygiene Data'!E136))="","",OFFSET('Hygiene Data'!$E$13,0,10*ROW('Hygiene Data'!E136)))</f>
        <v/>
      </c>
      <c r="DU142" s="373" t="str">
        <f ca="1">+IF(OFFSET('Hygiene Data'!$F$11,0,10*ROW('Hygiene Data'!F136))="","",OFFSET('Hygiene Data'!$F$11,0,10*ROW('Hygiene Data'!F136)))</f>
        <v/>
      </c>
      <c r="DV142" s="373" t="str">
        <f ca="1">+IF(OFFSET('Hygiene Data'!$F$12,0,10*ROW('Hygiene Data'!F136))="","",OFFSET('Hygiene Data'!$F$12,0,10*ROW('Hygiene Data'!F136)))</f>
        <v/>
      </c>
      <c r="DW142" s="373" t="str">
        <f ca="1">+IF(OFFSET('Hygiene Data'!$F$13,0,10*ROW('Hygiene Data'!F136))="","",OFFSET('Hygiene Data'!$F$13,0,10*ROW('Hygiene Data'!F136)))</f>
        <v/>
      </c>
      <c r="DX142" s="373" t="str">
        <f ca="1">+IF(OFFSET('Hygiene Data'!$G$11,0,10*ROW('Hygiene Data'!G136))="","",OFFSET('Hygiene Data'!$G$11,0,10*ROW('Hygiene Data'!G136)))</f>
        <v/>
      </c>
      <c r="DY142" s="373" t="str">
        <f ca="1">+IF(OFFSET('Hygiene Data'!$G$12,0,10*ROW('Hygiene Data'!G136))="","",OFFSET('Hygiene Data'!$G$12,0,10*ROW('Hygiene Data'!G136)))</f>
        <v/>
      </c>
      <c r="DZ142" s="373" t="str">
        <f ca="1">+IF(OFFSET('Hygiene Data'!$G$13,0,10*ROW('Hygiene Data'!G136))="","",OFFSET('Hygiene Data'!$G$13,0,10*ROW('Hygiene Data'!G136)))</f>
        <v/>
      </c>
      <c r="EA142" s="373" t="str">
        <f ca="1">+IF(OFFSET('Hygiene Data'!$H$11,0,10*ROW('Hygiene Data'!H136))="","",OFFSET('Hygiene Data'!$H$11,0,10*ROW('Hygiene Data'!H136)))</f>
        <v/>
      </c>
      <c r="EB142" s="373" t="str">
        <f ca="1">+IF(OFFSET('Hygiene Data'!$H$12,0,10*ROW('Hygiene Data'!H136))="","",OFFSET('Hygiene Data'!$H$12,0,10*ROW('Hygiene Data'!H136)))</f>
        <v/>
      </c>
      <c r="EC142" s="373" t="str">
        <f ca="1">+IF(OFFSET('Hygiene Data'!$H$13,0,10*ROW('Hygiene Data'!H136))="","",OFFSET('Hygiene Data'!$H$13,0,10*ROW('Hygiene Data'!H136)))</f>
        <v/>
      </c>
      <c r="ED142" s="373" t="str">
        <f ca="1">+IF(OFFSET('Hygiene Data'!$I$11,0,10*ROW('Hygiene Data'!I136))="","",OFFSET('Hygiene Data'!$I$11,0,10*ROW('Hygiene Data'!I136)))</f>
        <v/>
      </c>
      <c r="EE142" s="373" t="str">
        <f ca="1">+IF(OFFSET('Hygiene Data'!$I$12,0,10*ROW('Hygiene Data'!I136))="","",OFFSET('Hygiene Data'!$I$12,0,10*ROW('Hygiene Data'!I136)))</f>
        <v/>
      </c>
      <c r="EF142" s="373" t="str">
        <f ca="1">+IF(OFFSET('Hygiene Data'!$I$13,0,10*ROW('Hygiene Data'!I136))="","",OFFSET('Hygiene Data'!$I$13,0,10*ROW('Hygiene Data'!I136)))</f>
        <v/>
      </c>
    </row>
    <row r="143" spans="1:136" x14ac:dyDescent="0.25">
      <c r="A143" s="482" t="str">
        <f ca="1">+IF(OFFSET('Water Data'!$B$2,0,10*ROW('Water Data'!E137))="","",OFFSET('Water Data'!$B$2,0,10*ROW('Water Data'!E137)))</f>
        <v/>
      </c>
      <c r="B143" s="48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9" t="str">
        <f t="shared" ca="1" si="2"/>
        <v/>
      </c>
      <c r="D143" s="51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3" t="str">
        <f ca="1">+IF(OFFSET('Water Data'!$D$27,0,10*ROW('Water Data'!D137))="","",OFFSET('Water Data'!$D$27,0,10*ROW('Water Data'!D137)))</f>
        <v/>
      </c>
      <c r="BT143" s="373" t="str">
        <f ca="1">+IF(OFFSET('Water Data'!$D$28,0,10*ROW('Water Data'!D137))="","",OFFSET('Water Data'!$D$28,0,10*ROW('Water Data'!D137)))</f>
        <v/>
      </c>
      <c r="BU143" s="373" t="str">
        <f ca="1">+IF(OFFSET('Water Data'!$D$29,0,10*ROW('Water Data'!D137))="","",OFFSET('Water Data'!$D$29,0,10*ROW('Water Data'!D137)))</f>
        <v/>
      </c>
      <c r="BV143" s="373" t="str">
        <f ca="1">+IF(OFFSET('Water Data'!$E$27,0,10*ROW('Water Data'!E137))="","",OFFSET('Water Data'!$E$27,0,10*ROW('Water Data'!E137)))</f>
        <v/>
      </c>
      <c r="BW143" s="373" t="str">
        <f ca="1">+IF(OFFSET('Water Data'!$E$28,0,10*ROW('Water Data'!E137))="","",OFFSET('Water Data'!$E$28,0,10*ROW('Water Data'!E137)))</f>
        <v/>
      </c>
      <c r="BX143" s="373" t="str">
        <f ca="1">+IF(OFFSET('Water Data'!$E$29,0,10*ROW('Water Data'!E137))="","",OFFSET('Water Data'!$E$29,0,10*ROW('Water Data'!E137)))</f>
        <v/>
      </c>
      <c r="BY143" s="373" t="str">
        <f ca="1">+IF(OFFSET('Water Data'!$F$27,0,10*ROW('Water Data'!F137))="","",OFFSET('Water Data'!$F$27,0,10*ROW('Water Data'!F137)))</f>
        <v/>
      </c>
      <c r="BZ143" s="373" t="str">
        <f ca="1">+IF(OFFSET('Water Data'!$F$28,0,10*ROW('Water Data'!F137))="","",OFFSET('Water Data'!$F$28,0,10*ROW('Water Data'!F137)))</f>
        <v/>
      </c>
      <c r="CA143" s="373" t="str">
        <f ca="1">+IF(OFFSET('Water Data'!$F$29,0,10*ROW('Water Data'!F137))="","",OFFSET('Water Data'!$F$29,0,10*ROW('Water Data'!F137)))</f>
        <v/>
      </c>
      <c r="CB143" s="373" t="str">
        <f ca="1">+IF(OFFSET('Water Data'!$G$27,0,10*ROW('Water Data'!G137))="","",OFFSET('Water Data'!$G$27,0,10*ROW('Water Data'!G137)))</f>
        <v/>
      </c>
      <c r="CC143" s="373" t="str">
        <f ca="1">+IF(OFFSET('Water Data'!$G$28,0,10*ROW('Water Data'!G137))="","",OFFSET('Water Data'!$G$28,0,10*ROW('Water Data'!G137)))</f>
        <v/>
      </c>
      <c r="CD143" s="373" t="str">
        <f ca="1">+IF(OFFSET('Water Data'!$G$29,0,10*ROW('Water Data'!G137))="","",OFFSET('Water Data'!$G$29,0,10*ROW('Water Data'!G137)))</f>
        <v/>
      </c>
      <c r="CE143" s="373" t="str">
        <f ca="1">+IF(OFFSET('Water Data'!$H$27,0,10*ROW('Water Data'!H137))="","",OFFSET('Water Data'!$H$27,0,10*ROW('Water Data'!H137)))</f>
        <v/>
      </c>
      <c r="CF143" s="373" t="str">
        <f ca="1">+IF(OFFSET('Water Data'!$H$28,0,10*ROW('Water Data'!H137))="","",OFFSET('Water Data'!$H$28,0,10*ROW('Water Data'!H137)))</f>
        <v/>
      </c>
      <c r="CG143" s="373" t="str">
        <f ca="1">+IF(OFFSET('Water Data'!$H$29,0,10*ROW('Water Data'!H137))="","",OFFSET('Water Data'!$H$29,0,10*ROW('Water Data'!H137)))</f>
        <v/>
      </c>
      <c r="CH143" s="373" t="str">
        <f ca="1">+IF(OFFSET('Water Data'!$I$27,0,10*ROW('Water Data'!I137))="","",OFFSET('Water Data'!$I$27,0,10*ROW('Water Data'!I137)))</f>
        <v/>
      </c>
      <c r="CI143" s="373" t="str">
        <f ca="1">+IF(OFFSET('Water Data'!$I$28,0,10*ROW('Water Data'!I137))="","",OFFSET('Water Data'!$I$28,0,10*ROW('Water Data'!I137)))</f>
        <v/>
      </c>
      <c r="CJ143" s="373" t="str">
        <f ca="1">+IF(OFFSET('Water Data'!$I$29,0,10*ROW('Water Data'!I137))="","",OFFSET('Water Data'!$I$29,0,10*ROW('Water Data'!I137)))</f>
        <v/>
      </c>
      <c r="CK143" s="373" t="str">
        <f ca="1">+IF(OFFSET('Sanitation Data'!$D$28,0,10*ROW('Sanitation Data'!D137))="","",OFFSET('Sanitation Data'!$D$28,0,10*ROW('Sanitation Data'!D137)))</f>
        <v/>
      </c>
      <c r="CL143" s="373" t="str">
        <f ca="1">+IF(OFFSET('Sanitation Data'!$D$29,0,10*ROW('Sanitation Data'!D137))="","",OFFSET('Sanitation Data'!$D$29,0,10*ROW('Sanitation Data'!D137)))</f>
        <v/>
      </c>
      <c r="CM143" s="373" t="str">
        <f ca="1">+IF(OFFSET('Sanitation Data'!$D$30,0,10*ROW('Sanitation Data'!D137))="","",OFFSET('Sanitation Data'!$D$30,0,10*ROW('Sanitation Data'!D137)))</f>
        <v/>
      </c>
      <c r="CN143" s="373" t="str">
        <f ca="1">+IF(OFFSET('Sanitation Data'!$D$31,0,10*ROW('Sanitation Data'!D137))="","",OFFSET('Sanitation Data'!$D$31,0,10*ROW('Sanitation Data'!D137)))</f>
        <v/>
      </c>
      <c r="CO143" s="373" t="str">
        <f ca="1">+IF(OFFSET('Sanitation Data'!$D$32,0,10*ROW('Sanitation Data'!D137))="","",OFFSET('Sanitation Data'!$D$32,0,10*ROW('Sanitation Data'!D137)))</f>
        <v/>
      </c>
      <c r="CP143" s="373" t="str">
        <f ca="1">+IF(OFFSET('Sanitation Data'!$E$28,0,10*ROW('Sanitation Data'!E137))="","",OFFSET('Sanitation Data'!$E$28,0,10*ROW('Sanitation Data'!E137)))</f>
        <v/>
      </c>
      <c r="CQ143" s="373" t="str">
        <f ca="1">+IF(OFFSET('Sanitation Data'!$E$29,0,10*ROW('Sanitation Data'!E137))="","",OFFSET('Sanitation Data'!$E$29,0,10*ROW('Sanitation Data'!E137)))</f>
        <v/>
      </c>
      <c r="CR143" s="373" t="str">
        <f ca="1">+IF(OFFSET('Sanitation Data'!$E$30,0,10*ROW('Sanitation Data'!E137))="","",OFFSET('Sanitation Data'!$E$30,0,10*ROW('Sanitation Data'!E137)))</f>
        <v/>
      </c>
      <c r="CS143" s="373" t="str">
        <f ca="1">+IF(OFFSET('Sanitation Data'!$E$31,0,10*ROW('Sanitation Data'!E137))="","",OFFSET('Sanitation Data'!$E$31,0,10*ROW('Sanitation Data'!E137)))</f>
        <v/>
      </c>
      <c r="CT143" s="373" t="str">
        <f ca="1">+IF(OFFSET('Sanitation Data'!$E$32,0,10*ROW('Sanitation Data'!E137))="","",OFFSET('Sanitation Data'!$E$32,0,10*ROW('Sanitation Data'!E137)))</f>
        <v/>
      </c>
      <c r="CU143" s="373" t="str">
        <f ca="1">+IF(OFFSET('Sanitation Data'!$F$28,0,10*ROW('Sanitation Data'!F137))="","",OFFSET('Sanitation Data'!$F$28,0,10*ROW('Sanitation Data'!F137)))</f>
        <v/>
      </c>
      <c r="CV143" s="373" t="str">
        <f ca="1">+IF(OFFSET('Sanitation Data'!$F$29,0,10*ROW('Sanitation Data'!F137))="","",OFFSET('Sanitation Data'!$F$29,0,10*ROW('Sanitation Data'!F137)))</f>
        <v/>
      </c>
      <c r="CW143" s="373" t="str">
        <f ca="1">+IF(OFFSET('Sanitation Data'!$F$30,0,10*ROW('Sanitation Data'!F137))="","",OFFSET('Sanitation Data'!$F$30,0,10*ROW('Sanitation Data'!F137)))</f>
        <v/>
      </c>
      <c r="CX143" s="373" t="str">
        <f ca="1">+IF(OFFSET('Sanitation Data'!$F$31,0,10*ROW('Sanitation Data'!F137))="","",OFFSET('Sanitation Data'!$F$31,0,10*ROW('Sanitation Data'!F137)))</f>
        <v/>
      </c>
      <c r="CY143" s="373" t="str">
        <f ca="1">+IF(OFFSET('Sanitation Data'!$F$32,0,10*ROW('Sanitation Data'!F137))="","",OFFSET('Sanitation Data'!$F$32,0,10*ROW('Sanitation Data'!F137)))</f>
        <v/>
      </c>
      <c r="CZ143" s="373" t="str">
        <f ca="1">+IF(OFFSET('Sanitation Data'!$G$28,0,10*ROW('Sanitation Data'!G137))="","",OFFSET('Sanitation Data'!$G$28,0,10*ROW('Sanitation Data'!G137)))</f>
        <v/>
      </c>
      <c r="DA143" s="373" t="str">
        <f ca="1">+IF(OFFSET('Sanitation Data'!$G$29,0,10*ROW('Sanitation Data'!G137))="","",OFFSET('Sanitation Data'!$G$29,0,10*ROW('Sanitation Data'!G137)))</f>
        <v/>
      </c>
      <c r="DB143" s="373" t="str">
        <f ca="1">+IF(OFFSET('Sanitation Data'!$G$30,0,10*ROW('Sanitation Data'!G137))="","",OFFSET('Sanitation Data'!$G$30,0,10*ROW('Sanitation Data'!G137)))</f>
        <v/>
      </c>
      <c r="DC143" s="373" t="str">
        <f ca="1">+IF(OFFSET('Sanitation Data'!$G$31,0,10*ROW('Sanitation Data'!G137))="","",OFFSET('Sanitation Data'!$G$31,0,10*ROW('Sanitation Data'!G137)))</f>
        <v/>
      </c>
      <c r="DD143" s="373" t="str">
        <f ca="1">+IF(OFFSET('Sanitation Data'!$G$32,0,10*ROW('Sanitation Data'!G137))="","",OFFSET('Sanitation Data'!$G$32,0,10*ROW('Sanitation Data'!G137)))</f>
        <v/>
      </c>
      <c r="DE143" s="373" t="str">
        <f ca="1">+IF(OFFSET('Sanitation Data'!$H$28,0,10*ROW('Sanitation Data'!H137))="","",OFFSET('Sanitation Data'!$H$28,0,10*ROW('Sanitation Data'!H137)))</f>
        <v/>
      </c>
      <c r="DF143" s="373" t="str">
        <f ca="1">+IF(OFFSET('Sanitation Data'!$H$29,0,10*ROW('Sanitation Data'!H137))="","",OFFSET('Sanitation Data'!$H$29,0,10*ROW('Sanitation Data'!H137)))</f>
        <v/>
      </c>
      <c r="DG143" s="373" t="str">
        <f ca="1">+IF(OFFSET('Sanitation Data'!$H$30,0,10*ROW('Sanitation Data'!H137))="","",OFFSET('Sanitation Data'!$H$30,0,10*ROW('Sanitation Data'!H137)))</f>
        <v/>
      </c>
      <c r="DH143" s="373" t="str">
        <f ca="1">+IF(OFFSET('Sanitation Data'!$H$31,0,10*ROW('Sanitation Data'!H137))="","",OFFSET('Sanitation Data'!$H$31,0,10*ROW('Sanitation Data'!H137)))</f>
        <v/>
      </c>
      <c r="DI143" s="373" t="str">
        <f ca="1">+IF(OFFSET('Sanitation Data'!$H$32,0,10*ROW('Sanitation Data'!H137))="","",OFFSET('Sanitation Data'!$H$32,0,10*ROW('Sanitation Data'!H137)))</f>
        <v/>
      </c>
      <c r="DJ143" s="373" t="str">
        <f ca="1">+IF(OFFSET('Sanitation Data'!$I$28,0,10*ROW('Sanitation Data'!I137))="","",OFFSET('Sanitation Data'!$I$28,0,10*ROW('Sanitation Data'!I137)))</f>
        <v/>
      </c>
      <c r="DK143" s="373" t="str">
        <f ca="1">+IF(OFFSET('Sanitation Data'!$I$29,0,10*ROW('Sanitation Data'!I137))="","",OFFSET('Sanitation Data'!$I$29,0,10*ROW('Sanitation Data'!I137)))</f>
        <v/>
      </c>
      <c r="DL143" s="373" t="str">
        <f ca="1">+IF(OFFSET('Sanitation Data'!$I$30,0,10*ROW('Sanitation Data'!I137))="","",OFFSET('Sanitation Data'!$I$30,0,10*ROW('Sanitation Data'!I137)))</f>
        <v/>
      </c>
      <c r="DM143" s="373" t="str">
        <f ca="1">+IF(OFFSET('Sanitation Data'!$I$31,0,10*ROW('Sanitation Data'!I137))="","",OFFSET('Sanitation Data'!$I$31,0,10*ROW('Sanitation Data'!I137)))</f>
        <v/>
      </c>
      <c r="DN143" s="373" t="str">
        <f ca="1">+IF(OFFSET('Sanitation Data'!$I$32,0,10*ROW('Sanitation Data'!I137))="","",OFFSET('Sanitation Data'!$I$32,0,10*ROW('Sanitation Data'!I137)))</f>
        <v/>
      </c>
      <c r="DO143" s="373" t="str">
        <f ca="1">+IF(OFFSET('Hygiene Data'!$D$11,0,10*ROW('Hygiene Data'!D137))="","",OFFSET('Hygiene Data'!$D$11,0,10*ROW('Hygiene Data'!D137)))</f>
        <v/>
      </c>
      <c r="DP143" s="373" t="str">
        <f ca="1">+IF(OFFSET('Hygiene Data'!$D$12,0,10*ROW('Hygiene Data'!D137))="","",OFFSET('Hygiene Data'!$D$12,0,10*ROW('Hygiene Data'!D137)))</f>
        <v/>
      </c>
      <c r="DQ143" s="373" t="str">
        <f ca="1">+IF(OFFSET('Hygiene Data'!$D$13,0,10*ROW('Hygiene Data'!D137))="","",OFFSET('Hygiene Data'!$D$13,0,10*ROW('Hygiene Data'!D137)))</f>
        <v/>
      </c>
      <c r="DR143" s="373" t="str">
        <f ca="1">+IF(OFFSET('Hygiene Data'!$E$11,0,10*ROW('Hygiene Data'!E137))="","",OFFSET('Hygiene Data'!$E$11,0,10*ROW('Hygiene Data'!E137)))</f>
        <v/>
      </c>
      <c r="DS143" s="373" t="str">
        <f ca="1">+IF(OFFSET('Hygiene Data'!$E$12,0,10*ROW('Hygiene Data'!E137))="","",OFFSET('Hygiene Data'!$E$12,0,10*ROW('Hygiene Data'!E137)))</f>
        <v/>
      </c>
      <c r="DT143" s="373" t="str">
        <f ca="1">+IF(OFFSET('Hygiene Data'!$E$13,0,10*ROW('Hygiene Data'!E137))="","",OFFSET('Hygiene Data'!$E$13,0,10*ROW('Hygiene Data'!E137)))</f>
        <v/>
      </c>
      <c r="DU143" s="373" t="str">
        <f ca="1">+IF(OFFSET('Hygiene Data'!$F$11,0,10*ROW('Hygiene Data'!F137))="","",OFFSET('Hygiene Data'!$F$11,0,10*ROW('Hygiene Data'!F137)))</f>
        <v/>
      </c>
      <c r="DV143" s="373" t="str">
        <f ca="1">+IF(OFFSET('Hygiene Data'!$F$12,0,10*ROW('Hygiene Data'!F137))="","",OFFSET('Hygiene Data'!$F$12,0,10*ROW('Hygiene Data'!F137)))</f>
        <v/>
      </c>
      <c r="DW143" s="373" t="str">
        <f ca="1">+IF(OFFSET('Hygiene Data'!$F$13,0,10*ROW('Hygiene Data'!F137))="","",OFFSET('Hygiene Data'!$F$13,0,10*ROW('Hygiene Data'!F137)))</f>
        <v/>
      </c>
      <c r="DX143" s="373" t="str">
        <f ca="1">+IF(OFFSET('Hygiene Data'!$G$11,0,10*ROW('Hygiene Data'!G137))="","",OFFSET('Hygiene Data'!$G$11,0,10*ROW('Hygiene Data'!G137)))</f>
        <v/>
      </c>
      <c r="DY143" s="373" t="str">
        <f ca="1">+IF(OFFSET('Hygiene Data'!$G$12,0,10*ROW('Hygiene Data'!G137))="","",OFFSET('Hygiene Data'!$G$12,0,10*ROW('Hygiene Data'!G137)))</f>
        <v/>
      </c>
      <c r="DZ143" s="373" t="str">
        <f ca="1">+IF(OFFSET('Hygiene Data'!$G$13,0,10*ROW('Hygiene Data'!G137))="","",OFFSET('Hygiene Data'!$G$13,0,10*ROW('Hygiene Data'!G137)))</f>
        <v/>
      </c>
      <c r="EA143" s="373" t="str">
        <f ca="1">+IF(OFFSET('Hygiene Data'!$H$11,0,10*ROW('Hygiene Data'!H137))="","",OFFSET('Hygiene Data'!$H$11,0,10*ROW('Hygiene Data'!H137)))</f>
        <v/>
      </c>
      <c r="EB143" s="373" t="str">
        <f ca="1">+IF(OFFSET('Hygiene Data'!$H$12,0,10*ROW('Hygiene Data'!H137))="","",OFFSET('Hygiene Data'!$H$12,0,10*ROW('Hygiene Data'!H137)))</f>
        <v/>
      </c>
      <c r="EC143" s="373" t="str">
        <f ca="1">+IF(OFFSET('Hygiene Data'!$H$13,0,10*ROW('Hygiene Data'!H137))="","",OFFSET('Hygiene Data'!$H$13,0,10*ROW('Hygiene Data'!H137)))</f>
        <v/>
      </c>
      <c r="ED143" s="373" t="str">
        <f ca="1">+IF(OFFSET('Hygiene Data'!$I$11,0,10*ROW('Hygiene Data'!I137))="","",OFFSET('Hygiene Data'!$I$11,0,10*ROW('Hygiene Data'!I137)))</f>
        <v/>
      </c>
      <c r="EE143" s="373" t="str">
        <f ca="1">+IF(OFFSET('Hygiene Data'!$I$12,0,10*ROW('Hygiene Data'!I137))="","",OFFSET('Hygiene Data'!$I$12,0,10*ROW('Hygiene Data'!I137)))</f>
        <v/>
      </c>
      <c r="EF143" s="373" t="str">
        <f ca="1">+IF(OFFSET('Hygiene Data'!$I$13,0,10*ROW('Hygiene Data'!I137))="","",OFFSET('Hygiene Data'!$I$13,0,10*ROW('Hygiene Data'!I137)))</f>
        <v/>
      </c>
    </row>
    <row r="144" spans="1:136" x14ac:dyDescent="0.25">
      <c r="A144" s="482" t="str">
        <f ca="1">+IF(OFFSET('Water Data'!$B$2,0,10*ROW('Water Data'!E138))="","",OFFSET('Water Data'!$B$2,0,10*ROW('Water Data'!E138)))</f>
        <v/>
      </c>
      <c r="B144" s="48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9" t="str">
        <f t="shared" ca="1" si="2"/>
        <v/>
      </c>
      <c r="D144" s="51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3" t="str">
        <f ca="1">+IF(OFFSET('Water Data'!$D$27,0,10*ROW('Water Data'!D138))="","",OFFSET('Water Data'!$D$27,0,10*ROW('Water Data'!D138)))</f>
        <v/>
      </c>
      <c r="BT144" s="373" t="str">
        <f ca="1">+IF(OFFSET('Water Data'!$D$28,0,10*ROW('Water Data'!D138))="","",OFFSET('Water Data'!$D$28,0,10*ROW('Water Data'!D138)))</f>
        <v/>
      </c>
      <c r="BU144" s="373" t="str">
        <f ca="1">+IF(OFFSET('Water Data'!$D$29,0,10*ROW('Water Data'!D138))="","",OFFSET('Water Data'!$D$29,0,10*ROW('Water Data'!D138)))</f>
        <v/>
      </c>
      <c r="BV144" s="373" t="str">
        <f ca="1">+IF(OFFSET('Water Data'!$E$27,0,10*ROW('Water Data'!E138))="","",OFFSET('Water Data'!$E$27,0,10*ROW('Water Data'!E138)))</f>
        <v/>
      </c>
      <c r="BW144" s="373" t="str">
        <f ca="1">+IF(OFFSET('Water Data'!$E$28,0,10*ROW('Water Data'!E138))="","",OFFSET('Water Data'!$E$28,0,10*ROW('Water Data'!E138)))</f>
        <v/>
      </c>
      <c r="BX144" s="373" t="str">
        <f ca="1">+IF(OFFSET('Water Data'!$E$29,0,10*ROW('Water Data'!E138))="","",OFFSET('Water Data'!$E$29,0,10*ROW('Water Data'!E138)))</f>
        <v/>
      </c>
      <c r="BY144" s="373" t="str">
        <f ca="1">+IF(OFFSET('Water Data'!$F$27,0,10*ROW('Water Data'!F138))="","",OFFSET('Water Data'!$F$27,0,10*ROW('Water Data'!F138)))</f>
        <v/>
      </c>
      <c r="BZ144" s="373" t="str">
        <f ca="1">+IF(OFFSET('Water Data'!$F$28,0,10*ROW('Water Data'!F138))="","",OFFSET('Water Data'!$F$28,0,10*ROW('Water Data'!F138)))</f>
        <v/>
      </c>
      <c r="CA144" s="373" t="str">
        <f ca="1">+IF(OFFSET('Water Data'!$F$29,0,10*ROW('Water Data'!F138))="","",OFFSET('Water Data'!$F$29,0,10*ROW('Water Data'!F138)))</f>
        <v/>
      </c>
      <c r="CB144" s="373" t="str">
        <f ca="1">+IF(OFFSET('Water Data'!$G$27,0,10*ROW('Water Data'!G138))="","",OFFSET('Water Data'!$G$27,0,10*ROW('Water Data'!G138)))</f>
        <v/>
      </c>
      <c r="CC144" s="373" t="str">
        <f ca="1">+IF(OFFSET('Water Data'!$G$28,0,10*ROW('Water Data'!G138))="","",OFFSET('Water Data'!$G$28,0,10*ROW('Water Data'!G138)))</f>
        <v/>
      </c>
      <c r="CD144" s="373" t="str">
        <f ca="1">+IF(OFFSET('Water Data'!$G$29,0,10*ROW('Water Data'!G138))="","",OFFSET('Water Data'!$G$29,0,10*ROW('Water Data'!G138)))</f>
        <v/>
      </c>
      <c r="CE144" s="373" t="str">
        <f ca="1">+IF(OFFSET('Water Data'!$H$27,0,10*ROW('Water Data'!H138))="","",OFFSET('Water Data'!$H$27,0,10*ROW('Water Data'!H138)))</f>
        <v/>
      </c>
      <c r="CF144" s="373" t="str">
        <f ca="1">+IF(OFFSET('Water Data'!$H$28,0,10*ROW('Water Data'!H138))="","",OFFSET('Water Data'!$H$28,0,10*ROW('Water Data'!H138)))</f>
        <v/>
      </c>
      <c r="CG144" s="373" t="str">
        <f ca="1">+IF(OFFSET('Water Data'!$H$29,0,10*ROW('Water Data'!H138))="","",OFFSET('Water Data'!$H$29,0,10*ROW('Water Data'!H138)))</f>
        <v/>
      </c>
      <c r="CH144" s="373" t="str">
        <f ca="1">+IF(OFFSET('Water Data'!$I$27,0,10*ROW('Water Data'!I138))="","",OFFSET('Water Data'!$I$27,0,10*ROW('Water Data'!I138)))</f>
        <v/>
      </c>
      <c r="CI144" s="373" t="str">
        <f ca="1">+IF(OFFSET('Water Data'!$I$28,0,10*ROW('Water Data'!I138))="","",OFFSET('Water Data'!$I$28,0,10*ROW('Water Data'!I138)))</f>
        <v/>
      </c>
      <c r="CJ144" s="373" t="str">
        <f ca="1">+IF(OFFSET('Water Data'!$I$29,0,10*ROW('Water Data'!I138))="","",OFFSET('Water Data'!$I$29,0,10*ROW('Water Data'!I138)))</f>
        <v/>
      </c>
      <c r="CK144" s="373" t="str">
        <f ca="1">+IF(OFFSET('Sanitation Data'!$D$28,0,10*ROW('Sanitation Data'!D138))="","",OFFSET('Sanitation Data'!$D$28,0,10*ROW('Sanitation Data'!D138)))</f>
        <v/>
      </c>
      <c r="CL144" s="373" t="str">
        <f ca="1">+IF(OFFSET('Sanitation Data'!$D$29,0,10*ROW('Sanitation Data'!D138))="","",OFFSET('Sanitation Data'!$D$29,0,10*ROW('Sanitation Data'!D138)))</f>
        <v/>
      </c>
      <c r="CM144" s="373" t="str">
        <f ca="1">+IF(OFFSET('Sanitation Data'!$D$30,0,10*ROW('Sanitation Data'!D138))="","",OFFSET('Sanitation Data'!$D$30,0,10*ROW('Sanitation Data'!D138)))</f>
        <v/>
      </c>
      <c r="CN144" s="373" t="str">
        <f ca="1">+IF(OFFSET('Sanitation Data'!$D$31,0,10*ROW('Sanitation Data'!D138))="","",OFFSET('Sanitation Data'!$D$31,0,10*ROW('Sanitation Data'!D138)))</f>
        <v/>
      </c>
      <c r="CO144" s="373" t="str">
        <f ca="1">+IF(OFFSET('Sanitation Data'!$D$32,0,10*ROW('Sanitation Data'!D138))="","",OFFSET('Sanitation Data'!$D$32,0,10*ROW('Sanitation Data'!D138)))</f>
        <v/>
      </c>
      <c r="CP144" s="373" t="str">
        <f ca="1">+IF(OFFSET('Sanitation Data'!$E$28,0,10*ROW('Sanitation Data'!E138))="","",OFFSET('Sanitation Data'!$E$28,0,10*ROW('Sanitation Data'!E138)))</f>
        <v/>
      </c>
      <c r="CQ144" s="373" t="str">
        <f ca="1">+IF(OFFSET('Sanitation Data'!$E$29,0,10*ROW('Sanitation Data'!E138))="","",OFFSET('Sanitation Data'!$E$29,0,10*ROW('Sanitation Data'!E138)))</f>
        <v/>
      </c>
      <c r="CR144" s="373" t="str">
        <f ca="1">+IF(OFFSET('Sanitation Data'!$E$30,0,10*ROW('Sanitation Data'!E138))="","",OFFSET('Sanitation Data'!$E$30,0,10*ROW('Sanitation Data'!E138)))</f>
        <v/>
      </c>
      <c r="CS144" s="373" t="str">
        <f ca="1">+IF(OFFSET('Sanitation Data'!$E$31,0,10*ROW('Sanitation Data'!E138))="","",OFFSET('Sanitation Data'!$E$31,0,10*ROW('Sanitation Data'!E138)))</f>
        <v/>
      </c>
      <c r="CT144" s="373" t="str">
        <f ca="1">+IF(OFFSET('Sanitation Data'!$E$32,0,10*ROW('Sanitation Data'!E138))="","",OFFSET('Sanitation Data'!$E$32,0,10*ROW('Sanitation Data'!E138)))</f>
        <v/>
      </c>
      <c r="CU144" s="373" t="str">
        <f ca="1">+IF(OFFSET('Sanitation Data'!$F$28,0,10*ROW('Sanitation Data'!F138))="","",OFFSET('Sanitation Data'!$F$28,0,10*ROW('Sanitation Data'!F138)))</f>
        <v/>
      </c>
      <c r="CV144" s="373" t="str">
        <f ca="1">+IF(OFFSET('Sanitation Data'!$F$29,0,10*ROW('Sanitation Data'!F138))="","",OFFSET('Sanitation Data'!$F$29,0,10*ROW('Sanitation Data'!F138)))</f>
        <v/>
      </c>
      <c r="CW144" s="373" t="str">
        <f ca="1">+IF(OFFSET('Sanitation Data'!$F$30,0,10*ROW('Sanitation Data'!F138))="","",OFFSET('Sanitation Data'!$F$30,0,10*ROW('Sanitation Data'!F138)))</f>
        <v/>
      </c>
      <c r="CX144" s="373" t="str">
        <f ca="1">+IF(OFFSET('Sanitation Data'!$F$31,0,10*ROW('Sanitation Data'!F138))="","",OFFSET('Sanitation Data'!$F$31,0,10*ROW('Sanitation Data'!F138)))</f>
        <v/>
      </c>
      <c r="CY144" s="373" t="str">
        <f ca="1">+IF(OFFSET('Sanitation Data'!$F$32,0,10*ROW('Sanitation Data'!F138))="","",OFFSET('Sanitation Data'!$F$32,0,10*ROW('Sanitation Data'!F138)))</f>
        <v/>
      </c>
      <c r="CZ144" s="373" t="str">
        <f ca="1">+IF(OFFSET('Sanitation Data'!$G$28,0,10*ROW('Sanitation Data'!G138))="","",OFFSET('Sanitation Data'!$G$28,0,10*ROW('Sanitation Data'!G138)))</f>
        <v/>
      </c>
      <c r="DA144" s="373" t="str">
        <f ca="1">+IF(OFFSET('Sanitation Data'!$G$29,0,10*ROW('Sanitation Data'!G138))="","",OFFSET('Sanitation Data'!$G$29,0,10*ROW('Sanitation Data'!G138)))</f>
        <v/>
      </c>
      <c r="DB144" s="373" t="str">
        <f ca="1">+IF(OFFSET('Sanitation Data'!$G$30,0,10*ROW('Sanitation Data'!G138))="","",OFFSET('Sanitation Data'!$G$30,0,10*ROW('Sanitation Data'!G138)))</f>
        <v/>
      </c>
      <c r="DC144" s="373" t="str">
        <f ca="1">+IF(OFFSET('Sanitation Data'!$G$31,0,10*ROW('Sanitation Data'!G138))="","",OFFSET('Sanitation Data'!$G$31,0,10*ROW('Sanitation Data'!G138)))</f>
        <v/>
      </c>
      <c r="DD144" s="373" t="str">
        <f ca="1">+IF(OFFSET('Sanitation Data'!$G$32,0,10*ROW('Sanitation Data'!G138))="","",OFFSET('Sanitation Data'!$G$32,0,10*ROW('Sanitation Data'!G138)))</f>
        <v/>
      </c>
      <c r="DE144" s="373" t="str">
        <f ca="1">+IF(OFFSET('Sanitation Data'!$H$28,0,10*ROW('Sanitation Data'!H138))="","",OFFSET('Sanitation Data'!$H$28,0,10*ROW('Sanitation Data'!H138)))</f>
        <v/>
      </c>
      <c r="DF144" s="373" t="str">
        <f ca="1">+IF(OFFSET('Sanitation Data'!$H$29,0,10*ROW('Sanitation Data'!H138))="","",OFFSET('Sanitation Data'!$H$29,0,10*ROW('Sanitation Data'!H138)))</f>
        <v/>
      </c>
      <c r="DG144" s="373" t="str">
        <f ca="1">+IF(OFFSET('Sanitation Data'!$H$30,0,10*ROW('Sanitation Data'!H138))="","",OFFSET('Sanitation Data'!$H$30,0,10*ROW('Sanitation Data'!H138)))</f>
        <v/>
      </c>
      <c r="DH144" s="373" t="str">
        <f ca="1">+IF(OFFSET('Sanitation Data'!$H$31,0,10*ROW('Sanitation Data'!H138))="","",OFFSET('Sanitation Data'!$H$31,0,10*ROW('Sanitation Data'!H138)))</f>
        <v/>
      </c>
      <c r="DI144" s="373" t="str">
        <f ca="1">+IF(OFFSET('Sanitation Data'!$H$32,0,10*ROW('Sanitation Data'!H138))="","",OFFSET('Sanitation Data'!$H$32,0,10*ROW('Sanitation Data'!H138)))</f>
        <v/>
      </c>
      <c r="DJ144" s="373" t="str">
        <f ca="1">+IF(OFFSET('Sanitation Data'!$I$28,0,10*ROW('Sanitation Data'!I138))="","",OFFSET('Sanitation Data'!$I$28,0,10*ROW('Sanitation Data'!I138)))</f>
        <v/>
      </c>
      <c r="DK144" s="373" t="str">
        <f ca="1">+IF(OFFSET('Sanitation Data'!$I$29,0,10*ROW('Sanitation Data'!I138))="","",OFFSET('Sanitation Data'!$I$29,0,10*ROW('Sanitation Data'!I138)))</f>
        <v/>
      </c>
      <c r="DL144" s="373" t="str">
        <f ca="1">+IF(OFFSET('Sanitation Data'!$I$30,0,10*ROW('Sanitation Data'!I138))="","",OFFSET('Sanitation Data'!$I$30,0,10*ROW('Sanitation Data'!I138)))</f>
        <v/>
      </c>
      <c r="DM144" s="373" t="str">
        <f ca="1">+IF(OFFSET('Sanitation Data'!$I$31,0,10*ROW('Sanitation Data'!I138))="","",OFFSET('Sanitation Data'!$I$31,0,10*ROW('Sanitation Data'!I138)))</f>
        <v/>
      </c>
      <c r="DN144" s="373" t="str">
        <f ca="1">+IF(OFFSET('Sanitation Data'!$I$32,0,10*ROW('Sanitation Data'!I138))="","",OFFSET('Sanitation Data'!$I$32,0,10*ROW('Sanitation Data'!I138)))</f>
        <v/>
      </c>
      <c r="DO144" s="373" t="str">
        <f ca="1">+IF(OFFSET('Hygiene Data'!$D$11,0,10*ROW('Hygiene Data'!D138))="","",OFFSET('Hygiene Data'!$D$11,0,10*ROW('Hygiene Data'!D138)))</f>
        <v/>
      </c>
      <c r="DP144" s="373" t="str">
        <f ca="1">+IF(OFFSET('Hygiene Data'!$D$12,0,10*ROW('Hygiene Data'!D138))="","",OFFSET('Hygiene Data'!$D$12,0,10*ROW('Hygiene Data'!D138)))</f>
        <v/>
      </c>
      <c r="DQ144" s="373" t="str">
        <f ca="1">+IF(OFFSET('Hygiene Data'!$D$13,0,10*ROW('Hygiene Data'!D138))="","",OFFSET('Hygiene Data'!$D$13,0,10*ROW('Hygiene Data'!D138)))</f>
        <v/>
      </c>
      <c r="DR144" s="373" t="str">
        <f ca="1">+IF(OFFSET('Hygiene Data'!$E$11,0,10*ROW('Hygiene Data'!E138))="","",OFFSET('Hygiene Data'!$E$11,0,10*ROW('Hygiene Data'!E138)))</f>
        <v/>
      </c>
      <c r="DS144" s="373" t="str">
        <f ca="1">+IF(OFFSET('Hygiene Data'!$E$12,0,10*ROW('Hygiene Data'!E138))="","",OFFSET('Hygiene Data'!$E$12,0,10*ROW('Hygiene Data'!E138)))</f>
        <v/>
      </c>
      <c r="DT144" s="373" t="str">
        <f ca="1">+IF(OFFSET('Hygiene Data'!$E$13,0,10*ROW('Hygiene Data'!E138))="","",OFFSET('Hygiene Data'!$E$13,0,10*ROW('Hygiene Data'!E138)))</f>
        <v/>
      </c>
      <c r="DU144" s="373" t="str">
        <f ca="1">+IF(OFFSET('Hygiene Data'!$F$11,0,10*ROW('Hygiene Data'!F138))="","",OFFSET('Hygiene Data'!$F$11,0,10*ROW('Hygiene Data'!F138)))</f>
        <v/>
      </c>
      <c r="DV144" s="373" t="str">
        <f ca="1">+IF(OFFSET('Hygiene Data'!$F$12,0,10*ROW('Hygiene Data'!F138))="","",OFFSET('Hygiene Data'!$F$12,0,10*ROW('Hygiene Data'!F138)))</f>
        <v/>
      </c>
      <c r="DW144" s="373" t="str">
        <f ca="1">+IF(OFFSET('Hygiene Data'!$F$13,0,10*ROW('Hygiene Data'!F138))="","",OFFSET('Hygiene Data'!$F$13,0,10*ROW('Hygiene Data'!F138)))</f>
        <v/>
      </c>
      <c r="DX144" s="373" t="str">
        <f ca="1">+IF(OFFSET('Hygiene Data'!$G$11,0,10*ROW('Hygiene Data'!G138))="","",OFFSET('Hygiene Data'!$G$11,0,10*ROW('Hygiene Data'!G138)))</f>
        <v/>
      </c>
      <c r="DY144" s="373" t="str">
        <f ca="1">+IF(OFFSET('Hygiene Data'!$G$12,0,10*ROW('Hygiene Data'!G138))="","",OFFSET('Hygiene Data'!$G$12,0,10*ROW('Hygiene Data'!G138)))</f>
        <v/>
      </c>
      <c r="DZ144" s="373" t="str">
        <f ca="1">+IF(OFFSET('Hygiene Data'!$G$13,0,10*ROW('Hygiene Data'!G138))="","",OFFSET('Hygiene Data'!$G$13,0,10*ROW('Hygiene Data'!G138)))</f>
        <v/>
      </c>
      <c r="EA144" s="373" t="str">
        <f ca="1">+IF(OFFSET('Hygiene Data'!$H$11,0,10*ROW('Hygiene Data'!H138))="","",OFFSET('Hygiene Data'!$H$11,0,10*ROW('Hygiene Data'!H138)))</f>
        <v/>
      </c>
      <c r="EB144" s="373" t="str">
        <f ca="1">+IF(OFFSET('Hygiene Data'!$H$12,0,10*ROW('Hygiene Data'!H138))="","",OFFSET('Hygiene Data'!$H$12,0,10*ROW('Hygiene Data'!H138)))</f>
        <v/>
      </c>
      <c r="EC144" s="373" t="str">
        <f ca="1">+IF(OFFSET('Hygiene Data'!$H$13,0,10*ROW('Hygiene Data'!H138))="","",OFFSET('Hygiene Data'!$H$13,0,10*ROW('Hygiene Data'!H138)))</f>
        <v/>
      </c>
      <c r="ED144" s="373" t="str">
        <f ca="1">+IF(OFFSET('Hygiene Data'!$I$11,0,10*ROW('Hygiene Data'!I138))="","",OFFSET('Hygiene Data'!$I$11,0,10*ROW('Hygiene Data'!I138)))</f>
        <v/>
      </c>
      <c r="EE144" s="373" t="str">
        <f ca="1">+IF(OFFSET('Hygiene Data'!$I$12,0,10*ROW('Hygiene Data'!I138))="","",OFFSET('Hygiene Data'!$I$12,0,10*ROW('Hygiene Data'!I138)))</f>
        <v/>
      </c>
      <c r="EF144" s="373" t="str">
        <f ca="1">+IF(OFFSET('Hygiene Data'!$I$13,0,10*ROW('Hygiene Data'!I138))="","",OFFSET('Hygiene Data'!$I$13,0,10*ROW('Hygiene Data'!I138)))</f>
        <v/>
      </c>
    </row>
    <row r="145" spans="1:136" x14ac:dyDescent="0.25">
      <c r="A145" s="482" t="str">
        <f ca="1">+IF(OFFSET('Water Data'!$B$2,0,10*ROW('Water Data'!E139))="","",OFFSET('Water Data'!$B$2,0,10*ROW('Water Data'!E139)))</f>
        <v/>
      </c>
      <c r="B145" s="48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9" t="str">
        <f t="shared" ca="1" si="2"/>
        <v/>
      </c>
      <c r="D145" s="51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3" t="str">
        <f ca="1">+IF(OFFSET('Water Data'!$D$27,0,10*ROW('Water Data'!D139))="","",OFFSET('Water Data'!$D$27,0,10*ROW('Water Data'!D139)))</f>
        <v/>
      </c>
      <c r="BT145" s="373" t="str">
        <f ca="1">+IF(OFFSET('Water Data'!$D$28,0,10*ROW('Water Data'!D139))="","",OFFSET('Water Data'!$D$28,0,10*ROW('Water Data'!D139)))</f>
        <v/>
      </c>
      <c r="BU145" s="373" t="str">
        <f ca="1">+IF(OFFSET('Water Data'!$D$29,0,10*ROW('Water Data'!D139))="","",OFFSET('Water Data'!$D$29,0,10*ROW('Water Data'!D139)))</f>
        <v/>
      </c>
      <c r="BV145" s="373" t="str">
        <f ca="1">+IF(OFFSET('Water Data'!$E$27,0,10*ROW('Water Data'!E139))="","",OFFSET('Water Data'!$E$27,0,10*ROW('Water Data'!E139)))</f>
        <v/>
      </c>
      <c r="BW145" s="373" t="str">
        <f ca="1">+IF(OFFSET('Water Data'!$E$28,0,10*ROW('Water Data'!E139))="","",OFFSET('Water Data'!$E$28,0,10*ROW('Water Data'!E139)))</f>
        <v/>
      </c>
      <c r="BX145" s="373" t="str">
        <f ca="1">+IF(OFFSET('Water Data'!$E$29,0,10*ROW('Water Data'!E139))="","",OFFSET('Water Data'!$E$29,0,10*ROW('Water Data'!E139)))</f>
        <v/>
      </c>
      <c r="BY145" s="373" t="str">
        <f ca="1">+IF(OFFSET('Water Data'!$F$27,0,10*ROW('Water Data'!F139))="","",OFFSET('Water Data'!$F$27,0,10*ROW('Water Data'!F139)))</f>
        <v/>
      </c>
      <c r="BZ145" s="373" t="str">
        <f ca="1">+IF(OFFSET('Water Data'!$F$28,0,10*ROW('Water Data'!F139))="","",OFFSET('Water Data'!$F$28,0,10*ROW('Water Data'!F139)))</f>
        <v/>
      </c>
      <c r="CA145" s="373" t="str">
        <f ca="1">+IF(OFFSET('Water Data'!$F$29,0,10*ROW('Water Data'!F139))="","",OFFSET('Water Data'!$F$29,0,10*ROW('Water Data'!F139)))</f>
        <v/>
      </c>
      <c r="CB145" s="373" t="str">
        <f ca="1">+IF(OFFSET('Water Data'!$G$27,0,10*ROW('Water Data'!G139))="","",OFFSET('Water Data'!$G$27,0,10*ROW('Water Data'!G139)))</f>
        <v/>
      </c>
      <c r="CC145" s="373" t="str">
        <f ca="1">+IF(OFFSET('Water Data'!$G$28,0,10*ROW('Water Data'!G139))="","",OFFSET('Water Data'!$G$28,0,10*ROW('Water Data'!G139)))</f>
        <v/>
      </c>
      <c r="CD145" s="373" t="str">
        <f ca="1">+IF(OFFSET('Water Data'!$G$29,0,10*ROW('Water Data'!G139))="","",OFFSET('Water Data'!$G$29,0,10*ROW('Water Data'!G139)))</f>
        <v/>
      </c>
      <c r="CE145" s="373" t="str">
        <f ca="1">+IF(OFFSET('Water Data'!$H$27,0,10*ROW('Water Data'!H139))="","",OFFSET('Water Data'!$H$27,0,10*ROW('Water Data'!H139)))</f>
        <v/>
      </c>
      <c r="CF145" s="373" t="str">
        <f ca="1">+IF(OFFSET('Water Data'!$H$28,0,10*ROW('Water Data'!H139))="","",OFFSET('Water Data'!$H$28,0,10*ROW('Water Data'!H139)))</f>
        <v/>
      </c>
      <c r="CG145" s="373" t="str">
        <f ca="1">+IF(OFFSET('Water Data'!$H$29,0,10*ROW('Water Data'!H139))="","",OFFSET('Water Data'!$H$29,0,10*ROW('Water Data'!H139)))</f>
        <v/>
      </c>
      <c r="CH145" s="373" t="str">
        <f ca="1">+IF(OFFSET('Water Data'!$I$27,0,10*ROW('Water Data'!I139))="","",OFFSET('Water Data'!$I$27,0,10*ROW('Water Data'!I139)))</f>
        <v/>
      </c>
      <c r="CI145" s="373" t="str">
        <f ca="1">+IF(OFFSET('Water Data'!$I$28,0,10*ROW('Water Data'!I139))="","",OFFSET('Water Data'!$I$28,0,10*ROW('Water Data'!I139)))</f>
        <v/>
      </c>
      <c r="CJ145" s="373" t="str">
        <f ca="1">+IF(OFFSET('Water Data'!$I$29,0,10*ROW('Water Data'!I139))="","",OFFSET('Water Data'!$I$29,0,10*ROW('Water Data'!I139)))</f>
        <v/>
      </c>
      <c r="CK145" s="373" t="str">
        <f ca="1">+IF(OFFSET('Sanitation Data'!$D$28,0,10*ROW('Sanitation Data'!D139))="","",OFFSET('Sanitation Data'!$D$28,0,10*ROW('Sanitation Data'!D139)))</f>
        <v/>
      </c>
      <c r="CL145" s="373" t="str">
        <f ca="1">+IF(OFFSET('Sanitation Data'!$D$29,0,10*ROW('Sanitation Data'!D139))="","",OFFSET('Sanitation Data'!$D$29,0,10*ROW('Sanitation Data'!D139)))</f>
        <v/>
      </c>
      <c r="CM145" s="373" t="str">
        <f ca="1">+IF(OFFSET('Sanitation Data'!$D$30,0,10*ROW('Sanitation Data'!D139))="","",OFFSET('Sanitation Data'!$D$30,0,10*ROW('Sanitation Data'!D139)))</f>
        <v/>
      </c>
      <c r="CN145" s="373" t="str">
        <f ca="1">+IF(OFFSET('Sanitation Data'!$D$31,0,10*ROW('Sanitation Data'!D139))="","",OFFSET('Sanitation Data'!$D$31,0,10*ROW('Sanitation Data'!D139)))</f>
        <v/>
      </c>
      <c r="CO145" s="373" t="str">
        <f ca="1">+IF(OFFSET('Sanitation Data'!$D$32,0,10*ROW('Sanitation Data'!D139))="","",OFFSET('Sanitation Data'!$D$32,0,10*ROW('Sanitation Data'!D139)))</f>
        <v/>
      </c>
      <c r="CP145" s="373" t="str">
        <f ca="1">+IF(OFFSET('Sanitation Data'!$E$28,0,10*ROW('Sanitation Data'!E139))="","",OFFSET('Sanitation Data'!$E$28,0,10*ROW('Sanitation Data'!E139)))</f>
        <v/>
      </c>
      <c r="CQ145" s="373" t="str">
        <f ca="1">+IF(OFFSET('Sanitation Data'!$E$29,0,10*ROW('Sanitation Data'!E139))="","",OFFSET('Sanitation Data'!$E$29,0,10*ROW('Sanitation Data'!E139)))</f>
        <v/>
      </c>
      <c r="CR145" s="373" t="str">
        <f ca="1">+IF(OFFSET('Sanitation Data'!$E$30,0,10*ROW('Sanitation Data'!E139))="","",OFFSET('Sanitation Data'!$E$30,0,10*ROW('Sanitation Data'!E139)))</f>
        <v/>
      </c>
      <c r="CS145" s="373" t="str">
        <f ca="1">+IF(OFFSET('Sanitation Data'!$E$31,0,10*ROW('Sanitation Data'!E139))="","",OFFSET('Sanitation Data'!$E$31,0,10*ROW('Sanitation Data'!E139)))</f>
        <v/>
      </c>
      <c r="CT145" s="373" t="str">
        <f ca="1">+IF(OFFSET('Sanitation Data'!$E$32,0,10*ROW('Sanitation Data'!E139))="","",OFFSET('Sanitation Data'!$E$32,0,10*ROW('Sanitation Data'!E139)))</f>
        <v/>
      </c>
      <c r="CU145" s="373" t="str">
        <f ca="1">+IF(OFFSET('Sanitation Data'!$F$28,0,10*ROW('Sanitation Data'!F139))="","",OFFSET('Sanitation Data'!$F$28,0,10*ROW('Sanitation Data'!F139)))</f>
        <v/>
      </c>
      <c r="CV145" s="373" t="str">
        <f ca="1">+IF(OFFSET('Sanitation Data'!$F$29,0,10*ROW('Sanitation Data'!F139))="","",OFFSET('Sanitation Data'!$F$29,0,10*ROW('Sanitation Data'!F139)))</f>
        <v/>
      </c>
      <c r="CW145" s="373" t="str">
        <f ca="1">+IF(OFFSET('Sanitation Data'!$F$30,0,10*ROW('Sanitation Data'!F139))="","",OFFSET('Sanitation Data'!$F$30,0,10*ROW('Sanitation Data'!F139)))</f>
        <v/>
      </c>
      <c r="CX145" s="373" t="str">
        <f ca="1">+IF(OFFSET('Sanitation Data'!$F$31,0,10*ROW('Sanitation Data'!F139))="","",OFFSET('Sanitation Data'!$F$31,0,10*ROW('Sanitation Data'!F139)))</f>
        <v/>
      </c>
      <c r="CY145" s="373" t="str">
        <f ca="1">+IF(OFFSET('Sanitation Data'!$F$32,0,10*ROW('Sanitation Data'!F139))="","",OFFSET('Sanitation Data'!$F$32,0,10*ROW('Sanitation Data'!F139)))</f>
        <v/>
      </c>
      <c r="CZ145" s="373" t="str">
        <f ca="1">+IF(OFFSET('Sanitation Data'!$G$28,0,10*ROW('Sanitation Data'!G139))="","",OFFSET('Sanitation Data'!$G$28,0,10*ROW('Sanitation Data'!G139)))</f>
        <v/>
      </c>
      <c r="DA145" s="373" t="str">
        <f ca="1">+IF(OFFSET('Sanitation Data'!$G$29,0,10*ROW('Sanitation Data'!G139))="","",OFFSET('Sanitation Data'!$G$29,0,10*ROW('Sanitation Data'!G139)))</f>
        <v/>
      </c>
      <c r="DB145" s="373" t="str">
        <f ca="1">+IF(OFFSET('Sanitation Data'!$G$30,0,10*ROW('Sanitation Data'!G139))="","",OFFSET('Sanitation Data'!$G$30,0,10*ROW('Sanitation Data'!G139)))</f>
        <v/>
      </c>
      <c r="DC145" s="373" t="str">
        <f ca="1">+IF(OFFSET('Sanitation Data'!$G$31,0,10*ROW('Sanitation Data'!G139))="","",OFFSET('Sanitation Data'!$G$31,0,10*ROW('Sanitation Data'!G139)))</f>
        <v/>
      </c>
      <c r="DD145" s="373" t="str">
        <f ca="1">+IF(OFFSET('Sanitation Data'!$G$32,0,10*ROW('Sanitation Data'!G139))="","",OFFSET('Sanitation Data'!$G$32,0,10*ROW('Sanitation Data'!G139)))</f>
        <v/>
      </c>
      <c r="DE145" s="373" t="str">
        <f ca="1">+IF(OFFSET('Sanitation Data'!$H$28,0,10*ROW('Sanitation Data'!H139))="","",OFFSET('Sanitation Data'!$H$28,0,10*ROW('Sanitation Data'!H139)))</f>
        <v/>
      </c>
      <c r="DF145" s="373" t="str">
        <f ca="1">+IF(OFFSET('Sanitation Data'!$H$29,0,10*ROW('Sanitation Data'!H139))="","",OFFSET('Sanitation Data'!$H$29,0,10*ROW('Sanitation Data'!H139)))</f>
        <v/>
      </c>
      <c r="DG145" s="373" t="str">
        <f ca="1">+IF(OFFSET('Sanitation Data'!$H$30,0,10*ROW('Sanitation Data'!H139))="","",OFFSET('Sanitation Data'!$H$30,0,10*ROW('Sanitation Data'!H139)))</f>
        <v/>
      </c>
      <c r="DH145" s="373" t="str">
        <f ca="1">+IF(OFFSET('Sanitation Data'!$H$31,0,10*ROW('Sanitation Data'!H139))="","",OFFSET('Sanitation Data'!$H$31,0,10*ROW('Sanitation Data'!H139)))</f>
        <v/>
      </c>
      <c r="DI145" s="373" t="str">
        <f ca="1">+IF(OFFSET('Sanitation Data'!$H$32,0,10*ROW('Sanitation Data'!H139))="","",OFFSET('Sanitation Data'!$H$32,0,10*ROW('Sanitation Data'!H139)))</f>
        <v/>
      </c>
      <c r="DJ145" s="373" t="str">
        <f ca="1">+IF(OFFSET('Sanitation Data'!$I$28,0,10*ROW('Sanitation Data'!I139))="","",OFFSET('Sanitation Data'!$I$28,0,10*ROW('Sanitation Data'!I139)))</f>
        <v/>
      </c>
      <c r="DK145" s="373" t="str">
        <f ca="1">+IF(OFFSET('Sanitation Data'!$I$29,0,10*ROW('Sanitation Data'!I139))="","",OFFSET('Sanitation Data'!$I$29,0,10*ROW('Sanitation Data'!I139)))</f>
        <v/>
      </c>
      <c r="DL145" s="373" t="str">
        <f ca="1">+IF(OFFSET('Sanitation Data'!$I$30,0,10*ROW('Sanitation Data'!I139))="","",OFFSET('Sanitation Data'!$I$30,0,10*ROW('Sanitation Data'!I139)))</f>
        <v/>
      </c>
      <c r="DM145" s="373" t="str">
        <f ca="1">+IF(OFFSET('Sanitation Data'!$I$31,0,10*ROW('Sanitation Data'!I139))="","",OFFSET('Sanitation Data'!$I$31,0,10*ROW('Sanitation Data'!I139)))</f>
        <v/>
      </c>
      <c r="DN145" s="373" t="str">
        <f ca="1">+IF(OFFSET('Sanitation Data'!$I$32,0,10*ROW('Sanitation Data'!I139))="","",OFFSET('Sanitation Data'!$I$32,0,10*ROW('Sanitation Data'!I139)))</f>
        <v/>
      </c>
      <c r="DO145" s="373" t="str">
        <f ca="1">+IF(OFFSET('Hygiene Data'!$D$11,0,10*ROW('Hygiene Data'!D139))="","",OFFSET('Hygiene Data'!$D$11,0,10*ROW('Hygiene Data'!D139)))</f>
        <v/>
      </c>
      <c r="DP145" s="373" t="str">
        <f ca="1">+IF(OFFSET('Hygiene Data'!$D$12,0,10*ROW('Hygiene Data'!D139))="","",OFFSET('Hygiene Data'!$D$12,0,10*ROW('Hygiene Data'!D139)))</f>
        <v/>
      </c>
      <c r="DQ145" s="373" t="str">
        <f ca="1">+IF(OFFSET('Hygiene Data'!$D$13,0,10*ROW('Hygiene Data'!D139))="","",OFFSET('Hygiene Data'!$D$13,0,10*ROW('Hygiene Data'!D139)))</f>
        <v/>
      </c>
      <c r="DR145" s="373" t="str">
        <f ca="1">+IF(OFFSET('Hygiene Data'!$E$11,0,10*ROW('Hygiene Data'!E139))="","",OFFSET('Hygiene Data'!$E$11,0,10*ROW('Hygiene Data'!E139)))</f>
        <v/>
      </c>
      <c r="DS145" s="373" t="str">
        <f ca="1">+IF(OFFSET('Hygiene Data'!$E$12,0,10*ROW('Hygiene Data'!E139))="","",OFFSET('Hygiene Data'!$E$12,0,10*ROW('Hygiene Data'!E139)))</f>
        <v/>
      </c>
      <c r="DT145" s="373" t="str">
        <f ca="1">+IF(OFFSET('Hygiene Data'!$E$13,0,10*ROW('Hygiene Data'!E139))="","",OFFSET('Hygiene Data'!$E$13,0,10*ROW('Hygiene Data'!E139)))</f>
        <v/>
      </c>
      <c r="DU145" s="373" t="str">
        <f ca="1">+IF(OFFSET('Hygiene Data'!$F$11,0,10*ROW('Hygiene Data'!F139))="","",OFFSET('Hygiene Data'!$F$11,0,10*ROW('Hygiene Data'!F139)))</f>
        <v/>
      </c>
      <c r="DV145" s="373" t="str">
        <f ca="1">+IF(OFFSET('Hygiene Data'!$F$12,0,10*ROW('Hygiene Data'!F139))="","",OFFSET('Hygiene Data'!$F$12,0,10*ROW('Hygiene Data'!F139)))</f>
        <v/>
      </c>
      <c r="DW145" s="373" t="str">
        <f ca="1">+IF(OFFSET('Hygiene Data'!$F$13,0,10*ROW('Hygiene Data'!F139))="","",OFFSET('Hygiene Data'!$F$13,0,10*ROW('Hygiene Data'!F139)))</f>
        <v/>
      </c>
      <c r="DX145" s="373" t="str">
        <f ca="1">+IF(OFFSET('Hygiene Data'!$G$11,0,10*ROW('Hygiene Data'!G139))="","",OFFSET('Hygiene Data'!$G$11,0,10*ROW('Hygiene Data'!G139)))</f>
        <v/>
      </c>
      <c r="DY145" s="373" t="str">
        <f ca="1">+IF(OFFSET('Hygiene Data'!$G$12,0,10*ROW('Hygiene Data'!G139))="","",OFFSET('Hygiene Data'!$G$12,0,10*ROW('Hygiene Data'!G139)))</f>
        <v/>
      </c>
      <c r="DZ145" s="373" t="str">
        <f ca="1">+IF(OFFSET('Hygiene Data'!$G$13,0,10*ROW('Hygiene Data'!G139))="","",OFFSET('Hygiene Data'!$G$13,0,10*ROW('Hygiene Data'!G139)))</f>
        <v/>
      </c>
      <c r="EA145" s="373" t="str">
        <f ca="1">+IF(OFFSET('Hygiene Data'!$H$11,0,10*ROW('Hygiene Data'!H139))="","",OFFSET('Hygiene Data'!$H$11,0,10*ROW('Hygiene Data'!H139)))</f>
        <v/>
      </c>
      <c r="EB145" s="373" t="str">
        <f ca="1">+IF(OFFSET('Hygiene Data'!$H$12,0,10*ROW('Hygiene Data'!H139))="","",OFFSET('Hygiene Data'!$H$12,0,10*ROW('Hygiene Data'!H139)))</f>
        <v/>
      </c>
      <c r="EC145" s="373" t="str">
        <f ca="1">+IF(OFFSET('Hygiene Data'!$H$13,0,10*ROW('Hygiene Data'!H139))="","",OFFSET('Hygiene Data'!$H$13,0,10*ROW('Hygiene Data'!H139)))</f>
        <v/>
      </c>
      <c r="ED145" s="373" t="str">
        <f ca="1">+IF(OFFSET('Hygiene Data'!$I$11,0,10*ROW('Hygiene Data'!I139))="","",OFFSET('Hygiene Data'!$I$11,0,10*ROW('Hygiene Data'!I139)))</f>
        <v/>
      </c>
      <c r="EE145" s="373" t="str">
        <f ca="1">+IF(OFFSET('Hygiene Data'!$I$12,0,10*ROW('Hygiene Data'!I139))="","",OFFSET('Hygiene Data'!$I$12,0,10*ROW('Hygiene Data'!I139)))</f>
        <v/>
      </c>
      <c r="EF145" s="373" t="str">
        <f ca="1">+IF(OFFSET('Hygiene Data'!$I$13,0,10*ROW('Hygiene Data'!I139))="","",OFFSET('Hygiene Data'!$I$13,0,10*ROW('Hygiene Data'!I139)))</f>
        <v/>
      </c>
    </row>
    <row r="146" spans="1:136" x14ac:dyDescent="0.25">
      <c r="A146" s="482" t="str">
        <f ca="1">+IF(OFFSET('Water Data'!$B$2,0,10*ROW('Water Data'!E140))="","",OFFSET('Water Data'!$B$2,0,10*ROW('Water Data'!E140)))</f>
        <v/>
      </c>
      <c r="B146" s="48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9" t="str">
        <f t="shared" ca="1" si="2"/>
        <v/>
      </c>
      <c r="D146" s="51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3" t="str">
        <f ca="1">+IF(OFFSET('Water Data'!$D$27,0,10*ROW('Water Data'!D140))="","",OFFSET('Water Data'!$D$27,0,10*ROW('Water Data'!D140)))</f>
        <v/>
      </c>
      <c r="BT146" s="373" t="str">
        <f ca="1">+IF(OFFSET('Water Data'!$D$28,0,10*ROW('Water Data'!D140))="","",OFFSET('Water Data'!$D$28,0,10*ROW('Water Data'!D140)))</f>
        <v/>
      </c>
      <c r="BU146" s="373" t="str">
        <f ca="1">+IF(OFFSET('Water Data'!$D$29,0,10*ROW('Water Data'!D140))="","",OFFSET('Water Data'!$D$29,0,10*ROW('Water Data'!D140)))</f>
        <v/>
      </c>
      <c r="BV146" s="373" t="str">
        <f ca="1">+IF(OFFSET('Water Data'!$E$27,0,10*ROW('Water Data'!E140))="","",OFFSET('Water Data'!$E$27,0,10*ROW('Water Data'!E140)))</f>
        <v/>
      </c>
      <c r="BW146" s="373" t="str">
        <f ca="1">+IF(OFFSET('Water Data'!$E$28,0,10*ROW('Water Data'!E140))="","",OFFSET('Water Data'!$E$28,0,10*ROW('Water Data'!E140)))</f>
        <v/>
      </c>
      <c r="BX146" s="373" t="str">
        <f ca="1">+IF(OFFSET('Water Data'!$E$29,0,10*ROW('Water Data'!E140))="","",OFFSET('Water Data'!$E$29,0,10*ROW('Water Data'!E140)))</f>
        <v/>
      </c>
      <c r="BY146" s="373" t="str">
        <f ca="1">+IF(OFFSET('Water Data'!$F$27,0,10*ROW('Water Data'!F140))="","",OFFSET('Water Data'!$F$27,0,10*ROW('Water Data'!F140)))</f>
        <v/>
      </c>
      <c r="BZ146" s="373" t="str">
        <f ca="1">+IF(OFFSET('Water Data'!$F$28,0,10*ROW('Water Data'!F140))="","",OFFSET('Water Data'!$F$28,0,10*ROW('Water Data'!F140)))</f>
        <v/>
      </c>
      <c r="CA146" s="373" t="str">
        <f ca="1">+IF(OFFSET('Water Data'!$F$29,0,10*ROW('Water Data'!F140))="","",OFFSET('Water Data'!$F$29,0,10*ROW('Water Data'!F140)))</f>
        <v/>
      </c>
      <c r="CB146" s="373" t="str">
        <f ca="1">+IF(OFFSET('Water Data'!$G$27,0,10*ROW('Water Data'!G140))="","",OFFSET('Water Data'!$G$27,0,10*ROW('Water Data'!G140)))</f>
        <v/>
      </c>
      <c r="CC146" s="373" t="str">
        <f ca="1">+IF(OFFSET('Water Data'!$G$28,0,10*ROW('Water Data'!G140))="","",OFFSET('Water Data'!$G$28,0,10*ROW('Water Data'!G140)))</f>
        <v/>
      </c>
      <c r="CD146" s="373" t="str">
        <f ca="1">+IF(OFFSET('Water Data'!$G$29,0,10*ROW('Water Data'!G140))="","",OFFSET('Water Data'!$G$29,0,10*ROW('Water Data'!G140)))</f>
        <v/>
      </c>
      <c r="CE146" s="373" t="str">
        <f ca="1">+IF(OFFSET('Water Data'!$H$27,0,10*ROW('Water Data'!H140))="","",OFFSET('Water Data'!$H$27,0,10*ROW('Water Data'!H140)))</f>
        <v/>
      </c>
      <c r="CF146" s="373" t="str">
        <f ca="1">+IF(OFFSET('Water Data'!$H$28,0,10*ROW('Water Data'!H140))="","",OFFSET('Water Data'!$H$28,0,10*ROW('Water Data'!H140)))</f>
        <v/>
      </c>
      <c r="CG146" s="373" t="str">
        <f ca="1">+IF(OFFSET('Water Data'!$H$29,0,10*ROW('Water Data'!H140))="","",OFFSET('Water Data'!$H$29,0,10*ROW('Water Data'!H140)))</f>
        <v/>
      </c>
      <c r="CH146" s="373" t="str">
        <f ca="1">+IF(OFFSET('Water Data'!$I$27,0,10*ROW('Water Data'!I140))="","",OFFSET('Water Data'!$I$27,0,10*ROW('Water Data'!I140)))</f>
        <v/>
      </c>
      <c r="CI146" s="373" t="str">
        <f ca="1">+IF(OFFSET('Water Data'!$I$28,0,10*ROW('Water Data'!I140))="","",OFFSET('Water Data'!$I$28,0,10*ROW('Water Data'!I140)))</f>
        <v/>
      </c>
      <c r="CJ146" s="373" t="str">
        <f ca="1">+IF(OFFSET('Water Data'!$I$29,0,10*ROW('Water Data'!I140))="","",OFFSET('Water Data'!$I$29,0,10*ROW('Water Data'!I140)))</f>
        <v/>
      </c>
      <c r="CK146" s="373" t="str">
        <f ca="1">+IF(OFFSET('Sanitation Data'!$D$28,0,10*ROW('Sanitation Data'!D140))="","",OFFSET('Sanitation Data'!$D$28,0,10*ROW('Sanitation Data'!D140)))</f>
        <v/>
      </c>
      <c r="CL146" s="373" t="str">
        <f ca="1">+IF(OFFSET('Sanitation Data'!$D$29,0,10*ROW('Sanitation Data'!D140))="","",OFFSET('Sanitation Data'!$D$29,0,10*ROW('Sanitation Data'!D140)))</f>
        <v/>
      </c>
      <c r="CM146" s="373" t="str">
        <f ca="1">+IF(OFFSET('Sanitation Data'!$D$30,0,10*ROW('Sanitation Data'!D140))="","",OFFSET('Sanitation Data'!$D$30,0,10*ROW('Sanitation Data'!D140)))</f>
        <v/>
      </c>
      <c r="CN146" s="373" t="str">
        <f ca="1">+IF(OFFSET('Sanitation Data'!$D$31,0,10*ROW('Sanitation Data'!D140))="","",OFFSET('Sanitation Data'!$D$31,0,10*ROW('Sanitation Data'!D140)))</f>
        <v/>
      </c>
      <c r="CO146" s="373" t="str">
        <f ca="1">+IF(OFFSET('Sanitation Data'!$D$32,0,10*ROW('Sanitation Data'!D140))="","",OFFSET('Sanitation Data'!$D$32,0,10*ROW('Sanitation Data'!D140)))</f>
        <v/>
      </c>
      <c r="CP146" s="373" t="str">
        <f ca="1">+IF(OFFSET('Sanitation Data'!$E$28,0,10*ROW('Sanitation Data'!E140))="","",OFFSET('Sanitation Data'!$E$28,0,10*ROW('Sanitation Data'!E140)))</f>
        <v/>
      </c>
      <c r="CQ146" s="373" t="str">
        <f ca="1">+IF(OFFSET('Sanitation Data'!$E$29,0,10*ROW('Sanitation Data'!E140))="","",OFFSET('Sanitation Data'!$E$29,0,10*ROW('Sanitation Data'!E140)))</f>
        <v/>
      </c>
      <c r="CR146" s="373" t="str">
        <f ca="1">+IF(OFFSET('Sanitation Data'!$E$30,0,10*ROW('Sanitation Data'!E140))="","",OFFSET('Sanitation Data'!$E$30,0,10*ROW('Sanitation Data'!E140)))</f>
        <v/>
      </c>
      <c r="CS146" s="373" t="str">
        <f ca="1">+IF(OFFSET('Sanitation Data'!$E$31,0,10*ROW('Sanitation Data'!E140))="","",OFFSET('Sanitation Data'!$E$31,0,10*ROW('Sanitation Data'!E140)))</f>
        <v/>
      </c>
      <c r="CT146" s="373" t="str">
        <f ca="1">+IF(OFFSET('Sanitation Data'!$E$32,0,10*ROW('Sanitation Data'!E140))="","",OFFSET('Sanitation Data'!$E$32,0,10*ROW('Sanitation Data'!E140)))</f>
        <v/>
      </c>
      <c r="CU146" s="373" t="str">
        <f ca="1">+IF(OFFSET('Sanitation Data'!$F$28,0,10*ROW('Sanitation Data'!F140))="","",OFFSET('Sanitation Data'!$F$28,0,10*ROW('Sanitation Data'!F140)))</f>
        <v/>
      </c>
      <c r="CV146" s="373" t="str">
        <f ca="1">+IF(OFFSET('Sanitation Data'!$F$29,0,10*ROW('Sanitation Data'!F140))="","",OFFSET('Sanitation Data'!$F$29,0,10*ROW('Sanitation Data'!F140)))</f>
        <v/>
      </c>
      <c r="CW146" s="373" t="str">
        <f ca="1">+IF(OFFSET('Sanitation Data'!$F$30,0,10*ROW('Sanitation Data'!F140))="","",OFFSET('Sanitation Data'!$F$30,0,10*ROW('Sanitation Data'!F140)))</f>
        <v/>
      </c>
      <c r="CX146" s="373" t="str">
        <f ca="1">+IF(OFFSET('Sanitation Data'!$F$31,0,10*ROW('Sanitation Data'!F140))="","",OFFSET('Sanitation Data'!$F$31,0,10*ROW('Sanitation Data'!F140)))</f>
        <v/>
      </c>
      <c r="CY146" s="373" t="str">
        <f ca="1">+IF(OFFSET('Sanitation Data'!$F$32,0,10*ROW('Sanitation Data'!F140))="","",OFFSET('Sanitation Data'!$F$32,0,10*ROW('Sanitation Data'!F140)))</f>
        <v/>
      </c>
      <c r="CZ146" s="373" t="str">
        <f ca="1">+IF(OFFSET('Sanitation Data'!$G$28,0,10*ROW('Sanitation Data'!G140))="","",OFFSET('Sanitation Data'!$G$28,0,10*ROW('Sanitation Data'!G140)))</f>
        <v/>
      </c>
      <c r="DA146" s="373" t="str">
        <f ca="1">+IF(OFFSET('Sanitation Data'!$G$29,0,10*ROW('Sanitation Data'!G140))="","",OFFSET('Sanitation Data'!$G$29,0,10*ROW('Sanitation Data'!G140)))</f>
        <v/>
      </c>
      <c r="DB146" s="373" t="str">
        <f ca="1">+IF(OFFSET('Sanitation Data'!$G$30,0,10*ROW('Sanitation Data'!G140))="","",OFFSET('Sanitation Data'!$G$30,0,10*ROW('Sanitation Data'!G140)))</f>
        <v/>
      </c>
      <c r="DC146" s="373" t="str">
        <f ca="1">+IF(OFFSET('Sanitation Data'!$G$31,0,10*ROW('Sanitation Data'!G140))="","",OFFSET('Sanitation Data'!$G$31,0,10*ROW('Sanitation Data'!G140)))</f>
        <v/>
      </c>
      <c r="DD146" s="373" t="str">
        <f ca="1">+IF(OFFSET('Sanitation Data'!$G$32,0,10*ROW('Sanitation Data'!G140))="","",OFFSET('Sanitation Data'!$G$32,0,10*ROW('Sanitation Data'!G140)))</f>
        <v/>
      </c>
      <c r="DE146" s="373" t="str">
        <f ca="1">+IF(OFFSET('Sanitation Data'!$H$28,0,10*ROW('Sanitation Data'!H140))="","",OFFSET('Sanitation Data'!$H$28,0,10*ROW('Sanitation Data'!H140)))</f>
        <v/>
      </c>
      <c r="DF146" s="373" t="str">
        <f ca="1">+IF(OFFSET('Sanitation Data'!$H$29,0,10*ROW('Sanitation Data'!H140))="","",OFFSET('Sanitation Data'!$H$29,0,10*ROW('Sanitation Data'!H140)))</f>
        <v/>
      </c>
      <c r="DG146" s="373" t="str">
        <f ca="1">+IF(OFFSET('Sanitation Data'!$H$30,0,10*ROW('Sanitation Data'!H140))="","",OFFSET('Sanitation Data'!$H$30,0,10*ROW('Sanitation Data'!H140)))</f>
        <v/>
      </c>
      <c r="DH146" s="373" t="str">
        <f ca="1">+IF(OFFSET('Sanitation Data'!$H$31,0,10*ROW('Sanitation Data'!H140))="","",OFFSET('Sanitation Data'!$H$31,0,10*ROW('Sanitation Data'!H140)))</f>
        <v/>
      </c>
      <c r="DI146" s="373" t="str">
        <f ca="1">+IF(OFFSET('Sanitation Data'!$H$32,0,10*ROW('Sanitation Data'!H140))="","",OFFSET('Sanitation Data'!$H$32,0,10*ROW('Sanitation Data'!H140)))</f>
        <v/>
      </c>
      <c r="DJ146" s="373" t="str">
        <f ca="1">+IF(OFFSET('Sanitation Data'!$I$28,0,10*ROW('Sanitation Data'!I140))="","",OFFSET('Sanitation Data'!$I$28,0,10*ROW('Sanitation Data'!I140)))</f>
        <v/>
      </c>
      <c r="DK146" s="373" t="str">
        <f ca="1">+IF(OFFSET('Sanitation Data'!$I$29,0,10*ROW('Sanitation Data'!I140))="","",OFFSET('Sanitation Data'!$I$29,0,10*ROW('Sanitation Data'!I140)))</f>
        <v/>
      </c>
      <c r="DL146" s="373" t="str">
        <f ca="1">+IF(OFFSET('Sanitation Data'!$I$30,0,10*ROW('Sanitation Data'!I140))="","",OFFSET('Sanitation Data'!$I$30,0,10*ROW('Sanitation Data'!I140)))</f>
        <v/>
      </c>
      <c r="DM146" s="373" t="str">
        <f ca="1">+IF(OFFSET('Sanitation Data'!$I$31,0,10*ROW('Sanitation Data'!I140))="","",OFFSET('Sanitation Data'!$I$31,0,10*ROW('Sanitation Data'!I140)))</f>
        <v/>
      </c>
      <c r="DN146" s="373" t="str">
        <f ca="1">+IF(OFFSET('Sanitation Data'!$I$32,0,10*ROW('Sanitation Data'!I140))="","",OFFSET('Sanitation Data'!$I$32,0,10*ROW('Sanitation Data'!I140)))</f>
        <v/>
      </c>
      <c r="DO146" s="373" t="str">
        <f ca="1">+IF(OFFSET('Hygiene Data'!$D$11,0,10*ROW('Hygiene Data'!D140))="","",OFFSET('Hygiene Data'!$D$11,0,10*ROW('Hygiene Data'!D140)))</f>
        <v/>
      </c>
      <c r="DP146" s="373" t="str">
        <f ca="1">+IF(OFFSET('Hygiene Data'!$D$12,0,10*ROW('Hygiene Data'!D140))="","",OFFSET('Hygiene Data'!$D$12,0,10*ROW('Hygiene Data'!D140)))</f>
        <v/>
      </c>
      <c r="DQ146" s="373" t="str">
        <f ca="1">+IF(OFFSET('Hygiene Data'!$D$13,0,10*ROW('Hygiene Data'!D140))="","",OFFSET('Hygiene Data'!$D$13,0,10*ROW('Hygiene Data'!D140)))</f>
        <v/>
      </c>
      <c r="DR146" s="373" t="str">
        <f ca="1">+IF(OFFSET('Hygiene Data'!$E$11,0,10*ROW('Hygiene Data'!E140))="","",OFFSET('Hygiene Data'!$E$11,0,10*ROW('Hygiene Data'!E140)))</f>
        <v/>
      </c>
      <c r="DS146" s="373" t="str">
        <f ca="1">+IF(OFFSET('Hygiene Data'!$E$12,0,10*ROW('Hygiene Data'!E140))="","",OFFSET('Hygiene Data'!$E$12,0,10*ROW('Hygiene Data'!E140)))</f>
        <v/>
      </c>
      <c r="DT146" s="373" t="str">
        <f ca="1">+IF(OFFSET('Hygiene Data'!$E$13,0,10*ROW('Hygiene Data'!E140))="","",OFFSET('Hygiene Data'!$E$13,0,10*ROW('Hygiene Data'!E140)))</f>
        <v/>
      </c>
      <c r="DU146" s="373" t="str">
        <f ca="1">+IF(OFFSET('Hygiene Data'!$F$11,0,10*ROW('Hygiene Data'!F140))="","",OFFSET('Hygiene Data'!$F$11,0,10*ROW('Hygiene Data'!F140)))</f>
        <v/>
      </c>
      <c r="DV146" s="373" t="str">
        <f ca="1">+IF(OFFSET('Hygiene Data'!$F$12,0,10*ROW('Hygiene Data'!F140))="","",OFFSET('Hygiene Data'!$F$12,0,10*ROW('Hygiene Data'!F140)))</f>
        <v/>
      </c>
      <c r="DW146" s="373" t="str">
        <f ca="1">+IF(OFFSET('Hygiene Data'!$F$13,0,10*ROW('Hygiene Data'!F140))="","",OFFSET('Hygiene Data'!$F$13,0,10*ROW('Hygiene Data'!F140)))</f>
        <v/>
      </c>
      <c r="DX146" s="373" t="str">
        <f ca="1">+IF(OFFSET('Hygiene Data'!$G$11,0,10*ROW('Hygiene Data'!G140))="","",OFFSET('Hygiene Data'!$G$11,0,10*ROW('Hygiene Data'!G140)))</f>
        <v/>
      </c>
      <c r="DY146" s="373" t="str">
        <f ca="1">+IF(OFFSET('Hygiene Data'!$G$12,0,10*ROW('Hygiene Data'!G140))="","",OFFSET('Hygiene Data'!$G$12,0,10*ROW('Hygiene Data'!G140)))</f>
        <v/>
      </c>
      <c r="DZ146" s="373" t="str">
        <f ca="1">+IF(OFFSET('Hygiene Data'!$G$13,0,10*ROW('Hygiene Data'!G140))="","",OFFSET('Hygiene Data'!$G$13,0,10*ROW('Hygiene Data'!G140)))</f>
        <v/>
      </c>
      <c r="EA146" s="373" t="str">
        <f ca="1">+IF(OFFSET('Hygiene Data'!$H$11,0,10*ROW('Hygiene Data'!H140))="","",OFFSET('Hygiene Data'!$H$11,0,10*ROW('Hygiene Data'!H140)))</f>
        <v/>
      </c>
      <c r="EB146" s="373" t="str">
        <f ca="1">+IF(OFFSET('Hygiene Data'!$H$12,0,10*ROW('Hygiene Data'!H140))="","",OFFSET('Hygiene Data'!$H$12,0,10*ROW('Hygiene Data'!H140)))</f>
        <v/>
      </c>
      <c r="EC146" s="373" t="str">
        <f ca="1">+IF(OFFSET('Hygiene Data'!$H$13,0,10*ROW('Hygiene Data'!H140))="","",OFFSET('Hygiene Data'!$H$13,0,10*ROW('Hygiene Data'!H140)))</f>
        <v/>
      </c>
      <c r="ED146" s="373" t="str">
        <f ca="1">+IF(OFFSET('Hygiene Data'!$I$11,0,10*ROW('Hygiene Data'!I140))="","",OFFSET('Hygiene Data'!$I$11,0,10*ROW('Hygiene Data'!I140)))</f>
        <v/>
      </c>
      <c r="EE146" s="373" t="str">
        <f ca="1">+IF(OFFSET('Hygiene Data'!$I$12,0,10*ROW('Hygiene Data'!I140))="","",OFFSET('Hygiene Data'!$I$12,0,10*ROW('Hygiene Data'!I140)))</f>
        <v/>
      </c>
      <c r="EF146" s="373" t="str">
        <f ca="1">+IF(OFFSET('Hygiene Data'!$I$13,0,10*ROW('Hygiene Data'!I140))="","",OFFSET('Hygiene Data'!$I$13,0,10*ROW('Hygiene Data'!I140)))</f>
        <v/>
      </c>
    </row>
    <row r="147" spans="1:136" x14ac:dyDescent="0.25">
      <c r="A147" s="482" t="str">
        <f ca="1">+IF(OFFSET('Water Data'!$B$2,0,10*ROW('Water Data'!E141))="","",OFFSET('Water Data'!$B$2,0,10*ROW('Water Data'!E141)))</f>
        <v/>
      </c>
      <c r="B147" s="48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9" t="str">
        <f t="shared" ca="1" si="2"/>
        <v/>
      </c>
      <c r="D147" s="51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3" t="str">
        <f ca="1">+IF(OFFSET('Water Data'!$D$27,0,10*ROW('Water Data'!D141))="","",OFFSET('Water Data'!$D$27,0,10*ROW('Water Data'!D141)))</f>
        <v/>
      </c>
      <c r="BT147" s="373" t="str">
        <f ca="1">+IF(OFFSET('Water Data'!$D$28,0,10*ROW('Water Data'!D141))="","",OFFSET('Water Data'!$D$28,0,10*ROW('Water Data'!D141)))</f>
        <v/>
      </c>
      <c r="BU147" s="373" t="str">
        <f ca="1">+IF(OFFSET('Water Data'!$D$29,0,10*ROW('Water Data'!D141))="","",OFFSET('Water Data'!$D$29,0,10*ROW('Water Data'!D141)))</f>
        <v/>
      </c>
      <c r="BV147" s="373" t="str">
        <f ca="1">+IF(OFFSET('Water Data'!$E$27,0,10*ROW('Water Data'!E141))="","",OFFSET('Water Data'!$E$27,0,10*ROW('Water Data'!E141)))</f>
        <v/>
      </c>
      <c r="BW147" s="373" t="str">
        <f ca="1">+IF(OFFSET('Water Data'!$E$28,0,10*ROW('Water Data'!E141))="","",OFFSET('Water Data'!$E$28,0,10*ROW('Water Data'!E141)))</f>
        <v/>
      </c>
      <c r="BX147" s="373" t="str">
        <f ca="1">+IF(OFFSET('Water Data'!$E$29,0,10*ROW('Water Data'!E141))="","",OFFSET('Water Data'!$E$29,0,10*ROW('Water Data'!E141)))</f>
        <v/>
      </c>
      <c r="BY147" s="373" t="str">
        <f ca="1">+IF(OFFSET('Water Data'!$F$27,0,10*ROW('Water Data'!F141))="","",OFFSET('Water Data'!$F$27,0,10*ROW('Water Data'!F141)))</f>
        <v/>
      </c>
      <c r="BZ147" s="373" t="str">
        <f ca="1">+IF(OFFSET('Water Data'!$F$28,0,10*ROW('Water Data'!F141))="","",OFFSET('Water Data'!$F$28,0,10*ROW('Water Data'!F141)))</f>
        <v/>
      </c>
      <c r="CA147" s="373" t="str">
        <f ca="1">+IF(OFFSET('Water Data'!$F$29,0,10*ROW('Water Data'!F141))="","",OFFSET('Water Data'!$F$29,0,10*ROW('Water Data'!F141)))</f>
        <v/>
      </c>
      <c r="CB147" s="373" t="str">
        <f ca="1">+IF(OFFSET('Water Data'!$G$27,0,10*ROW('Water Data'!G141))="","",OFFSET('Water Data'!$G$27,0,10*ROW('Water Data'!G141)))</f>
        <v/>
      </c>
      <c r="CC147" s="373" t="str">
        <f ca="1">+IF(OFFSET('Water Data'!$G$28,0,10*ROW('Water Data'!G141))="","",OFFSET('Water Data'!$G$28,0,10*ROW('Water Data'!G141)))</f>
        <v/>
      </c>
      <c r="CD147" s="373" t="str">
        <f ca="1">+IF(OFFSET('Water Data'!$G$29,0,10*ROW('Water Data'!G141))="","",OFFSET('Water Data'!$G$29,0,10*ROW('Water Data'!G141)))</f>
        <v/>
      </c>
      <c r="CE147" s="373" t="str">
        <f ca="1">+IF(OFFSET('Water Data'!$H$27,0,10*ROW('Water Data'!H141))="","",OFFSET('Water Data'!$H$27,0,10*ROW('Water Data'!H141)))</f>
        <v/>
      </c>
      <c r="CF147" s="373" t="str">
        <f ca="1">+IF(OFFSET('Water Data'!$H$28,0,10*ROW('Water Data'!H141))="","",OFFSET('Water Data'!$H$28,0,10*ROW('Water Data'!H141)))</f>
        <v/>
      </c>
      <c r="CG147" s="373" t="str">
        <f ca="1">+IF(OFFSET('Water Data'!$H$29,0,10*ROW('Water Data'!H141))="","",OFFSET('Water Data'!$H$29,0,10*ROW('Water Data'!H141)))</f>
        <v/>
      </c>
      <c r="CH147" s="373" t="str">
        <f ca="1">+IF(OFFSET('Water Data'!$I$27,0,10*ROW('Water Data'!I141))="","",OFFSET('Water Data'!$I$27,0,10*ROW('Water Data'!I141)))</f>
        <v/>
      </c>
      <c r="CI147" s="373" t="str">
        <f ca="1">+IF(OFFSET('Water Data'!$I$28,0,10*ROW('Water Data'!I141))="","",OFFSET('Water Data'!$I$28,0,10*ROW('Water Data'!I141)))</f>
        <v/>
      </c>
      <c r="CJ147" s="373" t="str">
        <f ca="1">+IF(OFFSET('Water Data'!$I$29,0,10*ROW('Water Data'!I141))="","",OFFSET('Water Data'!$I$29,0,10*ROW('Water Data'!I141)))</f>
        <v/>
      </c>
      <c r="CK147" s="373" t="str">
        <f ca="1">+IF(OFFSET('Sanitation Data'!$D$28,0,10*ROW('Sanitation Data'!D141))="","",OFFSET('Sanitation Data'!$D$28,0,10*ROW('Sanitation Data'!D141)))</f>
        <v/>
      </c>
      <c r="CL147" s="373" t="str">
        <f ca="1">+IF(OFFSET('Sanitation Data'!$D$29,0,10*ROW('Sanitation Data'!D141))="","",OFFSET('Sanitation Data'!$D$29,0,10*ROW('Sanitation Data'!D141)))</f>
        <v/>
      </c>
      <c r="CM147" s="373" t="str">
        <f ca="1">+IF(OFFSET('Sanitation Data'!$D$30,0,10*ROW('Sanitation Data'!D141))="","",OFFSET('Sanitation Data'!$D$30,0,10*ROW('Sanitation Data'!D141)))</f>
        <v/>
      </c>
      <c r="CN147" s="373" t="str">
        <f ca="1">+IF(OFFSET('Sanitation Data'!$D$31,0,10*ROW('Sanitation Data'!D141))="","",OFFSET('Sanitation Data'!$D$31,0,10*ROW('Sanitation Data'!D141)))</f>
        <v/>
      </c>
      <c r="CO147" s="373" t="str">
        <f ca="1">+IF(OFFSET('Sanitation Data'!$D$32,0,10*ROW('Sanitation Data'!D141))="","",OFFSET('Sanitation Data'!$D$32,0,10*ROW('Sanitation Data'!D141)))</f>
        <v/>
      </c>
      <c r="CP147" s="373" t="str">
        <f ca="1">+IF(OFFSET('Sanitation Data'!$E$28,0,10*ROW('Sanitation Data'!E141))="","",OFFSET('Sanitation Data'!$E$28,0,10*ROW('Sanitation Data'!E141)))</f>
        <v/>
      </c>
      <c r="CQ147" s="373" t="str">
        <f ca="1">+IF(OFFSET('Sanitation Data'!$E$29,0,10*ROW('Sanitation Data'!E141))="","",OFFSET('Sanitation Data'!$E$29,0,10*ROW('Sanitation Data'!E141)))</f>
        <v/>
      </c>
      <c r="CR147" s="373" t="str">
        <f ca="1">+IF(OFFSET('Sanitation Data'!$E$30,0,10*ROW('Sanitation Data'!E141))="","",OFFSET('Sanitation Data'!$E$30,0,10*ROW('Sanitation Data'!E141)))</f>
        <v/>
      </c>
      <c r="CS147" s="373" t="str">
        <f ca="1">+IF(OFFSET('Sanitation Data'!$E$31,0,10*ROW('Sanitation Data'!E141))="","",OFFSET('Sanitation Data'!$E$31,0,10*ROW('Sanitation Data'!E141)))</f>
        <v/>
      </c>
      <c r="CT147" s="373" t="str">
        <f ca="1">+IF(OFFSET('Sanitation Data'!$E$32,0,10*ROW('Sanitation Data'!E141))="","",OFFSET('Sanitation Data'!$E$32,0,10*ROW('Sanitation Data'!E141)))</f>
        <v/>
      </c>
      <c r="CU147" s="373" t="str">
        <f ca="1">+IF(OFFSET('Sanitation Data'!$F$28,0,10*ROW('Sanitation Data'!F141))="","",OFFSET('Sanitation Data'!$F$28,0,10*ROW('Sanitation Data'!F141)))</f>
        <v/>
      </c>
      <c r="CV147" s="373" t="str">
        <f ca="1">+IF(OFFSET('Sanitation Data'!$F$29,0,10*ROW('Sanitation Data'!F141))="","",OFFSET('Sanitation Data'!$F$29,0,10*ROW('Sanitation Data'!F141)))</f>
        <v/>
      </c>
      <c r="CW147" s="373" t="str">
        <f ca="1">+IF(OFFSET('Sanitation Data'!$F$30,0,10*ROW('Sanitation Data'!F141))="","",OFFSET('Sanitation Data'!$F$30,0,10*ROW('Sanitation Data'!F141)))</f>
        <v/>
      </c>
      <c r="CX147" s="373" t="str">
        <f ca="1">+IF(OFFSET('Sanitation Data'!$F$31,0,10*ROW('Sanitation Data'!F141))="","",OFFSET('Sanitation Data'!$F$31,0,10*ROW('Sanitation Data'!F141)))</f>
        <v/>
      </c>
      <c r="CY147" s="373" t="str">
        <f ca="1">+IF(OFFSET('Sanitation Data'!$F$32,0,10*ROW('Sanitation Data'!F141))="","",OFFSET('Sanitation Data'!$F$32,0,10*ROW('Sanitation Data'!F141)))</f>
        <v/>
      </c>
      <c r="CZ147" s="373" t="str">
        <f ca="1">+IF(OFFSET('Sanitation Data'!$G$28,0,10*ROW('Sanitation Data'!G141))="","",OFFSET('Sanitation Data'!$G$28,0,10*ROW('Sanitation Data'!G141)))</f>
        <v/>
      </c>
      <c r="DA147" s="373" t="str">
        <f ca="1">+IF(OFFSET('Sanitation Data'!$G$29,0,10*ROW('Sanitation Data'!G141))="","",OFFSET('Sanitation Data'!$G$29,0,10*ROW('Sanitation Data'!G141)))</f>
        <v/>
      </c>
      <c r="DB147" s="373" t="str">
        <f ca="1">+IF(OFFSET('Sanitation Data'!$G$30,0,10*ROW('Sanitation Data'!G141))="","",OFFSET('Sanitation Data'!$G$30,0,10*ROW('Sanitation Data'!G141)))</f>
        <v/>
      </c>
      <c r="DC147" s="373" t="str">
        <f ca="1">+IF(OFFSET('Sanitation Data'!$G$31,0,10*ROW('Sanitation Data'!G141))="","",OFFSET('Sanitation Data'!$G$31,0,10*ROW('Sanitation Data'!G141)))</f>
        <v/>
      </c>
      <c r="DD147" s="373" t="str">
        <f ca="1">+IF(OFFSET('Sanitation Data'!$G$32,0,10*ROW('Sanitation Data'!G141))="","",OFFSET('Sanitation Data'!$G$32,0,10*ROW('Sanitation Data'!G141)))</f>
        <v/>
      </c>
      <c r="DE147" s="373" t="str">
        <f ca="1">+IF(OFFSET('Sanitation Data'!$H$28,0,10*ROW('Sanitation Data'!H141))="","",OFFSET('Sanitation Data'!$H$28,0,10*ROW('Sanitation Data'!H141)))</f>
        <v/>
      </c>
      <c r="DF147" s="373" t="str">
        <f ca="1">+IF(OFFSET('Sanitation Data'!$H$29,0,10*ROW('Sanitation Data'!H141))="","",OFFSET('Sanitation Data'!$H$29,0,10*ROW('Sanitation Data'!H141)))</f>
        <v/>
      </c>
      <c r="DG147" s="373" t="str">
        <f ca="1">+IF(OFFSET('Sanitation Data'!$H$30,0,10*ROW('Sanitation Data'!H141))="","",OFFSET('Sanitation Data'!$H$30,0,10*ROW('Sanitation Data'!H141)))</f>
        <v/>
      </c>
      <c r="DH147" s="373" t="str">
        <f ca="1">+IF(OFFSET('Sanitation Data'!$H$31,0,10*ROW('Sanitation Data'!H141))="","",OFFSET('Sanitation Data'!$H$31,0,10*ROW('Sanitation Data'!H141)))</f>
        <v/>
      </c>
      <c r="DI147" s="373" t="str">
        <f ca="1">+IF(OFFSET('Sanitation Data'!$H$32,0,10*ROW('Sanitation Data'!H141))="","",OFFSET('Sanitation Data'!$H$32,0,10*ROW('Sanitation Data'!H141)))</f>
        <v/>
      </c>
      <c r="DJ147" s="373" t="str">
        <f ca="1">+IF(OFFSET('Sanitation Data'!$I$28,0,10*ROW('Sanitation Data'!I141))="","",OFFSET('Sanitation Data'!$I$28,0,10*ROW('Sanitation Data'!I141)))</f>
        <v/>
      </c>
      <c r="DK147" s="373" t="str">
        <f ca="1">+IF(OFFSET('Sanitation Data'!$I$29,0,10*ROW('Sanitation Data'!I141))="","",OFFSET('Sanitation Data'!$I$29,0,10*ROW('Sanitation Data'!I141)))</f>
        <v/>
      </c>
      <c r="DL147" s="373" t="str">
        <f ca="1">+IF(OFFSET('Sanitation Data'!$I$30,0,10*ROW('Sanitation Data'!I141))="","",OFFSET('Sanitation Data'!$I$30,0,10*ROW('Sanitation Data'!I141)))</f>
        <v/>
      </c>
      <c r="DM147" s="373" t="str">
        <f ca="1">+IF(OFFSET('Sanitation Data'!$I$31,0,10*ROW('Sanitation Data'!I141))="","",OFFSET('Sanitation Data'!$I$31,0,10*ROW('Sanitation Data'!I141)))</f>
        <v/>
      </c>
      <c r="DN147" s="373" t="str">
        <f ca="1">+IF(OFFSET('Sanitation Data'!$I$32,0,10*ROW('Sanitation Data'!I141))="","",OFFSET('Sanitation Data'!$I$32,0,10*ROW('Sanitation Data'!I141)))</f>
        <v/>
      </c>
      <c r="DO147" s="373" t="str">
        <f ca="1">+IF(OFFSET('Hygiene Data'!$D$11,0,10*ROW('Hygiene Data'!D141))="","",OFFSET('Hygiene Data'!$D$11,0,10*ROW('Hygiene Data'!D141)))</f>
        <v/>
      </c>
      <c r="DP147" s="373" t="str">
        <f ca="1">+IF(OFFSET('Hygiene Data'!$D$12,0,10*ROW('Hygiene Data'!D141))="","",OFFSET('Hygiene Data'!$D$12,0,10*ROW('Hygiene Data'!D141)))</f>
        <v/>
      </c>
      <c r="DQ147" s="373" t="str">
        <f ca="1">+IF(OFFSET('Hygiene Data'!$D$13,0,10*ROW('Hygiene Data'!D141))="","",OFFSET('Hygiene Data'!$D$13,0,10*ROW('Hygiene Data'!D141)))</f>
        <v/>
      </c>
      <c r="DR147" s="373" t="str">
        <f ca="1">+IF(OFFSET('Hygiene Data'!$E$11,0,10*ROW('Hygiene Data'!E141))="","",OFFSET('Hygiene Data'!$E$11,0,10*ROW('Hygiene Data'!E141)))</f>
        <v/>
      </c>
      <c r="DS147" s="373" t="str">
        <f ca="1">+IF(OFFSET('Hygiene Data'!$E$12,0,10*ROW('Hygiene Data'!E141))="","",OFFSET('Hygiene Data'!$E$12,0,10*ROW('Hygiene Data'!E141)))</f>
        <v/>
      </c>
      <c r="DT147" s="373" t="str">
        <f ca="1">+IF(OFFSET('Hygiene Data'!$E$13,0,10*ROW('Hygiene Data'!E141))="","",OFFSET('Hygiene Data'!$E$13,0,10*ROW('Hygiene Data'!E141)))</f>
        <v/>
      </c>
      <c r="DU147" s="373" t="str">
        <f ca="1">+IF(OFFSET('Hygiene Data'!$F$11,0,10*ROW('Hygiene Data'!F141))="","",OFFSET('Hygiene Data'!$F$11,0,10*ROW('Hygiene Data'!F141)))</f>
        <v/>
      </c>
      <c r="DV147" s="373" t="str">
        <f ca="1">+IF(OFFSET('Hygiene Data'!$F$12,0,10*ROW('Hygiene Data'!F141))="","",OFFSET('Hygiene Data'!$F$12,0,10*ROW('Hygiene Data'!F141)))</f>
        <v/>
      </c>
      <c r="DW147" s="373" t="str">
        <f ca="1">+IF(OFFSET('Hygiene Data'!$F$13,0,10*ROW('Hygiene Data'!F141))="","",OFFSET('Hygiene Data'!$F$13,0,10*ROW('Hygiene Data'!F141)))</f>
        <v/>
      </c>
      <c r="DX147" s="373" t="str">
        <f ca="1">+IF(OFFSET('Hygiene Data'!$G$11,0,10*ROW('Hygiene Data'!G141))="","",OFFSET('Hygiene Data'!$G$11,0,10*ROW('Hygiene Data'!G141)))</f>
        <v/>
      </c>
      <c r="DY147" s="373" t="str">
        <f ca="1">+IF(OFFSET('Hygiene Data'!$G$12,0,10*ROW('Hygiene Data'!G141))="","",OFFSET('Hygiene Data'!$G$12,0,10*ROW('Hygiene Data'!G141)))</f>
        <v/>
      </c>
      <c r="DZ147" s="373" t="str">
        <f ca="1">+IF(OFFSET('Hygiene Data'!$G$13,0,10*ROW('Hygiene Data'!G141))="","",OFFSET('Hygiene Data'!$G$13,0,10*ROW('Hygiene Data'!G141)))</f>
        <v/>
      </c>
      <c r="EA147" s="373" t="str">
        <f ca="1">+IF(OFFSET('Hygiene Data'!$H$11,0,10*ROW('Hygiene Data'!H141))="","",OFFSET('Hygiene Data'!$H$11,0,10*ROW('Hygiene Data'!H141)))</f>
        <v/>
      </c>
      <c r="EB147" s="373" t="str">
        <f ca="1">+IF(OFFSET('Hygiene Data'!$H$12,0,10*ROW('Hygiene Data'!H141))="","",OFFSET('Hygiene Data'!$H$12,0,10*ROW('Hygiene Data'!H141)))</f>
        <v/>
      </c>
      <c r="EC147" s="373" t="str">
        <f ca="1">+IF(OFFSET('Hygiene Data'!$H$13,0,10*ROW('Hygiene Data'!H141))="","",OFFSET('Hygiene Data'!$H$13,0,10*ROW('Hygiene Data'!H141)))</f>
        <v/>
      </c>
      <c r="ED147" s="373" t="str">
        <f ca="1">+IF(OFFSET('Hygiene Data'!$I$11,0,10*ROW('Hygiene Data'!I141))="","",OFFSET('Hygiene Data'!$I$11,0,10*ROW('Hygiene Data'!I141)))</f>
        <v/>
      </c>
      <c r="EE147" s="373" t="str">
        <f ca="1">+IF(OFFSET('Hygiene Data'!$I$12,0,10*ROW('Hygiene Data'!I141))="","",OFFSET('Hygiene Data'!$I$12,0,10*ROW('Hygiene Data'!I141)))</f>
        <v/>
      </c>
      <c r="EF147" s="373" t="str">
        <f ca="1">+IF(OFFSET('Hygiene Data'!$I$13,0,10*ROW('Hygiene Data'!I141))="","",OFFSET('Hygiene Data'!$I$13,0,10*ROW('Hygiene Data'!I141)))</f>
        <v/>
      </c>
    </row>
    <row r="148" spans="1:136" x14ac:dyDescent="0.25">
      <c r="A148" s="482" t="str">
        <f ca="1">+IF(OFFSET('Water Data'!$B$2,0,10*ROW('Water Data'!E142))="","",OFFSET('Water Data'!$B$2,0,10*ROW('Water Data'!E142)))</f>
        <v/>
      </c>
      <c r="B148" s="48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9" t="str">
        <f t="shared" ca="1" si="2"/>
        <v/>
      </c>
      <c r="D148" s="51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3" t="str">
        <f ca="1">+IF(OFFSET('Water Data'!$D$27,0,10*ROW('Water Data'!D142))="","",OFFSET('Water Data'!$D$27,0,10*ROW('Water Data'!D142)))</f>
        <v/>
      </c>
      <c r="BT148" s="373" t="str">
        <f ca="1">+IF(OFFSET('Water Data'!$D$28,0,10*ROW('Water Data'!D142))="","",OFFSET('Water Data'!$D$28,0,10*ROW('Water Data'!D142)))</f>
        <v/>
      </c>
      <c r="BU148" s="373" t="str">
        <f ca="1">+IF(OFFSET('Water Data'!$D$29,0,10*ROW('Water Data'!D142))="","",OFFSET('Water Data'!$D$29,0,10*ROW('Water Data'!D142)))</f>
        <v/>
      </c>
      <c r="BV148" s="373" t="str">
        <f ca="1">+IF(OFFSET('Water Data'!$E$27,0,10*ROW('Water Data'!E142))="","",OFFSET('Water Data'!$E$27,0,10*ROW('Water Data'!E142)))</f>
        <v/>
      </c>
      <c r="BW148" s="373" t="str">
        <f ca="1">+IF(OFFSET('Water Data'!$E$28,0,10*ROW('Water Data'!E142))="","",OFFSET('Water Data'!$E$28,0,10*ROW('Water Data'!E142)))</f>
        <v/>
      </c>
      <c r="BX148" s="373" t="str">
        <f ca="1">+IF(OFFSET('Water Data'!$E$29,0,10*ROW('Water Data'!E142))="","",OFFSET('Water Data'!$E$29,0,10*ROW('Water Data'!E142)))</f>
        <v/>
      </c>
      <c r="BY148" s="373" t="str">
        <f ca="1">+IF(OFFSET('Water Data'!$F$27,0,10*ROW('Water Data'!F142))="","",OFFSET('Water Data'!$F$27,0,10*ROW('Water Data'!F142)))</f>
        <v/>
      </c>
      <c r="BZ148" s="373" t="str">
        <f ca="1">+IF(OFFSET('Water Data'!$F$28,0,10*ROW('Water Data'!F142))="","",OFFSET('Water Data'!$F$28,0,10*ROW('Water Data'!F142)))</f>
        <v/>
      </c>
      <c r="CA148" s="373" t="str">
        <f ca="1">+IF(OFFSET('Water Data'!$F$29,0,10*ROW('Water Data'!F142))="","",OFFSET('Water Data'!$F$29,0,10*ROW('Water Data'!F142)))</f>
        <v/>
      </c>
      <c r="CB148" s="373" t="str">
        <f ca="1">+IF(OFFSET('Water Data'!$G$27,0,10*ROW('Water Data'!G142))="","",OFFSET('Water Data'!$G$27,0,10*ROW('Water Data'!G142)))</f>
        <v/>
      </c>
      <c r="CC148" s="373" t="str">
        <f ca="1">+IF(OFFSET('Water Data'!$G$28,0,10*ROW('Water Data'!G142))="","",OFFSET('Water Data'!$G$28,0,10*ROW('Water Data'!G142)))</f>
        <v/>
      </c>
      <c r="CD148" s="373" t="str">
        <f ca="1">+IF(OFFSET('Water Data'!$G$29,0,10*ROW('Water Data'!G142))="","",OFFSET('Water Data'!$G$29,0,10*ROW('Water Data'!G142)))</f>
        <v/>
      </c>
      <c r="CE148" s="373" t="str">
        <f ca="1">+IF(OFFSET('Water Data'!$H$27,0,10*ROW('Water Data'!H142))="","",OFFSET('Water Data'!$H$27,0,10*ROW('Water Data'!H142)))</f>
        <v/>
      </c>
      <c r="CF148" s="373" t="str">
        <f ca="1">+IF(OFFSET('Water Data'!$H$28,0,10*ROW('Water Data'!H142))="","",OFFSET('Water Data'!$H$28,0,10*ROW('Water Data'!H142)))</f>
        <v/>
      </c>
      <c r="CG148" s="373" t="str">
        <f ca="1">+IF(OFFSET('Water Data'!$H$29,0,10*ROW('Water Data'!H142))="","",OFFSET('Water Data'!$H$29,0,10*ROW('Water Data'!H142)))</f>
        <v/>
      </c>
      <c r="CH148" s="373" t="str">
        <f ca="1">+IF(OFFSET('Water Data'!$I$27,0,10*ROW('Water Data'!I142))="","",OFFSET('Water Data'!$I$27,0,10*ROW('Water Data'!I142)))</f>
        <v/>
      </c>
      <c r="CI148" s="373" t="str">
        <f ca="1">+IF(OFFSET('Water Data'!$I$28,0,10*ROW('Water Data'!I142))="","",OFFSET('Water Data'!$I$28,0,10*ROW('Water Data'!I142)))</f>
        <v/>
      </c>
      <c r="CJ148" s="373" t="str">
        <f ca="1">+IF(OFFSET('Water Data'!$I$29,0,10*ROW('Water Data'!I142))="","",OFFSET('Water Data'!$I$29,0,10*ROW('Water Data'!I142)))</f>
        <v/>
      </c>
      <c r="CK148" s="373" t="str">
        <f ca="1">+IF(OFFSET('Sanitation Data'!$D$28,0,10*ROW('Sanitation Data'!D142))="","",OFFSET('Sanitation Data'!$D$28,0,10*ROW('Sanitation Data'!D142)))</f>
        <v/>
      </c>
      <c r="CL148" s="373" t="str">
        <f ca="1">+IF(OFFSET('Sanitation Data'!$D$29,0,10*ROW('Sanitation Data'!D142))="","",OFFSET('Sanitation Data'!$D$29,0,10*ROW('Sanitation Data'!D142)))</f>
        <v/>
      </c>
      <c r="CM148" s="373" t="str">
        <f ca="1">+IF(OFFSET('Sanitation Data'!$D$30,0,10*ROW('Sanitation Data'!D142))="","",OFFSET('Sanitation Data'!$D$30,0,10*ROW('Sanitation Data'!D142)))</f>
        <v/>
      </c>
      <c r="CN148" s="373" t="str">
        <f ca="1">+IF(OFFSET('Sanitation Data'!$D$31,0,10*ROW('Sanitation Data'!D142))="","",OFFSET('Sanitation Data'!$D$31,0,10*ROW('Sanitation Data'!D142)))</f>
        <v/>
      </c>
      <c r="CO148" s="373" t="str">
        <f ca="1">+IF(OFFSET('Sanitation Data'!$D$32,0,10*ROW('Sanitation Data'!D142))="","",OFFSET('Sanitation Data'!$D$32,0,10*ROW('Sanitation Data'!D142)))</f>
        <v/>
      </c>
      <c r="CP148" s="373" t="str">
        <f ca="1">+IF(OFFSET('Sanitation Data'!$E$28,0,10*ROW('Sanitation Data'!E142))="","",OFFSET('Sanitation Data'!$E$28,0,10*ROW('Sanitation Data'!E142)))</f>
        <v/>
      </c>
      <c r="CQ148" s="373" t="str">
        <f ca="1">+IF(OFFSET('Sanitation Data'!$E$29,0,10*ROW('Sanitation Data'!E142))="","",OFFSET('Sanitation Data'!$E$29,0,10*ROW('Sanitation Data'!E142)))</f>
        <v/>
      </c>
      <c r="CR148" s="373" t="str">
        <f ca="1">+IF(OFFSET('Sanitation Data'!$E$30,0,10*ROW('Sanitation Data'!E142))="","",OFFSET('Sanitation Data'!$E$30,0,10*ROW('Sanitation Data'!E142)))</f>
        <v/>
      </c>
      <c r="CS148" s="373" t="str">
        <f ca="1">+IF(OFFSET('Sanitation Data'!$E$31,0,10*ROW('Sanitation Data'!E142))="","",OFFSET('Sanitation Data'!$E$31,0,10*ROW('Sanitation Data'!E142)))</f>
        <v/>
      </c>
      <c r="CT148" s="373" t="str">
        <f ca="1">+IF(OFFSET('Sanitation Data'!$E$32,0,10*ROW('Sanitation Data'!E142))="","",OFFSET('Sanitation Data'!$E$32,0,10*ROW('Sanitation Data'!E142)))</f>
        <v/>
      </c>
      <c r="CU148" s="373" t="str">
        <f ca="1">+IF(OFFSET('Sanitation Data'!$F$28,0,10*ROW('Sanitation Data'!F142))="","",OFFSET('Sanitation Data'!$F$28,0,10*ROW('Sanitation Data'!F142)))</f>
        <v/>
      </c>
      <c r="CV148" s="373" t="str">
        <f ca="1">+IF(OFFSET('Sanitation Data'!$F$29,0,10*ROW('Sanitation Data'!F142))="","",OFFSET('Sanitation Data'!$F$29,0,10*ROW('Sanitation Data'!F142)))</f>
        <v/>
      </c>
      <c r="CW148" s="373" t="str">
        <f ca="1">+IF(OFFSET('Sanitation Data'!$F$30,0,10*ROW('Sanitation Data'!F142))="","",OFFSET('Sanitation Data'!$F$30,0,10*ROW('Sanitation Data'!F142)))</f>
        <v/>
      </c>
      <c r="CX148" s="373" t="str">
        <f ca="1">+IF(OFFSET('Sanitation Data'!$F$31,0,10*ROW('Sanitation Data'!F142))="","",OFFSET('Sanitation Data'!$F$31,0,10*ROW('Sanitation Data'!F142)))</f>
        <v/>
      </c>
      <c r="CY148" s="373" t="str">
        <f ca="1">+IF(OFFSET('Sanitation Data'!$F$32,0,10*ROW('Sanitation Data'!F142))="","",OFFSET('Sanitation Data'!$F$32,0,10*ROW('Sanitation Data'!F142)))</f>
        <v/>
      </c>
      <c r="CZ148" s="373" t="str">
        <f ca="1">+IF(OFFSET('Sanitation Data'!$G$28,0,10*ROW('Sanitation Data'!G142))="","",OFFSET('Sanitation Data'!$G$28,0,10*ROW('Sanitation Data'!G142)))</f>
        <v/>
      </c>
      <c r="DA148" s="373" t="str">
        <f ca="1">+IF(OFFSET('Sanitation Data'!$G$29,0,10*ROW('Sanitation Data'!G142))="","",OFFSET('Sanitation Data'!$G$29,0,10*ROW('Sanitation Data'!G142)))</f>
        <v/>
      </c>
      <c r="DB148" s="373" t="str">
        <f ca="1">+IF(OFFSET('Sanitation Data'!$G$30,0,10*ROW('Sanitation Data'!G142))="","",OFFSET('Sanitation Data'!$G$30,0,10*ROW('Sanitation Data'!G142)))</f>
        <v/>
      </c>
      <c r="DC148" s="373" t="str">
        <f ca="1">+IF(OFFSET('Sanitation Data'!$G$31,0,10*ROW('Sanitation Data'!G142))="","",OFFSET('Sanitation Data'!$G$31,0,10*ROW('Sanitation Data'!G142)))</f>
        <v/>
      </c>
      <c r="DD148" s="373" t="str">
        <f ca="1">+IF(OFFSET('Sanitation Data'!$G$32,0,10*ROW('Sanitation Data'!G142))="","",OFFSET('Sanitation Data'!$G$32,0,10*ROW('Sanitation Data'!G142)))</f>
        <v/>
      </c>
      <c r="DE148" s="373" t="str">
        <f ca="1">+IF(OFFSET('Sanitation Data'!$H$28,0,10*ROW('Sanitation Data'!H142))="","",OFFSET('Sanitation Data'!$H$28,0,10*ROW('Sanitation Data'!H142)))</f>
        <v/>
      </c>
      <c r="DF148" s="373" t="str">
        <f ca="1">+IF(OFFSET('Sanitation Data'!$H$29,0,10*ROW('Sanitation Data'!H142))="","",OFFSET('Sanitation Data'!$H$29,0,10*ROW('Sanitation Data'!H142)))</f>
        <v/>
      </c>
      <c r="DG148" s="373" t="str">
        <f ca="1">+IF(OFFSET('Sanitation Data'!$H$30,0,10*ROW('Sanitation Data'!H142))="","",OFFSET('Sanitation Data'!$H$30,0,10*ROW('Sanitation Data'!H142)))</f>
        <v/>
      </c>
      <c r="DH148" s="373" t="str">
        <f ca="1">+IF(OFFSET('Sanitation Data'!$H$31,0,10*ROW('Sanitation Data'!H142))="","",OFFSET('Sanitation Data'!$H$31,0,10*ROW('Sanitation Data'!H142)))</f>
        <v/>
      </c>
      <c r="DI148" s="373" t="str">
        <f ca="1">+IF(OFFSET('Sanitation Data'!$H$32,0,10*ROW('Sanitation Data'!H142))="","",OFFSET('Sanitation Data'!$H$32,0,10*ROW('Sanitation Data'!H142)))</f>
        <v/>
      </c>
      <c r="DJ148" s="373" t="str">
        <f ca="1">+IF(OFFSET('Sanitation Data'!$I$28,0,10*ROW('Sanitation Data'!I142))="","",OFFSET('Sanitation Data'!$I$28,0,10*ROW('Sanitation Data'!I142)))</f>
        <v/>
      </c>
      <c r="DK148" s="373" t="str">
        <f ca="1">+IF(OFFSET('Sanitation Data'!$I$29,0,10*ROW('Sanitation Data'!I142))="","",OFFSET('Sanitation Data'!$I$29,0,10*ROW('Sanitation Data'!I142)))</f>
        <v/>
      </c>
      <c r="DL148" s="373" t="str">
        <f ca="1">+IF(OFFSET('Sanitation Data'!$I$30,0,10*ROW('Sanitation Data'!I142))="","",OFFSET('Sanitation Data'!$I$30,0,10*ROW('Sanitation Data'!I142)))</f>
        <v/>
      </c>
      <c r="DM148" s="373" t="str">
        <f ca="1">+IF(OFFSET('Sanitation Data'!$I$31,0,10*ROW('Sanitation Data'!I142))="","",OFFSET('Sanitation Data'!$I$31,0,10*ROW('Sanitation Data'!I142)))</f>
        <v/>
      </c>
      <c r="DN148" s="373" t="str">
        <f ca="1">+IF(OFFSET('Sanitation Data'!$I$32,0,10*ROW('Sanitation Data'!I142))="","",OFFSET('Sanitation Data'!$I$32,0,10*ROW('Sanitation Data'!I142)))</f>
        <v/>
      </c>
      <c r="DO148" s="373" t="str">
        <f ca="1">+IF(OFFSET('Hygiene Data'!$D$11,0,10*ROW('Hygiene Data'!D142))="","",OFFSET('Hygiene Data'!$D$11,0,10*ROW('Hygiene Data'!D142)))</f>
        <v/>
      </c>
      <c r="DP148" s="373" t="str">
        <f ca="1">+IF(OFFSET('Hygiene Data'!$D$12,0,10*ROW('Hygiene Data'!D142))="","",OFFSET('Hygiene Data'!$D$12,0,10*ROW('Hygiene Data'!D142)))</f>
        <v/>
      </c>
      <c r="DQ148" s="373" t="str">
        <f ca="1">+IF(OFFSET('Hygiene Data'!$D$13,0,10*ROW('Hygiene Data'!D142))="","",OFFSET('Hygiene Data'!$D$13,0,10*ROW('Hygiene Data'!D142)))</f>
        <v/>
      </c>
      <c r="DR148" s="373" t="str">
        <f ca="1">+IF(OFFSET('Hygiene Data'!$E$11,0,10*ROW('Hygiene Data'!E142))="","",OFFSET('Hygiene Data'!$E$11,0,10*ROW('Hygiene Data'!E142)))</f>
        <v/>
      </c>
      <c r="DS148" s="373" t="str">
        <f ca="1">+IF(OFFSET('Hygiene Data'!$E$12,0,10*ROW('Hygiene Data'!E142))="","",OFFSET('Hygiene Data'!$E$12,0,10*ROW('Hygiene Data'!E142)))</f>
        <v/>
      </c>
      <c r="DT148" s="373" t="str">
        <f ca="1">+IF(OFFSET('Hygiene Data'!$E$13,0,10*ROW('Hygiene Data'!E142))="","",OFFSET('Hygiene Data'!$E$13,0,10*ROW('Hygiene Data'!E142)))</f>
        <v/>
      </c>
      <c r="DU148" s="373" t="str">
        <f ca="1">+IF(OFFSET('Hygiene Data'!$F$11,0,10*ROW('Hygiene Data'!F142))="","",OFFSET('Hygiene Data'!$F$11,0,10*ROW('Hygiene Data'!F142)))</f>
        <v/>
      </c>
      <c r="DV148" s="373" t="str">
        <f ca="1">+IF(OFFSET('Hygiene Data'!$F$12,0,10*ROW('Hygiene Data'!F142))="","",OFFSET('Hygiene Data'!$F$12,0,10*ROW('Hygiene Data'!F142)))</f>
        <v/>
      </c>
      <c r="DW148" s="373" t="str">
        <f ca="1">+IF(OFFSET('Hygiene Data'!$F$13,0,10*ROW('Hygiene Data'!F142))="","",OFFSET('Hygiene Data'!$F$13,0,10*ROW('Hygiene Data'!F142)))</f>
        <v/>
      </c>
      <c r="DX148" s="373" t="str">
        <f ca="1">+IF(OFFSET('Hygiene Data'!$G$11,0,10*ROW('Hygiene Data'!G142))="","",OFFSET('Hygiene Data'!$G$11,0,10*ROW('Hygiene Data'!G142)))</f>
        <v/>
      </c>
      <c r="DY148" s="373" t="str">
        <f ca="1">+IF(OFFSET('Hygiene Data'!$G$12,0,10*ROW('Hygiene Data'!G142))="","",OFFSET('Hygiene Data'!$G$12,0,10*ROW('Hygiene Data'!G142)))</f>
        <v/>
      </c>
      <c r="DZ148" s="373" t="str">
        <f ca="1">+IF(OFFSET('Hygiene Data'!$G$13,0,10*ROW('Hygiene Data'!G142))="","",OFFSET('Hygiene Data'!$G$13,0,10*ROW('Hygiene Data'!G142)))</f>
        <v/>
      </c>
      <c r="EA148" s="373" t="str">
        <f ca="1">+IF(OFFSET('Hygiene Data'!$H$11,0,10*ROW('Hygiene Data'!H142))="","",OFFSET('Hygiene Data'!$H$11,0,10*ROW('Hygiene Data'!H142)))</f>
        <v/>
      </c>
      <c r="EB148" s="373" t="str">
        <f ca="1">+IF(OFFSET('Hygiene Data'!$H$12,0,10*ROW('Hygiene Data'!H142))="","",OFFSET('Hygiene Data'!$H$12,0,10*ROW('Hygiene Data'!H142)))</f>
        <v/>
      </c>
      <c r="EC148" s="373" t="str">
        <f ca="1">+IF(OFFSET('Hygiene Data'!$H$13,0,10*ROW('Hygiene Data'!H142))="","",OFFSET('Hygiene Data'!$H$13,0,10*ROW('Hygiene Data'!H142)))</f>
        <v/>
      </c>
      <c r="ED148" s="373" t="str">
        <f ca="1">+IF(OFFSET('Hygiene Data'!$I$11,0,10*ROW('Hygiene Data'!I142))="","",OFFSET('Hygiene Data'!$I$11,0,10*ROW('Hygiene Data'!I142)))</f>
        <v/>
      </c>
      <c r="EE148" s="373" t="str">
        <f ca="1">+IF(OFFSET('Hygiene Data'!$I$12,0,10*ROW('Hygiene Data'!I142))="","",OFFSET('Hygiene Data'!$I$12,0,10*ROW('Hygiene Data'!I142)))</f>
        <v/>
      </c>
      <c r="EF148" s="373" t="str">
        <f ca="1">+IF(OFFSET('Hygiene Data'!$I$13,0,10*ROW('Hygiene Data'!I142))="","",OFFSET('Hygiene Data'!$I$13,0,10*ROW('Hygiene Data'!I142)))</f>
        <v/>
      </c>
    </row>
    <row r="149" spans="1:136" x14ac:dyDescent="0.25">
      <c r="A149" s="482" t="str">
        <f ca="1">+IF(OFFSET('Water Data'!$B$2,0,10*ROW('Water Data'!E143))="","",OFFSET('Water Data'!$B$2,0,10*ROW('Water Data'!E143)))</f>
        <v/>
      </c>
      <c r="B149" s="48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9" t="str">
        <f t="shared" ca="1" si="2"/>
        <v/>
      </c>
      <c r="D149" s="51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3" t="str">
        <f ca="1">+IF(OFFSET('Water Data'!$D$27,0,10*ROW('Water Data'!D143))="","",OFFSET('Water Data'!$D$27,0,10*ROW('Water Data'!D143)))</f>
        <v/>
      </c>
      <c r="BT149" s="373" t="str">
        <f ca="1">+IF(OFFSET('Water Data'!$D$28,0,10*ROW('Water Data'!D143))="","",OFFSET('Water Data'!$D$28,0,10*ROW('Water Data'!D143)))</f>
        <v/>
      </c>
      <c r="BU149" s="373" t="str">
        <f ca="1">+IF(OFFSET('Water Data'!$D$29,0,10*ROW('Water Data'!D143))="","",OFFSET('Water Data'!$D$29,0,10*ROW('Water Data'!D143)))</f>
        <v/>
      </c>
      <c r="BV149" s="373" t="str">
        <f ca="1">+IF(OFFSET('Water Data'!$E$27,0,10*ROW('Water Data'!E143))="","",OFFSET('Water Data'!$E$27,0,10*ROW('Water Data'!E143)))</f>
        <v/>
      </c>
      <c r="BW149" s="373" t="str">
        <f ca="1">+IF(OFFSET('Water Data'!$E$28,0,10*ROW('Water Data'!E143))="","",OFFSET('Water Data'!$E$28,0,10*ROW('Water Data'!E143)))</f>
        <v/>
      </c>
      <c r="BX149" s="373" t="str">
        <f ca="1">+IF(OFFSET('Water Data'!$E$29,0,10*ROW('Water Data'!E143))="","",OFFSET('Water Data'!$E$29,0,10*ROW('Water Data'!E143)))</f>
        <v/>
      </c>
      <c r="BY149" s="373" t="str">
        <f ca="1">+IF(OFFSET('Water Data'!$F$27,0,10*ROW('Water Data'!F143))="","",OFFSET('Water Data'!$F$27,0,10*ROW('Water Data'!F143)))</f>
        <v/>
      </c>
      <c r="BZ149" s="373" t="str">
        <f ca="1">+IF(OFFSET('Water Data'!$F$28,0,10*ROW('Water Data'!F143))="","",OFFSET('Water Data'!$F$28,0,10*ROW('Water Data'!F143)))</f>
        <v/>
      </c>
      <c r="CA149" s="373" t="str">
        <f ca="1">+IF(OFFSET('Water Data'!$F$29,0,10*ROW('Water Data'!F143))="","",OFFSET('Water Data'!$F$29,0,10*ROW('Water Data'!F143)))</f>
        <v/>
      </c>
      <c r="CB149" s="373" t="str">
        <f ca="1">+IF(OFFSET('Water Data'!$G$27,0,10*ROW('Water Data'!G143))="","",OFFSET('Water Data'!$G$27,0,10*ROW('Water Data'!G143)))</f>
        <v/>
      </c>
      <c r="CC149" s="373" t="str">
        <f ca="1">+IF(OFFSET('Water Data'!$G$28,0,10*ROW('Water Data'!G143))="","",OFFSET('Water Data'!$G$28,0,10*ROW('Water Data'!G143)))</f>
        <v/>
      </c>
      <c r="CD149" s="373" t="str">
        <f ca="1">+IF(OFFSET('Water Data'!$G$29,0,10*ROW('Water Data'!G143))="","",OFFSET('Water Data'!$G$29,0,10*ROW('Water Data'!G143)))</f>
        <v/>
      </c>
      <c r="CE149" s="373" t="str">
        <f ca="1">+IF(OFFSET('Water Data'!$H$27,0,10*ROW('Water Data'!H143))="","",OFFSET('Water Data'!$H$27,0,10*ROW('Water Data'!H143)))</f>
        <v/>
      </c>
      <c r="CF149" s="373" t="str">
        <f ca="1">+IF(OFFSET('Water Data'!$H$28,0,10*ROW('Water Data'!H143))="","",OFFSET('Water Data'!$H$28,0,10*ROW('Water Data'!H143)))</f>
        <v/>
      </c>
      <c r="CG149" s="373" t="str">
        <f ca="1">+IF(OFFSET('Water Data'!$H$29,0,10*ROW('Water Data'!H143))="","",OFFSET('Water Data'!$H$29,0,10*ROW('Water Data'!H143)))</f>
        <v/>
      </c>
      <c r="CH149" s="373" t="str">
        <f ca="1">+IF(OFFSET('Water Data'!$I$27,0,10*ROW('Water Data'!I143))="","",OFFSET('Water Data'!$I$27,0,10*ROW('Water Data'!I143)))</f>
        <v/>
      </c>
      <c r="CI149" s="373" t="str">
        <f ca="1">+IF(OFFSET('Water Data'!$I$28,0,10*ROW('Water Data'!I143))="","",OFFSET('Water Data'!$I$28,0,10*ROW('Water Data'!I143)))</f>
        <v/>
      </c>
      <c r="CJ149" s="373" t="str">
        <f ca="1">+IF(OFFSET('Water Data'!$I$29,0,10*ROW('Water Data'!I143))="","",OFFSET('Water Data'!$I$29,0,10*ROW('Water Data'!I143)))</f>
        <v/>
      </c>
      <c r="CK149" s="373" t="str">
        <f ca="1">+IF(OFFSET('Sanitation Data'!$D$28,0,10*ROW('Sanitation Data'!D143))="","",OFFSET('Sanitation Data'!$D$28,0,10*ROW('Sanitation Data'!D143)))</f>
        <v/>
      </c>
      <c r="CL149" s="373" t="str">
        <f ca="1">+IF(OFFSET('Sanitation Data'!$D$29,0,10*ROW('Sanitation Data'!D143))="","",OFFSET('Sanitation Data'!$D$29,0,10*ROW('Sanitation Data'!D143)))</f>
        <v/>
      </c>
      <c r="CM149" s="373" t="str">
        <f ca="1">+IF(OFFSET('Sanitation Data'!$D$30,0,10*ROW('Sanitation Data'!D143))="","",OFFSET('Sanitation Data'!$D$30,0,10*ROW('Sanitation Data'!D143)))</f>
        <v/>
      </c>
      <c r="CN149" s="373" t="str">
        <f ca="1">+IF(OFFSET('Sanitation Data'!$D$31,0,10*ROW('Sanitation Data'!D143))="","",OFFSET('Sanitation Data'!$D$31,0,10*ROW('Sanitation Data'!D143)))</f>
        <v/>
      </c>
      <c r="CO149" s="373" t="str">
        <f ca="1">+IF(OFFSET('Sanitation Data'!$D$32,0,10*ROW('Sanitation Data'!D143))="","",OFFSET('Sanitation Data'!$D$32,0,10*ROW('Sanitation Data'!D143)))</f>
        <v/>
      </c>
      <c r="CP149" s="373" t="str">
        <f ca="1">+IF(OFFSET('Sanitation Data'!$E$28,0,10*ROW('Sanitation Data'!E143))="","",OFFSET('Sanitation Data'!$E$28,0,10*ROW('Sanitation Data'!E143)))</f>
        <v/>
      </c>
      <c r="CQ149" s="373" t="str">
        <f ca="1">+IF(OFFSET('Sanitation Data'!$E$29,0,10*ROW('Sanitation Data'!E143))="","",OFFSET('Sanitation Data'!$E$29,0,10*ROW('Sanitation Data'!E143)))</f>
        <v/>
      </c>
      <c r="CR149" s="373" t="str">
        <f ca="1">+IF(OFFSET('Sanitation Data'!$E$30,0,10*ROW('Sanitation Data'!E143))="","",OFFSET('Sanitation Data'!$E$30,0,10*ROW('Sanitation Data'!E143)))</f>
        <v/>
      </c>
      <c r="CS149" s="373" t="str">
        <f ca="1">+IF(OFFSET('Sanitation Data'!$E$31,0,10*ROW('Sanitation Data'!E143))="","",OFFSET('Sanitation Data'!$E$31,0,10*ROW('Sanitation Data'!E143)))</f>
        <v/>
      </c>
      <c r="CT149" s="373" t="str">
        <f ca="1">+IF(OFFSET('Sanitation Data'!$E$32,0,10*ROW('Sanitation Data'!E143))="","",OFFSET('Sanitation Data'!$E$32,0,10*ROW('Sanitation Data'!E143)))</f>
        <v/>
      </c>
      <c r="CU149" s="373" t="str">
        <f ca="1">+IF(OFFSET('Sanitation Data'!$F$28,0,10*ROW('Sanitation Data'!F143))="","",OFFSET('Sanitation Data'!$F$28,0,10*ROW('Sanitation Data'!F143)))</f>
        <v/>
      </c>
      <c r="CV149" s="373" t="str">
        <f ca="1">+IF(OFFSET('Sanitation Data'!$F$29,0,10*ROW('Sanitation Data'!F143))="","",OFFSET('Sanitation Data'!$F$29,0,10*ROW('Sanitation Data'!F143)))</f>
        <v/>
      </c>
      <c r="CW149" s="373" t="str">
        <f ca="1">+IF(OFFSET('Sanitation Data'!$F$30,0,10*ROW('Sanitation Data'!F143))="","",OFFSET('Sanitation Data'!$F$30,0,10*ROW('Sanitation Data'!F143)))</f>
        <v/>
      </c>
      <c r="CX149" s="373" t="str">
        <f ca="1">+IF(OFFSET('Sanitation Data'!$F$31,0,10*ROW('Sanitation Data'!F143))="","",OFFSET('Sanitation Data'!$F$31,0,10*ROW('Sanitation Data'!F143)))</f>
        <v/>
      </c>
      <c r="CY149" s="373" t="str">
        <f ca="1">+IF(OFFSET('Sanitation Data'!$F$32,0,10*ROW('Sanitation Data'!F143))="","",OFFSET('Sanitation Data'!$F$32,0,10*ROW('Sanitation Data'!F143)))</f>
        <v/>
      </c>
      <c r="CZ149" s="373" t="str">
        <f ca="1">+IF(OFFSET('Sanitation Data'!$G$28,0,10*ROW('Sanitation Data'!G143))="","",OFFSET('Sanitation Data'!$G$28,0,10*ROW('Sanitation Data'!G143)))</f>
        <v/>
      </c>
      <c r="DA149" s="373" t="str">
        <f ca="1">+IF(OFFSET('Sanitation Data'!$G$29,0,10*ROW('Sanitation Data'!G143))="","",OFFSET('Sanitation Data'!$G$29,0,10*ROW('Sanitation Data'!G143)))</f>
        <v/>
      </c>
      <c r="DB149" s="373" t="str">
        <f ca="1">+IF(OFFSET('Sanitation Data'!$G$30,0,10*ROW('Sanitation Data'!G143))="","",OFFSET('Sanitation Data'!$G$30,0,10*ROW('Sanitation Data'!G143)))</f>
        <v/>
      </c>
      <c r="DC149" s="373" t="str">
        <f ca="1">+IF(OFFSET('Sanitation Data'!$G$31,0,10*ROW('Sanitation Data'!G143))="","",OFFSET('Sanitation Data'!$G$31,0,10*ROW('Sanitation Data'!G143)))</f>
        <v/>
      </c>
      <c r="DD149" s="373" t="str">
        <f ca="1">+IF(OFFSET('Sanitation Data'!$G$32,0,10*ROW('Sanitation Data'!G143))="","",OFFSET('Sanitation Data'!$G$32,0,10*ROW('Sanitation Data'!G143)))</f>
        <v/>
      </c>
      <c r="DE149" s="373" t="str">
        <f ca="1">+IF(OFFSET('Sanitation Data'!$H$28,0,10*ROW('Sanitation Data'!H143))="","",OFFSET('Sanitation Data'!$H$28,0,10*ROW('Sanitation Data'!H143)))</f>
        <v/>
      </c>
      <c r="DF149" s="373" t="str">
        <f ca="1">+IF(OFFSET('Sanitation Data'!$H$29,0,10*ROW('Sanitation Data'!H143))="","",OFFSET('Sanitation Data'!$H$29,0,10*ROW('Sanitation Data'!H143)))</f>
        <v/>
      </c>
      <c r="DG149" s="373" t="str">
        <f ca="1">+IF(OFFSET('Sanitation Data'!$H$30,0,10*ROW('Sanitation Data'!H143))="","",OFFSET('Sanitation Data'!$H$30,0,10*ROW('Sanitation Data'!H143)))</f>
        <v/>
      </c>
      <c r="DH149" s="373" t="str">
        <f ca="1">+IF(OFFSET('Sanitation Data'!$H$31,0,10*ROW('Sanitation Data'!H143))="","",OFFSET('Sanitation Data'!$H$31,0,10*ROW('Sanitation Data'!H143)))</f>
        <v/>
      </c>
      <c r="DI149" s="373" t="str">
        <f ca="1">+IF(OFFSET('Sanitation Data'!$H$32,0,10*ROW('Sanitation Data'!H143))="","",OFFSET('Sanitation Data'!$H$32,0,10*ROW('Sanitation Data'!H143)))</f>
        <v/>
      </c>
      <c r="DJ149" s="373" t="str">
        <f ca="1">+IF(OFFSET('Sanitation Data'!$I$28,0,10*ROW('Sanitation Data'!I143))="","",OFFSET('Sanitation Data'!$I$28,0,10*ROW('Sanitation Data'!I143)))</f>
        <v/>
      </c>
      <c r="DK149" s="373" t="str">
        <f ca="1">+IF(OFFSET('Sanitation Data'!$I$29,0,10*ROW('Sanitation Data'!I143))="","",OFFSET('Sanitation Data'!$I$29,0,10*ROW('Sanitation Data'!I143)))</f>
        <v/>
      </c>
      <c r="DL149" s="373" t="str">
        <f ca="1">+IF(OFFSET('Sanitation Data'!$I$30,0,10*ROW('Sanitation Data'!I143))="","",OFFSET('Sanitation Data'!$I$30,0,10*ROW('Sanitation Data'!I143)))</f>
        <v/>
      </c>
      <c r="DM149" s="373" t="str">
        <f ca="1">+IF(OFFSET('Sanitation Data'!$I$31,0,10*ROW('Sanitation Data'!I143))="","",OFFSET('Sanitation Data'!$I$31,0,10*ROW('Sanitation Data'!I143)))</f>
        <v/>
      </c>
      <c r="DN149" s="373" t="str">
        <f ca="1">+IF(OFFSET('Sanitation Data'!$I$32,0,10*ROW('Sanitation Data'!I143))="","",OFFSET('Sanitation Data'!$I$32,0,10*ROW('Sanitation Data'!I143)))</f>
        <v/>
      </c>
      <c r="DO149" s="373" t="str">
        <f ca="1">+IF(OFFSET('Hygiene Data'!$D$11,0,10*ROW('Hygiene Data'!D143))="","",OFFSET('Hygiene Data'!$D$11,0,10*ROW('Hygiene Data'!D143)))</f>
        <v/>
      </c>
      <c r="DP149" s="373" t="str">
        <f ca="1">+IF(OFFSET('Hygiene Data'!$D$12,0,10*ROW('Hygiene Data'!D143))="","",OFFSET('Hygiene Data'!$D$12,0,10*ROW('Hygiene Data'!D143)))</f>
        <v/>
      </c>
      <c r="DQ149" s="373" t="str">
        <f ca="1">+IF(OFFSET('Hygiene Data'!$D$13,0,10*ROW('Hygiene Data'!D143))="","",OFFSET('Hygiene Data'!$D$13,0,10*ROW('Hygiene Data'!D143)))</f>
        <v/>
      </c>
      <c r="DR149" s="373" t="str">
        <f ca="1">+IF(OFFSET('Hygiene Data'!$E$11,0,10*ROW('Hygiene Data'!E143))="","",OFFSET('Hygiene Data'!$E$11,0,10*ROW('Hygiene Data'!E143)))</f>
        <v/>
      </c>
      <c r="DS149" s="373" t="str">
        <f ca="1">+IF(OFFSET('Hygiene Data'!$E$12,0,10*ROW('Hygiene Data'!E143))="","",OFFSET('Hygiene Data'!$E$12,0,10*ROW('Hygiene Data'!E143)))</f>
        <v/>
      </c>
      <c r="DT149" s="373" t="str">
        <f ca="1">+IF(OFFSET('Hygiene Data'!$E$13,0,10*ROW('Hygiene Data'!E143))="","",OFFSET('Hygiene Data'!$E$13,0,10*ROW('Hygiene Data'!E143)))</f>
        <v/>
      </c>
      <c r="DU149" s="373" t="str">
        <f ca="1">+IF(OFFSET('Hygiene Data'!$F$11,0,10*ROW('Hygiene Data'!F143))="","",OFFSET('Hygiene Data'!$F$11,0,10*ROW('Hygiene Data'!F143)))</f>
        <v/>
      </c>
      <c r="DV149" s="373" t="str">
        <f ca="1">+IF(OFFSET('Hygiene Data'!$F$12,0,10*ROW('Hygiene Data'!F143))="","",OFFSET('Hygiene Data'!$F$12,0,10*ROW('Hygiene Data'!F143)))</f>
        <v/>
      </c>
      <c r="DW149" s="373" t="str">
        <f ca="1">+IF(OFFSET('Hygiene Data'!$F$13,0,10*ROW('Hygiene Data'!F143))="","",OFFSET('Hygiene Data'!$F$13,0,10*ROW('Hygiene Data'!F143)))</f>
        <v/>
      </c>
      <c r="DX149" s="373" t="str">
        <f ca="1">+IF(OFFSET('Hygiene Data'!$G$11,0,10*ROW('Hygiene Data'!G143))="","",OFFSET('Hygiene Data'!$G$11,0,10*ROW('Hygiene Data'!G143)))</f>
        <v/>
      </c>
      <c r="DY149" s="373" t="str">
        <f ca="1">+IF(OFFSET('Hygiene Data'!$G$12,0,10*ROW('Hygiene Data'!G143))="","",OFFSET('Hygiene Data'!$G$12,0,10*ROW('Hygiene Data'!G143)))</f>
        <v/>
      </c>
      <c r="DZ149" s="373" t="str">
        <f ca="1">+IF(OFFSET('Hygiene Data'!$G$13,0,10*ROW('Hygiene Data'!G143))="","",OFFSET('Hygiene Data'!$G$13,0,10*ROW('Hygiene Data'!G143)))</f>
        <v/>
      </c>
      <c r="EA149" s="373" t="str">
        <f ca="1">+IF(OFFSET('Hygiene Data'!$H$11,0,10*ROW('Hygiene Data'!H143))="","",OFFSET('Hygiene Data'!$H$11,0,10*ROW('Hygiene Data'!H143)))</f>
        <v/>
      </c>
      <c r="EB149" s="373" t="str">
        <f ca="1">+IF(OFFSET('Hygiene Data'!$H$12,0,10*ROW('Hygiene Data'!H143))="","",OFFSET('Hygiene Data'!$H$12,0,10*ROW('Hygiene Data'!H143)))</f>
        <v/>
      </c>
      <c r="EC149" s="373" t="str">
        <f ca="1">+IF(OFFSET('Hygiene Data'!$H$13,0,10*ROW('Hygiene Data'!H143))="","",OFFSET('Hygiene Data'!$H$13,0,10*ROW('Hygiene Data'!H143)))</f>
        <v/>
      </c>
      <c r="ED149" s="373" t="str">
        <f ca="1">+IF(OFFSET('Hygiene Data'!$I$11,0,10*ROW('Hygiene Data'!I143))="","",OFFSET('Hygiene Data'!$I$11,0,10*ROW('Hygiene Data'!I143)))</f>
        <v/>
      </c>
      <c r="EE149" s="373" t="str">
        <f ca="1">+IF(OFFSET('Hygiene Data'!$I$12,0,10*ROW('Hygiene Data'!I143))="","",OFFSET('Hygiene Data'!$I$12,0,10*ROW('Hygiene Data'!I143)))</f>
        <v/>
      </c>
      <c r="EF149" s="373" t="str">
        <f ca="1">+IF(OFFSET('Hygiene Data'!$I$13,0,10*ROW('Hygiene Data'!I143))="","",OFFSET('Hygiene Data'!$I$13,0,10*ROW('Hygiene Data'!I143)))</f>
        <v/>
      </c>
    </row>
    <row r="150" spans="1:136" x14ac:dyDescent="0.25">
      <c r="A150" s="482" t="str">
        <f ca="1">+IF(OFFSET('Water Data'!$B$2,0,10*ROW('Water Data'!E144))="","",OFFSET('Water Data'!$B$2,0,10*ROW('Water Data'!E144)))</f>
        <v/>
      </c>
      <c r="B150" s="48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9" t="str">
        <f t="shared" ca="1" si="2"/>
        <v/>
      </c>
      <c r="D150" s="51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3" t="str">
        <f ca="1">+IF(OFFSET('Water Data'!$D$27,0,10*ROW('Water Data'!D144))="","",OFFSET('Water Data'!$D$27,0,10*ROW('Water Data'!D144)))</f>
        <v/>
      </c>
      <c r="BT150" s="373" t="str">
        <f ca="1">+IF(OFFSET('Water Data'!$D$28,0,10*ROW('Water Data'!D144))="","",OFFSET('Water Data'!$D$28,0,10*ROW('Water Data'!D144)))</f>
        <v/>
      </c>
      <c r="BU150" s="373" t="str">
        <f ca="1">+IF(OFFSET('Water Data'!$D$29,0,10*ROW('Water Data'!D144))="","",OFFSET('Water Data'!$D$29,0,10*ROW('Water Data'!D144)))</f>
        <v/>
      </c>
      <c r="BV150" s="373" t="str">
        <f ca="1">+IF(OFFSET('Water Data'!$E$27,0,10*ROW('Water Data'!E144))="","",OFFSET('Water Data'!$E$27,0,10*ROW('Water Data'!E144)))</f>
        <v/>
      </c>
      <c r="BW150" s="373" t="str">
        <f ca="1">+IF(OFFSET('Water Data'!$E$28,0,10*ROW('Water Data'!E144))="","",OFFSET('Water Data'!$E$28,0,10*ROW('Water Data'!E144)))</f>
        <v/>
      </c>
      <c r="BX150" s="373" t="str">
        <f ca="1">+IF(OFFSET('Water Data'!$E$29,0,10*ROW('Water Data'!E144))="","",OFFSET('Water Data'!$E$29,0,10*ROW('Water Data'!E144)))</f>
        <v/>
      </c>
      <c r="BY150" s="373" t="str">
        <f ca="1">+IF(OFFSET('Water Data'!$F$27,0,10*ROW('Water Data'!F144))="","",OFFSET('Water Data'!$F$27,0,10*ROW('Water Data'!F144)))</f>
        <v/>
      </c>
      <c r="BZ150" s="373" t="str">
        <f ca="1">+IF(OFFSET('Water Data'!$F$28,0,10*ROW('Water Data'!F144))="","",OFFSET('Water Data'!$F$28,0,10*ROW('Water Data'!F144)))</f>
        <v/>
      </c>
      <c r="CA150" s="373" t="str">
        <f ca="1">+IF(OFFSET('Water Data'!$F$29,0,10*ROW('Water Data'!F144))="","",OFFSET('Water Data'!$F$29,0,10*ROW('Water Data'!F144)))</f>
        <v/>
      </c>
      <c r="CB150" s="373" t="str">
        <f ca="1">+IF(OFFSET('Water Data'!$G$27,0,10*ROW('Water Data'!G144))="","",OFFSET('Water Data'!$G$27,0,10*ROW('Water Data'!G144)))</f>
        <v/>
      </c>
      <c r="CC150" s="373" t="str">
        <f ca="1">+IF(OFFSET('Water Data'!$G$28,0,10*ROW('Water Data'!G144))="","",OFFSET('Water Data'!$G$28,0,10*ROW('Water Data'!G144)))</f>
        <v/>
      </c>
      <c r="CD150" s="373" t="str">
        <f ca="1">+IF(OFFSET('Water Data'!$G$29,0,10*ROW('Water Data'!G144))="","",OFFSET('Water Data'!$G$29,0,10*ROW('Water Data'!G144)))</f>
        <v/>
      </c>
      <c r="CE150" s="373" t="str">
        <f ca="1">+IF(OFFSET('Water Data'!$H$27,0,10*ROW('Water Data'!H144))="","",OFFSET('Water Data'!$H$27,0,10*ROW('Water Data'!H144)))</f>
        <v/>
      </c>
      <c r="CF150" s="373" t="str">
        <f ca="1">+IF(OFFSET('Water Data'!$H$28,0,10*ROW('Water Data'!H144))="","",OFFSET('Water Data'!$H$28,0,10*ROW('Water Data'!H144)))</f>
        <v/>
      </c>
      <c r="CG150" s="373" t="str">
        <f ca="1">+IF(OFFSET('Water Data'!$H$29,0,10*ROW('Water Data'!H144))="","",OFFSET('Water Data'!$H$29,0,10*ROW('Water Data'!H144)))</f>
        <v/>
      </c>
      <c r="CH150" s="373" t="str">
        <f ca="1">+IF(OFFSET('Water Data'!$I$27,0,10*ROW('Water Data'!I144))="","",OFFSET('Water Data'!$I$27,0,10*ROW('Water Data'!I144)))</f>
        <v/>
      </c>
      <c r="CI150" s="373" t="str">
        <f ca="1">+IF(OFFSET('Water Data'!$I$28,0,10*ROW('Water Data'!I144))="","",OFFSET('Water Data'!$I$28,0,10*ROW('Water Data'!I144)))</f>
        <v/>
      </c>
      <c r="CJ150" s="373" t="str">
        <f ca="1">+IF(OFFSET('Water Data'!$I$29,0,10*ROW('Water Data'!I144))="","",OFFSET('Water Data'!$I$29,0,10*ROW('Water Data'!I144)))</f>
        <v/>
      </c>
      <c r="CK150" s="373" t="str">
        <f ca="1">+IF(OFFSET('Sanitation Data'!$D$28,0,10*ROW('Sanitation Data'!D144))="","",OFFSET('Sanitation Data'!$D$28,0,10*ROW('Sanitation Data'!D144)))</f>
        <v/>
      </c>
      <c r="CL150" s="373" t="str">
        <f ca="1">+IF(OFFSET('Sanitation Data'!$D$29,0,10*ROW('Sanitation Data'!D144))="","",OFFSET('Sanitation Data'!$D$29,0,10*ROW('Sanitation Data'!D144)))</f>
        <v/>
      </c>
      <c r="CM150" s="373" t="str">
        <f ca="1">+IF(OFFSET('Sanitation Data'!$D$30,0,10*ROW('Sanitation Data'!D144))="","",OFFSET('Sanitation Data'!$D$30,0,10*ROW('Sanitation Data'!D144)))</f>
        <v/>
      </c>
      <c r="CN150" s="373" t="str">
        <f ca="1">+IF(OFFSET('Sanitation Data'!$D$31,0,10*ROW('Sanitation Data'!D144))="","",OFFSET('Sanitation Data'!$D$31,0,10*ROW('Sanitation Data'!D144)))</f>
        <v/>
      </c>
      <c r="CO150" s="373" t="str">
        <f ca="1">+IF(OFFSET('Sanitation Data'!$D$32,0,10*ROW('Sanitation Data'!D144))="","",OFFSET('Sanitation Data'!$D$32,0,10*ROW('Sanitation Data'!D144)))</f>
        <v/>
      </c>
      <c r="CP150" s="373" t="str">
        <f ca="1">+IF(OFFSET('Sanitation Data'!$E$28,0,10*ROW('Sanitation Data'!E144))="","",OFFSET('Sanitation Data'!$E$28,0,10*ROW('Sanitation Data'!E144)))</f>
        <v/>
      </c>
      <c r="CQ150" s="373" t="str">
        <f ca="1">+IF(OFFSET('Sanitation Data'!$E$29,0,10*ROW('Sanitation Data'!E144))="","",OFFSET('Sanitation Data'!$E$29,0,10*ROW('Sanitation Data'!E144)))</f>
        <v/>
      </c>
      <c r="CR150" s="373" t="str">
        <f ca="1">+IF(OFFSET('Sanitation Data'!$E$30,0,10*ROW('Sanitation Data'!E144))="","",OFFSET('Sanitation Data'!$E$30,0,10*ROW('Sanitation Data'!E144)))</f>
        <v/>
      </c>
      <c r="CS150" s="373" t="str">
        <f ca="1">+IF(OFFSET('Sanitation Data'!$E$31,0,10*ROW('Sanitation Data'!E144))="","",OFFSET('Sanitation Data'!$E$31,0,10*ROW('Sanitation Data'!E144)))</f>
        <v/>
      </c>
      <c r="CT150" s="373" t="str">
        <f ca="1">+IF(OFFSET('Sanitation Data'!$E$32,0,10*ROW('Sanitation Data'!E144))="","",OFFSET('Sanitation Data'!$E$32,0,10*ROW('Sanitation Data'!E144)))</f>
        <v/>
      </c>
      <c r="CU150" s="373" t="str">
        <f ca="1">+IF(OFFSET('Sanitation Data'!$F$28,0,10*ROW('Sanitation Data'!F144))="","",OFFSET('Sanitation Data'!$F$28,0,10*ROW('Sanitation Data'!F144)))</f>
        <v/>
      </c>
      <c r="CV150" s="373" t="str">
        <f ca="1">+IF(OFFSET('Sanitation Data'!$F$29,0,10*ROW('Sanitation Data'!F144))="","",OFFSET('Sanitation Data'!$F$29,0,10*ROW('Sanitation Data'!F144)))</f>
        <v/>
      </c>
      <c r="CW150" s="373" t="str">
        <f ca="1">+IF(OFFSET('Sanitation Data'!$F$30,0,10*ROW('Sanitation Data'!F144))="","",OFFSET('Sanitation Data'!$F$30,0,10*ROW('Sanitation Data'!F144)))</f>
        <v/>
      </c>
      <c r="CX150" s="373" t="str">
        <f ca="1">+IF(OFFSET('Sanitation Data'!$F$31,0,10*ROW('Sanitation Data'!F144))="","",OFFSET('Sanitation Data'!$F$31,0,10*ROW('Sanitation Data'!F144)))</f>
        <v/>
      </c>
      <c r="CY150" s="373" t="str">
        <f ca="1">+IF(OFFSET('Sanitation Data'!$F$32,0,10*ROW('Sanitation Data'!F144))="","",OFFSET('Sanitation Data'!$F$32,0,10*ROW('Sanitation Data'!F144)))</f>
        <v/>
      </c>
      <c r="CZ150" s="373" t="str">
        <f ca="1">+IF(OFFSET('Sanitation Data'!$G$28,0,10*ROW('Sanitation Data'!G144))="","",OFFSET('Sanitation Data'!$G$28,0,10*ROW('Sanitation Data'!G144)))</f>
        <v/>
      </c>
      <c r="DA150" s="373" t="str">
        <f ca="1">+IF(OFFSET('Sanitation Data'!$G$29,0,10*ROW('Sanitation Data'!G144))="","",OFFSET('Sanitation Data'!$G$29,0,10*ROW('Sanitation Data'!G144)))</f>
        <v/>
      </c>
      <c r="DB150" s="373" t="str">
        <f ca="1">+IF(OFFSET('Sanitation Data'!$G$30,0,10*ROW('Sanitation Data'!G144))="","",OFFSET('Sanitation Data'!$G$30,0,10*ROW('Sanitation Data'!G144)))</f>
        <v/>
      </c>
      <c r="DC150" s="373" t="str">
        <f ca="1">+IF(OFFSET('Sanitation Data'!$G$31,0,10*ROW('Sanitation Data'!G144))="","",OFFSET('Sanitation Data'!$G$31,0,10*ROW('Sanitation Data'!G144)))</f>
        <v/>
      </c>
      <c r="DD150" s="373" t="str">
        <f ca="1">+IF(OFFSET('Sanitation Data'!$G$32,0,10*ROW('Sanitation Data'!G144))="","",OFFSET('Sanitation Data'!$G$32,0,10*ROW('Sanitation Data'!G144)))</f>
        <v/>
      </c>
      <c r="DE150" s="373" t="str">
        <f ca="1">+IF(OFFSET('Sanitation Data'!$H$28,0,10*ROW('Sanitation Data'!H144))="","",OFFSET('Sanitation Data'!$H$28,0,10*ROW('Sanitation Data'!H144)))</f>
        <v/>
      </c>
      <c r="DF150" s="373" t="str">
        <f ca="1">+IF(OFFSET('Sanitation Data'!$H$29,0,10*ROW('Sanitation Data'!H144))="","",OFFSET('Sanitation Data'!$H$29,0,10*ROW('Sanitation Data'!H144)))</f>
        <v/>
      </c>
      <c r="DG150" s="373" t="str">
        <f ca="1">+IF(OFFSET('Sanitation Data'!$H$30,0,10*ROW('Sanitation Data'!H144))="","",OFFSET('Sanitation Data'!$H$30,0,10*ROW('Sanitation Data'!H144)))</f>
        <v/>
      </c>
      <c r="DH150" s="373" t="str">
        <f ca="1">+IF(OFFSET('Sanitation Data'!$H$31,0,10*ROW('Sanitation Data'!H144))="","",OFFSET('Sanitation Data'!$H$31,0,10*ROW('Sanitation Data'!H144)))</f>
        <v/>
      </c>
      <c r="DI150" s="373" t="str">
        <f ca="1">+IF(OFFSET('Sanitation Data'!$H$32,0,10*ROW('Sanitation Data'!H144))="","",OFFSET('Sanitation Data'!$H$32,0,10*ROW('Sanitation Data'!H144)))</f>
        <v/>
      </c>
      <c r="DJ150" s="373" t="str">
        <f ca="1">+IF(OFFSET('Sanitation Data'!$I$28,0,10*ROW('Sanitation Data'!I144))="","",OFFSET('Sanitation Data'!$I$28,0,10*ROW('Sanitation Data'!I144)))</f>
        <v/>
      </c>
      <c r="DK150" s="373" t="str">
        <f ca="1">+IF(OFFSET('Sanitation Data'!$I$29,0,10*ROW('Sanitation Data'!I144))="","",OFFSET('Sanitation Data'!$I$29,0,10*ROW('Sanitation Data'!I144)))</f>
        <v/>
      </c>
      <c r="DL150" s="373" t="str">
        <f ca="1">+IF(OFFSET('Sanitation Data'!$I$30,0,10*ROW('Sanitation Data'!I144))="","",OFFSET('Sanitation Data'!$I$30,0,10*ROW('Sanitation Data'!I144)))</f>
        <v/>
      </c>
      <c r="DM150" s="373" t="str">
        <f ca="1">+IF(OFFSET('Sanitation Data'!$I$31,0,10*ROW('Sanitation Data'!I144))="","",OFFSET('Sanitation Data'!$I$31,0,10*ROW('Sanitation Data'!I144)))</f>
        <v/>
      </c>
      <c r="DN150" s="373" t="str">
        <f ca="1">+IF(OFFSET('Sanitation Data'!$I$32,0,10*ROW('Sanitation Data'!I144))="","",OFFSET('Sanitation Data'!$I$32,0,10*ROW('Sanitation Data'!I144)))</f>
        <v/>
      </c>
      <c r="DO150" s="373" t="str">
        <f ca="1">+IF(OFFSET('Hygiene Data'!$D$11,0,10*ROW('Hygiene Data'!D144))="","",OFFSET('Hygiene Data'!$D$11,0,10*ROW('Hygiene Data'!D144)))</f>
        <v/>
      </c>
      <c r="DP150" s="373" t="str">
        <f ca="1">+IF(OFFSET('Hygiene Data'!$D$12,0,10*ROW('Hygiene Data'!D144))="","",OFFSET('Hygiene Data'!$D$12,0,10*ROW('Hygiene Data'!D144)))</f>
        <v/>
      </c>
      <c r="DQ150" s="373" t="str">
        <f ca="1">+IF(OFFSET('Hygiene Data'!$D$13,0,10*ROW('Hygiene Data'!D144))="","",OFFSET('Hygiene Data'!$D$13,0,10*ROW('Hygiene Data'!D144)))</f>
        <v/>
      </c>
      <c r="DR150" s="373" t="str">
        <f ca="1">+IF(OFFSET('Hygiene Data'!$E$11,0,10*ROW('Hygiene Data'!E144))="","",OFFSET('Hygiene Data'!$E$11,0,10*ROW('Hygiene Data'!E144)))</f>
        <v/>
      </c>
      <c r="DS150" s="373" t="str">
        <f ca="1">+IF(OFFSET('Hygiene Data'!$E$12,0,10*ROW('Hygiene Data'!E144))="","",OFFSET('Hygiene Data'!$E$12,0,10*ROW('Hygiene Data'!E144)))</f>
        <v/>
      </c>
      <c r="DT150" s="373" t="str">
        <f ca="1">+IF(OFFSET('Hygiene Data'!$E$13,0,10*ROW('Hygiene Data'!E144))="","",OFFSET('Hygiene Data'!$E$13,0,10*ROW('Hygiene Data'!E144)))</f>
        <v/>
      </c>
      <c r="DU150" s="373" t="str">
        <f ca="1">+IF(OFFSET('Hygiene Data'!$F$11,0,10*ROW('Hygiene Data'!F144))="","",OFFSET('Hygiene Data'!$F$11,0,10*ROW('Hygiene Data'!F144)))</f>
        <v/>
      </c>
      <c r="DV150" s="373" t="str">
        <f ca="1">+IF(OFFSET('Hygiene Data'!$F$12,0,10*ROW('Hygiene Data'!F144))="","",OFFSET('Hygiene Data'!$F$12,0,10*ROW('Hygiene Data'!F144)))</f>
        <v/>
      </c>
      <c r="DW150" s="373" t="str">
        <f ca="1">+IF(OFFSET('Hygiene Data'!$F$13,0,10*ROW('Hygiene Data'!F144))="","",OFFSET('Hygiene Data'!$F$13,0,10*ROW('Hygiene Data'!F144)))</f>
        <v/>
      </c>
      <c r="DX150" s="373" t="str">
        <f ca="1">+IF(OFFSET('Hygiene Data'!$G$11,0,10*ROW('Hygiene Data'!G144))="","",OFFSET('Hygiene Data'!$G$11,0,10*ROW('Hygiene Data'!G144)))</f>
        <v/>
      </c>
      <c r="DY150" s="373" t="str">
        <f ca="1">+IF(OFFSET('Hygiene Data'!$G$12,0,10*ROW('Hygiene Data'!G144))="","",OFFSET('Hygiene Data'!$G$12,0,10*ROW('Hygiene Data'!G144)))</f>
        <v/>
      </c>
      <c r="DZ150" s="373" t="str">
        <f ca="1">+IF(OFFSET('Hygiene Data'!$G$13,0,10*ROW('Hygiene Data'!G144))="","",OFFSET('Hygiene Data'!$G$13,0,10*ROW('Hygiene Data'!G144)))</f>
        <v/>
      </c>
      <c r="EA150" s="373" t="str">
        <f ca="1">+IF(OFFSET('Hygiene Data'!$H$11,0,10*ROW('Hygiene Data'!H144))="","",OFFSET('Hygiene Data'!$H$11,0,10*ROW('Hygiene Data'!H144)))</f>
        <v/>
      </c>
      <c r="EB150" s="373" t="str">
        <f ca="1">+IF(OFFSET('Hygiene Data'!$H$12,0,10*ROW('Hygiene Data'!H144))="","",OFFSET('Hygiene Data'!$H$12,0,10*ROW('Hygiene Data'!H144)))</f>
        <v/>
      </c>
      <c r="EC150" s="373" t="str">
        <f ca="1">+IF(OFFSET('Hygiene Data'!$H$13,0,10*ROW('Hygiene Data'!H144))="","",OFFSET('Hygiene Data'!$H$13,0,10*ROW('Hygiene Data'!H144)))</f>
        <v/>
      </c>
      <c r="ED150" s="373" t="str">
        <f ca="1">+IF(OFFSET('Hygiene Data'!$I$11,0,10*ROW('Hygiene Data'!I144))="","",OFFSET('Hygiene Data'!$I$11,0,10*ROW('Hygiene Data'!I144)))</f>
        <v/>
      </c>
      <c r="EE150" s="373" t="str">
        <f ca="1">+IF(OFFSET('Hygiene Data'!$I$12,0,10*ROW('Hygiene Data'!I144))="","",OFFSET('Hygiene Data'!$I$12,0,10*ROW('Hygiene Data'!I144)))</f>
        <v/>
      </c>
      <c r="EF150" s="373" t="str">
        <f ca="1">+IF(OFFSET('Hygiene Data'!$I$13,0,10*ROW('Hygiene Data'!I144))="","",OFFSET('Hygiene Data'!$I$13,0,10*ROW('Hygiene Data'!I144)))</f>
        <v/>
      </c>
    </row>
    <row r="151" spans="1:136" x14ac:dyDescent="0.25">
      <c r="A151" s="482" t="str">
        <f ca="1">+IF(OFFSET('Water Data'!$B$2,0,10*ROW('Water Data'!E145))="","",OFFSET('Water Data'!$B$2,0,10*ROW('Water Data'!E145)))</f>
        <v/>
      </c>
      <c r="B151" s="48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9" t="str">
        <f t="shared" ca="1" si="2"/>
        <v/>
      </c>
      <c r="D151" s="51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3" t="str">
        <f ca="1">+IF(OFFSET('Water Data'!$D$27,0,10*ROW('Water Data'!D145))="","",OFFSET('Water Data'!$D$27,0,10*ROW('Water Data'!D145)))</f>
        <v/>
      </c>
      <c r="BT151" s="373" t="str">
        <f ca="1">+IF(OFFSET('Water Data'!$D$28,0,10*ROW('Water Data'!D145))="","",OFFSET('Water Data'!$D$28,0,10*ROW('Water Data'!D145)))</f>
        <v/>
      </c>
      <c r="BU151" s="373" t="str">
        <f ca="1">+IF(OFFSET('Water Data'!$D$29,0,10*ROW('Water Data'!D145))="","",OFFSET('Water Data'!$D$29,0,10*ROW('Water Data'!D145)))</f>
        <v/>
      </c>
      <c r="BV151" s="373" t="str">
        <f ca="1">+IF(OFFSET('Water Data'!$E$27,0,10*ROW('Water Data'!E145))="","",OFFSET('Water Data'!$E$27,0,10*ROW('Water Data'!E145)))</f>
        <v/>
      </c>
      <c r="BW151" s="373" t="str">
        <f ca="1">+IF(OFFSET('Water Data'!$E$28,0,10*ROW('Water Data'!E145))="","",OFFSET('Water Data'!$E$28,0,10*ROW('Water Data'!E145)))</f>
        <v/>
      </c>
      <c r="BX151" s="373" t="str">
        <f ca="1">+IF(OFFSET('Water Data'!$E$29,0,10*ROW('Water Data'!E145))="","",OFFSET('Water Data'!$E$29,0,10*ROW('Water Data'!E145)))</f>
        <v/>
      </c>
      <c r="BY151" s="373" t="str">
        <f ca="1">+IF(OFFSET('Water Data'!$F$27,0,10*ROW('Water Data'!F145))="","",OFFSET('Water Data'!$F$27,0,10*ROW('Water Data'!F145)))</f>
        <v/>
      </c>
      <c r="BZ151" s="373" t="str">
        <f ca="1">+IF(OFFSET('Water Data'!$F$28,0,10*ROW('Water Data'!F145))="","",OFFSET('Water Data'!$F$28,0,10*ROW('Water Data'!F145)))</f>
        <v/>
      </c>
      <c r="CA151" s="373" t="str">
        <f ca="1">+IF(OFFSET('Water Data'!$F$29,0,10*ROW('Water Data'!F145))="","",OFFSET('Water Data'!$F$29,0,10*ROW('Water Data'!F145)))</f>
        <v/>
      </c>
      <c r="CB151" s="373" t="str">
        <f ca="1">+IF(OFFSET('Water Data'!$G$27,0,10*ROW('Water Data'!G145))="","",OFFSET('Water Data'!$G$27,0,10*ROW('Water Data'!G145)))</f>
        <v/>
      </c>
      <c r="CC151" s="373" t="str">
        <f ca="1">+IF(OFFSET('Water Data'!$G$28,0,10*ROW('Water Data'!G145))="","",OFFSET('Water Data'!$G$28,0,10*ROW('Water Data'!G145)))</f>
        <v/>
      </c>
      <c r="CD151" s="373" t="str">
        <f ca="1">+IF(OFFSET('Water Data'!$G$29,0,10*ROW('Water Data'!G145))="","",OFFSET('Water Data'!$G$29,0,10*ROW('Water Data'!G145)))</f>
        <v/>
      </c>
      <c r="CE151" s="373" t="str">
        <f ca="1">+IF(OFFSET('Water Data'!$H$27,0,10*ROW('Water Data'!H145))="","",OFFSET('Water Data'!$H$27,0,10*ROW('Water Data'!H145)))</f>
        <v/>
      </c>
      <c r="CF151" s="373" t="str">
        <f ca="1">+IF(OFFSET('Water Data'!$H$28,0,10*ROW('Water Data'!H145))="","",OFFSET('Water Data'!$H$28,0,10*ROW('Water Data'!H145)))</f>
        <v/>
      </c>
      <c r="CG151" s="373" t="str">
        <f ca="1">+IF(OFFSET('Water Data'!$H$29,0,10*ROW('Water Data'!H145))="","",OFFSET('Water Data'!$H$29,0,10*ROW('Water Data'!H145)))</f>
        <v/>
      </c>
      <c r="CH151" s="373" t="str">
        <f ca="1">+IF(OFFSET('Water Data'!$I$27,0,10*ROW('Water Data'!I145))="","",OFFSET('Water Data'!$I$27,0,10*ROW('Water Data'!I145)))</f>
        <v/>
      </c>
      <c r="CI151" s="373" t="str">
        <f ca="1">+IF(OFFSET('Water Data'!$I$28,0,10*ROW('Water Data'!I145))="","",OFFSET('Water Data'!$I$28,0,10*ROW('Water Data'!I145)))</f>
        <v/>
      </c>
      <c r="CJ151" s="373" t="str">
        <f ca="1">+IF(OFFSET('Water Data'!$I$29,0,10*ROW('Water Data'!I145))="","",OFFSET('Water Data'!$I$29,0,10*ROW('Water Data'!I145)))</f>
        <v/>
      </c>
      <c r="CK151" s="373" t="str">
        <f ca="1">+IF(OFFSET('Sanitation Data'!$D$28,0,10*ROW('Sanitation Data'!D145))="","",OFFSET('Sanitation Data'!$D$28,0,10*ROW('Sanitation Data'!D145)))</f>
        <v/>
      </c>
      <c r="CL151" s="373" t="str">
        <f ca="1">+IF(OFFSET('Sanitation Data'!$D$29,0,10*ROW('Sanitation Data'!D145))="","",OFFSET('Sanitation Data'!$D$29,0,10*ROW('Sanitation Data'!D145)))</f>
        <v/>
      </c>
      <c r="CM151" s="373" t="str">
        <f ca="1">+IF(OFFSET('Sanitation Data'!$D$30,0,10*ROW('Sanitation Data'!D145))="","",OFFSET('Sanitation Data'!$D$30,0,10*ROW('Sanitation Data'!D145)))</f>
        <v/>
      </c>
      <c r="CN151" s="373" t="str">
        <f ca="1">+IF(OFFSET('Sanitation Data'!$D$31,0,10*ROW('Sanitation Data'!D145))="","",OFFSET('Sanitation Data'!$D$31,0,10*ROW('Sanitation Data'!D145)))</f>
        <v/>
      </c>
      <c r="CO151" s="373" t="str">
        <f ca="1">+IF(OFFSET('Sanitation Data'!$D$32,0,10*ROW('Sanitation Data'!D145))="","",OFFSET('Sanitation Data'!$D$32,0,10*ROW('Sanitation Data'!D145)))</f>
        <v/>
      </c>
      <c r="CP151" s="373" t="str">
        <f ca="1">+IF(OFFSET('Sanitation Data'!$E$28,0,10*ROW('Sanitation Data'!E145))="","",OFFSET('Sanitation Data'!$E$28,0,10*ROW('Sanitation Data'!E145)))</f>
        <v/>
      </c>
      <c r="CQ151" s="373" t="str">
        <f ca="1">+IF(OFFSET('Sanitation Data'!$E$29,0,10*ROW('Sanitation Data'!E145))="","",OFFSET('Sanitation Data'!$E$29,0,10*ROW('Sanitation Data'!E145)))</f>
        <v/>
      </c>
      <c r="CR151" s="373" t="str">
        <f ca="1">+IF(OFFSET('Sanitation Data'!$E$30,0,10*ROW('Sanitation Data'!E145))="","",OFFSET('Sanitation Data'!$E$30,0,10*ROW('Sanitation Data'!E145)))</f>
        <v/>
      </c>
      <c r="CS151" s="373" t="str">
        <f ca="1">+IF(OFFSET('Sanitation Data'!$E$31,0,10*ROW('Sanitation Data'!E145))="","",OFFSET('Sanitation Data'!$E$31,0,10*ROW('Sanitation Data'!E145)))</f>
        <v/>
      </c>
      <c r="CT151" s="373" t="str">
        <f ca="1">+IF(OFFSET('Sanitation Data'!$E$32,0,10*ROW('Sanitation Data'!E145))="","",OFFSET('Sanitation Data'!$E$32,0,10*ROW('Sanitation Data'!E145)))</f>
        <v/>
      </c>
      <c r="CU151" s="373" t="str">
        <f ca="1">+IF(OFFSET('Sanitation Data'!$F$28,0,10*ROW('Sanitation Data'!F145))="","",OFFSET('Sanitation Data'!$F$28,0,10*ROW('Sanitation Data'!F145)))</f>
        <v/>
      </c>
      <c r="CV151" s="373" t="str">
        <f ca="1">+IF(OFFSET('Sanitation Data'!$F$29,0,10*ROW('Sanitation Data'!F145))="","",OFFSET('Sanitation Data'!$F$29,0,10*ROW('Sanitation Data'!F145)))</f>
        <v/>
      </c>
      <c r="CW151" s="373" t="str">
        <f ca="1">+IF(OFFSET('Sanitation Data'!$F$30,0,10*ROW('Sanitation Data'!F145))="","",OFFSET('Sanitation Data'!$F$30,0,10*ROW('Sanitation Data'!F145)))</f>
        <v/>
      </c>
      <c r="CX151" s="373" t="str">
        <f ca="1">+IF(OFFSET('Sanitation Data'!$F$31,0,10*ROW('Sanitation Data'!F145))="","",OFFSET('Sanitation Data'!$F$31,0,10*ROW('Sanitation Data'!F145)))</f>
        <v/>
      </c>
      <c r="CY151" s="373" t="str">
        <f ca="1">+IF(OFFSET('Sanitation Data'!$F$32,0,10*ROW('Sanitation Data'!F145))="","",OFFSET('Sanitation Data'!$F$32,0,10*ROW('Sanitation Data'!F145)))</f>
        <v/>
      </c>
      <c r="CZ151" s="373" t="str">
        <f ca="1">+IF(OFFSET('Sanitation Data'!$G$28,0,10*ROW('Sanitation Data'!G145))="","",OFFSET('Sanitation Data'!$G$28,0,10*ROW('Sanitation Data'!G145)))</f>
        <v/>
      </c>
      <c r="DA151" s="373" t="str">
        <f ca="1">+IF(OFFSET('Sanitation Data'!$G$29,0,10*ROW('Sanitation Data'!G145))="","",OFFSET('Sanitation Data'!$G$29,0,10*ROW('Sanitation Data'!G145)))</f>
        <v/>
      </c>
      <c r="DB151" s="373" t="str">
        <f ca="1">+IF(OFFSET('Sanitation Data'!$G$30,0,10*ROW('Sanitation Data'!G145))="","",OFFSET('Sanitation Data'!$G$30,0,10*ROW('Sanitation Data'!G145)))</f>
        <v/>
      </c>
      <c r="DC151" s="373" t="str">
        <f ca="1">+IF(OFFSET('Sanitation Data'!$G$31,0,10*ROW('Sanitation Data'!G145))="","",OFFSET('Sanitation Data'!$G$31,0,10*ROW('Sanitation Data'!G145)))</f>
        <v/>
      </c>
      <c r="DD151" s="373" t="str">
        <f ca="1">+IF(OFFSET('Sanitation Data'!$G$32,0,10*ROW('Sanitation Data'!G145))="","",OFFSET('Sanitation Data'!$G$32,0,10*ROW('Sanitation Data'!G145)))</f>
        <v/>
      </c>
      <c r="DE151" s="373" t="str">
        <f ca="1">+IF(OFFSET('Sanitation Data'!$H$28,0,10*ROW('Sanitation Data'!H145))="","",OFFSET('Sanitation Data'!$H$28,0,10*ROW('Sanitation Data'!H145)))</f>
        <v/>
      </c>
      <c r="DF151" s="373" t="str">
        <f ca="1">+IF(OFFSET('Sanitation Data'!$H$29,0,10*ROW('Sanitation Data'!H145))="","",OFFSET('Sanitation Data'!$H$29,0,10*ROW('Sanitation Data'!H145)))</f>
        <v/>
      </c>
      <c r="DG151" s="373" t="str">
        <f ca="1">+IF(OFFSET('Sanitation Data'!$H$30,0,10*ROW('Sanitation Data'!H145))="","",OFFSET('Sanitation Data'!$H$30,0,10*ROW('Sanitation Data'!H145)))</f>
        <v/>
      </c>
      <c r="DH151" s="373" t="str">
        <f ca="1">+IF(OFFSET('Sanitation Data'!$H$31,0,10*ROW('Sanitation Data'!H145))="","",OFFSET('Sanitation Data'!$H$31,0,10*ROW('Sanitation Data'!H145)))</f>
        <v/>
      </c>
      <c r="DI151" s="373" t="str">
        <f ca="1">+IF(OFFSET('Sanitation Data'!$H$32,0,10*ROW('Sanitation Data'!H145))="","",OFFSET('Sanitation Data'!$H$32,0,10*ROW('Sanitation Data'!H145)))</f>
        <v/>
      </c>
      <c r="DJ151" s="373" t="str">
        <f ca="1">+IF(OFFSET('Sanitation Data'!$I$28,0,10*ROW('Sanitation Data'!I145))="","",OFFSET('Sanitation Data'!$I$28,0,10*ROW('Sanitation Data'!I145)))</f>
        <v/>
      </c>
      <c r="DK151" s="373" t="str">
        <f ca="1">+IF(OFFSET('Sanitation Data'!$I$29,0,10*ROW('Sanitation Data'!I145))="","",OFFSET('Sanitation Data'!$I$29,0,10*ROW('Sanitation Data'!I145)))</f>
        <v/>
      </c>
      <c r="DL151" s="373" t="str">
        <f ca="1">+IF(OFFSET('Sanitation Data'!$I$30,0,10*ROW('Sanitation Data'!I145))="","",OFFSET('Sanitation Data'!$I$30,0,10*ROW('Sanitation Data'!I145)))</f>
        <v/>
      </c>
      <c r="DM151" s="373" t="str">
        <f ca="1">+IF(OFFSET('Sanitation Data'!$I$31,0,10*ROW('Sanitation Data'!I145))="","",OFFSET('Sanitation Data'!$I$31,0,10*ROW('Sanitation Data'!I145)))</f>
        <v/>
      </c>
      <c r="DN151" s="373" t="str">
        <f ca="1">+IF(OFFSET('Sanitation Data'!$I$32,0,10*ROW('Sanitation Data'!I145))="","",OFFSET('Sanitation Data'!$I$32,0,10*ROW('Sanitation Data'!I145)))</f>
        <v/>
      </c>
      <c r="DO151" s="373" t="str">
        <f ca="1">+IF(OFFSET('Hygiene Data'!$D$11,0,10*ROW('Hygiene Data'!D145))="","",OFFSET('Hygiene Data'!$D$11,0,10*ROW('Hygiene Data'!D145)))</f>
        <v/>
      </c>
      <c r="DP151" s="373" t="str">
        <f ca="1">+IF(OFFSET('Hygiene Data'!$D$12,0,10*ROW('Hygiene Data'!D145))="","",OFFSET('Hygiene Data'!$D$12,0,10*ROW('Hygiene Data'!D145)))</f>
        <v/>
      </c>
      <c r="DQ151" s="373" t="str">
        <f ca="1">+IF(OFFSET('Hygiene Data'!$D$13,0,10*ROW('Hygiene Data'!D145))="","",OFFSET('Hygiene Data'!$D$13,0,10*ROW('Hygiene Data'!D145)))</f>
        <v/>
      </c>
      <c r="DR151" s="373" t="str">
        <f ca="1">+IF(OFFSET('Hygiene Data'!$E$11,0,10*ROW('Hygiene Data'!E145))="","",OFFSET('Hygiene Data'!$E$11,0,10*ROW('Hygiene Data'!E145)))</f>
        <v/>
      </c>
      <c r="DS151" s="373" t="str">
        <f ca="1">+IF(OFFSET('Hygiene Data'!$E$12,0,10*ROW('Hygiene Data'!E145))="","",OFFSET('Hygiene Data'!$E$12,0,10*ROW('Hygiene Data'!E145)))</f>
        <v/>
      </c>
      <c r="DT151" s="373" t="str">
        <f ca="1">+IF(OFFSET('Hygiene Data'!$E$13,0,10*ROW('Hygiene Data'!E145))="","",OFFSET('Hygiene Data'!$E$13,0,10*ROW('Hygiene Data'!E145)))</f>
        <v/>
      </c>
      <c r="DU151" s="373" t="str">
        <f ca="1">+IF(OFFSET('Hygiene Data'!$F$11,0,10*ROW('Hygiene Data'!F145))="","",OFFSET('Hygiene Data'!$F$11,0,10*ROW('Hygiene Data'!F145)))</f>
        <v/>
      </c>
      <c r="DV151" s="373" t="str">
        <f ca="1">+IF(OFFSET('Hygiene Data'!$F$12,0,10*ROW('Hygiene Data'!F145))="","",OFFSET('Hygiene Data'!$F$12,0,10*ROW('Hygiene Data'!F145)))</f>
        <v/>
      </c>
      <c r="DW151" s="373" t="str">
        <f ca="1">+IF(OFFSET('Hygiene Data'!$F$13,0,10*ROW('Hygiene Data'!F145))="","",OFFSET('Hygiene Data'!$F$13,0,10*ROW('Hygiene Data'!F145)))</f>
        <v/>
      </c>
      <c r="DX151" s="373" t="str">
        <f ca="1">+IF(OFFSET('Hygiene Data'!$G$11,0,10*ROW('Hygiene Data'!G145))="","",OFFSET('Hygiene Data'!$G$11,0,10*ROW('Hygiene Data'!G145)))</f>
        <v/>
      </c>
      <c r="DY151" s="373" t="str">
        <f ca="1">+IF(OFFSET('Hygiene Data'!$G$12,0,10*ROW('Hygiene Data'!G145))="","",OFFSET('Hygiene Data'!$G$12,0,10*ROW('Hygiene Data'!G145)))</f>
        <v/>
      </c>
      <c r="DZ151" s="373" t="str">
        <f ca="1">+IF(OFFSET('Hygiene Data'!$G$13,0,10*ROW('Hygiene Data'!G145))="","",OFFSET('Hygiene Data'!$G$13,0,10*ROW('Hygiene Data'!G145)))</f>
        <v/>
      </c>
      <c r="EA151" s="373" t="str">
        <f ca="1">+IF(OFFSET('Hygiene Data'!$H$11,0,10*ROW('Hygiene Data'!H145))="","",OFFSET('Hygiene Data'!$H$11,0,10*ROW('Hygiene Data'!H145)))</f>
        <v/>
      </c>
      <c r="EB151" s="373" t="str">
        <f ca="1">+IF(OFFSET('Hygiene Data'!$H$12,0,10*ROW('Hygiene Data'!H145))="","",OFFSET('Hygiene Data'!$H$12,0,10*ROW('Hygiene Data'!H145)))</f>
        <v/>
      </c>
      <c r="EC151" s="373" t="str">
        <f ca="1">+IF(OFFSET('Hygiene Data'!$H$13,0,10*ROW('Hygiene Data'!H145))="","",OFFSET('Hygiene Data'!$H$13,0,10*ROW('Hygiene Data'!H145)))</f>
        <v/>
      </c>
      <c r="ED151" s="373" t="str">
        <f ca="1">+IF(OFFSET('Hygiene Data'!$I$11,0,10*ROW('Hygiene Data'!I145))="","",OFFSET('Hygiene Data'!$I$11,0,10*ROW('Hygiene Data'!I145)))</f>
        <v/>
      </c>
      <c r="EE151" s="373" t="str">
        <f ca="1">+IF(OFFSET('Hygiene Data'!$I$12,0,10*ROW('Hygiene Data'!I145))="","",OFFSET('Hygiene Data'!$I$12,0,10*ROW('Hygiene Data'!I145)))</f>
        <v/>
      </c>
      <c r="EF151" s="373" t="str">
        <f ca="1">+IF(OFFSET('Hygiene Data'!$I$13,0,10*ROW('Hygiene Data'!I145))="","",OFFSET('Hygiene Data'!$I$13,0,10*ROW('Hygiene Data'!I145)))</f>
        <v/>
      </c>
    </row>
    <row r="152" spans="1:136" x14ac:dyDescent="0.25">
      <c r="A152" s="482" t="str">
        <f ca="1">+IF(OFFSET('Water Data'!$B$2,0,10*ROW('Water Data'!E146))="","",OFFSET('Water Data'!$B$2,0,10*ROW('Water Data'!E146)))</f>
        <v/>
      </c>
      <c r="B152" s="48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9" t="str">
        <f t="shared" ca="1" si="2"/>
        <v/>
      </c>
      <c r="D152" s="51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3" t="str">
        <f ca="1">+IF(OFFSET('Water Data'!$D$27,0,10*ROW('Water Data'!D146))="","",OFFSET('Water Data'!$D$27,0,10*ROW('Water Data'!D146)))</f>
        <v/>
      </c>
      <c r="BT152" s="373" t="str">
        <f ca="1">+IF(OFFSET('Water Data'!$D$28,0,10*ROW('Water Data'!D146))="","",OFFSET('Water Data'!$D$28,0,10*ROW('Water Data'!D146)))</f>
        <v/>
      </c>
      <c r="BU152" s="373" t="str">
        <f ca="1">+IF(OFFSET('Water Data'!$D$29,0,10*ROW('Water Data'!D146))="","",OFFSET('Water Data'!$D$29,0,10*ROW('Water Data'!D146)))</f>
        <v/>
      </c>
      <c r="BV152" s="373" t="str">
        <f ca="1">+IF(OFFSET('Water Data'!$E$27,0,10*ROW('Water Data'!E146))="","",OFFSET('Water Data'!$E$27,0,10*ROW('Water Data'!E146)))</f>
        <v/>
      </c>
      <c r="BW152" s="373" t="str">
        <f ca="1">+IF(OFFSET('Water Data'!$E$28,0,10*ROW('Water Data'!E146))="","",OFFSET('Water Data'!$E$28,0,10*ROW('Water Data'!E146)))</f>
        <v/>
      </c>
      <c r="BX152" s="373" t="str">
        <f ca="1">+IF(OFFSET('Water Data'!$E$29,0,10*ROW('Water Data'!E146))="","",OFFSET('Water Data'!$E$29,0,10*ROW('Water Data'!E146)))</f>
        <v/>
      </c>
      <c r="BY152" s="373" t="str">
        <f ca="1">+IF(OFFSET('Water Data'!$F$27,0,10*ROW('Water Data'!F146))="","",OFFSET('Water Data'!$F$27,0,10*ROW('Water Data'!F146)))</f>
        <v/>
      </c>
      <c r="BZ152" s="373" t="str">
        <f ca="1">+IF(OFFSET('Water Data'!$F$28,0,10*ROW('Water Data'!F146))="","",OFFSET('Water Data'!$F$28,0,10*ROW('Water Data'!F146)))</f>
        <v/>
      </c>
      <c r="CA152" s="373" t="str">
        <f ca="1">+IF(OFFSET('Water Data'!$F$29,0,10*ROW('Water Data'!F146))="","",OFFSET('Water Data'!$F$29,0,10*ROW('Water Data'!F146)))</f>
        <v/>
      </c>
      <c r="CB152" s="373" t="str">
        <f ca="1">+IF(OFFSET('Water Data'!$G$27,0,10*ROW('Water Data'!G146))="","",OFFSET('Water Data'!$G$27,0,10*ROW('Water Data'!G146)))</f>
        <v/>
      </c>
      <c r="CC152" s="373" t="str">
        <f ca="1">+IF(OFFSET('Water Data'!$G$28,0,10*ROW('Water Data'!G146))="","",OFFSET('Water Data'!$G$28,0,10*ROW('Water Data'!G146)))</f>
        <v/>
      </c>
      <c r="CD152" s="373" t="str">
        <f ca="1">+IF(OFFSET('Water Data'!$G$29,0,10*ROW('Water Data'!G146))="","",OFFSET('Water Data'!$G$29,0,10*ROW('Water Data'!G146)))</f>
        <v/>
      </c>
      <c r="CE152" s="373" t="str">
        <f ca="1">+IF(OFFSET('Water Data'!$H$27,0,10*ROW('Water Data'!H146))="","",OFFSET('Water Data'!$H$27,0,10*ROW('Water Data'!H146)))</f>
        <v/>
      </c>
      <c r="CF152" s="373" t="str">
        <f ca="1">+IF(OFFSET('Water Data'!$H$28,0,10*ROW('Water Data'!H146))="","",OFFSET('Water Data'!$H$28,0,10*ROW('Water Data'!H146)))</f>
        <v/>
      </c>
      <c r="CG152" s="373" t="str">
        <f ca="1">+IF(OFFSET('Water Data'!$H$29,0,10*ROW('Water Data'!H146))="","",OFFSET('Water Data'!$H$29,0,10*ROW('Water Data'!H146)))</f>
        <v/>
      </c>
      <c r="CH152" s="373" t="str">
        <f ca="1">+IF(OFFSET('Water Data'!$I$27,0,10*ROW('Water Data'!I146))="","",OFFSET('Water Data'!$I$27,0,10*ROW('Water Data'!I146)))</f>
        <v/>
      </c>
      <c r="CI152" s="373" t="str">
        <f ca="1">+IF(OFFSET('Water Data'!$I$28,0,10*ROW('Water Data'!I146))="","",OFFSET('Water Data'!$I$28,0,10*ROW('Water Data'!I146)))</f>
        <v/>
      </c>
      <c r="CJ152" s="373" t="str">
        <f ca="1">+IF(OFFSET('Water Data'!$I$29,0,10*ROW('Water Data'!I146))="","",OFFSET('Water Data'!$I$29,0,10*ROW('Water Data'!I146)))</f>
        <v/>
      </c>
      <c r="CK152" s="373" t="str">
        <f ca="1">+IF(OFFSET('Sanitation Data'!$D$28,0,10*ROW('Sanitation Data'!D146))="","",OFFSET('Sanitation Data'!$D$28,0,10*ROW('Sanitation Data'!D146)))</f>
        <v/>
      </c>
      <c r="CL152" s="373" t="str">
        <f ca="1">+IF(OFFSET('Sanitation Data'!$D$29,0,10*ROW('Sanitation Data'!D146))="","",OFFSET('Sanitation Data'!$D$29,0,10*ROW('Sanitation Data'!D146)))</f>
        <v/>
      </c>
      <c r="CM152" s="373" t="str">
        <f ca="1">+IF(OFFSET('Sanitation Data'!$D$30,0,10*ROW('Sanitation Data'!D146))="","",OFFSET('Sanitation Data'!$D$30,0,10*ROW('Sanitation Data'!D146)))</f>
        <v/>
      </c>
      <c r="CN152" s="373" t="str">
        <f ca="1">+IF(OFFSET('Sanitation Data'!$D$31,0,10*ROW('Sanitation Data'!D146))="","",OFFSET('Sanitation Data'!$D$31,0,10*ROW('Sanitation Data'!D146)))</f>
        <v/>
      </c>
      <c r="CO152" s="373" t="str">
        <f ca="1">+IF(OFFSET('Sanitation Data'!$D$32,0,10*ROW('Sanitation Data'!D146))="","",OFFSET('Sanitation Data'!$D$32,0,10*ROW('Sanitation Data'!D146)))</f>
        <v/>
      </c>
      <c r="CP152" s="373" t="str">
        <f ca="1">+IF(OFFSET('Sanitation Data'!$E$28,0,10*ROW('Sanitation Data'!E146))="","",OFFSET('Sanitation Data'!$E$28,0,10*ROW('Sanitation Data'!E146)))</f>
        <v/>
      </c>
      <c r="CQ152" s="373" t="str">
        <f ca="1">+IF(OFFSET('Sanitation Data'!$E$29,0,10*ROW('Sanitation Data'!E146))="","",OFFSET('Sanitation Data'!$E$29,0,10*ROW('Sanitation Data'!E146)))</f>
        <v/>
      </c>
      <c r="CR152" s="373" t="str">
        <f ca="1">+IF(OFFSET('Sanitation Data'!$E$30,0,10*ROW('Sanitation Data'!E146))="","",OFFSET('Sanitation Data'!$E$30,0,10*ROW('Sanitation Data'!E146)))</f>
        <v/>
      </c>
      <c r="CS152" s="373" t="str">
        <f ca="1">+IF(OFFSET('Sanitation Data'!$E$31,0,10*ROW('Sanitation Data'!E146))="","",OFFSET('Sanitation Data'!$E$31,0,10*ROW('Sanitation Data'!E146)))</f>
        <v/>
      </c>
      <c r="CT152" s="373" t="str">
        <f ca="1">+IF(OFFSET('Sanitation Data'!$E$32,0,10*ROW('Sanitation Data'!E146))="","",OFFSET('Sanitation Data'!$E$32,0,10*ROW('Sanitation Data'!E146)))</f>
        <v/>
      </c>
      <c r="CU152" s="373" t="str">
        <f ca="1">+IF(OFFSET('Sanitation Data'!$F$28,0,10*ROW('Sanitation Data'!F146))="","",OFFSET('Sanitation Data'!$F$28,0,10*ROW('Sanitation Data'!F146)))</f>
        <v/>
      </c>
      <c r="CV152" s="373" t="str">
        <f ca="1">+IF(OFFSET('Sanitation Data'!$F$29,0,10*ROW('Sanitation Data'!F146))="","",OFFSET('Sanitation Data'!$F$29,0,10*ROW('Sanitation Data'!F146)))</f>
        <v/>
      </c>
      <c r="CW152" s="373" t="str">
        <f ca="1">+IF(OFFSET('Sanitation Data'!$F$30,0,10*ROW('Sanitation Data'!F146))="","",OFFSET('Sanitation Data'!$F$30,0,10*ROW('Sanitation Data'!F146)))</f>
        <v/>
      </c>
      <c r="CX152" s="373" t="str">
        <f ca="1">+IF(OFFSET('Sanitation Data'!$F$31,0,10*ROW('Sanitation Data'!F146))="","",OFFSET('Sanitation Data'!$F$31,0,10*ROW('Sanitation Data'!F146)))</f>
        <v/>
      </c>
      <c r="CY152" s="373" t="str">
        <f ca="1">+IF(OFFSET('Sanitation Data'!$F$32,0,10*ROW('Sanitation Data'!F146))="","",OFFSET('Sanitation Data'!$F$32,0,10*ROW('Sanitation Data'!F146)))</f>
        <v/>
      </c>
      <c r="CZ152" s="373" t="str">
        <f ca="1">+IF(OFFSET('Sanitation Data'!$G$28,0,10*ROW('Sanitation Data'!G146))="","",OFFSET('Sanitation Data'!$G$28,0,10*ROW('Sanitation Data'!G146)))</f>
        <v/>
      </c>
      <c r="DA152" s="373" t="str">
        <f ca="1">+IF(OFFSET('Sanitation Data'!$G$29,0,10*ROW('Sanitation Data'!G146))="","",OFFSET('Sanitation Data'!$G$29,0,10*ROW('Sanitation Data'!G146)))</f>
        <v/>
      </c>
      <c r="DB152" s="373" t="str">
        <f ca="1">+IF(OFFSET('Sanitation Data'!$G$30,0,10*ROW('Sanitation Data'!G146))="","",OFFSET('Sanitation Data'!$G$30,0,10*ROW('Sanitation Data'!G146)))</f>
        <v/>
      </c>
      <c r="DC152" s="373" t="str">
        <f ca="1">+IF(OFFSET('Sanitation Data'!$G$31,0,10*ROW('Sanitation Data'!G146))="","",OFFSET('Sanitation Data'!$G$31,0,10*ROW('Sanitation Data'!G146)))</f>
        <v/>
      </c>
      <c r="DD152" s="373" t="str">
        <f ca="1">+IF(OFFSET('Sanitation Data'!$G$32,0,10*ROW('Sanitation Data'!G146))="","",OFFSET('Sanitation Data'!$G$32,0,10*ROW('Sanitation Data'!G146)))</f>
        <v/>
      </c>
      <c r="DE152" s="373" t="str">
        <f ca="1">+IF(OFFSET('Sanitation Data'!$H$28,0,10*ROW('Sanitation Data'!H146))="","",OFFSET('Sanitation Data'!$H$28,0,10*ROW('Sanitation Data'!H146)))</f>
        <v/>
      </c>
      <c r="DF152" s="373" t="str">
        <f ca="1">+IF(OFFSET('Sanitation Data'!$H$29,0,10*ROW('Sanitation Data'!H146))="","",OFFSET('Sanitation Data'!$H$29,0,10*ROW('Sanitation Data'!H146)))</f>
        <v/>
      </c>
      <c r="DG152" s="373" t="str">
        <f ca="1">+IF(OFFSET('Sanitation Data'!$H$30,0,10*ROW('Sanitation Data'!H146))="","",OFFSET('Sanitation Data'!$H$30,0,10*ROW('Sanitation Data'!H146)))</f>
        <v/>
      </c>
      <c r="DH152" s="373" t="str">
        <f ca="1">+IF(OFFSET('Sanitation Data'!$H$31,0,10*ROW('Sanitation Data'!H146))="","",OFFSET('Sanitation Data'!$H$31,0,10*ROW('Sanitation Data'!H146)))</f>
        <v/>
      </c>
      <c r="DI152" s="373" t="str">
        <f ca="1">+IF(OFFSET('Sanitation Data'!$H$32,0,10*ROW('Sanitation Data'!H146))="","",OFFSET('Sanitation Data'!$H$32,0,10*ROW('Sanitation Data'!H146)))</f>
        <v/>
      </c>
      <c r="DJ152" s="373" t="str">
        <f ca="1">+IF(OFFSET('Sanitation Data'!$I$28,0,10*ROW('Sanitation Data'!I146))="","",OFFSET('Sanitation Data'!$I$28,0,10*ROW('Sanitation Data'!I146)))</f>
        <v/>
      </c>
      <c r="DK152" s="373" t="str">
        <f ca="1">+IF(OFFSET('Sanitation Data'!$I$29,0,10*ROW('Sanitation Data'!I146))="","",OFFSET('Sanitation Data'!$I$29,0,10*ROW('Sanitation Data'!I146)))</f>
        <v/>
      </c>
      <c r="DL152" s="373" t="str">
        <f ca="1">+IF(OFFSET('Sanitation Data'!$I$30,0,10*ROW('Sanitation Data'!I146))="","",OFFSET('Sanitation Data'!$I$30,0,10*ROW('Sanitation Data'!I146)))</f>
        <v/>
      </c>
      <c r="DM152" s="373" t="str">
        <f ca="1">+IF(OFFSET('Sanitation Data'!$I$31,0,10*ROW('Sanitation Data'!I146))="","",OFFSET('Sanitation Data'!$I$31,0,10*ROW('Sanitation Data'!I146)))</f>
        <v/>
      </c>
      <c r="DN152" s="373" t="str">
        <f ca="1">+IF(OFFSET('Sanitation Data'!$I$32,0,10*ROW('Sanitation Data'!I146))="","",OFFSET('Sanitation Data'!$I$32,0,10*ROW('Sanitation Data'!I146)))</f>
        <v/>
      </c>
      <c r="DO152" s="373" t="str">
        <f ca="1">+IF(OFFSET('Hygiene Data'!$D$11,0,10*ROW('Hygiene Data'!D146))="","",OFFSET('Hygiene Data'!$D$11,0,10*ROW('Hygiene Data'!D146)))</f>
        <v/>
      </c>
      <c r="DP152" s="373" t="str">
        <f ca="1">+IF(OFFSET('Hygiene Data'!$D$12,0,10*ROW('Hygiene Data'!D146))="","",OFFSET('Hygiene Data'!$D$12,0,10*ROW('Hygiene Data'!D146)))</f>
        <v/>
      </c>
      <c r="DQ152" s="373" t="str">
        <f ca="1">+IF(OFFSET('Hygiene Data'!$D$13,0,10*ROW('Hygiene Data'!D146))="","",OFFSET('Hygiene Data'!$D$13,0,10*ROW('Hygiene Data'!D146)))</f>
        <v/>
      </c>
      <c r="DR152" s="373" t="str">
        <f ca="1">+IF(OFFSET('Hygiene Data'!$E$11,0,10*ROW('Hygiene Data'!E146))="","",OFFSET('Hygiene Data'!$E$11,0,10*ROW('Hygiene Data'!E146)))</f>
        <v/>
      </c>
      <c r="DS152" s="373" t="str">
        <f ca="1">+IF(OFFSET('Hygiene Data'!$E$12,0,10*ROW('Hygiene Data'!E146))="","",OFFSET('Hygiene Data'!$E$12,0,10*ROW('Hygiene Data'!E146)))</f>
        <v/>
      </c>
      <c r="DT152" s="373" t="str">
        <f ca="1">+IF(OFFSET('Hygiene Data'!$E$13,0,10*ROW('Hygiene Data'!E146))="","",OFFSET('Hygiene Data'!$E$13,0,10*ROW('Hygiene Data'!E146)))</f>
        <v/>
      </c>
      <c r="DU152" s="373" t="str">
        <f ca="1">+IF(OFFSET('Hygiene Data'!$F$11,0,10*ROW('Hygiene Data'!F146))="","",OFFSET('Hygiene Data'!$F$11,0,10*ROW('Hygiene Data'!F146)))</f>
        <v/>
      </c>
      <c r="DV152" s="373" t="str">
        <f ca="1">+IF(OFFSET('Hygiene Data'!$F$12,0,10*ROW('Hygiene Data'!F146))="","",OFFSET('Hygiene Data'!$F$12,0,10*ROW('Hygiene Data'!F146)))</f>
        <v/>
      </c>
      <c r="DW152" s="373" t="str">
        <f ca="1">+IF(OFFSET('Hygiene Data'!$F$13,0,10*ROW('Hygiene Data'!F146))="","",OFFSET('Hygiene Data'!$F$13,0,10*ROW('Hygiene Data'!F146)))</f>
        <v/>
      </c>
      <c r="DX152" s="373" t="str">
        <f ca="1">+IF(OFFSET('Hygiene Data'!$G$11,0,10*ROW('Hygiene Data'!G146))="","",OFFSET('Hygiene Data'!$G$11,0,10*ROW('Hygiene Data'!G146)))</f>
        <v/>
      </c>
      <c r="DY152" s="373" t="str">
        <f ca="1">+IF(OFFSET('Hygiene Data'!$G$12,0,10*ROW('Hygiene Data'!G146))="","",OFFSET('Hygiene Data'!$G$12,0,10*ROW('Hygiene Data'!G146)))</f>
        <v/>
      </c>
      <c r="DZ152" s="373" t="str">
        <f ca="1">+IF(OFFSET('Hygiene Data'!$G$13,0,10*ROW('Hygiene Data'!G146))="","",OFFSET('Hygiene Data'!$G$13,0,10*ROW('Hygiene Data'!G146)))</f>
        <v/>
      </c>
      <c r="EA152" s="373" t="str">
        <f ca="1">+IF(OFFSET('Hygiene Data'!$H$11,0,10*ROW('Hygiene Data'!H146))="","",OFFSET('Hygiene Data'!$H$11,0,10*ROW('Hygiene Data'!H146)))</f>
        <v/>
      </c>
      <c r="EB152" s="373" t="str">
        <f ca="1">+IF(OFFSET('Hygiene Data'!$H$12,0,10*ROW('Hygiene Data'!H146))="","",OFFSET('Hygiene Data'!$H$12,0,10*ROW('Hygiene Data'!H146)))</f>
        <v/>
      </c>
      <c r="EC152" s="373" t="str">
        <f ca="1">+IF(OFFSET('Hygiene Data'!$H$13,0,10*ROW('Hygiene Data'!H146))="","",OFFSET('Hygiene Data'!$H$13,0,10*ROW('Hygiene Data'!H146)))</f>
        <v/>
      </c>
      <c r="ED152" s="373" t="str">
        <f ca="1">+IF(OFFSET('Hygiene Data'!$I$11,0,10*ROW('Hygiene Data'!I146))="","",OFFSET('Hygiene Data'!$I$11,0,10*ROW('Hygiene Data'!I146)))</f>
        <v/>
      </c>
      <c r="EE152" s="373" t="str">
        <f ca="1">+IF(OFFSET('Hygiene Data'!$I$12,0,10*ROW('Hygiene Data'!I146))="","",OFFSET('Hygiene Data'!$I$12,0,10*ROW('Hygiene Data'!I146)))</f>
        <v/>
      </c>
      <c r="EF152" s="373" t="str">
        <f ca="1">+IF(OFFSET('Hygiene Data'!$I$13,0,10*ROW('Hygiene Data'!I146))="","",OFFSET('Hygiene Data'!$I$13,0,10*ROW('Hygiene Data'!I146)))</f>
        <v/>
      </c>
    </row>
    <row r="153" spans="1:136" x14ac:dyDescent="0.25">
      <c r="A153" s="482" t="str">
        <f ca="1">+IF(OFFSET('Water Data'!$B$2,0,10*ROW('Water Data'!E147))="","",OFFSET('Water Data'!$B$2,0,10*ROW('Water Data'!E147)))</f>
        <v/>
      </c>
      <c r="B153" s="48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9" t="str">
        <f t="shared" ca="1" si="2"/>
        <v/>
      </c>
      <c r="D153" s="51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3" t="str">
        <f ca="1">+IF(OFFSET('Water Data'!$D$27,0,10*ROW('Water Data'!D147))="","",OFFSET('Water Data'!$D$27,0,10*ROW('Water Data'!D147)))</f>
        <v/>
      </c>
      <c r="BT153" s="373" t="str">
        <f ca="1">+IF(OFFSET('Water Data'!$D$28,0,10*ROW('Water Data'!D147))="","",OFFSET('Water Data'!$D$28,0,10*ROW('Water Data'!D147)))</f>
        <v/>
      </c>
      <c r="BU153" s="373" t="str">
        <f ca="1">+IF(OFFSET('Water Data'!$D$29,0,10*ROW('Water Data'!D147))="","",OFFSET('Water Data'!$D$29,0,10*ROW('Water Data'!D147)))</f>
        <v/>
      </c>
      <c r="BV153" s="373" t="str">
        <f ca="1">+IF(OFFSET('Water Data'!$E$27,0,10*ROW('Water Data'!E147))="","",OFFSET('Water Data'!$E$27,0,10*ROW('Water Data'!E147)))</f>
        <v/>
      </c>
      <c r="BW153" s="373" t="str">
        <f ca="1">+IF(OFFSET('Water Data'!$E$28,0,10*ROW('Water Data'!E147))="","",OFFSET('Water Data'!$E$28,0,10*ROW('Water Data'!E147)))</f>
        <v/>
      </c>
      <c r="BX153" s="373" t="str">
        <f ca="1">+IF(OFFSET('Water Data'!$E$29,0,10*ROW('Water Data'!E147))="","",OFFSET('Water Data'!$E$29,0,10*ROW('Water Data'!E147)))</f>
        <v/>
      </c>
      <c r="BY153" s="373" t="str">
        <f ca="1">+IF(OFFSET('Water Data'!$F$27,0,10*ROW('Water Data'!F147))="","",OFFSET('Water Data'!$F$27,0,10*ROW('Water Data'!F147)))</f>
        <v/>
      </c>
      <c r="BZ153" s="373" t="str">
        <f ca="1">+IF(OFFSET('Water Data'!$F$28,0,10*ROW('Water Data'!F147))="","",OFFSET('Water Data'!$F$28,0,10*ROW('Water Data'!F147)))</f>
        <v/>
      </c>
      <c r="CA153" s="373" t="str">
        <f ca="1">+IF(OFFSET('Water Data'!$F$29,0,10*ROW('Water Data'!F147))="","",OFFSET('Water Data'!$F$29,0,10*ROW('Water Data'!F147)))</f>
        <v/>
      </c>
      <c r="CB153" s="373" t="str">
        <f ca="1">+IF(OFFSET('Water Data'!$G$27,0,10*ROW('Water Data'!G147))="","",OFFSET('Water Data'!$G$27,0,10*ROW('Water Data'!G147)))</f>
        <v/>
      </c>
      <c r="CC153" s="373" t="str">
        <f ca="1">+IF(OFFSET('Water Data'!$G$28,0,10*ROW('Water Data'!G147))="","",OFFSET('Water Data'!$G$28,0,10*ROW('Water Data'!G147)))</f>
        <v/>
      </c>
      <c r="CD153" s="373" t="str">
        <f ca="1">+IF(OFFSET('Water Data'!$G$29,0,10*ROW('Water Data'!G147))="","",OFFSET('Water Data'!$G$29,0,10*ROW('Water Data'!G147)))</f>
        <v/>
      </c>
      <c r="CE153" s="373" t="str">
        <f ca="1">+IF(OFFSET('Water Data'!$H$27,0,10*ROW('Water Data'!H147))="","",OFFSET('Water Data'!$H$27,0,10*ROW('Water Data'!H147)))</f>
        <v/>
      </c>
      <c r="CF153" s="373" t="str">
        <f ca="1">+IF(OFFSET('Water Data'!$H$28,0,10*ROW('Water Data'!H147))="","",OFFSET('Water Data'!$H$28,0,10*ROW('Water Data'!H147)))</f>
        <v/>
      </c>
      <c r="CG153" s="373" t="str">
        <f ca="1">+IF(OFFSET('Water Data'!$H$29,0,10*ROW('Water Data'!H147))="","",OFFSET('Water Data'!$H$29,0,10*ROW('Water Data'!H147)))</f>
        <v/>
      </c>
      <c r="CH153" s="373" t="str">
        <f ca="1">+IF(OFFSET('Water Data'!$I$27,0,10*ROW('Water Data'!I147))="","",OFFSET('Water Data'!$I$27,0,10*ROW('Water Data'!I147)))</f>
        <v/>
      </c>
      <c r="CI153" s="373" t="str">
        <f ca="1">+IF(OFFSET('Water Data'!$I$28,0,10*ROW('Water Data'!I147))="","",OFFSET('Water Data'!$I$28,0,10*ROW('Water Data'!I147)))</f>
        <v/>
      </c>
      <c r="CJ153" s="373" t="str">
        <f ca="1">+IF(OFFSET('Water Data'!$I$29,0,10*ROW('Water Data'!I147))="","",OFFSET('Water Data'!$I$29,0,10*ROW('Water Data'!I147)))</f>
        <v/>
      </c>
      <c r="CK153" s="373" t="str">
        <f ca="1">+IF(OFFSET('Sanitation Data'!$D$28,0,10*ROW('Sanitation Data'!D147))="","",OFFSET('Sanitation Data'!$D$28,0,10*ROW('Sanitation Data'!D147)))</f>
        <v/>
      </c>
      <c r="CL153" s="373" t="str">
        <f ca="1">+IF(OFFSET('Sanitation Data'!$D$29,0,10*ROW('Sanitation Data'!D147))="","",OFFSET('Sanitation Data'!$D$29,0,10*ROW('Sanitation Data'!D147)))</f>
        <v/>
      </c>
      <c r="CM153" s="373" t="str">
        <f ca="1">+IF(OFFSET('Sanitation Data'!$D$30,0,10*ROW('Sanitation Data'!D147))="","",OFFSET('Sanitation Data'!$D$30,0,10*ROW('Sanitation Data'!D147)))</f>
        <v/>
      </c>
      <c r="CN153" s="373" t="str">
        <f ca="1">+IF(OFFSET('Sanitation Data'!$D$31,0,10*ROW('Sanitation Data'!D147))="","",OFFSET('Sanitation Data'!$D$31,0,10*ROW('Sanitation Data'!D147)))</f>
        <v/>
      </c>
      <c r="CO153" s="373" t="str">
        <f ca="1">+IF(OFFSET('Sanitation Data'!$D$32,0,10*ROW('Sanitation Data'!D147))="","",OFFSET('Sanitation Data'!$D$32,0,10*ROW('Sanitation Data'!D147)))</f>
        <v/>
      </c>
      <c r="CP153" s="373" t="str">
        <f ca="1">+IF(OFFSET('Sanitation Data'!$E$28,0,10*ROW('Sanitation Data'!E147))="","",OFFSET('Sanitation Data'!$E$28,0,10*ROW('Sanitation Data'!E147)))</f>
        <v/>
      </c>
      <c r="CQ153" s="373" t="str">
        <f ca="1">+IF(OFFSET('Sanitation Data'!$E$29,0,10*ROW('Sanitation Data'!E147))="","",OFFSET('Sanitation Data'!$E$29,0,10*ROW('Sanitation Data'!E147)))</f>
        <v/>
      </c>
      <c r="CR153" s="373" t="str">
        <f ca="1">+IF(OFFSET('Sanitation Data'!$E$30,0,10*ROW('Sanitation Data'!E147))="","",OFFSET('Sanitation Data'!$E$30,0,10*ROW('Sanitation Data'!E147)))</f>
        <v/>
      </c>
      <c r="CS153" s="373" t="str">
        <f ca="1">+IF(OFFSET('Sanitation Data'!$E$31,0,10*ROW('Sanitation Data'!E147))="","",OFFSET('Sanitation Data'!$E$31,0,10*ROW('Sanitation Data'!E147)))</f>
        <v/>
      </c>
      <c r="CT153" s="373" t="str">
        <f ca="1">+IF(OFFSET('Sanitation Data'!$E$32,0,10*ROW('Sanitation Data'!E147))="","",OFFSET('Sanitation Data'!$E$32,0,10*ROW('Sanitation Data'!E147)))</f>
        <v/>
      </c>
      <c r="CU153" s="373" t="str">
        <f ca="1">+IF(OFFSET('Sanitation Data'!$F$28,0,10*ROW('Sanitation Data'!F147))="","",OFFSET('Sanitation Data'!$F$28,0,10*ROW('Sanitation Data'!F147)))</f>
        <v/>
      </c>
      <c r="CV153" s="373" t="str">
        <f ca="1">+IF(OFFSET('Sanitation Data'!$F$29,0,10*ROW('Sanitation Data'!F147))="","",OFFSET('Sanitation Data'!$F$29,0,10*ROW('Sanitation Data'!F147)))</f>
        <v/>
      </c>
      <c r="CW153" s="373" t="str">
        <f ca="1">+IF(OFFSET('Sanitation Data'!$F$30,0,10*ROW('Sanitation Data'!F147))="","",OFFSET('Sanitation Data'!$F$30,0,10*ROW('Sanitation Data'!F147)))</f>
        <v/>
      </c>
      <c r="CX153" s="373" t="str">
        <f ca="1">+IF(OFFSET('Sanitation Data'!$F$31,0,10*ROW('Sanitation Data'!F147))="","",OFFSET('Sanitation Data'!$F$31,0,10*ROW('Sanitation Data'!F147)))</f>
        <v/>
      </c>
      <c r="CY153" s="373" t="str">
        <f ca="1">+IF(OFFSET('Sanitation Data'!$F$32,0,10*ROW('Sanitation Data'!F147))="","",OFFSET('Sanitation Data'!$F$32,0,10*ROW('Sanitation Data'!F147)))</f>
        <v/>
      </c>
      <c r="CZ153" s="373" t="str">
        <f ca="1">+IF(OFFSET('Sanitation Data'!$G$28,0,10*ROW('Sanitation Data'!G147))="","",OFFSET('Sanitation Data'!$G$28,0,10*ROW('Sanitation Data'!G147)))</f>
        <v/>
      </c>
      <c r="DA153" s="373" t="str">
        <f ca="1">+IF(OFFSET('Sanitation Data'!$G$29,0,10*ROW('Sanitation Data'!G147))="","",OFFSET('Sanitation Data'!$G$29,0,10*ROW('Sanitation Data'!G147)))</f>
        <v/>
      </c>
      <c r="DB153" s="373" t="str">
        <f ca="1">+IF(OFFSET('Sanitation Data'!$G$30,0,10*ROW('Sanitation Data'!G147))="","",OFFSET('Sanitation Data'!$G$30,0,10*ROW('Sanitation Data'!G147)))</f>
        <v/>
      </c>
      <c r="DC153" s="373" t="str">
        <f ca="1">+IF(OFFSET('Sanitation Data'!$G$31,0,10*ROW('Sanitation Data'!G147))="","",OFFSET('Sanitation Data'!$G$31,0,10*ROW('Sanitation Data'!G147)))</f>
        <v/>
      </c>
      <c r="DD153" s="373" t="str">
        <f ca="1">+IF(OFFSET('Sanitation Data'!$G$32,0,10*ROW('Sanitation Data'!G147))="","",OFFSET('Sanitation Data'!$G$32,0,10*ROW('Sanitation Data'!G147)))</f>
        <v/>
      </c>
      <c r="DE153" s="373" t="str">
        <f ca="1">+IF(OFFSET('Sanitation Data'!$H$28,0,10*ROW('Sanitation Data'!H147))="","",OFFSET('Sanitation Data'!$H$28,0,10*ROW('Sanitation Data'!H147)))</f>
        <v/>
      </c>
      <c r="DF153" s="373" t="str">
        <f ca="1">+IF(OFFSET('Sanitation Data'!$H$29,0,10*ROW('Sanitation Data'!H147))="","",OFFSET('Sanitation Data'!$H$29,0,10*ROW('Sanitation Data'!H147)))</f>
        <v/>
      </c>
      <c r="DG153" s="373" t="str">
        <f ca="1">+IF(OFFSET('Sanitation Data'!$H$30,0,10*ROW('Sanitation Data'!H147))="","",OFFSET('Sanitation Data'!$H$30,0,10*ROW('Sanitation Data'!H147)))</f>
        <v/>
      </c>
      <c r="DH153" s="373" t="str">
        <f ca="1">+IF(OFFSET('Sanitation Data'!$H$31,0,10*ROW('Sanitation Data'!H147))="","",OFFSET('Sanitation Data'!$H$31,0,10*ROW('Sanitation Data'!H147)))</f>
        <v/>
      </c>
      <c r="DI153" s="373" t="str">
        <f ca="1">+IF(OFFSET('Sanitation Data'!$H$32,0,10*ROW('Sanitation Data'!H147))="","",OFFSET('Sanitation Data'!$H$32,0,10*ROW('Sanitation Data'!H147)))</f>
        <v/>
      </c>
      <c r="DJ153" s="373" t="str">
        <f ca="1">+IF(OFFSET('Sanitation Data'!$I$28,0,10*ROW('Sanitation Data'!I147))="","",OFFSET('Sanitation Data'!$I$28,0,10*ROW('Sanitation Data'!I147)))</f>
        <v/>
      </c>
      <c r="DK153" s="373" t="str">
        <f ca="1">+IF(OFFSET('Sanitation Data'!$I$29,0,10*ROW('Sanitation Data'!I147))="","",OFFSET('Sanitation Data'!$I$29,0,10*ROW('Sanitation Data'!I147)))</f>
        <v/>
      </c>
      <c r="DL153" s="373" t="str">
        <f ca="1">+IF(OFFSET('Sanitation Data'!$I$30,0,10*ROW('Sanitation Data'!I147))="","",OFFSET('Sanitation Data'!$I$30,0,10*ROW('Sanitation Data'!I147)))</f>
        <v/>
      </c>
      <c r="DM153" s="373" t="str">
        <f ca="1">+IF(OFFSET('Sanitation Data'!$I$31,0,10*ROW('Sanitation Data'!I147))="","",OFFSET('Sanitation Data'!$I$31,0,10*ROW('Sanitation Data'!I147)))</f>
        <v/>
      </c>
      <c r="DN153" s="373" t="str">
        <f ca="1">+IF(OFFSET('Sanitation Data'!$I$32,0,10*ROW('Sanitation Data'!I147))="","",OFFSET('Sanitation Data'!$I$32,0,10*ROW('Sanitation Data'!I147)))</f>
        <v/>
      </c>
      <c r="DO153" s="373" t="str">
        <f ca="1">+IF(OFFSET('Hygiene Data'!$D$11,0,10*ROW('Hygiene Data'!D147))="","",OFFSET('Hygiene Data'!$D$11,0,10*ROW('Hygiene Data'!D147)))</f>
        <v/>
      </c>
      <c r="DP153" s="373" t="str">
        <f ca="1">+IF(OFFSET('Hygiene Data'!$D$12,0,10*ROW('Hygiene Data'!D147))="","",OFFSET('Hygiene Data'!$D$12,0,10*ROW('Hygiene Data'!D147)))</f>
        <v/>
      </c>
      <c r="DQ153" s="373" t="str">
        <f ca="1">+IF(OFFSET('Hygiene Data'!$D$13,0,10*ROW('Hygiene Data'!D147))="","",OFFSET('Hygiene Data'!$D$13,0,10*ROW('Hygiene Data'!D147)))</f>
        <v/>
      </c>
      <c r="DR153" s="373" t="str">
        <f ca="1">+IF(OFFSET('Hygiene Data'!$E$11,0,10*ROW('Hygiene Data'!E147))="","",OFFSET('Hygiene Data'!$E$11,0,10*ROW('Hygiene Data'!E147)))</f>
        <v/>
      </c>
      <c r="DS153" s="373" t="str">
        <f ca="1">+IF(OFFSET('Hygiene Data'!$E$12,0,10*ROW('Hygiene Data'!E147))="","",OFFSET('Hygiene Data'!$E$12,0,10*ROW('Hygiene Data'!E147)))</f>
        <v/>
      </c>
      <c r="DT153" s="373" t="str">
        <f ca="1">+IF(OFFSET('Hygiene Data'!$E$13,0,10*ROW('Hygiene Data'!E147))="","",OFFSET('Hygiene Data'!$E$13,0,10*ROW('Hygiene Data'!E147)))</f>
        <v/>
      </c>
      <c r="DU153" s="373" t="str">
        <f ca="1">+IF(OFFSET('Hygiene Data'!$F$11,0,10*ROW('Hygiene Data'!F147))="","",OFFSET('Hygiene Data'!$F$11,0,10*ROW('Hygiene Data'!F147)))</f>
        <v/>
      </c>
      <c r="DV153" s="373" t="str">
        <f ca="1">+IF(OFFSET('Hygiene Data'!$F$12,0,10*ROW('Hygiene Data'!F147))="","",OFFSET('Hygiene Data'!$F$12,0,10*ROW('Hygiene Data'!F147)))</f>
        <v/>
      </c>
      <c r="DW153" s="373" t="str">
        <f ca="1">+IF(OFFSET('Hygiene Data'!$F$13,0,10*ROW('Hygiene Data'!F147))="","",OFFSET('Hygiene Data'!$F$13,0,10*ROW('Hygiene Data'!F147)))</f>
        <v/>
      </c>
      <c r="DX153" s="373" t="str">
        <f ca="1">+IF(OFFSET('Hygiene Data'!$G$11,0,10*ROW('Hygiene Data'!G147))="","",OFFSET('Hygiene Data'!$G$11,0,10*ROW('Hygiene Data'!G147)))</f>
        <v/>
      </c>
      <c r="DY153" s="373" t="str">
        <f ca="1">+IF(OFFSET('Hygiene Data'!$G$12,0,10*ROW('Hygiene Data'!G147))="","",OFFSET('Hygiene Data'!$G$12,0,10*ROW('Hygiene Data'!G147)))</f>
        <v/>
      </c>
      <c r="DZ153" s="373" t="str">
        <f ca="1">+IF(OFFSET('Hygiene Data'!$G$13,0,10*ROW('Hygiene Data'!G147))="","",OFFSET('Hygiene Data'!$G$13,0,10*ROW('Hygiene Data'!G147)))</f>
        <v/>
      </c>
      <c r="EA153" s="373" t="str">
        <f ca="1">+IF(OFFSET('Hygiene Data'!$H$11,0,10*ROW('Hygiene Data'!H147))="","",OFFSET('Hygiene Data'!$H$11,0,10*ROW('Hygiene Data'!H147)))</f>
        <v/>
      </c>
      <c r="EB153" s="373" t="str">
        <f ca="1">+IF(OFFSET('Hygiene Data'!$H$12,0,10*ROW('Hygiene Data'!H147))="","",OFFSET('Hygiene Data'!$H$12,0,10*ROW('Hygiene Data'!H147)))</f>
        <v/>
      </c>
      <c r="EC153" s="373" t="str">
        <f ca="1">+IF(OFFSET('Hygiene Data'!$H$13,0,10*ROW('Hygiene Data'!H147))="","",OFFSET('Hygiene Data'!$H$13,0,10*ROW('Hygiene Data'!H147)))</f>
        <v/>
      </c>
      <c r="ED153" s="373" t="str">
        <f ca="1">+IF(OFFSET('Hygiene Data'!$I$11,0,10*ROW('Hygiene Data'!I147))="","",OFFSET('Hygiene Data'!$I$11,0,10*ROW('Hygiene Data'!I147)))</f>
        <v/>
      </c>
      <c r="EE153" s="373" t="str">
        <f ca="1">+IF(OFFSET('Hygiene Data'!$I$12,0,10*ROW('Hygiene Data'!I147))="","",OFFSET('Hygiene Data'!$I$12,0,10*ROW('Hygiene Data'!I147)))</f>
        <v/>
      </c>
      <c r="EF153" s="373" t="str">
        <f ca="1">+IF(OFFSET('Hygiene Data'!$I$13,0,10*ROW('Hygiene Data'!I147))="","",OFFSET('Hygiene Data'!$I$13,0,10*ROW('Hygiene Data'!I147)))</f>
        <v/>
      </c>
    </row>
    <row r="154" spans="1:136" x14ac:dyDescent="0.25">
      <c r="A154" s="482" t="str">
        <f ca="1">+IF(OFFSET('Water Data'!$B$2,0,10*ROW('Water Data'!E148))="","",OFFSET('Water Data'!$B$2,0,10*ROW('Water Data'!E148)))</f>
        <v/>
      </c>
      <c r="B154" s="48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9" t="str">
        <f t="shared" ca="1" si="2"/>
        <v/>
      </c>
      <c r="D154" s="51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3" t="str">
        <f ca="1">+IF(OFFSET('Water Data'!$D$27,0,10*ROW('Water Data'!D148))="","",OFFSET('Water Data'!$D$27,0,10*ROW('Water Data'!D148)))</f>
        <v/>
      </c>
      <c r="BT154" s="373" t="str">
        <f ca="1">+IF(OFFSET('Water Data'!$D$28,0,10*ROW('Water Data'!D148))="","",OFFSET('Water Data'!$D$28,0,10*ROW('Water Data'!D148)))</f>
        <v/>
      </c>
      <c r="BU154" s="373" t="str">
        <f ca="1">+IF(OFFSET('Water Data'!$D$29,0,10*ROW('Water Data'!D148))="","",OFFSET('Water Data'!$D$29,0,10*ROW('Water Data'!D148)))</f>
        <v/>
      </c>
      <c r="BV154" s="373" t="str">
        <f ca="1">+IF(OFFSET('Water Data'!$E$27,0,10*ROW('Water Data'!E148))="","",OFFSET('Water Data'!$E$27,0,10*ROW('Water Data'!E148)))</f>
        <v/>
      </c>
      <c r="BW154" s="373" t="str">
        <f ca="1">+IF(OFFSET('Water Data'!$E$28,0,10*ROW('Water Data'!E148))="","",OFFSET('Water Data'!$E$28,0,10*ROW('Water Data'!E148)))</f>
        <v/>
      </c>
      <c r="BX154" s="373" t="str">
        <f ca="1">+IF(OFFSET('Water Data'!$E$29,0,10*ROW('Water Data'!E148))="","",OFFSET('Water Data'!$E$29,0,10*ROW('Water Data'!E148)))</f>
        <v/>
      </c>
      <c r="BY154" s="373" t="str">
        <f ca="1">+IF(OFFSET('Water Data'!$F$27,0,10*ROW('Water Data'!F148))="","",OFFSET('Water Data'!$F$27,0,10*ROW('Water Data'!F148)))</f>
        <v/>
      </c>
      <c r="BZ154" s="373" t="str">
        <f ca="1">+IF(OFFSET('Water Data'!$F$28,0,10*ROW('Water Data'!F148))="","",OFFSET('Water Data'!$F$28,0,10*ROW('Water Data'!F148)))</f>
        <v/>
      </c>
      <c r="CA154" s="373" t="str">
        <f ca="1">+IF(OFFSET('Water Data'!$F$29,0,10*ROW('Water Data'!F148))="","",OFFSET('Water Data'!$F$29,0,10*ROW('Water Data'!F148)))</f>
        <v/>
      </c>
      <c r="CB154" s="373" t="str">
        <f ca="1">+IF(OFFSET('Water Data'!$G$27,0,10*ROW('Water Data'!G148))="","",OFFSET('Water Data'!$G$27,0,10*ROW('Water Data'!G148)))</f>
        <v/>
      </c>
      <c r="CC154" s="373" t="str">
        <f ca="1">+IF(OFFSET('Water Data'!$G$28,0,10*ROW('Water Data'!G148))="","",OFFSET('Water Data'!$G$28,0,10*ROW('Water Data'!G148)))</f>
        <v/>
      </c>
      <c r="CD154" s="373" t="str">
        <f ca="1">+IF(OFFSET('Water Data'!$G$29,0,10*ROW('Water Data'!G148))="","",OFFSET('Water Data'!$G$29,0,10*ROW('Water Data'!G148)))</f>
        <v/>
      </c>
      <c r="CE154" s="373" t="str">
        <f ca="1">+IF(OFFSET('Water Data'!$H$27,0,10*ROW('Water Data'!H148))="","",OFFSET('Water Data'!$H$27,0,10*ROW('Water Data'!H148)))</f>
        <v/>
      </c>
      <c r="CF154" s="373" t="str">
        <f ca="1">+IF(OFFSET('Water Data'!$H$28,0,10*ROW('Water Data'!H148))="","",OFFSET('Water Data'!$H$28,0,10*ROW('Water Data'!H148)))</f>
        <v/>
      </c>
      <c r="CG154" s="373" t="str">
        <f ca="1">+IF(OFFSET('Water Data'!$H$29,0,10*ROW('Water Data'!H148))="","",OFFSET('Water Data'!$H$29,0,10*ROW('Water Data'!H148)))</f>
        <v/>
      </c>
      <c r="CH154" s="373" t="str">
        <f ca="1">+IF(OFFSET('Water Data'!$I$27,0,10*ROW('Water Data'!I148))="","",OFFSET('Water Data'!$I$27,0,10*ROW('Water Data'!I148)))</f>
        <v/>
      </c>
      <c r="CI154" s="373" t="str">
        <f ca="1">+IF(OFFSET('Water Data'!$I$28,0,10*ROW('Water Data'!I148))="","",OFFSET('Water Data'!$I$28,0,10*ROW('Water Data'!I148)))</f>
        <v/>
      </c>
      <c r="CJ154" s="373" t="str">
        <f ca="1">+IF(OFFSET('Water Data'!$I$29,0,10*ROW('Water Data'!I148))="","",OFFSET('Water Data'!$I$29,0,10*ROW('Water Data'!I148)))</f>
        <v/>
      </c>
      <c r="CK154" s="373" t="str">
        <f ca="1">+IF(OFFSET('Sanitation Data'!$D$28,0,10*ROW('Sanitation Data'!D148))="","",OFFSET('Sanitation Data'!$D$28,0,10*ROW('Sanitation Data'!D148)))</f>
        <v/>
      </c>
      <c r="CL154" s="373" t="str">
        <f ca="1">+IF(OFFSET('Sanitation Data'!$D$29,0,10*ROW('Sanitation Data'!D148))="","",OFFSET('Sanitation Data'!$D$29,0,10*ROW('Sanitation Data'!D148)))</f>
        <v/>
      </c>
      <c r="CM154" s="373" t="str">
        <f ca="1">+IF(OFFSET('Sanitation Data'!$D$30,0,10*ROW('Sanitation Data'!D148))="","",OFFSET('Sanitation Data'!$D$30,0,10*ROW('Sanitation Data'!D148)))</f>
        <v/>
      </c>
      <c r="CN154" s="373" t="str">
        <f ca="1">+IF(OFFSET('Sanitation Data'!$D$31,0,10*ROW('Sanitation Data'!D148))="","",OFFSET('Sanitation Data'!$D$31,0,10*ROW('Sanitation Data'!D148)))</f>
        <v/>
      </c>
      <c r="CO154" s="373" t="str">
        <f ca="1">+IF(OFFSET('Sanitation Data'!$D$32,0,10*ROW('Sanitation Data'!D148))="","",OFFSET('Sanitation Data'!$D$32,0,10*ROW('Sanitation Data'!D148)))</f>
        <v/>
      </c>
      <c r="CP154" s="373" t="str">
        <f ca="1">+IF(OFFSET('Sanitation Data'!$E$28,0,10*ROW('Sanitation Data'!E148))="","",OFFSET('Sanitation Data'!$E$28,0,10*ROW('Sanitation Data'!E148)))</f>
        <v/>
      </c>
      <c r="CQ154" s="373" t="str">
        <f ca="1">+IF(OFFSET('Sanitation Data'!$E$29,0,10*ROW('Sanitation Data'!E148))="","",OFFSET('Sanitation Data'!$E$29,0,10*ROW('Sanitation Data'!E148)))</f>
        <v/>
      </c>
      <c r="CR154" s="373" t="str">
        <f ca="1">+IF(OFFSET('Sanitation Data'!$E$30,0,10*ROW('Sanitation Data'!E148))="","",OFFSET('Sanitation Data'!$E$30,0,10*ROW('Sanitation Data'!E148)))</f>
        <v/>
      </c>
      <c r="CS154" s="373" t="str">
        <f ca="1">+IF(OFFSET('Sanitation Data'!$E$31,0,10*ROW('Sanitation Data'!E148))="","",OFFSET('Sanitation Data'!$E$31,0,10*ROW('Sanitation Data'!E148)))</f>
        <v/>
      </c>
      <c r="CT154" s="373" t="str">
        <f ca="1">+IF(OFFSET('Sanitation Data'!$E$32,0,10*ROW('Sanitation Data'!E148))="","",OFFSET('Sanitation Data'!$E$32,0,10*ROW('Sanitation Data'!E148)))</f>
        <v/>
      </c>
      <c r="CU154" s="373" t="str">
        <f ca="1">+IF(OFFSET('Sanitation Data'!$F$28,0,10*ROW('Sanitation Data'!F148))="","",OFFSET('Sanitation Data'!$F$28,0,10*ROW('Sanitation Data'!F148)))</f>
        <v/>
      </c>
      <c r="CV154" s="373" t="str">
        <f ca="1">+IF(OFFSET('Sanitation Data'!$F$29,0,10*ROW('Sanitation Data'!F148))="","",OFFSET('Sanitation Data'!$F$29,0,10*ROW('Sanitation Data'!F148)))</f>
        <v/>
      </c>
      <c r="CW154" s="373" t="str">
        <f ca="1">+IF(OFFSET('Sanitation Data'!$F$30,0,10*ROW('Sanitation Data'!F148))="","",OFFSET('Sanitation Data'!$F$30,0,10*ROW('Sanitation Data'!F148)))</f>
        <v/>
      </c>
      <c r="CX154" s="373" t="str">
        <f ca="1">+IF(OFFSET('Sanitation Data'!$F$31,0,10*ROW('Sanitation Data'!F148))="","",OFFSET('Sanitation Data'!$F$31,0,10*ROW('Sanitation Data'!F148)))</f>
        <v/>
      </c>
      <c r="CY154" s="373" t="str">
        <f ca="1">+IF(OFFSET('Sanitation Data'!$F$32,0,10*ROW('Sanitation Data'!F148))="","",OFFSET('Sanitation Data'!$F$32,0,10*ROW('Sanitation Data'!F148)))</f>
        <v/>
      </c>
      <c r="CZ154" s="373" t="str">
        <f ca="1">+IF(OFFSET('Sanitation Data'!$G$28,0,10*ROW('Sanitation Data'!G148))="","",OFFSET('Sanitation Data'!$G$28,0,10*ROW('Sanitation Data'!G148)))</f>
        <v/>
      </c>
      <c r="DA154" s="373" t="str">
        <f ca="1">+IF(OFFSET('Sanitation Data'!$G$29,0,10*ROW('Sanitation Data'!G148))="","",OFFSET('Sanitation Data'!$G$29,0,10*ROW('Sanitation Data'!G148)))</f>
        <v/>
      </c>
      <c r="DB154" s="373" t="str">
        <f ca="1">+IF(OFFSET('Sanitation Data'!$G$30,0,10*ROW('Sanitation Data'!G148))="","",OFFSET('Sanitation Data'!$G$30,0,10*ROW('Sanitation Data'!G148)))</f>
        <v/>
      </c>
      <c r="DC154" s="373" t="str">
        <f ca="1">+IF(OFFSET('Sanitation Data'!$G$31,0,10*ROW('Sanitation Data'!G148))="","",OFFSET('Sanitation Data'!$G$31,0,10*ROW('Sanitation Data'!G148)))</f>
        <v/>
      </c>
      <c r="DD154" s="373" t="str">
        <f ca="1">+IF(OFFSET('Sanitation Data'!$G$32,0,10*ROW('Sanitation Data'!G148))="","",OFFSET('Sanitation Data'!$G$32,0,10*ROW('Sanitation Data'!G148)))</f>
        <v/>
      </c>
      <c r="DE154" s="373" t="str">
        <f ca="1">+IF(OFFSET('Sanitation Data'!$H$28,0,10*ROW('Sanitation Data'!H148))="","",OFFSET('Sanitation Data'!$H$28,0,10*ROW('Sanitation Data'!H148)))</f>
        <v/>
      </c>
      <c r="DF154" s="373" t="str">
        <f ca="1">+IF(OFFSET('Sanitation Data'!$H$29,0,10*ROW('Sanitation Data'!H148))="","",OFFSET('Sanitation Data'!$H$29,0,10*ROW('Sanitation Data'!H148)))</f>
        <v/>
      </c>
      <c r="DG154" s="373" t="str">
        <f ca="1">+IF(OFFSET('Sanitation Data'!$H$30,0,10*ROW('Sanitation Data'!H148))="","",OFFSET('Sanitation Data'!$H$30,0,10*ROW('Sanitation Data'!H148)))</f>
        <v/>
      </c>
      <c r="DH154" s="373" t="str">
        <f ca="1">+IF(OFFSET('Sanitation Data'!$H$31,0,10*ROW('Sanitation Data'!H148))="","",OFFSET('Sanitation Data'!$H$31,0,10*ROW('Sanitation Data'!H148)))</f>
        <v/>
      </c>
      <c r="DI154" s="373" t="str">
        <f ca="1">+IF(OFFSET('Sanitation Data'!$H$32,0,10*ROW('Sanitation Data'!H148))="","",OFFSET('Sanitation Data'!$H$32,0,10*ROW('Sanitation Data'!H148)))</f>
        <v/>
      </c>
      <c r="DJ154" s="373" t="str">
        <f ca="1">+IF(OFFSET('Sanitation Data'!$I$28,0,10*ROW('Sanitation Data'!I148))="","",OFFSET('Sanitation Data'!$I$28,0,10*ROW('Sanitation Data'!I148)))</f>
        <v/>
      </c>
      <c r="DK154" s="373" t="str">
        <f ca="1">+IF(OFFSET('Sanitation Data'!$I$29,0,10*ROW('Sanitation Data'!I148))="","",OFFSET('Sanitation Data'!$I$29,0,10*ROW('Sanitation Data'!I148)))</f>
        <v/>
      </c>
      <c r="DL154" s="373" t="str">
        <f ca="1">+IF(OFFSET('Sanitation Data'!$I$30,0,10*ROW('Sanitation Data'!I148))="","",OFFSET('Sanitation Data'!$I$30,0,10*ROW('Sanitation Data'!I148)))</f>
        <v/>
      </c>
      <c r="DM154" s="373" t="str">
        <f ca="1">+IF(OFFSET('Sanitation Data'!$I$31,0,10*ROW('Sanitation Data'!I148))="","",OFFSET('Sanitation Data'!$I$31,0,10*ROW('Sanitation Data'!I148)))</f>
        <v/>
      </c>
      <c r="DN154" s="373" t="str">
        <f ca="1">+IF(OFFSET('Sanitation Data'!$I$32,0,10*ROW('Sanitation Data'!I148))="","",OFFSET('Sanitation Data'!$I$32,0,10*ROW('Sanitation Data'!I148)))</f>
        <v/>
      </c>
      <c r="DO154" s="373" t="str">
        <f ca="1">+IF(OFFSET('Hygiene Data'!$D$11,0,10*ROW('Hygiene Data'!D148))="","",OFFSET('Hygiene Data'!$D$11,0,10*ROW('Hygiene Data'!D148)))</f>
        <v/>
      </c>
      <c r="DP154" s="373" t="str">
        <f ca="1">+IF(OFFSET('Hygiene Data'!$D$12,0,10*ROW('Hygiene Data'!D148))="","",OFFSET('Hygiene Data'!$D$12,0,10*ROW('Hygiene Data'!D148)))</f>
        <v/>
      </c>
      <c r="DQ154" s="373" t="str">
        <f ca="1">+IF(OFFSET('Hygiene Data'!$D$13,0,10*ROW('Hygiene Data'!D148))="","",OFFSET('Hygiene Data'!$D$13,0,10*ROW('Hygiene Data'!D148)))</f>
        <v/>
      </c>
      <c r="DR154" s="373" t="str">
        <f ca="1">+IF(OFFSET('Hygiene Data'!$E$11,0,10*ROW('Hygiene Data'!E148))="","",OFFSET('Hygiene Data'!$E$11,0,10*ROW('Hygiene Data'!E148)))</f>
        <v/>
      </c>
      <c r="DS154" s="373" t="str">
        <f ca="1">+IF(OFFSET('Hygiene Data'!$E$12,0,10*ROW('Hygiene Data'!E148))="","",OFFSET('Hygiene Data'!$E$12,0,10*ROW('Hygiene Data'!E148)))</f>
        <v/>
      </c>
      <c r="DT154" s="373" t="str">
        <f ca="1">+IF(OFFSET('Hygiene Data'!$E$13,0,10*ROW('Hygiene Data'!E148))="","",OFFSET('Hygiene Data'!$E$13,0,10*ROW('Hygiene Data'!E148)))</f>
        <v/>
      </c>
      <c r="DU154" s="373" t="str">
        <f ca="1">+IF(OFFSET('Hygiene Data'!$F$11,0,10*ROW('Hygiene Data'!F148))="","",OFFSET('Hygiene Data'!$F$11,0,10*ROW('Hygiene Data'!F148)))</f>
        <v/>
      </c>
      <c r="DV154" s="373" t="str">
        <f ca="1">+IF(OFFSET('Hygiene Data'!$F$12,0,10*ROW('Hygiene Data'!F148))="","",OFFSET('Hygiene Data'!$F$12,0,10*ROW('Hygiene Data'!F148)))</f>
        <v/>
      </c>
      <c r="DW154" s="373" t="str">
        <f ca="1">+IF(OFFSET('Hygiene Data'!$F$13,0,10*ROW('Hygiene Data'!F148))="","",OFFSET('Hygiene Data'!$F$13,0,10*ROW('Hygiene Data'!F148)))</f>
        <v/>
      </c>
      <c r="DX154" s="373" t="str">
        <f ca="1">+IF(OFFSET('Hygiene Data'!$G$11,0,10*ROW('Hygiene Data'!G148))="","",OFFSET('Hygiene Data'!$G$11,0,10*ROW('Hygiene Data'!G148)))</f>
        <v/>
      </c>
      <c r="DY154" s="373" t="str">
        <f ca="1">+IF(OFFSET('Hygiene Data'!$G$12,0,10*ROW('Hygiene Data'!G148))="","",OFFSET('Hygiene Data'!$G$12,0,10*ROW('Hygiene Data'!G148)))</f>
        <v/>
      </c>
      <c r="DZ154" s="373" t="str">
        <f ca="1">+IF(OFFSET('Hygiene Data'!$G$13,0,10*ROW('Hygiene Data'!G148))="","",OFFSET('Hygiene Data'!$G$13,0,10*ROW('Hygiene Data'!G148)))</f>
        <v/>
      </c>
      <c r="EA154" s="373" t="str">
        <f ca="1">+IF(OFFSET('Hygiene Data'!$H$11,0,10*ROW('Hygiene Data'!H148))="","",OFFSET('Hygiene Data'!$H$11,0,10*ROW('Hygiene Data'!H148)))</f>
        <v/>
      </c>
      <c r="EB154" s="373" t="str">
        <f ca="1">+IF(OFFSET('Hygiene Data'!$H$12,0,10*ROW('Hygiene Data'!H148))="","",OFFSET('Hygiene Data'!$H$12,0,10*ROW('Hygiene Data'!H148)))</f>
        <v/>
      </c>
      <c r="EC154" s="373" t="str">
        <f ca="1">+IF(OFFSET('Hygiene Data'!$H$13,0,10*ROW('Hygiene Data'!H148))="","",OFFSET('Hygiene Data'!$H$13,0,10*ROW('Hygiene Data'!H148)))</f>
        <v/>
      </c>
      <c r="ED154" s="373" t="str">
        <f ca="1">+IF(OFFSET('Hygiene Data'!$I$11,0,10*ROW('Hygiene Data'!I148))="","",OFFSET('Hygiene Data'!$I$11,0,10*ROW('Hygiene Data'!I148)))</f>
        <v/>
      </c>
      <c r="EE154" s="373" t="str">
        <f ca="1">+IF(OFFSET('Hygiene Data'!$I$12,0,10*ROW('Hygiene Data'!I148))="","",OFFSET('Hygiene Data'!$I$12,0,10*ROW('Hygiene Data'!I148)))</f>
        <v/>
      </c>
      <c r="EF154" s="373" t="str">
        <f ca="1">+IF(OFFSET('Hygiene Data'!$I$13,0,10*ROW('Hygiene Data'!I148))="","",OFFSET('Hygiene Data'!$I$13,0,10*ROW('Hygiene Data'!I148)))</f>
        <v/>
      </c>
    </row>
    <row r="155" spans="1:136" x14ac:dyDescent="0.25">
      <c r="A155" s="482" t="str">
        <f ca="1">+IF(OFFSET('Water Data'!$B$2,0,10*ROW('Water Data'!E149))="","",OFFSET('Water Data'!$B$2,0,10*ROW('Water Data'!E149)))</f>
        <v/>
      </c>
      <c r="B155" s="48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9" t="str">
        <f t="shared" ca="1" si="2"/>
        <v/>
      </c>
      <c r="D155" s="51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3" t="str">
        <f ca="1">+IF(OFFSET('Water Data'!$D$27,0,10*ROW('Water Data'!D149))="","",OFFSET('Water Data'!$D$27,0,10*ROW('Water Data'!D149)))</f>
        <v/>
      </c>
      <c r="BT155" s="373" t="str">
        <f ca="1">+IF(OFFSET('Water Data'!$D$28,0,10*ROW('Water Data'!D149))="","",OFFSET('Water Data'!$D$28,0,10*ROW('Water Data'!D149)))</f>
        <v/>
      </c>
      <c r="BU155" s="373" t="str">
        <f ca="1">+IF(OFFSET('Water Data'!$D$29,0,10*ROW('Water Data'!D149))="","",OFFSET('Water Data'!$D$29,0,10*ROW('Water Data'!D149)))</f>
        <v/>
      </c>
      <c r="BV155" s="373" t="str">
        <f ca="1">+IF(OFFSET('Water Data'!$E$27,0,10*ROW('Water Data'!E149))="","",OFFSET('Water Data'!$E$27,0,10*ROW('Water Data'!E149)))</f>
        <v/>
      </c>
      <c r="BW155" s="373" t="str">
        <f ca="1">+IF(OFFSET('Water Data'!$E$28,0,10*ROW('Water Data'!E149))="","",OFFSET('Water Data'!$E$28,0,10*ROW('Water Data'!E149)))</f>
        <v/>
      </c>
      <c r="BX155" s="373" t="str">
        <f ca="1">+IF(OFFSET('Water Data'!$E$29,0,10*ROW('Water Data'!E149))="","",OFFSET('Water Data'!$E$29,0,10*ROW('Water Data'!E149)))</f>
        <v/>
      </c>
      <c r="BY155" s="373" t="str">
        <f ca="1">+IF(OFFSET('Water Data'!$F$27,0,10*ROW('Water Data'!F149))="","",OFFSET('Water Data'!$F$27,0,10*ROW('Water Data'!F149)))</f>
        <v/>
      </c>
      <c r="BZ155" s="373" t="str">
        <f ca="1">+IF(OFFSET('Water Data'!$F$28,0,10*ROW('Water Data'!F149))="","",OFFSET('Water Data'!$F$28,0,10*ROW('Water Data'!F149)))</f>
        <v/>
      </c>
      <c r="CA155" s="373" t="str">
        <f ca="1">+IF(OFFSET('Water Data'!$F$29,0,10*ROW('Water Data'!F149))="","",OFFSET('Water Data'!$F$29,0,10*ROW('Water Data'!F149)))</f>
        <v/>
      </c>
      <c r="CB155" s="373" t="str">
        <f ca="1">+IF(OFFSET('Water Data'!$G$27,0,10*ROW('Water Data'!G149))="","",OFFSET('Water Data'!$G$27,0,10*ROW('Water Data'!G149)))</f>
        <v/>
      </c>
      <c r="CC155" s="373" t="str">
        <f ca="1">+IF(OFFSET('Water Data'!$G$28,0,10*ROW('Water Data'!G149))="","",OFFSET('Water Data'!$G$28,0,10*ROW('Water Data'!G149)))</f>
        <v/>
      </c>
      <c r="CD155" s="373" t="str">
        <f ca="1">+IF(OFFSET('Water Data'!$G$29,0,10*ROW('Water Data'!G149))="","",OFFSET('Water Data'!$G$29,0,10*ROW('Water Data'!G149)))</f>
        <v/>
      </c>
      <c r="CE155" s="373" t="str">
        <f ca="1">+IF(OFFSET('Water Data'!$H$27,0,10*ROW('Water Data'!H149))="","",OFFSET('Water Data'!$H$27,0,10*ROW('Water Data'!H149)))</f>
        <v/>
      </c>
      <c r="CF155" s="373" t="str">
        <f ca="1">+IF(OFFSET('Water Data'!$H$28,0,10*ROW('Water Data'!H149))="","",OFFSET('Water Data'!$H$28,0,10*ROW('Water Data'!H149)))</f>
        <v/>
      </c>
      <c r="CG155" s="373" t="str">
        <f ca="1">+IF(OFFSET('Water Data'!$H$29,0,10*ROW('Water Data'!H149))="","",OFFSET('Water Data'!$H$29,0,10*ROW('Water Data'!H149)))</f>
        <v/>
      </c>
      <c r="CH155" s="373" t="str">
        <f ca="1">+IF(OFFSET('Water Data'!$I$27,0,10*ROW('Water Data'!I149))="","",OFFSET('Water Data'!$I$27,0,10*ROW('Water Data'!I149)))</f>
        <v/>
      </c>
      <c r="CI155" s="373" t="str">
        <f ca="1">+IF(OFFSET('Water Data'!$I$28,0,10*ROW('Water Data'!I149))="","",OFFSET('Water Data'!$I$28,0,10*ROW('Water Data'!I149)))</f>
        <v/>
      </c>
      <c r="CJ155" s="373" t="str">
        <f ca="1">+IF(OFFSET('Water Data'!$I$29,0,10*ROW('Water Data'!I149))="","",OFFSET('Water Data'!$I$29,0,10*ROW('Water Data'!I149)))</f>
        <v/>
      </c>
      <c r="CK155" s="373" t="str">
        <f ca="1">+IF(OFFSET('Sanitation Data'!$D$28,0,10*ROW('Sanitation Data'!D149))="","",OFFSET('Sanitation Data'!$D$28,0,10*ROW('Sanitation Data'!D149)))</f>
        <v/>
      </c>
      <c r="CL155" s="373" t="str">
        <f ca="1">+IF(OFFSET('Sanitation Data'!$D$29,0,10*ROW('Sanitation Data'!D149))="","",OFFSET('Sanitation Data'!$D$29,0,10*ROW('Sanitation Data'!D149)))</f>
        <v/>
      </c>
      <c r="CM155" s="373" t="str">
        <f ca="1">+IF(OFFSET('Sanitation Data'!$D$30,0,10*ROW('Sanitation Data'!D149))="","",OFFSET('Sanitation Data'!$D$30,0,10*ROW('Sanitation Data'!D149)))</f>
        <v/>
      </c>
      <c r="CN155" s="373" t="str">
        <f ca="1">+IF(OFFSET('Sanitation Data'!$D$31,0,10*ROW('Sanitation Data'!D149))="","",OFFSET('Sanitation Data'!$D$31,0,10*ROW('Sanitation Data'!D149)))</f>
        <v/>
      </c>
      <c r="CO155" s="373" t="str">
        <f ca="1">+IF(OFFSET('Sanitation Data'!$D$32,0,10*ROW('Sanitation Data'!D149))="","",OFFSET('Sanitation Data'!$D$32,0,10*ROW('Sanitation Data'!D149)))</f>
        <v/>
      </c>
      <c r="CP155" s="373" t="str">
        <f ca="1">+IF(OFFSET('Sanitation Data'!$E$28,0,10*ROW('Sanitation Data'!E149))="","",OFFSET('Sanitation Data'!$E$28,0,10*ROW('Sanitation Data'!E149)))</f>
        <v/>
      </c>
      <c r="CQ155" s="373" t="str">
        <f ca="1">+IF(OFFSET('Sanitation Data'!$E$29,0,10*ROW('Sanitation Data'!E149))="","",OFFSET('Sanitation Data'!$E$29,0,10*ROW('Sanitation Data'!E149)))</f>
        <v/>
      </c>
      <c r="CR155" s="373" t="str">
        <f ca="1">+IF(OFFSET('Sanitation Data'!$E$30,0,10*ROW('Sanitation Data'!E149))="","",OFFSET('Sanitation Data'!$E$30,0,10*ROW('Sanitation Data'!E149)))</f>
        <v/>
      </c>
      <c r="CS155" s="373" t="str">
        <f ca="1">+IF(OFFSET('Sanitation Data'!$E$31,0,10*ROW('Sanitation Data'!E149))="","",OFFSET('Sanitation Data'!$E$31,0,10*ROW('Sanitation Data'!E149)))</f>
        <v/>
      </c>
      <c r="CT155" s="373" t="str">
        <f ca="1">+IF(OFFSET('Sanitation Data'!$E$32,0,10*ROW('Sanitation Data'!E149))="","",OFFSET('Sanitation Data'!$E$32,0,10*ROW('Sanitation Data'!E149)))</f>
        <v/>
      </c>
      <c r="CU155" s="373" t="str">
        <f ca="1">+IF(OFFSET('Sanitation Data'!$F$28,0,10*ROW('Sanitation Data'!F149))="","",OFFSET('Sanitation Data'!$F$28,0,10*ROW('Sanitation Data'!F149)))</f>
        <v/>
      </c>
      <c r="CV155" s="373" t="str">
        <f ca="1">+IF(OFFSET('Sanitation Data'!$F$29,0,10*ROW('Sanitation Data'!F149))="","",OFFSET('Sanitation Data'!$F$29,0,10*ROW('Sanitation Data'!F149)))</f>
        <v/>
      </c>
      <c r="CW155" s="373" t="str">
        <f ca="1">+IF(OFFSET('Sanitation Data'!$F$30,0,10*ROW('Sanitation Data'!F149))="","",OFFSET('Sanitation Data'!$F$30,0,10*ROW('Sanitation Data'!F149)))</f>
        <v/>
      </c>
      <c r="CX155" s="373" t="str">
        <f ca="1">+IF(OFFSET('Sanitation Data'!$F$31,0,10*ROW('Sanitation Data'!F149))="","",OFFSET('Sanitation Data'!$F$31,0,10*ROW('Sanitation Data'!F149)))</f>
        <v/>
      </c>
      <c r="CY155" s="373" t="str">
        <f ca="1">+IF(OFFSET('Sanitation Data'!$F$32,0,10*ROW('Sanitation Data'!F149))="","",OFFSET('Sanitation Data'!$F$32,0,10*ROW('Sanitation Data'!F149)))</f>
        <v/>
      </c>
      <c r="CZ155" s="373" t="str">
        <f ca="1">+IF(OFFSET('Sanitation Data'!$G$28,0,10*ROW('Sanitation Data'!G149))="","",OFFSET('Sanitation Data'!$G$28,0,10*ROW('Sanitation Data'!G149)))</f>
        <v/>
      </c>
      <c r="DA155" s="373" t="str">
        <f ca="1">+IF(OFFSET('Sanitation Data'!$G$29,0,10*ROW('Sanitation Data'!G149))="","",OFFSET('Sanitation Data'!$G$29,0,10*ROW('Sanitation Data'!G149)))</f>
        <v/>
      </c>
      <c r="DB155" s="373" t="str">
        <f ca="1">+IF(OFFSET('Sanitation Data'!$G$30,0,10*ROW('Sanitation Data'!G149))="","",OFFSET('Sanitation Data'!$G$30,0,10*ROW('Sanitation Data'!G149)))</f>
        <v/>
      </c>
      <c r="DC155" s="373" t="str">
        <f ca="1">+IF(OFFSET('Sanitation Data'!$G$31,0,10*ROW('Sanitation Data'!G149))="","",OFFSET('Sanitation Data'!$G$31,0,10*ROW('Sanitation Data'!G149)))</f>
        <v/>
      </c>
      <c r="DD155" s="373" t="str">
        <f ca="1">+IF(OFFSET('Sanitation Data'!$G$32,0,10*ROW('Sanitation Data'!G149))="","",OFFSET('Sanitation Data'!$G$32,0,10*ROW('Sanitation Data'!G149)))</f>
        <v/>
      </c>
      <c r="DE155" s="373" t="str">
        <f ca="1">+IF(OFFSET('Sanitation Data'!$H$28,0,10*ROW('Sanitation Data'!H149))="","",OFFSET('Sanitation Data'!$H$28,0,10*ROW('Sanitation Data'!H149)))</f>
        <v/>
      </c>
      <c r="DF155" s="373" t="str">
        <f ca="1">+IF(OFFSET('Sanitation Data'!$H$29,0,10*ROW('Sanitation Data'!H149))="","",OFFSET('Sanitation Data'!$H$29,0,10*ROW('Sanitation Data'!H149)))</f>
        <v/>
      </c>
      <c r="DG155" s="373" t="str">
        <f ca="1">+IF(OFFSET('Sanitation Data'!$H$30,0,10*ROW('Sanitation Data'!H149))="","",OFFSET('Sanitation Data'!$H$30,0,10*ROW('Sanitation Data'!H149)))</f>
        <v/>
      </c>
      <c r="DH155" s="373" t="str">
        <f ca="1">+IF(OFFSET('Sanitation Data'!$H$31,0,10*ROW('Sanitation Data'!H149))="","",OFFSET('Sanitation Data'!$H$31,0,10*ROW('Sanitation Data'!H149)))</f>
        <v/>
      </c>
      <c r="DI155" s="373" t="str">
        <f ca="1">+IF(OFFSET('Sanitation Data'!$H$32,0,10*ROW('Sanitation Data'!H149))="","",OFFSET('Sanitation Data'!$H$32,0,10*ROW('Sanitation Data'!H149)))</f>
        <v/>
      </c>
      <c r="DJ155" s="373" t="str">
        <f ca="1">+IF(OFFSET('Sanitation Data'!$I$28,0,10*ROW('Sanitation Data'!I149))="","",OFFSET('Sanitation Data'!$I$28,0,10*ROW('Sanitation Data'!I149)))</f>
        <v/>
      </c>
      <c r="DK155" s="373" t="str">
        <f ca="1">+IF(OFFSET('Sanitation Data'!$I$29,0,10*ROW('Sanitation Data'!I149))="","",OFFSET('Sanitation Data'!$I$29,0,10*ROW('Sanitation Data'!I149)))</f>
        <v/>
      </c>
      <c r="DL155" s="373" t="str">
        <f ca="1">+IF(OFFSET('Sanitation Data'!$I$30,0,10*ROW('Sanitation Data'!I149))="","",OFFSET('Sanitation Data'!$I$30,0,10*ROW('Sanitation Data'!I149)))</f>
        <v/>
      </c>
      <c r="DM155" s="373" t="str">
        <f ca="1">+IF(OFFSET('Sanitation Data'!$I$31,0,10*ROW('Sanitation Data'!I149))="","",OFFSET('Sanitation Data'!$I$31,0,10*ROW('Sanitation Data'!I149)))</f>
        <v/>
      </c>
      <c r="DN155" s="373" t="str">
        <f ca="1">+IF(OFFSET('Sanitation Data'!$I$32,0,10*ROW('Sanitation Data'!I149))="","",OFFSET('Sanitation Data'!$I$32,0,10*ROW('Sanitation Data'!I149)))</f>
        <v/>
      </c>
      <c r="DO155" s="373" t="str">
        <f ca="1">+IF(OFFSET('Hygiene Data'!$D$11,0,10*ROW('Hygiene Data'!D149))="","",OFFSET('Hygiene Data'!$D$11,0,10*ROW('Hygiene Data'!D149)))</f>
        <v/>
      </c>
      <c r="DP155" s="373" t="str">
        <f ca="1">+IF(OFFSET('Hygiene Data'!$D$12,0,10*ROW('Hygiene Data'!D149))="","",OFFSET('Hygiene Data'!$D$12,0,10*ROW('Hygiene Data'!D149)))</f>
        <v/>
      </c>
      <c r="DQ155" s="373" t="str">
        <f ca="1">+IF(OFFSET('Hygiene Data'!$D$13,0,10*ROW('Hygiene Data'!D149))="","",OFFSET('Hygiene Data'!$D$13,0,10*ROW('Hygiene Data'!D149)))</f>
        <v/>
      </c>
      <c r="DR155" s="373" t="str">
        <f ca="1">+IF(OFFSET('Hygiene Data'!$E$11,0,10*ROW('Hygiene Data'!E149))="","",OFFSET('Hygiene Data'!$E$11,0,10*ROW('Hygiene Data'!E149)))</f>
        <v/>
      </c>
      <c r="DS155" s="373" t="str">
        <f ca="1">+IF(OFFSET('Hygiene Data'!$E$12,0,10*ROW('Hygiene Data'!E149))="","",OFFSET('Hygiene Data'!$E$12,0,10*ROW('Hygiene Data'!E149)))</f>
        <v/>
      </c>
      <c r="DT155" s="373" t="str">
        <f ca="1">+IF(OFFSET('Hygiene Data'!$E$13,0,10*ROW('Hygiene Data'!E149))="","",OFFSET('Hygiene Data'!$E$13,0,10*ROW('Hygiene Data'!E149)))</f>
        <v/>
      </c>
      <c r="DU155" s="373" t="str">
        <f ca="1">+IF(OFFSET('Hygiene Data'!$F$11,0,10*ROW('Hygiene Data'!F149))="","",OFFSET('Hygiene Data'!$F$11,0,10*ROW('Hygiene Data'!F149)))</f>
        <v/>
      </c>
      <c r="DV155" s="373" t="str">
        <f ca="1">+IF(OFFSET('Hygiene Data'!$F$12,0,10*ROW('Hygiene Data'!F149))="","",OFFSET('Hygiene Data'!$F$12,0,10*ROW('Hygiene Data'!F149)))</f>
        <v/>
      </c>
      <c r="DW155" s="373" t="str">
        <f ca="1">+IF(OFFSET('Hygiene Data'!$F$13,0,10*ROW('Hygiene Data'!F149))="","",OFFSET('Hygiene Data'!$F$13,0,10*ROW('Hygiene Data'!F149)))</f>
        <v/>
      </c>
      <c r="DX155" s="373" t="str">
        <f ca="1">+IF(OFFSET('Hygiene Data'!$G$11,0,10*ROW('Hygiene Data'!G149))="","",OFFSET('Hygiene Data'!$G$11,0,10*ROW('Hygiene Data'!G149)))</f>
        <v/>
      </c>
      <c r="DY155" s="373" t="str">
        <f ca="1">+IF(OFFSET('Hygiene Data'!$G$12,0,10*ROW('Hygiene Data'!G149))="","",OFFSET('Hygiene Data'!$G$12,0,10*ROW('Hygiene Data'!G149)))</f>
        <v/>
      </c>
      <c r="DZ155" s="373" t="str">
        <f ca="1">+IF(OFFSET('Hygiene Data'!$G$13,0,10*ROW('Hygiene Data'!G149))="","",OFFSET('Hygiene Data'!$G$13,0,10*ROW('Hygiene Data'!G149)))</f>
        <v/>
      </c>
      <c r="EA155" s="373" t="str">
        <f ca="1">+IF(OFFSET('Hygiene Data'!$H$11,0,10*ROW('Hygiene Data'!H149))="","",OFFSET('Hygiene Data'!$H$11,0,10*ROW('Hygiene Data'!H149)))</f>
        <v/>
      </c>
      <c r="EB155" s="373" t="str">
        <f ca="1">+IF(OFFSET('Hygiene Data'!$H$12,0,10*ROW('Hygiene Data'!H149))="","",OFFSET('Hygiene Data'!$H$12,0,10*ROW('Hygiene Data'!H149)))</f>
        <v/>
      </c>
      <c r="EC155" s="373" t="str">
        <f ca="1">+IF(OFFSET('Hygiene Data'!$H$13,0,10*ROW('Hygiene Data'!H149))="","",OFFSET('Hygiene Data'!$H$13,0,10*ROW('Hygiene Data'!H149)))</f>
        <v/>
      </c>
      <c r="ED155" s="373" t="str">
        <f ca="1">+IF(OFFSET('Hygiene Data'!$I$11,0,10*ROW('Hygiene Data'!I149))="","",OFFSET('Hygiene Data'!$I$11,0,10*ROW('Hygiene Data'!I149)))</f>
        <v/>
      </c>
      <c r="EE155" s="373" t="str">
        <f ca="1">+IF(OFFSET('Hygiene Data'!$I$12,0,10*ROW('Hygiene Data'!I149))="","",OFFSET('Hygiene Data'!$I$12,0,10*ROW('Hygiene Data'!I149)))</f>
        <v/>
      </c>
      <c r="EF155" s="373" t="str">
        <f ca="1">+IF(OFFSET('Hygiene Data'!$I$13,0,10*ROW('Hygiene Data'!I149))="","",OFFSET('Hygiene Data'!$I$13,0,10*ROW('Hygiene Data'!I149)))</f>
        <v/>
      </c>
    </row>
    <row r="156" spans="1:136" x14ac:dyDescent="0.25">
      <c r="A156" s="482" t="str">
        <f ca="1">+IF(OFFSET('Water Data'!$B$2,0,10*ROW('Water Data'!E150))="","",OFFSET('Water Data'!$B$2,0,10*ROW('Water Data'!E150)))</f>
        <v/>
      </c>
      <c r="B156" s="48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9" t="str">
        <f t="shared" ca="1" si="2"/>
        <v/>
      </c>
      <c r="D156" s="51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3" t="str">
        <f ca="1">+IF(OFFSET('Water Data'!$D$27,0,10*ROW('Water Data'!D150))="","",OFFSET('Water Data'!$D$27,0,10*ROW('Water Data'!D150)))</f>
        <v/>
      </c>
      <c r="BT156" s="373" t="str">
        <f ca="1">+IF(OFFSET('Water Data'!$D$28,0,10*ROW('Water Data'!D150))="","",OFFSET('Water Data'!$D$28,0,10*ROW('Water Data'!D150)))</f>
        <v/>
      </c>
      <c r="BU156" s="373" t="str">
        <f ca="1">+IF(OFFSET('Water Data'!$D$29,0,10*ROW('Water Data'!D150))="","",OFFSET('Water Data'!$D$29,0,10*ROW('Water Data'!D150)))</f>
        <v/>
      </c>
      <c r="BV156" s="373" t="str">
        <f ca="1">+IF(OFFSET('Water Data'!$E$27,0,10*ROW('Water Data'!E150))="","",OFFSET('Water Data'!$E$27,0,10*ROW('Water Data'!E150)))</f>
        <v/>
      </c>
      <c r="BW156" s="373" t="str">
        <f ca="1">+IF(OFFSET('Water Data'!$E$28,0,10*ROW('Water Data'!E150))="","",OFFSET('Water Data'!$E$28,0,10*ROW('Water Data'!E150)))</f>
        <v/>
      </c>
      <c r="BX156" s="373" t="str">
        <f ca="1">+IF(OFFSET('Water Data'!$E$29,0,10*ROW('Water Data'!E150))="","",OFFSET('Water Data'!$E$29,0,10*ROW('Water Data'!E150)))</f>
        <v/>
      </c>
      <c r="BY156" s="373" t="str">
        <f ca="1">+IF(OFFSET('Water Data'!$F$27,0,10*ROW('Water Data'!F150))="","",OFFSET('Water Data'!$F$27,0,10*ROW('Water Data'!F150)))</f>
        <v/>
      </c>
      <c r="BZ156" s="373" t="str">
        <f ca="1">+IF(OFFSET('Water Data'!$F$28,0,10*ROW('Water Data'!F150))="","",OFFSET('Water Data'!$F$28,0,10*ROW('Water Data'!F150)))</f>
        <v/>
      </c>
      <c r="CA156" s="373" t="str">
        <f ca="1">+IF(OFFSET('Water Data'!$F$29,0,10*ROW('Water Data'!F150))="","",OFFSET('Water Data'!$F$29,0,10*ROW('Water Data'!F150)))</f>
        <v/>
      </c>
      <c r="CB156" s="373" t="str">
        <f ca="1">+IF(OFFSET('Water Data'!$G$27,0,10*ROW('Water Data'!G150))="","",OFFSET('Water Data'!$G$27,0,10*ROW('Water Data'!G150)))</f>
        <v/>
      </c>
      <c r="CC156" s="373" t="str">
        <f ca="1">+IF(OFFSET('Water Data'!$G$28,0,10*ROW('Water Data'!G150))="","",OFFSET('Water Data'!$G$28,0,10*ROW('Water Data'!G150)))</f>
        <v/>
      </c>
      <c r="CD156" s="373" t="str">
        <f ca="1">+IF(OFFSET('Water Data'!$G$29,0,10*ROW('Water Data'!G150))="","",OFFSET('Water Data'!$G$29,0,10*ROW('Water Data'!G150)))</f>
        <v/>
      </c>
      <c r="CE156" s="373" t="str">
        <f ca="1">+IF(OFFSET('Water Data'!$H$27,0,10*ROW('Water Data'!H150))="","",OFFSET('Water Data'!$H$27,0,10*ROW('Water Data'!H150)))</f>
        <v/>
      </c>
      <c r="CF156" s="373" t="str">
        <f ca="1">+IF(OFFSET('Water Data'!$H$28,0,10*ROW('Water Data'!H150))="","",OFFSET('Water Data'!$H$28,0,10*ROW('Water Data'!H150)))</f>
        <v/>
      </c>
      <c r="CG156" s="373" t="str">
        <f ca="1">+IF(OFFSET('Water Data'!$H$29,0,10*ROW('Water Data'!H150))="","",OFFSET('Water Data'!$H$29,0,10*ROW('Water Data'!H150)))</f>
        <v/>
      </c>
      <c r="CH156" s="373" t="str">
        <f ca="1">+IF(OFFSET('Water Data'!$I$27,0,10*ROW('Water Data'!I150))="","",OFFSET('Water Data'!$I$27,0,10*ROW('Water Data'!I150)))</f>
        <v/>
      </c>
      <c r="CI156" s="373" t="str">
        <f ca="1">+IF(OFFSET('Water Data'!$I$28,0,10*ROW('Water Data'!I150))="","",OFFSET('Water Data'!$I$28,0,10*ROW('Water Data'!I150)))</f>
        <v/>
      </c>
      <c r="CJ156" s="373" t="str">
        <f ca="1">+IF(OFFSET('Water Data'!$I$29,0,10*ROW('Water Data'!I150))="","",OFFSET('Water Data'!$I$29,0,10*ROW('Water Data'!I150)))</f>
        <v/>
      </c>
      <c r="CK156" s="373" t="str">
        <f ca="1">+IF(OFFSET('Sanitation Data'!$D$28,0,10*ROW('Sanitation Data'!D150))="","",OFFSET('Sanitation Data'!$D$28,0,10*ROW('Sanitation Data'!D150)))</f>
        <v/>
      </c>
      <c r="CL156" s="373" t="str">
        <f ca="1">+IF(OFFSET('Sanitation Data'!$D$29,0,10*ROW('Sanitation Data'!D150))="","",OFFSET('Sanitation Data'!$D$29,0,10*ROW('Sanitation Data'!D150)))</f>
        <v/>
      </c>
      <c r="CM156" s="373" t="str">
        <f ca="1">+IF(OFFSET('Sanitation Data'!$D$30,0,10*ROW('Sanitation Data'!D150))="","",OFFSET('Sanitation Data'!$D$30,0,10*ROW('Sanitation Data'!D150)))</f>
        <v/>
      </c>
      <c r="CN156" s="373" t="str">
        <f ca="1">+IF(OFFSET('Sanitation Data'!$D$31,0,10*ROW('Sanitation Data'!D150))="","",OFFSET('Sanitation Data'!$D$31,0,10*ROW('Sanitation Data'!D150)))</f>
        <v/>
      </c>
      <c r="CO156" s="373" t="str">
        <f ca="1">+IF(OFFSET('Sanitation Data'!$D$32,0,10*ROW('Sanitation Data'!D150))="","",OFFSET('Sanitation Data'!$D$32,0,10*ROW('Sanitation Data'!D150)))</f>
        <v/>
      </c>
      <c r="CP156" s="373" t="str">
        <f ca="1">+IF(OFFSET('Sanitation Data'!$E$28,0,10*ROW('Sanitation Data'!E150))="","",OFFSET('Sanitation Data'!$E$28,0,10*ROW('Sanitation Data'!E150)))</f>
        <v/>
      </c>
      <c r="CQ156" s="373" t="str">
        <f ca="1">+IF(OFFSET('Sanitation Data'!$E$29,0,10*ROW('Sanitation Data'!E150))="","",OFFSET('Sanitation Data'!$E$29,0,10*ROW('Sanitation Data'!E150)))</f>
        <v/>
      </c>
      <c r="CR156" s="373" t="str">
        <f ca="1">+IF(OFFSET('Sanitation Data'!$E$30,0,10*ROW('Sanitation Data'!E150))="","",OFFSET('Sanitation Data'!$E$30,0,10*ROW('Sanitation Data'!E150)))</f>
        <v/>
      </c>
      <c r="CS156" s="373" t="str">
        <f ca="1">+IF(OFFSET('Sanitation Data'!$E$31,0,10*ROW('Sanitation Data'!E150))="","",OFFSET('Sanitation Data'!$E$31,0,10*ROW('Sanitation Data'!E150)))</f>
        <v/>
      </c>
      <c r="CT156" s="373" t="str">
        <f ca="1">+IF(OFFSET('Sanitation Data'!$E$32,0,10*ROW('Sanitation Data'!E150))="","",OFFSET('Sanitation Data'!$E$32,0,10*ROW('Sanitation Data'!E150)))</f>
        <v/>
      </c>
      <c r="CU156" s="373" t="str">
        <f ca="1">+IF(OFFSET('Sanitation Data'!$F$28,0,10*ROW('Sanitation Data'!F150))="","",OFFSET('Sanitation Data'!$F$28,0,10*ROW('Sanitation Data'!F150)))</f>
        <v/>
      </c>
      <c r="CV156" s="373" t="str">
        <f ca="1">+IF(OFFSET('Sanitation Data'!$F$29,0,10*ROW('Sanitation Data'!F150))="","",OFFSET('Sanitation Data'!$F$29,0,10*ROW('Sanitation Data'!F150)))</f>
        <v/>
      </c>
      <c r="CW156" s="373" t="str">
        <f ca="1">+IF(OFFSET('Sanitation Data'!$F$30,0,10*ROW('Sanitation Data'!F150))="","",OFFSET('Sanitation Data'!$F$30,0,10*ROW('Sanitation Data'!F150)))</f>
        <v/>
      </c>
      <c r="CX156" s="373" t="str">
        <f ca="1">+IF(OFFSET('Sanitation Data'!$F$31,0,10*ROW('Sanitation Data'!F150))="","",OFFSET('Sanitation Data'!$F$31,0,10*ROW('Sanitation Data'!F150)))</f>
        <v/>
      </c>
      <c r="CY156" s="373" t="str">
        <f ca="1">+IF(OFFSET('Sanitation Data'!$F$32,0,10*ROW('Sanitation Data'!F150))="","",OFFSET('Sanitation Data'!$F$32,0,10*ROW('Sanitation Data'!F150)))</f>
        <v/>
      </c>
      <c r="CZ156" s="373" t="str">
        <f ca="1">+IF(OFFSET('Sanitation Data'!$G$28,0,10*ROW('Sanitation Data'!G150))="","",OFFSET('Sanitation Data'!$G$28,0,10*ROW('Sanitation Data'!G150)))</f>
        <v/>
      </c>
      <c r="DA156" s="373" t="str">
        <f ca="1">+IF(OFFSET('Sanitation Data'!$G$29,0,10*ROW('Sanitation Data'!G150))="","",OFFSET('Sanitation Data'!$G$29,0,10*ROW('Sanitation Data'!G150)))</f>
        <v/>
      </c>
      <c r="DB156" s="373" t="str">
        <f ca="1">+IF(OFFSET('Sanitation Data'!$G$30,0,10*ROW('Sanitation Data'!G150))="","",OFFSET('Sanitation Data'!$G$30,0,10*ROW('Sanitation Data'!G150)))</f>
        <v/>
      </c>
      <c r="DC156" s="373" t="str">
        <f ca="1">+IF(OFFSET('Sanitation Data'!$G$31,0,10*ROW('Sanitation Data'!G150))="","",OFFSET('Sanitation Data'!$G$31,0,10*ROW('Sanitation Data'!G150)))</f>
        <v/>
      </c>
      <c r="DD156" s="373" t="str">
        <f ca="1">+IF(OFFSET('Sanitation Data'!$G$32,0,10*ROW('Sanitation Data'!G150))="","",OFFSET('Sanitation Data'!$G$32,0,10*ROW('Sanitation Data'!G150)))</f>
        <v/>
      </c>
      <c r="DE156" s="373" t="str">
        <f ca="1">+IF(OFFSET('Sanitation Data'!$H$28,0,10*ROW('Sanitation Data'!H150))="","",OFFSET('Sanitation Data'!$H$28,0,10*ROW('Sanitation Data'!H150)))</f>
        <v/>
      </c>
      <c r="DF156" s="373" t="str">
        <f ca="1">+IF(OFFSET('Sanitation Data'!$H$29,0,10*ROW('Sanitation Data'!H150))="","",OFFSET('Sanitation Data'!$H$29,0,10*ROW('Sanitation Data'!H150)))</f>
        <v/>
      </c>
      <c r="DG156" s="373" t="str">
        <f ca="1">+IF(OFFSET('Sanitation Data'!$H$30,0,10*ROW('Sanitation Data'!H150))="","",OFFSET('Sanitation Data'!$H$30,0,10*ROW('Sanitation Data'!H150)))</f>
        <v/>
      </c>
      <c r="DH156" s="373" t="str">
        <f ca="1">+IF(OFFSET('Sanitation Data'!$H$31,0,10*ROW('Sanitation Data'!H150))="","",OFFSET('Sanitation Data'!$H$31,0,10*ROW('Sanitation Data'!H150)))</f>
        <v/>
      </c>
      <c r="DI156" s="373" t="str">
        <f ca="1">+IF(OFFSET('Sanitation Data'!$H$32,0,10*ROW('Sanitation Data'!H150))="","",OFFSET('Sanitation Data'!$H$32,0,10*ROW('Sanitation Data'!H150)))</f>
        <v/>
      </c>
      <c r="DJ156" s="373" t="str">
        <f ca="1">+IF(OFFSET('Sanitation Data'!$I$28,0,10*ROW('Sanitation Data'!I150))="","",OFFSET('Sanitation Data'!$I$28,0,10*ROW('Sanitation Data'!I150)))</f>
        <v/>
      </c>
      <c r="DK156" s="373" t="str">
        <f ca="1">+IF(OFFSET('Sanitation Data'!$I$29,0,10*ROW('Sanitation Data'!I150))="","",OFFSET('Sanitation Data'!$I$29,0,10*ROW('Sanitation Data'!I150)))</f>
        <v/>
      </c>
      <c r="DL156" s="373" t="str">
        <f ca="1">+IF(OFFSET('Sanitation Data'!$I$30,0,10*ROW('Sanitation Data'!I150))="","",OFFSET('Sanitation Data'!$I$30,0,10*ROW('Sanitation Data'!I150)))</f>
        <v/>
      </c>
      <c r="DM156" s="373" t="str">
        <f ca="1">+IF(OFFSET('Sanitation Data'!$I$31,0,10*ROW('Sanitation Data'!I150))="","",OFFSET('Sanitation Data'!$I$31,0,10*ROW('Sanitation Data'!I150)))</f>
        <v/>
      </c>
      <c r="DN156" s="373" t="str">
        <f ca="1">+IF(OFFSET('Sanitation Data'!$I$32,0,10*ROW('Sanitation Data'!I150))="","",OFFSET('Sanitation Data'!$I$32,0,10*ROW('Sanitation Data'!I150)))</f>
        <v/>
      </c>
      <c r="DO156" s="373" t="str">
        <f ca="1">+IF(OFFSET('Hygiene Data'!$D$11,0,10*ROW('Hygiene Data'!D150))="","",OFFSET('Hygiene Data'!$D$11,0,10*ROW('Hygiene Data'!D150)))</f>
        <v/>
      </c>
      <c r="DP156" s="373" t="str">
        <f ca="1">+IF(OFFSET('Hygiene Data'!$D$12,0,10*ROW('Hygiene Data'!D150))="","",OFFSET('Hygiene Data'!$D$12,0,10*ROW('Hygiene Data'!D150)))</f>
        <v/>
      </c>
      <c r="DQ156" s="373" t="str">
        <f ca="1">+IF(OFFSET('Hygiene Data'!$D$13,0,10*ROW('Hygiene Data'!D150))="","",OFFSET('Hygiene Data'!$D$13,0,10*ROW('Hygiene Data'!D150)))</f>
        <v/>
      </c>
      <c r="DR156" s="373" t="str">
        <f ca="1">+IF(OFFSET('Hygiene Data'!$E$11,0,10*ROW('Hygiene Data'!E150))="","",OFFSET('Hygiene Data'!$E$11,0,10*ROW('Hygiene Data'!E150)))</f>
        <v/>
      </c>
      <c r="DS156" s="373" t="str">
        <f ca="1">+IF(OFFSET('Hygiene Data'!$E$12,0,10*ROW('Hygiene Data'!E150))="","",OFFSET('Hygiene Data'!$E$12,0,10*ROW('Hygiene Data'!E150)))</f>
        <v/>
      </c>
      <c r="DT156" s="373" t="str">
        <f ca="1">+IF(OFFSET('Hygiene Data'!$E$13,0,10*ROW('Hygiene Data'!E150))="","",OFFSET('Hygiene Data'!$E$13,0,10*ROW('Hygiene Data'!E150)))</f>
        <v/>
      </c>
      <c r="DU156" s="373" t="str">
        <f ca="1">+IF(OFFSET('Hygiene Data'!$F$11,0,10*ROW('Hygiene Data'!F150))="","",OFFSET('Hygiene Data'!$F$11,0,10*ROW('Hygiene Data'!F150)))</f>
        <v/>
      </c>
      <c r="DV156" s="373" t="str">
        <f ca="1">+IF(OFFSET('Hygiene Data'!$F$12,0,10*ROW('Hygiene Data'!F150))="","",OFFSET('Hygiene Data'!$F$12,0,10*ROW('Hygiene Data'!F150)))</f>
        <v/>
      </c>
      <c r="DW156" s="373" t="str">
        <f ca="1">+IF(OFFSET('Hygiene Data'!$F$13,0,10*ROW('Hygiene Data'!F150))="","",OFFSET('Hygiene Data'!$F$13,0,10*ROW('Hygiene Data'!F150)))</f>
        <v/>
      </c>
      <c r="DX156" s="373" t="str">
        <f ca="1">+IF(OFFSET('Hygiene Data'!$G$11,0,10*ROW('Hygiene Data'!G150))="","",OFFSET('Hygiene Data'!$G$11,0,10*ROW('Hygiene Data'!G150)))</f>
        <v/>
      </c>
      <c r="DY156" s="373" t="str">
        <f ca="1">+IF(OFFSET('Hygiene Data'!$G$12,0,10*ROW('Hygiene Data'!G150))="","",OFFSET('Hygiene Data'!$G$12,0,10*ROW('Hygiene Data'!G150)))</f>
        <v/>
      </c>
      <c r="DZ156" s="373" t="str">
        <f ca="1">+IF(OFFSET('Hygiene Data'!$G$13,0,10*ROW('Hygiene Data'!G150))="","",OFFSET('Hygiene Data'!$G$13,0,10*ROW('Hygiene Data'!G150)))</f>
        <v/>
      </c>
      <c r="EA156" s="373" t="str">
        <f ca="1">+IF(OFFSET('Hygiene Data'!$H$11,0,10*ROW('Hygiene Data'!H150))="","",OFFSET('Hygiene Data'!$H$11,0,10*ROW('Hygiene Data'!H150)))</f>
        <v/>
      </c>
      <c r="EB156" s="373" t="str">
        <f ca="1">+IF(OFFSET('Hygiene Data'!$H$12,0,10*ROW('Hygiene Data'!H150))="","",OFFSET('Hygiene Data'!$H$12,0,10*ROW('Hygiene Data'!H150)))</f>
        <v/>
      </c>
      <c r="EC156" s="373" t="str">
        <f ca="1">+IF(OFFSET('Hygiene Data'!$H$13,0,10*ROW('Hygiene Data'!H150))="","",OFFSET('Hygiene Data'!$H$13,0,10*ROW('Hygiene Data'!H150)))</f>
        <v/>
      </c>
      <c r="ED156" s="373" t="str">
        <f ca="1">+IF(OFFSET('Hygiene Data'!$I$11,0,10*ROW('Hygiene Data'!I150))="","",OFFSET('Hygiene Data'!$I$11,0,10*ROW('Hygiene Data'!I150)))</f>
        <v/>
      </c>
      <c r="EE156" s="373" t="str">
        <f ca="1">+IF(OFFSET('Hygiene Data'!$I$12,0,10*ROW('Hygiene Data'!I150))="","",OFFSET('Hygiene Data'!$I$12,0,10*ROW('Hygiene Data'!I150)))</f>
        <v/>
      </c>
      <c r="EF156" s="373" t="str">
        <f ca="1">+IF(OFFSET('Hygiene Data'!$I$13,0,10*ROW('Hygiene Data'!I150))="","",OFFSET('Hygiene Data'!$I$13,0,10*ROW('Hygiene Data'!I150)))</f>
        <v/>
      </c>
    </row>
    <row r="157" spans="1:136" x14ac:dyDescent="0.25">
      <c r="A157" s="482" t="str">
        <f ca="1">+IF(OFFSET('Water Data'!$B$2,0,10*ROW('Water Data'!E151))="","",OFFSET('Water Data'!$B$2,0,10*ROW('Water Data'!E151)))</f>
        <v/>
      </c>
      <c r="B157" s="48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9" t="str">
        <f t="shared" ca="1" si="2"/>
        <v/>
      </c>
      <c r="D157" s="51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3" t="str">
        <f ca="1">+IF(OFFSET('Water Data'!$D$27,0,10*ROW('Water Data'!D151))="","",OFFSET('Water Data'!$D$27,0,10*ROW('Water Data'!D151)))</f>
        <v/>
      </c>
      <c r="BT157" s="373" t="str">
        <f ca="1">+IF(OFFSET('Water Data'!$D$28,0,10*ROW('Water Data'!D151))="","",OFFSET('Water Data'!$D$28,0,10*ROW('Water Data'!D151)))</f>
        <v/>
      </c>
      <c r="BU157" s="373" t="str">
        <f ca="1">+IF(OFFSET('Water Data'!$D$29,0,10*ROW('Water Data'!D151))="","",OFFSET('Water Data'!$D$29,0,10*ROW('Water Data'!D151)))</f>
        <v/>
      </c>
      <c r="BV157" s="373" t="str">
        <f ca="1">+IF(OFFSET('Water Data'!$E$27,0,10*ROW('Water Data'!E151))="","",OFFSET('Water Data'!$E$27,0,10*ROW('Water Data'!E151)))</f>
        <v/>
      </c>
      <c r="BW157" s="373" t="str">
        <f ca="1">+IF(OFFSET('Water Data'!$E$28,0,10*ROW('Water Data'!E151))="","",OFFSET('Water Data'!$E$28,0,10*ROW('Water Data'!E151)))</f>
        <v/>
      </c>
      <c r="BX157" s="373" t="str">
        <f ca="1">+IF(OFFSET('Water Data'!$E$29,0,10*ROW('Water Data'!E151))="","",OFFSET('Water Data'!$E$29,0,10*ROW('Water Data'!E151)))</f>
        <v/>
      </c>
      <c r="BY157" s="373" t="str">
        <f ca="1">+IF(OFFSET('Water Data'!$F$27,0,10*ROW('Water Data'!F151))="","",OFFSET('Water Data'!$F$27,0,10*ROW('Water Data'!F151)))</f>
        <v/>
      </c>
      <c r="BZ157" s="373" t="str">
        <f ca="1">+IF(OFFSET('Water Data'!$F$28,0,10*ROW('Water Data'!F151))="","",OFFSET('Water Data'!$F$28,0,10*ROW('Water Data'!F151)))</f>
        <v/>
      </c>
      <c r="CA157" s="373" t="str">
        <f ca="1">+IF(OFFSET('Water Data'!$F$29,0,10*ROW('Water Data'!F151))="","",OFFSET('Water Data'!$F$29,0,10*ROW('Water Data'!F151)))</f>
        <v/>
      </c>
      <c r="CB157" s="373" t="str">
        <f ca="1">+IF(OFFSET('Water Data'!$G$27,0,10*ROW('Water Data'!G151))="","",OFFSET('Water Data'!$G$27,0,10*ROW('Water Data'!G151)))</f>
        <v/>
      </c>
      <c r="CC157" s="373" t="str">
        <f ca="1">+IF(OFFSET('Water Data'!$G$28,0,10*ROW('Water Data'!G151))="","",OFFSET('Water Data'!$G$28,0,10*ROW('Water Data'!G151)))</f>
        <v/>
      </c>
      <c r="CD157" s="373" t="str">
        <f ca="1">+IF(OFFSET('Water Data'!$G$29,0,10*ROW('Water Data'!G151))="","",OFFSET('Water Data'!$G$29,0,10*ROW('Water Data'!G151)))</f>
        <v/>
      </c>
      <c r="CE157" s="373" t="str">
        <f ca="1">+IF(OFFSET('Water Data'!$H$27,0,10*ROW('Water Data'!H151))="","",OFFSET('Water Data'!$H$27,0,10*ROW('Water Data'!H151)))</f>
        <v/>
      </c>
      <c r="CF157" s="373" t="str">
        <f ca="1">+IF(OFFSET('Water Data'!$H$28,0,10*ROW('Water Data'!H151))="","",OFFSET('Water Data'!$H$28,0,10*ROW('Water Data'!H151)))</f>
        <v/>
      </c>
      <c r="CG157" s="373" t="str">
        <f ca="1">+IF(OFFSET('Water Data'!$H$29,0,10*ROW('Water Data'!H151))="","",OFFSET('Water Data'!$H$29,0,10*ROW('Water Data'!H151)))</f>
        <v/>
      </c>
      <c r="CH157" s="373" t="str">
        <f ca="1">+IF(OFFSET('Water Data'!$I$27,0,10*ROW('Water Data'!I151))="","",OFFSET('Water Data'!$I$27,0,10*ROW('Water Data'!I151)))</f>
        <v/>
      </c>
      <c r="CI157" s="373" t="str">
        <f ca="1">+IF(OFFSET('Water Data'!$I$28,0,10*ROW('Water Data'!I151))="","",OFFSET('Water Data'!$I$28,0,10*ROW('Water Data'!I151)))</f>
        <v/>
      </c>
      <c r="CJ157" s="373" t="str">
        <f ca="1">+IF(OFFSET('Water Data'!$I$29,0,10*ROW('Water Data'!I151))="","",OFFSET('Water Data'!$I$29,0,10*ROW('Water Data'!I151)))</f>
        <v/>
      </c>
      <c r="CK157" s="373" t="str">
        <f ca="1">+IF(OFFSET('Sanitation Data'!$D$28,0,10*ROW('Sanitation Data'!D151))="","",OFFSET('Sanitation Data'!$D$28,0,10*ROW('Sanitation Data'!D151)))</f>
        <v/>
      </c>
      <c r="CL157" s="373" t="str">
        <f ca="1">+IF(OFFSET('Sanitation Data'!$D$29,0,10*ROW('Sanitation Data'!D151))="","",OFFSET('Sanitation Data'!$D$29,0,10*ROW('Sanitation Data'!D151)))</f>
        <v/>
      </c>
      <c r="CM157" s="373" t="str">
        <f ca="1">+IF(OFFSET('Sanitation Data'!$D$30,0,10*ROW('Sanitation Data'!D151))="","",OFFSET('Sanitation Data'!$D$30,0,10*ROW('Sanitation Data'!D151)))</f>
        <v/>
      </c>
      <c r="CN157" s="373" t="str">
        <f ca="1">+IF(OFFSET('Sanitation Data'!$D$31,0,10*ROW('Sanitation Data'!D151))="","",OFFSET('Sanitation Data'!$D$31,0,10*ROW('Sanitation Data'!D151)))</f>
        <v/>
      </c>
      <c r="CO157" s="373" t="str">
        <f ca="1">+IF(OFFSET('Sanitation Data'!$D$32,0,10*ROW('Sanitation Data'!D151))="","",OFFSET('Sanitation Data'!$D$32,0,10*ROW('Sanitation Data'!D151)))</f>
        <v/>
      </c>
      <c r="CP157" s="373" t="str">
        <f ca="1">+IF(OFFSET('Sanitation Data'!$E$28,0,10*ROW('Sanitation Data'!E151))="","",OFFSET('Sanitation Data'!$E$28,0,10*ROW('Sanitation Data'!E151)))</f>
        <v/>
      </c>
      <c r="CQ157" s="373" t="str">
        <f ca="1">+IF(OFFSET('Sanitation Data'!$E$29,0,10*ROW('Sanitation Data'!E151))="","",OFFSET('Sanitation Data'!$E$29,0,10*ROW('Sanitation Data'!E151)))</f>
        <v/>
      </c>
      <c r="CR157" s="373" t="str">
        <f ca="1">+IF(OFFSET('Sanitation Data'!$E$30,0,10*ROW('Sanitation Data'!E151))="","",OFFSET('Sanitation Data'!$E$30,0,10*ROW('Sanitation Data'!E151)))</f>
        <v/>
      </c>
      <c r="CS157" s="373" t="str">
        <f ca="1">+IF(OFFSET('Sanitation Data'!$E$31,0,10*ROW('Sanitation Data'!E151))="","",OFFSET('Sanitation Data'!$E$31,0,10*ROW('Sanitation Data'!E151)))</f>
        <v/>
      </c>
      <c r="CT157" s="373" t="str">
        <f ca="1">+IF(OFFSET('Sanitation Data'!$E$32,0,10*ROW('Sanitation Data'!E151))="","",OFFSET('Sanitation Data'!$E$32,0,10*ROW('Sanitation Data'!E151)))</f>
        <v/>
      </c>
      <c r="CU157" s="373" t="str">
        <f ca="1">+IF(OFFSET('Sanitation Data'!$F$28,0,10*ROW('Sanitation Data'!F151))="","",OFFSET('Sanitation Data'!$F$28,0,10*ROW('Sanitation Data'!F151)))</f>
        <v/>
      </c>
      <c r="CV157" s="373" t="str">
        <f ca="1">+IF(OFFSET('Sanitation Data'!$F$29,0,10*ROW('Sanitation Data'!F151))="","",OFFSET('Sanitation Data'!$F$29,0,10*ROW('Sanitation Data'!F151)))</f>
        <v/>
      </c>
      <c r="CW157" s="373" t="str">
        <f ca="1">+IF(OFFSET('Sanitation Data'!$F$30,0,10*ROW('Sanitation Data'!F151))="","",OFFSET('Sanitation Data'!$F$30,0,10*ROW('Sanitation Data'!F151)))</f>
        <v/>
      </c>
      <c r="CX157" s="373" t="str">
        <f ca="1">+IF(OFFSET('Sanitation Data'!$F$31,0,10*ROW('Sanitation Data'!F151))="","",OFFSET('Sanitation Data'!$F$31,0,10*ROW('Sanitation Data'!F151)))</f>
        <v/>
      </c>
      <c r="CY157" s="373" t="str">
        <f ca="1">+IF(OFFSET('Sanitation Data'!$F$32,0,10*ROW('Sanitation Data'!F151))="","",OFFSET('Sanitation Data'!$F$32,0,10*ROW('Sanitation Data'!F151)))</f>
        <v/>
      </c>
      <c r="CZ157" s="373" t="str">
        <f ca="1">+IF(OFFSET('Sanitation Data'!$G$28,0,10*ROW('Sanitation Data'!G151))="","",OFFSET('Sanitation Data'!$G$28,0,10*ROW('Sanitation Data'!G151)))</f>
        <v/>
      </c>
      <c r="DA157" s="373" t="str">
        <f ca="1">+IF(OFFSET('Sanitation Data'!$G$29,0,10*ROW('Sanitation Data'!G151))="","",OFFSET('Sanitation Data'!$G$29,0,10*ROW('Sanitation Data'!G151)))</f>
        <v/>
      </c>
      <c r="DB157" s="373" t="str">
        <f ca="1">+IF(OFFSET('Sanitation Data'!$G$30,0,10*ROW('Sanitation Data'!G151))="","",OFFSET('Sanitation Data'!$G$30,0,10*ROW('Sanitation Data'!G151)))</f>
        <v/>
      </c>
      <c r="DC157" s="373" t="str">
        <f ca="1">+IF(OFFSET('Sanitation Data'!$G$31,0,10*ROW('Sanitation Data'!G151))="","",OFFSET('Sanitation Data'!$G$31,0,10*ROW('Sanitation Data'!G151)))</f>
        <v/>
      </c>
      <c r="DD157" s="373" t="str">
        <f ca="1">+IF(OFFSET('Sanitation Data'!$G$32,0,10*ROW('Sanitation Data'!G151))="","",OFFSET('Sanitation Data'!$G$32,0,10*ROW('Sanitation Data'!G151)))</f>
        <v/>
      </c>
      <c r="DE157" s="373" t="str">
        <f ca="1">+IF(OFFSET('Sanitation Data'!$H$28,0,10*ROW('Sanitation Data'!H151))="","",OFFSET('Sanitation Data'!$H$28,0,10*ROW('Sanitation Data'!H151)))</f>
        <v/>
      </c>
      <c r="DF157" s="373" t="str">
        <f ca="1">+IF(OFFSET('Sanitation Data'!$H$29,0,10*ROW('Sanitation Data'!H151))="","",OFFSET('Sanitation Data'!$H$29,0,10*ROW('Sanitation Data'!H151)))</f>
        <v/>
      </c>
      <c r="DG157" s="373" t="str">
        <f ca="1">+IF(OFFSET('Sanitation Data'!$H$30,0,10*ROW('Sanitation Data'!H151))="","",OFFSET('Sanitation Data'!$H$30,0,10*ROW('Sanitation Data'!H151)))</f>
        <v/>
      </c>
      <c r="DH157" s="373" t="str">
        <f ca="1">+IF(OFFSET('Sanitation Data'!$H$31,0,10*ROW('Sanitation Data'!H151))="","",OFFSET('Sanitation Data'!$H$31,0,10*ROW('Sanitation Data'!H151)))</f>
        <v/>
      </c>
      <c r="DI157" s="373" t="str">
        <f ca="1">+IF(OFFSET('Sanitation Data'!$H$32,0,10*ROW('Sanitation Data'!H151))="","",OFFSET('Sanitation Data'!$H$32,0,10*ROW('Sanitation Data'!H151)))</f>
        <v/>
      </c>
      <c r="DJ157" s="373" t="str">
        <f ca="1">+IF(OFFSET('Sanitation Data'!$I$28,0,10*ROW('Sanitation Data'!I151))="","",OFFSET('Sanitation Data'!$I$28,0,10*ROW('Sanitation Data'!I151)))</f>
        <v/>
      </c>
      <c r="DK157" s="373" t="str">
        <f ca="1">+IF(OFFSET('Sanitation Data'!$I$29,0,10*ROW('Sanitation Data'!I151))="","",OFFSET('Sanitation Data'!$I$29,0,10*ROW('Sanitation Data'!I151)))</f>
        <v/>
      </c>
      <c r="DL157" s="373" t="str">
        <f ca="1">+IF(OFFSET('Sanitation Data'!$I$30,0,10*ROW('Sanitation Data'!I151))="","",OFFSET('Sanitation Data'!$I$30,0,10*ROW('Sanitation Data'!I151)))</f>
        <v/>
      </c>
      <c r="DM157" s="373" t="str">
        <f ca="1">+IF(OFFSET('Sanitation Data'!$I$31,0,10*ROW('Sanitation Data'!I151))="","",OFFSET('Sanitation Data'!$I$31,0,10*ROW('Sanitation Data'!I151)))</f>
        <v/>
      </c>
      <c r="DN157" s="373" t="str">
        <f ca="1">+IF(OFFSET('Sanitation Data'!$I$32,0,10*ROW('Sanitation Data'!I151))="","",OFFSET('Sanitation Data'!$I$32,0,10*ROW('Sanitation Data'!I151)))</f>
        <v/>
      </c>
      <c r="DO157" s="373" t="str">
        <f ca="1">+IF(OFFSET('Hygiene Data'!$D$11,0,10*ROW('Hygiene Data'!D151))="","",OFFSET('Hygiene Data'!$D$11,0,10*ROW('Hygiene Data'!D151)))</f>
        <v/>
      </c>
      <c r="DP157" s="373" t="str">
        <f ca="1">+IF(OFFSET('Hygiene Data'!$D$12,0,10*ROW('Hygiene Data'!D151))="","",OFFSET('Hygiene Data'!$D$12,0,10*ROW('Hygiene Data'!D151)))</f>
        <v/>
      </c>
      <c r="DQ157" s="373" t="str">
        <f ca="1">+IF(OFFSET('Hygiene Data'!$D$13,0,10*ROW('Hygiene Data'!D151))="","",OFFSET('Hygiene Data'!$D$13,0,10*ROW('Hygiene Data'!D151)))</f>
        <v/>
      </c>
      <c r="DR157" s="373" t="str">
        <f ca="1">+IF(OFFSET('Hygiene Data'!$E$11,0,10*ROW('Hygiene Data'!E151))="","",OFFSET('Hygiene Data'!$E$11,0,10*ROW('Hygiene Data'!E151)))</f>
        <v/>
      </c>
      <c r="DS157" s="373" t="str">
        <f ca="1">+IF(OFFSET('Hygiene Data'!$E$12,0,10*ROW('Hygiene Data'!E151))="","",OFFSET('Hygiene Data'!$E$12,0,10*ROW('Hygiene Data'!E151)))</f>
        <v/>
      </c>
      <c r="DT157" s="373" t="str">
        <f ca="1">+IF(OFFSET('Hygiene Data'!$E$13,0,10*ROW('Hygiene Data'!E151))="","",OFFSET('Hygiene Data'!$E$13,0,10*ROW('Hygiene Data'!E151)))</f>
        <v/>
      </c>
      <c r="DU157" s="373" t="str">
        <f ca="1">+IF(OFFSET('Hygiene Data'!$F$11,0,10*ROW('Hygiene Data'!F151))="","",OFFSET('Hygiene Data'!$F$11,0,10*ROW('Hygiene Data'!F151)))</f>
        <v/>
      </c>
      <c r="DV157" s="373" t="str">
        <f ca="1">+IF(OFFSET('Hygiene Data'!$F$12,0,10*ROW('Hygiene Data'!F151))="","",OFFSET('Hygiene Data'!$F$12,0,10*ROW('Hygiene Data'!F151)))</f>
        <v/>
      </c>
      <c r="DW157" s="373" t="str">
        <f ca="1">+IF(OFFSET('Hygiene Data'!$F$13,0,10*ROW('Hygiene Data'!F151))="","",OFFSET('Hygiene Data'!$F$13,0,10*ROW('Hygiene Data'!F151)))</f>
        <v/>
      </c>
      <c r="DX157" s="373" t="str">
        <f ca="1">+IF(OFFSET('Hygiene Data'!$G$11,0,10*ROW('Hygiene Data'!G151))="","",OFFSET('Hygiene Data'!$G$11,0,10*ROW('Hygiene Data'!G151)))</f>
        <v/>
      </c>
      <c r="DY157" s="373" t="str">
        <f ca="1">+IF(OFFSET('Hygiene Data'!$G$12,0,10*ROW('Hygiene Data'!G151))="","",OFFSET('Hygiene Data'!$G$12,0,10*ROW('Hygiene Data'!G151)))</f>
        <v/>
      </c>
      <c r="DZ157" s="373" t="str">
        <f ca="1">+IF(OFFSET('Hygiene Data'!$G$13,0,10*ROW('Hygiene Data'!G151))="","",OFFSET('Hygiene Data'!$G$13,0,10*ROW('Hygiene Data'!G151)))</f>
        <v/>
      </c>
      <c r="EA157" s="373" t="str">
        <f ca="1">+IF(OFFSET('Hygiene Data'!$H$11,0,10*ROW('Hygiene Data'!H151))="","",OFFSET('Hygiene Data'!$H$11,0,10*ROW('Hygiene Data'!H151)))</f>
        <v/>
      </c>
      <c r="EB157" s="373" t="str">
        <f ca="1">+IF(OFFSET('Hygiene Data'!$H$12,0,10*ROW('Hygiene Data'!H151))="","",OFFSET('Hygiene Data'!$H$12,0,10*ROW('Hygiene Data'!H151)))</f>
        <v/>
      </c>
      <c r="EC157" s="373" t="str">
        <f ca="1">+IF(OFFSET('Hygiene Data'!$H$13,0,10*ROW('Hygiene Data'!H151))="","",OFFSET('Hygiene Data'!$H$13,0,10*ROW('Hygiene Data'!H151)))</f>
        <v/>
      </c>
      <c r="ED157" s="373" t="str">
        <f ca="1">+IF(OFFSET('Hygiene Data'!$I$11,0,10*ROW('Hygiene Data'!I151))="","",OFFSET('Hygiene Data'!$I$11,0,10*ROW('Hygiene Data'!I151)))</f>
        <v/>
      </c>
      <c r="EE157" s="373" t="str">
        <f ca="1">+IF(OFFSET('Hygiene Data'!$I$12,0,10*ROW('Hygiene Data'!I151))="","",OFFSET('Hygiene Data'!$I$12,0,10*ROW('Hygiene Data'!I151)))</f>
        <v/>
      </c>
      <c r="EF157" s="373" t="str">
        <f ca="1">+IF(OFFSET('Hygiene Data'!$I$13,0,10*ROW('Hygiene Data'!I151))="","",OFFSET('Hygiene Data'!$I$13,0,10*ROW('Hygiene Data'!I151)))</f>
        <v/>
      </c>
    </row>
    <row r="158" spans="1:136" x14ac:dyDescent="0.25">
      <c r="A158" s="482" t="str">
        <f ca="1">+IF(OFFSET('Water Data'!$B$2,0,10*ROW('Water Data'!E152))="","",OFFSET('Water Data'!$B$2,0,10*ROW('Water Data'!E152)))</f>
        <v/>
      </c>
      <c r="B158" s="48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9" t="str">
        <f t="shared" ca="1" si="2"/>
        <v/>
      </c>
      <c r="D158" s="51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3" t="str">
        <f ca="1">+IF(OFFSET('Water Data'!$D$27,0,10*ROW('Water Data'!D152))="","",OFFSET('Water Data'!$D$27,0,10*ROW('Water Data'!D152)))</f>
        <v/>
      </c>
      <c r="BT158" s="373" t="str">
        <f ca="1">+IF(OFFSET('Water Data'!$D$28,0,10*ROW('Water Data'!D152))="","",OFFSET('Water Data'!$D$28,0,10*ROW('Water Data'!D152)))</f>
        <v/>
      </c>
      <c r="BU158" s="373" t="str">
        <f ca="1">+IF(OFFSET('Water Data'!$D$29,0,10*ROW('Water Data'!D152))="","",OFFSET('Water Data'!$D$29,0,10*ROW('Water Data'!D152)))</f>
        <v/>
      </c>
      <c r="BV158" s="373" t="str">
        <f ca="1">+IF(OFFSET('Water Data'!$E$27,0,10*ROW('Water Data'!E152))="","",OFFSET('Water Data'!$E$27,0,10*ROW('Water Data'!E152)))</f>
        <v/>
      </c>
      <c r="BW158" s="373" t="str">
        <f ca="1">+IF(OFFSET('Water Data'!$E$28,0,10*ROW('Water Data'!E152))="","",OFFSET('Water Data'!$E$28,0,10*ROW('Water Data'!E152)))</f>
        <v/>
      </c>
      <c r="BX158" s="373" t="str">
        <f ca="1">+IF(OFFSET('Water Data'!$E$29,0,10*ROW('Water Data'!E152))="","",OFFSET('Water Data'!$E$29,0,10*ROW('Water Data'!E152)))</f>
        <v/>
      </c>
      <c r="BY158" s="373" t="str">
        <f ca="1">+IF(OFFSET('Water Data'!$F$27,0,10*ROW('Water Data'!F152))="","",OFFSET('Water Data'!$F$27,0,10*ROW('Water Data'!F152)))</f>
        <v/>
      </c>
      <c r="BZ158" s="373" t="str">
        <f ca="1">+IF(OFFSET('Water Data'!$F$28,0,10*ROW('Water Data'!F152))="","",OFFSET('Water Data'!$F$28,0,10*ROW('Water Data'!F152)))</f>
        <v/>
      </c>
      <c r="CA158" s="373" t="str">
        <f ca="1">+IF(OFFSET('Water Data'!$F$29,0,10*ROW('Water Data'!F152))="","",OFFSET('Water Data'!$F$29,0,10*ROW('Water Data'!F152)))</f>
        <v/>
      </c>
      <c r="CB158" s="373" t="str">
        <f ca="1">+IF(OFFSET('Water Data'!$G$27,0,10*ROW('Water Data'!G152))="","",OFFSET('Water Data'!$G$27,0,10*ROW('Water Data'!G152)))</f>
        <v/>
      </c>
      <c r="CC158" s="373" t="str">
        <f ca="1">+IF(OFFSET('Water Data'!$G$28,0,10*ROW('Water Data'!G152))="","",OFFSET('Water Data'!$G$28,0,10*ROW('Water Data'!G152)))</f>
        <v/>
      </c>
      <c r="CD158" s="373" t="str">
        <f ca="1">+IF(OFFSET('Water Data'!$G$29,0,10*ROW('Water Data'!G152))="","",OFFSET('Water Data'!$G$29,0,10*ROW('Water Data'!G152)))</f>
        <v/>
      </c>
      <c r="CE158" s="373" t="str">
        <f ca="1">+IF(OFFSET('Water Data'!$H$27,0,10*ROW('Water Data'!H152))="","",OFFSET('Water Data'!$H$27,0,10*ROW('Water Data'!H152)))</f>
        <v/>
      </c>
      <c r="CF158" s="373" t="str">
        <f ca="1">+IF(OFFSET('Water Data'!$H$28,0,10*ROW('Water Data'!H152))="","",OFFSET('Water Data'!$H$28,0,10*ROW('Water Data'!H152)))</f>
        <v/>
      </c>
      <c r="CG158" s="373" t="str">
        <f ca="1">+IF(OFFSET('Water Data'!$H$29,0,10*ROW('Water Data'!H152))="","",OFFSET('Water Data'!$H$29,0,10*ROW('Water Data'!H152)))</f>
        <v/>
      </c>
      <c r="CH158" s="373" t="str">
        <f ca="1">+IF(OFFSET('Water Data'!$I$27,0,10*ROW('Water Data'!I152))="","",OFFSET('Water Data'!$I$27,0,10*ROW('Water Data'!I152)))</f>
        <v/>
      </c>
      <c r="CI158" s="373" t="str">
        <f ca="1">+IF(OFFSET('Water Data'!$I$28,0,10*ROW('Water Data'!I152))="","",OFFSET('Water Data'!$I$28,0,10*ROW('Water Data'!I152)))</f>
        <v/>
      </c>
      <c r="CJ158" s="373" t="str">
        <f ca="1">+IF(OFFSET('Water Data'!$I$29,0,10*ROW('Water Data'!I152))="","",OFFSET('Water Data'!$I$29,0,10*ROW('Water Data'!I152)))</f>
        <v/>
      </c>
      <c r="CK158" s="373" t="str">
        <f ca="1">+IF(OFFSET('Sanitation Data'!$D$28,0,10*ROW('Sanitation Data'!D152))="","",OFFSET('Sanitation Data'!$D$28,0,10*ROW('Sanitation Data'!D152)))</f>
        <v/>
      </c>
      <c r="CL158" s="373" t="str">
        <f ca="1">+IF(OFFSET('Sanitation Data'!$D$29,0,10*ROW('Sanitation Data'!D152))="","",OFFSET('Sanitation Data'!$D$29,0,10*ROW('Sanitation Data'!D152)))</f>
        <v/>
      </c>
      <c r="CM158" s="373" t="str">
        <f ca="1">+IF(OFFSET('Sanitation Data'!$D$30,0,10*ROW('Sanitation Data'!D152))="","",OFFSET('Sanitation Data'!$D$30,0,10*ROW('Sanitation Data'!D152)))</f>
        <v/>
      </c>
      <c r="CN158" s="373" t="str">
        <f ca="1">+IF(OFFSET('Sanitation Data'!$D$31,0,10*ROW('Sanitation Data'!D152))="","",OFFSET('Sanitation Data'!$D$31,0,10*ROW('Sanitation Data'!D152)))</f>
        <v/>
      </c>
      <c r="CO158" s="373" t="str">
        <f ca="1">+IF(OFFSET('Sanitation Data'!$D$32,0,10*ROW('Sanitation Data'!D152))="","",OFFSET('Sanitation Data'!$D$32,0,10*ROW('Sanitation Data'!D152)))</f>
        <v/>
      </c>
      <c r="CP158" s="373" t="str">
        <f ca="1">+IF(OFFSET('Sanitation Data'!$E$28,0,10*ROW('Sanitation Data'!E152))="","",OFFSET('Sanitation Data'!$E$28,0,10*ROW('Sanitation Data'!E152)))</f>
        <v/>
      </c>
      <c r="CQ158" s="373" t="str">
        <f ca="1">+IF(OFFSET('Sanitation Data'!$E$29,0,10*ROW('Sanitation Data'!E152))="","",OFFSET('Sanitation Data'!$E$29,0,10*ROW('Sanitation Data'!E152)))</f>
        <v/>
      </c>
      <c r="CR158" s="373" t="str">
        <f ca="1">+IF(OFFSET('Sanitation Data'!$E$30,0,10*ROW('Sanitation Data'!E152))="","",OFFSET('Sanitation Data'!$E$30,0,10*ROW('Sanitation Data'!E152)))</f>
        <v/>
      </c>
      <c r="CS158" s="373" t="str">
        <f ca="1">+IF(OFFSET('Sanitation Data'!$E$31,0,10*ROW('Sanitation Data'!E152))="","",OFFSET('Sanitation Data'!$E$31,0,10*ROW('Sanitation Data'!E152)))</f>
        <v/>
      </c>
      <c r="CT158" s="373" t="str">
        <f ca="1">+IF(OFFSET('Sanitation Data'!$E$32,0,10*ROW('Sanitation Data'!E152))="","",OFFSET('Sanitation Data'!$E$32,0,10*ROW('Sanitation Data'!E152)))</f>
        <v/>
      </c>
      <c r="CU158" s="373" t="str">
        <f ca="1">+IF(OFFSET('Sanitation Data'!$F$28,0,10*ROW('Sanitation Data'!F152))="","",OFFSET('Sanitation Data'!$F$28,0,10*ROW('Sanitation Data'!F152)))</f>
        <v/>
      </c>
      <c r="CV158" s="373" t="str">
        <f ca="1">+IF(OFFSET('Sanitation Data'!$F$29,0,10*ROW('Sanitation Data'!F152))="","",OFFSET('Sanitation Data'!$F$29,0,10*ROW('Sanitation Data'!F152)))</f>
        <v/>
      </c>
      <c r="CW158" s="373" t="str">
        <f ca="1">+IF(OFFSET('Sanitation Data'!$F$30,0,10*ROW('Sanitation Data'!F152))="","",OFFSET('Sanitation Data'!$F$30,0,10*ROW('Sanitation Data'!F152)))</f>
        <v/>
      </c>
      <c r="CX158" s="373" t="str">
        <f ca="1">+IF(OFFSET('Sanitation Data'!$F$31,0,10*ROW('Sanitation Data'!F152))="","",OFFSET('Sanitation Data'!$F$31,0,10*ROW('Sanitation Data'!F152)))</f>
        <v/>
      </c>
      <c r="CY158" s="373" t="str">
        <f ca="1">+IF(OFFSET('Sanitation Data'!$F$32,0,10*ROW('Sanitation Data'!F152))="","",OFFSET('Sanitation Data'!$F$32,0,10*ROW('Sanitation Data'!F152)))</f>
        <v/>
      </c>
      <c r="CZ158" s="373" t="str">
        <f ca="1">+IF(OFFSET('Sanitation Data'!$G$28,0,10*ROW('Sanitation Data'!G152))="","",OFFSET('Sanitation Data'!$G$28,0,10*ROW('Sanitation Data'!G152)))</f>
        <v/>
      </c>
      <c r="DA158" s="373" t="str">
        <f ca="1">+IF(OFFSET('Sanitation Data'!$G$29,0,10*ROW('Sanitation Data'!G152))="","",OFFSET('Sanitation Data'!$G$29,0,10*ROW('Sanitation Data'!G152)))</f>
        <v/>
      </c>
      <c r="DB158" s="373" t="str">
        <f ca="1">+IF(OFFSET('Sanitation Data'!$G$30,0,10*ROW('Sanitation Data'!G152))="","",OFFSET('Sanitation Data'!$G$30,0,10*ROW('Sanitation Data'!G152)))</f>
        <v/>
      </c>
      <c r="DC158" s="373" t="str">
        <f ca="1">+IF(OFFSET('Sanitation Data'!$G$31,0,10*ROW('Sanitation Data'!G152))="","",OFFSET('Sanitation Data'!$G$31,0,10*ROW('Sanitation Data'!G152)))</f>
        <v/>
      </c>
      <c r="DD158" s="373" t="str">
        <f ca="1">+IF(OFFSET('Sanitation Data'!$G$32,0,10*ROW('Sanitation Data'!G152))="","",OFFSET('Sanitation Data'!$G$32,0,10*ROW('Sanitation Data'!G152)))</f>
        <v/>
      </c>
      <c r="DE158" s="373" t="str">
        <f ca="1">+IF(OFFSET('Sanitation Data'!$H$28,0,10*ROW('Sanitation Data'!H152))="","",OFFSET('Sanitation Data'!$H$28,0,10*ROW('Sanitation Data'!H152)))</f>
        <v/>
      </c>
      <c r="DF158" s="373" t="str">
        <f ca="1">+IF(OFFSET('Sanitation Data'!$H$29,0,10*ROW('Sanitation Data'!H152))="","",OFFSET('Sanitation Data'!$H$29,0,10*ROW('Sanitation Data'!H152)))</f>
        <v/>
      </c>
      <c r="DG158" s="373" t="str">
        <f ca="1">+IF(OFFSET('Sanitation Data'!$H$30,0,10*ROW('Sanitation Data'!H152))="","",OFFSET('Sanitation Data'!$H$30,0,10*ROW('Sanitation Data'!H152)))</f>
        <v/>
      </c>
      <c r="DH158" s="373" t="str">
        <f ca="1">+IF(OFFSET('Sanitation Data'!$H$31,0,10*ROW('Sanitation Data'!H152))="","",OFFSET('Sanitation Data'!$H$31,0,10*ROW('Sanitation Data'!H152)))</f>
        <v/>
      </c>
      <c r="DI158" s="373" t="str">
        <f ca="1">+IF(OFFSET('Sanitation Data'!$H$32,0,10*ROW('Sanitation Data'!H152))="","",OFFSET('Sanitation Data'!$H$32,0,10*ROW('Sanitation Data'!H152)))</f>
        <v/>
      </c>
      <c r="DJ158" s="373" t="str">
        <f ca="1">+IF(OFFSET('Sanitation Data'!$I$28,0,10*ROW('Sanitation Data'!I152))="","",OFFSET('Sanitation Data'!$I$28,0,10*ROW('Sanitation Data'!I152)))</f>
        <v/>
      </c>
      <c r="DK158" s="373" t="str">
        <f ca="1">+IF(OFFSET('Sanitation Data'!$I$29,0,10*ROW('Sanitation Data'!I152))="","",OFFSET('Sanitation Data'!$I$29,0,10*ROW('Sanitation Data'!I152)))</f>
        <v/>
      </c>
      <c r="DL158" s="373" t="str">
        <f ca="1">+IF(OFFSET('Sanitation Data'!$I$30,0,10*ROW('Sanitation Data'!I152))="","",OFFSET('Sanitation Data'!$I$30,0,10*ROW('Sanitation Data'!I152)))</f>
        <v/>
      </c>
      <c r="DM158" s="373" t="str">
        <f ca="1">+IF(OFFSET('Sanitation Data'!$I$31,0,10*ROW('Sanitation Data'!I152))="","",OFFSET('Sanitation Data'!$I$31,0,10*ROW('Sanitation Data'!I152)))</f>
        <v/>
      </c>
      <c r="DN158" s="373" t="str">
        <f ca="1">+IF(OFFSET('Sanitation Data'!$I$32,0,10*ROW('Sanitation Data'!I152))="","",OFFSET('Sanitation Data'!$I$32,0,10*ROW('Sanitation Data'!I152)))</f>
        <v/>
      </c>
      <c r="DO158" s="373" t="str">
        <f ca="1">+IF(OFFSET('Hygiene Data'!$D$11,0,10*ROW('Hygiene Data'!D152))="","",OFFSET('Hygiene Data'!$D$11,0,10*ROW('Hygiene Data'!D152)))</f>
        <v/>
      </c>
      <c r="DP158" s="373" t="str">
        <f ca="1">+IF(OFFSET('Hygiene Data'!$D$12,0,10*ROW('Hygiene Data'!D152))="","",OFFSET('Hygiene Data'!$D$12,0,10*ROW('Hygiene Data'!D152)))</f>
        <v/>
      </c>
      <c r="DQ158" s="373" t="str">
        <f ca="1">+IF(OFFSET('Hygiene Data'!$D$13,0,10*ROW('Hygiene Data'!D152))="","",OFFSET('Hygiene Data'!$D$13,0,10*ROW('Hygiene Data'!D152)))</f>
        <v/>
      </c>
      <c r="DR158" s="373" t="str">
        <f ca="1">+IF(OFFSET('Hygiene Data'!$E$11,0,10*ROW('Hygiene Data'!E152))="","",OFFSET('Hygiene Data'!$E$11,0,10*ROW('Hygiene Data'!E152)))</f>
        <v/>
      </c>
      <c r="DS158" s="373" t="str">
        <f ca="1">+IF(OFFSET('Hygiene Data'!$E$12,0,10*ROW('Hygiene Data'!E152))="","",OFFSET('Hygiene Data'!$E$12,0,10*ROW('Hygiene Data'!E152)))</f>
        <v/>
      </c>
      <c r="DT158" s="373" t="str">
        <f ca="1">+IF(OFFSET('Hygiene Data'!$E$13,0,10*ROW('Hygiene Data'!E152))="","",OFFSET('Hygiene Data'!$E$13,0,10*ROW('Hygiene Data'!E152)))</f>
        <v/>
      </c>
      <c r="DU158" s="373" t="str">
        <f ca="1">+IF(OFFSET('Hygiene Data'!$F$11,0,10*ROW('Hygiene Data'!F152))="","",OFFSET('Hygiene Data'!$F$11,0,10*ROW('Hygiene Data'!F152)))</f>
        <v/>
      </c>
      <c r="DV158" s="373" t="str">
        <f ca="1">+IF(OFFSET('Hygiene Data'!$F$12,0,10*ROW('Hygiene Data'!F152))="","",OFFSET('Hygiene Data'!$F$12,0,10*ROW('Hygiene Data'!F152)))</f>
        <v/>
      </c>
      <c r="DW158" s="373" t="str">
        <f ca="1">+IF(OFFSET('Hygiene Data'!$F$13,0,10*ROW('Hygiene Data'!F152))="","",OFFSET('Hygiene Data'!$F$13,0,10*ROW('Hygiene Data'!F152)))</f>
        <v/>
      </c>
      <c r="DX158" s="373" t="str">
        <f ca="1">+IF(OFFSET('Hygiene Data'!$G$11,0,10*ROW('Hygiene Data'!G152))="","",OFFSET('Hygiene Data'!$G$11,0,10*ROW('Hygiene Data'!G152)))</f>
        <v/>
      </c>
      <c r="DY158" s="373" t="str">
        <f ca="1">+IF(OFFSET('Hygiene Data'!$G$12,0,10*ROW('Hygiene Data'!G152))="","",OFFSET('Hygiene Data'!$G$12,0,10*ROW('Hygiene Data'!G152)))</f>
        <v/>
      </c>
      <c r="DZ158" s="373" t="str">
        <f ca="1">+IF(OFFSET('Hygiene Data'!$G$13,0,10*ROW('Hygiene Data'!G152))="","",OFFSET('Hygiene Data'!$G$13,0,10*ROW('Hygiene Data'!G152)))</f>
        <v/>
      </c>
      <c r="EA158" s="373" t="str">
        <f ca="1">+IF(OFFSET('Hygiene Data'!$H$11,0,10*ROW('Hygiene Data'!H152))="","",OFFSET('Hygiene Data'!$H$11,0,10*ROW('Hygiene Data'!H152)))</f>
        <v/>
      </c>
      <c r="EB158" s="373" t="str">
        <f ca="1">+IF(OFFSET('Hygiene Data'!$H$12,0,10*ROW('Hygiene Data'!H152))="","",OFFSET('Hygiene Data'!$H$12,0,10*ROW('Hygiene Data'!H152)))</f>
        <v/>
      </c>
      <c r="EC158" s="373" t="str">
        <f ca="1">+IF(OFFSET('Hygiene Data'!$H$13,0,10*ROW('Hygiene Data'!H152))="","",OFFSET('Hygiene Data'!$H$13,0,10*ROW('Hygiene Data'!H152)))</f>
        <v/>
      </c>
      <c r="ED158" s="373" t="str">
        <f ca="1">+IF(OFFSET('Hygiene Data'!$I$11,0,10*ROW('Hygiene Data'!I152))="","",OFFSET('Hygiene Data'!$I$11,0,10*ROW('Hygiene Data'!I152)))</f>
        <v/>
      </c>
      <c r="EE158" s="373" t="str">
        <f ca="1">+IF(OFFSET('Hygiene Data'!$I$12,0,10*ROW('Hygiene Data'!I152))="","",OFFSET('Hygiene Data'!$I$12,0,10*ROW('Hygiene Data'!I152)))</f>
        <v/>
      </c>
      <c r="EF158" s="373" t="str">
        <f ca="1">+IF(OFFSET('Hygiene Data'!$I$13,0,10*ROW('Hygiene Data'!I152))="","",OFFSET('Hygiene Data'!$I$13,0,10*ROW('Hygiene Data'!I152)))</f>
        <v/>
      </c>
    </row>
    <row r="159" spans="1:136" x14ac:dyDescent="0.25">
      <c r="A159" s="482" t="str">
        <f ca="1">+IF(OFFSET('Water Data'!$B$2,0,10*ROW('Water Data'!E153))="","",OFFSET('Water Data'!$B$2,0,10*ROW('Water Data'!E153)))</f>
        <v/>
      </c>
      <c r="B159" s="48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9" t="str">
        <f t="shared" ca="1" si="2"/>
        <v/>
      </c>
      <c r="D159" s="51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3" t="str">
        <f ca="1">+IF(OFFSET('Water Data'!$D$27,0,10*ROW('Water Data'!D153))="","",OFFSET('Water Data'!$D$27,0,10*ROW('Water Data'!D153)))</f>
        <v/>
      </c>
      <c r="BT159" s="373" t="str">
        <f ca="1">+IF(OFFSET('Water Data'!$D$28,0,10*ROW('Water Data'!D153))="","",OFFSET('Water Data'!$D$28,0,10*ROW('Water Data'!D153)))</f>
        <v/>
      </c>
      <c r="BU159" s="373" t="str">
        <f ca="1">+IF(OFFSET('Water Data'!$D$29,0,10*ROW('Water Data'!D153))="","",OFFSET('Water Data'!$D$29,0,10*ROW('Water Data'!D153)))</f>
        <v/>
      </c>
      <c r="BV159" s="373" t="str">
        <f ca="1">+IF(OFFSET('Water Data'!$E$27,0,10*ROW('Water Data'!E153))="","",OFFSET('Water Data'!$E$27,0,10*ROW('Water Data'!E153)))</f>
        <v/>
      </c>
      <c r="BW159" s="373" t="str">
        <f ca="1">+IF(OFFSET('Water Data'!$E$28,0,10*ROW('Water Data'!E153))="","",OFFSET('Water Data'!$E$28,0,10*ROW('Water Data'!E153)))</f>
        <v/>
      </c>
      <c r="BX159" s="373" t="str">
        <f ca="1">+IF(OFFSET('Water Data'!$E$29,0,10*ROW('Water Data'!E153))="","",OFFSET('Water Data'!$E$29,0,10*ROW('Water Data'!E153)))</f>
        <v/>
      </c>
      <c r="BY159" s="373" t="str">
        <f ca="1">+IF(OFFSET('Water Data'!$F$27,0,10*ROW('Water Data'!F153))="","",OFFSET('Water Data'!$F$27,0,10*ROW('Water Data'!F153)))</f>
        <v/>
      </c>
      <c r="BZ159" s="373" t="str">
        <f ca="1">+IF(OFFSET('Water Data'!$F$28,0,10*ROW('Water Data'!F153))="","",OFFSET('Water Data'!$F$28,0,10*ROW('Water Data'!F153)))</f>
        <v/>
      </c>
      <c r="CA159" s="373" t="str">
        <f ca="1">+IF(OFFSET('Water Data'!$F$29,0,10*ROW('Water Data'!F153))="","",OFFSET('Water Data'!$F$29,0,10*ROW('Water Data'!F153)))</f>
        <v/>
      </c>
      <c r="CB159" s="373" t="str">
        <f ca="1">+IF(OFFSET('Water Data'!$G$27,0,10*ROW('Water Data'!G153))="","",OFFSET('Water Data'!$G$27,0,10*ROW('Water Data'!G153)))</f>
        <v/>
      </c>
      <c r="CC159" s="373" t="str">
        <f ca="1">+IF(OFFSET('Water Data'!$G$28,0,10*ROW('Water Data'!G153))="","",OFFSET('Water Data'!$G$28,0,10*ROW('Water Data'!G153)))</f>
        <v/>
      </c>
      <c r="CD159" s="373" t="str">
        <f ca="1">+IF(OFFSET('Water Data'!$G$29,0,10*ROW('Water Data'!G153))="","",OFFSET('Water Data'!$G$29,0,10*ROW('Water Data'!G153)))</f>
        <v/>
      </c>
      <c r="CE159" s="373" t="str">
        <f ca="1">+IF(OFFSET('Water Data'!$H$27,0,10*ROW('Water Data'!H153))="","",OFFSET('Water Data'!$H$27,0,10*ROW('Water Data'!H153)))</f>
        <v/>
      </c>
      <c r="CF159" s="373" t="str">
        <f ca="1">+IF(OFFSET('Water Data'!$H$28,0,10*ROW('Water Data'!H153))="","",OFFSET('Water Data'!$H$28,0,10*ROW('Water Data'!H153)))</f>
        <v/>
      </c>
      <c r="CG159" s="373" t="str">
        <f ca="1">+IF(OFFSET('Water Data'!$H$29,0,10*ROW('Water Data'!H153))="","",OFFSET('Water Data'!$H$29,0,10*ROW('Water Data'!H153)))</f>
        <v/>
      </c>
      <c r="CH159" s="373" t="str">
        <f ca="1">+IF(OFFSET('Water Data'!$I$27,0,10*ROW('Water Data'!I153))="","",OFFSET('Water Data'!$I$27,0,10*ROW('Water Data'!I153)))</f>
        <v/>
      </c>
      <c r="CI159" s="373" t="str">
        <f ca="1">+IF(OFFSET('Water Data'!$I$28,0,10*ROW('Water Data'!I153))="","",OFFSET('Water Data'!$I$28,0,10*ROW('Water Data'!I153)))</f>
        <v/>
      </c>
      <c r="CJ159" s="373" t="str">
        <f ca="1">+IF(OFFSET('Water Data'!$I$29,0,10*ROW('Water Data'!I153))="","",OFFSET('Water Data'!$I$29,0,10*ROW('Water Data'!I153)))</f>
        <v/>
      </c>
      <c r="CK159" s="373" t="str">
        <f ca="1">+IF(OFFSET('Sanitation Data'!$D$28,0,10*ROW('Sanitation Data'!D153))="","",OFFSET('Sanitation Data'!$D$28,0,10*ROW('Sanitation Data'!D153)))</f>
        <v/>
      </c>
      <c r="CL159" s="373" t="str">
        <f ca="1">+IF(OFFSET('Sanitation Data'!$D$29,0,10*ROW('Sanitation Data'!D153))="","",OFFSET('Sanitation Data'!$D$29,0,10*ROW('Sanitation Data'!D153)))</f>
        <v/>
      </c>
      <c r="CM159" s="373" t="str">
        <f ca="1">+IF(OFFSET('Sanitation Data'!$D$30,0,10*ROW('Sanitation Data'!D153))="","",OFFSET('Sanitation Data'!$D$30,0,10*ROW('Sanitation Data'!D153)))</f>
        <v/>
      </c>
      <c r="CN159" s="373" t="str">
        <f ca="1">+IF(OFFSET('Sanitation Data'!$D$31,0,10*ROW('Sanitation Data'!D153))="","",OFFSET('Sanitation Data'!$D$31,0,10*ROW('Sanitation Data'!D153)))</f>
        <v/>
      </c>
      <c r="CO159" s="373" t="str">
        <f ca="1">+IF(OFFSET('Sanitation Data'!$D$32,0,10*ROW('Sanitation Data'!D153))="","",OFFSET('Sanitation Data'!$D$32,0,10*ROW('Sanitation Data'!D153)))</f>
        <v/>
      </c>
      <c r="CP159" s="373" t="str">
        <f ca="1">+IF(OFFSET('Sanitation Data'!$E$28,0,10*ROW('Sanitation Data'!E153))="","",OFFSET('Sanitation Data'!$E$28,0,10*ROW('Sanitation Data'!E153)))</f>
        <v/>
      </c>
      <c r="CQ159" s="373" t="str">
        <f ca="1">+IF(OFFSET('Sanitation Data'!$E$29,0,10*ROW('Sanitation Data'!E153))="","",OFFSET('Sanitation Data'!$E$29,0,10*ROW('Sanitation Data'!E153)))</f>
        <v/>
      </c>
      <c r="CR159" s="373" t="str">
        <f ca="1">+IF(OFFSET('Sanitation Data'!$E$30,0,10*ROW('Sanitation Data'!E153))="","",OFFSET('Sanitation Data'!$E$30,0,10*ROW('Sanitation Data'!E153)))</f>
        <v/>
      </c>
      <c r="CS159" s="373" t="str">
        <f ca="1">+IF(OFFSET('Sanitation Data'!$E$31,0,10*ROW('Sanitation Data'!E153))="","",OFFSET('Sanitation Data'!$E$31,0,10*ROW('Sanitation Data'!E153)))</f>
        <v/>
      </c>
      <c r="CT159" s="373" t="str">
        <f ca="1">+IF(OFFSET('Sanitation Data'!$E$32,0,10*ROW('Sanitation Data'!E153))="","",OFFSET('Sanitation Data'!$E$32,0,10*ROW('Sanitation Data'!E153)))</f>
        <v/>
      </c>
      <c r="CU159" s="373" t="str">
        <f ca="1">+IF(OFFSET('Sanitation Data'!$F$28,0,10*ROW('Sanitation Data'!F153))="","",OFFSET('Sanitation Data'!$F$28,0,10*ROW('Sanitation Data'!F153)))</f>
        <v/>
      </c>
      <c r="CV159" s="373" t="str">
        <f ca="1">+IF(OFFSET('Sanitation Data'!$F$29,0,10*ROW('Sanitation Data'!F153))="","",OFFSET('Sanitation Data'!$F$29,0,10*ROW('Sanitation Data'!F153)))</f>
        <v/>
      </c>
      <c r="CW159" s="373" t="str">
        <f ca="1">+IF(OFFSET('Sanitation Data'!$F$30,0,10*ROW('Sanitation Data'!F153))="","",OFFSET('Sanitation Data'!$F$30,0,10*ROW('Sanitation Data'!F153)))</f>
        <v/>
      </c>
      <c r="CX159" s="373" t="str">
        <f ca="1">+IF(OFFSET('Sanitation Data'!$F$31,0,10*ROW('Sanitation Data'!F153))="","",OFFSET('Sanitation Data'!$F$31,0,10*ROW('Sanitation Data'!F153)))</f>
        <v/>
      </c>
      <c r="CY159" s="373" t="str">
        <f ca="1">+IF(OFFSET('Sanitation Data'!$F$32,0,10*ROW('Sanitation Data'!F153))="","",OFFSET('Sanitation Data'!$F$32,0,10*ROW('Sanitation Data'!F153)))</f>
        <v/>
      </c>
      <c r="CZ159" s="373" t="str">
        <f ca="1">+IF(OFFSET('Sanitation Data'!$G$28,0,10*ROW('Sanitation Data'!G153))="","",OFFSET('Sanitation Data'!$G$28,0,10*ROW('Sanitation Data'!G153)))</f>
        <v/>
      </c>
      <c r="DA159" s="373" t="str">
        <f ca="1">+IF(OFFSET('Sanitation Data'!$G$29,0,10*ROW('Sanitation Data'!G153))="","",OFFSET('Sanitation Data'!$G$29,0,10*ROW('Sanitation Data'!G153)))</f>
        <v/>
      </c>
      <c r="DB159" s="373" t="str">
        <f ca="1">+IF(OFFSET('Sanitation Data'!$G$30,0,10*ROW('Sanitation Data'!G153))="","",OFFSET('Sanitation Data'!$G$30,0,10*ROW('Sanitation Data'!G153)))</f>
        <v/>
      </c>
      <c r="DC159" s="373" t="str">
        <f ca="1">+IF(OFFSET('Sanitation Data'!$G$31,0,10*ROW('Sanitation Data'!G153))="","",OFFSET('Sanitation Data'!$G$31,0,10*ROW('Sanitation Data'!G153)))</f>
        <v/>
      </c>
      <c r="DD159" s="373" t="str">
        <f ca="1">+IF(OFFSET('Sanitation Data'!$G$32,0,10*ROW('Sanitation Data'!G153))="","",OFFSET('Sanitation Data'!$G$32,0,10*ROW('Sanitation Data'!G153)))</f>
        <v/>
      </c>
      <c r="DE159" s="373" t="str">
        <f ca="1">+IF(OFFSET('Sanitation Data'!$H$28,0,10*ROW('Sanitation Data'!H153))="","",OFFSET('Sanitation Data'!$H$28,0,10*ROW('Sanitation Data'!H153)))</f>
        <v/>
      </c>
      <c r="DF159" s="373" t="str">
        <f ca="1">+IF(OFFSET('Sanitation Data'!$H$29,0,10*ROW('Sanitation Data'!H153))="","",OFFSET('Sanitation Data'!$H$29,0,10*ROW('Sanitation Data'!H153)))</f>
        <v/>
      </c>
      <c r="DG159" s="373" t="str">
        <f ca="1">+IF(OFFSET('Sanitation Data'!$H$30,0,10*ROW('Sanitation Data'!H153))="","",OFFSET('Sanitation Data'!$H$30,0,10*ROW('Sanitation Data'!H153)))</f>
        <v/>
      </c>
      <c r="DH159" s="373" t="str">
        <f ca="1">+IF(OFFSET('Sanitation Data'!$H$31,0,10*ROW('Sanitation Data'!H153))="","",OFFSET('Sanitation Data'!$H$31,0,10*ROW('Sanitation Data'!H153)))</f>
        <v/>
      </c>
      <c r="DI159" s="373" t="str">
        <f ca="1">+IF(OFFSET('Sanitation Data'!$H$32,0,10*ROW('Sanitation Data'!H153))="","",OFFSET('Sanitation Data'!$H$32,0,10*ROW('Sanitation Data'!H153)))</f>
        <v/>
      </c>
      <c r="DJ159" s="373" t="str">
        <f ca="1">+IF(OFFSET('Sanitation Data'!$I$28,0,10*ROW('Sanitation Data'!I153))="","",OFFSET('Sanitation Data'!$I$28,0,10*ROW('Sanitation Data'!I153)))</f>
        <v/>
      </c>
      <c r="DK159" s="373" t="str">
        <f ca="1">+IF(OFFSET('Sanitation Data'!$I$29,0,10*ROW('Sanitation Data'!I153))="","",OFFSET('Sanitation Data'!$I$29,0,10*ROW('Sanitation Data'!I153)))</f>
        <v/>
      </c>
      <c r="DL159" s="373" t="str">
        <f ca="1">+IF(OFFSET('Sanitation Data'!$I$30,0,10*ROW('Sanitation Data'!I153))="","",OFFSET('Sanitation Data'!$I$30,0,10*ROW('Sanitation Data'!I153)))</f>
        <v/>
      </c>
      <c r="DM159" s="373" t="str">
        <f ca="1">+IF(OFFSET('Sanitation Data'!$I$31,0,10*ROW('Sanitation Data'!I153))="","",OFFSET('Sanitation Data'!$I$31,0,10*ROW('Sanitation Data'!I153)))</f>
        <v/>
      </c>
      <c r="DN159" s="373" t="str">
        <f ca="1">+IF(OFFSET('Sanitation Data'!$I$32,0,10*ROW('Sanitation Data'!I153))="","",OFFSET('Sanitation Data'!$I$32,0,10*ROW('Sanitation Data'!I153)))</f>
        <v/>
      </c>
      <c r="DO159" s="373" t="str">
        <f ca="1">+IF(OFFSET('Hygiene Data'!$D$11,0,10*ROW('Hygiene Data'!D153))="","",OFFSET('Hygiene Data'!$D$11,0,10*ROW('Hygiene Data'!D153)))</f>
        <v/>
      </c>
      <c r="DP159" s="373" t="str">
        <f ca="1">+IF(OFFSET('Hygiene Data'!$D$12,0,10*ROW('Hygiene Data'!D153))="","",OFFSET('Hygiene Data'!$D$12,0,10*ROW('Hygiene Data'!D153)))</f>
        <v/>
      </c>
      <c r="DQ159" s="373" t="str">
        <f ca="1">+IF(OFFSET('Hygiene Data'!$D$13,0,10*ROW('Hygiene Data'!D153))="","",OFFSET('Hygiene Data'!$D$13,0,10*ROW('Hygiene Data'!D153)))</f>
        <v/>
      </c>
      <c r="DR159" s="373" t="str">
        <f ca="1">+IF(OFFSET('Hygiene Data'!$E$11,0,10*ROW('Hygiene Data'!E153))="","",OFFSET('Hygiene Data'!$E$11,0,10*ROW('Hygiene Data'!E153)))</f>
        <v/>
      </c>
      <c r="DS159" s="373" t="str">
        <f ca="1">+IF(OFFSET('Hygiene Data'!$E$12,0,10*ROW('Hygiene Data'!E153))="","",OFFSET('Hygiene Data'!$E$12,0,10*ROW('Hygiene Data'!E153)))</f>
        <v/>
      </c>
      <c r="DT159" s="373" t="str">
        <f ca="1">+IF(OFFSET('Hygiene Data'!$E$13,0,10*ROW('Hygiene Data'!E153))="","",OFFSET('Hygiene Data'!$E$13,0,10*ROW('Hygiene Data'!E153)))</f>
        <v/>
      </c>
      <c r="DU159" s="373" t="str">
        <f ca="1">+IF(OFFSET('Hygiene Data'!$F$11,0,10*ROW('Hygiene Data'!F153))="","",OFFSET('Hygiene Data'!$F$11,0,10*ROW('Hygiene Data'!F153)))</f>
        <v/>
      </c>
      <c r="DV159" s="373" t="str">
        <f ca="1">+IF(OFFSET('Hygiene Data'!$F$12,0,10*ROW('Hygiene Data'!F153))="","",OFFSET('Hygiene Data'!$F$12,0,10*ROW('Hygiene Data'!F153)))</f>
        <v/>
      </c>
      <c r="DW159" s="373" t="str">
        <f ca="1">+IF(OFFSET('Hygiene Data'!$F$13,0,10*ROW('Hygiene Data'!F153))="","",OFFSET('Hygiene Data'!$F$13,0,10*ROW('Hygiene Data'!F153)))</f>
        <v/>
      </c>
      <c r="DX159" s="373" t="str">
        <f ca="1">+IF(OFFSET('Hygiene Data'!$G$11,0,10*ROW('Hygiene Data'!G153))="","",OFFSET('Hygiene Data'!$G$11,0,10*ROW('Hygiene Data'!G153)))</f>
        <v/>
      </c>
      <c r="DY159" s="373" t="str">
        <f ca="1">+IF(OFFSET('Hygiene Data'!$G$12,0,10*ROW('Hygiene Data'!G153))="","",OFFSET('Hygiene Data'!$G$12,0,10*ROW('Hygiene Data'!G153)))</f>
        <v/>
      </c>
      <c r="DZ159" s="373" t="str">
        <f ca="1">+IF(OFFSET('Hygiene Data'!$G$13,0,10*ROW('Hygiene Data'!G153))="","",OFFSET('Hygiene Data'!$G$13,0,10*ROW('Hygiene Data'!G153)))</f>
        <v/>
      </c>
      <c r="EA159" s="373" t="str">
        <f ca="1">+IF(OFFSET('Hygiene Data'!$H$11,0,10*ROW('Hygiene Data'!H153))="","",OFFSET('Hygiene Data'!$H$11,0,10*ROW('Hygiene Data'!H153)))</f>
        <v/>
      </c>
      <c r="EB159" s="373" t="str">
        <f ca="1">+IF(OFFSET('Hygiene Data'!$H$12,0,10*ROW('Hygiene Data'!H153))="","",OFFSET('Hygiene Data'!$H$12,0,10*ROW('Hygiene Data'!H153)))</f>
        <v/>
      </c>
      <c r="EC159" s="373" t="str">
        <f ca="1">+IF(OFFSET('Hygiene Data'!$H$13,0,10*ROW('Hygiene Data'!H153))="","",OFFSET('Hygiene Data'!$H$13,0,10*ROW('Hygiene Data'!H153)))</f>
        <v/>
      </c>
      <c r="ED159" s="373" t="str">
        <f ca="1">+IF(OFFSET('Hygiene Data'!$I$11,0,10*ROW('Hygiene Data'!I153))="","",OFFSET('Hygiene Data'!$I$11,0,10*ROW('Hygiene Data'!I153)))</f>
        <v/>
      </c>
      <c r="EE159" s="373" t="str">
        <f ca="1">+IF(OFFSET('Hygiene Data'!$I$12,0,10*ROW('Hygiene Data'!I153))="","",OFFSET('Hygiene Data'!$I$12,0,10*ROW('Hygiene Data'!I153)))</f>
        <v/>
      </c>
      <c r="EF159" s="373" t="str">
        <f ca="1">+IF(OFFSET('Hygiene Data'!$I$13,0,10*ROW('Hygiene Data'!I153))="","",OFFSET('Hygiene Data'!$I$13,0,10*ROW('Hygiene Data'!I153)))</f>
        <v/>
      </c>
    </row>
    <row r="160" spans="1:136" x14ac:dyDescent="0.25">
      <c r="A160" s="482" t="str">
        <f ca="1">+IF(OFFSET('Water Data'!$B$2,0,10*ROW('Water Data'!E154))="","",OFFSET('Water Data'!$B$2,0,10*ROW('Water Data'!E154)))</f>
        <v/>
      </c>
      <c r="B160" s="48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9" t="str">
        <f t="shared" ca="1" si="2"/>
        <v/>
      </c>
      <c r="D160" s="51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3" t="str">
        <f ca="1">+IF(OFFSET('Water Data'!$D$27,0,10*ROW('Water Data'!D154))="","",OFFSET('Water Data'!$D$27,0,10*ROW('Water Data'!D154)))</f>
        <v/>
      </c>
      <c r="BT160" s="373" t="str">
        <f ca="1">+IF(OFFSET('Water Data'!$D$28,0,10*ROW('Water Data'!D154))="","",OFFSET('Water Data'!$D$28,0,10*ROW('Water Data'!D154)))</f>
        <v/>
      </c>
      <c r="BU160" s="373" t="str">
        <f ca="1">+IF(OFFSET('Water Data'!$D$29,0,10*ROW('Water Data'!D154))="","",OFFSET('Water Data'!$D$29,0,10*ROW('Water Data'!D154)))</f>
        <v/>
      </c>
      <c r="BV160" s="373" t="str">
        <f ca="1">+IF(OFFSET('Water Data'!$E$27,0,10*ROW('Water Data'!E154))="","",OFFSET('Water Data'!$E$27,0,10*ROW('Water Data'!E154)))</f>
        <v/>
      </c>
      <c r="BW160" s="373" t="str">
        <f ca="1">+IF(OFFSET('Water Data'!$E$28,0,10*ROW('Water Data'!E154))="","",OFFSET('Water Data'!$E$28,0,10*ROW('Water Data'!E154)))</f>
        <v/>
      </c>
      <c r="BX160" s="373" t="str">
        <f ca="1">+IF(OFFSET('Water Data'!$E$29,0,10*ROW('Water Data'!E154))="","",OFFSET('Water Data'!$E$29,0,10*ROW('Water Data'!E154)))</f>
        <v/>
      </c>
      <c r="BY160" s="373" t="str">
        <f ca="1">+IF(OFFSET('Water Data'!$F$27,0,10*ROW('Water Data'!F154))="","",OFFSET('Water Data'!$F$27,0,10*ROW('Water Data'!F154)))</f>
        <v/>
      </c>
      <c r="BZ160" s="373" t="str">
        <f ca="1">+IF(OFFSET('Water Data'!$F$28,0,10*ROW('Water Data'!F154))="","",OFFSET('Water Data'!$F$28,0,10*ROW('Water Data'!F154)))</f>
        <v/>
      </c>
      <c r="CA160" s="373" t="str">
        <f ca="1">+IF(OFFSET('Water Data'!$F$29,0,10*ROW('Water Data'!F154))="","",OFFSET('Water Data'!$F$29,0,10*ROW('Water Data'!F154)))</f>
        <v/>
      </c>
      <c r="CB160" s="373" t="str">
        <f ca="1">+IF(OFFSET('Water Data'!$G$27,0,10*ROW('Water Data'!G154))="","",OFFSET('Water Data'!$G$27,0,10*ROW('Water Data'!G154)))</f>
        <v/>
      </c>
      <c r="CC160" s="373" t="str">
        <f ca="1">+IF(OFFSET('Water Data'!$G$28,0,10*ROW('Water Data'!G154))="","",OFFSET('Water Data'!$G$28,0,10*ROW('Water Data'!G154)))</f>
        <v/>
      </c>
      <c r="CD160" s="373" t="str">
        <f ca="1">+IF(OFFSET('Water Data'!$G$29,0,10*ROW('Water Data'!G154))="","",OFFSET('Water Data'!$G$29,0,10*ROW('Water Data'!G154)))</f>
        <v/>
      </c>
      <c r="CE160" s="373" t="str">
        <f ca="1">+IF(OFFSET('Water Data'!$H$27,0,10*ROW('Water Data'!H154))="","",OFFSET('Water Data'!$H$27,0,10*ROW('Water Data'!H154)))</f>
        <v/>
      </c>
      <c r="CF160" s="373" t="str">
        <f ca="1">+IF(OFFSET('Water Data'!$H$28,0,10*ROW('Water Data'!H154))="","",OFFSET('Water Data'!$H$28,0,10*ROW('Water Data'!H154)))</f>
        <v/>
      </c>
      <c r="CG160" s="373" t="str">
        <f ca="1">+IF(OFFSET('Water Data'!$H$29,0,10*ROW('Water Data'!H154))="","",OFFSET('Water Data'!$H$29,0,10*ROW('Water Data'!H154)))</f>
        <v/>
      </c>
      <c r="CH160" s="373" t="str">
        <f ca="1">+IF(OFFSET('Water Data'!$I$27,0,10*ROW('Water Data'!I154))="","",OFFSET('Water Data'!$I$27,0,10*ROW('Water Data'!I154)))</f>
        <v/>
      </c>
      <c r="CI160" s="373" t="str">
        <f ca="1">+IF(OFFSET('Water Data'!$I$28,0,10*ROW('Water Data'!I154))="","",OFFSET('Water Data'!$I$28,0,10*ROW('Water Data'!I154)))</f>
        <v/>
      </c>
      <c r="CJ160" s="373" t="str">
        <f ca="1">+IF(OFFSET('Water Data'!$I$29,0,10*ROW('Water Data'!I154))="","",OFFSET('Water Data'!$I$29,0,10*ROW('Water Data'!I154)))</f>
        <v/>
      </c>
      <c r="CK160" s="373" t="str">
        <f ca="1">+IF(OFFSET('Sanitation Data'!$D$28,0,10*ROW('Sanitation Data'!D154))="","",OFFSET('Sanitation Data'!$D$28,0,10*ROW('Sanitation Data'!D154)))</f>
        <v/>
      </c>
      <c r="CL160" s="373" t="str">
        <f ca="1">+IF(OFFSET('Sanitation Data'!$D$29,0,10*ROW('Sanitation Data'!D154))="","",OFFSET('Sanitation Data'!$D$29,0,10*ROW('Sanitation Data'!D154)))</f>
        <v/>
      </c>
      <c r="CM160" s="373" t="str">
        <f ca="1">+IF(OFFSET('Sanitation Data'!$D$30,0,10*ROW('Sanitation Data'!D154))="","",OFFSET('Sanitation Data'!$D$30,0,10*ROW('Sanitation Data'!D154)))</f>
        <v/>
      </c>
      <c r="CN160" s="373" t="str">
        <f ca="1">+IF(OFFSET('Sanitation Data'!$D$31,0,10*ROW('Sanitation Data'!D154))="","",OFFSET('Sanitation Data'!$D$31,0,10*ROW('Sanitation Data'!D154)))</f>
        <v/>
      </c>
      <c r="CO160" s="373" t="str">
        <f ca="1">+IF(OFFSET('Sanitation Data'!$D$32,0,10*ROW('Sanitation Data'!D154))="","",OFFSET('Sanitation Data'!$D$32,0,10*ROW('Sanitation Data'!D154)))</f>
        <v/>
      </c>
      <c r="CP160" s="373" t="str">
        <f ca="1">+IF(OFFSET('Sanitation Data'!$E$28,0,10*ROW('Sanitation Data'!E154))="","",OFFSET('Sanitation Data'!$E$28,0,10*ROW('Sanitation Data'!E154)))</f>
        <v/>
      </c>
      <c r="CQ160" s="373" t="str">
        <f ca="1">+IF(OFFSET('Sanitation Data'!$E$29,0,10*ROW('Sanitation Data'!E154))="","",OFFSET('Sanitation Data'!$E$29,0,10*ROW('Sanitation Data'!E154)))</f>
        <v/>
      </c>
      <c r="CR160" s="373" t="str">
        <f ca="1">+IF(OFFSET('Sanitation Data'!$E$30,0,10*ROW('Sanitation Data'!E154))="","",OFFSET('Sanitation Data'!$E$30,0,10*ROW('Sanitation Data'!E154)))</f>
        <v/>
      </c>
      <c r="CS160" s="373" t="str">
        <f ca="1">+IF(OFFSET('Sanitation Data'!$E$31,0,10*ROW('Sanitation Data'!E154))="","",OFFSET('Sanitation Data'!$E$31,0,10*ROW('Sanitation Data'!E154)))</f>
        <v/>
      </c>
      <c r="CT160" s="373" t="str">
        <f ca="1">+IF(OFFSET('Sanitation Data'!$E$32,0,10*ROW('Sanitation Data'!E154))="","",OFFSET('Sanitation Data'!$E$32,0,10*ROW('Sanitation Data'!E154)))</f>
        <v/>
      </c>
      <c r="CU160" s="373" t="str">
        <f ca="1">+IF(OFFSET('Sanitation Data'!$F$28,0,10*ROW('Sanitation Data'!F154))="","",OFFSET('Sanitation Data'!$F$28,0,10*ROW('Sanitation Data'!F154)))</f>
        <v/>
      </c>
      <c r="CV160" s="373" t="str">
        <f ca="1">+IF(OFFSET('Sanitation Data'!$F$29,0,10*ROW('Sanitation Data'!F154))="","",OFFSET('Sanitation Data'!$F$29,0,10*ROW('Sanitation Data'!F154)))</f>
        <v/>
      </c>
      <c r="CW160" s="373" t="str">
        <f ca="1">+IF(OFFSET('Sanitation Data'!$F$30,0,10*ROW('Sanitation Data'!F154))="","",OFFSET('Sanitation Data'!$F$30,0,10*ROW('Sanitation Data'!F154)))</f>
        <v/>
      </c>
      <c r="CX160" s="373" t="str">
        <f ca="1">+IF(OFFSET('Sanitation Data'!$F$31,0,10*ROW('Sanitation Data'!F154))="","",OFFSET('Sanitation Data'!$F$31,0,10*ROW('Sanitation Data'!F154)))</f>
        <v/>
      </c>
      <c r="CY160" s="373" t="str">
        <f ca="1">+IF(OFFSET('Sanitation Data'!$F$32,0,10*ROW('Sanitation Data'!F154))="","",OFFSET('Sanitation Data'!$F$32,0,10*ROW('Sanitation Data'!F154)))</f>
        <v/>
      </c>
      <c r="CZ160" s="373" t="str">
        <f ca="1">+IF(OFFSET('Sanitation Data'!$G$28,0,10*ROW('Sanitation Data'!G154))="","",OFFSET('Sanitation Data'!$G$28,0,10*ROW('Sanitation Data'!G154)))</f>
        <v/>
      </c>
      <c r="DA160" s="373" t="str">
        <f ca="1">+IF(OFFSET('Sanitation Data'!$G$29,0,10*ROW('Sanitation Data'!G154))="","",OFFSET('Sanitation Data'!$G$29,0,10*ROW('Sanitation Data'!G154)))</f>
        <v/>
      </c>
      <c r="DB160" s="373" t="str">
        <f ca="1">+IF(OFFSET('Sanitation Data'!$G$30,0,10*ROW('Sanitation Data'!G154))="","",OFFSET('Sanitation Data'!$G$30,0,10*ROW('Sanitation Data'!G154)))</f>
        <v/>
      </c>
      <c r="DC160" s="373" t="str">
        <f ca="1">+IF(OFFSET('Sanitation Data'!$G$31,0,10*ROW('Sanitation Data'!G154))="","",OFFSET('Sanitation Data'!$G$31,0,10*ROW('Sanitation Data'!G154)))</f>
        <v/>
      </c>
      <c r="DD160" s="373" t="str">
        <f ca="1">+IF(OFFSET('Sanitation Data'!$G$32,0,10*ROW('Sanitation Data'!G154))="","",OFFSET('Sanitation Data'!$G$32,0,10*ROW('Sanitation Data'!G154)))</f>
        <v/>
      </c>
      <c r="DE160" s="373" t="str">
        <f ca="1">+IF(OFFSET('Sanitation Data'!$H$28,0,10*ROW('Sanitation Data'!H154))="","",OFFSET('Sanitation Data'!$H$28,0,10*ROW('Sanitation Data'!H154)))</f>
        <v/>
      </c>
      <c r="DF160" s="373" t="str">
        <f ca="1">+IF(OFFSET('Sanitation Data'!$H$29,0,10*ROW('Sanitation Data'!H154))="","",OFFSET('Sanitation Data'!$H$29,0,10*ROW('Sanitation Data'!H154)))</f>
        <v/>
      </c>
      <c r="DG160" s="373" t="str">
        <f ca="1">+IF(OFFSET('Sanitation Data'!$H$30,0,10*ROW('Sanitation Data'!H154))="","",OFFSET('Sanitation Data'!$H$30,0,10*ROW('Sanitation Data'!H154)))</f>
        <v/>
      </c>
      <c r="DH160" s="373" t="str">
        <f ca="1">+IF(OFFSET('Sanitation Data'!$H$31,0,10*ROW('Sanitation Data'!H154))="","",OFFSET('Sanitation Data'!$H$31,0,10*ROW('Sanitation Data'!H154)))</f>
        <v/>
      </c>
      <c r="DI160" s="373" t="str">
        <f ca="1">+IF(OFFSET('Sanitation Data'!$H$32,0,10*ROW('Sanitation Data'!H154))="","",OFFSET('Sanitation Data'!$H$32,0,10*ROW('Sanitation Data'!H154)))</f>
        <v/>
      </c>
      <c r="DJ160" s="373" t="str">
        <f ca="1">+IF(OFFSET('Sanitation Data'!$I$28,0,10*ROW('Sanitation Data'!I154))="","",OFFSET('Sanitation Data'!$I$28,0,10*ROW('Sanitation Data'!I154)))</f>
        <v/>
      </c>
      <c r="DK160" s="373" t="str">
        <f ca="1">+IF(OFFSET('Sanitation Data'!$I$29,0,10*ROW('Sanitation Data'!I154))="","",OFFSET('Sanitation Data'!$I$29,0,10*ROW('Sanitation Data'!I154)))</f>
        <v/>
      </c>
      <c r="DL160" s="373" t="str">
        <f ca="1">+IF(OFFSET('Sanitation Data'!$I$30,0,10*ROW('Sanitation Data'!I154))="","",OFFSET('Sanitation Data'!$I$30,0,10*ROW('Sanitation Data'!I154)))</f>
        <v/>
      </c>
      <c r="DM160" s="373" t="str">
        <f ca="1">+IF(OFFSET('Sanitation Data'!$I$31,0,10*ROW('Sanitation Data'!I154))="","",OFFSET('Sanitation Data'!$I$31,0,10*ROW('Sanitation Data'!I154)))</f>
        <v/>
      </c>
      <c r="DN160" s="373" t="str">
        <f ca="1">+IF(OFFSET('Sanitation Data'!$I$32,0,10*ROW('Sanitation Data'!I154))="","",OFFSET('Sanitation Data'!$I$32,0,10*ROW('Sanitation Data'!I154)))</f>
        <v/>
      </c>
      <c r="DO160" s="373" t="str">
        <f ca="1">+IF(OFFSET('Hygiene Data'!$D$11,0,10*ROW('Hygiene Data'!D154))="","",OFFSET('Hygiene Data'!$D$11,0,10*ROW('Hygiene Data'!D154)))</f>
        <v/>
      </c>
      <c r="DP160" s="373" t="str">
        <f ca="1">+IF(OFFSET('Hygiene Data'!$D$12,0,10*ROW('Hygiene Data'!D154))="","",OFFSET('Hygiene Data'!$D$12,0,10*ROW('Hygiene Data'!D154)))</f>
        <v/>
      </c>
      <c r="DQ160" s="373" t="str">
        <f ca="1">+IF(OFFSET('Hygiene Data'!$D$13,0,10*ROW('Hygiene Data'!D154))="","",OFFSET('Hygiene Data'!$D$13,0,10*ROW('Hygiene Data'!D154)))</f>
        <v/>
      </c>
      <c r="DR160" s="373" t="str">
        <f ca="1">+IF(OFFSET('Hygiene Data'!$E$11,0,10*ROW('Hygiene Data'!E154))="","",OFFSET('Hygiene Data'!$E$11,0,10*ROW('Hygiene Data'!E154)))</f>
        <v/>
      </c>
      <c r="DS160" s="373" t="str">
        <f ca="1">+IF(OFFSET('Hygiene Data'!$E$12,0,10*ROW('Hygiene Data'!E154))="","",OFFSET('Hygiene Data'!$E$12,0,10*ROW('Hygiene Data'!E154)))</f>
        <v/>
      </c>
      <c r="DT160" s="373" t="str">
        <f ca="1">+IF(OFFSET('Hygiene Data'!$E$13,0,10*ROW('Hygiene Data'!E154))="","",OFFSET('Hygiene Data'!$E$13,0,10*ROW('Hygiene Data'!E154)))</f>
        <v/>
      </c>
      <c r="DU160" s="373" t="str">
        <f ca="1">+IF(OFFSET('Hygiene Data'!$F$11,0,10*ROW('Hygiene Data'!F154))="","",OFFSET('Hygiene Data'!$F$11,0,10*ROW('Hygiene Data'!F154)))</f>
        <v/>
      </c>
      <c r="DV160" s="373" t="str">
        <f ca="1">+IF(OFFSET('Hygiene Data'!$F$12,0,10*ROW('Hygiene Data'!F154))="","",OFFSET('Hygiene Data'!$F$12,0,10*ROW('Hygiene Data'!F154)))</f>
        <v/>
      </c>
      <c r="DW160" s="373" t="str">
        <f ca="1">+IF(OFFSET('Hygiene Data'!$F$13,0,10*ROW('Hygiene Data'!F154))="","",OFFSET('Hygiene Data'!$F$13,0,10*ROW('Hygiene Data'!F154)))</f>
        <v/>
      </c>
      <c r="DX160" s="373" t="str">
        <f ca="1">+IF(OFFSET('Hygiene Data'!$G$11,0,10*ROW('Hygiene Data'!G154))="","",OFFSET('Hygiene Data'!$G$11,0,10*ROW('Hygiene Data'!G154)))</f>
        <v/>
      </c>
      <c r="DY160" s="373" t="str">
        <f ca="1">+IF(OFFSET('Hygiene Data'!$G$12,0,10*ROW('Hygiene Data'!G154))="","",OFFSET('Hygiene Data'!$G$12,0,10*ROW('Hygiene Data'!G154)))</f>
        <v/>
      </c>
      <c r="DZ160" s="373" t="str">
        <f ca="1">+IF(OFFSET('Hygiene Data'!$G$13,0,10*ROW('Hygiene Data'!G154))="","",OFFSET('Hygiene Data'!$G$13,0,10*ROW('Hygiene Data'!G154)))</f>
        <v/>
      </c>
      <c r="EA160" s="373" t="str">
        <f ca="1">+IF(OFFSET('Hygiene Data'!$H$11,0,10*ROW('Hygiene Data'!H154))="","",OFFSET('Hygiene Data'!$H$11,0,10*ROW('Hygiene Data'!H154)))</f>
        <v/>
      </c>
      <c r="EB160" s="373" t="str">
        <f ca="1">+IF(OFFSET('Hygiene Data'!$H$12,0,10*ROW('Hygiene Data'!H154))="","",OFFSET('Hygiene Data'!$H$12,0,10*ROW('Hygiene Data'!H154)))</f>
        <v/>
      </c>
      <c r="EC160" s="373" t="str">
        <f ca="1">+IF(OFFSET('Hygiene Data'!$H$13,0,10*ROW('Hygiene Data'!H154))="","",OFFSET('Hygiene Data'!$H$13,0,10*ROW('Hygiene Data'!H154)))</f>
        <v/>
      </c>
      <c r="ED160" s="373" t="str">
        <f ca="1">+IF(OFFSET('Hygiene Data'!$I$11,0,10*ROW('Hygiene Data'!I154))="","",OFFSET('Hygiene Data'!$I$11,0,10*ROW('Hygiene Data'!I154)))</f>
        <v/>
      </c>
      <c r="EE160" s="373" t="str">
        <f ca="1">+IF(OFFSET('Hygiene Data'!$I$12,0,10*ROW('Hygiene Data'!I154))="","",OFFSET('Hygiene Data'!$I$12,0,10*ROW('Hygiene Data'!I154)))</f>
        <v/>
      </c>
      <c r="EF160" s="373" t="str">
        <f ca="1">+IF(OFFSET('Hygiene Data'!$I$13,0,10*ROW('Hygiene Data'!I154))="","",OFFSET('Hygiene Data'!$I$13,0,10*ROW('Hygiene Data'!I154)))</f>
        <v/>
      </c>
    </row>
    <row r="161" spans="1:136" x14ac:dyDescent="0.25">
      <c r="A161" s="482" t="str">
        <f ca="1">+IF(OFFSET('Water Data'!$B$2,0,10*ROW('Water Data'!E155))="","",OFFSET('Water Data'!$B$2,0,10*ROW('Water Data'!E155)))</f>
        <v/>
      </c>
      <c r="B161" s="48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9" t="str">
        <f t="shared" ca="1" si="2"/>
        <v/>
      </c>
      <c r="D161" s="51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3" t="str">
        <f ca="1">+IF(OFFSET('Water Data'!$D$27,0,10*ROW('Water Data'!D155))="","",OFFSET('Water Data'!$D$27,0,10*ROW('Water Data'!D155)))</f>
        <v/>
      </c>
      <c r="BT161" s="373" t="str">
        <f ca="1">+IF(OFFSET('Water Data'!$D$28,0,10*ROW('Water Data'!D155))="","",OFFSET('Water Data'!$D$28,0,10*ROW('Water Data'!D155)))</f>
        <v/>
      </c>
      <c r="BU161" s="373" t="str">
        <f ca="1">+IF(OFFSET('Water Data'!$D$29,0,10*ROW('Water Data'!D155))="","",OFFSET('Water Data'!$D$29,0,10*ROW('Water Data'!D155)))</f>
        <v/>
      </c>
      <c r="BV161" s="373" t="str">
        <f ca="1">+IF(OFFSET('Water Data'!$E$27,0,10*ROW('Water Data'!E155))="","",OFFSET('Water Data'!$E$27,0,10*ROW('Water Data'!E155)))</f>
        <v/>
      </c>
      <c r="BW161" s="373" t="str">
        <f ca="1">+IF(OFFSET('Water Data'!$E$28,0,10*ROW('Water Data'!E155))="","",OFFSET('Water Data'!$E$28,0,10*ROW('Water Data'!E155)))</f>
        <v/>
      </c>
      <c r="BX161" s="373" t="str">
        <f ca="1">+IF(OFFSET('Water Data'!$E$29,0,10*ROW('Water Data'!E155))="","",OFFSET('Water Data'!$E$29,0,10*ROW('Water Data'!E155)))</f>
        <v/>
      </c>
      <c r="BY161" s="373" t="str">
        <f ca="1">+IF(OFFSET('Water Data'!$F$27,0,10*ROW('Water Data'!F155))="","",OFFSET('Water Data'!$F$27,0,10*ROW('Water Data'!F155)))</f>
        <v/>
      </c>
      <c r="BZ161" s="373" t="str">
        <f ca="1">+IF(OFFSET('Water Data'!$F$28,0,10*ROW('Water Data'!F155))="","",OFFSET('Water Data'!$F$28,0,10*ROW('Water Data'!F155)))</f>
        <v/>
      </c>
      <c r="CA161" s="373" t="str">
        <f ca="1">+IF(OFFSET('Water Data'!$F$29,0,10*ROW('Water Data'!F155))="","",OFFSET('Water Data'!$F$29,0,10*ROW('Water Data'!F155)))</f>
        <v/>
      </c>
      <c r="CB161" s="373" t="str">
        <f ca="1">+IF(OFFSET('Water Data'!$G$27,0,10*ROW('Water Data'!G155))="","",OFFSET('Water Data'!$G$27,0,10*ROW('Water Data'!G155)))</f>
        <v/>
      </c>
      <c r="CC161" s="373" t="str">
        <f ca="1">+IF(OFFSET('Water Data'!$G$28,0,10*ROW('Water Data'!G155))="","",OFFSET('Water Data'!$G$28,0,10*ROW('Water Data'!G155)))</f>
        <v/>
      </c>
      <c r="CD161" s="373" t="str">
        <f ca="1">+IF(OFFSET('Water Data'!$G$29,0,10*ROW('Water Data'!G155))="","",OFFSET('Water Data'!$G$29,0,10*ROW('Water Data'!G155)))</f>
        <v/>
      </c>
      <c r="CE161" s="373" t="str">
        <f ca="1">+IF(OFFSET('Water Data'!$H$27,0,10*ROW('Water Data'!H155))="","",OFFSET('Water Data'!$H$27,0,10*ROW('Water Data'!H155)))</f>
        <v/>
      </c>
      <c r="CF161" s="373" t="str">
        <f ca="1">+IF(OFFSET('Water Data'!$H$28,0,10*ROW('Water Data'!H155))="","",OFFSET('Water Data'!$H$28,0,10*ROW('Water Data'!H155)))</f>
        <v/>
      </c>
      <c r="CG161" s="373" t="str">
        <f ca="1">+IF(OFFSET('Water Data'!$H$29,0,10*ROW('Water Data'!H155))="","",OFFSET('Water Data'!$H$29,0,10*ROW('Water Data'!H155)))</f>
        <v/>
      </c>
      <c r="CH161" s="373" t="str">
        <f ca="1">+IF(OFFSET('Water Data'!$I$27,0,10*ROW('Water Data'!I155))="","",OFFSET('Water Data'!$I$27,0,10*ROW('Water Data'!I155)))</f>
        <v/>
      </c>
      <c r="CI161" s="373" t="str">
        <f ca="1">+IF(OFFSET('Water Data'!$I$28,0,10*ROW('Water Data'!I155))="","",OFFSET('Water Data'!$I$28,0,10*ROW('Water Data'!I155)))</f>
        <v/>
      </c>
      <c r="CJ161" s="373" t="str">
        <f ca="1">+IF(OFFSET('Water Data'!$I$29,0,10*ROW('Water Data'!I155))="","",OFFSET('Water Data'!$I$29,0,10*ROW('Water Data'!I155)))</f>
        <v/>
      </c>
      <c r="CK161" s="373" t="str">
        <f ca="1">+IF(OFFSET('Sanitation Data'!$D$28,0,10*ROW('Sanitation Data'!D155))="","",OFFSET('Sanitation Data'!$D$28,0,10*ROW('Sanitation Data'!D155)))</f>
        <v/>
      </c>
      <c r="CL161" s="373" t="str">
        <f ca="1">+IF(OFFSET('Sanitation Data'!$D$29,0,10*ROW('Sanitation Data'!D155))="","",OFFSET('Sanitation Data'!$D$29,0,10*ROW('Sanitation Data'!D155)))</f>
        <v/>
      </c>
      <c r="CM161" s="373" t="str">
        <f ca="1">+IF(OFFSET('Sanitation Data'!$D$30,0,10*ROW('Sanitation Data'!D155))="","",OFFSET('Sanitation Data'!$D$30,0,10*ROW('Sanitation Data'!D155)))</f>
        <v/>
      </c>
      <c r="CN161" s="373" t="str">
        <f ca="1">+IF(OFFSET('Sanitation Data'!$D$31,0,10*ROW('Sanitation Data'!D155))="","",OFFSET('Sanitation Data'!$D$31,0,10*ROW('Sanitation Data'!D155)))</f>
        <v/>
      </c>
      <c r="CO161" s="373" t="str">
        <f ca="1">+IF(OFFSET('Sanitation Data'!$D$32,0,10*ROW('Sanitation Data'!D155))="","",OFFSET('Sanitation Data'!$D$32,0,10*ROW('Sanitation Data'!D155)))</f>
        <v/>
      </c>
      <c r="CP161" s="373" t="str">
        <f ca="1">+IF(OFFSET('Sanitation Data'!$E$28,0,10*ROW('Sanitation Data'!E155))="","",OFFSET('Sanitation Data'!$E$28,0,10*ROW('Sanitation Data'!E155)))</f>
        <v/>
      </c>
      <c r="CQ161" s="373" t="str">
        <f ca="1">+IF(OFFSET('Sanitation Data'!$E$29,0,10*ROW('Sanitation Data'!E155))="","",OFFSET('Sanitation Data'!$E$29,0,10*ROW('Sanitation Data'!E155)))</f>
        <v/>
      </c>
      <c r="CR161" s="373" t="str">
        <f ca="1">+IF(OFFSET('Sanitation Data'!$E$30,0,10*ROW('Sanitation Data'!E155))="","",OFFSET('Sanitation Data'!$E$30,0,10*ROW('Sanitation Data'!E155)))</f>
        <v/>
      </c>
      <c r="CS161" s="373" t="str">
        <f ca="1">+IF(OFFSET('Sanitation Data'!$E$31,0,10*ROW('Sanitation Data'!E155))="","",OFFSET('Sanitation Data'!$E$31,0,10*ROW('Sanitation Data'!E155)))</f>
        <v/>
      </c>
      <c r="CT161" s="373" t="str">
        <f ca="1">+IF(OFFSET('Sanitation Data'!$E$32,0,10*ROW('Sanitation Data'!E155))="","",OFFSET('Sanitation Data'!$E$32,0,10*ROW('Sanitation Data'!E155)))</f>
        <v/>
      </c>
      <c r="CU161" s="373" t="str">
        <f ca="1">+IF(OFFSET('Sanitation Data'!$F$28,0,10*ROW('Sanitation Data'!F155))="","",OFFSET('Sanitation Data'!$F$28,0,10*ROW('Sanitation Data'!F155)))</f>
        <v/>
      </c>
      <c r="CV161" s="373" t="str">
        <f ca="1">+IF(OFFSET('Sanitation Data'!$F$29,0,10*ROW('Sanitation Data'!F155))="","",OFFSET('Sanitation Data'!$F$29,0,10*ROW('Sanitation Data'!F155)))</f>
        <v/>
      </c>
      <c r="CW161" s="373" t="str">
        <f ca="1">+IF(OFFSET('Sanitation Data'!$F$30,0,10*ROW('Sanitation Data'!F155))="","",OFFSET('Sanitation Data'!$F$30,0,10*ROW('Sanitation Data'!F155)))</f>
        <v/>
      </c>
      <c r="CX161" s="373" t="str">
        <f ca="1">+IF(OFFSET('Sanitation Data'!$F$31,0,10*ROW('Sanitation Data'!F155))="","",OFFSET('Sanitation Data'!$F$31,0,10*ROW('Sanitation Data'!F155)))</f>
        <v/>
      </c>
      <c r="CY161" s="373" t="str">
        <f ca="1">+IF(OFFSET('Sanitation Data'!$F$32,0,10*ROW('Sanitation Data'!F155))="","",OFFSET('Sanitation Data'!$F$32,0,10*ROW('Sanitation Data'!F155)))</f>
        <v/>
      </c>
      <c r="CZ161" s="373" t="str">
        <f ca="1">+IF(OFFSET('Sanitation Data'!$G$28,0,10*ROW('Sanitation Data'!G155))="","",OFFSET('Sanitation Data'!$G$28,0,10*ROW('Sanitation Data'!G155)))</f>
        <v/>
      </c>
      <c r="DA161" s="373" t="str">
        <f ca="1">+IF(OFFSET('Sanitation Data'!$G$29,0,10*ROW('Sanitation Data'!G155))="","",OFFSET('Sanitation Data'!$G$29,0,10*ROW('Sanitation Data'!G155)))</f>
        <v/>
      </c>
      <c r="DB161" s="373" t="str">
        <f ca="1">+IF(OFFSET('Sanitation Data'!$G$30,0,10*ROW('Sanitation Data'!G155))="","",OFFSET('Sanitation Data'!$G$30,0,10*ROW('Sanitation Data'!G155)))</f>
        <v/>
      </c>
      <c r="DC161" s="373" t="str">
        <f ca="1">+IF(OFFSET('Sanitation Data'!$G$31,0,10*ROW('Sanitation Data'!G155))="","",OFFSET('Sanitation Data'!$G$31,0,10*ROW('Sanitation Data'!G155)))</f>
        <v/>
      </c>
      <c r="DD161" s="373" t="str">
        <f ca="1">+IF(OFFSET('Sanitation Data'!$G$32,0,10*ROW('Sanitation Data'!G155))="","",OFFSET('Sanitation Data'!$G$32,0,10*ROW('Sanitation Data'!G155)))</f>
        <v/>
      </c>
      <c r="DE161" s="373" t="str">
        <f ca="1">+IF(OFFSET('Sanitation Data'!$H$28,0,10*ROW('Sanitation Data'!H155))="","",OFFSET('Sanitation Data'!$H$28,0,10*ROW('Sanitation Data'!H155)))</f>
        <v/>
      </c>
      <c r="DF161" s="373" t="str">
        <f ca="1">+IF(OFFSET('Sanitation Data'!$H$29,0,10*ROW('Sanitation Data'!H155))="","",OFFSET('Sanitation Data'!$H$29,0,10*ROW('Sanitation Data'!H155)))</f>
        <v/>
      </c>
      <c r="DG161" s="373" t="str">
        <f ca="1">+IF(OFFSET('Sanitation Data'!$H$30,0,10*ROW('Sanitation Data'!H155))="","",OFFSET('Sanitation Data'!$H$30,0,10*ROW('Sanitation Data'!H155)))</f>
        <v/>
      </c>
      <c r="DH161" s="373" t="str">
        <f ca="1">+IF(OFFSET('Sanitation Data'!$H$31,0,10*ROW('Sanitation Data'!H155))="","",OFFSET('Sanitation Data'!$H$31,0,10*ROW('Sanitation Data'!H155)))</f>
        <v/>
      </c>
      <c r="DI161" s="373" t="str">
        <f ca="1">+IF(OFFSET('Sanitation Data'!$H$32,0,10*ROW('Sanitation Data'!H155))="","",OFFSET('Sanitation Data'!$H$32,0,10*ROW('Sanitation Data'!H155)))</f>
        <v/>
      </c>
      <c r="DJ161" s="373" t="str">
        <f ca="1">+IF(OFFSET('Sanitation Data'!$I$28,0,10*ROW('Sanitation Data'!I155))="","",OFFSET('Sanitation Data'!$I$28,0,10*ROW('Sanitation Data'!I155)))</f>
        <v/>
      </c>
      <c r="DK161" s="373" t="str">
        <f ca="1">+IF(OFFSET('Sanitation Data'!$I$29,0,10*ROW('Sanitation Data'!I155))="","",OFFSET('Sanitation Data'!$I$29,0,10*ROW('Sanitation Data'!I155)))</f>
        <v/>
      </c>
      <c r="DL161" s="373" t="str">
        <f ca="1">+IF(OFFSET('Sanitation Data'!$I$30,0,10*ROW('Sanitation Data'!I155))="","",OFFSET('Sanitation Data'!$I$30,0,10*ROW('Sanitation Data'!I155)))</f>
        <v/>
      </c>
      <c r="DM161" s="373" t="str">
        <f ca="1">+IF(OFFSET('Sanitation Data'!$I$31,0,10*ROW('Sanitation Data'!I155))="","",OFFSET('Sanitation Data'!$I$31,0,10*ROW('Sanitation Data'!I155)))</f>
        <v/>
      </c>
      <c r="DN161" s="373" t="str">
        <f ca="1">+IF(OFFSET('Sanitation Data'!$I$32,0,10*ROW('Sanitation Data'!I155))="","",OFFSET('Sanitation Data'!$I$32,0,10*ROW('Sanitation Data'!I155)))</f>
        <v/>
      </c>
      <c r="DO161" s="373" t="str">
        <f ca="1">+IF(OFFSET('Hygiene Data'!$D$11,0,10*ROW('Hygiene Data'!D155))="","",OFFSET('Hygiene Data'!$D$11,0,10*ROW('Hygiene Data'!D155)))</f>
        <v/>
      </c>
      <c r="DP161" s="373" t="str">
        <f ca="1">+IF(OFFSET('Hygiene Data'!$D$12,0,10*ROW('Hygiene Data'!D155))="","",OFFSET('Hygiene Data'!$D$12,0,10*ROW('Hygiene Data'!D155)))</f>
        <v/>
      </c>
      <c r="DQ161" s="373" t="str">
        <f ca="1">+IF(OFFSET('Hygiene Data'!$D$13,0,10*ROW('Hygiene Data'!D155))="","",OFFSET('Hygiene Data'!$D$13,0,10*ROW('Hygiene Data'!D155)))</f>
        <v/>
      </c>
      <c r="DR161" s="373" t="str">
        <f ca="1">+IF(OFFSET('Hygiene Data'!$E$11,0,10*ROW('Hygiene Data'!E155))="","",OFFSET('Hygiene Data'!$E$11,0,10*ROW('Hygiene Data'!E155)))</f>
        <v/>
      </c>
      <c r="DS161" s="373" t="str">
        <f ca="1">+IF(OFFSET('Hygiene Data'!$E$12,0,10*ROW('Hygiene Data'!E155))="","",OFFSET('Hygiene Data'!$E$12,0,10*ROW('Hygiene Data'!E155)))</f>
        <v/>
      </c>
      <c r="DT161" s="373" t="str">
        <f ca="1">+IF(OFFSET('Hygiene Data'!$E$13,0,10*ROW('Hygiene Data'!E155))="","",OFFSET('Hygiene Data'!$E$13,0,10*ROW('Hygiene Data'!E155)))</f>
        <v/>
      </c>
      <c r="DU161" s="373" t="str">
        <f ca="1">+IF(OFFSET('Hygiene Data'!$F$11,0,10*ROW('Hygiene Data'!F155))="","",OFFSET('Hygiene Data'!$F$11,0,10*ROW('Hygiene Data'!F155)))</f>
        <v/>
      </c>
      <c r="DV161" s="373" t="str">
        <f ca="1">+IF(OFFSET('Hygiene Data'!$F$12,0,10*ROW('Hygiene Data'!F155))="","",OFFSET('Hygiene Data'!$F$12,0,10*ROW('Hygiene Data'!F155)))</f>
        <v/>
      </c>
      <c r="DW161" s="373" t="str">
        <f ca="1">+IF(OFFSET('Hygiene Data'!$F$13,0,10*ROW('Hygiene Data'!F155))="","",OFFSET('Hygiene Data'!$F$13,0,10*ROW('Hygiene Data'!F155)))</f>
        <v/>
      </c>
      <c r="DX161" s="373" t="str">
        <f ca="1">+IF(OFFSET('Hygiene Data'!$G$11,0,10*ROW('Hygiene Data'!G155))="","",OFFSET('Hygiene Data'!$G$11,0,10*ROW('Hygiene Data'!G155)))</f>
        <v/>
      </c>
      <c r="DY161" s="373" t="str">
        <f ca="1">+IF(OFFSET('Hygiene Data'!$G$12,0,10*ROW('Hygiene Data'!G155))="","",OFFSET('Hygiene Data'!$G$12,0,10*ROW('Hygiene Data'!G155)))</f>
        <v/>
      </c>
      <c r="DZ161" s="373" t="str">
        <f ca="1">+IF(OFFSET('Hygiene Data'!$G$13,0,10*ROW('Hygiene Data'!G155))="","",OFFSET('Hygiene Data'!$G$13,0,10*ROW('Hygiene Data'!G155)))</f>
        <v/>
      </c>
      <c r="EA161" s="373" t="str">
        <f ca="1">+IF(OFFSET('Hygiene Data'!$H$11,0,10*ROW('Hygiene Data'!H155))="","",OFFSET('Hygiene Data'!$H$11,0,10*ROW('Hygiene Data'!H155)))</f>
        <v/>
      </c>
      <c r="EB161" s="373" t="str">
        <f ca="1">+IF(OFFSET('Hygiene Data'!$H$12,0,10*ROW('Hygiene Data'!H155))="","",OFFSET('Hygiene Data'!$H$12,0,10*ROW('Hygiene Data'!H155)))</f>
        <v/>
      </c>
      <c r="EC161" s="373" t="str">
        <f ca="1">+IF(OFFSET('Hygiene Data'!$H$13,0,10*ROW('Hygiene Data'!H155))="","",OFFSET('Hygiene Data'!$H$13,0,10*ROW('Hygiene Data'!H155)))</f>
        <v/>
      </c>
      <c r="ED161" s="373" t="str">
        <f ca="1">+IF(OFFSET('Hygiene Data'!$I$11,0,10*ROW('Hygiene Data'!I155))="","",OFFSET('Hygiene Data'!$I$11,0,10*ROW('Hygiene Data'!I155)))</f>
        <v/>
      </c>
      <c r="EE161" s="373" t="str">
        <f ca="1">+IF(OFFSET('Hygiene Data'!$I$12,0,10*ROW('Hygiene Data'!I155))="","",OFFSET('Hygiene Data'!$I$12,0,10*ROW('Hygiene Data'!I155)))</f>
        <v/>
      </c>
      <c r="EF161" s="373" t="str">
        <f ca="1">+IF(OFFSET('Hygiene Data'!$I$13,0,10*ROW('Hygiene Data'!I155))="","",OFFSET('Hygiene Data'!$I$13,0,10*ROW('Hygiene Data'!I155)))</f>
        <v/>
      </c>
    </row>
    <row r="162" spans="1:136" x14ac:dyDescent="0.25">
      <c r="A162" s="482" t="str">
        <f ca="1">+IF(OFFSET('Water Data'!$B$2,0,10*ROW('Water Data'!E156))="","",OFFSET('Water Data'!$B$2,0,10*ROW('Water Data'!E156)))</f>
        <v/>
      </c>
      <c r="B162" s="48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9" t="str">
        <f t="shared" ca="1" si="2"/>
        <v/>
      </c>
      <c r="D162" s="51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3" t="str">
        <f ca="1">+IF(OFFSET('Water Data'!$D$27,0,10*ROW('Water Data'!D156))="","",OFFSET('Water Data'!$D$27,0,10*ROW('Water Data'!D156)))</f>
        <v/>
      </c>
      <c r="BT162" s="373" t="str">
        <f ca="1">+IF(OFFSET('Water Data'!$D$28,0,10*ROW('Water Data'!D156))="","",OFFSET('Water Data'!$D$28,0,10*ROW('Water Data'!D156)))</f>
        <v/>
      </c>
      <c r="BU162" s="373" t="str">
        <f ca="1">+IF(OFFSET('Water Data'!$D$29,0,10*ROW('Water Data'!D156))="","",OFFSET('Water Data'!$D$29,0,10*ROW('Water Data'!D156)))</f>
        <v/>
      </c>
      <c r="BV162" s="373" t="str">
        <f ca="1">+IF(OFFSET('Water Data'!$E$27,0,10*ROW('Water Data'!E156))="","",OFFSET('Water Data'!$E$27,0,10*ROW('Water Data'!E156)))</f>
        <v/>
      </c>
      <c r="BW162" s="373" t="str">
        <f ca="1">+IF(OFFSET('Water Data'!$E$28,0,10*ROW('Water Data'!E156))="","",OFFSET('Water Data'!$E$28,0,10*ROW('Water Data'!E156)))</f>
        <v/>
      </c>
      <c r="BX162" s="373" t="str">
        <f ca="1">+IF(OFFSET('Water Data'!$E$29,0,10*ROW('Water Data'!E156))="","",OFFSET('Water Data'!$E$29,0,10*ROW('Water Data'!E156)))</f>
        <v/>
      </c>
      <c r="BY162" s="373" t="str">
        <f ca="1">+IF(OFFSET('Water Data'!$F$27,0,10*ROW('Water Data'!F156))="","",OFFSET('Water Data'!$F$27,0,10*ROW('Water Data'!F156)))</f>
        <v/>
      </c>
      <c r="BZ162" s="373" t="str">
        <f ca="1">+IF(OFFSET('Water Data'!$F$28,0,10*ROW('Water Data'!F156))="","",OFFSET('Water Data'!$F$28,0,10*ROW('Water Data'!F156)))</f>
        <v/>
      </c>
      <c r="CA162" s="373" t="str">
        <f ca="1">+IF(OFFSET('Water Data'!$F$29,0,10*ROW('Water Data'!F156))="","",OFFSET('Water Data'!$F$29,0,10*ROW('Water Data'!F156)))</f>
        <v/>
      </c>
      <c r="CB162" s="373" t="str">
        <f ca="1">+IF(OFFSET('Water Data'!$G$27,0,10*ROW('Water Data'!G156))="","",OFFSET('Water Data'!$G$27,0,10*ROW('Water Data'!G156)))</f>
        <v/>
      </c>
      <c r="CC162" s="373" t="str">
        <f ca="1">+IF(OFFSET('Water Data'!$G$28,0,10*ROW('Water Data'!G156))="","",OFFSET('Water Data'!$G$28,0,10*ROW('Water Data'!G156)))</f>
        <v/>
      </c>
      <c r="CD162" s="373" t="str">
        <f ca="1">+IF(OFFSET('Water Data'!$G$29,0,10*ROW('Water Data'!G156))="","",OFFSET('Water Data'!$G$29,0,10*ROW('Water Data'!G156)))</f>
        <v/>
      </c>
      <c r="CE162" s="373" t="str">
        <f ca="1">+IF(OFFSET('Water Data'!$H$27,0,10*ROW('Water Data'!H156))="","",OFFSET('Water Data'!$H$27,0,10*ROW('Water Data'!H156)))</f>
        <v/>
      </c>
      <c r="CF162" s="373" t="str">
        <f ca="1">+IF(OFFSET('Water Data'!$H$28,0,10*ROW('Water Data'!H156))="","",OFFSET('Water Data'!$H$28,0,10*ROW('Water Data'!H156)))</f>
        <v/>
      </c>
      <c r="CG162" s="373" t="str">
        <f ca="1">+IF(OFFSET('Water Data'!$H$29,0,10*ROW('Water Data'!H156))="","",OFFSET('Water Data'!$H$29,0,10*ROW('Water Data'!H156)))</f>
        <v/>
      </c>
      <c r="CH162" s="373" t="str">
        <f ca="1">+IF(OFFSET('Water Data'!$I$27,0,10*ROW('Water Data'!I156))="","",OFFSET('Water Data'!$I$27,0,10*ROW('Water Data'!I156)))</f>
        <v/>
      </c>
      <c r="CI162" s="373" t="str">
        <f ca="1">+IF(OFFSET('Water Data'!$I$28,0,10*ROW('Water Data'!I156))="","",OFFSET('Water Data'!$I$28,0,10*ROW('Water Data'!I156)))</f>
        <v/>
      </c>
      <c r="CJ162" s="373" t="str">
        <f ca="1">+IF(OFFSET('Water Data'!$I$29,0,10*ROW('Water Data'!I156))="","",OFFSET('Water Data'!$I$29,0,10*ROW('Water Data'!I156)))</f>
        <v/>
      </c>
      <c r="CK162" s="373" t="str">
        <f ca="1">+IF(OFFSET('Sanitation Data'!$D$28,0,10*ROW('Sanitation Data'!D156))="","",OFFSET('Sanitation Data'!$D$28,0,10*ROW('Sanitation Data'!D156)))</f>
        <v/>
      </c>
      <c r="CL162" s="373" t="str">
        <f ca="1">+IF(OFFSET('Sanitation Data'!$D$29,0,10*ROW('Sanitation Data'!D156))="","",OFFSET('Sanitation Data'!$D$29,0,10*ROW('Sanitation Data'!D156)))</f>
        <v/>
      </c>
      <c r="CM162" s="373" t="str">
        <f ca="1">+IF(OFFSET('Sanitation Data'!$D$30,0,10*ROW('Sanitation Data'!D156))="","",OFFSET('Sanitation Data'!$D$30,0,10*ROW('Sanitation Data'!D156)))</f>
        <v/>
      </c>
      <c r="CN162" s="373" t="str">
        <f ca="1">+IF(OFFSET('Sanitation Data'!$D$31,0,10*ROW('Sanitation Data'!D156))="","",OFFSET('Sanitation Data'!$D$31,0,10*ROW('Sanitation Data'!D156)))</f>
        <v/>
      </c>
      <c r="CO162" s="373" t="str">
        <f ca="1">+IF(OFFSET('Sanitation Data'!$D$32,0,10*ROW('Sanitation Data'!D156))="","",OFFSET('Sanitation Data'!$D$32,0,10*ROW('Sanitation Data'!D156)))</f>
        <v/>
      </c>
      <c r="CP162" s="373" t="str">
        <f ca="1">+IF(OFFSET('Sanitation Data'!$E$28,0,10*ROW('Sanitation Data'!E156))="","",OFFSET('Sanitation Data'!$E$28,0,10*ROW('Sanitation Data'!E156)))</f>
        <v/>
      </c>
      <c r="CQ162" s="373" t="str">
        <f ca="1">+IF(OFFSET('Sanitation Data'!$E$29,0,10*ROW('Sanitation Data'!E156))="","",OFFSET('Sanitation Data'!$E$29,0,10*ROW('Sanitation Data'!E156)))</f>
        <v/>
      </c>
      <c r="CR162" s="373" t="str">
        <f ca="1">+IF(OFFSET('Sanitation Data'!$E$30,0,10*ROW('Sanitation Data'!E156))="","",OFFSET('Sanitation Data'!$E$30,0,10*ROW('Sanitation Data'!E156)))</f>
        <v/>
      </c>
      <c r="CS162" s="373" t="str">
        <f ca="1">+IF(OFFSET('Sanitation Data'!$E$31,0,10*ROW('Sanitation Data'!E156))="","",OFFSET('Sanitation Data'!$E$31,0,10*ROW('Sanitation Data'!E156)))</f>
        <v/>
      </c>
      <c r="CT162" s="373" t="str">
        <f ca="1">+IF(OFFSET('Sanitation Data'!$E$32,0,10*ROW('Sanitation Data'!E156))="","",OFFSET('Sanitation Data'!$E$32,0,10*ROW('Sanitation Data'!E156)))</f>
        <v/>
      </c>
      <c r="CU162" s="373" t="str">
        <f ca="1">+IF(OFFSET('Sanitation Data'!$F$28,0,10*ROW('Sanitation Data'!F156))="","",OFFSET('Sanitation Data'!$F$28,0,10*ROW('Sanitation Data'!F156)))</f>
        <v/>
      </c>
      <c r="CV162" s="373" t="str">
        <f ca="1">+IF(OFFSET('Sanitation Data'!$F$29,0,10*ROW('Sanitation Data'!F156))="","",OFFSET('Sanitation Data'!$F$29,0,10*ROW('Sanitation Data'!F156)))</f>
        <v/>
      </c>
      <c r="CW162" s="373" t="str">
        <f ca="1">+IF(OFFSET('Sanitation Data'!$F$30,0,10*ROW('Sanitation Data'!F156))="","",OFFSET('Sanitation Data'!$F$30,0,10*ROW('Sanitation Data'!F156)))</f>
        <v/>
      </c>
      <c r="CX162" s="373" t="str">
        <f ca="1">+IF(OFFSET('Sanitation Data'!$F$31,0,10*ROW('Sanitation Data'!F156))="","",OFFSET('Sanitation Data'!$F$31,0,10*ROW('Sanitation Data'!F156)))</f>
        <v/>
      </c>
      <c r="CY162" s="373" t="str">
        <f ca="1">+IF(OFFSET('Sanitation Data'!$F$32,0,10*ROW('Sanitation Data'!F156))="","",OFFSET('Sanitation Data'!$F$32,0,10*ROW('Sanitation Data'!F156)))</f>
        <v/>
      </c>
      <c r="CZ162" s="373" t="str">
        <f ca="1">+IF(OFFSET('Sanitation Data'!$G$28,0,10*ROW('Sanitation Data'!G156))="","",OFFSET('Sanitation Data'!$G$28,0,10*ROW('Sanitation Data'!G156)))</f>
        <v/>
      </c>
      <c r="DA162" s="373" t="str">
        <f ca="1">+IF(OFFSET('Sanitation Data'!$G$29,0,10*ROW('Sanitation Data'!G156))="","",OFFSET('Sanitation Data'!$G$29,0,10*ROW('Sanitation Data'!G156)))</f>
        <v/>
      </c>
      <c r="DB162" s="373" t="str">
        <f ca="1">+IF(OFFSET('Sanitation Data'!$G$30,0,10*ROW('Sanitation Data'!G156))="","",OFFSET('Sanitation Data'!$G$30,0,10*ROW('Sanitation Data'!G156)))</f>
        <v/>
      </c>
      <c r="DC162" s="373" t="str">
        <f ca="1">+IF(OFFSET('Sanitation Data'!$G$31,0,10*ROW('Sanitation Data'!G156))="","",OFFSET('Sanitation Data'!$G$31,0,10*ROW('Sanitation Data'!G156)))</f>
        <v/>
      </c>
      <c r="DD162" s="373" t="str">
        <f ca="1">+IF(OFFSET('Sanitation Data'!$G$32,0,10*ROW('Sanitation Data'!G156))="","",OFFSET('Sanitation Data'!$G$32,0,10*ROW('Sanitation Data'!G156)))</f>
        <v/>
      </c>
      <c r="DE162" s="373" t="str">
        <f ca="1">+IF(OFFSET('Sanitation Data'!$H$28,0,10*ROW('Sanitation Data'!H156))="","",OFFSET('Sanitation Data'!$H$28,0,10*ROW('Sanitation Data'!H156)))</f>
        <v/>
      </c>
      <c r="DF162" s="373" t="str">
        <f ca="1">+IF(OFFSET('Sanitation Data'!$H$29,0,10*ROW('Sanitation Data'!H156))="","",OFFSET('Sanitation Data'!$H$29,0,10*ROW('Sanitation Data'!H156)))</f>
        <v/>
      </c>
      <c r="DG162" s="373" t="str">
        <f ca="1">+IF(OFFSET('Sanitation Data'!$H$30,0,10*ROW('Sanitation Data'!H156))="","",OFFSET('Sanitation Data'!$H$30,0,10*ROW('Sanitation Data'!H156)))</f>
        <v/>
      </c>
      <c r="DH162" s="373" t="str">
        <f ca="1">+IF(OFFSET('Sanitation Data'!$H$31,0,10*ROW('Sanitation Data'!H156))="","",OFFSET('Sanitation Data'!$H$31,0,10*ROW('Sanitation Data'!H156)))</f>
        <v/>
      </c>
      <c r="DI162" s="373" t="str">
        <f ca="1">+IF(OFFSET('Sanitation Data'!$H$32,0,10*ROW('Sanitation Data'!H156))="","",OFFSET('Sanitation Data'!$H$32,0,10*ROW('Sanitation Data'!H156)))</f>
        <v/>
      </c>
      <c r="DJ162" s="373" t="str">
        <f ca="1">+IF(OFFSET('Sanitation Data'!$I$28,0,10*ROW('Sanitation Data'!I156))="","",OFFSET('Sanitation Data'!$I$28,0,10*ROW('Sanitation Data'!I156)))</f>
        <v/>
      </c>
      <c r="DK162" s="373" t="str">
        <f ca="1">+IF(OFFSET('Sanitation Data'!$I$29,0,10*ROW('Sanitation Data'!I156))="","",OFFSET('Sanitation Data'!$I$29,0,10*ROW('Sanitation Data'!I156)))</f>
        <v/>
      </c>
      <c r="DL162" s="373" t="str">
        <f ca="1">+IF(OFFSET('Sanitation Data'!$I$30,0,10*ROW('Sanitation Data'!I156))="","",OFFSET('Sanitation Data'!$I$30,0,10*ROW('Sanitation Data'!I156)))</f>
        <v/>
      </c>
      <c r="DM162" s="373" t="str">
        <f ca="1">+IF(OFFSET('Sanitation Data'!$I$31,0,10*ROW('Sanitation Data'!I156))="","",OFFSET('Sanitation Data'!$I$31,0,10*ROW('Sanitation Data'!I156)))</f>
        <v/>
      </c>
      <c r="DN162" s="373" t="str">
        <f ca="1">+IF(OFFSET('Sanitation Data'!$I$32,0,10*ROW('Sanitation Data'!I156))="","",OFFSET('Sanitation Data'!$I$32,0,10*ROW('Sanitation Data'!I156)))</f>
        <v/>
      </c>
      <c r="DO162" s="373" t="str">
        <f ca="1">+IF(OFFSET('Hygiene Data'!$D$11,0,10*ROW('Hygiene Data'!D156))="","",OFFSET('Hygiene Data'!$D$11,0,10*ROW('Hygiene Data'!D156)))</f>
        <v/>
      </c>
      <c r="DP162" s="373" t="str">
        <f ca="1">+IF(OFFSET('Hygiene Data'!$D$12,0,10*ROW('Hygiene Data'!D156))="","",OFFSET('Hygiene Data'!$D$12,0,10*ROW('Hygiene Data'!D156)))</f>
        <v/>
      </c>
      <c r="DQ162" s="373" t="str">
        <f ca="1">+IF(OFFSET('Hygiene Data'!$D$13,0,10*ROW('Hygiene Data'!D156))="","",OFFSET('Hygiene Data'!$D$13,0,10*ROW('Hygiene Data'!D156)))</f>
        <v/>
      </c>
      <c r="DR162" s="373" t="str">
        <f ca="1">+IF(OFFSET('Hygiene Data'!$E$11,0,10*ROW('Hygiene Data'!E156))="","",OFFSET('Hygiene Data'!$E$11,0,10*ROW('Hygiene Data'!E156)))</f>
        <v/>
      </c>
      <c r="DS162" s="373" t="str">
        <f ca="1">+IF(OFFSET('Hygiene Data'!$E$12,0,10*ROW('Hygiene Data'!E156))="","",OFFSET('Hygiene Data'!$E$12,0,10*ROW('Hygiene Data'!E156)))</f>
        <v/>
      </c>
      <c r="DT162" s="373" t="str">
        <f ca="1">+IF(OFFSET('Hygiene Data'!$E$13,0,10*ROW('Hygiene Data'!E156))="","",OFFSET('Hygiene Data'!$E$13,0,10*ROW('Hygiene Data'!E156)))</f>
        <v/>
      </c>
      <c r="DU162" s="373" t="str">
        <f ca="1">+IF(OFFSET('Hygiene Data'!$F$11,0,10*ROW('Hygiene Data'!F156))="","",OFFSET('Hygiene Data'!$F$11,0,10*ROW('Hygiene Data'!F156)))</f>
        <v/>
      </c>
      <c r="DV162" s="373" t="str">
        <f ca="1">+IF(OFFSET('Hygiene Data'!$F$12,0,10*ROW('Hygiene Data'!F156))="","",OFFSET('Hygiene Data'!$F$12,0,10*ROW('Hygiene Data'!F156)))</f>
        <v/>
      </c>
      <c r="DW162" s="373" t="str">
        <f ca="1">+IF(OFFSET('Hygiene Data'!$F$13,0,10*ROW('Hygiene Data'!F156))="","",OFFSET('Hygiene Data'!$F$13,0,10*ROW('Hygiene Data'!F156)))</f>
        <v/>
      </c>
      <c r="DX162" s="373" t="str">
        <f ca="1">+IF(OFFSET('Hygiene Data'!$G$11,0,10*ROW('Hygiene Data'!G156))="","",OFFSET('Hygiene Data'!$G$11,0,10*ROW('Hygiene Data'!G156)))</f>
        <v/>
      </c>
      <c r="DY162" s="373" t="str">
        <f ca="1">+IF(OFFSET('Hygiene Data'!$G$12,0,10*ROW('Hygiene Data'!G156))="","",OFFSET('Hygiene Data'!$G$12,0,10*ROW('Hygiene Data'!G156)))</f>
        <v/>
      </c>
      <c r="DZ162" s="373" t="str">
        <f ca="1">+IF(OFFSET('Hygiene Data'!$G$13,0,10*ROW('Hygiene Data'!G156))="","",OFFSET('Hygiene Data'!$G$13,0,10*ROW('Hygiene Data'!G156)))</f>
        <v/>
      </c>
      <c r="EA162" s="373" t="str">
        <f ca="1">+IF(OFFSET('Hygiene Data'!$H$11,0,10*ROW('Hygiene Data'!H156))="","",OFFSET('Hygiene Data'!$H$11,0,10*ROW('Hygiene Data'!H156)))</f>
        <v/>
      </c>
      <c r="EB162" s="373" t="str">
        <f ca="1">+IF(OFFSET('Hygiene Data'!$H$12,0,10*ROW('Hygiene Data'!H156))="","",OFFSET('Hygiene Data'!$H$12,0,10*ROW('Hygiene Data'!H156)))</f>
        <v/>
      </c>
      <c r="EC162" s="373" t="str">
        <f ca="1">+IF(OFFSET('Hygiene Data'!$H$13,0,10*ROW('Hygiene Data'!H156))="","",OFFSET('Hygiene Data'!$H$13,0,10*ROW('Hygiene Data'!H156)))</f>
        <v/>
      </c>
      <c r="ED162" s="373" t="str">
        <f ca="1">+IF(OFFSET('Hygiene Data'!$I$11,0,10*ROW('Hygiene Data'!I156))="","",OFFSET('Hygiene Data'!$I$11,0,10*ROW('Hygiene Data'!I156)))</f>
        <v/>
      </c>
      <c r="EE162" s="373" t="str">
        <f ca="1">+IF(OFFSET('Hygiene Data'!$I$12,0,10*ROW('Hygiene Data'!I156))="","",OFFSET('Hygiene Data'!$I$12,0,10*ROW('Hygiene Data'!I156)))</f>
        <v/>
      </c>
      <c r="EF162" s="373" t="str">
        <f ca="1">+IF(OFFSET('Hygiene Data'!$I$13,0,10*ROW('Hygiene Data'!I156))="","",OFFSET('Hygiene Data'!$I$13,0,10*ROW('Hygiene Data'!I156)))</f>
        <v/>
      </c>
    </row>
    <row r="163" spans="1:136" x14ac:dyDescent="0.25">
      <c r="A163" s="482" t="str">
        <f ca="1">+IF(OFFSET('Water Data'!$B$2,0,10*ROW('Water Data'!E157))="","",OFFSET('Water Data'!$B$2,0,10*ROW('Water Data'!E157)))</f>
        <v/>
      </c>
      <c r="B163" s="48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9" t="str">
        <f t="shared" ca="1" si="2"/>
        <v/>
      </c>
      <c r="D163" s="51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3" t="str">
        <f ca="1">+IF(OFFSET('Water Data'!$D$27,0,10*ROW('Water Data'!D157))="","",OFFSET('Water Data'!$D$27,0,10*ROW('Water Data'!D157)))</f>
        <v/>
      </c>
      <c r="BT163" s="373" t="str">
        <f ca="1">+IF(OFFSET('Water Data'!$D$28,0,10*ROW('Water Data'!D157))="","",OFFSET('Water Data'!$D$28,0,10*ROW('Water Data'!D157)))</f>
        <v/>
      </c>
      <c r="BU163" s="373" t="str">
        <f ca="1">+IF(OFFSET('Water Data'!$D$29,0,10*ROW('Water Data'!D157))="","",OFFSET('Water Data'!$D$29,0,10*ROW('Water Data'!D157)))</f>
        <v/>
      </c>
      <c r="BV163" s="373" t="str">
        <f ca="1">+IF(OFFSET('Water Data'!$E$27,0,10*ROW('Water Data'!E157))="","",OFFSET('Water Data'!$E$27,0,10*ROW('Water Data'!E157)))</f>
        <v/>
      </c>
      <c r="BW163" s="373" t="str">
        <f ca="1">+IF(OFFSET('Water Data'!$E$28,0,10*ROW('Water Data'!E157))="","",OFFSET('Water Data'!$E$28,0,10*ROW('Water Data'!E157)))</f>
        <v/>
      </c>
      <c r="BX163" s="373" t="str">
        <f ca="1">+IF(OFFSET('Water Data'!$E$29,0,10*ROW('Water Data'!E157))="","",OFFSET('Water Data'!$E$29,0,10*ROW('Water Data'!E157)))</f>
        <v/>
      </c>
      <c r="BY163" s="373" t="str">
        <f ca="1">+IF(OFFSET('Water Data'!$F$27,0,10*ROW('Water Data'!F157))="","",OFFSET('Water Data'!$F$27,0,10*ROW('Water Data'!F157)))</f>
        <v/>
      </c>
      <c r="BZ163" s="373" t="str">
        <f ca="1">+IF(OFFSET('Water Data'!$F$28,0,10*ROW('Water Data'!F157))="","",OFFSET('Water Data'!$F$28,0,10*ROW('Water Data'!F157)))</f>
        <v/>
      </c>
      <c r="CA163" s="373" t="str">
        <f ca="1">+IF(OFFSET('Water Data'!$F$29,0,10*ROW('Water Data'!F157))="","",OFFSET('Water Data'!$F$29,0,10*ROW('Water Data'!F157)))</f>
        <v/>
      </c>
      <c r="CB163" s="373" t="str">
        <f ca="1">+IF(OFFSET('Water Data'!$G$27,0,10*ROW('Water Data'!G157))="","",OFFSET('Water Data'!$G$27,0,10*ROW('Water Data'!G157)))</f>
        <v/>
      </c>
      <c r="CC163" s="373" t="str">
        <f ca="1">+IF(OFFSET('Water Data'!$G$28,0,10*ROW('Water Data'!G157))="","",OFFSET('Water Data'!$G$28,0,10*ROW('Water Data'!G157)))</f>
        <v/>
      </c>
      <c r="CD163" s="373" t="str">
        <f ca="1">+IF(OFFSET('Water Data'!$G$29,0,10*ROW('Water Data'!G157))="","",OFFSET('Water Data'!$G$29,0,10*ROW('Water Data'!G157)))</f>
        <v/>
      </c>
      <c r="CE163" s="373" t="str">
        <f ca="1">+IF(OFFSET('Water Data'!$H$27,0,10*ROW('Water Data'!H157))="","",OFFSET('Water Data'!$H$27,0,10*ROW('Water Data'!H157)))</f>
        <v/>
      </c>
      <c r="CF163" s="373" t="str">
        <f ca="1">+IF(OFFSET('Water Data'!$H$28,0,10*ROW('Water Data'!H157))="","",OFFSET('Water Data'!$H$28,0,10*ROW('Water Data'!H157)))</f>
        <v/>
      </c>
      <c r="CG163" s="373" t="str">
        <f ca="1">+IF(OFFSET('Water Data'!$H$29,0,10*ROW('Water Data'!H157))="","",OFFSET('Water Data'!$H$29,0,10*ROW('Water Data'!H157)))</f>
        <v/>
      </c>
      <c r="CH163" s="373" t="str">
        <f ca="1">+IF(OFFSET('Water Data'!$I$27,0,10*ROW('Water Data'!I157))="","",OFFSET('Water Data'!$I$27,0,10*ROW('Water Data'!I157)))</f>
        <v/>
      </c>
      <c r="CI163" s="373" t="str">
        <f ca="1">+IF(OFFSET('Water Data'!$I$28,0,10*ROW('Water Data'!I157))="","",OFFSET('Water Data'!$I$28,0,10*ROW('Water Data'!I157)))</f>
        <v/>
      </c>
      <c r="CJ163" s="373" t="str">
        <f ca="1">+IF(OFFSET('Water Data'!$I$29,0,10*ROW('Water Data'!I157))="","",OFFSET('Water Data'!$I$29,0,10*ROW('Water Data'!I157)))</f>
        <v/>
      </c>
      <c r="CK163" s="373" t="str">
        <f ca="1">+IF(OFFSET('Sanitation Data'!$D$28,0,10*ROW('Sanitation Data'!D157))="","",OFFSET('Sanitation Data'!$D$28,0,10*ROW('Sanitation Data'!D157)))</f>
        <v/>
      </c>
      <c r="CL163" s="373" t="str">
        <f ca="1">+IF(OFFSET('Sanitation Data'!$D$29,0,10*ROW('Sanitation Data'!D157))="","",OFFSET('Sanitation Data'!$D$29,0,10*ROW('Sanitation Data'!D157)))</f>
        <v/>
      </c>
      <c r="CM163" s="373" t="str">
        <f ca="1">+IF(OFFSET('Sanitation Data'!$D$30,0,10*ROW('Sanitation Data'!D157))="","",OFFSET('Sanitation Data'!$D$30,0,10*ROW('Sanitation Data'!D157)))</f>
        <v/>
      </c>
      <c r="CN163" s="373" t="str">
        <f ca="1">+IF(OFFSET('Sanitation Data'!$D$31,0,10*ROW('Sanitation Data'!D157))="","",OFFSET('Sanitation Data'!$D$31,0,10*ROW('Sanitation Data'!D157)))</f>
        <v/>
      </c>
      <c r="CO163" s="373" t="str">
        <f ca="1">+IF(OFFSET('Sanitation Data'!$D$32,0,10*ROW('Sanitation Data'!D157))="","",OFFSET('Sanitation Data'!$D$32,0,10*ROW('Sanitation Data'!D157)))</f>
        <v/>
      </c>
      <c r="CP163" s="373" t="str">
        <f ca="1">+IF(OFFSET('Sanitation Data'!$E$28,0,10*ROW('Sanitation Data'!E157))="","",OFFSET('Sanitation Data'!$E$28,0,10*ROW('Sanitation Data'!E157)))</f>
        <v/>
      </c>
      <c r="CQ163" s="373" t="str">
        <f ca="1">+IF(OFFSET('Sanitation Data'!$E$29,0,10*ROW('Sanitation Data'!E157))="","",OFFSET('Sanitation Data'!$E$29,0,10*ROW('Sanitation Data'!E157)))</f>
        <v/>
      </c>
      <c r="CR163" s="373" t="str">
        <f ca="1">+IF(OFFSET('Sanitation Data'!$E$30,0,10*ROW('Sanitation Data'!E157))="","",OFFSET('Sanitation Data'!$E$30,0,10*ROW('Sanitation Data'!E157)))</f>
        <v/>
      </c>
      <c r="CS163" s="373" t="str">
        <f ca="1">+IF(OFFSET('Sanitation Data'!$E$31,0,10*ROW('Sanitation Data'!E157))="","",OFFSET('Sanitation Data'!$E$31,0,10*ROW('Sanitation Data'!E157)))</f>
        <v/>
      </c>
      <c r="CT163" s="373" t="str">
        <f ca="1">+IF(OFFSET('Sanitation Data'!$E$32,0,10*ROW('Sanitation Data'!E157))="","",OFFSET('Sanitation Data'!$E$32,0,10*ROW('Sanitation Data'!E157)))</f>
        <v/>
      </c>
      <c r="CU163" s="373" t="str">
        <f ca="1">+IF(OFFSET('Sanitation Data'!$F$28,0,10*ROW('Sanitation Data'!F157))="","",OFFSET('Sanitation Data'!$F$28,0,10*ROW('Sanitation Data'!F157)))</f>
        <v/>
      </c>
      <c r="CV163" s="373" t="str">
        <f ca="1">+IF(OFFSET('Sanitation Data'!$F$29,0,10*ROW('Sanitation Data'!F157))="","",OFFSET('Sanitation Data'!$F$29,0,10*ROW('Sanitation Data'!F157)))</f>
        <v/>
      </c>
      <c r="CW163" s="373" t="str">
        <f ca="1">+IF(OFFSET('Sanitation Data'!$F$30,0,10*ROW('Sanitation Data'!F157))="","",OFFSET('Sanitation Data'!$F$30,0,10*ROW('Sanitation Data'!F157)))</f>
        <v/>
      </c>
      <c r="CX163" s="373" t="str">
        <f ca="1">+IF(OFFSET('Sanitation Data'!$F$31,0,10*ROW('Sanitation Data'!F157))="","",OFFSET('Sanitation Data'!$F$31,0,10*ROW('Sanitation Data'!F157)))</f>
        <v/>
      </c>
      <c r="CY163" s="373" t="str">
        <f ca="1">+IF(OFFSET('Sanitation Data'!$F$32,0,10*ROW('Sanitation Data'!F157))="","",OFFSET('Sanitation Data'!$F$32,0,10*ROW('Sanitation Data'!F157)))</f>
        <v/>
      </c>
      <c r="CZ163" s="373" t="str">
        <f ca="1">+IF(OFFSET('Sanitation Data'!$G$28,0,10*ROW('Sanitation Data'!G157))="","",OFFSET('Sanitation Data'!$G$28,0,10*ROW('Sanitation Data'!G157)))</f>
        <v/>
      </c>
      <c r="DA163" s="373" t="str">
        <f ca="1">+IF(OFFSET('Sanitation Data'!$G$29,0,10*ROW('Sanitation Data'!G157))="","",OFFSET('Sanitation Data'!$G$29,0,10*ROW('Sanitation Data'!G157)))</f>
        <v/>
      </c>
      <c r="DB163" s="373" t="str">
        <f ca="1">+IF(OFFSET('Sanitation Data'!$G$30,0,10*ROW('Sanitation Data'!G157))="","",OFFSET('Sanitation Data'!$G$30,0,10*ROW('Sanitation Data'!G157)))</f>
        <v/>
      </c>
      <c r="DC163" s="373" t="str">
        <f ca="1">+IF(OFFSET('Sanitation Data'!$G$31,0,10*ROW('Sanitation Data'!G157))="","",OFFSET('Sanitation Data'!$G$31,0,10*ROW('Sanitation Data'!G157)))</f>
        <v/>
      </c>
      <c r="DD163" s="373" t="str">
        <f ca="1">+IF(OFFSET('Sanitation Data'!$G$32,0,10*ROW('Sanitation Data'!G157))="","",OFFSET('Sanitation Data'!$G$32,0,10*ROW('Sanitation Data'!G157)))</f>
        <v/>
      </c>
      <c r="DE163" s="373" t="str">
        <f ca="1">+IF(OFFSET('Sanitation Data'!$H$28,0,10*ROW('Sanitation Data'!H157))="","",OFFSET('Sanitation Data'!$H$28,0,10*ROW('Sanitation Data'!H157)))</f>
        <v/>
      </c>
      <c r="DF163" s="373" t="str">
        <f ca="1">+IF(OFFSET('Sanitation Data'!$H$29,0,10*ROW('Sanitation Data'!H157))="","",OFFSET('Sanitation Data'!$H$29,0,10*ROW('Sanitation Data'!H157)))</f>
        <v/>
      </c>
      <c r="DG163" s="373" t="str">
        <f ca="1">+IF(OFFSET('Sanitation Data'!$H$30,0,10*ROW('Sanitation Data'!H157))="","",OFFSET('Sanitation Data'!$H$30,0,10*ROW('Sanitation Data'!H157)))</f>
        <v/>
      </c>
      <c r="DH163" s="373" t="str">
        <f ca="1">+IF(OFFSET('Sanitation Data'!$H$31,0,10*ROW('Sanitation Data'!H157))="","",OFFSET('Sanitation Data'!$H$31,0,10*ROW('Sanitation Data'!H157)))</f>
        <v/>
      </c>
      <c r="DI163" s="373" t="str">
        <f ca="1">+IF(OFFSET('Sanitation Data'!$H$32,0,10*ROW('Sanitation Data'!H157))="","",OFFSET('Sanitation Data'!$H$32,0,10*ROW('Sanitation Data'!H157)))</f>
        <v/>
      </c>
      <c r="DJ163" s="373" t="str">
        <f ca="1">+IF(OFFSET('Sanitation Data'!$I$28,0,10*ROW('Sanitation Data'!I157))="","",OFFSET('Sanitation Data'!$I$28,0,10*ROW('Sanitation Data'!I157)))</f>
        <v/>
      </c>
      <c r="DK163" s="373" t="str">
        <f ca="1">+IF(OFFSET('Sanitation Data'!$I$29,0,10*ROW('Sanitation Data'!I157))="","",OFFSET('Sanitation Data'!$I$29,0,10*ROW('Sanitation Data'!I157)))</f>
        <v/>
      </c>
      <c r="DL163" s="373" t="str">
        <f ca="1">+IF(OFFSET('Sanitation Data'!$I$30,0,10*ROW('Sanitation Data'!I157))="","",OFFSET('Sanitation Data'!$I$30,0,10*ROW('Sanitation Data'!I157)))</f>
        <v/>
      </c>
      <c r="DM163" s="373" t="str">
        <f ca="1">+IF(OFFSET('Sanitation Data'!$I$31,0,10*ROW('Sanitation Data'!I157))="","",OFFSET('Sanitation Data'!$I$31,0,10*ROW('Sanitation Data'!I157)))</f>
        <v/>
      </c>
      <c r="DN163" s="373" t="str">
        <f ca="1">+IF(OFFSET('Sanitation Data'!$I$32,0,10*ROW('Sanitation Data'!I157))="","",OFFSET('Sanitation Data'!$I$32,0,10*ROW('Sanitation Data'!I157)))</f>
        <v/>
      </c>
      <c r="DO163" s="373" t="str">
        <f ca="1">+IF(OFFSET('Hygiene Data'!$D$11,0,10*ROW('Hygiene Data'!D157))="","",OFFSET('Hygiene Data'!$D$11,0,10*ROW('Hygiene Data'!D157)))</f>
        <v/>
      </c>
      <c r="DP163" s="373" t="str">
        <f ca="1">+IF(OFFSET('Hygiene Data'!$D$12,0,10*ROW('Hygiene Data'!D157))="","",OFFSET('Hygiene Data'!$D$12,0,10*ROW('Hygiene Data'!D157)))</f>
        <v/>
      </c>
      <c r="DQ163" s="373" t="str">
        <f ca="1">+IF(OFFSET('Hygiene Data'!$D$13,0,10*ROW('Hygiene Data'!D157))="","",OFFSET('Hygiene Data'!$D$13,0,10*ROW('Hygiene Data'!D157)))</f>
        <v/>
      </c>
      <c r="DR163" s="373" t="str">
        <f ca="1">+IF(OFFSET('Hygiene Data'!$E$11,0,10*ROW('Hygiene Data'!E157))="","",OFFSET('Hygiene Data'!$E$11,0,10*ROW('Hygiene Data'!E157)))</f>
        <v/>
      </c>
      <c r="DS163" s="373" t="str">
        <f ca="1">+IF(OFFSET('Hygiene Data'!$E$12,0,10*ROW('Hygiene Data'!E157))="","",OFFSET('Hygiene Data'!$E$12,0,10*ROW('Hygiene Data'!E157)))</f>
        <v/>
      </c>
      <c r="DT163" s="373" t="str">
        <f ca="1">+IF(OFFSET('Hygiene Data'!$E$13,0,10*ROW('Hygiene Data'!E157))="","",OFFSET('Hygiene Data'!$E$13,0,10*ROW('Hygiene Data'!E157)))</f>
        <v/>
      </c>
      <c r="DU163" s="373" t="str">
        <f ca="1">+IF(OFFSET('Hygiene Data'!$F$11,0,10*ROW('Hygiene Data'!F157))="","",OFFSET('Hygiene Data'!$F$11,0,10*ROW('Hygiene Data'!F157)))</f>
        <v/>
      </c>
      <c r="DV163" s="373" t="str">
        <f ca="1">+IF(OFFSET('Hygiene Data'!$F$12,0,10*ROW('Hygiene Data'!F157))="","",OFFSET('Hygiene Data'!$F$12,0,10*ROW('Hygiene Data'!F157)))</f>
        <v/>
      </c>
      <c r="DW163" s="373" t="str">
        <f ca="1">+IF(OFFSET('Hygiene Data'!$F$13,0,10*ROW('Hygiene Data'!F157))="","",OFFSET('Hygiene Data'!$F$13,0,10*ROW('Hygiene Data'!F157)))</f>
        <v/>
      </c>
      <c r="DX163" s="373" t="str">
        <f ca="1">+IF(OFFSET('Hygiene Data'!$G$11,0,10*ROW('Hygiene Data'!G157))="","",OFFSET('Hygiene Data'!$G$11,0,10*ROW('Hygiene Data'!G157)))</f>
        <v/>
      </c>
      <c r="DY163" s="373" t="str">
        <f ca="1">+IF(OFFSET('Hygiene Data'!$G$12,0,10*ROW('Hygiene Data'!G157))="","",OFFSET('Hygiene Data'!$G$12,0,10*ROW('Hygiene Data'!G157)))</f>
        <v/>
      </c>
      <c r="DZ163" s="373" t="str">
        <f ca="1">+IF(OFFSET('Hygiene Data'!$G$13,0,10*ROW('Hygiene Data'!G157))="","",OFFSET('Hygiene Data'!$G$13,0,10*ROW('Hygiene Data'!G157)))</f>
        <v/>
      </c>
      <c r="EA163" s="373" t="str">
        <f ca="1">+IF(OFFSET('Hygiene Data'!$H$11,0,10*ROW('Hygiene Data'!H157))="","",OFFSET('Hygiene Data'!$H$11,0,10*ROW('Hygiene Data'!H157)))</f>
        <v/>
      </c>
      <c r="EB163" s="373" t="str">
        <f ca="1">+IF(OFFSET('Hygiene Data'!$H$12,0,10*ROW('Hygiene Data'!H157))="","",OFFSET('Hygiene Data'!$H$12,0,10*ROW('Hygiene Data'!H157)))</f>
        <v/>
      </c>
      <c r="EC163" s="373" t="str">
        <f ca="1">+IF(OFFSET('Hygiene Data'!$H$13,0,10*ROW('Hygiene Data'!H157))="","",OFFSET('Hygiene Data'!$H$13,0,10*ROW('Hygiene Data'!H157)))</f>
        <v/>
      </c>
      <c r="ED163" s="373" t="str">
        <f ca="1">+IF(OFFSET('Hygiene Data'!$I$11,0,10*ROW('Hygiene Data'!I157))="","",OFFSET('Hygiene Data'!$I$11,0,10*ROW('Hygiene Data'!I157)))</f>
        <v/>
      </c>
      <c r="EE163" s="373" t="str">
        <f ca="1">+IF(OFFSET('Hygiene Data'!$I$12,0,10*ROW('Hygiene Data'!I157))="","",OFFSET('Hygiene Data'!$I$12,0,10*ROW('Hygiene Data'!I157)))</f>
        <v/>
      </c>
      <c r="EF163" s="373" t="str">
        <f ca="1">+IF(OFFSET('Hygiene Data'!$I$13,0,10*ROW('Hygiene Data'!I157))="","",OFFSET('Hygiene Data'!$I$13,0,10*ROW('Hygiene Data'!I157)))</f>
        <v/>
      </c>
    </row>
    <row r="164" spans="1:136" x14ac:dyDescent="0.25">
      <c r="A164" s="482" t="str">
        <f ca="1">+IF(OFFSET('Water Data'!$B$2,0,10*ROW('Water Data'!E158))="","",OFFSET('Water Data'!$B$2,0,10*ROW('Water Data'!E158)))</f>
        <v/>
      </c>
      <c r="B164" s="48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9" t="str">
        <f t="shared" ca="1" si="2"/>
        <v/>
      </c>
      <c r="D164" s="51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3" t="str">
        <f ca="1">+IF(OFFSET('Water Data'!$D$27,0,10*ROW('Water Data'!D158))="","",OFFSET('Water Data'!$D$27,0,10*ROW('Water Data'!D158)))</f>
        <v/>
      </c>
      <c r="BT164" s="373" t="str">
        <f ca="1">+IF(OFFSET('Water Data'!$D$28,0,10*ROW('Water Data'!D158))="","",OFFSET('Water Data'!$D$28,0,10*ROW('Water Data'!D158)))</f>
        <v/>
      </c>
      <c r="BU164" s="373" t="str">
        <f ca="1">+IF(OFFSET('Water Data'!$D$29,0,10*ROW('Water Data'!D158))="","",OFFSET('Water Data'!$D$29,0,10*ROW('Water Data'!D158)))</f>
        <v/>
      </c>
      <c r="BV164" s="373" t="str">
        <f ca="1">+IF(OFFSET('Water Data'!$E$27,0,10*ROW('Water Data'!E158))="","",OFFSET('Water Data'!$E$27,0,10*ROW('Water Data'!E158)))</f>
        <v/>
      </c>
      <c r="BW164" s="373" t="str">
        <f ca="1">+IF(OFFSET('Water Data'!$E$28,0,10*ROW('Water Data'!E158))="","",OFFSET('Water Data'!$E$28,0,10*ROW('Water Data'!E158)))</f>
        <v/>
      </c>
      <c r="BX164" s="373" t="str">
        <f ca="1">+IF(OFFSET('Water Data'!$E$29,0,10*ROW('Water Data'!E158))="","",OFFSET('Water Data'!$E$29,0,10*ROW('Water Data'!E158)))</f>
        <v/>
      </c>
      <c r="BY164" s="373" t="str">
        <f ca="1">+IF(OFFSET('Water Data'!$F$27,0,10*ROW('Water Data'!F158))="","",OFFSET('Water Data'!$F$27,0,10*ROW('Water Data'!F158)))</f>
        <v/>
      </c>
      <c r="BZ164" s="373" t="str">
        <f ca="1">+IF(OFFSET('Water Data'!$F$28,0,10*ROW('Water Data'!F158))="","",OFFSET('Water Data'!$F$28,0,10*ROW('Water Data'!F158)))</f>
        <v/>
      </c>
      <c r="CA164" s="373" t="str">
        <f ca="1">+IF(OFFSET('Water Data'!$F$29,0,10*ROW('Water Data'!F158))="","",OFFSET('Water Data'!$F$29,0,10*ROW('Water Data'!F158)))</f>
        <v/>
      </c>
      <c r="CB164" s="373" t="str">
        <f ca="1">+IF(OFFSET('Water Data'!$G$27,0,10*ROW('Water Data'!G158))="","",OFFSET('Water Data'!$G$27,0,10*ROW('Water Data'!G158)))</f>
        <v/>
      </c>
      <c r="CC164" s="373" t="str">
        <f ca="1">+IF(OFFSET('Water Data'!$G$28,0,10*ROW('Water Data'!G158))="","",OFFSET('Water Data'!$G$28,0,10*ROW('Water Data'!G158)))</f>
        <v/>
      </c>
      <c r="CD164" s="373" t="str">
        <f ca="1">+IF(OFFSET('Water Data'!$G$29,0,10*ROW('Water Data'!G158))="","",OFFSET('Water Data'!$G$29,0,10*ROW('Water Data'!G158)))</f>
        <v/>
      </c>
      <c r="CE164" s="373" t="str">
        <f ca="1">+IF(OFFSET('Water Data'!$H$27,0,10*ROW('Water Data'!H158))="","",OFFSET('Water Data'!$H$27,0,10*ROW('Water Data'!H158)))</f>
        <v/>
      </c>
      <c r="CF164" s="373" t="str">
        <f ca="1">+IF(OFFSET('Water Data'!$H$28,0,10*ROW('Water Data'!H158))="","",OFFSET('Water Data'!$H$28,0,10*ROW('Water Data'!H158)))</f>
        <v/>
      </c>
      <c r="CG164" s="373" t="str">
        <f ca="1">+IF(OFFSET('Water Data'!$H$29,0,10*ROW('Water Data'!H158))="","",OFFSET('Water Data'!$H$29,0,10*ROW('Water Data'!H158)))</f>
        <v/>
      </c>
      <c r="CH164" s="373" t="str">
        <f ca="1">+IF(OFFSET('Water Data'!$I$27,0,10*ROW('Water Data'!I158))="","",OFFSET('Water Data'!$I$27,0,10*ROW('Water Data'!I158)))</f>
        <v/>
      </c>
      <c r="CI164" s="373" t="str">
        <f ca="1">+IF(OFFSET('Water Data'!$I$28,0,10*ROW('Water Data'!I158))="","",OFFSET('Water Data'!$I$28,0,10*ROW('Water Data'!I158)))</f>
        <v/>
      </c>
      <c r="CJ164" s="373" t="str">
        <f ca="1">+IF(OFFSET('Water Data'!$I$29,0,10*ROW('Water Data'!I158))="","",OFFSET('Water Data'!$I$29,0,10*ROW('Water Data'!I158)))</f>
        <v/>
      </c>
      <c r="CK164" s="373" t="str">
        <f ca="1">+IF(OFFSET('Sanitation Data'!$D$28,0,10*ROW('Sanitation Data'!D158))="","",OFFSET('Sanitation Data'!$D$28,0,10*ROW('Sanitation Data'!D158)))</f>
        <v/>
      </c>
      <c r="CL164" s="373" t="str">
        <f ca="1">+IF(OFFSET('Sanitation Data'!$D$29,0,10*ROW('Sanitation Data'!D158))="","",OFFSET('Sanitation Data'!$D$29,0,10*ROW('Sanitation Data'!D158)))</f>
        <v/>
      </c>
      <c r="CM164" s="373" t="str">
        <f ca="1">+IF(OFFSET('Sanitation Data'!$D$30,0,10*ROW('Sanitation Data'!D158))="","",OFFSET('Sanitation Data'!$D$30,0,10*ROW('Sanitation Data'!D158)))</f>
        <v/>
      </c>
      <c r="CN164" s="373" t="str">
        <f ca="1">+IF(OFFSET('Sanitation Data'!$D$31,0,10*ROW('Sanitation Data'!D158))="","",OFFSET('Sanitation Data'!$D$31,0,10*ROW('Sanitation Data'!D158)))</f>
        <v/>
      </c>
      <c r="CO164" s="373" t="str">
        <f ca="1">+IF(OFFSET('Sanitation Data'!$D$32,0,10*ROW('Sanitation Data'!D158))="","",OFFSET('Sanitation Data'!$D$32,0,10*ROW('Sanitation Data'!D158)))</f>
        <v/>
      </c>
      <c r="CP164" s="373" t="str">
        <f ca="1">+IF(OFFSET('Sanitation Data'!$E$28,0,10*ROW('Sanitation Data'!E158))="","",OFFSET('Sanitation Data'!$E$28,0,10*ROW('Sanitation Data'!E158)))</f>
        <v/>
      </c>
      <c r="CQ164" s="373" t="str">
        <f ca="1">+IF(OFFSET('Sanitation Data'!$E$29,0,10*ROW('Sanitation Data'!E158))="","",OFFSET('Sanitation Data'!$E$29,0,10*ROW('Sanitation Data'!E158)))</f>
        <v/>
      </c>
      <c r="CR164" s="373" t="str">
        <f ca="1">+IF(OFFSET('Sanitation Data'!$E$30,0,10*ROW('Sanitation Data'!E158))="","",OFFSET('Sanitation Data'!$E$30,0,10*ROW('Sanitation Data'!E158)))</f>
        <v/>
      </c>
      <c r="CS164" s="373" t="str">
        <f ca="1">+IF(OFFSET('Sanitation Data'!$E$31,0,10*ROW('Sanitation Data'!E158))="","",OFFSET('Sanitation Data'!$E$31,0,10*ROW('Sanitation Data'!E158)))</f>
        <v/>
      </c>
      <c r="CT164" s="373" t="str">
        <f ca="1">+IF(OFFSET('Sanitation Data'!$E$32,0,10*ROW('Sanitation Data'!E158))="","",OFFSET('Sanitation Data'!$E$32,0,10*ROW('Sanitation Data'!E158)))</f>
        <v/>
      </c>
      <c r="CU164" s="373" t="str">
        <f ca="1">+IF(OFFSET('Sanitation Data'!$F$28,0,10*ROW('Sanitation Data'!F158))="","",OFFSET('Sanitation Data'!$F$28,0,10*ROW('Sanitation Data'!F158)))</f>
        <v/>
      </c>
      <c r="CV164" s="373" t="str">
        <f ca="1">+IF(OFFSET('Sanitation Data'!$F$29,0,10*ROW('Sanitation Data'!F158))="","",OFFSET('Sanitation Data'!$F$29,0,10*ROW('Sanitation Data'!F158)))</f>
        <v/>
      </c>
      <c r="CW164" s="373" t="str">
        <f ca="1">+IF(OFFSET('Sanitation Data'!$F$30,0,10*ROW('Sanitation Data'!F158))="","",OFFSET('Sanitation Data'!$F$30,0,10*ROW('Sanitation Data'!F158)))</f>
        <v/>
      </c>
      <c r="CX164" s="373" t="str">
        <f ca="1">+IF(OFFSET('Sanitation Data'!$F$31,0,10*ROW('Sanitation Data'!F158))="","",OFFSET('Sanitation Data'!$F$31,0,10*ROW('Sanitation Data'!F158)))</f>
        <v/>
      </c>
      <c r="CY164" s="373" t="str">
        <f ca="1">+IF(OFFSET('Sanitation Data'!$F$32,0,10*ROW('Sanitation Data'!F158))="","",OFFSET('Sanitation Data'!$F$32,0,10*ROW('Sanitation Data'!F158)))</f>
        <v/>
      </c>
      <c r="CZ164" s="373" t="str">
        <f ca="1">+IF(OFFSET('Sanitation Data'!$G$28,0,10*ROW('Sanitation Data'!G158))="","",OFFSET('Sanitation Data'!$G$28,0,10*ROW('Sanitation Data'!G158)))</f>
        <v/>
      </c>
      <c r="DA164" s="373" t="str">
        <f ca="1">+IF(OFFSET('Sanitation Data'!$G$29,0,10*ROW('Sanitation Data'!G158))="","",OFFSET('Sanitation Data'!$G$29,0,10*ROW('Sanitation Data'!G158)))</f>
        <v/>
      </c>
      <c r="DB164" s="373" t="str">
        <f ca="1">+IF(OFFSET('Sanitation Data'!$G$30,0,10*ROW('Sanitation Data'!G158))="","",OFFSET('Sanitation Data'!$G$30,0,10*ROW('Sanitation Data'!G158)))</f>
        <v/>
      </c>
      <c r="DC164" s="373" t="str">
        <f ca="1">+IF(OFFSET('Sanitation Data'!$G$31,0,10*ROW('Sanitation Data'!G158))="","",OFFSET('Sanitation Data'!$G$31,0,10*ROW('Sanitation Data'!G158)))</f>
        <v/>
      </c>
      <c r="DD164" s="373" t="str">
        <f ca="1">+IF(OFFSET('Sanitation Data'!$G$32,0,10*ROW('Sanitation Data'!G158))="","",OFFSET('Sanitation Data'!$G$32,0,10*ROW('Sanitation Data'!G158)))</f>
        <v/>
      </c>
      <c r="DE164" s="373" t="str">
        <f ca="1">+IF(OFFSET('Sanitation Data'!$H$28,0,10*ROW('Sanitation Data'!H158))="","",OFFSET('Sanitation Data'!$H$28,0,10*ROW('Sanitation Data'!H158)))</f>
        <v/>
      </c>
      <c r="DF164" s="373" t="str">
        <f ca="1">+IF(OFFSET('Sanitation Data'!$H$29,0,10*ROW('Sanitation Data'!H158))="","",OFFSET('Sanitation Data'!$H$29,0,10*ROW('Sanitation Data'!H158)))</f>
        <v/>
      </c>
      <c r="DG164" s="373" t="str">
        <f ca="1">+IF(OFFSET('Sanitation Data'!$H$30,0,10*ROW('Sanitation Data'!H158))="","",OFFSET('Sanitation Data'!$H$30,0,10*ROW('Sanitation Data'!H158)))</f>
        <v/>
      </c>
      <c r="DH164" s="373" t="str">
        <f ca="1">+IF(OFFSET('Sanitation Data'!$H$31,0,10*ROW('Sanitation Data'!H158))="","",OFFSET('Sanitation Data'!$H$31,0,10*ROW('Sanitation Data'!H158)))</f>
        <v/>
      </c>
      <c r="DI164" s="373" t="str">
        <f ca="1">+IF(OFFSET('Sanitation Data'!$H$32,0,10*ROW('Sanitation Data'!H158))="","",OFFSET('Sanitation Data'!$H$32,0,10*ROW('Sanitation Data'!H158)))</f>
        <v/>
      </c>
      <c r="DJ164" s="373" t="str">
        <f ca="1">+IF(OFFSET('Sanitation Data'!$I$28,0,10*ROW('Sanitation Data'!I158))="","",OFFSET('Sanitation Data'!$I$28,0,10*ROW('Sanitation Data'!I158)))</f>
        <v/>
      </c>
      <c r="DK164" s="373" t="str">
        <f ca="1">+IF(OFFSET('Sanitation Data'!$I$29,0,10*ROW('Sanitation Data'!I158))="","",OFFSET('Sanitation Data'!$I$29,0,10*ROW('Sanitation Data'!I158)))</f>
        <v/>
      </c>
      <c r="DL164" s="373" t="str">
        <f ca="1">+IF(OFFSET('Sanitation Data'!$I$30,0,10*ROW('Sanitation Data'!I158))="","",OFFSET('Sanitation Data'!$I$30,0,10*ROW('Sanitation Data'!I158)))</f>
        <v/>
      </c>
      <c r="DM164" s="373" t="str">
        <f ca="1">+IF(OFFSET('Sanitation Data'!$I$31,0,10*ROW('Sanitation Data'!I158))="","",OFFSET('Sanitation Data'!$I$31,0,10*ROW('Sanitation Data'!I158)))</f>
        <v/>
      </c>
      <c r="DN164" s="373" t="str">
        <f ca="1">+IF(OFFSET('Sanitation Data'!$I$32,0,10*ROW('Sanitation Data'!I158))="","",OFFSET('Sanitation Data'!$I$32,0,10*ROW('Sanitation Data'!I158)))</f>
        <v/>
      </c>
      <c r="DO164" s="373" t="str">
        <f ca="1">+IF(OFFSET('Hygiene Data'!$D$11,0,10*ROW('Hygiene Data'!D158))="","",OFFSET('Hygiene Data'!$D$11,0,10*ROW('Hygiene Data'!D158)))</f>
        <v/>
      </c>
      <c r="DP164" s="373" t="str">
        <f ca="1">+IF(OFFSET('Hygiene Data'!$D$12,0,10*ROW('Hygiene Data'!D158))="","",OFFSET('Hygiene Data'!$D$12,0,10*ROW('Hygiene Data'!D158)))</f>
        <v/>
      </c>
      <c r="DQ164" s="373" t="str">
        <f ca="1">+IF(OFFSET('Hygiene Data'!$D$13,0,10*ROW('Hygiene Data'!D158))="","",OFFSET('Hygiene Data'!$D$13,0,10*ROW('Hygiene Data'!D158)))</f>
        <v/>
      </c>
      <c r="DR164" s="373" t="str">
        <f ca="1">+IF(OFFSET('Hygiene Data'!$E$11,0,10*ROW('Hygiene Data'!E158))="","",OFFSET('Hygiene Data'!$E$11,0,10*ROW('Hygiene Data'!E158)))</f>
        <v/>
      </c>
      <c r="DS164" s="373" t="str">
        <f ca="1">+IF(OFFSET('Hygiene Data'!$E$12,0,10*ROW('Hygiene Data'!E158))="","",OFFSET('Hygiene Data'!$E$12,0,10*ROW('Hygiene Data'!E158)))</f>
        <v/>
      </c>
      <c r="DT164" s="373" t="str">
        <f ca="1">+IF(OFFSET('Hygiene Data'!$E$13,0,10*ROW('Hygiene Data'!E158))="","",OFFSET('Hygiene Data'!$E$13,0,10*ROW('Hygiene Data'!E158)))</f>
        <v/>
      </c>
      <c r="DU164" s="373" t="str">
        <f ca="1">+IF(OFFSET('Hygiene Data'!$F$11,0,10*ROW('Hygiene Data'!F158))="","",OFFSET('Hygiene Data'!$F$11,0,10*ROW('Hygiene Data'!F158)))</f>
        <v/>
      </c>
      <c r="DV164" s="373" t="str">
        <f ca="1">+IF(OFFSET('Hygiene Data'!$F$12,0,10*ROW('Hygiene Data'!F158))="","",OFFSET('Hygiene Data'!$F$12,0,10*ROW('Hygiene Data'!F158)))</f>
        <v/>
      </c>
      <c r="DW164" s="373" t="str">
        <f ca="1">+IF(OFFSET('Hygiene Data'!$F$13,0,10*ROW('Hygiene Data'!F158))="","",OFFSET('Hygiene Data'!$F$13,0,10*ROW('Hygiene Data'!F158)))</f>
        <v/>
      </c>
      <c r="DX164" s="373" t="str">
        <f ca="1">+IF(OFFSET('Hygiene Data'!$G$11,0,10*ROW('Hygiene Data'!G158))="","",OFFSET('Hygiene Data'!$G$11,0,10*ROW('Hygiene Data'!G158)))</f>
        <v/>
      </c>
      <c r="DY164" s="373" t="str">
        <f ca="1">+IF(OFFSET('Hygiene Data'!$G$12,0,10*ROW('Hygiene Data'!G158))="","",OFFSET('Hygiene Data'!$G$12,0,10*ROW('Hygiene Data'!G158)))</f>
        <v/>
      </c>
      <c r="DZ164" s="373" t="str">
        <f ca="1">+IF(OFFSET('Hygiene Data'!$G$13,0,10*ROW('Hygiene Data'!G158))="","",OFFSET('Hygiene Data'!$G$13,0,10*ROW('Hygiene Data'!G158)))</f>
        <v/>
      </c>
      <c r="EA164" s="373" t="str">
        <f ca="1">+IF(OFFSET('Hygiene Data'!$H$11,0,10*ROW('Hygiene Data'!H158))="","",OFFSET('Hygiene Data'!$H$11,0,10*ROW('Hygiene Data'!H158)))</f>
        <v/>
      </c>
      <c r="EB164" s="373" t="str">
        <f ca="1">+IF(OFFSET('Hygiene Data'!$H$12,0,10*ROW('Hygiene Data'!H158))="","",OFFSET('Hygiene Data'!$H$12,0,10*ROW('Hygiene Data'!H158)))</f>
        <v/>
      </c>
      <c r="EC164" s="373" t="str">
        <f ca="1">+IF(OFFSET('Hygiene Data'!$H$13,0,10*ROW('Hygiene Data'!H158))="","",OFFSET('Hygiene Data'!$H$13,0,10*ROW('Hygiene Data'!H158)))</f>
        <v/>
      </c>
      <c r="ED164" s="373" t="str">
        <f ca="1">+IF(OFFSET('Hygiene Data'!$I$11,0,10*ROW('Hygiene Data'!I158))="","",OFFSET('Hygiene Data'!$I$11,0,10*ROW('Hygiene Data'!I158)))</f>
        <v/>
      </c>
      <c r="EE164" s="373" t="str">
        <f ca="1">+IF(OFFSET('Hygiene Data'!$I$12,0,10*ROW('Hygiene Data'!I158))="","",OFFSET('Hygiene Data'!$I$12,0,10*ROW('Hygiene Data'!I158)))</f>
        <v/>
      </c>
      <c r="EF164" s="373" t="str">
        <f ca="1">+IF(OFFSET('Hygiene Data'!$I$13,0,10*ROW('Hygiene Data'!I158))="","",OFFSET('Hygiene Data'!$I$13,0,10*ROW('Hygiene Data'!I158)))</f>
        <v/>
      </c>
    </row>
    <row r="165" spans="1:136" x14ac:dyDescent="0.25">
      <c r="A165" s="482" t="str">
        <f ca="1">+IF(OFFSET('Water Data'!$B$2,0,10*ROW('Water Data'!E159))="","",OFFSET('Water Data'!$B$2,0,10*ROW('Water Data'!E159)))</f>
        <v/>
      </c>
      <c r="B165" s="48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9" t="str">
        <f t="shared" ca="1" si="2"/>
        <v/>
      </c>
      <c r="D165" s="51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3" t="str">
        <f ca="1">+IF(OFFSET('Water Data'!$D$27,0,10*ROW('Water Data'!D159))="","",OFFSET('Water Data'!$D$27,0,10*ROW('Water Data'!D159)))</f>
        <v/>
      </c>
      <c r="BT165" s="373" t="str">
        <f ca="1">+IF(OFFSET('Water Data'!$D$28,0,10*ROW('Water Data'!D159))="","",OFFSET('Water Data'!$D$28,0,10*ROW('Water Data'!D159)))</f>
        <v/>
      </c>
      <c r="BU165" s="373" t="str">
        <f ca="1">+IF(OFFSET('Water Data'!$D$29,0,10*ROW('Water Data'!D159))="","",OFFSET('Water Data'!$D$29,0,10*ROW('Water Data'!D159)))</f>
        <v/>
      </c>
      <c r="BV165" s="373" t="str">
        <f ca="1">+IF(OFFSET('Water Data'!$E$27,0,10*ROW('Water Data'!E159))="","",OFFSET('Water Data'!$E$27,0,10*ROW('Water Data'!E159)))</f>
        <v/>
      </c>
      <c r="BW165" s="373" t="str">
        <f ca="1">+IF(OFFSET('Water Data'!$E$28,0,10*ROW('Water Data'!E159))="","",OFFSET('Water Data'!$E$28,0,10*ROW('Water Data'!E159)))</f>
        <v/>
      </c>
      <c r="BX165" s="373" t="str">
        <f ca="1">+IF(OFFSET('Water Data'!$E$29,0,10*ROW('Water Data'!E159))="","",OFFSET('Water Data'!$E$29,0,10*ROW('Water Data'!E159)))</f>
        <v/>
      </c>
      <c r="BY165" s="373" t="str">
        <f ca="1">+IF(OFFSET('Water Data'!$F$27,0,10*ROW('Water Data'!F159))="","",OFFSET('Water Data'!$F$27,0,10*ROW('Water Data'!F159)))</f>
        <v/>
      </c>
      <c r="BZ165" s="373" t="str">
        <f ca="1">+IF(OFFSET('Water Data'!$F$28,0,10*ROW('Water Data'!F159))="","",OFFSET('Water Data'!$F$28,0,10*ROW('Water Data'!F159)))</f>
        <v/>
      </c>
      <c r="CA165" s="373" t="str">
        <f ca="1">+IF(OFFSET('Water Data'!$F$29,0,10*ROW('Water Data'!F159))="","",OFFSET('Water Data'!$F$29,0,10*ROW('Water Data'!F159)))</f>
        <v/>
      </c>
      <c r="CB165" s="373" t="str">
        <f ca="1">+IF(OFFSET('Water Data'!$G$27,0,10*ROW('Water Data'!G159))="","",OFFSET('Water Data'!$G$27,0,10*ROW('Water Data'!G159)))</f>
        <v/>
      </c>
      <c r="CC165" s="373" t="str">
        <f ca="1">+IF(OFFSET('Water Data'!$G$28,0,10*ROW('Water Data'!G159))="","",OFFSET('Water Data'!$G$28,0,10*ROW('Water Data'!G159)))</f>
        <v/>
      </c>
      <c r="CD165" s="373" t="str">
        <f ca="1">+IF(OFFSET('Water Data'!$G$29,0,10*ROW('Water Data'!G159))="","",OFFSET('Water Data'!$G$29,0,10*ROW('Water Data'!G159)))</f>
        <v/>
      </c>
      <c r="CE165" s="373" t="str">
        <f ca="1">+IF(OFFSET('Water Data'!$H$27,0,10*ROW('Water Data'!H159))="","",OFFSET('Water Data'!$H$27,0,10*ROW('Water Data'!H159)))</f>
        <v/>
      </c>
      <c r="CF165" s="373" t="str">
        <f ca="1">+IF(OFFSET('Water Data'!$H$28,0,10*ROW('Water Data'!H159))="","",OFFSET('Water Data'!$H$28,0,10*ROW('Water Data'!H159)))</f>
        <v/>
      </c>
      <c r="CG165" s="373" t="str">
        <f ca="1">+IF(OFFSET('Water Data'!$H$29,0,10*ROW('Water Data'!H159))="","",OFFSET('Water Data'!$H$29,0,10*ROW('Water Data'!H159)))</f>
        <v/>
      </c>
      <c r="CH165" s="373" t="str">
        <f ca="1">+IF(OFFSET('Water Data'!$I$27,0,10*ROW('Water Data'!I159))="","",OFFSET('Water Data'!$I$27,0,10*ROW('Water Data'!I159)))</f>
        <v/>
      </c>
      <c r="CI165" s="373" t="str">
        <f ca="1">+IF(OFFSET('Water Data'!$I$28,0,10*ROW('Water Data'!I159))="","",OFFSET('Water Data'!$I$28,0,10*ROW('Water Data'!I159)))</f>
        <v/>
      </c>
      <c r="CJ165" s="373" t="str">
        <f ca="1">+IF(OFFSET('Water Data'!$I$29,0,10*ROW('Water Data'!I159))="","",OFFSET('Water Data'!$I$29,0,10*ROW('Water Data'!I159)))</f>
        <v/>
      </c>
      <c r="CK165" s="373" t="str">
        <f ca="1">+IF(OFFSET('Sanitation Data'!$D$28,0,10*ROW('Sanitation Data'!D159))="","",OFFSET('Sanitation Data'!$D$28,0,10*ROW('Sanitation Data'!D159)))</f>
        <v/>
      </c>
      <c r="CL165" s="373" t="str">
        <f ca="1">+IF(OFFSET('Sanitation Data'!$D$29,0,10*ROW('Sanitation Data'!D159))="","",OFFSET('Sanitation Data'!$D$29,0,10*ROW('Sanitation Data'!D159)))</f>
        <v/>
      </c>
      <c r="CM165" s="373" t="str">
        <f ca="1">+IF(OFFSET('Sanitation Data'!$D$30,0,10*ROW('Sanitation Data'!D159))="","",OFFSET('Sanitation Data'!$D$30,0,10*ROW('Sanitation Data'!D159)))</f>
        <v/>
      </c>
      <c r="CN165" s="373" t="str">
        <f ca="1">+IF(OFFSET('Sanitation Data'!$D$31,0,10*ROW('Sanitation Data'!D159))="","",OFFSET('Sanitation Data'!$D$31,0,10*ROW('Sanitation Data'!D159)))</f>
        <v/>
      </c>
      <c r="CO165" s="373" t="str">
        <f ca="1">+IF(OFFSET('Sanitation Data'!$D$32,0,10*ROW('Sanitation Data'!D159))="","",OFFSET('Sanitation Data'!$D$32,0,10*ROW('Sanitation Data'!D159)))</f>
        <v/>
      </c>
      <c r="CP165" s="373" t="str">
        <f ca="1">+IF(OFFSET('Sanitation Data'!$E$28,0,10*ROW('Sanitation Data'!E159))="","",OFFSET('Sanitation Data'!$E$28,0,10*ROW('Sanitation Data'!E159)))</f>
        <v/>
      </c>
      <c r="CQ165" s="373" t="str">
        <f ca="1">+IF(OFFSET('Sanitation Data'!$E$29,0,10*ROW('Sanitation Data'!E159))="","",OFFSET('Sanitation Data'!$E$29,0,10*ROW('Sanitation Data'!E159)))</f>
        <v/>
      </c>
      <c r="CR165" s="373" t="str">
        <f ca="1">+IF(OFFSET('Sanitation Data'!$E$30,0,10*ROW('Sanitation Data'!E159))="","",OFFSET('Sanitation Data'!$E$30,0,10*ROW('Sanitation Data'!E159)))</f>
        <v/>
      </c>
      <c r="CS165" s="373" t="str">
        <f ca="1">+IF(OFFSET('Sanitation Data'!$E$31,0,10*ROW('Sanitation Data'!E159))="","",OFFSET('Sanitation Data'!$E$31,0,10*ROW('Sanitation Data'!E159)))</f>
        <v/>
      </c>
      <c r="CT165" s="373" t="str">
        <f ca="1">+IF(OFFSET('Sanitation Data'!$E$32,0,10*ROW('Sanitation Data'!E159))="","",OFFSET('Sanitation Data'!$E$32,0,10*ROW('Sanitation Data'!E159)))</f>
        <v/>
      </c>
      <c r="CU165" s="373" t="str">
        <f ca="1">+IF(OFFSET('Sanitation Data'!$F$28,0,10*ROW('Sanitation Data'!F159))="","",OFFSET('Sanitation Data'!$F$28,0,10*ROW('Sanitation Data'!F159)))</f>
        <v/>
      </c>
      <c r="CV165" s="373" t="str">
        <f ca="1">+IF(OFFSET('Sanitation Data'!$F$29,0,10*ROW('Sanitation Data'!F159))="","",OFFSET('Sanitation Data'!$F$29,0,10*ROW('Sanitation Data'!F159)))</f>
        <v/>
      </c>
      <c r="CW165" s="373" t="str">
        <f ca="1">+IF(OFFSET('Sanitation Data'!$F$30,0,10*ROW('Sanitation Data'!F159))="","",OFFSET('Sanitation Data'!$F$30,0,10*ROW('Sanitation Data'!F159)))</f>
        <v/>
      </c>
      <c r="CX165" s="373" t="str">
        <f ca="1">+IF(OFFSET('Sanitation Data'!$F$31,0,10*ROW('Sanitation Data'!F159))="","",OFFSET('Sanitation Data'!$F$31,0,10*ROW('Sanitation Data'!F159)))</f>
        <v/>
      </c>
      <c r="CY165" s="373" t="str">
        <f ca="1">+IF(OFFSET('Sanitation Data'!$F$32,0,10*ROW('Sanitation Data'!F159))="","",OFFSET('Sanitation Data'!$F$32,0,10*ROW('Sanitation Data'!F159)))</f>
        <v/>
      </c>
      <c r="CZ165" s="373" t="str">
        <f ca="1">+IF(OFFSET('Sanitation Data'!$G$28,0,10*ROW('Sanitation Data'!G159))="","",OFFSET('Sanitation Data'!$G$28,0,10*ROW('Sanitation Data'!G159)))</f>
        <v/>
      </c>
      <c r="DA165" s="373" t="str">
        <f ca="1">+IF(OFFSET('Sanitation Data'!$G$29,0,10*ROW('Sanitation Data'!G159))="","",OFFSET('Sanitation Data'!$G$29,0,10*ROW('Sanitation Data'!G159)))</f>
        <v/>
      </c>
      <c r="DB165" s="373" t="str">
        <f ca="1">+IF(OFFSET('Sanitation Data'!$G$30,0,10*ROW('Sanitation Data'!G159))="","",OFFSET('Sanitation Data'!$G$30,0,10*ROW('Sanitation Data'!G159)))</f>
        <v/>
      </c>
      <c r="DC165" s="373" t="str">
        <f ca="1">+IF(OFFSET('Sanitation Data'!$G$31,0,10*ROW('Sanitation Data'!G159))="","",OFFSET('Sanitation Data'!$G$31,0,10*ROW('Sanitation Data'!G159)))</f>
        <v/>
      </c>
      <c r="DD165" s="373" t="str">
        <f ca="1">+IF(OFFSET('Sanitation Data'!$G$32,0,10*ROW('Sanitation Data'!G159))="","",OFFSET('Sanitation Data'!$G$32,0,10*ROW('Sanitation Data'!G159)))</f>
        <v/>
      </c>
      <c r="DE165" s="373" t="str">
        <f ca="1">+IF(OFFSET('Sanitation Data'!$H$28,0,10*ROW('Sanitation Data'!H159))="","",OFFSET('Sanitation Data'!$H$28,0,10*ROW('Sanitation Data'!H159)))</f>
        <v/>
      </c>
      <c r="DF165" s="373" t="str">
        <f ca="1">+IF(OFFSET('Sanitation Data'!$H$29,0,10*ROW('Sanitation Data'!H159))="","",OFFSET('Sanitation Data'!$H$29,0,10*ROW('Sanitation Data'!H159)))</f>
        <v/>
      </c>
      <c r="DG165" s="373" t="str">
        <f ca="1">+IF(OFFSET('Sanitation Data'!$H$30,0,10*ROW('Sanitation Data'!H159))="","",OFFSET('Sanitation Data'!$H$30,0,10*ROW('Sanitation Data'!H159)))</f>
        <v/>
      </c>
      <c r="DH165" s="373" t="str">
        <f ca="1">+IF(OFFSET('Sanitation Data'!$H$31,0,10*ROW('Sanitation Data'!H159))="","",OFFSET('Sanitation Data'!$H$31,0,10*ROW('Sanitation Data'!H159)))</f>
        <v/>
      </c>
      <c r="DI165" s="373" t="str">
        <f ca="1">+IF(OFFSET('Sanitation Data'!$H$32,0,10*ROW('Sanitation Data'!H159))="","",OFFSET('Sanitation Data'!$H$32,0,10*ROW('Sanitation Data'!H159)))</f>
        <v/>
      </c>
      <c r="DJ165" s="373" t="str">
        <f ca="1">+IF(OFFSET('Sanitation Data'!$I$28,0,10*ROW('Sanitation Data'!I159))="","",OFFSET('Sanitation Data'!$I$28,0,10*ROW('Sanitation Data'!I159)))</f>
        <v/>
      </c>
      <c r="DK165" s="373" t="str">
        <f ca="1">+IF(OFFSET('Sanitation Data'!$I$29,0,10*ROW('Sanitation Data'!I159))="","",OFFSET('Sanitation Data'!$I$29,0,10*ROW('Sanitation Data'!I159)))</f>
        <v/>
      </c>
      <c r="DL165" s="373" t="str">
        <f ca="1">+IF(OFFSET('Sanitation Data'!$I$30,0,10*ROW('Sanitation Data'!I159))="","",OFFSET('Sanitation Data'!$I$30,0,10*ROW('Sanitation Data'!I159)))</f>
        <v/>
      </c>
      <c r="DM165" s="373" t="str">
        <f ca="1">+IF(OFFSET('Sanitation Data'!$I$31,0,10*ROW('Sanitation Data'!I159))="","",OFFSET('Sanitation Data'!$I$31,0,10*ROW('Sanitation Data'!I159)))</f>
        <v/>
      </c>
      <c r="DN165" s="373" t="str">
        <f ca="1">+IF(OFFSET('Sanitation Data'!$I$32,0,10*ROW('Sanitation Data'!I159))="","",OFFSET('Sanitation Data'!$I$32,0,10*ROW('Sanitation Data'!I159)))</f>
        <v/>
      </c>
      <c r="DO165" s="373" t="str">
        <f ca="1">+IF(OFFSET('Hygiene Data'!$D$11,0,10*ROW('Hygiene Data'!D159))="","",OFFSET('Hygiene Data'!$D$11,0,10*ROW('Hygiene Data'!D159)))</f>
        <v/>
      </c>
      <c r="DP165" s="373" t="str">
        <f ca="1">+IF(OFFSET('Hygiene Data'!$D$12,0,10*ROW('Hygiene Data'!D159))="","",OFFSET('Hygiene Data'!$D$12,0,10*ROW('Hygiene Data'!D159)))</f>
        <v/>
      </c>
      <c r="DQ165" s="373" t="str">
        <f ca="1">+IF(OFFSET('Hygiene Data'!$D$13,0,10*ROW('Hygiene Data'!D159))="","",OFFSET('Hygiene Data'!$D$13,0,10*ROW('Hygiene Data'!D159)))</f>
        <v/>
      </c>
      <c r="DR165" s="373" t="str">
        <f ca="1">+IF(OFFSET('Hygiene Data'!$E$11,0,10*ROW('Hygiene Data'!E159))="","",OFFSET('Hygiene Data'!$E$11,0,10*ROW('Hygiene Data'!E159)))</f>
        <v/>
      </c>
      <c r="DS165" s="373" t="str">
        <f ca="1">+IF(OFFSET('Hygiene Data'!$E$12,0,10*ROW('Hygiene Data'!E159))="","",OFFSET('Hygiene Data'!$E$12,0,10*ROW('Hygiene Data'!E159)))</f>
        <v/>
      </c>
      <c r="DT165" s="373" t="str">
        <f ca="1">+IF(OFFSET('Hygiene Data'!$E$13,0,10*ROW('Hygiene Data'!E159))="","",OFFSET('Hygiene Data'!$E$13,0,10*ROW('Hygiene Data'!E159)))</f>
        <v/>
      </c>
      <c r="DU165" s="373" t="str">
        <f ca="1">+IF(OFFSET('Hygiene Data'!$F$11,0,10*ROW('Hygiene Data'!F159))="","",OFFSET('Hygiene Data'!$F$11,0,10*ROW('Hygiene Data'!F159)))</f>
        <v/>
      </c>
      <c r="DV165" s="373" t="str">
        <f ca="1">+IF(OFFSET('Hygiene Data'!$F$12,0,10*ROW('Hygiene Data'!F159))="","",OFFSET('Hygiene Data'!$F$12,0,10*ROW('Hygiene Data'!F159)))</f>
        <v/>
      </c>
      <c r="DW165" s="373" t="str">
        <f ca="1">+IF(OFFSET('Hygiene Data'!$F$13,0,10*ROW('Hygiene Data'!F159))="","",OFFSET('Hygiene Data'!$F$13,0,10*ROW('Hygiene Data'!F159)))</f>
        <v/>
      </c>
      <c r="DX165" s="373" t="str">
        <f ca="1">+IF(OFFSET('Hygiene Data'!$G$11,0,10*ROW('Hygiene Data'!G159))="","",OFFSET('Hygiene Data'!$G$11,0,10*ROW('Hygiene Data'!G159)))</f>
        <v/>
      </c>
      <c r="DY165" s="373" t="str">
        <f ca="1">+IF(OFFSET('Hygiene Data'!$G$12,0,10*ROW('Hygiene Data'!G159))="","",OFFSET('Hygiene Data'!$G$12,0,10*ROW('Hygiene Data'!G159)))</f>
        <v/>
      </c>
      <c r="DZ165" s="373" t="str">
        <f ca="1">+IF(OFFSET('Hygiene Data'!$G$13,0,10*ROW('Hygiene Data'!G159))="","",OFFSET('Hygiene Data'!$G$13,0,10*ROW('Hygiene Data'!G159)))</f>
        <v/>
      </c>
      <c r="EA165" s="373" t="str">
        <f ca="1">+IF(OFFSET('Hygiene Data'!$H$11,0,10*ROW('Hygiene Data'!H159))="","",OFFSET('Hygiene Data'!$H$11,0,10*ROW('Hygiene Data'!H159)))</f>
        <v/>
      </c>
      <c r="EB165" s="373" t="str">
        <f ca="1">+IF(OFFSET('Hygiene Data'!$H$12,0,10*ROW('Hygiene Data'!H159))="","",OFFSET('Hygiene Data'!$H$12,0,10*ROW('Hygiene Data'!H159)))</f>
        <v/>
      </c>
      <c r="EC165" s="373" t="str">
        <f ca="1">+IF(OFFSET('Hygiene Data'!$H$13,0,10*ROW('Hygiene Data'!H159))="","",OFFSET('Hygiene Data'!$H$13,0,10*ROW('Hygiene Data'!H159)))</f>
        <v/>
      </c>
      <c r="ED165" s="373" t="str">
        <f ca="1">+IF(OFFSET('Hygiene Data'!$I$11,0,10*ROW('Hygiene Data'!I159))="","",OFFSET('Hygiene Data'!$I$11,0,10*ROW('Hygiene Data'!I159)))</f>
        <v/>
      </c>
      <c r="EE165" s="373" t="str">
        <f ca="1">+IF(OFFSET('Hygiene Data'!$I$12,0,10*ROW('Hygiene Data'!I159))="","",OFFSET('Hygiene Data'!$I$12,0,10*ROW('Hygiene Data'!I159)))</f>
        <v/>
      </c>
      <c r="EF165" s="373" t="str">
        <f ca="1">+IF(OFFSET('Hygiene Data'!$I$13,0,10*ROW('Hygiene Data'!I159))="","",OFFSET('Hygiene Data'!$I$13,0,10*ROW('Hygiene Data'!I159)))</f>
        <v/>
      </c>
    </row>
    <row r="166" spans="1:136" x14ac:dyDescent="0.25">
      <c r="A166" s="482" t="str">
        <f ca="1">+IF(OFFSET('Water Data'!$B$2,0,10*ROW('Water Data'!E160))="","",OFFSET('Water Data'!$B$2,0,10*ROW('Water Data'!E160)))</f>
        <v/>
      </c>
      <c r="B166" s="48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9" t="str">
        <f t="shared" ca="1" si="2"/>
        <v/>
      </c>
      <c r="D166" s="51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3" t="str">
        <f ca="1">+IF(OFFSET('Water Data'!$D$27,0,10*ROW('Water Data'!D160))="","",OFFSET('Water Data'!$D$27,0,10*ROW('Water Data'!D160)))</f>
        <v/>
      </c>
      <c r="BT166" s="373" t="str">
        <f ca="1">+IF(OFFSET('Water Data'!$D$28,0,10*ROW('Water Data'!D160))="","",OFFSET('Water Data'!$D$28,0,10*ROW('Water Data'!D160)))</f>
        <v/>
      </c>
      <c r="BU166" s="373" t="str">
        <f ca="1">+IF(OFFSET('Water Data'!$D$29,0,10*ROW('Water Data'!D160))="","",OFFSET('Water Data'!$D$29,0,10*ROW('Water Data'!D160)))</f>
        <v/>
      </c>
      <c r="BV166" s="373" t="str">
        <f ca="1">+IF(OFFSET('Water Data'!$E$27,0,10*ROW('Water Data'!E160))="","",OFFSET('Water Data'!$E$27,0,10*ROW('Water Data'!E160)))</f>
        <v/>
      </c>
      <c r="BW166" s="373" t="str">
        <f ca="1">+IF(OFFSET('Water Data'!$E$28,0,10*ROW('Water Data'!E160))="","",OFFSET('Water Data'!$E$28,0,10*ROW('Water Data'!E160)))</f>
        <v/>
      </c>
      <c r="BX166" s="373" t="str">
        <f ca="1">+IF(OFFSET('Water Data'!$E$29,0,10*ROW('Water Data'!E160))="","",OFFSET('Water Data'!$E$29,0,10*ROW('Water Data'!E160)))</f>
        <v/>
      </c>
      <c r="BY166" s="373" t="str">
        <f ca="1">+IF(OFFSET('Water Data'!$F$27,0,10*ROW('Water Data'!F160))="","",OFFSET('Water Data'!$F$27,0,10*ROW('Water Data'!F160)))</f>
        <v/>
      </c>
      <c r="BZ166" s="373" t="str">
        <f ca="1">+IF(OFFSET('Water Data'!$F$28,0,10*ROW('Water Data'!F160))="","",OFFSET('Water Data'!$F$28,0,10*ROW('Water Data'!F160)))</f>
        <v/>
      </c>
      <c r="CA166" s="373" t="str">
        <f ca="1">+IF(OFFSET('Water Data'!$F$29,0,10*ROW('Water Data'!F160))="","",OFFSET('Water Data'!$F$29,0,10*ROW('Water Data'!F160)))</f>
        <v/>
      </c>
      <c r="CB166" s="373" t="str">
        <f ca="1">+IF(OFFSET('Water Data'!$G$27,0,10*ROW('Water Data'!G160))="","",OFFSET('Water Data'!$G$27,0,10*ROW('Water Data'!G160)))</f>
        <v/>
      </c>
      <c r="CC166" s="373" t="str">
        <f ca="1">+IF(OFFSET('Water Data'!$G$28,0,10*ROW('Water Data'!G160))="","",OFFSET('Water Data'!$G$28,0,10*ROW('Water Data'!G160)))</f>
        <v/>
      </c>
      <c r="CD166" s="373" t="str">
        <f ca="1">+IF(OFFSET('Water Data'!$G$29,0,10*ROW('Water Data'!G160))="","",OFFSET('Water Data'!$G$29,0,10*ROW('Water Data'!G160)))</f>
        <v/>
      </c>
      <c r="CE166" s="373" t="str">
        <f ca="1">+IF(OFFSET('Water Data'!$H$27,0,10*ROW('Water Data'!H160))="","",OFFSET('Water Data'!$H$27,0,10*ROW('Water Data'!H160)))</f>
        <v/>
      </c>
      <c r="CF166" s="373" t="str">
        <f ca="1">+IF(OFFSET('Water Data'!$H$28,0,10*ROW('Water Data'!H160))="","",OFFSET('Water Data'!$H$28,0,10*ROW('Water Data'!H160)))</f>
        <v/>
      </c>
      <c r="CG166" s="373" t="str">
        <f ca="1">+IF(OFFSET('Water Data'!$H$29,0,10*ROW('Water Data'!H160))="","",OFFSET('Water Data'!$H$29,0,10*ROW('Water Data'!H160)))</f>
        <v/>
      </c>
      <c r="CH166" s="373" t="str">
        <f ca="1">+IF(OFFSET('Water Data'!$I$27,0,10*ROW('Water Data'!I160))="","",OFFSET('Water Data'!$I$27,0,10*ROW('Water Data'!I160)))</f>
        <v/>
      </c>
      <c r="CI166" s="373" t="str">
        <f ca="1">+IF(OFFSET('Water Data'!$I$28,0,10*ROW('Water Data'!I160))="","",OFFSET('Water Data'!$I$28,0,10*ROW('Water Data'!I160)))</f>
        <v/>
      </c>
      <c r="CJ166" s="373" t="str">
        <f ca="1">+IF(OFFSET('Water Data'!$I$29,0,10*ROW('Water Data'!I160))="","",OFFSET('Water Data'!$I$29,0,10*ROW('Water Data'!I160)))</f>
        <v/>
      </c>
      <c r="CK166" s="373" t="str">
        <f ca="1">+IF(OFFSET('Sanitation Data'!$D$28,0,10*ROW('Sanitation Data'!D160))="","",OFFSET('Sanitation Data'!$D$28,0,10*ROW('Sanitation Data'!D160)))</f>
        <v/>
      </c>
      <c r="CL166" s="373" t="str">
        <f ca="1">+IF(OFFSET('Sanitation Data'!$D$29,0,10*ROW('Sanitation Data'!D160))="","",OFFSET('Sanitation Data'!$D$29,0,10*ROW('Sanitation Data'!D160)))</f>
        <v/>
      </c>
      <c r="CM166" s="373" t="str">
        <f ca="1">+IF(OFFSET('Sanitation Data'!$D$30,0,10*ROW('Sanitation Data'!D160))="","",OFFSET('Sanitation Data'!$D$30,0,10*ROW('Sanitation Data'!D160)))</f>
        <v/>
      </c>
      <c r="CN166" s="373" t="str">
        <f ca="1">+IF(OFFSET('Sanitation Data'!$D$31,0,10*ROW('Sanitation Data'!D160))="","",OFFSET('Sanitation Data'!$D$31,0,10*ROW('Sanitation Data'!D160)))</f>
        <v/>
      </c>
      <c r="CO166" s="373" t="str">
        <f ca="1">+IF(OFFSET('Sanitation Data'!$D$32,0,10*ROW('Sanitation Data'!D160))="","",OFFSET('Sanitation Data'!$D$32,0,10*ROW('Sanitation Data'!D160)))</f>
        <v/>
      </c>
      <c r="CP166" s="373" t="str">
        <f ca="1">+IF(OFFSET('Sanitation Data'!$E$28,0,10*ROW('Sanitation Data'!E160))="","",OFFSET('Sanitation Data'!$E$28,0,10*ROW('Sanitation Data'!E160)))</f>
        <v/>
      </c>
      <c r="CQ166" s="373" t="str">
        <f ca="1">+IF(OFFSET('Sanitation Data'!$E$29,0,10*ROW('Sanitation Data'!E160))="","",OFFSET('Sanitation Data'!$E$29,0,10*ROW('Sanitation Data'!E160)))</f>
        <v/>
      </c>
      <c r="CR166" s="373" t="str">
        <f ca="1">+IF(OFFSET('Sanitation Data'!$E$30,0,10*ROW('Sanitation Data'!E160))="","",OFFSET('Sanitation Data'!$E$30,0,10*ROW('Sanitation Data'!E160)))</f>
        <v/>
      </c>
      <c r="CS166" s="373" t="str">
        <f ca="1">+IF(OFFSET('Sanitation Data'!$E$31,0,10*ROW('Sanitation Data'!E160))="","",OFFSET('Sanitation Data'!$E$31,0,10*ROW('Sanitation Data'!E160)))</f>
        <v/>
      </c>
      <c r="CT166" s="373" t="str">
        <f ca="1">+IF(OFFSET('Sanitation Data'!$E$32,0,10*ROW('Sanitation Data'!E160))="","",OFFSET('Sanitation Data'!$E$32,0,10*ROW('Sanitation Data'!E160)))</f>
        <v/>
      </c>
      <c r="CU166" s="373" t="str">
        <f ca="1">+IF(OFFSET('Sanitation Data'!$F$28,0,10*ROW('Sanitation Data'!F160))="","",OFFSET('Sanitation Data'!$F$28,0,10*ROW('Sanitation Data'!F160)))</f>
        <v/>
      </c>
      <c r="CV166" s="373" t="str">
        <f ca="1">+IF(OFFSET('Sanitation Data'!$F$29,0,10*ROW('Sanitation Data'!F160))="","",OFFSET('Sanitation Data'!$F$29,0,10*ROW('Sanitation Data'!F160)))</f>
        <v/>
      </c>
      <c r="CW166" s="373" t="str">
        <f ca="1">+IF(OFFSET('Sanitation Data'!$F$30,0,10*ROW('Sanitation Data'!F160))="","",OFFSET('Sanitation Data'!$F$30,0,10*ROW('Sanitation Data'!F160)))</f>
        <v/>
      </c>
      <c r="CX166" s="373" t="str">
        <f ca="1">+IF(OFFSET('Sanitation Data'!$F$31,0,10*ROW('Sanitation Data'!F160))="","",OFFSET('Sanitation Data'!$F$31,0,10*ROW('Sanitation Data'!F160)))</f>
        <v/>
      </c>
      <c r="CY166" s="373" t="str">
        <f ca="1">+IF(OFFSET('Sanitation Data'!$F$32,0,10*ROW('Sanitation Data'!F160))="","",OFFSET('Sanitation Data'!$F$32,0,10*ROW('Sanitation Data'!F160)))</f>
        <v/>
      </c>
      <c r="CZ166" s="373" t="str">
        <f ca="1">+IF(OFFSET('Sanitation Data'!$G$28,0,10*ROW('Sanitation Data'!G160))="","",OFFSET('Sanitation Data'!$G$28,0,10*ROW('Sanitation Data'!G160)))</f>
        <v/>
      </c>
      <c r="DA166" s="373" t="str">
        <f ca="1">+IF(OFFSET('Sanitation Data'!$G$29,0,10*ROW('Sanitation Data'!G160))="","",OFFSET('Sanitation Data'!$G$29,0,10*ROW('Sanitation Data'!G160)))</f>
        <v/>
      </c>
      <c r="DB166" s="373" t="str">
        <f ca="1">+IF(OFFSET('Sanitation Data'!$G$30,0,10*ROW('Sanitation Data'!G160))="","",OFFSET('Sanitation Data'!$G$30,0,10*ROW('Sanitation Data'!G160)))</f>
        <v/>
      </c>
      <c r="DC166" s="373" t="str">
        <f ca="1">+IF(OFFSET('Sanitation Data'!$G$31,0,10*ROW('Sanitation Data'!G160))="","",OFFSET('Sanitation Data'!$G$31,0,10*ROW('Sanitation Data'!G160)))</f>
        <v/>
      </c>
      <c r="DD166" s="373" t="str">
        <f ca="1">+IF(OFFSET('Sanitation Data'!$G$32,0,10*ROW('Sanitation Data'!G160))="","",OFFSET('Sanitation Data'!$G$32,0,10*ROW('Sanitation Data'!G160)))</f>
        <v/>
      </c>
      <c r="DE166" s="373" t="str">
        <f ca="1">+IF(OFFSET('Sanitation Data'!$H$28,0,10*ROW('Sanitation Data'!H160))="","",OFFSET('Sanitation Data'!$H$28,0,10*ROW('Sanitation Data'!H160)))</f>
        <v/>
      </c>
      <c r="DF166" s="373" t="str">
        <f ca="1">+IF(OFFSET('Sanitation Data'!$H$29,0,10*ROW('Sanitation Data'!H160))="","",OFFSET('Sanitation Data'!$H$29,0,10*ROW('Sanitation Data'!H160)))</f>
        <v/>
      </c>
      <c r="DG166" s="373" t="str">
        <f ca="1">+IF(OFFSET('Sanitation Data'!$H$30,0,10*ROW('Sanitation Data'!H160))="","",OFFSET('Sanitation Data'!$H$30,0,10*ROW('Sanitation Data'!H160)))</f>
        <v/>
      </c>
      <c r="DH166" s="373" t="str">
        <f ca="1">+IF(OFFSET('Sanitation Data'!$H$31,0,10*ROW('Sanitation Data'!H160))="","",OFFSET('Sanitation Data'!$H$31,0,10*ROW('Sanitation Data'!H160)))</f>
        <v/>
      </c>
      <c r="DI166" s="373" t="str">
        <f ca="1">+IF(OFFSET('Sanitation Data'!$H$32,0,10*ROW('Sanitation Data'!H160))="","",OFFSET('Sanitation Data'!$H$32,0,10*ROW('Sanitation Data'!H160)))</f>
        <v/>
      </c>
      <c r="DJ166" s="373" t="str">
        <f ca="1">+IF(OFFSET('Sanitation Data'!$I$28,0,10*ROW('Sanitation Data'!I160))="","",OFFSET('Sanitation Data'!$I$28,0,10*ROW('Sanitation Data'!I160)))</f>
        <v/>
      </c>
      <c r="DK166" s="373" t="str">
        <f ca="1">+IF(OFFSET('Sanitation Data'!$I$29,0,10*ROW('Sanitation Data'!I160))="","",OFFSET('Sanitation Data'!$I$29,0,10*ROW('Sanitation Data'!I160)))</f>
        <v/>
      </c>
      <c r="DL166" s="373" t="str">
        <f ca="1">+IF(OFFSET('Sanitation Data'!$I$30,0,10*ROW('Sanitation Data'!I160))="","",OFFSET('Sanitation Data'!$I$30,0,10*ROW('Sanitation Data'!I160)))</f>
        <v/>
      </c>
      <c r="DM166" s="373" t="str">
        <f ca="1">+IF(OFFSET('Sanitation Data'!$I$31,0,10*ROW('Sanitation Data'!I160))="","",OFFSET('Sanitation Data'!$I$31,0,10*ROW('Sanitation Data'!I160)))</f>
        <v/>
      </c>
      <c r="DN166" s="373" t="str">
        <f ca="1">+IF(OFFSET('Sanitation Data'!$I$32,0,10*ROW('Sanitation Data'!I160))="","",OFFSET('Sanitation Data'!$I$32,0,10*ROW('Sanitation Data'!I160)))</f>
        <v/>
      </c>
      <c r="DO166" s="373" t="str">
        <f ca="1">+IF(OFFSET('Hygiene Data'!$D$11,0,10*ROW('Hygiene Data'!D160))="","",OFFSET('Hygiene Data'!$D$11,0,10*ROW('Hygiene Data'!D160)))</f>
        <v/>
      </c>
      <c r="DP166" s="373" t="str">
        <f ca="1">+IF(OFFSET('Hygiene Data'!$D$12,0,10*ROW('Hygiene Data'!D160))="","",OFFSET('Hygiene Data'!$D$12,0,10*ROW('Hygiene Data'!D160)))</f>
        <v/>
      </c>
      <c r="DQ166" s="373" t="str">
        <f ca="1">+IF(OFFSET('Hygiene Data'!$D$13,0,10*ROW('Hygiene Data'!D160))="","",OFFSET('Hygiene Data'!$D$13,0,10*ROW('Hygiene Data'!D160)))</f>
        <v/>
      </c>
      <c r="DR166" s="373" t="str">
        <f ca="1">+IF(OFFSET('Hygiene Data'!$E$11,0,10*ROW('Hygiene Data'!E160))="","",OFFSET('Hygiene Data'!$E$11,0,10*ROW('Hygiene Data'!E160)))</f>
        <v/>
      </c>
      <c r="DS166" s="373" t="str">
        <f ca="1">+IF(OFFSET('Hygiene Data'!$E$12,0,10*ROW('Hygiene Data'!E160))="","",OFFSET('Hygiene Data'!$E$12,0,10*ROW('Hygiene Data'!E160)))</f>
        <v/>
      </c>
      <c r="DT166" s="373" t="str">
        <f ca="1">+IF(OFFSET('Hygiene Data'!$E$13,0,10*ROW('Hygiene Data'!E160))="","",OFFSET('Hygiene Data'!$E$13,0,10*ROW('Hygiene Data'!E160)))</f>
        <v/>
      </c>
      <c r="DU166" s="373" t="str">
        <f ca="1">+IF(OFFSET('Hygiene Data'!$F$11,0,10*ROW('Hygiene Data'!F160))="","",OFFSET('Hygiene Data'!$F$11,0,10*ROW('Hygiene Data'!F160)))</f>
        <v/>
      </c>
      <c r="DV166" s="373" t="str">
        <f ca="1">+IF(OFFSET('Hygiene Data'!$F$12,0,10*ROW('Hygiene Data'!F160))="","",OFFSET('Hygiene Data'!$F$12,0,10*ROW('Hygiene Data'!F160)))</f>
        <v/>
      </c>
      <c r="DW166" s="373" t="str">
        <f ca="1">+IF(OFFSET('Hygiene Data'!$F$13,0,10*ROW('Hygiene Data'!F160))="","",OFFSET('Hygiene Data'!$F$13,0,10*ROW('Hygiene Data'!F160)))</f>
        <v/>
      </c>
      <c r="DX166" s="373" t="str">
        <f ca="1">+IF(OFFSET('Hygiene Data'!$G$11,0,10*ROW('Hygiene Data'!G160))="","",OFFSET('Hygiene Data'!$G$11,0,10*ROW('Hygiene Data'!G160)))</f>
        <v/>
      </c>
      <c r="DY166" s="373" t="str">
        <f ca="1">+IF(OFFSET('Hygiene Data'!$G$12,0,10*ROW('Hygiene Data'!G160))="","",OFFSET('Hygiene Data'!$G$12,0,10*ROW('Hygiene Data'!G160)))</f>
        <v/>
      </c>
      <c r="DZ166" s="373" t="str">
        <f ca="1">+IF(OFFSET('Hygiene Data'!$G$13,0,10*ROW('Hygiene Data'!G160))="","",OFFSET('Hygiene Data'!$G$13,0,10*ROW('Hygiene Data'!G160)))</f>
        <v/>
      </c>
      <c r="EA166" s="373" t="str">
        <f ca="1">+IF(OFFSET('Hygiene Data'!$H$11,0,10*ROW('Hygiene Data'!H160))="","",OFFSET('Hygiene Data'!$H$11,0,10*ROW('Hygiene Data'!H160)))</f>
        <v/>
      </c>
      <c r="EB166" s="373" t="str">
        <f ca="1">+IF(OFFSET('Hygiene Data'!$H$12,0,10*ROW('Hygiene Data'!H160))="","",OFFSET('Hygiene Data'!$H$12,0,10*ROW('Hygiene Data'!H160)))</f>
        <v/>
      </c>
      <c r="EC166" s="373" t="str">
        <f ca="1">+IF(OFFSET('Hygiene Data'!$H$13,0,10*ROW('Hygiene Data'!H160))="","",OFFSET('Hygiene Data'!$H$13,0,10*ROW('Hygiene Data'!H160)))</f>
        <v/>
      </c>
      <c r="ED166" s="373" t="str">
        <f ca="1">+IF(OFFSET('Hygiene Data'!$I$11,0,10*ROW('Hygiene Data'!I160))="","",OFFSET('Hygiene Data'!$I$11,0,10*ROW('Hygiene Data'!I160)))</f>
        <v/>
      </c>
      <c r="EE166" s="373" t="str">
        <f ca="1">+IF(OFFSET('Hygiene Data'!$I$12,0,10*ROW('Hygiene Data'!I160))="","",OFFSET('Hygiene Data'!$I$12,0,10*ROW('Hygiene Data'!I160)))</f>
        <v/>
      </c>
      <c r="EF166" s="373" t="str">
        <f ca="1">+IF(OFFSET('Hygiene Data'!$I$13,0,10*ROW('Hygiene Data'!I160))="","",OFFSET('Hygiene Data'!$I$13,0,10*ROW('Hygiene Data'!I160)))</f>
        <v/>
      </c>
    </row>
    <row r="167" spans="1:136" x14ac:dyDescent="0.25">
      <c r="A167" s="482" t="str">
        <f ca="1">+IF(OFFSET('Water Data'!$B$2,0,10*ROW('Water Data'!E161))="","",OFFSET('Water Data'!$B$2,0,10*ROW('Water Data'!E161)))</f>
        <v/>
      </c>
      <c r="B167" s="48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9" t="str">
        <f t="shared" ca="1" si="2"/>
        <v/>
      </c>
      <c r="D167" s="51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3" t="str">
        <f ca="1">+IF(OFFSET('Water Data'!$D$27,0,10*ROW('Water Data'!D161))="","",OFFSET('Water Data'!$D$27,0,10*ROW('Water Data'!D161)))</f>
        <v/>
      </c>
      <c r="BT167" s="373" t="str">
        <f ca="1">+IF(OFFSET('Water Data'!$D$28,0,10*ROW('Water Data'!D161))="","",OFFSET('Water Data'!$D$28,0,10*ROW('Water Data'!D161)))</f>
        <v/>
      </c>
      <c r="BU167" s="373" t="str">
        <f ca="1">+IF(OFFSET('Water Data'!$D$29,0,10*ROW('Water Data'!D161))="","",OFFSET('Water Data'!$D$29,0,10*ROW('Water Data'!D161)))</f>
        <v/>
      </c>
      <c r="BV167" s="373" t="str">
        <f ca="1">+IF(OFFSET('Water Data'!$E$27,0,10*ROW('Water Data'!E161))="","",OFFSET('Water Data'!$E$27,0,10*ROW('Water Data'!E161)))</f>
        <v/>
      </c>
      <c r="BW167" s="373" t="str">
        <f ca="1">+IF(OFFSET('Water Data'!$E$28,0,10*ROW('Water Data'!E161))="","",OFFSET('Water Data'!$E$28,0,10*ROW('Water Data'!E161)))</f>
        <v/>
      </c>
      <c r="BX167" s="373" t="str">
        <f ca="1">+IF(OFFSET('Water Data'!$E$29,0,10*ROW('Water Data'!E161))="","",OFFSET('Water Data'!$E$29,0,10*ROW('Water Data'!E161)))</f>
        <v/>
      </c>
      <c r="BY167" s="373" t="str">
        <f ca="1">+IF(OFFSET('Water Data'!$F$27,0,10*ROW('Water Data'!F161))="","",OFFSET('Water Data'!$F$27,0,10*ROW('Water Data'!F161)))</f>
        <v/>
      </c>
      <c r="BZ167" s="373" t="str">
        <f ca="1">+IF(OFFSET('Water Data'!$F$28,0,10*ROW('Water Data'!F161))="","",OFFSET('Water Data'!$F$28,0,10*ROW('Water Data'!F161)))</f>
        <v/>
      </c>
      <c r="CA167" s="373" t="str">
        <f ca="1">+IF(OFFSET('Water Data'!$F$29,0,10*ROW('Water Data'!F161))="","",OFFSET('Water Data'!$F$29,0,10*ROW('Water Data'!F161)))</f>
        <v/>
      </c>
      <c r="CB167" s="373" t="str">
        <f ca="1">+IF(OFFSET('Water Data'!$G$27,0,10*ROW('Water Data'!G161))="","",OFFSET('Water Data'!$G$27,0,10*ROW('Water Data'!G161)))</f>
        <v/>
      </c>
      <c r="CC167" s="373" t="str">
        <f ca="1">+IF(OFFSET('Water Data'!$G$28,0,10*ROW('Water Data'!G161))="","",OFFSET('Water Data'!$G$28,0,10*ROW('Water Data'!G161)))</f>
        <v/>
      </c>
      <c r="CD167" s="373" t="str">
        <f ca="1">+IF(OFFSET('Water Data'!$G$29,0,10*ROW('Water Data'!G161))="","",OFFSET('Water Data'!$G$29,0,10*ROW('Water Data'!G161)))</f>
        <v/>
      </c>
      <c r="CE167" s="373" t="str">
        <f ca="1">+IF(OFFSET('Water Data'!$H$27,0,10*ROW('Water Data'!H161))="","",OFFSET('Water Data'!$H$27,0,10*ROW('Water Data'!H161)))</f>
        <v/>
      </c>
      <c r="CF167" s="373" t="str">
        <f ca="1">+IF(OFFSET('Water Data'!$H$28,0,10*ROW('Water Data'!H161))="","",OFFSET('Water Data'!$H$28,0,10*ROW('Water Data'!H161)))</f>
        <v/>
      </c>
      <c r="CG167" s="373" t="str">
        <f ca="1">+IF(OFFSET('Water Data'!$H$29,0,10*ROW('Water Data'!H161))="","",OFFSET('Water Data'!$H$29,0,10*ROW('Water Data'!H161)))</f>
        <v/>
      </c>
      <c r="CH167" s="373" t="str">
        <f ca="1">+IF(OFFSET('Water Data'!$I$27,0,10*ROW('Water Data'!I161))="","",OFFSET('Water Data'!$I$27,0,10*ROW('Water Data'!I161)))</f>
        <v/>
      </c>
      <c r="CI167" s="373" t="str">
        <f ca="1">+IF(OFFSET('Water Data'!$I$28,0,10*ROW('Water Data'!I161))="","",OFFSET('Water Data'!$I$28,0,10*ROW('Water Data'!I161)))</f>
        <v/>
      </c>
      <c r="CJ167" s="373" t="str">
        <f ca="1">+IF(OFFSET('Water Data'!$I$29,0,10*ROW('Water Data'!I161))="","",OFFSET('Water Data'!$I$29,0,10*ROW('Water Data'!I161)))</f>
        <v/>
      </c>
      <c r="CK167" s="373" t="str">
        <f ca="1">+IF(OFFSET('Sanitation Data'!$D$28,0,10*ROW('Sanitation Data'!D161))="","",OFFSET('Sanitation Data'!$D$28,0,10*ROW('Sanitation Data'!D161)))</f>
        <v/>
      </c>
      <c r="CL167" s="373" t="str">
        <f ca="1">+IF(OFFSET('Sanitation Data'!$D$29,0,10*ROW('Sanitation Data'!D161))="","",OFFSET('Sanitation Data'!$D$29,0,10*ROW('Sanitation Data'!D161)))</f>
        <v/>
      </c>
      <c r="CM167" s="373" t="str">
        <f ca="1">+IF(OFFSET('Sanitation Data'!$D$30,0,10*ROW('Sanitation Data'!D161))="","",OFFSET('Sanitation Data'!$D$30,0,10*ROW('Sanitation Data'!D161)))</f>
        <v/>
      </c>
      <c r="CN167" s="373" t="str">
        <f ca="1">+IF(OFFSET('Sanitation Data'!$D$31,0,10*ROW('Sanitation Data'!D161))="","",OFFSET('Sanitation Data'!$D$31,0,10*ROW('Sanitation Data'!D161)))</f>
        <v/>
      </c>
      <c r="CO167" s="373" t="str">
        <f ca="1">+IF(OFFSET('Sanitation Data'!$D$32,0,10*ROW('Sanitation Data'!D161))="","",OFFSET('Sanitation Data'!$D$32,0,10*ROW('Sanitation Data'!D161)))</f>
        <v/>
      </c>
      <c r="CP167" s="373" t="str">
        <f ca="1">+IF(OFFSET('Sanitation Data'!$E$28,0,10*ROW('Sanitation Data'!E161))="","",OFFSET('Sanitation Data'!$E$28,0,10*ROW('Sanitation Data'!E161)))</f>
        <v/>
      </c>
      <c r="CQ167" s="373" t="str">
        <f ca="1">+IF(OFFSET('Sanitation Data'!$E$29,0,10*ROW('Sanitation Data'!E161))="","",OFFSET('Sanitation Data'!$E$29,0,10*ROW('Sanitation Data'!E161)))</f>
        <v/>
      </c>
      <c r="CR167" s="373" t="str">
        <f ca="1">+IF(OFFSET('Sanitation Data'!$E$30,0,10*ROW('Sanitation Data'!E161))="","",OFFSET('Sanitation Data'!$E$30,0,10*ROW('Sanitation Data'!E161)))</f>
        <v/>
      </c>
      <c r="CS167" s="373" t="str">
        <f ca="1">+IF(OFFSET('Sanitation Data'!$E$31,0,10*ROW('Sanitation Data'!E161))="","",OFFSET('Sanitation Data'!$E$31,0,10*ROW('Sanitation Data'!E161)))</f>
        <v/>
      </c>
      <c r="CT167" s="373" t="str">
        <f ca="1">+IF(OFFSET('Sanitation Data'!$E$32,0,10*ROW('Sanitation Data'!E161))="","",OFFSET('Sanitation Data'!$E$32,0,10*ROW('Sanitation Data'!E161)))</f>
        <v/>
      </c>
      <c r="CU167" s="373" t="str">
        <f ca="1">+IF(OFFSET('Sanitation Data'!$F$28,0,10*ROW('Sanitation Data'!F161))="","",OFFSET('Sanitation Data'!$F$28,0,10*ROW('Sanitation Data'!F161)))</f>
        <v/>
      </c>
      <c r="CV167" s="373" t="str">
        <f ca="1">+IF(OFFSET('Sanitation Data'!$F$29,0,10*ROW('Sanitation Data'!F161))="","",OFFSET('Sanitation Data'!$F$29,0,10*ROW('Sanitation Data'!F161)))</f>
        <v/>
      </c>
      <c r="CW167" s="373" t="str">
        <f ca="1">+IF(OFFSET('Sanitation Data'!$F$30,0,10*ROW('Sanitation Data'!F161))="","",OFFSET('Sanitation Data'!$F$30,0,10*ROW('Sanitation Data'!F161)))</f>
        <v/>
      </c>
      <c r="CX167" s="373" t="str">
        <f ca="1">+IF(OFFSET('Sanitation Data'!$F$31,0,10*ROW('Sanitation Data'!F161))="","",OFFSET('Sanitation Data'!$F$31,0,10*ROW('Sanitation Data'!F161)))</f>
        <v/>
      </c>
      <c r="CY167" s="373" t="str">
        <f ca="1">+IF(OFFSET('Sanitation Data'!$F$32,0,10*ROW('Sanitation Data'!F161))="","",OFFSET('Sanitation Data'!$F$32,0,10*ROW('Sanitation Data'!F161)))</f>
        <v/>
      </c>
      <c r="CZ167" s="373" t="str">
        <f ca="1">+IF(OFFSET('Sanitation Data'!$G$28,0,10*ROW('Sanitation Data'!G161))="","",OFFSET('Sanitation Data'!$G$28,0,10*ROW('Sanitation Data'!G161)))</f>
        <v/>
      </c>
      <c r="DA167" s="373" t="str">
        <f ca="1">+IF(OFFSET('Sanitation Data'!$G$29,0,10*ROW('Sanitation Data'!G161))="","",OFFSET('Sanitation Data'!$G$29,0,10*ROW('Sanitation Data'!G161)))</f>
        <v/>
      </c>
      <c r="DB167" s="373" t="str">
        <f ca="1">+IF(OFFSET('Sanitation Data'!$G$30,0,10*ROW('Sanitation Data'!G161))="","",OFFSET('Sanitation Data'!$G$30,0,10*ROW('Sanitation Data'!G161)))</f>
        <v/>
      </c>
      <c r="DC167" s="373" t="str">
        <f ca="1">+IF(OFFSET('Sanitation Data'!$G$31,0,10*ROW('Sanitation Data'!G161))="","",OFFSET('Sanitation Data'!$G$31,0,10*ROW('Sanitation Data'!G161)))</f>
        <v/>
      </c>
      <c r="DD167" s="373" t="str">
        <f ca="1">+IF(OFFSET('Sanitation Data'!$G$32,0,10*ROW('Sanitation Data'!G161))="","",OFFSET('Sanitation Data'!$G$32,0,10*ROW('Sanitation Data'!G161)))</f>
        <v/>
      </c>
      <c r="DE167" s="373" t="str">
        <f ca="1">+IF(OFFSET('Sanitation Data'!$H$28,0,10*ROW('Sanitation Data'!H161))="","",OFFSET('Sanitation Data'!$H$28,0,10*ROW('Sanitation Data'!H161)))</f>
        <v/>
      </c>
      <c r="DF167" s="373" t="str">
        <f ca="1">+IF(OFFSET('Sanitation Data'!$H$29,0,10*ROW('Sanitation Data'!H161))="","",OFFSET('Sanitation Data'!$H$29,0,10*ROW('Sanitation Data'!H161)))</f>
        <v/>
      </c>
      <c r="DG167" s="373" t="str">
        <f ca="1">+IF(OFFSET('Sanitation Data'!$H$30,0,10*ROW('Sanitation Data'!H161))="","",OFFSET('Sanitation Data'!$H$30,0,10*ROW('Sanitation Data'!H161)))</f>
        <v/>
      </c>
      <c r="DH167" s="373" t="str">
        <f ca="1">+IF(OFFSET('Sanitation Data'!$H$31,0,10*ROW('Sanitation Data'!H161))="","",OFFSET('Sanitation Data'!$H$31,0,10*ROW('Sanitation Data'!H161)))</f>
        <v/>
      </c>
      <c r="DI167" s="373" t="str">
        <f ca="1">+IF(OFFSET('Sanitation Data'!$H$32,0,10*ROW('Sanitation Data'!H161))="","",OFFSET('Sanitation Data'!$H$32,0,10*ROW('Sanitation Data'!H161)))</f>
        <v/>
      </c>
      <c r="DJ167" s="373" t="str">
        <f ca="1">+IF(OFFSET('Sanitation Data'!$I$28,0,10*ROW('Sanitation Data'!I161))="","",OFFSET('Sanitation Data'!$I$28,0,10*ROW('Sanitation Data'!I161)))</f>
        <v/>
      </c>
      <c r="DK167" s="373" t="str">
        <f ca="1">+IF(OFFSET('Sanitation Data'!$I$29,0,10*ROW('Sanitation Data'!I161))="","",OFFSET('Sanitation Data'!$I$29,0,10*ROW('Sanitation Data'!I161)))</f>
        <v/>
      </c>
      <c r="DL167" s="373" t="str">
        <f ca="1">+IF(OFFSET('Sanitation Data'!$I$30,0,10*ROW('Sanitation Data'!I161))="","",OFFSET('Sanitation Data'!$I$30,0,10*ROW('Sanitation Data'!I161)))</f>
        <v/>
      </c>
      <c r="DM167" s="373" t="str">
        <f ca="1">+IF(OFFSET('Sanitation Data'!$I$31,0,10*ROW('Sanitation Data'!I161))="","",OFFSET('Sanitation Data'!$I$31,0,10*ROW('Sanitation Data'!I161)))</f>
        <v/>
      </c>
      <c r="DN167" s="373" t="str">
        <f ca="1">+IF(OFFSET('Sanitation Data'!$I$32,0,10*ROW('Sanitation Data'!I161))="","",OFFSET('Sanitation Data'!$I$32,0,10*ROW('Sanitation Data'!I161)))</f>
        <v/>
      </c>
      <c r="DO167" s="373" t="str">
        <f ca="1">+IF(OFFSET('Hygiene Data'!$D$11,0,10*ROW('Hygiene Data'!D161))="","",OFFSET('Hygiene Data'!$D$11,0,10*ROW('Hygiene Data'!D161)))</f>
        <v/>
      </c>
      <c r="DP167" s="373" t="str">
        <f ca="1">+IF(OFFSET('Hygiene Data'!$D$12,0,10*ROW('Hygiene Data'!D161))="","",OFFSET('Hygiene Data'!$D$12,0,10*ROW('Hygiene Data'!D161)))</f>
        <v/>
      </c>
      <c r="DQ167" s="373" t="str">
        <f ca="1">+IF(OFFSET('Hygiene Data'!$D$13,0,10*ROW('Hygiene Data'!D161))="","",OFFSET('Hygiene Data'!$D$13,0,10*ROW('Hygiene Data'!D161)))</f>
        <v/>
      </c>
      <c r="DR167" s="373" t="str">
        <f ca="1">+IF(OFFSET('Hygiene Data'!$E$11,0,10*ROW('Hygiene Data'!E161))="","",OFFSET('Hygiene Data'!$E$11,0,10*ROW('Hygiene Data'!E161)))</f>
        <v/>
      </c>
      <c r="DS167" s="373" t="str">
        <f ca="1">+IF(OFFSET('Hygiene Data'!$E$12,0,10*ROW('Hygiene Data'!E161))="","",OFFSET('Hygiene Data'!$E$12,0,10*ROW('Hygiene Data'!E161)))</f>
        <v/>
      </c>
      <c r="DT167" s="373" t="str">
        <f ca="1">+IF(OFFSET('Hygiene Data'!$E$13,0,10*ROW('Hygiene Data'!E161))="","",OFFSET('Hygiene Data'!$E$13,0,10*ROW('Hygiene Data'!E161)))</f>
        <v/>
      </c>
      <c r="DU167" s="373" t="str">
        <f ca="1">+IF(OFFSET('Hygiene Data'!$F$11,0,10*ROW('Hygiene Data'!F161))="","",OFFSET('Hygiene Data'!$F$11,0,10*ROW('Hygiene Data'!F161)))</f>
        <v/>
      </c>
      <c r="DV167" s="373" t="str">
        <f ca="1">+IF(OFFSET('Hygiene Data'!$F$12,0,10*ROW('Hygiene Data'!F161))="","",OFFSET('Hygiene Data'!$F$12,0,10*ROW('Hygiene Data'!F161)))</f>
        <v/>
      </c>
      <c r="DW167" s="373" t="str">
        <f ca="1">+IF(OFFSET('Hygiene Data'!$F$13,0,10*ROW('Hygiene Data'!F161))="","",OFFSET('Hygiene Data'!$F$13,0,10*ROW('Hygiene Data'!F161)))</f>
        <v/>
      </c>
      <c r="DX167" s="373" t="str">
        <f ca="1">+IF(OFFSET('Hygiene Data'!$G$11,0,10*ROW('Hygiene Data'!G161))="","",OFFSET('Hygiene Data'!$G$11,0,10*ROW('Hygiene Data'!G161)))</f>
        <v/>
      </c>
      <c r="DY167" s="373" t="str">
        <f ca="1">+IF(OFFSET('Hygiene Data'!$G$12,0,10*ROW('Hygiene Data'!G161))="","",OFFSET('Hygiene Data'!$G$12,0,10*ROW('Hygiene Data'!G161)))</f>
        <v/>
      </c>
      <c r="DZ167" s="373" t="str">
        <f ca="1">+IF(OFFSET('Hygiene Data'!$G$13,0,10*ROW('Hygiene Data'!G161))="","",OFFSET('Hygiene Data'!$G$13,0,10*ROW('Hygiene Data'!G161)))</f>
        <v/>
      </c>
      <c r="EA167" s="373" t="str">
        <f ca="1">+IF(OFFSET('Hygiene Data'!$H$11,0,10*ROW('Hygiene Data'!H161))="","",OFFSET('Hygiene Data'!$H$11,0,10*ROW('Hygiene Data'!H161)))</f>
        <v/>
      </c>
      <c r="EB167" s="373" t="str">
        <f ca="1">+IF(OFFSET('Hygiene Data'!$H$12,0,10*ROW('Hygiene Data'!H161))="","",OFFSET('Hygiene Data'!$H$12,0,10*ROW('Hygiene Data'!H161)))</f>
        <v/>
      </c>
      <c r="EC167" s="373" t="str">
        <f ca="1">+IF(OFFSET('Hygiene Data'!$H$13,0,10*ROW('Hygiene Data'!H161))="","",OFFSET('Hygiene Data'!$H$13,0,10*ROW('Hygiene Data'!H161)))</f>
        <v/>
      </c>
      <c r="ED167" s="373" t="str">
        <f ca="1">+IF(OFFSET('Hygiene Data'!$I$11,0,10*ROW('Hygiene Data'!I161))="","",OFFSET('Hygiene Data'!$I$11,0,10*ROW('Hygiene Data'!I161)))</f>
        <v/>
      </c>
      <c r="EE167" s="373" t="str">
        <f ca="1">+IF(OFFSET('Hygiene Data'!$I$12,0,10*ROW('Hygiene Data'!I161))="","",OFFSET('Hygiene Data'!$I$12,0,10*ROW('Hygiene Data'!I161)))</f>
        <v/>
      </c>
      <c r="EF167" s="373" t="str">
        <f ca="1">+IF(OFFSET('Hygiene Data'!$I$13,0,10*ROW('Hygiene Data'!I161))="","",OFFSET('Hygiene Data'!$I$13,0,10*ROW('Hygiene Data'!I161)))</f>
        <v/>
      </c>
    </row>
    <row r="168" spans="1:136" x14ac:dyDescent="0.25">
      <c r="A168" s="482" t="str">
        <f ca="1">+IF(OFFSET('Water Data'!$B$2,0,10*ROW('Water Data'!E162))="","",OFFSET('Water Data'!$B$2,0,10*ROW('Water Data'!E162)))</f>
        <v/>
      </c>
      <c r="B168" s="48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9" t="str">
        <f t="shared" ca="1" si="2"/>
        <v/>
      </c>
      <c r="D168" s="51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3" t="str">
        <f ca="1">+IF(OFFSET('Water Data'!$D$27,0,10*ROW('Water Data'!D162))="","",OFFSET('Water Data'!$D$27,0,10*ROW('Water Data'!D162)))</f>
        <v/>
      </c>
      <c r="BT168" s="373" t="str">
        <f ca="1">+IF(OFFSET('Water Data'!$D$28,0,10*ROW('Water Data'!D162))="","",OFFSET('Water Data'!$D$28,0,10*ROW('Water Data'!D162)))</f>
        <v/>
      </c>
      <c r="BU168" s="373" t="str">
        <f ca="1">+IF(OFFSET('Water Data'!$D$29,0,10*ROW('Water Data'!D162))="","",OFFSET('Water Data'!$D$29,0,10*ROW('Water Data'!D162)))</f>
        <v/>
      </c>
      <c r="BV168" s="373" t="str">
        <f ca="1">+IF(OFFSET('Water Data'!$E$27,0,10*ROW('Water Data'!E162))="","",OFFSET('Water Data'!$E$27,0,10*ROW('Water Data'!E162)))</f>
        <v/>
      </c>
      <c r="BW168" s="373" t="str">
        <f ca="1">+IF(OFFSET('Water Data'!$E$28,0,10*ROW('Water Data'!E162))="","",OFFSET('Water Data'!$E$28,0,10*ROW('Water Data'!E162)))</f>
        <v/>
      </c>
      <c r="BX168" s="373" t="str">
        <f ca="1">+IF(OFFSET('Water Data'!$E$29,0,10*ROW('Water Data'!E162))="","",OFFSET('Water Data'!$E$29,0,10*ROW('Water Data'!E162)))</f>
        <v/>
      </c>
      <c r="BY168" s="373" t="str">
        <f ca="1">+IF(OFFSET('Water Data'!$F$27,0,10*ROW('Water Data'!F162))="","",OFFSET('Water Data'!$F$27,0,10*ROW('Water Data'!F162)))</f>
        <v/>
      </c>
      <c r="BZ168" s="373" t="str">
        <f ca="1">+IF(OFFSET('Water Data'!$F$28,0,10*ROW('Water Data'!F162))="","",OFFSET('Water Data'!$F$28,0,10*ROW('Water Data'!F162)))</f>
        <v/>
      </c>
      <c r="CA168" s="373" t="str">
        <f ca="1">+IF(OFFSET('Water Data'!$F$29,0,10*ROW('Water Data'!F162))="","",OFFSET('Water Data'!$F$29,0,10*ROW('Water Data'!F162)))</f>
        <v/>
      </c>
      <c r="CB168" s="373" t="str">
        <f ca="1">+IF(OFFSET('Water Data'!$G$27,0,10*ROW('Water Data'!G162))="","",OFFSET('Water Data'!$G$27,0,10*ROW('Water Data'!G162)))</f>
        <v/>
      </c>
      <c r="CC168" s="373" t="str">
        <f ca="1">+IF(OFFSET('Water Data'!$G$28,0,10*ROW('Water Data'!G162))="","",OFFSET('Water Data'!$G$28,0,10*ROW('Water Data'!G162)))</f>
        <v/>
      </c>
      <c r="CD168" s="373" t="str">
        <f ca="1">+IF(OFFSET('Water Data'!$G$29,0,10*ROW('Water Data'!G162))="","",OFFSET('Water Data'!$G$29,0,10*ROW('Water Data'!G162)))</f>
        <v/>
      </c>
      <c r="CE168" s="373" t="str">
        <f ca="1">+IF(OFFSET('Water Data'!$H$27,0,10*ROW('Water Data'!H162))="","",OFFSET('Water Data'!$H$27,0,10*ROW('Water Data'!H162)))</f>
        <v/>
      </c>
      <c r="CF168" s="373" t="str">
        <f ca="1">+IF(OFFSET('Water Data'!$H$28,0,10*ROW('Water Data'!H162))="","",OFFSET('Water Data'!$H$28,0,10*ROW('Water Data'!H162)))</f>
        <v/>
      </c>
      <c r="CG168" s="373" t="str">
        <f ca="1">+IF(OFFSET('Water Data'!$H$29,0,10*ROW('Water Data'!H162))="","",OFFSET('Water Data'!$H$29,0,10*ROW('Water Data'!H162)))</f>
        <v/>
      </c>
      <c r="CH168" s="373" t="str">
        <f ca="1">+IF(OFFSET('Water Data'!$I$27,0,10*ROW('Water Data'!I162))="","",OFFSET('Water Data'!$I$27,0,10*ROW('Water Data'!I162)))</f>
        <v/>
      </c>
      <c r="CI168" s="373" t="str">
        <f ca="1">+IF(OFFSET('Water Data'!$I$28,0,10*ROW('Water Data'!I162))="","",OFFSET('Water Data'!$I$28,0,10*ROW('Water Data'!I162)))</f>
        <v/>
      </c>
      <c r="CJ168" s="373" t="str">
        <f ca="1">+IF(OFFSET('Water Data'!$I$29,0,10*ROW('Water Data'!I162))="","",OFFSET('Water Data'!$I$29,0,10*ROW('Water Data'!I162)))</f>
        <v/>
      </c>
      <c r="CK168" s="373" t="str">
        <f ca="1">+IF(OFFSET('Sanitation Data'!$D$28,0,10*ROW('Sanitation Data'!D162))="","",OFFSET('Sanitation Data'!$D$28,0,10*ROW('Sanitation Data'!D162)))</f>
        <v/>
      </c>
      <c r="CL168" s="373" t="str">
        <f ca="1">+IF(OFFSET('Sanitation Data'!$D$29,0,10*ROW('Sanitation Data'!D162))="","",OFFSET('Sanitation Data'!$D$29,0,10*ROW('Sanitation Data'!D162)))</f>
        <v/>
      </c>
      <c r="CM168" s="373" t="str">
        <f ca="1">+IF(OFFSET('Sanitation Data'!$D$30,0,10*ROW('Sanitation Data'!D162))="","",OFFSET('Sanitation Data'!$D$30,0,10*ROW('Sanitation Data'!D162)))</f>
        <v/>
      </c>
      <c r="CN168" s="373" t="str">
        <f ca="1">+IF(OFFSET('Sanitation Data'!$D$31,0,10*ROW('Sanitation Data'!D162))="","",OFFSET('Sanitation Data'!$D$31,0,10*ROW('Sanitation Data'!D162)))</f>
        <v/>
      </c>
      <c r="CO168" s="373" t="str">
        <f ca="1">+IF(OFFSET('Sanitation Data'!$D$32,0,10*ROW('Sanitation Data'!D162))="","",OFFSET('Sanitation Data'!$D$32,0,10*ROW('Sanitation Data'!D162)))</f>
        <v/>
      </c>
      <c r="CP168" s="373" t="str">
        <f ca="1">+IF(OFFSET('Sanitation Data'!$E$28,0,10*ROW('Sanitation Data'!E162))="","",OFFSET('Sanitation Data'!$E$28,0,10*ROW('Sanitation Data'!E162)))</f>
        <v/>
      </c>
      <c r="CQ168" s="373" t="str">
        <f ca="1">+IF(OFFSET('Sanitation Data'!$E$29,0,10*ROW('Sanitation Data'!E162))="","",OFFSET('Sanitation Data'!$E$29,0,10*ROW('Sanitation Data'!E162)))</f>
        <v/>
      </c>
      <c r="CR168" s="373" t="str">
        <f ca="1">+IF(OFFSET('Sanitation Data'!$E$30,0,10*ROW('Sanitation Data'!E162))="","",OFFSET('Sanitation Data'!$E$30,0,10*ROW('Sanitation Data'!E162)))</f>
        <v/>
      </c>
      <c r="CS168" s="373" t="str">
        <f ca="1">+IF(OFFSET('Sanitation Data'!$E$31,0,10*ROW('Sanitation Data'!E162))="","",OFFSET('Sanitation Data'!$E$31,0,10*ROW('Sanitation Data'!E162)))</f>
        <v/>
      </c>
      <c r="CT168" s="373" t="str">
        <f ca="1">+IF(OFFSET('Sanitation Data'!$E$32,0,10*ROW('Sanitation Data'!E162))="","",OFFSET('Sanitation Data'!$E$32,0,10*ROW('Sanitation Data'!E162)))</f>
        <v/>
      </c>
      <c r="CU168" s="373" t="str">
        <f ca="1">+IF(OFFSET('Sanitation Data'!$F$28,0,10*ROW('Sanitation Data'!F162))="","",OFFSET('Sanitation Data'!$F$28,0,10*ROW('Sanitation Data'!F162)))</f>
        <v/>
      </c>
      <c r="CV168" s="373" t="str">
        <f ca="1">+IF(OFFSET('Sanitation Data'!$F$29,0,10*ROW('Sanitation Data'!F162))="","",OFFSET('Sanitation Data'!$F$29,0,10*ROW('Sanitation Data'!F162)))</f>
        <v/>
      </c>
      <c r="CW168" s="373" t="str">
        <f ca="1">+IF(OFFSET('Sanitation Data'!$F$30,0,10*ROW('Sanitation Data'!F162))="","",OFFSET('Sanitation Data'!$F$30,0,10*ROW('Sanitation Data'!F162)))</f>
        <v/>
      </c>
      <c r="CX168" s="373" t="str">
        <f ca="1">+IF(OFFSET('Sanitation Data'!$F$31,0,10*ROW('Sanitation Data'!F162))="","",OFFSET('Sanitation Data'!$F$31,0,10*ROW('Sanitation Data'!F162)))</f>
        <v/>
      </c>
      <c r="CY168" s="373" t="str">
        <f ca="1">+IF(OFFSET('Sanitation Data'!$F$32,0,10*ROW('Sanitation Data'!F162))="","",OFFSET('Sanitation Data'!$F$32,0,10*ROW('Sanitation Data'!F162)))</f>
        <v/>
      </c>
      <c r="CZ168" s="373" t="str">
        <f ca="1">+IF(OFFSET('Sanitation Data'!$G$28,0,10*ROW('Sanitation Data'!G162))="","",OFFSET('Sanitation Data'!$G$28,0,10*ROW('Sanitation Data'!G162)))</f>
        <v/>
      </c>
      <c r="DA168" s="373" t="str">
        <f ca="1">+IF(OFFSET('Sanitation Data'!$G$29,0,10*ROW('Sanitation Data'!G162))="","",OFFSET('Sanitation Data'!$G$29,0,10*ROW('Sanitation Data'!G162)))</f>
        <v/>
      </c>
      <c r="DB168" s="373" t="str">
        <f ca="1">+IF(OFFSET('Sanitation Data'!$G$30,0,10*ROW('Sanitation Data'!G162))="","",OFFSET('Sanitation Data'!$G$30,0,10*ROW('Sanitation Data'!G162)))</f>
        <v/>
      </c>
      <c r="DC168" s="373" t="str">
        <f ca="1">+IF(OFFSET('Sanitation Data'!$G$31,0,10*ROW('Sanitation Data'!G162))="","",OFFSET('Sanitation Data'!$G$31,0,10*ROW('Sanitation Data'!G162)))</f>
        <v/>
      </c>
      <c r="DD168" s="373" t="str">
        <f ca="1">+IF(OFFSET('Sanitation Data'!$G$32,0,10*ROW('Sanitation Data'!G162))="","",OFFSET('Sanitation Data'!$G$32,0,10*ROW('Sanitation Data'!G162)))</f>
        <v/>
      </c>
      <c r="DE168" s="373" t="str">
        <f ca="1">+IF(OFFSET('Sanitation Data'!$H$28,0,10*ROW('Sanitation Data'!H162))="","",OFFSET('Sanitation Data'!$H$28,0,10*ROW('Sanitation Data'!H162)))</f>
        <v/>
      </c>
      <c r="DF168" s="373" t="str">
        <f ca="1">+IF(OFFSET('Sanitation Data'!$H$29,0,10*ROW('Sanitation Data'!H162))="","",OFFSET('Sanitation Data'!$H$29,0,10*ROW('Sanitation Data'!H162)))</f>
        <v/>
      </c>
      <c r="DG168" s="373" t="str">
        <f ca="1">+IF(OFFSET('Sanitation Data'!$H$30,0,10*ROW('Sanitation Data'!H162))="","",OFFSET('Sanitation Data'!$H$30,0,10*ROW('Sanitation Data'!H162)))</f>
        <v/>
      </c>
      <c r="DH168" s="373" t="str">
        <f ca="1">+IF(OFFSET('Sanitation Data'!$H$31,0,10*ROW('Sanitation Data'!H162))="","",OFFSET('Sanitation Data'!$H$31,0,10*ROW('Sanitation Data'!H162)))</f>
        <v/>
      </c>
      <c r="DI168" s="373" t="str">
        <f ca="1">+IF(OFFSET('Sanitation Data'!$H$32,0,10*ROW('Sanitation Data'!H162))="","",OFFSET('Sanitation Data'!$H$32,0,10*ROW('Sanitation Data'!H162)))</f>
        <v/>
      </c>
      <c r="DJ168" s="373" t="str">
        <f ca="1">+IF(OFFSET('Sanitation Data'!$I$28,0,10*ROW('Sanitation Data'!I162))="","",OFFSET('Sanitation Data'!$I$28,0,10*ROW('Sanitation Data'!I162)))</f>
        <v/>
      </c>
      <c r="DK168" s="373" t="str">
        <f ca="1">+IF(OFFSET('Sanitation Data'!$I$29,0,10*ROW('Sanitation Data'!I162))="","",OFFSET('Sanitation Data'!$I$29,0,10*ROW('Sanitation Data'!I162)))</f>
        <v/>
      </c>
      <c r="DL168" s="373" t="str">
        <f ca="1">+IF(OFFSET('Sanitation Data'!$I$30,0,10*ROW('Sanitation Data'!I162))="","",OFFSET('Sanitation Data'!$I$30,0,10*ROW('Sanitation Data'!I162)))</f>
        <v/>
      </c>
      <c r="DM168" s="373" t="str">
        <f ca="1">+IF(OFFSET('Sanitation Data'!$I$31,0,10*ROW('Sanitation Data'!I162))="","",OFFSET('Sanitation Data'!$I$31,0,10*ROW('Sanitation Data'!I162)))</f>
        <v/>
      </c>
      <c r="DN168" s="373" t="str">
        <f ca="1">+IF(OFFSET('Sanitation Data'!$I$32,0,10*ROW('Sanitation Data'!I162))="","",OFFSET('Sanitation Data'!$I$32,0,10*ROW('Sanitation Data'!I162)))</f>
        <v/>
      </c>
      <c r="DO168" s="373" t="str">
        <f ca="1">+IF(OFFSET('Hygiene Data'!$D$11,0,10*ROW('Hygiene Data'!D162))="","",OFFSET('Hygiene Data'!$D$11,0,10*ROW('Hygiene Data'!D162)))</f>
        <v/>
      </c>
      <c r="DP168" s="373" t="str">
        <f ca="1">+IF(OFFSET('Hygiene Data'!$D$12,0,10*ROW('Hygiene Data'!D162))="","",OFFSET('Hygiene Data'!$D$12,0,10*ROW('Hygiene Data'!D162)))</f>
        <v/>
      </c>
      <c r="DQ168" s="373" t="str">
        <f ca="1">+IF(OFFSET('Hygiene Data'!$D$13,0,10*ROW('Hygiene Data'!D162))="","",OFFSET('Hygiene Data'!$D$13,0,10*ROW('Hygiene Data'!D162)))</f>
        <v/>
      </c>
      <c r="DR168" s="373" t="str">
        <f ca="1">+IF(OFFSET('Hygiene Data'!$E$11,0,10*ROW('Hygiene Data'!E162))="","",OFFSET('Hygiene Data'!$E$11,0,10*ROW('Hygiene Data'!E162)))</f>
        <v/>
      </c>
      <c r="DS168" s="373" t="str">
        <f ca="1">+IF(OFFSET('Hygiene Data'!$E$12,0,10*ROW('Hygiene Data'!E162))="","",OFFSET('Hygiene Data'!$E$12,0,10*ROW('Hygiene Data'!E162)))</f>
        <v/>
      </c>
      <c r="DT168" s="373" t="str">
        <f ca="1">+IF(OFFSET('Hygiene Data'!$E$13,0,10*ROW('Hygiene Data'!E162))="","",OFFSET('Hygiene Data'!$E$13,0,10*ROW('Hygiene Data'!E162)))</f>
        <v/>
      </c>
      <c r="DU168" s="373" t="str">
        <f ca="1">+IF(OFFSET('Hygiene Data'!$F$11,0,10*ROW('Hygiene Data'!F162))="","",OFFSET('Hygiene Data'!$F$11,0,10*ROW('Hygiene Data'!F162)))</f>
        <v/>
      </c>
      <c r="DV168" s="373" t="str">
        <f ca="1">+IF(OFFSET('Hygiene Data'!$F$12,0,10*ROW('Hygiene Data'!F162))="","",OFFSET('Hygiene Data'!$F$12,0,10*ROW('Hygiene Data'!F162)))</f>
        <v/>
      </c>
      <c r="DW168" s="373" t="str">
        <f ca="1">+IF(OFFSET('Hygiene Data'!$F$13,0,10*ROW('Hygiene Data'!F162))="","",OFFSET('Hygiene Data'!$F$13,0,10*ROW('Hygiene Data'!F162)))</f>
        <v/>
      </c>
      <c r="DX168" s="373" t="str">
        <f ca="1">+IF(OFFSET('Hygiene Data'!$G$11,0,10*ROW('Hygiene Data'!G162))="","",OFFSET('Hygiene Data'!$G$11,0,10*ROW('Hygiene Data'!G162)))</f>
        <v/>
      </c>
      <c r="DY168" s="373" t="str">
        <f ca="1">+IF(OFFSET('Hygiene Data'!$G$12,0,10*ROW('Hygiene Data'!G162))="","",OFFSET('Hygiene Data'!$G$12,0,10*ROW('Hygiene Data'!G162)))</f>
        <v/>
      </c>
      <c r="DZ168" s="373" t="str">
        <f ca="1">+IF(OFFSET('Hygiene Data'!$G$13,0,10*ROW('Hygiene Data'!G162))="","",OFFSET('Hygiene Data'!$G$13,0,10*ROW('Hygiene Data'!G162)))</f>
        <v/>
      </c>
      <c r="EA168" s="373" t="str">
        <f ca="1">+IF(OFFSET('Hygiene Data'!$H$11,0,10*ROW('Hygiene Data'!H162))="","",OFFSET('Hygiene Data'!$H$11,0,10*ROW('Hygiene Data'!H162)))</f>
        <v/>
      </c>
      <c r="EB168" s="373" t="str">
        <f ca="1">+IF(OFFSET('Hygiene Data'!$H$12,0,10*ROW('Hygiene Data'!H162))="","",OFFSET('Hygiene Data'!$H$12,0,10*ROW('Hygiene Data'!H162)))</f>
        <v/>
      </c>
      <c r="EC168" s="373" t="str">
        <f ca="1">+IF(OFFSET('Hygiene Data'!$H$13,0,10*ROW('Hygiene Data'!H162))="","",OFFSET('Hygiene Data'!$H$13,0,10*ROW('Hygiene Data'!H162)))</f>
        <v/>
      </c>
      <c r="ED168" s="373" t="str">
        <f ca="1">+IF(OFFSET('Hygiene Data'!$I$11,0,10*ROW('Hygiene Data'!I162))="","",OFFSET('Hygiene Data'!$I$11,0,10*ROW('Hygiene Data'!I162)))</f>
        <v/>
      </c>
      <c r="EE168" s="373" t="str">
        <f ca="1">+IF(OFFSET('Hygiene Data'!$I$12,0,10*ROW('Hygiene Data'!I162))="","",OFFSET('Hygiene Data'!$I$12,0,10*ROW('Hygiene Data'!I162)))</f>
        <v/>
      </c>
      <c r="EF168" s="373" t="str">
        <f ca="1">+IF(OFFSET('Hygiene Data'!$I$13,0,10*ROW('Hygiene Data'!I162))="","",OFFSET('Hygiene Data'!$I$13,0,10*ROW('Hygiene Data'!I162)))</f>
        <v/>
      </c>
    </row>
    <row r="169" spans="1:136" x14ac:dyDescent="0.25">
      <c r="A169" s="482" t="str">
        <f ca="1">+IF(OFFSET('Water Data'!$B$2,0,10*ROW('Water Data'!E163))="","",OFFSET('Water Data'!$B$2,0,10*ROW('Water Data'!E163)))</f>
        <v/>
      </c>
      <c r="B169" s="48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9" t="str">
        <f t="shared" ca="1" si="2"/>
        <v/>
      </c>
      <c r="D169" s="51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3" t="str">
        <f ca="1">+IF(OFFSET('Water Data'!$D$27,0,10*ROW('Water Data'!D163))="","",OFFSET('Water Data'!$D$27,0,10*ROW('Water Data'!D163)))</f>
        <v/>
      </c>
      <c r="BT169" s="373" t="str">
        <f ca="1">+IF(OFFSET('Water Data'!$D$28,0,10*ROW('Water Data'!D163))="","",OFFSET('Water Data'!$D$28,0,10*ROW('Water Data'!D163)))</f>
        <v/>
      </c>
      <c r="BU169" s="373" t="str">
        <f ca="1">+IF(OFFSET('Water Data'!$D$29,0,10*ROW('Water Data'!D163))="","",OFFSET('Water Data'!$D$29,0,10*ROW('Water Data'!D163)))</f>
        <v/>
      </c>
      <c r="BV169" s="373" t="str">
        <f ca="1">+IF(OFFSET('Water Data'!$E$27,0,10*ROW('Water Data'!E163))="","",OFFSET('Water Data'!$E$27,0,10*ROW('Water Data'!E163)))</f>
        <v/>
      </c>
      <c r="BW169" s="373" t="str">
        <f ca="1">+IF(OFFSET('Water Data'!$E$28,0,10*ROW('Water Data'!E163))="","",OFFSET('Water Data'!$E$28,0,10*ROW('Water Data'!E163)))</f>
        <v/>
      </c>
      <c r="BX169" s="373" t="str">
        <f ca="1">+IF(OFFSET('Water Data'!$E$29,0,10*ROW('Water Data'!E163))="","",OFFSET('Water Data'!$E$29,0,10*ROW('Water Data'!E163)))</f>
        <v/>
      </c>
      <c r="BY169" s="373" t="str">
        <f ca="1">+IF(OFFSET('Water Data'!$F$27,0,10*ROW('Water Data'!F163))="","",OFFSET('Water Data'!$F$27,0,10*ROW('Water Data'!F163)))</f>
        <v/>
      </c>
      <c r="BZ169" s="373" t="str">
        <f ca="1">+IF(OFFSET('Water Data'!$F$28,0,10*ROW('Water Data'!F163))="","",OFFSET('Water Data'!$F$28,0,10*ROW('Water Data'!F163)))</f>
        <v/>
      </c>
      <c r="CA169" s="373" t="str">
        <f ca="1">+IF(OFFSET('Water Data'!$F$29,0,10*ROW('Water Data'!F163))="","",OFFSET('Water Data'!$F$29,0,10*ROW('Water Data'!F163)))</f>
        <v/>
      </c>
      <c r="CB169" s="373" t="str">
        <f ca="1">+IF(OFFSET('Water Data'!$G$27,0,10*ROW('Water Data'!G163))="","",OFFSET('Water Data'!$G$27,0,10*ROW('Water Data'!G163)))</f>
        <v/>
      </c>
      <c r="CC169" s="373" t="str">
        <f ca="1">+IF(OFFSET('Water Data'!$G$28,0,10*ROW('Water Data'!G163))="","",OFFSET('Water Data'!$G$28,0,10*ROW('Water Data'!G163)))</f>
        <v/>
      </c>
      <c r="CD169" s="373" t="str">
        <f ca="1">+IF(OFFSET('Water Data'!$G$29,0,10*ROW('Water Data'!G163))="","",OFFSET('Water Data'!$G$29,0,10*ROW('Water Data'!G163)))</f>
        <v/>
      </c>
      <c r="CE169" s="373" t="str">
        <f ca="1">+IF(OFFSET('Water Data'!$H$27,0,10*ROW('Water Data'!H163))="","",OFFSET('Water Data'!$H$27,0,10*ROW('Water Data'!H163)))</f>
        <v/>
      </c>
      <c r="CF169" s="373" t="str">
        <f ca="1">+IF(OFFSET('Water Data'!$H$28,0,10*ROW('Water Data'!H163))="","",OFFSET('Water Data'!$H$28,0,10*ROW('Water Data'!H163)))</f>
        <v/>
      </c>
      <c r="CG169" s="373" t="str">
        <f ca="1">+IF(OFFSET('Water Data'!$H$29,0,10*ROW('Water Data'!H163))="","",OFFSET('Water Data'!$H$29,0,10*ROW('Water Data'!H163)))</f>
        <v/>
      </c>
      <c r="CH169" s="373" t="str">
        <f ca="1">+IF(OFFSET('Water Data'!$I$27,0,10*ROW('Water Data'!I163))="","",OFFSET('Water Data'!$I$27,0,10*ROW('Water Data'!I163)))</f>
        <v/>
      </c>
      <c r="CI169" s="373" t="str">
        <f ca="1">+IF(OFFSET('Water Data'!$I$28,0,10*ROW('Water Data'!I163))="","",OFFSET('Water Data'!$I$28,0,10*ROW('Water Data'!I163)))</f>
        <v/>
      </c>
      <c r="CJ169" s="373" t="str">
        <f ca="1">+IF(OFFSET('Water Data'!$I$29,0,10*ROW('Water Data'!I163))="","",OFFSET('Water Data'!$I$29,0,10*ROW('Water Data'!I163)))</f>
        <v/>
      </c>
      <c r="CK169" s="373" t="str">
        <f ca="1">+IF(OFFSET('Sanitation Data'!$D$28,0,10*ROW('Sanitation Data'!D163))="","",OFFSET('Sanitation Data'!$D$28,0,10*ROW('Sanitation Data'!D163)))</f>
        <v/>
      </c>
      <c r="CL169" s="373" t="str">
        <f ca="1">+IF(OFFSET('Sanitation Data'!$D$29,0,10*ROW('Sanitation Data'!D163))="","",OFFSET('Sanitation Data'!$D$29,0,10*ROW('Sanitation Data'!D163)))</f>
        <v/>
      </c>
      <c r="CM169" s="373" t="str">
        <f ca="1">+IF(OFFSET('Sanitation Data'!$D$30,0,10*ROW('Sanitation Data'!D163))="","",OFFSET('Sanitation Data'!$D$30,0,10*ROW('Sanitation Data'!D163)))</f>
        <v/>
      </c>
      <c r="CN169" s="373" t="str">
        <f ca="1">+IF(OFFSET('Sanitation Data'!$D$31,0,10*ROW('Sanitation Data'!D163))="","",OFFSET('Sanitation Data'!$D$31,0,10*ROW('Sanitation Data'!D163)))</f>
        <v/>
      </c>
      <c r="CO169" s="373" t="str">
        <f ca="1">+IF(OFFSET('Sanitation Data'!$D$32,0,10*ROW('Sanitation Data'!D163))="","",OFFSET('Sanitation Data'!$D$32,0,10*ROW('Sanitation Data'!D163)))</f>
        <v/>
      </c>
      <c r="CP169" s="373" t="str">
        <f ca="1">+IF(OFFSET('Sanitation Data'!$E$28,0,10*ROW('Sanitation Data'!E163))="","",OFFSET('Sanitation Data'!$E$28,0,10*ROW('Sanitation Data'!E163)))</f>
        <v/>
      </c>
      <c r="CQ169" s="373" t="str">
        <f ca="1">+IF(OFFSET('Sanitation Data'!$E$29,0,10*ROW('Sanitation Data'!E163))="","",OFFSET('Sanitation Data'!$E$29,0,10*ROW('Sanitation Data'!E163)))</f>
        <v/>
      </c>
      <c r="CR169" s="373" t="str">
        <f ca="1">+IF(OFFSET('Sanitation Data'!$E$30,0,10*ROW('Sanitation Data'!E163))="","",OFFSET('Sanitation Data'!$E$30,0,10*ROW('Sanitation Data'!E163)))</f>
        <v/>
      </c>
      <c r="CS169" s="373" t="str">
        <f ca="1">+IF(OFFSET('Sanitation Data'!$E$31,0,10*ROW('Sanitation Data'!E163))="","",OFFSET('Sanitation Data'!$E$31,0,10*ROW('Sanitation Data'!E163)))</f>
        <v/>
      </c>
      <c r="CT169" s="373" t="str">
        <f ca="1">+IF(OFFSET('Sanitation Data'!$E$32,0,10*ROW('Sanitation Data'!E163))="","",OFFSET('Sanitation Data'!$E$32,0,10*ROW('Sanitation Data'!E163)))</f>
        <v/>
      </c>
      <c r="CU169" s="373" t="str">
        <f ca="1">+IF(OFFSET('Sanitation Data'!$F$28,0,10*ROW('Sanitation Data'!F163))="","",OFFSET('Sanitation Data'!$F$28,0,10*ROW('Sanitation Data'!F163)))</f>
        <v/>
      </c>
      <c r="CV169" s="373" t="str">
        <f ca="1">+IF(OFFSET('Sanitation Data'!$F$29,0,10*ROW('Sanitation Data'!F163))="","",OFFSET('Sanitation Data'!$F$29,0,10*ROW('Sanitation Data'!F163)))</f>
        <v/>
      </c>
      <c r="CW169" s="373" t="str">
        <f ca="1">+IF(OFFSET('Sanitation Data'!$F$30,0,10*ROW('Sanitation Data'!F163))="","",OFFSET('Sanitation Data'!$F$30,0,10*ROW('Sanitation Data'!F163)))</f>
        <v/>
      </c>
      <c r="CX169" s="373" t="str">
        <f ca="1">+IF(OFFSET('Sanitation Data'!$F$31,0,10*ROW('Sanitation Data'!F163))="","",OFFSET('Sanitation Data'!$F$31,0,10*ROW('Sanitation Data'!F163)))</f>
        <v/>
      </c>
      <c r="CY169" s="373" t="str">
        <f ca="1">+IF(OFFSET('Sanitation Data'!$F$32,0,10*ROW('Sanitation Data'!F163))="","",OFFSET('Sanitation Data'!$F$32,0,10*ROW('Sanitation Data'!F163)))</f>
        <v/>
      </c>
      <c r="CZ169" s="373" t="str">
        <f ca="1">+IF(OFFSET('Sanitation Data'!$G$28,0,10*ROW('Sanitation Data'!G163))="","",OFFSET('Sanitation Data'!$G$28,0,10*ROW('Sanitation Data'!G163)))</f>
        <v/>
      </c>
      <c r="DA169" s="373" t="str">
        <f ca="1">+IF(OFFSET('Sanitation Data'!$G$29,0,10*ROW('Sanitation Data'!G163))="","",OFFSET('Sanitation Data'!$G$29,0,10*ROW('Sanitation Data'!G163)))</f>
        <v/>
      </c>
      <c r="DB169" s="373" t="str">
        <f ca="1">+IF(OFFSET('Sanitation Data'!$G$30,0,10*ROW('Sanitation Data'!G163))="","",OFFSET('Sanitation Data'!$G$30,0,10*ROW('Sanitation Data'!G163)))</f>
        <v/>
      </c>
      <c r="DC169" s="373" t="str">
        <f ca="1">+IF(OFFSET('Sanitation Data'!$G$31,0,10*ROW('Sanitation Data'!G163))="","",OFFSET('Sanitation Data'!$G$31,0,10*ROW('Sanitation Data'!G163)))</f>
        <v/>
      </c>
      <c r="DD169" s="373" t="str">
        <f ca="1">+IF(OFFSET('Sanitation Data'!$G$32,0,10*ROW('Sanitation Data'!G163))="","",OFFSET('Sanitation Data'!$G$32,0,10*ROW('Sanitation Data'!G163)))</f>
        <v/>
      </c>
      <c r="DE169" s="373" t="str">
        <f ca="1">+IF(OFFSET('Sanitation Data'!$H$28,0,10*ROW('Sanitation Data'!H163))="","",OFFSET('Sanitation Data'!$H$28,0,10*ROW('Sanitation Data'!H163)))</f>
        <v/>
      </c>
      <c r="DF169" s="373" t="str">
        <f ca="1">+IF(OFFSET('Sanitation Data'!$H$29,0,10*ROW('Sanitation Data'!H163))="","",OFFSET('Sanitation Data'!$H$29,0,10*ROW('Sanitation Data'!H163)))</f>
        <v/>
      </c>
      <c r="DG169" s="373" t="str">
        <f ca="1">+IF(OFFSET('Sanitation Data'!$H$30,0,10*ROW('Sanitation Data'!H163))="","",OFFSET('Sanitation Data'!$H$30,0,10*ROW('Sanitation Data'!H163)))</f>
        <v/>
      </c>
      <c r="DH169" s="373" t="str">
        <f ca="1">+IF(OFFSET('Sanitation Data'!$H$31,0,10*ROW('Sanitation Data'!H163))="","",OFFSET('Sanitation Data'!$H$31,0,10*ROW('Sanitation Data'!H163)))</f>
        <v/>
      </c>
      <c r="DI169" s="373" t="str">
        <f ca="1">+IF(OFFSET('Sanitation Data'!$H$32,0,10*ROW('Sanitation Data'!H163))="","",OFFSET('Sanitation Data'!$H$32,0,10*ROW('Sanitation Data'!H163)))</f>
        <v/>
      </c>
      <c r="DJ169" s="373" t="str">
        <f ca="1">+IF(OFFSET('Sanitation Data'!$I$28,0,10*ROW('Sanitation Data'!I163))="","",OFFSET('Sanitation Data'!$I$28,0,10*ROW('Sanitation Data'!I163)))</f>
        <v/>
      </c>
      <c r="DK169" s="373" t="str">
        <f ca="1">+IF(OFFSET('Sanitation Data'!$I$29,0,10*ROW('Sanitation Data'!I163))="","",OFFSET('Sanitation Data'!$I$29,0,10*ROW('Sanitation Data'!I163)))</f>
        <v/>
      </c>
      <c r="DL169" s="373" t="str">
        <f ca="1">+IF(OFFSET('Sanitation Data'!$I$30,0,10*ROW('Sanitation Data'!I163))="","",OFFSET('Sanitation Data'!$I$30,0,10*ROW('Sanitation Data'!I163)))</f>
        <v/>
      </c>
      <c r="DM169" s="373" t="str">
        <f ca="1">+IF(OFFSET('Sanitation Data'!$I$31,0,10*ROW('Sanitation Data'!I163))="","",OFFSET('Sanitation Data'!$I$31,0,10*ROW('Sanitation Data'!I163)))</f>
        <v/>
      </c>
      <c r="DN169" s="373" t="str">
        <f ca="1">+IF(OFFSET('Sanitation Data'!$I$32,0,10*ROW('Sanitation Data'!I163))="","",OFFSET('Sanitation Data'!$I$32,0,10*ROW('Sanitation Data'!I163)))</f>
        <v/>
      </c>
      <c r="DO169" s="373" t="str">
        <f ca="1">+IF(OFFSET('Hygiene Data'!$D$11,0,10*ROW('Hygiene Data'!D163))="","",OFFSET('Hygiene Data'!$D$11,0,10*ROW('Hygiene Data'!D163)))</f>
        <v/>
      </c>
      <c r="DP169" s="373" t="str">
        <f ca="1">+IF(OFFSET('Hygiene Data'!$D$12,0,10*ROW('Hygiene Data'!D163))="","",OFFSET('Hygiene Data'!$D$12,0,10*ROW('Hygiene Data'!D163)))</f>
        <v/>
      </c>
      <c r="DQ169" s="373" t="str">
        <f ca="1">+IF(OFFSET('Hygiene Data'!$D$13,0,10*ROW('Hygiene Data'!D163))="","",OFFSET('Hygiene Data'!$D$13,0,10*ROW('Hygiene Data'!D163)))</f>
        <v/>
      </c>
      <c r="DR169" s="373" t="str">
        <f ca="1">+IF(OFFSET('Hygiene Data'!$E$11,0,10*ROW('Hygiene Data'!E163))="","",OFFSET('Hygiene Data'!$E$11,0,10*ROW('Hygiene Data'!E163)))</f>
        <v/>
      </c>
      <c r="DS169" s="373" t="str">
        <f ca="1">+IF(OFFSET('Hygiene Data'!$E$12,0,10*ROW('Hygiene Data'!E163))="","",OFFSET('Hygiene Data'!$E$12,0,10*ROW('Hygiene Data'!E163)))</f>
        <v/>
      </c>
      <c r="DT169" s="373" t="str">
        <f ca="1">+IF(OFFSET('Hygiene Data'!$E$13,0,10*ROW('Hygiene Data'!E163))="","",OFFSET('Hygiene Data'!$E$13,0,10*ROW('Hygiene Data'!E163)))</f>
        <v/>
      </c>
      <c r="DU169" s="373" t="str">
        <f ca="1">+IF(OFFSET('Hygiene Data'!$F$11,0,10*ROW('Hygiene Data'!F163))="","",OFFSET('Hygiene Data'!$F$11,0,10*ROW('Hygiene Data'!F163)))</f>
        <v/>
      </c>
      <c r="DV169" s="373" t="str">
        <f ca="1">+IF(OFFSET('Hygiene Data'!$F$12,0,10*ROW('Hygiene Data'!F163))="","",OFFSET('Hygiene Data'!$F$12,0,10*ROW('Hygiene Data'!F163)))</f>
        <v/>
      </c>
      <c r="DW169" s="373" t="str">
        <f ca="1">+IF(OFFSET('Hygiene Data'!$F$13,0,10*ROW('Hygiene Data'!F163))="","",OFFSET('Hygiene Data'!$F$13,0,10*ROW('Hygiene Data'!F163)))</f>
        <v/>
      </c>
      <c r="DX169" s="373" t="str">
        <f ca="1">+IF(OFFSET('Hygiene Data'!$G$11,0,10*ROW('Hygiene Data'!G163))="","",OFFSET('Hygiene Data'!$G$11,0,10*ROW('Hygiene Data'!G163)))</f>
        <v/>
      </c>
      <c r="DY169" s="373" t="str">
        <f ca="1">+IF(OFFSET('Hygiene Data'!$G$12,0,10*ROW('Hygiene Data'!G163))="","",OFFSET('Hygiene Data'!$G$12,0,10*ROW('Hygiene Data'!G163)))</f>
        <v/>
      </c>
      <c r="DZ169" s="373" t="str">
        <f ca="1">+IF(OFFSET('Hygiene Data'!$G$13,0,10*ROW('Hygiene Data'!G163))="","",OFFSET('Hygiene Data'!$G$13,0,10*ROW('Hygiene Data'!G163)))</f>
        <v/>
      </c>
      <c r="EA169" s="373" t="str">
        <f ca="1">+IF(OFFSET('Hygiene Data'!$H$11,0,10*ROW('Hygiene Data'!H163))="","",OFFSET('Hygiene Data'!$H$11,0,10*ROW('Hygiene Data'!H163)))</f>
        <v/>
      </c>
      <c r="EB169" s="373" t="str">
        <f ca="1">+IF(OFFSET('Hygiene Data'!$H$12,0,10*ROW('Hygiene Data'!H163))="","",OFFSET('Hygiene Data'!$H$12,0,10*ROW('Hygiene Data'!H163)))</f>
        <v/>
      </c>
      <c r="EC169" s="373" t="str">
        <f ca="1">+IF(OFFSET('Hygiene Data'!$H$13,0,10*ROW('Hygiene Data'!H163))="","",OFFSET('Hygiene Data'!$H$13,0,10*ROW('Hygiene Data'!H163)))</f>
        <v/>
      </c>
      <c r="ED169" s="373" t="str">
        <f ca="1">+IF(OFFSET('Hygiene Data'!$I$11,0,10*ROW('Hygiene Data'!I163))="","",OFFSET('Hygiene Data'!$I$11,0,10*ROW('Hygiene Data'!I163)))</f>
        <v/>
      </c>
      <c r="EE169" s="373" t="str">
        <f ca="1">+IF(OFFSET('Hygiene Data'!$I$12,0,10*ROW('Hygiene Data'!I163))="","",OFFSET('Hygiene Data'!$I$12,0,10*ROW('Hygiene Data'!I163)))</f>
        <v/>
      </c>
      <c r="EF169" s="373" t="str">
        <f ca="1">+IF(OFFSET('Hygiene Data'!$I$13,0,10*ROW('Hygiene Data'!I163))="","",OFFSET('Hygiene Data'!$I$13,0,10*ROW('Hygiene Data'!I163)))</f>
        <v/>
      </c>
    </row>
    <row r="170" spans="1:136" x14ac:dyDescent="0.25">
      <c r="A170" s="482" t="str">
        <f ca="1">+IF(OFFSET('Water Data'!$B$2,0,10*ROW('Water Data'!E164))="","",OFFSET('Water Data'!$B$2,0,10*ROW('Water Data'!E164)))</f>
        <v/>
      </c>
      <c r="B170" s="48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9" t="str">
        <f t="shared" ca="1" si="2"/>
        <v/>
      </c>
      <c r="D170" s="51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3" t="str">
        <f ca="1">+IF(OFFSET('Water Data'!$D$27,0,10*ROW('Water Data'!D164))="","",OFFSET('Water Data'!$D$27,0,10*ROW('Water Data'!D164)))</f>
        <v/>
      </c>
      <c r="BT170" s="373" t="str">
        <f ca="1">+IF(OFFSET('Water Data'!$D$28,0,10*ROW('Water Data'!D164))="","",OFFSET('Water Data'!$D$28,0,10*ROW('Water Data'!D164)))</f>
        <v/>
      </c>
      <c r="BU170" s="373" t="str">
        <f ca="1">+IF(OFFSET('Water Data'!$D$29,0,10*ROW('Water Data'!D164))="","",OFFSET('Water Data'!$D$29,0,10*ROW('Water Data'!D164)))</f>
        <v/>
      </c>
      <c r="BV170" s="373" t="str">
        <f ca="1">+IF(OFFSET('Water Data'!$E$27,0,10*ROW('Water Data'!E164))="","",OFFSET('Water Data'!$E$27,0,10*ROW('Water Data'!E164)))</f>
        <v/>
      </c>
      <c r="BW170" s="373" t="str">
        <f ca="1">+IF(OFFSET('Water Data'!$E$28,0,10*ROW('Water Data'!E164))="","",OFFSET('Water Data'!$E$28,0,10*ROW('Water Data'!E164)))</f>
        <v/>
      </c>
      <c r="BX170" s="373" t="str">
        <f ca="1">+IF(OFFSET('Water Data'!$E$29,0,10*ROW('Water Data'!E164))="","",OFFSET('Water Data'!$E$29,0,10*ROW('Water Data'!E164)))</f>
        <v/>
      </c>
      <c r="BY170" s="373" t="str">
        <f ca="1">+IF(OFFSET('Water Data'!$F$27,0,10*ROW('Water Data'!F164))="","",OFFSET('Water Data'!$F$27,0,10*ROW('Water Data'!F164)))</f>
        <v/>
      </c>
      <c r="BZ170" s="373" t="str">
        <f ca="1">+IF(OFFSET('Water Data'!$F$28,0,10*ROW('Water Data'!F164))="","",OFFSET('Water Data'!$F$28,0,10*ROW('Water Data'!F164)))</f>
        <v/>
      </c>
      <c r="CA170" s="373" t="str">
        <f ca="1">+IF(OFFSET('Water Data'!$F$29,0,10*ROW('Water Data'!F164))="","",OFFSET('Water Data'!$F$29,0,10*ROW('Water Data'!F164)))</f>
        <v/>
      </c>
      <c r="CB170" s="373" t="str">
        <f ca="1">+IF(OFFSET('Water Data'!$G$27,0,10*ROW('Water Data'!G164))="","",OFFSET('Water Data'!$G$27,0,10*ROW('Water Data'!G164)))</f>
        <v/>
      </c>
      <c r="CC170" s="373" t="str">
        <f ca="1">+IF(OFFSET('Water Data'!$G$28,0,10*ROW('Water Data'!G164))="","",OFFSET('Water Data'!$G$28,0,10*ROW('Water Data'!G164)))</f>
        <v/>
      </c>
      <c r="CD170" s="373" t="str">
        <f ca="1">+IF(OFFSET('Water Data'!$G$29,0,10*ROW('Water Data'!G164))="","",OFFSET('Water Data'!$G$29,0,10*ROW('Water Data'!G164)))</f>
        <v/>
      </c>
      <c r="CE170" s="373" t="str">
        <f ca="1">+IF(OFFSET('Water Data'!$H$27,0,10*ROW('Water Data'!H164))="","",OFFSET('Water Data'!$H$27,0,10*ROW('Water Data'!H164)))</f>
        <v/>
      </c>
      <c r="CF170" s="373" t="str">
        <f ca="1">+IF(OFFSET('Water Data'!$H$28,0,10*ROW('Water Data'!H164))="","",OFFSET('Water Data'!$H$28,0,10*ROW('Water Data'!H164)))</f>
        <v/>
      </c>
      <c r="CG170" s="373" t="str">
        <f ca="1">+IF(OFFSET('Water Data'!$H$29,0,10*ROW('Water Data'!H164))="","",OFFSET('Water Data'!$H$29,0,10*ROW('Water Data'!H164)))</f>
        <v/>
      </c>
      <c r="CH170" s="373" t="str">
        <f ca="1">+IF(OFFSET('Water Data'!$I$27,0,10*ROW('Water Data'!I164))="","",OFFSET('Water Data'!$I$27,0,10*ROW('Water Data'!I164)))</f>
        <v/>
      </c>
      <c r="CI170" s="373" t="str">
        <f ca="1">+IF(OFFSET('Water Data'!$I$28,0,10*ROW('Water Data'!I164))="","",OFFSET('Water Data'!$I$28,0,10*ROW('Water Data'!I164)))</f>
        <v/>
      </c>
      <c r="CJ170" s="373" t="str">
        <f ca="1">+IF(OFFSET('Water Data'!$I$29,0,10*ROW('Water Data'!I164))="","",OFFSET('Water Data'!$I$29,0,10*ROW('Water Data'!I164)))</f>
        <v/>
      </c>
      <c r="CK170" s="373" t="str">
        <f ca="1">+IF(OFFSET('Sanitation Data'!$D$28,0,10*ROW('Sanitation Data'!D164))="","",OFFSET('Sanitation Data'!$D$28,0,10*ROW('Sanitation Data'!D164)))</f>
        <v/>
      </c>
      <c r="CL170" s="373" t="str">
        <f ca="1">+IF(OFFSET('Sanitation Data'!$D$29,0,10*ROW('Sanitation Data'!D164))="","",OFFSET('Sanitation Data'!$D$29,0,10*ROW('Sanitation Data'!D164)))</f>
        <v/>
      </c>
      <c r="CM170" s="373" t="str">
        <f ca="1">+IF(OFFSET('Sanitation Data'!$D$30,0,10*ROW('Sanitation Data'!D164))="","",OFFSET('Sanitation Data'!$D$30,0,10*ROW('Sanitation Data'!D164)))</f>
        <v/>
      </c>
      <c r="CN170" s="373" t="str">
        <f ca="1">+IF(OFFSET('Sanitation Data'!$D$31,0,10*ROW('Sanitation Data'!D164))="","",OFFSET('Sanitation Data'!$D$31,0,10*ROW('Sanitation Data'!D164)))</f>
        <v/>
      </c>
      <c r="CO170" s="373" t="str">
        <f ca="1">+IF(OFFSET('Sanitation Data'!$D$32,0,10*ROW('Sanitation Data'!D164))="","",OFFSET('Sanitation Data'!$D$32,0,10*ROW('Sanitation Data'!D164)))</f>
        <v/>
      </c>
      <c r="CP170" s="373" t="str">
        <f ca="1">+IF(OFFSET('Sanitation Data'!$E$28,0,10*ROW('Sanitation Data'!E164))="","",OFFSET('Sanitation Data'!$E$28,0,10*ROW('Sanitation Data'!E164)))</f>
        <v/>
      </c>
      <c r="CQ170" s="373" t="str">
        <f ca="1">+IF(OFFSET('Sanitation Data'!$E$29,0,10*ROW('Sanitation Data'!E164))="","",OFFSET('Sanitation Data'!$E$29,0,10*ROW('Sanitation Data'!E164)))</f>
        <v/>
      </c>
      <c r="CR170" s="373" t="str">
        <f ca="1">+IF(OFFSET('Sanitation Data'!$E$30,0,10*ROW('Sanitation Data'!E164))="","",OFFSET('Sanitation Data'!$E$30,0,10*ROW('Sanitation Data'!E164)))</f>
        <v/>
      </c>
      <c r="CS170" s="373" t="str">
        <f ca="1">+IF(OFFSET('Sanitation Data'!$E$31,0,10*ROW('Sanitation Data'!E164))="","",OFFSET('Sanitation Data'!$E$31,0,10*ROW('Sanitation Data'!E164)))</f>
        <v/>
      </c>
      <c r="CT170" s="373" t="str">
        <f ca="1">+IF(OFFSET('Sanitation Data'!$E$32,0,10*ROW('Sanitation Data'!E164))="","",OFFSET('Sanitation Data'!$E$32,0,10*ROW('Sanitation Data'!E164)))</f>
        <v/>
      </c>
      <c r="CU170" s="373" t="str">
        <f ca="1">+IF(OFFSET('Sanitation Data'!$F$28,0,10*ROW('Sanitation Data'!F164))="","",OFFSET('Sanitation Data'!$F$28,0,10*ROW('Sanitation Data'!F164)))</f>
        <v/>
      </c>
      <c r="CV170" s="373" t="str">
        <f ca="1">+IF(OFFSET('Sanitation Data'!$F$29,0,10*ROW('Sanitation Data'!F164))="","",OFFSET('Sanitation Data'!$F$29,0,10*ROW('Sanitation Data'!F164)))</f>
        <v/>
      </c>
      <c r="CW170" s="373" t="str">
        <f ca="1">+IF(OFFSET('Sanitation Data'!$F$30,0,10*ROW('Sanitation Data'!F164))="","",OFFSET('Sanitation Data'!$F$30,0,10*ROW('Sanitation Data'!F164)))</f>
        <v/>
      </c>
      <c r="CX170" s="373" t="str">
        <f ca="1">+IF(OFFSET('Sanitation Data'!$F$31,0,10*ROW('Sanitation Data'!F164))="","",OFFSET('Sanitation Data'!$F$31,0,10*ROW('Sanitation Data'!F164)))</f>
        <v/>
      </c>
      <c r="CY170" s="373" t="str">
        <f ca="1">+IF(OFFSET('Sanitation Data'!$F$32,0,10*ROW('Sanitation Data'!F164))="","",OFFSET('Sanitation Data'!$F$32,0,10*ROW('Sanitation Data'!F164)))</f>
        <v/>
      </c>
      <c r="CZ170" s="373" t="str">
        <f ca="1">+IF(OFFSET('Sanitation Data'!$G$28,0,10*ROW('Sanitation Data'!G164))="","",OFFSET('Sanitation Data'!$G$28,0,10*ROW('Sanitation Data'!G164)))</f>
        <v/>
      </c>
      <c r="DA170" s="373" t="str">
        <f ca="1">+IF(OFFSET('Sanitation Data'!$G$29,0,10*ROW('Sanitation Data'!G164))="","",OFFSET('Sanitation Data'!$G$29,0,10*ROW('Sanitation Data'!G164)))</f>
        <v/>
      </c>
      <c r="DB170" s="373" t="str">
        <f ca="1">+IF(OFFSET('Sanitation Data'!$G$30,0,10*ROW('Sanitation Data'!G164))="","",OFFSET('Sanitation Data'!$G$30,0,10*ROW('Sanitation Data'!G164)))</f>
        <v/>
      </c>
      <c r="DC170" s="373" t="str">
        <f ca="1">+IF(OFFSET('Sanitation Data'!$G$31,0,10*ROW('Sanitation Data'!G164))="","",OFFSET('Sanitation Data'!$G$31,0,10*ROW('Sanitation Data'!G164)))</f>
        <v/>
      </c>
      <c r="DD170" s="373" t="str">
        <f ca="1">+IF(OFFSET('Sanitation Data'!$G$32,0,10*ROW('Sanitation Data'!G164))="","",OFFSET('Sanitation Data'!$G$32,0,10*ROW('Sanitation Data'!G164)))</f>
        <v/>
      </c>
      <c r="DE170" s="373" t="str">
        <f ca="1">+IF(OFFSET('Sanitation Data'!$H$28,0,10*ROW('Sanitation Data'!H164))="","",OFFSET('Sanitation Data'!$H$28,0,10*ROW('Sanitation Data'!H164)))</f>
        <v/>
      </c>
      <c r="DF170" s="373" t="str">
        <f ca="1">+IF(OFFSET('Sanitation Data'!$H$29,0,10*ROW('Sanitation Data'!H164))="","",OFFSET('Sanitation Data'!$H$29,0,10*ROW('Sanitation Data'!H164)))</f>
        <v/>
      </c>
      <c r="DG170" s="373" t="str">
        <f ca="1">+IF(OFFSET('Sanitation Data'!$H$30,0,10*ROW('Sanitation Data'!H164))="","",OFFSET('Sanitation Data'!$H$30,0,10*ROW('Sanitation Data'!H164)))</f>
        <v/>
      </c>
      <c r="DH170" s="373" t="str">
        <f ca="1">+IF(OFFSET('Sanitation Data'!$H$31,0,10*ROW('Sanitation Data'!H164))="","",OFFSET('Sanitation Data'!$H$31,0,10*ROW('Sanitation Data'!H164)))</f>
        <v/>
      </c>
      <c r="DI170" s="373" t="str">
        <f ca="1">+IF(OFFSET('Sanitation Data'!$H$32,0,10*ROW('Sanitation Data'!H164))="","",OFFSET('Sanitation Data'!$H$32,0,10*ROW('Sanitation Data'!H164)))</f>
        <v/>
      </c>
      <c r="DJ170" s="373" t="str">
        <f ca="1">+IF(OFFSET('Sanitation Data'!$I$28,0,10*ROW('Sanitation Data'!I164))="","",OFFSET('Sanitation Data'!$I$28,0,10*ROW('Sanitation Data'!I164)))</f>
        <v/>
      </c>
      <c r="DK170" s="373" t="str">
        <f ca="1">+IF(OFFSET('Sanitation Data'!$I$29,0,10*ROW('Sanitation Data'!I164))="","",OFFSET('Sanitation Data'!$I$29,0,10*ROW('Sanitation Data'!I164)))</f>
        <v/>
      </c>
      <c r="DL170" s="373" t="str">
        <f ca="1">+IF(OFFSET('Sanitation Data'!$I$30,0,10*ROW('Sanitation Data'!I164))="","",OFFSET('Sanitation Data'!$I$30,0,10*ROW('Sanitation Data'!I164)))</f>
        <v/>
      </c>
      <c r="DM170" s="373" t="str">
        <f ca="1">+IF(OFFSET('Sanitation Data'!$I$31,0,10*ROW('Sanitation Data'!I164))="","",OFFSET('Sanitation Data'!$I$31,0,10*ROW('Sanitation Data'!I164)))</f>
        <v/>
      </c>
      <c r="DN170" s="373" t="str">
        <f ca="1">+IF(OFFSET('Sanitation Data'!$I$32,0,10*ROW('Sanitation Data'!I164))="","",OFFSET('Sanitation Data'!$I$32,0,10*ROW('Sanitation Data'!I164)))</f>
        <v/>
      </c>
      <c r="DO170" s="373" t="str">
        <f ca="1">+IF(OFFSET('Hygiene Data'!$D$11,0,10*ROW('Hygiene Data'!D164))="","",OFFSET('Hygiene Data'!$D$11,0,10*ROW('Hygiene Data'!D164)))</f>
        <v/>
      </c>
      <c r="DP170" s="373" t="str">
        <f ca="1">+IF(OFFSET('Hygiene Data'!$D$12,0,10*ROW('Hygiene Data'!D164))="","",OFFSET('Hygiene Data'!$D$12,0,10*ROW('Hygiene Data'!D164)))</f>
        <v/>
      </c>
      <c r="DQ170" s="373" t="str">
        <f ca="1">+IF(OFFSET('Hygiene Data'!$D$13,0,10*ROW('Hygiene Data'!D164))="","",OFFSET('Hygiene Data'!$D$13,0,10*ROW('Hygiene Data'!D164)))</f>
        <v/>
      </c>
      <c r="DR170" s="373" t="str">
        <f ca="1">+IF(OFFSET('Hygiene Data'!$E$11,0,10*ROW('Hygiene Data'!E164))="","",OFFSET('Hygiene Data'!$E$11,0,10*ROW('Hygiene Data'!E164)))</f>
        <v/>
      </c>
      <c r="DS170" s="373" t="str">
        <f ca="1">+IF(OFFSET('Hygiene Data'!$E$12,0,10*ROW('Hygiene Data'!E164))="","",OFFSET('Hygiene Data'!$E$12,0,10*ROW('Hygiene Data'!E164)))</f>
        <v/>
      </c>
      <c r="DT170" s="373" t="str">
        <f ca="1">+IF(OFFSET('Hygiene Data'!$E$13,0,10*ROW('Hygiene Data'!E164))="","",OFFSET('Hygiene Data'!$E$13,0,10*ROW('Hygiene Data'!E164)))</f>
        <v/>
      </c>
      <c r="DU170" s="373" t="str">
        <f ca="1">+IF(OFFSET('Hygiene Data'!$F$11,0,10*ROW('Hygiene Data'!F164))="","",OFFSET('Hygiene Data'!$F$11,0,10*ROW('Hygiene Data'!F164)))</f>
        <v/>
      </c>
      <c r="DV170" s="373" t="str">
        <f ca="1">+IF(OFFSET('Hygiene Data'!$F$12,0,10*ROW('Hygiene Data'!F164))="","",OFFSET('Hygiene Data'!$F$12,0,10*ROW('Hygiene Data'!F164)))</f>
        <v/>
      </c>
      <c r="DW170" s="373" t="str">
        <f ca="1">+IF(OFFSET('Hygiene Data'!$F$13,0,10*ROW('Hygiene Data'!F164))="","",OFFSET('Hygiene Data'!$F$13,0,10*ROW('Hygiene Data'!F164)))</f>
        <v/>
      </c>
      <c r="DX170" s="373" t="str">
        <f ca="1">+IF(OFFSET('Hygiene Data'!$G$11,0,10*ROW('Hygiene Data'!G164))="","",OFFSET('Hygiene Data'!$G$11,0,10*ROW('Hygiene Data'!G164)))</f>
        <v/>
      </c>
      <c r="DY170" s="373" t="str">
        <f ca="1">+IF(OFFSET('Hygiene Data'!$G$12,0,10*ROW('Hygiene Data'!G164))="","",OFFSET('Hygiene Data'!$G$12,0,10*ROW('Hygiene Data'!G164)))</f>
        <v/>
      </c>
      <c r="DZ170" s="373" t="str">
        <f ca="1">+IF(OFFSET('Hygiene Data'!$G$13,0,10*ROW('Hygiene Data'!G164))="","",OFFSET('Hygiene Data'!$G$13,0,10*ROW('Hygiene Data'!G164)))</f>
        <v/>
      </c>
      <c r="EA170" s="373" t="str">
        <f ca="1">+IF(OFFSET('Hygiene Data'!$H$11,0,10*ROW('Hygiene Data'!H164))="","",OFFSET('Hygiene Data'!$H$11,0,10*ROW('Hygiene Data'!H164)))</f>
        <v/>
      </c>
      <c r="EB170" s="373" t="str">
        <f ca="1">+IF(OFFSET('Hygiene Data'!$H$12,0,10*ROW('Hygiene Data'!H164))="","",OFFSET('Hygiene Data'!$H$12,0,10*ROW('Hygiene Data'!H164)))</f>
        <v/>
      </c>
      <c r="EC170" s="373" t="str">
        <f ca="1">+IF(OFFSET('Hygiene Data'!$H$13,0,10*ROW('Hygiene Data'!H164))="","",OFFSET('Hygiene Data'!$H$13,0,10*ROW('Hygiene Data'!H164)))</f>
        <v/>
      </c>
      <c r="ED170" s="373" t="str">
        <f ca="1">+IF(OFFSET('Hygiene Data'!$I$11,0,10*ROW('Hygiene Data'!I164))="","",OFFSET('Hygiene Data'!$I$11,0,10*ROW('Hygiene Data'!I164)))</f>
        <v/>
      </c>
      <c r="EE170" s="373" t="str">
        <f ca="1">+IF(OFFSET('Hygiene Data'!$I$12,0,10*ROW('Hygiene Data'!I164))="","",OFFSET('Hygiene Data'!$I$12,0,10*ROW('Hygiene Data'!I164)))</f>
        <v/>
      </c>
      <c r="EF170" s="373" t="str">
        <f ca="1">+IF(OFFSET('Hygiene Data'!$I$13,0,10*ROW('Hygiene Data'!I164))="","",OFFSET('Hygiene Data'!$I$13,0,10*ROW('Hygiene Data'!I164)))</f>
        <v/>
      </c>
    </row>
    <row r="171" spans="1:136" x14ac:dyDescent="0.25">
      <c r="A171" s="482" t="str">
        <f ca="1">+IF(OFFSET('Water Data'!$B$2,0,10*ROW('Water Data'!E165))="","",OFFSET('Water Data'!$B$2,0,10*ROW('Water Data'!E165)))</f>
        <v/>
      </c>
      <c r="B171" s="48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9" t="str">
        <f t="shared" ca="1" si="2"/>
        <v/>
      </c>
      <c r="D171" s="51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3" t="str">
        <f ca="1">+IF(OFFSET('Water Data'!$D$27,0,10*ROW('Water Data'!D165))="","",OFFSET('Water Data'!$D$27,0,10*ROW('Water Data'!D165)))</f>
        <v/>
      </c>
      <c r="BT171" s="373" t="str">
        <f ca="1">+IF(OFFSET('Water Data'!$D$28,0,10*ROW('Water Data'!D165))="","",OFFSET('Water Data'!$D$28,0,10*ROW('Water Data'!D165)))</f>
        <v/>
      </c>
      <c r="BU171" s="373" t="str">
        <f ca="1">+IF(OFFSET('Water Data'!$D$29,0,10*ROW('Water Data'!D165))="","",OFFSET('Water Data'!$D$29,0,10*ROW('Water Data'!D165)))</f>
        <v/>
      </c>
      <c r="BV171" s="373" t="str">
        <f ca="1">+IF(OFFSET('Water Data'!$E$27,0,10*ROW('Water Data'!E165))="","",OFFSET('Water Data'!$E$27,0,10*ROW('Water Data'!E165)))</f>
        <v/>
      </c>
      <c r="BW171" s="373" t="str">
        <f ca="1">+IF(OFFSET('Water Data'!$E$28,0,10*ROW('Water Data'!E165))="","",OFFSET('Water Data'!$E$28,0,10*ROW('Water Data'!E165)))</f>
        <v/>
      </c>
      <c r="BX171" s="373" t="str">
        <f ca="1">+IF(OFFSET('Water Data'!$E$29,0,10*ROW('Water Data'!E165))="","",OFFSET('Water Data'!$E$29,0,10*ROW('Water Data'!E165)))</f>
        <v/>
      </c>
      <c r="BY171" s="373" t="str">
        <f ca="1">+IF(OFFSET('Water Data'!$F$27,0,10*ROW('Water Data'!F165))="","",OFFSET('Water Data'!$F$27,0,10*ROW('Water Data'!F165)))</f>
        <v/>
      </c>
      <c r="BZ171" s="373" t="str">
        <f ca="1">+IF(OFFSET('Water Data'!$F$28,0,10*ROW('Water Data'!F165))="","",OFFSET('Water Data'!$F$28,0,10*ROW('Water Data'!F165)))</f>
        <v/>
      </c>
      <c r="CA171" s="373" t="str">
        <f ca="1">+IF(OFFSET('Water Data'!$F$29,0,10*ROW('Water Data'!F165))="","",OFFSET('Water Data'!$F$29,0,10*ROW('Water Data'!F165)))</f>
        <v/>
      </c>
      <c r="CB171" s="373" t="str">
        <f ca="1">+IF(OFFSET('Water Data'!$G$27,0,10*ROW('Water Data'!G165))="","",OFFSET('Water Data'!$G$27,0,10*ROW('Water Data'!G165)))</f>
        <v/>
      </c>
      <c r="CC171" s="373" t="str">
        <f ca="1">+IF(OFFSET('Water Data'!$G$28,0,10*ROW('Water Data'!G165))="","",OFFSET('Water Data'!$G$28,0,10*ROW('Water Data'!G165)))</f>
        <v/>
      </c>
      <c r="CD171" s="373" t="str">
        <f ca="1">+IF(OFFSET('Water Data'!$G$29,0,10*ROW('Water Data'!G165))="","",OFFSET('Water Data'!$G$29,0,10*ROW('Water Data'!G165)))</f>
        <v/>
      </c>
      <c r="CE171" s="373" t="str">
        <f ca="1">+IF(OFFSET('Water Data'!$H$27,0,10*ROW('Water Data'!H165))="","",OFFSET('Water Data'!$H$27,0,10*ROW('Water Data'!H165)))</f>
        <v/>
      </c>
      <c r="CF171" s="373" t="str">
        <f ca="1">+IF(OFFSET('Water Data'!$H$28,0,10*ROW('Water Data'!H165))="","",OFFSET('Water Data'!$H$28,0,10*ROW('Water Data'!H165)))</f>
        <v/>
      </c>
      <c r="CG171" s="373" t="str">
        <f ca="1">+IF(OFFSET('Water Data'!$H$29,0,10*ROW('Water Data'!H165))="","",OFFSET('Water Data'!$H$29,0,10*ROW('Water Data'!H165)))</f>
        <v/>
      </c>
      <c r="CH171" s="373" t="str">
        <f ca="1">+IF(OFFSET('Water Data'!$I$27,0,10*ROW('Water Data'!I165))="","",OFFSET('Water Data'!$I$27,0,10*ROW('Water Data'!I165)))</f>
        <v/>
      </c>
      <c r="CI171" s="373" t="str">
        <f ca="1">+IF(OFFSET('Water Data'!$I$28,0,10*ROW('Water Data'!I165))="","",OFFSET('Water Data'!$I$28,0,10*ROW('Water Data'!I165)))</f>
        <v/>
      </c>
      <c r="CJ171" s="373" t="str">
        <f ca="1">+IF(OFFSET('Water Data'!$I$29,0,10*ROW('Water Data'!I165))="","",OFFSET('Water Data'!$I$29,0,10*ROW('Water Data'!I165)))</f>
        <v/>
      </c>
      <c r="CK171" s="373" t="str">
        <f ca="1">+IF(OFFSET('Sanitation Data'!$D$28,0,10*ROW('Sanitation Data'!D165))="","",OFFSET('Sanitation Data'!$D$28,0,10*ROW('Sanitation Data'!D165)))</f>
        <v/>
      </c>
      <c r="CL171" s="373" t="str">
        <f ca="1">+IF(OFFSET('Sanitation Data'!$D$29,0,10*ROW('Sanitation Data'!D165))="","",OFFSET('Sanitation Data'!$D$29,0,10*ROW('Sanitation Data'!D165)))</f>
        <v/>
      </c>
      <c r="CM171" s="373" t="str">
        <f ca="1">+IF(OFFSET('Sanitation Data'!$D$30,0,10*ROW('Sanitation Data'!D165))="","",OFFSET('Sanitation Data'!$D$30,0,10*ROW('Sanitation Data'!D165)))</f>
        <v/>
      </c>
      <c r="CN171" s="373" t="str">
        <f ca="1">+IF(OFFSET('Sanitation Data'!$D$31,0,10*ROW('Sanitation Data'!D165))="","",OFFSET('Sanitation Data'!$D$31,0,10*ROW('Sanitation Data'!D165)))</f>
        <v/>
      </c>
      <c r="CO171" s="373" t="str">
        <f ca="1">+IF(OFFSET('Sanitation Data'!$D$32,0,10*ROW('Sanitation Data'!D165))="","",OFFSET('Sanitation Data'!$D$32,0,10*ROW('Sanitation Data'!D165)))</f>
        <v/>
      </c>
      <c r="CP171" s="373" t="str">
        <f ca="1">+IF(OFFSET('Sanitation Data'!$E$28,0,10*ROW('Sanitation Data'!E165))="","",OFFSET('Sanitation Data'!$E$28,0,10*ROW('Sanitation Data'!E165)))</f>
        <v/>
      </c>
      <c r="CQ171" s="373" t="str">
        <f ca="1">+IF(OFFSET('Sanitation Data'!$E$29,0,10*ROW('Sanitation Data'!E165))="","",OFFSET('Sanitation Data'!$E$29,0,10*ROW('Sanitation Data'!E165)))</f>
        <v/>
      </c>
      <c r="CR171" s="373" t="str">
        <f ca="1">+IF(OFFSET('Sanitation Data'!$E$30,0,10*ROW('Sanitation Data'!E165))="","",OFFSET('Sanitation Data'!$E$30,0,10*ROW('Sanitation Data'!E165)))</f>
        <v/>
      </c>
      <c r="CS171" s="373" t="str">
        <f ca="1">+IF(OFFSET('Sanitation Data'!$E$31,0,10*ROW('Sanitation Data'!E165))="","",OFFSET('Sanitation Data'!$E$31,0,10*ROW('Sanitation Data'!E165)))</f>
        <v/>
      </c>
      <c r="CT171" s="373" t="str">
        <f ca="1">+IF(OFFSET('Sanitation Data'!$E$32,0,10*ROW('Sanitation Data'!E165))="","",OFFSET('Sanitation Data'!$E$32,0,10*ROW('Sanitation Data'!E165)))</f>
        <v/>
      </c>
      <c r="CU171" s="373" t="str">
        <f ca="1">+IF(OFFSET('Sanitation Data'!$F$28,0,10*ROW('Sanitation Data'!F165))="","",OFFSET('Sanitation Data'!$F$28,0,10*ROW('Sanitation Data'!F165)))</f>
        <v/>
      </c>
      <c r="CV171" s="373" t="str">
        <f ca="1">+IF(OFFSET('Sanitation Data'!$F$29,0,10*ROW('Sanitation Data'!F165))="","",OFFSET('Sanitation Data'!$F$29,0,10*ROW('Sanitation Data'!F165)))</f>
        <v/>
      </c>
      <c r="CW171" s="373" t="str">
        <f ca="1">+IF(OFFSET('Sanitation Data'!$F$30,0,10*ROW('Sanitation Data'!F165))="","",OFFSET('Sanitation Data'!$F$30,0,10*ROW('Sanitation Data'!F165)))</f>
        <v/>
      </c>
      <c r="CX171" s="373" t="str">
        <f ca="1">+IF(OFFSET('Sanitation Data'!$F$31,0,10*ROW('Sanitation Data'!F165))="","",OFFSET('Sanitation Data'!$F$31,0,10*ROW('Sanitation Data'!F165)))</f>
        <v/>
      </c>
      <c r="CY171" s="373" t="str">
        <f ca="1">+IF(OFFSET('Sanitation Data'!$F$32,0,10*ROW('Sanitation Data'!F165))="","",OFFSET('Sanitation Data'!$F$32,0,10*ROW('Sanitation Data'!F165)))</f>
        <v/>
      </c>
      <c r="CZ171" s="373" t="str">
        <f ca="1">+IF(OFFSET('Sanitation Data'!$G$28,0,10*ROW('Sanitation Data'!G165))="","",OFFSET('Sanitation Data'!$G$28,0,10*ROW('Sanitation Data'!G165)))</f>
        <v/>
      </c>
      <c r="DA171" s="373" t="str">
        <f ca="1">+IF(OFFSET('Sanitation Data'!$G$29,0,10*ROW('Sanitation Data'!G165))="","",OFFSET('Sanitation Data'!$G$29,0,10*ROW('Sanitation Data'!G165)))</f>
        <v/>
      </c>
      <c r="DB171" s="373" t="str">
        <f ca="1">+IF(OFFSET('Sanitation Data'!$G$30,0,10*ROW('Sanitation Data'!G165))="","",OFFSET('Sanitation Data'!$G$30,0,10*ROW('Sanitation Data'!G165)))</f>
        <v/>
      </c>
      <c r="DC171" s="373" t="str">
        <f ca="1">+IF(OFFSET('Sanitation Data'!$G$31,0,10*ROW('Sanitation Data'!G165))="","",OFFSET('Sanitation Data'!$G$31,0,10*ROW('Sanitation Data'!G165)))</f>
        <v/>
      </c>
      <c r="DD171" s="373" t="str">
        <f ca="1">+IF(OFFSET('Sanitation Data'!$G$32,0,10*ROW('Sanitation Data'!G165))="","",OFFSET('Sanitation Data'!$G$32,0,10*ROW('Sanitation Data'!G165)))</f>
        <v/>
      </c>
      <c r="DE171" s="373" t="str">
        <f ca="1">+IF(OFFSET('Sanitation Data'!$H$28,0,10*ROW('Sanitation Data'!H165))="","",OFFSET('Sanitation Data'!$H$28,0,10*ROW('Sanitation Data'!H165)))</f>
        <v/>
      </c>
      <c r="DF171" s="373" t="str">
        <f ca="1">+IF(OFFSET('Sanitation Data'!$H$29,0,10*ROW('Sanitation Data'!H165))="","",OFFSET('Sanitation Data'!$H$29,0,10*ROW('Sanitation Data'!H165)))</f>
        <v/>
      </c>
      <c r="DG171" s="373" t="str">
        <f ca="1">+IF(OFFSET('Sanitation Data'!$H$30,0,10*ROW('Sanitation Data'!H165))="","",OFFSET('Sanitation Data'!$H$30,0,10*ROW('Sanitation Data'!H165)))</f>
        <v/>
      </c>
      <c r="DH171" s="373" t="str">
        <f ca="1">+IF(OFFSET('Sanitation Data'!$H$31,0,10*ROW('Sanitation Data'!H165))="","",OFFSET('Sanitation Data'!$H$31,0,10*ROW('Sanitation Data'!H165)))</f>
        <v/>
      </c>
      <c r="DI171" s="373" t="str">
        <f ca="1">+IF(OFFSET('Sanitation Data'!$H$32,0,10*ROW('Sanitation Data'!H165))="","",OFFSET('Sanitation Data'!$H$32,0,10*ROW('Sanitation Data'!H165)))</f>
        <v/>
      </c>
      <c r="DJ171" s="373" t="str">
        <f ca="1">+IF(OFFSET('Sanitation Data'!$I$28,0,10*ROW('Sanitation Data'!I165))="","",OFFSET('Sanitation Data'!$I$28,0,10*ROW('Sanitation Data'!I165)))</f>
        <v/>
      </c>
      <c r="DK171" s="373" t="str">
        <f ca="1">+IF(OFFSET('Sanitation Data'!$I$29,0,10*ROW('Sanitation Data'!I165))="","",OFFSET('Sanitation Data'!$I$29,0,10*ROW('Sanitation Data'!I165)))</f>
        <v/>
      </c>
      <c r="DL171" s="373" t="str">
        <f ca="1">+IF(OFFSET('Sanitation Data'!$I$30,0,10*ROW('Sanitation Data'!I165))="","",OFFSET('Sanitation Data'!$I$30,0,10*ROW('Sanitation Data'!I165)))</f>
        <v/>
      </c>
      <c r="DM171" s="373" t="str">
        <f ca="1">+IF(OFFSET('Sanitation Data'!$I$31,0,10*ROW('Sanitation Data'!I165))="","",OFFSET('Sanitation Data'!$I$31,0,10*ROW('Sanitation Data'!I165)))</f>
        <v/>
      </c>
      <c r="DN171" s="373" t="str">
        <f ca="1">+IF(OFFSET('Sanitation Data'!$I$32,0,10*ROW('Sanitation Data'!I165))="","",OFFSET('Sanitation Data'!$I$32,0,10*ROW('Sanitation Data'!I165)))</f>
        <v/>
      </c>
      <c r="DO171" s="373" t="str">
        <f ca="1">+IF(OFFSET('Hygiene Data'!$D$11,0,10*ROW('Hygiene Data'!D165))="","",OFFSET('Hygiene Data'!$D$11,0,10*ROW('Hygiene Data'!D165)))</f>
        <v/>
      </c>
      <c r="DP171" s="373" t="str">
        <f ca="1">+IF(OFFSET('Hygiene Data'!$D$12,0,10*ROW('Hygiene Data'!D165))="","",OFFSET('Hygiene Data'!$D$12,0,10*ROW('Hygiene Data'!D165)))</f>
        <v/>
      </c>
      <c r="DQ171" s="373" t="str">
        <f ca="1">+IF(OFFSET('Hygiene Data'!$D$13,0,10*ROW('Hygiene Data'!D165))="","",OFFSET('Hygiene Data'!$D$13,0,10*ROW('Hygiene Data'!D165)))</f>
        <v/>
      </c>
      <c r="DR171" s="373" t="str">
        <f ca="1">+IF(OFFSET('Hygiene Data'!$E$11,0,10*ROW('Hygiene Data'!E165))="","",OFFSET('Hygiene Data'!$E$11,0,10*ROW('Hygiene Data'!E165)))</f>
        <v/>
      </c>
      <c r="DS171" s="373" t="str">
        <f ca="1">+IF(OFFSET('Hygiene Data'!$E$12,0,10*ROW('Hygiene Data'!E165))="","",OFFSET('Hygiene Data'!$E$12,0,10*ROW('Hygiene Data'!E165)))</f>
        <v/>
      </c>
      <c r="DT171" s="373" t="str">
        <f ca="1">+IF(OFFSET('Hygiene Data'!$E$13,0,10*ROW('Hygiene Data'!E165))="","",OFFSET('Hygiene Data'!$E$13,0,10*ROW('Hygiene Data'!E165)))</f>
        <v/>
      </c>
      <c r="DU171" s="373" t="str">
        <f ca="1">+IF(OFFSET('Hygiene Data'!$F$11,0,10*ROW('Hygiene Data'!F165))="","",OFFSET('Hygiene Data'!$F$11,0,10*ROW('Hygiene Data'!F165)))</f>
        <v/>
      </c>
      <c r="DV171" s="373" t="str">
        <f ca="1">+IF(OFFSET('Hygiene Data'!$F$12,0,10*ROW('Hygiene Data'!F165))="","",OFFSET('Hygiene Data'!$F$12,0,10*ROW('Hygiene Data'!F165)))</f>
        <v/>
      </c>
      <c r="DW171" s="373" t="str">
        <f ca="1">+IF(OFFSET('Hygiene Data'!$F$13,0,10*ROW('Hygiene Data'!F165))="","",OFFSET('Hygiene Data'!$F$13,0,10*ROW('Hygiene Data'!F165)))</f>
        <v/>
      </c>
      <c r="DX171" s="373" t="str">
        <f ca="1">+IF(OFFSET('Hygiene Data'!$G$11,0,10*ROW('Hygiene Data'!G165))="","",OFFSET('Hygiene Data'!$G$11,0,10*ROW('Hygiene Data'!G165)))</f>
        <v/>
      </c>
      <c r="DY171" s="373" t="str">
        <f ca="1">+IF(OFFSET('Hygiene Data'!$G$12,0,10*ROW('Hygiene Data'!G165))="","",OFFSET('Hygiene Data'!$G$12,0,10*ROW('Hygiene Data'!G165)))</f>
        <v/>
      </c>
      <c r="DZ171" s="373" t="str">
        <f ca="1">+IF(OFFSET('Hygiene Data'!$G$13,0,10*ROW('Hygiene Data'!G165))="","",OFFSET('Hygiene Data'!$G$13,0,10*ROW('Hygiene Data'!G165)))</f>
        <v/>
      </c>
      <c r="EA171" s="373" t="str">
        <f ca="1">+IF(OFFSET('Hygiene Data'!$H$11,0,10*ROW('Hygiene Data'!H165))="","",OFFSET('Hygiene Data'!$H$11,0,10*ROW('Hygiene Data'!H165)))</f>
        <v/>
      </c>
      <c r="EB171" s="373" t="str">
        <f ca="1">+IF(OFFSET('Hygiene Data'!$H$12,0,10*ROW('Hygiene Data'!H165))="","",OFFSET('Hygiene Data'!$H$12,0,10*ROW('Hygiene Data'!H165)))</f>
        <v/>
      </c>
      <c r="EC171" s="373" t="str">
        <f ca="1">+IF(OFFSET('Hygiene Data'!$H$13,0,10*ROW('Hygiene Data'!H165))="","",OFFSET('Hygiene Data'!$H$13,0,10*ROW('Hygiene Data'!H165)))</f>
        <v/>
      </c>
      <c r="ED171" s="373" t="str">
        <f ca="1">+IF(OFFSET('Hygiene Data'!$I$11,0,10*ROW('Hygiene Data'!I165))="","",OFFSET('Hygiene Data'!$I$11,0,10*ROW('Hygiene Data'!I165)))</f>
        <v/>
      </c>
      <c r="EE171" s="373" t="str">
        <f ca="1">+IF(OFFSET('Hygiene Data'!$I$12,0,10*ROW('Hygiene Data'!I165))="","",OFFSET('Hygiene Data'!$I$12,0,10*ROW('Hygiene Data'!I165)))</f>
        <v/>
      </c>
      <c r="EF171" s="373" t="str">
        <f ca="1">+IF(OFFSET('Hygiene Data'!$I$13,0,10*ROW('Hygiene Data'!I165))="","",OFFSET('Hygiene Data'!$I$13,0,10*ROW('Hygiene Data'!I165)))</f>
        <v/>
      </c>
    </row>
    <row r="172" spans="1:136" x14ac:dyDescent="0.25">
      <c r="A172" s="482" t="str">
        <f ca="1">+IF(OFFSET('Water Data'!$B$2,0,10*ROW('Water Data'!E166))="","",OFFSET('Water Data'!$B$2,0,10*ROW('Water Data'!E166)))</f>
        <v/>
      </c>
      <c r="B172" s="48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9" t="str">
        <f t="shared" ca="1" si="2"/>
        <v/>
      </c>
      <c r="D172" s="51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3" t="str">
        <f ca="1">+IF(OFFSET('Water Data'!$D$27,0,10*ROW('Water Data'!D166))="","",OFFSET('Water Data'!$D$27,0,10*ROW('Water Data'!D166)))</f>
        <v/>
      </c>
      <c r="BT172" s="373" t="str">
        <f ca="1">+IF(OFFSET('Water Data'!$D$28,0,10*ROW('Water Data'!D166))="","",OFFSET('Water Data'!$D$28,0,10*ROW('Water Data'!D166)))</f>
        <v/>
      </c>
      <c r="BU172" s="373" t="str">
        <f ca="1">+IF(OFFSET('Water Data'!$D$29,0,10*ROW('Water Data'!D166))="","",OFFSET('Water Data'!$D$29,0,10*ROW('Water Data'!D166)))</f>
        <v/>
      </c>
      <c r="BV172" s="373" t="str">
        <f ca="1">+IF(OFFSET('Water Data'!$E$27,0,10*ROW('Water Data'!E166))="","",OFFSET('Water Data'!$E$27,0,10*ROW('Water Data'!E166)))</f>
        <v/>
      </c>
      <c r="BW172" s="373" t="str">
        <f ca="1">+IF(OFFSET('Water Data'!$E$28,0,10*ROW('Water Data'!E166))="","",OFFSET('Water Data'!$E$28,0,10*ROW('Water Data'!E166)))</f>
        <v/>
      </c>
      <c r="BX172" s="373" t="str">
        <f ca="1">+IF(OFFSET('Water Data'!$E$29,0,10*ROW('Water Data'!E166))="","",OFFSET('Water Data'!$E$29,0,10*ROW('Water Data'!E166)))</f>
        <v/>
      </c>
      <c r="BY172" s="373" t="str">
        <f ca="1">+IF(OFFSET('Water Data'!$F$27,0,10*ROW('Water Data'!F166))="","",OFFSET('Water Data'!$F$27,0,10*ROW('Water Data'!F166)))</f>
        <v/>
      </c>
      <c r="BZ172" s="373" t="str">
        <f ca="1">+IF(OFFSET('Water Data'!$F$28,0,10*ROW('Water Data'!F166))="","",OFFSET('Water Data'!$F$28,0,10*ROW('Water Data'!F166)))</f>
        <v/>
      </c>
      <c r="CA172" s="373" t="str">
        <f ca="1">+IF(OFFSET('Water Data'!$F$29,0,10*ROW('Water Data'!F166))="","",OFFSET('Water Data'!$F$29,0,10*ROW('Water Data'!F166)))</f>
        <v/>
      </c>
      <c r="CB172" s="373" t="str">
        <f ca="1">+IF(OFFSET('Water Data'!$G$27,0,10*ROW('Water Data'!G166))="","",OFFSET('Water Data'!$G$27,0,10*ROW('Water Data'!G166)))</f>
        <v/>
      </c>
      <c r="CC172" s="373" t="str">
        <f ca="1">+IF(OFFSET('Water Data'!$G$28,0,10*ROW('Water Data'!G166))="","",OFFSET('Water Data'!$G$28,0,10*ROW('Water Data'!G166)))</f>
        <v/>
      </c>
      <c r="CD172" s="373" t="str">
        <f ca="1">+IF(OFFSET('Water Data'!$G$29,0,10*ROW('Water Data'!G166))="","",OFFSET('Water Data'!$G$29,0,10*ROW('Water Data'!G166)))</f>
        <v/>
      </c>
      <c r="CE172" s="373" t="str">
        <f ca="1">+IF(OFFSET('Water Data'!$H$27,0,10*ROW('Water Data'!H166))="","",OFFSET('Water Data'!$H$27,0,10*ROW('Water Data'!H166)))</f>
        <v/>
      </c>
      <c r="CF172" s="373" t="str">
        <f ca="1">+IF(OFFSET('Water Data'!$H$28,0,10*ROW('Water Data'!H166))="","",OFFSET('Water Data'!$H$28,0,10*ROW('Water Data'!H166)))</f>
        <v/>
      </c>
      <c r="CG172" s="373" t="str">
        <f ca="1">+IF(OFFSET('Water Data'!$H$29,0,10*ROW('Water Data'!H166))="","",OFFSET('Water Data'!$H$29,0,10*ROW('Water Data'!H166)))</f>
        <v/>
      </c>
      <c r="CH172" s="373" t="str">
        <f ca="1">+IF(OFFSET('Water Data'!$I$27,0,10*ROW('Water Data'!I166))="","",OFFSET('Water Data'!$I$27,0,10*ROW('Water Data'!I166)))</f>
        <v/>
      </c>
      <c r="CI172" s="373" t="str">
        <f ca="1">+IF(OFFSET('Water Data'!$I$28,0,10*ROW('Water Data'!I166))="","",OFFSET('Water Data'!$I$28,0,10*ROW('Water Data'!I166)))</f>
        <v/>
      </c>
      <c r="CJ172" s="373" t="str">
        <f ca="1">+IF(OFFSET('Water Data'!$I$29,0,10*ROW('Water Data'!I166))="","",OFFSET('Water Data'!$I$29,0,10*ROW('Water Data'!I166)))</f>
        <v/>
      </c>
      <c r="CK172" s="373" t="str">
        <f ca="1">+IF(OFFSET('Sanitation Data'!$D$28,0,10*ROW('Sanitation Data'!D166))="","",OFFSET('Sanitation Data'!$D$28,0,10*ROW('Sanitation Data'!D166)))</f>
        <v/>
      </c>
      <c r="CL172" s="373" t="str">
        <f ca="1">+IF(OFFSET('Sanitation Data'!$D$29,0,10*ROW('Sanitation Data'!D166))="","",OFFSET('Sanitation Data'!$D$29,0,10*ROW('Sanitation Data'!D166)))</f>
        <v/>
      </c>
      <c r="CM172" s="373" t="str">
        <f ca="1">+IF(OFFSET('Sanitation Data'!$D$30,0,10*ROW('Sanitation Data'!D166))="","",OFFSET('Sanitation Data'!$D$30,0,10*ROW('Sanitation Data'!D166)))</f>
        <v/>
      </c>
      <c r="CN172" s="373" t="str">
        <f ca="1">+IF(OFFSET('Sanitation Data'!$D$31,0,10*ROW('Sanitation Data'!D166))="","",OFFSET('Sanitation Data'!$D$31,0,10*ROW('Sanitation Data'!D166)))</f>
        <v/>
      </c>
      <c r="CO172" s="373" t="str">
        <f ca="1">+IF(OFFSET('Sanitation Data'!$D$32,0,10*ROW('Sanitation Data'!D166))="","",OFFSET('Sanitation Data'!$D$32,0,10*ROW('Sanitation Data'!D166)))</f>
        <v/>
      </c>
      <c r="CP172" s="373" t="str">
        <f ca="1">+IF(OFFSET('Sanitation Data'!$E$28,0,10*ROW('Sanitation Data'!E166))="","",OFFSET('Sanitation Data'!$E$28,0,10*ROW('Sanitation Data'!E166)))</f>
        <v/>
      </c>
      <c r="CQ172" s="373" t="str">
        <f ca="1">+IF(OFFSET('Sanitation Data'!$E$29,0,10*ROW('Sanitation Data'!E166))="","",OFFSET('Sanitation Data'!$E$29,0,10*ROW('Sanitation Data'!E166)))</f>
        <v/>
      </c>
      <c r="CR172" s="373" t="str">
        <f ca="1">+IF(OFFSET('Sanitation Data'!$E$30,0,10*ROW('Sanitation Data'!E166))="","",OFFSET('Sanitation Data'!$E$30,0,10*ROW('Sanitation Data'!E166)))</f>
        <v/>
      </c>
      <c r="CS172" s="373" t="str">
        <f ca="1">+IF(OFFSET('Sanitation Data'!$E$31,0,10*ROW('Sanitation Data'!E166))="","",OFFSET('Sanitation Data'!$E$31,0,10*ROW('Sanitation Data'!E166)))</f>
        <v/>
      </c>
      <c r="CT172" s="373" t="str">
        <f ca="1">+IF(OFFSET('Sanitation Data'!$E$32,0,10*ROW('Sanitation Data'!E166))="","",OFFSET('Sanitation Data'!$E$32,0,10*ROW('Sanitation Data'!E166)))</f>
        <v/>
      </c>
      <c r="CU172" s="373" t="str">
        <f ca="1">+IF(OFFSET('Sanitation Data'!$F$28,0,10*ROW('Sanitation Data'!F166))="","",OFFSET('Sanitation Data'!$F$28,0,10*ROW('Sanitation Data'!F166)))</f>
        <v/>
      </c>
      <c r="CV172" s="373" t="str">
        <f ca="1">+IF(OFFSET('Sanitation Data'!$F$29,0,10*ROW('Sanitation Data'!F166))="","",OFFSET('Sanitation Data'!$F$29,0,10*ROW('Sanitation Data'!F166)))</f>
        <v/>
      </c>
      <c r="CW172" s="373" t="str">
        <f ca="1">+IF(OFFSET('Sanitation Data'!$F$30,0,10*ROW('Sanitation Data'!F166))="","",OFFSET('Sanitation Data'!$F$30,0,10*ROW('Sanitation Data'!F166)))</f>
        <v/>
      </c>
      <c r="CX172" s="373" t="str">
        <f ca="1">+IF(OFFSET('Sanitation Data'!$F$31,0,10*ROW('Sanitation Data'!F166))="","",OFFSET('Sanitation Data'!$F$31,0,10*ROW('Sanitation Data'!F166)))</f>
        <v/>
      </c>
      <c r="CY172" s="373" t="str">
        <f ca="1">+IF(OFFSET('Sanitation Data'!$F$32,0,10*ROW('Sanitation Data'!F166))="","",OFFSET('Sanitation Data'!$F$32,0,10*ROW('Sanitation Data'!F166)))</f>
        <v/>
      </c>
      <c r="CZ172" s="373" t="str">
        <f ca="1">+IF(OFFSET('Sanitation Data'!$G$28,0,10*ROW('Sanitation Data'!G166))="","",OFFSET('Sanitation Data'!$G$28,0,10*ROW('Sanitation Data'!G166)))</f>
        <v/>
      </c>
      <c r="DA172" s="373" t="str">
        <f ca="1">+IF(OFFSET('Sanitation Data'!$G$29,0,10*ROW('Sanitation Data'!G166))="","",OFFSET('Sanitation Data'!$G$29,0,10*ROW('Sanitation Data'!G166)))</f>
        <v/>
      </c>
      <c r="DB172" s="373" t="str">
        <f ca="1">+IF(OFFSET('Sanitation Data'!$G$30,0,10*ROW('Sanitation Data'!G166))="","",OFFSET('Sanitation Data'!$G$30,0,10*ROW('Sanitation Data'!G166)))</f>
        <v/>
      </c>
      <c r="DC172" s="373" t="str">
        <f ca="1">+IF(OFFSET('Sanitation Data'!$G$31,0,10*ROW('Sanitation Data'!G166))="","",OFFSET('Sanitation Data'!$G$31,0,10*ROW('Sanitation Data'!G166)))</f>
        <v/>
      </c>
      <c r="DD172" s="373" t="str">
        <f ca="1">+IF(OFFSET('Sanitation Data'!$G$32,0,10*ROW('Sanitation Data'!G166))="","",OFFSET('Sanitation Data'!$G$32,0,10*ROW('Sanitation Data'!G166)))</f>
        <v/>
      </c>
      <c r="DE172" s="373" t="str">
        <f ca="1">+IF(OFFSET('Sanitation Data'!$H$28,0,10*ROW('Sanitation Data'!H166))="","",OFFSET('Sanitation Data'!$H$28,0,10*ROW('Sanitation Data'!H166)))</f>
        <v/>
      </c>
      <c r="DF172" s="373" t="str">
        <f ca="1">+IF(OFFSET('Sanitation Data'!$H$29,0,10*ROW('Sanitation Data'!H166))="","",OFFSET('Sanitation Data'!$H$29,0,10*ROW('Sanitation Data'!H166)))</f>
        <v/>
      </c>
      <c r="DG172" s="373" t="str">
        <f ca="1">+IF(OFFSET('Sanitation Data'!$H$30,0,10*ROW('Sanitation Data'!H166))="","",OFFSET('Sanitation Data'!$H$30,0,10*ROW('Sanitation Data'!H166)))</f>
        <v/>
      </c>
      <c r="DH172" s="373" t="str">
        <f ca="1">+IF(OFFSET('Sanitation Data'!$H$31,0,10*ROW('Sanitation Data'!H166))="","",OFFSET('Sanitation Data'!$H$31,0,10*ROW('Sanitation Data'!H166)))</f>
        <v/>
      </c>
      <c r="DI172" s="373" t="str">
        <f ca="1">+IF(OFFSET('Sanitation Data'!$H$32,0,10*ROW('Sanitation Data'!H166))="","",OFFSET('Sanitation Data'!$H$32,0,10*ROW('Sanitation Data'!H166)))</f>
        <v/>
      </c>
      <c r="DJ172" s="373" t="str">
        <f ca="1">+IF(OFFSET('Sanitation Data'!$I$28,0,10*ROW('Sanitation Data'!I166))="","",OFFSET('Sanitation Data'!$I$28,0,10*ROW('Sanitation Data'!I166)))</f>
        <v/>
      </c>
      <c r="DK172" s="373" t="str">
        <f ca="1">+IF(OFFSET('Sanitation Data'!$I$29,0,10*ROW('Sanitation Data'!I166))="","",OFFSET('Sanitation Data'!$I$29,0,10*ROW('Sanitation Data'!I166)))</f>
        <v/>
      </c>
      <c r="DL172" s="373" t="str">
        <f ca="1">+IF(OFFSET('Sanitation Data'!$I$30,0,10*ROW('Sanitation Data'!I166))="","",OFFSET('Sanitation Data'!$I$30,0,10*ROW('Sanitation Data'!I166)))</f>
        <v/>
      </c>
      <c r="DM172" s="373" t="str">
        <f ca="1">+IF(OFFSET('Sanitation Data'!$I$31,0,10*ROW('Sanitation Data'!I166))="","",OFFSET('Sanitation Data'!$I$31,0,10*ROW('Sanitation Data'!I166)))</f>
        <v/>
      </c>
      <c r="DN172" s="373" t="str">
        <f ca="1">+IF(OFFSET('Sanitation Data'!$I$32,0,10*ROW('Sanitation Data'!I166))="","",OFFSET('Sanitation Data'!$I$32,0,10*ROW('Sanitation Data'!I166)))</f>
        <v/>
      </c>
      <c r="DO172" s="373" t="str">
        <f ca="1">+IF(OFFSET('Hygiene Data'!$D$11,0,10*ROW('Hygiene Data'!D166))="","",OFFSET('Hygiene Data'!$D$11,0,10*ROW('Hygiene Data'!D166)))</f>
        <v/>
      </c>
      <c r="DP172" s="373" t="str">
        <f ca="1">+IF(OFFSET('Hygiene Data'!$D$12,0,10*ROW('Hygiene Data'!D166))="","",OFFSET('Hygiene Data'!$D$12,0,10*ROW('Hygiene Data'!D166)))</f>
        <v/>
      </c>
      <c r="DQ172" s="373" t="str">
        <f ca="1">+IF(OFFSET('Hygiene Data'!$D$13,0,10*ROW('Hygiene Data'!D166))="","",OFFSET('Hygiene Data'!$D$13,0,10*ROW('Hygiene Data'!D166)))</f>
        <v/>
      </c>
      <c r="DR172" s="373" t="str">
        <f ca="1">+IF(OFFSET('Hygiene Data'!$E$11,0,10*ROW('Hygiene Data'!E166))="","",OFFSET('Hygiene Data'!$E$11,0,10*ROW('Hygiene Data'!E166)))</f>
        <v/>
      </c>
      <c r="DS172" s="373" t="str">
        <f ca="1">+IF(OFFSET('Hygiene Data'!$E$12,0,10*ROW('Hygiene Data'!E166))="","",OFFSET('Hygiene Data'!$E$12,0,10*ROW('Hygiene Data'!E166)))</f>
        <v/>
      </c>
      <c r="DT172" s="373" t="str">
        <f ca="1">+IF(OFFSET('Hygiene Data'!$E$13,0,10*ROW('Hygiene Data'!E166))="","",OFFSET('Hygiene Data'!$E$13,0,10*ROW('Hygiene Data'!E166)))</f>
        <v/>
      </c>
      <c r="DU172" s="373" t="str">
        <f ca="1">+IF(OFFSET('Hygiene Data'!$F$11,0,10*ROW('Hygiene Data'!F166))="","",OFFSET('Hygiene Data'!$F$11,0,10*ROW('Hygiene Data'!F166)))</f>
        <v/>
      </c>
      <c r="DV172" s="373" t="str">
        <f ca="1">+IF(OFFSET('Hygiene Data'!$F$12,0,10*ROW('Hygiene Data'!F166))="","",OFFSET('Hygiene Data'!$F$12,0,10*ROW('Hygiene Data'!F166)))</f>
        <v/>
      </c>
      <c r="DW172" s="373" t="str">
        <f ca="1">+IF(OFFSET('Hygiene Data'!$F$13,0,10*ROW('Hygiene Data'!F166))="","",OFFSET('Hygiene Data'!$F$13,0,10*ROW('Hygiene Data'!F166)))</f>
        <v/>
      </c>
      <c r="DX172" s="373" t="str">
        <f ca="1">+IF(OFFSET('Hygiene Data'!$G$11,0,10*ROW('Hygiene Data'!G166))="","",OFFSET('Hygiene Data'!$G$11,0,10*ROW('Hygiene Data'!G166)))</f>
        <v/>
      </c>
      <c r="DY172" s="373" t="str">
        <f ca="1">+IF(OFFSET('Hygiene Data'!$G$12,0,10*ROW('Hygiene Data'!G166))="","",OFFSET('Hygiene Data'!$G$12,0,10*ROW('Hygiene Data'!G166)))</f>
        <v/>
      </c>
      <c r="DZ172" s="373" t="str">
        <f ca="1">+IF(OFFSET('Hygiene Data'!$G$13,0,10*ROW('Hygiene Data'!G166))="","",OFFSET('Hygiene Data'!$G$13,0,10*ROW('Hygiene Data'!G166)))</f>
        <v/>
      </c>
      <c r="EA172" s="373" t="str">
        <f ca="1">+IF(OFFSET('Hygiene Data'!$H$11,0,10*ROW('Hygiene Data'!H166))="","",OFFSET('Hygiene Data'!$H$11,0,10*ROW('Hygiene Data'!H166)))</f>
        <v/>
      </c>
      <c r="EB172" s="373" t="str">
        <f ca="1">+IF(OFFSET('Hygiene Data'!$H$12,0,10*ROW('Hygiene Data'!H166))="","",OFFSET('Hygiene Data'!$H$12,0,10*ROW('Hygiene Data'!H166)))</f>
        <v/>
      </c>
      <c r="EC172" s="373" t="str">
        <f ca="1">+IF(OFFSET('Hygiene Data'!$H$13,0,10*ROW('Hygiene Data'!H166))="","",OFFSET('Hygiene Data'!$H$13,0,10*ROW('Hygiene Data'!H166)))</f>
        <v/>
      </c>
      <c r="ED172" s="373" t="str">
        <f ca="1">+IF(OFFSET('Hygiene Data'!$I$11,0,10*ROW('Hygiene Data'!I166))="","",OFFSET('Hygiene Data'!$I$11,0,10*ROW('Hygiene Data'!I166)))</f>
        <v/>
      </c>
      <c r="EE172" s="373" t="str">
        <f ca="1">+IF(OFFSET('Hygiene Data'!$I$12,0,10*ROW('Hygiene Data'!I166))="","",OFFSET('Hygiene Data'!$I$12,0,10*ROW('Hygiene Data'!I166)))</f>
        <v/>
      </c>
      <c r="EF172" s="373" t="str">
        <f ca="1">+IF(OFFSET('Hygiene Data'!$I$13,0,10*ROW('Hygiene Data'!I166))="","",OFFSET('Hygiene Data'!$I$13,0,10*ROW('Hygiene Data'!I166)))</f>
        <v/>
      </c>
    </row>
    <row r="173" spans="1:136" x14ac:dyDescent="0.25">
      <c r="A173" s="482" t="str">
        <f ca="1">+IF(OFFSET('Water Data'!$B$2,0,10*ROW('Water Data'!E167))="","",OFFSET('Water Data'!$B$2,0,10*ROW('Water Data'!E167)))</f>
        <v/>
      </c>
      <c r="B173" s="48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9" t="str">
        <f t="shared" ca="1" si="2"/>
        <v/>
      </c>
      <c r="D173" s="51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3" t="str">
        <f ca="1">+IF(OFFSET('Water Data'!$D$27,0,10*ROW('Water Data'!D167))="","",OFFSET('Water Data'!$D$27,0,10*ROW('Water Data'!D167)))</f>
        <v/>
      </c>
      <c r="BT173" s="373" t="str">
        <f ca="1">+IF(OFFSET('Water Data'!$D$28,0,10*ROW('Water Data'!D167))="","",OFFSET('Water Data'!$D$28,0,10*ROW('Water Data'!D167)))</f>
        <v/>
      </c>
      <c r="BU173" s="373" t="str">
        <f ca="1">+IF(OFFSET('Water Data'!$D$29,0,10*ROW('Water Data'!D167))="","",OFFSET('Water Data'!$D$29,0,10*ROW('Water Data'!D167)))</f>
        <v/>
      </c>
      <c r="BV173" s="373" t="str">
        <f ca="1">+IF(OFFSET('Water Data'!$E$27,0,10*ROW('Water Data'!E167))="","",OFFSET('Water Data'!$E$27,0,10*ROW('Water Data'!E167)))</f>
        <v/>
      </c>
      <c r="BW173" s="373" t="str">
        <f ca="1">+IF(OFFSET('Water Data'!$E$28,0,10*ROW('Water Data'!E167))="","",OFFSET('Water Data'!$E$28,0,10*ROW('Water Data'!E167)))</f>
        <v/>
      </c>
      <c r="BX173" s="373" t="str">
        <f ca="1">+IF(OFFSET('Water Data'!$E$29,0,10*ROW('Water Data'!E167))="","",OFFSET('Water Data'!$E$29,0,10*ROW('Water Data'!E167)))</f>
        <v/>
      </c>
      <c r="BY173" s="373" t="str">
        <f ca="1">+IF(OFFSET('Water Data'!$F$27,0,10*ROW('Water Data'!F167))="","",OFFSET('Water Data'!$F$27,0,10*ROW('Water Data'!F167)))</f>
        <v/>
      </c>
      <c r="BZ173" s="373" t="str">
        <f ca="1">+IF(OFFSET('Water Data'!$F$28,0,10*ROW('Water Data'!F167))="","",OFFSET('Water Data'!$F$28,0,10*ROW('Water Data'!F167)))</f>
        <v/>
      </c>
      <c r="CA173" s="373" t="str">
        <f ca="1">+IF(OFFSET('Water Data'!$F$29,0,10*ROW('Water Data'!F167))="","",OFFSET('Water Data'!$F$29,0,10*ROW('Water Data'!F167)))</f>
        <v/>
      </c>
      <c r="CB173" s="373" t="str">
        <f ca="1">+IF(OFFSET('Water Data'!$G$27,0,10*ROW('Water Data'!G167))="","",OFFSET('Water Data'!$G$27,0,10*ROW('Water Data'!G167)))</f>
        <v/>
      </c>
      <c r="CC173" s="373" t="str">
        <f ca="1">+IF(OFFSET('Water Data'!$G$28,0,10*ROW('Water Data'!G167))="","",OFFSET('Water Data'!$G$28,0,10*ROW('Water Data'!G167)))</f>
        <v/>
      </c>
      <c r="CD173" s="373" t="str">
        <f ca="1">+IF(OFFSET('Water Data'!$G$29,0,10*ROW('Water Data'!G167))="","",OFFSET('Water Data'!$G$29,0,10*ROW('Water Data'!G167)))</f>
        <v/>
      </c>
      <c r="CE173" s="373" t="str">
        <f ca="1">+IF(OFFSET('Water Data'!$H$27,0,10*ROW('Water Data'!H167))="","",OFFSET('Water Data'!$H$27,0,10*ROW('Water Data'!H167)))</f>
        <v/>
      </c>
      <c r="CF173" s="373" t="str">
        <f ca="1">+IF(OFFSET('Water Data'!$H$28,0,10*ROW('Water Data'!H167))="","",OFFSET('Water Data'!$H$28,0,10*ROW('Water Data'!H167)))</f>
        <v/>
      </c>
      <c r="CG173" s="373" t="str">
        <f ca="1">+IF(OFFSET('Water Data'!$H$29,0,10*ROW('Water Data'!H167))="","",OFFSET('Water Data'!$H$29,0,10*ROW('Water Data'!H167)))</f>
        <v/>
      </c>
      <c r="CH173" s="373" t="str">
        <f ca="1">+IF(OFFSET('Water Data'!$I$27,0,10*ROW('Water Data'!I167))="","",OFFSET('Water Data'!$I$27,0,10*ROW('Water Data'!I167)))</f>
        <v/>
      </c>
      <c r="CI173" s="373" t="str">
        <f ca="1">+IF(OFFSET('Water Data'!$I$28,0,10*ROW('Water Data'!I167))="","",OFFSET('Water Data'!$I$28,0,10*ROW('Water Data'!I167)))</f>
        <v/>
      </c>
      <c r="CJ173" s="373" t="str">
        <f ca="1">+IF(OFFSET('Water Data'!$I$29,0,10*ROW('Water Data'!I167))="","",OFFSET('Water Data'!$I$29,0,10*ROW('Water Data'!I167)))</f>
        <v/>
      </c>
      <c r="CK173" s="373" t="str">
        <f ca="1">+IF(OFFSET('Sanitation Data'!$D$28,0,10*ROW('Sanitation Data'!D167))="","",OFFSET('Sanitation Data'!$D$28,0,10*ROW('Sanitation Data'!D167)))</f>
        <v/>
      </c>
      <c r="CL173" s="373" t="str">
        <f ca="1">+IF(OFFSET('Sanitation Data'!$D$29,0,10*ROW('Sanitation Data'!D167))="","",OFFSET('Sanitation Data'!$D$29,0,10*ROW('Sanitation Data'!D167)))</f>
        <v/>
      </c>
      <c r="CM173" s="373" t="str">
        <f ca="1">+IF(OFFSET('Sanitation Data'!$D$30,0,10*ROW('Sanitation Data'!D167))="","",OFFSET('Sanitation Data'!$D$30,0,10*ROW('Sanitation Data'!D167)))</f>
        <v/>
      </c>
      <c r="CN173" s="373" t="str">
        <f ca="1">+IF(OFFSET('Sanitation Data'!$D$31,0,10*ROW('Sanitation Data'!D167))="","",OFFSET('Sanitation Data'!$D$31,0,10*ROW('Sanitation Data'!D167)))</f>
        <v/>
      </c>
      <c r="CO173" s="373" t="str">
        <f ca="1">+IF(OFFSET('Sanitation Data'!$D$32,0,10*ROW('Sanitation Data'!D167))="","",OFFSET('Sanitation Data'!$D$32,0,10*ROW('Sanitation Data'!D167)))</f>
        <v/>
      </c>
      <c r="CP173" s="373" t="str">
        <f ca="1">+IF(OFFSET('Sanitation Data'!$E$28,0,10*ROW('Sanitation Data'!E167))="","",OFFSET('Sanitation Data'!$E$28,0,10*ROW('Sanitation Data'!E167)))</f>
        <v/>
      </c>
      <c r="CQ173" s="373" t="str">
        <f ca="1">+IF(OFFSET('Sanitation Data'!$E$29,0,10*ROW('Sanitation Data'!E167))="","",OFFSET('Sanitation Data'!$E$29,0,10*ROW('Sanitation Data'!E167)))</f>
        <v/>
      </c>
      <c r="CR173" s="373" t="str">
        <f ca="1">+IF(OFFSET('Sanitation Data'!$E$30,0,10*ROW('Sanitation Data'!E167))="","",OFFSET('Sanitation Data'!$E$30,0,10*ROW('Sanitation Data'!E167)))</f>
        <v/>
      </c>
      <c r="CS173" s="373" t="str">
        <f ca="1">+IF(OFFSET('Sanitation Data'!$E$31,0,10*ROW('Sanitation Data'!E167))="","",OFFSET('Sanitation Data'!$E$31,0,10*ROW('Sanitation Data'!E167)))</f>
        <v/>
      </c>
      <c r="CT173" s="373" t="str">
        <f ca="1">+IF(OFFSET('Sanitation Data'!$E$32,0,10*ROW('Sanitation Data'!E167))="","",OFFSET('Sanitation Data'!$E$32,0,10*ROW('Sanitation Data'!E167)))</f>
        <v/>
      </c>
      <c r="CU173" s="373" t="str">
        <f ca="1">+IF(OFFSET('Sanitation Data'!$F$28,0,10*ROW('Sanitation Data'!F167))="","",OFFSET('Sanitation Data'!$F$28,0,10*ROW('Sanitation Data'!F167)))</f>
        <v/>
      </c>
      <c r="CV173" s="373" t="str">
        <f ca="1">+IF(OFFSET('Sanitation Data'!$F$29,0,10*ROW('Sanitation Data'!F167))="","",OFFSET('Sanitation Data'!$F$29,0,10*ROW('Sanitation Data'!F167)))</f>
        <v/>
      </c>
      <c r="CW173" s="373" t="str">
        <f ca="1">+IF(OFFSET('Sanitation Data'!$F$30,0,10*ROW('Sanitation Data'!F167))="","",OFFSET('Sanitation Data'!$F$30,0,10*ROW('Sanitation Data'!F167)))</f>
        <v/>
      </c>
      <c r="CX173" s="373" t="str">
        <f ca="1">+IF(OFFSET('Sanitation Data'!$F$31,0,10*ROW('Sanitation Data'!F167))="","",OFFSET('Sanitation Data'!$F$31,0,10*ROW('Sanitation Data'!F167)))</f>
        <v/>
      </c>
      <c r="CY173" s="373" t="str">
        <f ca="1">+IF(OFFSET('Sanitation Data'!$F$32,0,10*ROW('Sanitation Data'!F167))="","",OFFSET('Sanitation Data'!$F$32,0,10*ROW('Sanitation Data'!F167)))</f>
        <v/>
      </c>
      <c r="CZ173" s="373" t="str">
        <f ca="1">+IF(OFFSET('Sanitation Data'!$G$28,0,10*ROW('Sanitation Data'!G167))="","",OFFSET('Sanitation Data'!$G$28,0,10*ROW('Sanitation Data'!G167)))</f>
        <v/>
      </c>
      <c r="DA173" s="373" t="str">
        <f ca="1">+IF(OFFSET('Sanitation Data'!$G$29,0,10*ROW('Sanitation Data'!G167))="","",OFFSET('Sanitation Data'!$G$29,0,10*ROW('Sanitation Data'!G167)))</f>
        <v/>
      </c>
      <c r="DB173" s="373" t="str">
        <f ca="1">+IF(OFFSET('Sanitation Data'!$G$30,0,10*ROW('Sanitation Data'!G167))="","",OFFSET('Sanitation Data'!$G$30,0,10*ROW('Sanitation Data'!G167)))</f>
        <v/>
      </c>
      <c r="DC173" s="373" t="str">
        <f ca="1">+IF(OFFSET('Sanitation Data'!$G$31,0,10*ROW('Sanitation Data'!G167))="","",OFFSET('Sanitation Data'!$G$31,0,10*ROW('Sanitation Data'!G167)))</f>
        <v/>
      </c>
      <c r="DD173" s="373" t="str">
        <f ca="1">+IF(OFFSET('Sanitation Data'!$G$32,0,10*ROW('Sanitation Data'!G167))="","",OFFSET('Sanitation Data'!$G$32,0,10*ROW('Sanitation Data'!G167)))</f>
        <v/>
      </c>
      <c r="DE173" s="373" t="str">
        <f ca="1">+IF(OFFSET('Sanitation Data'!$H$28,0,10*ROW('Sanitation Data'!H167))="","",OFFSET('Sanitation Data'!$H$28,0,10*ROW('Sanitation Data'!H167)))</f>
        <v/>
      </c>
      <c r="DF173" s="373" t="str">
        <f ca="1">+IF(OFFSET('Sanitation Data'!$H$29,0,10*ROW('Sanitation Data'!H167))="","",OFFSET('Sanitation Data'!$H$29,0,10*ROW('Sanitation Data'!H167)))</f>
        <v/>
      </c>
      <c r="DG173" s="373" t="str">
        <f ca="1">+IF(OFFSET('Sanitation Data'!$H$30,0,10*ROW('Sanitation Data'!H167))="","",OFFSET('Sanitation Data'!$H$30,0,10*ROW('Sanitation Data'!H167)))</f>
        <v/>
      </c>
      <c r="DH173" s="373" t="str">
        <f ca="1">+IF(OFFSET('Sanitation Data'!$H$31,0,10*ROW('Sanitation Data'!H167))="","",OFFSET('Sanitation Data'!$H$31,0,10*ROW('Sanitation Data'!H167)))</f>
        <v/>
      </c>
      <c r="DI173" s="373" t="str">
        <f ca="1">+IF(OFFSET('Sanitation Data'!$H$32,0,10*ROW('Sanitation Data'!H167))="","",OFFSET('Sanitation Data'!$H$32,0,10*ROW('Sanitation Data'!H167)))</f>
        <v/>
      </c>
      <c r="DJ173" s="373" t="str">
        <f ca="1">+IF(OFFSET('Sanitation Data'!$I$28,0,10*ROW('Sanitation Data'!I167))="","",OFFSET('Sanitation Data'!$I$28,0,10*ROW('Sanitation Data'!I167)))</f>
        <v/>
      </c>
      <c r="DK173" s="373" t="str">
        <f ca="1">+IF(OFFSET('Sanitation Data'!$I$29,0,10*ROW('Sanitation Data'!I167))="","",OFFSET('Sanitation Data'!$I$29,0,10*ROW('Sanitation Data'!I167)))</f>
        <v/>
      </c>
      <c r="DL173" s="373" t="str">
        <f ca="1">+IF(OFFSET('Sanitation Data'!$I$30,0,10*ROW('Sanitation Data'!I167))="","",OFFSET('Sanitation Data'!$I$30,0,10*ROW('Sanitation Data'!I167)))</f>
        <v/>
      </c>
      <c r="DM173" s="373" t="str">
        <f ca="1">+IF(OFFSET('Sanitation Data'!$I$31,0,10*ROW('Sanitation Data'!I167))="","",OFFSET('Sanitation Data'!$I$31,0,10*ROW('Sanitation Data'!I167)))</f>
        <v/>
      </c>
      <c r="DN173" s="373" t="str">
        <f ca="1">+IF(OFFSET('Sanitation Data'!$I$32,0,10*ROW('Sanitation Data'!I167))="","",OFFSET('Sanitation Data'!$I$32,0,10*ROW('Sanitation Data'!I167)))</f>
        <v/>
      </c>
      <c r="DO173" s="373" t="str">
        <f ca="1">+IF(OFFSET('Hygiene Data'!$D$11,0,10*ROW('Hygiene Data'!D167))="","",OFFSET('Hygiene Data'!$D$11,0,10*ROW('Hygiene Data'!D167)))</f>
        <v/>
      </c>
      <c r="DP173" s="373" t="str">
        <f ca="1">+IF(OFFSET('Hygiene Data'!$D$12,0,10*ROW('Hygiene Data'!D167))="","",OFFSET('Hygiene Data'!$D$12,0,10*ROW('Hygiene Data'!D167)))</f>
        <v/>
      </c>
      <c r="DQ173" s="373" t="str">
        <f ca="1">+IF(OFFSET('Hygiene Data'!$D$13,0,10*ROW('Hygiene Data'!D167))="","",OFFSET('Hygiene Data'!$D$13,0,10*ROW('Hygiene Data'!D167)))</f>
        <v/>
      </c>
      <c r="DR173" s="373" t="str">
        <f ca="1">+IF(OFFSET('Hygiene Data'!$E$11,0,10*ROW('Hygiene Data'!E167))="","",OFFSET('Hygiene Data'!$E$11,0,10*ROW('Hygiene Data'!E167)))</f>
        <v/>
      </c>
      <c r="DS173" s="373" t="str">
        <f ca="1">+IF(OFFSET('Hygiene Data'!$E$12,0,10*ROW('Hygiene Data'!E167))="","",OFFSET('Hygiene Data'!$E$12,0,10*ROW('Hygiene Data'!E167)))</f>
        <v/>
      </c>
      <c r="DT173" s="373" t="str">
        <f ca="1">+IF(OFFSET('Hygiene Data'!$E$13,0,10*ROW('Hygiene Data'!E167))="","",OFFSET('Hygiene Data'!$E$13,0,10*ROW('Hygiene Data'!E167)))</f>
        <v/>
      </c>
      <c r="DU173" s="373" t="str">
        <f ca="1">+IF(OFFSET('Hygiene Data'!$F$11,0,10*ROW('Hygiene Data'!F167))="","",OFFSET('Hygiene Data'!$F$11,0,10*ROW('Hygiene Data'!F167)))</f>
        <v/>
      </c>
      <c r="DV173" s="373" t="str">
        <f ca="1">+IF(OFFSET('Hygiene Data'!$F$12,0,10*ROW('Hygiene Data'!F167))="","",OFFSET('Hygiene Data'!$F$12,0,10*ROW('Hygiene Data'!F167)))</f>
        <v/>
      </c>
      <c r="DW173" s="373" t="str">
        <f ca="1">+IF(OFFSET('Hygiene Data'!$F$13,0,10*ROW('Hygiene Data'!F167))="","",OFFSET('Hygiene Data'!$F$13,0,10*ROW('Hygiene Data'!F167)))</f>
        <v/>
      </c>
      <c r="DX173" s="373" t="str">
        <f ca="1">+IF(OFFSET('Hygiene Data'!$G$11,0,10*ROW('Hygiene Data'!G167))="","",OFFSET('Hygiene Data'!$G$11,0,10*ROW('Hygiene Data'!G167)))</f>
        <v/>
      </c>
      <c r="DY173" s="373" t="str">
        <f ca="1">+IF(OFFSET('Hygiene Data'!$G$12,0,10*ROW('Hygiene Data'!G167))="","",OFFSET('Hygiene Data'!$G$12,0,10*ROW('Hygiene Data'!G167)))</f>
        <v/>
      </c>
      <c r="DZ173" s="373" t="str">
        <f ca="1">+IF(OFFSET('Hygiene Data'!$G$13,0,10*ROW('Hygiene Data'!G167))="","",OFFSET('Hygiene Data'!$G$13,0,10*ROW('Hygiene Data'!G167)))</f>
        <v/>
      </c>
      <c r="EA173" s="373" t="str">
        <f ca="1">+IF(OFFSET('Hygiene Data'!$H$11,0,10*ROW('Hygiene Data'!H167))="","",OFFSET('Hygiene Data'!$H$11,0,10*ROW('Hygiene Data'!H167)))</f>
        <v/>
      </c>
      <c r="EB173" s="373" t="str">
        <f ca="1">+IF(OFFSET('Hygiene Data'!$H$12,0,10*ROW('Hygiene Data'!H167))="","",OFFSET('Hygiene Data'!$H$12,0,10*ROW('Hygiene Data'!H167)))</f>
        <v/>
      </c>
      <c r="EC173" s="373" t="str">
        <f ca="1">+IF(OFFSET('Hygiene Data'!$H$13,0,10*ROW('Hygiene Data'!H167))="","",OFFSET('Hygiene Data'!$H$13,0,10*ROW('Hygiene Data'!H167)))</f>
        <v/>
      </c>
      <c r="ED173" s="373" t="str">
        <f ca="1">+IF(OFFSET('Hygiene Data'!$I$11,0,10*ROW('Hygiene Data'!I167))="","",OFFSET('Hygiene Data'!$I$11,0,10*ROW('Hygiene Data'!I167)))</f>
        <v/>
      </c>
      <c r="EE173" s="373" t="str">
        <f ca="1">+IF(OFFSET('Hygiene Data'!$I$12,0,10*ROW('Hygiene Data'!I167))="","",OFFSET('Hygiene Data'!$I$12,0,10*ROW('Hygiene Data'!I167)))</f>
        <v/>
      </c>
      <c r="EF173" s="373" t="str">
        <f ca="1">+IF(OFFSET('Hygiene Data'!$I$13,0,10*ROW('Hygiene Data'!I167))="","",OFFSET('Hygiene Data'!$I$13,0,10*ROW('Hygiene Data'!I167)))</f>
        <v/>
      </c>
    </row>
    <row r="174" spans="1:136" x14ac:dyDescent="0.25">
      <c r="A174" s="482" t="str">
        <f ca="1">+IF(OFFSET('Water Data'!$B$2,0,10*ROW('Water Data'!E168))="","",OFFSET('Water Data'!$B$2,0,10*ROW('Water Data'!E168)))</f>
        <v/>
      </c>
      <c r="B174" s="48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9" t="str">
        <f t="shared" ca="1" si="2"/>
        <v/>
      </c>
      <c r="D174" s="51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3" t="str">
        <f ca="1">+IF(OFFSET('Water Data'!$D$27,0,10*ROW('Water Data'!D168))="","",OFFSET('Water Data'!$D$27,0,10*ROW('Water Data'!D168)))</f>
        <v/>
      </c>
      <c r="BT174" s="373" t="str">
        <f ca="1">+IF(OFFSET('Water Data'!$D$28,0,10*ROW('Water Data'!D168))="","",OFFSET('Water Data'!$D$28,0,10*ROW('Water Data'!D168)))</f>
        <v/>
      </c>
      <c r="BU174" s="373" t="str">
        <f ca="1">+IF(OFFSET('Water Data'!$D$29,0,10*ROW('Water Data'!D168))="","",OFFSET('Water Data'!$D$29,0,10*ROW('Water Data'!D168)))</f>
        <v/>
      </c>
      <c r="BV174" s="373" t="str">
        <f ca="1">+IF(OFFSET('Water Data'!$E$27,0,10*ROW('Water Data'!E168))="","",OFFSET('Water Data'!$E$27,0,10*ROW('Water Data'!E168)))</f>
        <v/>
      </c>
      <c r="BW174" s="373" t="str">
        <f ca="1">+IF(OFFSET('Water Data'!$E$28,0,10*ROW('Water Data'!E168))="","",OFFSET('Water Data'!$E$28,0,10*ROW('Water Data'!E168)))</f>
        <v/>
      </c>
      <c r="BX174" s="373" t="str">
        <f ca="1">+IF(OFFSET('Water Data'!$E$29,0,10*ROW('Water Data'!E168))="","",OFFSET('Water Data'!$E$29,0,10*ROW('Water Data'!E168)))</f>
        <v/>
      </c>
      <c r="BY174" s="373" t="str">
        <f ca="1">+IF(OFFSET('Water Data'!$F$27,0,10*ROW('Water Data'!F168))="","",OFFSET('Water Data'!$F$27,0,10*ROW('Water Data'!F168)))</f>
        <v/>
      </c>
      <c r="BZ174" s="373" t="str">
        <f ca="1">+IF(OFFSET('Water Data'!$F$28,0,10*ROW('Water Data'!F168))="","",OFFSET('Water Data'!$F$28,0,10*ROW('Water Data'!F168)))</f>
        <v/>
      </c>
      <c r="CA174" s="373" t="str">
        <f ca="1">+IF(OFFSET('Water Data'!$F$29,0,10*ROW('Water Data'!F168))="","",OFFSET('Water Data'!$F$29,0,10*ROW('Water Data'!F168)))</f>
        <v/>
      </c>
      <c r="CB174" s="373" t="str">
        <f ca="1">+IF(OFFSET('Water Data'!$G$27,0,10*ROW('Water Data'!G168))="","",OFFSET('Water Data'!$G$27,0,10*ROW('Water Data'!G168)))</f>
        <v/>
      </c>
      <c r="CC174" s="373" t="str">
        <f ca="1">+IF(OFFSET('Water Data'!$G$28,0,10*ROW('Water Data'!G168))="","",OFFSET('Water Data'!$G$28,0,10*ROW('Water Data'!G168)))</f>
        <v/>
      </c>
      <c r="CD174" s="373" t="str">
        <f ca="1">+IF(OFFSET('Water Data'!$G$29,0,10*ROW('Water Data'!G168))="","",OFFSET('Water Data'!$G$29,0,10*ROW('Water Data'!G168)))</f>
        <v/>
      </c>
      <c r="CE174" s="373" t="str">
        <f ca="1">+IF(OFFSET('Water Data'!$H$27,0,10*ROW('Water Data'!H168))="","",OFFSET('Water Data'!$H$27,0,10*ROW('Water Data'!H168)))</f>
        <v/>
      </c>
      <c r="CF174" s="373" t="str">
        <f ca="1">+IF(OFFSET('Water Data'!$H$28,0,10*ROW('Water Data'!H168))="","",OFFSET('Water Data'!$H$28,0,10*ROW('Water Data'!H168)))</f>
        <v/>
      </c>
      <c r="CG174" s="373" t="str">
        <f ca="1">+IF(OFFSET('Water Data'!$H$29,0,10*ROW('Water Data'!H168))="","",OFFSET('Water Data'!$H$29,0,10*ROW('Water Data'!H168)))</f>
        <v/>
      </c>
      <c r="CH174" s="373" t="str">
        <f ca="1">+IF(OFFSET('Water Data'!$I$27,0,10*ROW('Water Data'!I168))="","",OFFSET('Water Data'!$I$27,0,10*ROW('Water Data'!I168)))</f>
        <v/>
      </c>
      <c r="CI174" s="373" t="str">
        <f ca="1">+IF(OFFSET('Water Data'!$I$28,0,10*ROW('Water Data'!I168))="","",OFFSET('Water Data'!$I$28,0,10*ROW('Water Data'!I168)))</f>
        <v/>
      </c>
      <c r="CJ174" s="373" t="str">
        <f ca="1">+IF(OFFSET('Water Data'!$I$29,0,10*ROW('Water Data'!I168))="","",OFFSET('Water Data'!$I$29,0,10*ROW('Water Data'!I168)))</f>
        <v/>
      </c>
      <c r="CK174" s="373" t="str">
        <f ca="1">+IF(OFFSET('Sanitation Data'!$D$28,0,10*ROW('Sanitation Data'!D168))="","",OFFSET('Sanitation Data'!$D$28,0,10*ROW('Sanitation Data'!D168)))</f>
        <v/>
      </c>
      <c r="CL174" s="373" t="str">
        <f ca="1">+IF(OFFSET('Sanitation Data'!$D$29,0,10*ROW('Sanitation Data'!D168))="","",OFFSET('Sanitation Data'!$D$29,0,10*ROW('Sanitation Data'!D168)))</f>
        <v/>
      </c>
      <c r="CM174" s="373" t="str">
        <f ca="1">+IF(OFFSET('Sanitation Data'!$D$30,0,10*ROW('Sanitation Data'!D168))="","",OFFSET('Sanitation Data'!$D$30,0,10*ROW('Sanitation Data'!D168)))</f>
        <v/>
      </c>
      <c r="CN174" s="373" t="str">
        <f ca="1">+IF(OFFSET('Sanitation Data'!$D$31,0,10*ROW('Sanitation Data'!D168))="","",OFFSET('Sanitation Data'!$D$31,0,10*ROW('Sanitation Data'!D168)))</f>
        <v/>
      </c>
      <c r="CO174" s="373" t="str">
        <f ca="1">+IF(OFFSET('Sanitation Data'!$D$32,0,10*ROW('Sanitation Data'!D168))="","",OFFSET('Sanitation Data'!$D$32,0,10*ROW('Sanitation Data'!D168)))</f>
        <v/>
      </c>
      <c r="CP174" s="373" t="str">
        <f ca="1">+IF(OFFSET('Sanitation Data'!$E$28,0,10*ROW('Sanitation Data'!E168))="","",OFFSET('Sanitation Data'!$E$28,0,10*ROW('Sanitation Data'!E168)))</f>
        <v/>
      </c>
      <c r="CQ174" s="373" t="str">
        <f ca="1">+IF(OFFSET('Sanitation Data'!$E$29,0,10*ROW('Sanitation Data'!E168))="","",OFFSET('Sanitation Data'!$E$29,0,10*ROW('Sanitation Data'!E168)))</f>
        <v/>
      </c>
      <c r="CR174" s="373" t="str">
        <f ca="1">+IF(OFFSET('Sanitation Data'!$E$30,0,10*ROW('Sanitation Data'!E168))="","",OFFSET('Sanitation Data'!$E$30,0,10*ROW('Sanitation Data'!E168)))</f>
        <v/>
      </c>
      <c r="CS174" s="373" t="str">
        <f ca="1">+IF(OFFSET('Sanitation Data'!$E$31,0,10*ROW('Sanitation Data'!E168))="","",OFFSET('Sanitation Data'!$E$31,0,10*ROW('Sanitation Data'!E168)))</f>
        <v/>
      </c>
      <c r="CT174" s="373" t="str">
        <f ca="1">+IF(OFFSET('Sanitation Data'!$E$32,0,10*ROW('Sanitation Data'!E168))="","",OFFSET('Sanitation Data'!$E$32,0,10*ROW('Sanitation Data'!E168)))</f>
        <v/>
      </c>
      <c r="CU174" s="373" t="str">
        <f ca="1">+IF(OFFSET('Sanitation Data'!$F$28,0,10*ROW('Sanitation Data'!F168))="","",OFFSET('Sanitation Data'!$F$28,0,10*ROW('Sanitation Data'!F168)))</f>
        <v/>
      </c>
      <c r="CV174" s="373" t="str">
        <f ca="1">+IF(OFFSET('Sanitation Data'!$F$29,0,10*ROW('Sanitation Data'!F168))="","",OFFSET('Sanitation Data'!$F$29,0,10*ROW('Sanitation Data'!F168)))</f>
        <v/>
      </c>
      <c r="CW174" s="373" t="str">
        <f ca="1">+IF(OFFSET('Sanitation Data'!$F$30,0,10*ROW('Sanitation Data'!F168))="","",OFFSET('Sanitation Data'!$F$30,0,10*ROW('Sanitation Data'!F168)))</f>
        <v/>
      </c>
      <c r="CX174" s="373" t="str">
        <f ca="1">+IF(OFFSET('Sanitation Data'!$F$31,0,10*ROW('Sanitation Data'!F168))="","",OFFSET('Sanitation Data'!$F$31,0,10*ROW('Sanitation Data'!F168)))</f>
        <v/>
      </c>
      <c r="CY174" s="373" t="str">
        <f ca="1">+IF(OFFSET('Sanitation Data'!$F$32,0,10*ROW('Sanitation Data'!F168))="","",OFFSET('Sanitation Data'!$F$32,0,10*ROW('Sanitation Data'!F168)))</f>
        <v/>
      </c>
      <c r="CZ174" s="373" t="str">
        <f ca="1">+IF(OFFSET('Sanitation Data'!$G$28,0,10*ROW('Sanitation Data'!G168))="","",OFFSET('Sanitation Data'!$G$28,0,10*ROW('Sanitation Data'!G168)))</f>
        <v/>
      </c>
      <c r="DA174" s="373" t="str">
        <f ca="1">+IF(OFFSET('Sanitation Data'!$G$29,0,10*ROW('Sanitation Data'!G168))="","",OFFSET('Sanitation Data'!$G$29,0,10*ROW('Sanitation Data'!G168)))</f>
        <v/>
      </c>
      <c r="DB174" s="373" t="str">
        <f ca="1">+IF(OFFSET('Sanitation Data'!$G$30,0,10*ROW('Sanitation Data'!G168))="","",OFFSET('Sanitation Data'!$G$30,0,10*ROW('Sanitation Data'!G168)))</f>
        <v/>
      </c>
      <c r="DC174" s="373" t="str">
        <f ca="1">+IF(OFFSET('Sanitation Data'!$G$31,0,10*ROW('Sanitation Data'!G168))="","",OFFSET('Sanitation Data'!$G$31,0,10*ROW('Sanitation Data'!G168)))</f>
        <v/>
      </c>
      <c r="DD174" s="373" t="str">
        <f ca="1">+IF(OFFSET('Sanitation Data'!$G$32,0,10*ROW('Sanitation Data'!G168))="","",OFFSET('Sanitation Data'!$G$32,0,10*ROW('Sanitation Data'!G168)))</f>
        <v/>
      </c>
      <c r="DE174" s="373" t="str">
        <f ca="1">+IF(OFFSET('Sanitation Data'!$H$28,0,10*ROW('Sanitation Data'!H168))="","",OFFSET('Sanitation Data'!$H$28,0,10*ROW('Sanitation Data'!H168)))</f>
        <v/>
      </c>
      <c r="DF174" s="373" t="str">
        <f ca="1">+IF(OFFSET('Sanitation Data'!$H$29,0,10*ROW('Sanitation Data'!H168))="","",OFFSET('Sanitation Data'!$H$29,0,10*ROW('Sanitation Data'!H168)))</f>
        <v/>
      </c>
      <c r="DG174" s="373" t="str">
        <f ca="1">+IF(OFFSET('Sanitation Data'!$H$30,0,10*ROW('Sanitation Data'!H168))="","",OFFSET('Sanitation Data'!$H$30,0,10*ROW('Sanitation Data'!H168)))</f>
        <v/>
      </c>
      <c r="DH174" s="373" t="str">
        <f ca="1">+IF(OFFSET('Sanitation Data'!$H$31,0,10*ROW('Sanitation Data'!H168))="","",OFFSET('Sanitation Data'!$H$31,0,10*ROW('Sanitation Data'!H168)))</f>
        <v/>
      </c>
      <c r="DI174" s="373" t="str">
        <f ca="1">+IF(OFFSET('Sanitation Data'!$H$32,0,10*ROW('Sanitation Data'!H168))="","",OFFSET('Sanitation Data'!$H$32,0,10*ROW('Sanitation Data'!H168)))</f>
        <v/>
      </c>
      <c r="DJ174" s="373" t="str">
        <f ca="1">+IF(OFFSET('Sanitation Data'!$I$28,0,10*ROW('Sanitation Data'!I168))="","",OFFSET('Sanitation Data'!$I$28,0,10*ROW('Sanitation Data'!I168)))</f>
        <v/>
      </c>
      <c r="DK174" s="373" t="str">
        <f ca="1">+IF(OFFSET('Sanitation Data'!$I$29,0,10*ROW('Sanitation Data'!I168))="","",OFFSET('Sanitation Data'!$I$29,0,10*ROW('Sanitation Data'!I168)))</f>
        <v/>
      </c>
      <c r="DL174" s="373" t="str">
        <f ca="1">+IF(OFFSET('Sanitation Data'!$I$30,0,10*ROW('Sanitation Data'!I168))="","",OFFSET('Sanitation Data'!$I$30,0,10*ROW('Sanitation Data'!I168)))</f>
        <v/>
      </c>
      <c r="DM174" s="373" t="str">
        <f ca="1">+IF(OFFSET('Sanitation Data'!$I$31,0,10*ROW('Sanitation Data'!I168))="","",OFFSET('Sanitation Data'!$I$31,0,10*ROW('Sanitation Data'!I168)))</f>
        <v/>
      </c>
      <c r="DN174" s="373" t="str">
        <f ca="1">+IF(OFFSET('Sanitation Data'!$I$32,0,10*ROW('Sanitation Data'!I168))="","",OFFSET('Sanitation Data'!$I$32,0,10*ROW('Sanitation Data'!I168)))</f>
        <v/>
      </c>
      <c r="DO174" s="373" t="str">
        <f ca="1">+IF(OFFSET('Hygiene Data'!$D$11,0,10*ROW('Hygiene Data'!D168))="","",OFFSET('Hygiene Data'!$D$11,0,10*ROW('Hygiene Data'!D168)))</f>
        <v/>
      </c>
      <c r="DP174" s="373" t="str">
        <f ca="1">+IF(OFFSET('Hygiene Data'!$D$12,0,10*ROW('Hygiene Data'!D168))="","",OFFSET('Hygiene Data'!$D$12,0,10*ROW('Hygiene Data'!D168)))</f>
        <v/>
      </c>
      <c r="DQ174" s="373" t="str">
        <f ca="1">+IF(OFFSET('Hygiene Data'!$D$13,0,10*ROW('Hygiene Data'!D168))="","",OFFSET('Hygiene Data'!$D$13,0,10*ROW('Hygiene Data'!D168)))</f>
        <v/>
      </c>
      <c r="DR174" s="373" t="str">
        <f ca="1">+IF(OFFSET('Hygiene Data'!$E$11,0,10*ROW('Hygiene Data'!E168))="","",OFFSET('Hygiene Data'!$E$11,0,10*ROW('Hygiene Data'!E168)))</f>
        <v/>
      </c>
      <c r="DS174" s="373" t="str">
        <f ca="1">+IF(OFFSET('Hygiene Data'!$E$12,0,10*ROW('Hygiene Data'!E168))="","",OFFSET('Hygiene Data'!$E$12,0,10*ROW('Hygiene Data'!E168)))</f>
        <v/>
      </c>
      <c r="DT174" s="373" t="str">
        <f ca="1">+IF(OFFSET('Hygiene Data'!$E$13,0,10*ROW('Hygiene Data'!E168))="","",OFFSET('Hygiene Data'!$E$13,0,10*ROW('Hygiene Data'!E168)))</f>
        <v/>
      </c>
      <c r="DU174" s="373" t="str">
        <f ca="1">+IF(OFFSET('Hygiene Data'!$F$11,0,10*ROW('Hygiene Data'!F168))="","",OFFSET('Hygiene Data'!$F$11,0,10*ROW('Hygiene Data'!F168)))</f>
        <v/>
      </c>
      <c r="DV174" s="373" t="str">
        <f ca="1">+IF(OFFSET('Hygiene Data'!$F$12,0,10*ROW('Hygiene Data'!F168))="","",OFFSET('Hygiene Data'!$F$12,0,10*ROW('Hygiene Data'!F168)))</f>
        <v/>
      </c>
      <c r="DW174" s="373" t="str">
        <f ca="1">+IF(OFFSET('Hygiene Data'!$F$13,0,10*ROW('Hygiene Data'!F168))="","",OFFSET('Hygiene Data'!$F$13,0,10*ROW('Hygiene Data'!F168)))</f>
        <v/>
      </c>
      <c r="DX174" s="373" t="str">
        <f ca="1">+IF(OFFSET('Hygiene Data'!$G$11,0,10*ROW('Hygiene Data'!G168))="","",OFFSET('Hygiene Data'!$G$11,0,10*ROW('Hygiene Data'!G168)))</f>
        <v/>
      </c>
      <c r="DY174" s="373" t="str">
        <f ca="1">+IF(OFFSET('Hygiene Data'!$G$12,0,10*ROW('Hygiene Data'!G168))="","",OFFSET('Hygiene Data'!$G$12,0,10*ROW('Hygiene Data'!G168)))</f>
        <v/>
      </c>
      <c r="DZ174" s="373" t="str">
        <f ca="1">+IF(OFFSET('Hygiene Data'!$G$13,0,10*ROW('Hygiene Data'!G168))="","",OFFSET('Hygiene Data'!$G$13,0,10*ROW('Hygiene Data'!G168)))</f>
        <v/>
      </c>
      <c r="EA174" s="373" t="str">
        <f ca="1">+IF(OFFSET('Hygiene Data'!$H$11,0,10*ROW('Hygiene Data'!H168))="","",OFFSET('Hygiene Data'!$H$11,0,10*ROW('Hygiene Data'!H168)))</f>
        <v/>
      </c>
      <c r="EB174" s="373" t="str">
        <f ca="1">+IF(OFFSET('Hygiene Data'!$H$12,0,10*ROW('Hygiene Data'!H168))="","",OFFSET('Hygiene Data'!$H$12,0,10*ROW('Hygiene Data'!H168)))</f>
        <v/>
      </c>
      <c r="EC174" s="373" t="str">
        <f ca="1">+IF(OFFSET('Hygiene Data'!$H$13,0,10*ROW('Hygiene Data'!H168))="","",OFFSET('Hygiene Data'!$H$13,0,10*ROW('Hygiene Data'!H168)))</f>
        <v/>
      </c>
      <c r="ED174" s="373" t="str">
        <f ca="1">+IF(OFFSET('Hygiene Data'!$I$11,0,10*ROW('Hygiene Data'!I168))="","",OFFSET('Hygiene Data'!$I$11,0,10*ROW('Hygiene Data'!I168)))</f>
        <v/>
      </c>
      <c r="EE174" s="373" t="str">
        <f ca="1">+IF(OFFSET('Hygiene Data'!$I$12,0,10*ROW('Hygiene Data'!I168))="","",OFFSET('Hygiene Data'!$I$12,0,10*ROW('Hygiene Data'!I168)))</f>
        <v/>
      </c>
      <c r="EF174" s="373" t="str">
        <f ca="1">+IF(OFFSET('Hygiene Data'!$I$13,0,10*ROW('Hygiene Data'!I168))="","",OFFSET('Hygiene Data'!$I$13,0,10*ROW('Hygiene Data'!I168)))</f>
        <v/>
      </c>
    </row>
    <row r="175" spans="1:136" x14ac:dyDescent="0.25">
      <c r="A175" s="482" t="str">
        <f ca="1">+IF(OFFSET('Water Data'!$B$2,0,10*ROW('Water Data'!E169))="","",OFFSET('Water Data'!$B$2,0,10*ROW('Water Data'!E169)))</f>
        <v/>
      </c>
      <c r="B175" s="48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9" t="str">
        <f t="shared" ca="1" si="2"/>
        <v/>
      </c>
      <c r="D175" s="51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3" t="str">
        <f ca="1">+IF(OFFSET('Water Data'!$D$27,0,10*ROW('Water Data'!D169))="","",OFFSET('Water Data'!$D$27,0,10*ROW('Water Data'!D169)))</f>
        <v/>
      </c>
      <c r="BT175" s="373" t="str">
        <f ca="1">+IF(OFFSET('Water Data'!$D$28,0,10*ROW('Water Data'!D169))="","",OFFSET('Water Data'!$D$28,0,10*ROW('Water Data'!D169)))</f>
        <v/>
      </c>
      <c r="BU175" s="373" t="str">
        <f ca="1">+IF(OFFSET('Water Data'!$D$29,0,10*ROW('Water Data'!D169))="","",OFFSET('Water Data'!$D$29,0,10*ROW('Water Data'!D169)))</f>
        <v/>
      </c>
      <c r="BV175" s="373" t="str">
        <f ca="1">+IF(OFFSET('Water Data'!$E$27,0,10*ROW('Water Data'!E169))="","",OFFSET('Water Data'!$E$27,0,10*ROW('Water Data'!E169)))</f>
        <v/>
      </c>
      <c r="BW175" s="373" t="str">
        <f ca="1">+IF(OFFSET('Water Data'!$E$28,0,10*ROW('Water Data'!E169))="","",OFFSET('Water Data'!$E$28,0,10*ROW('Water Data'!E169)))</f>
        <v/>
      </c>
      <c r="BX175" s="373" t="str">
        <f ca="1">+IF(OFFSET('Water Data'!$E$29,0,10*ROW('Water Data'!E169))="","",OFFSET('Water Data'!$E$29,0,10*ROW('Water Data'!E169)))</f>
        <v/>
      </c>
      <c r="BY175" s="373" t="str">
        <f ca="1">+IF(OFFSET('Water Data'!$F$27,0,10*ROW('Water Data'!F169))="","",OFFSET('Water Data'!$F$27,0,10*ROW('Water Data'!F169)))</f>
        <v/>
      </c>
      <c r="BZ175" s="373" t="str">
        <f ca="1">+IF(OFFSET('Water Data'!$F$28,0,10*ROW('Water Data'!F169))="","",OFFSET('Water Data'!$F$28,0,10*ROW('Water Data'!F169)))</f>
        <v/>
      </c>
      <c r="CA175" s="373" t="str">
        <f ca="1">+IF(OFFSET('Water Data'!$F$29,0,10*ROW('Water Data'!F169))="","",OFFSET('Water Data'!$F$29,0,10*ROW('Water Data'!F169)))</f>
        <v/>
      </c>
      <c r="CB175" s="373" t="str">
        <f ca="1">+IF(OFFSET('Water Data'!$G$27,0,10*ROW('Water Data'!G169))="","",OFFSET('Water Data'!$G$27,0,10*ROW('Water Data'!G169)))</f>
        <v/>
      </c>
      <c r="CC175" s="373" t="str">
        <f ca="1">+IF(OFFSET('Water Data'!$G$28,0,10*ROW('Water Data'!G169))="","",OFFSET('Water Data'!$G$28,0,10*ROW('Water Data'!G169)))</f>
        <v/>
      </c>
      <c r="CD175" s="373" t="str">
        <f ca="1">+IF(OFFSET('Water Data'!$G$29,0,10*ROW('Water Data'!G169))="","",OFFSET('Water Data'!$G$29,0,10*ROW('Water Data'!G169)))</f>
        <v/>
      </c>
      <c r="CE175" s="373" t="str">
        <f ca="1">+IF(OFFSET('Water Data'!$H$27,0,10*ROW('Water Data'!H169))="","",OFFSET('Water Data'!$H$27,0,10*ROW('Water Data'!H169)))</f>
        <v/>
      </c>
      <c r="CF175" s="373" t="str">
        <f ca="1">+IF(OFFSET('Water Data'!$H$28,0,10*ROW('Water Data'!H169))="","",OFFSET('Water Data'!$H$28,0,10*ROW('Water Data'!H169)))</f>
        <v/>
      </c>
      <c r="CG175" s="373" t="str">
        <f ca="1">+IF(OFFSET('Water Data'!$H$29,0,10*ROW('Water Data'!H169))="","",OFFSET('Water Data'!$H$29,0,10*ROW('Water Data'!H169)))</f>
        <v/>
      </c>
      <c r="CH175" s="373" t="str">
        <f ca="1">+IF(OFFSET('Water Data'!$I$27,0,10*ROW('Water Data'!I169))="","",OFFSET('Water Data'!$I$27,0,10*ROW('Water Data'!I169)))</f>
        <v/>
      </c>
      <c r="CI175" s="373" t="str">
        <f ca="1">+IF(OFFSET('Water Data'!$I$28,0,10*ROW('Water Data'!I169))="","",OFFSET('Water Data'!$I$28,0,10*ROW('Water Data'!I169)))</f>
        <v/>
      </c>
      <c r="CJ175" s="373" t="str">
        <f ca="1">+IF(OFFSET('Water Data'!$I$29,0,10*ROW('Water Data'!I169))="","",OFFSET('Water Data'!$I$29,0,10*ROW('Water Data'!I169)))</f>
        <v/>
      </c>
      <c r="CK175" s="373" t="str">
        <f ca="1">+IF(OFFSET('Sanitation Data'!$D$28,0,10*ROW('Sanitation Data'!D169))="","",OFFSET('Sanitation Data'!$D$28,0,10*ROW('Sanitation Data'!D169)))</f>
        <v/>
      </c>
      <c r="CL175" s="373" t="str">
        <f ca="1">+IF(OFFSET('Sanitation Data'!$D$29,0,10*ROW('Sanitation Data'!D169))="","",OFFSET('Sanitation Data'!$D$29,0,10*ROW('Sanitation Data'!D169)))</f>
        <v/>
      </c>
      <c r="CM175" s="373" t="str">
        <f ca="1">+IF(OFFSET('Sanitation Data'!$D$30,0,10*ROW('Sanitation Data'!D169))="","",OFFSET('Sanitation Data'!$D$30,0,10*ROW('Sanitation Data'!D169)))</f>
        <v/>
      </c>
      <c r="CN175" s="373" t="str">
        <f ca="1">+IF(OFFSET('Sanitation Data'!$D$31,0,10*ROW('Sanitation Data'!D169))="","",OFFSET('Sanitation Data'!$D$31,0,10*ROW('Sanitation Data'!D169)))</f>
        <v/>
      </c>
      <c r="CO175" s="373" t="str">
        <f ca="1">+IF(OFFSET('Sanitation Data'!$D$32,0,10*ROW('Sanitation Data'!D169))="","",OFFSET('Sanitation Data'!$D$32,0,10*ROW('Sanitation Data'!D169)))</f>
        <v/>
      </c>
      <c r="CP175" s="373" t="str">
        <f ca="1">+IF(OFFSET('Sanitation Data'!$E$28,0,10*ROW('Sanitation Data'!E169))="","",OFFSET('Sanitation Data'!$E$28,0,10*ROW('Sanitation Data'!E169)))</f>
        <v/>
      </c>
      <c r="CQ175" s="373" t="str">
        <f ca="1">+IF(OFFSET('Sanitation Data'!$E$29,0,10*ROW('Sanitation Data'!E169))="","",OFFSET('Sanitation Data'!$E$29,0,10*ROW('Sanitation Data'!E169)))</f>
        <v/>
      </c>
      <c r="CR175" s="373" t="str">
        <f ca="1">+IF(OFFSET('Sanitation Data'!$E$30,0,10*ROW('Sanitation Data'!E169))="","",OFFSET('Sanitation Data'!$E$30,0,10*ROW('Sanitation Data'!E169)))</f>
        <v/>
      </c>
      <c r="CS175" s="373" t="str">
        <f ca="1">+IF(OFFSET('Sanitation Data'!$E$31,0,10*ROW('Sanitation Data'!E169))="","",OFFSET('Sanitation Data'!$E$31,0,10*ROW('Sanitation Data'!E169)))</f>
        <v/>
      </c>
      <c r="CT175" s="373" t="str">
        <f ca="1">+IF(OFFSET('Sanitation Data'!$E$32,0,10*ROW('Sanitation Data'!E169))="","",OFFSET('Sanitation Data'!$E$32,0,10*ROW('Sanitation Data'!E169)))</f>
        <v/>
      </c>
      <c r="CU175" s="373" t="str">
        <f ca="1">+IF(OFFSET('Sanitation Data'!$F$28,0,10*ROW('Sanitation Data'!F169))="","",OFFSET('Sanitation Data'!$F$28,0,10*ROW('Sanitation Data'!F169)))</f>
        <v/>
      </c>
      <c r="CV175" s="373" t="str">
        <f ca="1">+IF(OFFSET('Sanitation Data'!$F$29,0,10*ROW('Sanitation Data'!F169))="","",OFFSET('Sanitation Data'!$F$29,0,10*ROW('Sanitation Data'!F169)))</f>
        <v/>
      </c>
      <c r="CW175" s="373" t="str">
        <f ca="1">+IF(OFFSET('Sanitation Data'!$F$30,0,10*ROW('Sanitation Data'!F169))="","",OFFSET('Sanitation Data'!$F$30,0,10*ROW('Sanitation Data'!F169)))</f>
        <v/>
      </c>
      <c r="CX175" s="373" t="str">
        <f ca="1">+IF(OFFSET('Sanitation Data'!$F$31,0,10*ROW('Sanitation Data'!F169))="","",OFFSET('Sanitation Data'!$F$31,0,10*ROW('Sanitation Data'!F169)))</f>
        <v/>
      </c>
      <c r="CY175" s="373" t="str">
        <f ca="1">+IF(OFFSET('Sanitation Data'!$F$32,0,10*ROW('Sanitation Data'!F169))="","",OFFSET('Sanitation Data'!$F$32,0,10*ROW('Sanitation Data'!F169)))</f>
        <v/>
      </c>
      <c r="CZ175" s="373" t="str">
        <f ca="1">+IF(OFFSET('Sanitation Data'!$G$28,0,10*ROW('Sanitation Data'!G169))="","",OFFSET('Sanitation Data'!$G$28,0,10*ROW('Sanitation Data'!G169)))</f>
        <v/>
      </c>
      <c r="DA175" s="373" t="str">
        <f ca="1">+IF(OFFSET('Sanitation Data'!$G$29,0,10*ROW('Sanitation Data'!G169))="","",OFFSET('Sanitation Data'!$G$29,0,10*ROW('Sanitation Data'!G169)))</f>
        <v/>
      </c>
      <c r="DB175" s="373" t="str">
        <f ca="1">+IF(OFFSET('Sanitation Data'!$G$30,0,10*ROW('Sanitation Data'!G169))="","",OFFSET('Sanitation Data'!$G$30,0,10*ROW('Sanitation Data'!G169)))</f>
        <v/>
      </c>
      <c r="DC175" s="373" t="str">
        <f ca="1">+IF(OFFSET('Sanitation Data'!$G$31,0,10*ROW('Sanitation Data'!G169))="","",OFFSET('Sanitation Data'!$G$31,0,10*ROW('Sanitation Data'!G169)))</f>
        <v/>
      </c>
      <c r="DD175" s="373" t="str">
        <f ca="1">+IF(OFFSET('Sanitation Data'!$G$32,0,10*ROW('Sanitation Data'!G169))="","",OFFSET('Sanitation Data'!$G$32,0,10*ROW('Sanitation Data'!G169)))</f>
        <v/>
      </c>
      <c r="DE175" s="373" t="str">
        <f ca="1">+IF(OFFSET('Sanitation Data'!$H$28,0,10*ROW('Sanitation Data'!H169))="","",OFFSET('Sanitation Data'!$H$28,0,10*ROW('Sanitation Data'!H169)))</f>
        <v/>
      </c>
      <c r="DF175" s="373" t="str">
        <f ca="1">+IF(OFFSET('Sanitation Data'!$H$29,0,10*ROW('Sanitation Data'!H169))="","",OFFSET('Sanitation Data'!$H$29,0,10*ROW('Sanitation Data'!H169)))</f>
        <v/>
      </c>
      <c r="DG175" s="373" t="str">
        <f ca="1">+IF(OFFSET('Sanitation Data'!$H$30,0,10*ROW('Sanitation Data'!H169))="","",OFFSET('Sanitation Data'!$H$30,0,10*ROW('Sanitation Data'!H169)))</f>
        <v/>
      </c>
      <c r="DH175" s="373" t="str">
        <f ca="1">+IF(OFFSET('Sanitation Data'!$H$31,0,10*ROW('Sanitation Data'!H169))="","",OFFSET('Sanitation Data'!$H$31,0,10*ROW('Sanitation Data'!H169)))</f>
        <v/>
      </c>
      <c r="DI175" s="373" t="str">
        <f ca="1">+IF(OFFSET('Sanitation Data'!$H$32,0,10*ROW('Sanitation Data'!H169))="","",OFFSET('Sanitation Data'!$H$32,0,10*ROW('Sanitation Data'!H169)))</f>
        <v/>
      </c>
      <c r="DJ175" s="373" t="str">
        <f ca="1">+IF(OFFSET('Sanitation Data'!$I$28,0,10*ROW('Sanitation Data'!I169))="","",OFFSET('Sanitation Data'!$I$28,0,10*ROW('Sanitation Data'!I169)))</f>
        <v/>
      </c>
      <c r="DK175" s="373" t="str">
        <f ca="1">+IF(OFFSET('Sanitation Data'!$I$29,0,10*ROW('Sanitation Data'!I169))="","",OFFSET('Sanitation Data'!$I$29,0,10*ROW('Sanitation Data'!I169)))</f>
        <v/>
      </c>
      <c r="DL175" s="373" t="str">
        <f ca="1">+IF(OFFSET('Sanitation Data'!$I$30,0,10*ROW('Sanitation Data'!I169))="","",OFFSET('Sanitation Data'!$I$30,0,10*ROW('Sanitation Data'!I169)))</f>
        <v/>
      </c>
      <c r="DM175" s="373" t="str">
        <f ca="1">+IF(OFFSET('Sanitation Data'!$I$31,0,10*ROW('Sanitation Data'!I169))="","",OFFSET('Sanitation Data'!$I$31,0,10*ROW('Sanitation Data'!I169)))</f>
        <v/>
      </c>
      <c r="DN175" s="373" t="str">
        <f ca="1">+IF(OFFSET('Sanitation Data'!$I$32,0,10*ROW('Sanitation Data'!I169))="","",OFFSET('Sanitation Data'!$I$32,0,10*ROW('Sanitation Data'!I169)))</f>
        <v/>
      </c>
      <c r="DO175" s="373" t="str">
        <f ca="1">+IF(OFFSET('Hygiene Data'!$D$11,0,10*ROW('Hygiene Data'!D169))="","",OFFSET('Hygiene Data'!$D$11,0,10*ROW('Hygiene Data'!D169)))</f>
        <v/>
      </c>
      <c r="DP175" s="373" t="str">
        <f ca="1">+IF(OFFSET('Hygiene Data'!$D$12,0,10*ROW('Hygiene Data'!D169))="","",OFFSET('Hygiene Data'!$D$12,0,10*ROW('Hygiene Data'!D169)))</f>
        <v/>
      </c>
      <c r="DQ175" s="373" t="str">
        <f ca="1">+IF(OFFSET('Hygiene Data'!$D$13,0,10*ROW('Hygiene Data'!D169))="","",OFFSET('Hygiene Data'!$D$13,0,10*ROW('Hygiene Data'!D169)))</f>
        <v/>
      </c>
      <c r="DR175" s="373" t="str">
        <f ca="1">+IF(OFFSET('Hygiene Data'!$E$11,0,10*ROW('Hygiene Data'!E169))="","",OFFSET('Hygiene Data'!$E$11,0,10*ROW('Hygiene Data'!E169)))</f>
        <v/>
      </c>
      <c r="DS175" s="373" t="str">
        <f ca="1">+IF(OFFSET('Hygiene Data'!$E$12,0,10*ROW('Hygiene Data'!E169))="","",OFFSET('Hygiene Data'!$E$12,0,10*ROW('Hygiene Data'!E169)))</f>
        <v/>
      </c>
      <c r="DT175" s="373" t="str">
        <f ca="1">+IF(OFFSET('Hygiene Data'!$E$13,0,10*ROW('Hygiene Data'!E169))="","",OFFSET('Hygiene Data'!$E$13,0,10*ROW('Hygiene Data'!E169)))</f>
        <v/>
      </c>
      <c r="DU175" s="373" t="str">
        <f ca="1">+IF(OFFSET('Hygiene Data'!$F$11,0,10*ROW('Hygiene Data'!F169))="","",OFFSET('Hygiene Data'!$F$11,0,10*ROW('Hygiene Data'!F169)))</f>
        <v/>
      </c>
      <c r="DV175" s="373" t="str">
        <f ca="1">+IF(OFFSET('Hygiene Data'!$F$12,0,10*ROW('Hygiene Data'!F169))="","",OFFSET('Hygiene Data'!$F$12,0,10*ROW('Hygiene Data'!F169)))</f>
        <v/>
      </c>
      <c r="DW175" s="373" t="str">
        <f ca="1">+IF(OFFSET('Hygiene Data'!$F$13,0,10*ROW('Hygiene Data'!F169))="","",OFFSET('Hygiene Data'!$F$13,0,10*ROW('Hygiene Data'!F169)))</f>
        <v/>
      </c>
      <c r="DX175" s="373" t="str">
        <f ca="1">+IF(OFFSET('Hygiene Data'!$G$11,0,10*ROW('Hygiene Data'!G169))="","",OFFSET('Hygiene Data'!$G$11,0,10*ROW('Hygiene Data'!G169)))</f>
        <v/>
      </c>
      <c r="DY175" s="373" t="str">
        <f ca="1">+IF(OFFSET('Hygiene Data'!$G$12,0,10*ROW('Hygiene Data'!G169))="","",OFFSET('Hygiene Data'!$G$12,0,10*ROW('Hygiene Data'!G169)))</f>
        <v/>
      </c>
      <c r="DZ175" s="373" t="str">
        <f ca="1">+IF(OFFSET('Hygiene Data'!$G$13,0,10*ROW('Hygiene Data'!G169))="","",OFFSET('Hygiene Data'!$G$13,0,10*ROW('Hygiene Data'!G169)))</f>
        <v/>
      </c>
      <c r="EA175" s="373" t="str">
        <f ca="1">+IF(OFFSET('Hygiene Data'!$H$11,0,10*ROW('Hygiene Data'!H169))="","",OFFSET('Hygiene Data'!$H$11,0,10*ROW('Hygiene Data'!H169)))</f>
        <v/>
      </c>
      <c r="EB175" s="373" t="str">
        <f ca="1">+IF(OFFSET('Hygiene Data'!$H$12,0,10*ROW('Hygiene Data'!H169))="","",OFFSET('Hygiene Data'!$H$12,0,10*ROW('Hygiene Data'!H169)))</f>
        <v/>
      </c>
      <c r="EC175" s="373" t="str">
        <f ca="1">+IF(OFFSET('Hygiene Data'!$H$13,0,10*ROW('Hygiene Data'!H169))="","",OFFSET('Hygiene Data'!$H$13,0,10*ROW('Hygiene Data'!H169)))</f>
        <v/>
      </c>
      <c r="ED175" s="373" t="str">
        <f ca="1">+IF(OFFSET('Hygiene Data'!$I$11,0,10*ROW('Hygiene Data'!I169))="","",OFFSET('Hygiene Data'!$I$11,0,10*ROW('Hygiene Data'!I169)))</f>
        <v/>
      </c>
      <c r="EE175" s="373" t="str">
        <f ca="1">+IF(OFFSET('Hygiene Data'!$I$12,0,10*ROW('Hygiene Data'!I169))="","",OFFSET('Hygiene Data'!$I$12,0,10*ROW('Hygiene Data'!I169)))</f>
        <v/>
      </c>
      <c r="EF175" s="373" t="str">
        <f ca="1">+IF(OFFSET('Hygiene Data'!$I$13,0,10*ROW('Hygiene Data'!I169))="","",OFFSET('Hygiene Data'!$I$13,0,10*ROW('Hygiene Data'!I169)))</f>
        <v/>
      </c>
    </row>
    <row r="176" spans="1:136" x14ac:dyDescent="0.25">
      <c r="A176" s="482" t="str">
        <f ca="1">+IF(OFFSET('Water Data'!$B$2,0,10*ROW('Water Data'!E170))="","",OFFSET('Water Data'!$B$2,0,10*ROW('Water Data'!E170)))</f>
        <v/>
      </c>
      <c r="B176" s="48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9" t="str">
        <f t="shared" ca="1" si="2"/>
        <v/>
      </c>
      <c r="D176" s="51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3" t="str">
        <f ca="1">+IF(OFFSET('Water Data'!$D$27,0,10*ROW('Water Data'!D170))="","",OFFSET('Water Data'!$D$27,0,10*ROW('Water Data'!D170)))</f>
        <v/>
      </c>
      <c r="BT176" s="373" t="str">
        <f ca="1">+IF(OFFSET('Water Data'!$D$28,0,10*ROW('Water Data'!D170))="","",OFFSET('Water Data'!$D$28,0,10*ROW('Water Data'!D170)))</f>
        <v/>
      </c>
      <c r="BU176" s="373" t="str">
        <f ca="1">+IF(OFFSET('Water Data'!$D$29,0,10*ROW('Water Data'!D170))="","",OFFSET('Water Data'!$D$29,0,10*ROW('Water Data'!D170)))</f>
        <v/>
      </c>
      <c r="BV176" s="373" t="str">
        <f ca="1">+IF(OFFSET('Water Data'!$E$27,0,10*ROW('Water Data'!E170))="","",OFFSET('Water Data'!$E$27,0,10*ROW('Water Data'!E170)))</f>
        <v/>
      </c>
      <c r="BW176" s="373" t="str">
        <f ca="1">+IF(OFFSET('Water Data'!$E$28,0,10*ROW('Water Data'!E170))="","",OFFSET('Water Data'!$E$28,0,10*ROW('Water Data'!E170)))</f>
        <v/>
      </c>
      <c r="BX176" s="373" t="str">
        <f ca="1">+IF(OFFSET('Water Data'!$E$29,0,10*ROW('Water Data'!E170))="","",OFFSET('Water Data'!$E$29,0,10*ROW('Water Data'!E170)))</f>
        <v/>
      </c>
      <c r="BY176" s="373" t="str">
        <f ca="1">+IF(OFFSET('Water Data'!$F$27,0,10*ROW('Water Data'!F170))="","",OFFSET('Water Data'!$F$27,0,10*ROW('Water Data'!F170)))</f>
        <v/>
      </c>
      <c r="BZ176" s="373" t="str">
        <f ca="1">+IF(OFFSET('Water Data'!$F$28,0,10*ROW('Water Data'!F170))="","",OFFSET('Water Data'!$F$28,0,10*ROW('Water Data'!F170)))</f>
        <v/>
      </c>
      <c r="CA176" s="373" t="str">
        <f ca="1">+IF(OFFSET('Water Data'!$F$29,0,10*ROW('Water Data'!F170))="","",OFFSET('Water Data'!$F$29,0,10*ROW('Water Data'!F170)))</f>
        <v/>
      </c>
      <c r="CB176" s="373" t="str">
        <f ca="1">+IF(OFFSET('Water Data'!$G$27,0,10*ROW('Water Data'!G170))="","",OFFSET('Water Data'!$G$27,0,10*ROW('Water Data'!G170)))</f>
        <v/>
      </c>
      <c r="CC176" s="373" t="str">
        <f ca="1">+IF(OFFSET('Water Data'!$G$28,0,10*ROW('Water Data'!G170))="","",OFFSET('Water Data'!$G$28,0,10*ROW('Water Data'!G170)))</f>
        <v/>
      </c>
      <c r="CD176" s="373" t="str">
        <f ca="1">+IF(OFFSET('Water Data'!$G$29,0,10*ROW('Water Data'!G170))="","",OFFSET('Water Data'!$G$29,0,10*ROW('Water Data'!G170)))</f>
        <v/>
      </c>
      <c r="CE176" s="373" t="str">
        <f ca="1">+IF(OFFSET('Water Data'!$H$27,0,10*ROW('Water Data'!H170))="","",OFFSET('Water Data'!$H$27,0,10*ROW('Water Data'!H170)))</f>
        <v/>
      </c>
      <c r="CF176" s="373" t="str">
        <f ca="1">+IF(OFFSET('Water Data'!$H$28,0,10*ROW('Water Data'!H170))="","",OFFSET('Water Data'!$H$28,0,10*ROW('Water Data'!H170)))</f>
        <v/>
      </c>
      <c r="CG176" s="373" t="str">
        <f ca="1">+IF(OFFSET('Water Data'!$H$29,0,10*ROW('Water Data'!H170))="","",OFFSET('Water Data'!$H$29,0,10*ROW('Water Data'!H170)))</f>
        <v/>
      </c>
      <c r="CH176" s="373" t="str">
        <f ca="1">+IF(OFFSET('Water Data'!$I$27,0,10*ROW('Water Data'!I170))="","",OFFSET('Water Data'!$I$27,0,10*ROW('Water Data'!I170)))</f>
        <v/>
      </c>
      <c r="CI176" s="373" t="str">
        <f ca="1">+IF(OFFSET('Water Data'!$I$28,0,10*ROW('Water Data'!I170))="","",OFFSET('Water Data'!$I$28,0,10*ROW('Water Data'!I170)))</f>
        <v/>
      </c>
      <c r="CJ176" s="373" t="str">
        <f ca="1">+IF(OFFSET('Water Data'!$I$29,0,10*ROW('Water Data'!I170))="","",OFFSET('Water Data'!$I$29,0,10*ROW('Water Data'!I170)))</f>
        <v/>
      </c>
      <c r="CK176" s="373" t="str">
        <f ca="1">+IF(OFFSET('Sanitation Data'!$D$28,0,10*ROW('Sanitation Data'!D170))="","",OFFSET('Sanitation Data'!$D$28,0,10*ROW('Sanitation Data'!D170)))</f>
        <v/>
      </c>
      <c r="CL176" s="373" t="str">
        <f ca="1">+IF(OFFSET('Sanitation Data'!$D$29,0,10*ROW('Sanitation Data'!D170))="","",OFFSET('Sanitation Data'!$D$29,0,10*ROW('Sanitation Data'!D170)))</f>
        <v/>
      </c>
      <c r="CM176" s="373" t="str">
        <f ca="1">+IF(OFFSET('Sanitation Data'!$D$30,0,10*ROW('Sanitation Data'!D170))="","",OFFSET('Sanitation Data'!$D$30,0,10*ROW('Sanitation Data'!D170)))</f>
        <v/>
      </c>
      <c r="CN176" s="373" t="str">
        <f ca="1">+IF(OFFSET('Sanitation Data'!$D$31,0,10*ROW('Sanitation Data'!D170))="","",OFFSET('Sanitation Data'!$D$31,0,10*ROW('Sanitation Data'!D170)))</f>
        <v/>
      </c>
      <c r="CO176" s="373" t="str">
        <f ca="1">+IF(OFFSET('Sanitation Data'!$D$32,0,10*ROW('Sanitation Data'!D170))="","",OFFSET('Sanitation Data'!$D$32,0,10*ROW('Sanitation Data'!D170)))</f>
        <v/>
      </c>
      <c r="CP176" s="373" t="str">
        <f ca="1">+IF(OFFSET('Sanitation Data'!$E$28,0,10*ROW('Sanitation Data'!E170))="","",OFFSET('Sanitation Data'!$E$28,0,10*ROW('Sanitation Data'!E170)))</f>
        <v/>
      </c>
      <c r="CQ176" s="373" t="str">
        <f ca="1">+IF(OFFSET('Sanitation Data'!$E$29,0,10*ROW('Sanitation Data'!E170))="","",OFFSET('Sanitation Data'!$E$29,0,10*ROW('Sanitation Data'!E170)))</f>
        <v/>
      </c>
      <c r="CR176" s="373" t="str">
        <f ca="1">+IF(OFFSET('Sanitation Data'!$E$30,0,10*ROW('Sanitation Data'!E170))="","",OFFSET('Sanitation Data'!$E$30,0,10*ROW('Sanitation Data'!E170)))</f>
        <v/>
      </c>
      <c r="CS176" s="373" t="str">
        <f ca="1">+IF(OFFSET('Sanitation Data'!$E$31,0,10*ROW('Sanitation Data'!E170))="","",OFFSET('Sanitation Data'!$E$31,0,10*ROW('Sanitation Data'!E170)))</f>
        <v/>
      </c>
      <c r="CT176" s="373" t="str">
        <f ca="1">+IF(OFFSET('Sanitation Data'!$E$32,0,10*ROW('Sanitation Data'!E170))="","",OFFSET('Sanitation Data'!$E$32,0,10*ROW('Sanitation Data'!E170)))</f>
        <v/>
      </c>
      <c r="CU176" s="373" t="str">
        <f ca="1">+IF(OFFSET('Sanitation Data'!$F$28,0,10*ROW('Sanitation Data'!F170))="","",OFFSET('Sanitation Data'!$F$28,0,10*ROW('Sanitation Data'!F170)))</f>
        <v/>
      </c>
      <c r="CV176" s="373" t="str">
        <f ca="1">+IF(OFFSET('Sanitation Data'!$F$29,0,10*ROW('Sanitation Data'!F170))="","",OFFSET('Sanitation Data'!$F$29,0,10*ROW('Sanitation Data'!F170)))</f>
        <v/>
      </c>
      <c r="CW176" s="373" t="str">
        <f ca="1">+IF(OFFSET('Sanitation Data'!$F$30,0,10*ROW('Sanitation Data'!F170))="","",OFFSET('Sanitation Data'!$F$30,0,10*ROW('Sanitation Data'!F170)))</f>
        <v/>
      </c>
      <c r="CX176" s="373" t="str">
        <f ca="1">+IF(OFFSET('Sanitation Data'!$F$31,0,10*ROW('Sanitation Data'!F170))="","",OFFSET('Sanitation Data'!$F$31,0,10*ROW('Sanitation Data'!F170)))</f>
        <v/>
      </c>
      <c r="CY176" s="373" t="str">
        <f ca="1">+IF(OFFSET('Sanitation Data'!$F$32,0,10*ROW('Sanitation Data'!F170))="","",OFFSET('Sanitation Data'!$F$32,0,10*ROW('Sanitation Data'!F170)))</f>
        <v/>
      </c>
      <c r="CZ176" s="373" t="str">
        <f ca="1">+IF(OFFSET('Sanitation Data'!$G$28,0,10*ROW('Sanitation Data'!G170))="","",OFFSET('Sanitation Data'!$G$28,0,10*ROW('Sanitation Data'!G170)))</f>
        <v/>
      </c>
      <c r="DA176" s="373" t="str">
        <f ca="1">+IF(OFFSET('Sanitation Data'!$G$29,0,10*ROW('Sanitation Data'!G170))="","",OFFSET('Sanitation Data'!$G$29,0,10*ROW('Sanitation Data'!G170)))</f>
        <v/>
      </c>
      <c r="DB176" s="373" t="str">
        <f ca="1">+IF(OFFSET('Sanitation Data'!$G$30,0,10*ROW('Sanitation Data'!G170))="","",OFFSET('Sanitation Data'!$G$30,0,10*ROW('Sanitation Data'!G170)))</f>
        <v/>
      </c>
      <c r="DC176" s="373" t="str">
        <f ca="1">+IF(OFFSET('Sanitation Data'!$G$31,0,10*ROW('Sanitation Data'!G170))="","",OFFSET('Sanitation Data'!$G$31,0,10*ROW('Sanitation Data'!G170)))</f>
        <v/>
      </c>
      <c r="DD176" s="373" t="str">
        <f ca="1">+IF(OFFSET('Sanitation Data'!$G$32,0,10*ROW('Sanitation Data'!G170))="","",OFFSET('Sanitation Data'!$G$32,0,10*ROW('Sanitation Data'!G170)))</f>
        <v/>
      </c>
      <c r="DE176" s="373" t="str">
        <f ca="1">+IF(OFFSET('Sanitation Data'!$H$28,0,10*ROW('Sanitation Data'!H170))="","",OFFSET('Sanitation Data'!$H$28,0,10*ROW('Sanitation Data'!H170)))</f>
        <v/>
      </c>
      <c r="DF176" s="373" t="str">
        <f ca="1">+IF(OFFSET('Sanitation Data'!$H$29,0,10*ROW('Sanitation Data'!H170))="","",OFFSET('Sanitation Data'!$H$29,0,10*ROW('Sanitation Data'!H170)))</f>
        <v/>
      </c>
      <c r="DG176" s="373" t="str">
        <f ca="1">+IF(OFFSET('Sanitation Data'!$H$30,0,10*ROW('Sanitation Data'!H170))="","",OFFSET('Sanitation Data'!$H$30,0,10*ROW('Sanitation Data'!H170)))</f>
        <v/>
      </c>
      <c r="DH176" s="373" t="str">
        <f ca="1">+IF(OFFSET('Sanitation Data'!$H$31,0,10*ROW('Sanitation Data'!H170))="","",OFFSET('Sanitation Data'!$H$31,0,10*ROW('Sanitation Data'!H170)))</f>
        <v/>
      </c>
      <c r="DI176" s="373" t="str">
        <f ca="1">+IF(OFFSET('Sanitation Data'!$H$32,0,10*ROW('Sanitation Data'!H170))="","",OFFSET('Sanitation Data'!$H$32,0,10*ROW('Sanitation Data'!H170)))</f>
        <v/>
      </c>
      <c r="DJ176" s="373" t="str">
        <f ca="1">+IF(OFFSET('Sanitation Data'!$I$28,0,10*ROW('Sanitation Data'!I170))="","",OFFSET('Sanitation Data'!$I$28,0,10*ROW('Sanitation Data'!I170)))</f>
        <v/>
      </c>
      <c r="DK176" s="373" t="str">
        <f ca="1">+IF(OFFSET('Sanitation Data'!$I$29,0,10*ROW('Sanitation Data'!I170))="","",OFFSET('Sanitation Data'!$I$29,0,10*ROW('Sanitation Data'!I170)))</f>
        <v/>
      </c>
      <c r="DL176" s="373" t="str">
        <f ca="1">+IF(OFFSET('Sanitation Data'!$I$30,0,10*ROW('Sanitation Data'!I170))="","",OFFSET('Sanitation Data'!$I$30,0,10*ROW('Sanitation Data'!I170)))</f>
        <v/>
      </c>
      <c r="DM176" s="373" t="str">
        <f ca="1">+IF(OFFSET('Sanitation Data'!$I$31,0,10*ROW('Sanitation Data'!I170))="","",OFFSET('Sanitation Data'!$I$31,0,10*ROW('Sanitation Data'!I170)))</f>
        <v/>
      </c>
      <c r="DN176" s="373" t="str">
        <f ca="1">+IF(OFFSET('Sanitation Data'!$I$32,0,10*ROW('Sanitation Data'!I170))="","",OFFSET('Sanitation Data'!$I$32,0,10*ROW('Sanitation Data'!I170)))</f>
        <v/>
      </c>
      <c r="DO176" s="373" t="str">
        <f ca="1">+IF(OFFSET('Hygiene Data'!$D$11,0,10*ROW('Hygiene Data'!D170))="","",OFFSET('Hygiene Data'!$D$11,0,10*ROW('Hygiene Data'!D170)))</f>
        <v/>
      </c>
      <c r="DP176" s="373" t="str">
        <f ca="1">+IF(OFFSET('Hygiene Data'!$D$12,0,10*ROW('Hygiene Data'!D170))="","",OFFSET('Hygiene Data'!$D$12,0,10*ROW('Hygiene Data'!D170)))</f>
        <v/>
      </c>
      <c r="DQ176" s="373" t="str">
        <f ca="1">+IF(OFFSET('Hygiene Data'!$D$13,0,10*ROW('Hygiene Data'!D170))="","",OFFSET('Hygiene Data'!$D$13,0,10*ROW('Hygiene Data'!D170)))</f>
        <v/>
      </c>
      <c r="DR176" s="373" t="str">
        <f ca="1">+IF(OFFSET('Hygiene Data'!$E$11,0,10*ROW('Hygiene Data'!E170))="","",OFFSET('Hygiene Data'!$E$11,0,10*ROW('Hygiene Data'!E170)))</f>
        <v/>
      </c>
      <c r="DS176" s="373" t="str">
        <f ca="1">+IF(OFFSET('Hygiene Data'!$E$12,0,10*ROW('Hygiene Data'!E170))="","",OFFSET('Hygiene Data'!$E$12,0,10*ROW('Hygiene Data'!E170)))</f>
        <v/>
      </c>
      <c r="DT176" s="373" t="str">
        <f ca="1">+IF(OFFSET('Hygiene Data'!$E$13,0,10*ROW('Hygiene Data'!E170))="","",OFFSET('Hygiene Data'!$E$13,0,10*ROW('Hygiene Data'!E170)))</f>
        <v/>
      </c>
      <c r="DU176" s="373" t="str">
        <f ca="1">+IF(OFFSET('Hygiene Data'!$F$11,0,10*ROW('Hygiene Data'!F170))="","",OFFSET('Hygiene Data'!$F$11,0,10*ROW('Hygiene Data'!F170)))</f>
        <v/>
      </c>
      <c r="DV176" s="373" t="str">
        <f ca="1">+IF(OFFSET('Hygiene Data'!$F$12,0,10*ROW('Hygiene Data'!F170))="","",OFFSET('Hygiene Data'!$F$12,0,10*ROW('Hygiene Data'!F170)))</f>
        <v/>
      </c>
      <c r="DW176" s="373" t="str">
        <f ca="1">+IF(OFFSET('Hygiene Data'!$F$13,0,10*ROW('Hygiene Data'!F170))="","",OFFSET('Hygiene Data'!$F$13,0,10*ROW('Hygiene Data'!F170)))</f>
        <v/>
      </c>
      <c r="DX176" s="373" t="str">
        <f ca="1">+IF(OFFSET('Hygiene Data'!$G$11,0,10*ROW('Hygiene Data'!G170))="","",OFFSET('Hygiene Data'!$G$11,0,10*ROW('Hygiene Data'!G170)))</f>
        <v/>
      </c>
      <c r="DY176" s="373" t="str">
        <f ca="1">+IF(OFFSET('Hygiene Data'!$G$12,0,10*ROW('Hygiene Data'!G170))="","",OFFSET('Hygiene Data'!$G$12,0,10*ROW('Hygiene Data'!G170)))</f>
        <v/>
      </c>
      <c r="DZ176" s="373" t="str">
        <f ca="1">+IF(OFFSET('Hygiene Data'!$G$13,0,10*ROW('Hygiene Data'!G170))="","",OFFSET('Hygiene Data'!$G$13,0,10*ROW('Hygiene Data'!G170)))</f>
        <v/>
      </c>
      <c r="EA176" s="373" t="str">
        <f ca="1">+IF(OFFSET('Hygiene Data'!$H$11,0,10*ROW('Hygiene Data'!H170))="","",OFFSET('Hygiene Data'!$H$11,0,10*ROW('Hygiene Data'!H170)))</f>
        <v/>
      </c>
      <c r="EB176" s="373" t="str">
        <f ca="1">+IF(OFFSET('Hygiene Data'!$H$12,0,10*ROW('Hygiene Data'!H170))="","",OFFSET('Hygiene Data'!$H$12,0,10*ROW('Hygiene Data'!H170)))</f>
        <v/>
      </c>
      <c r="EC176" s="373" t="str">
        <f ca="1">+IF(OFFSET('Hygiene Data'!$H$13,0,10*ROW('Hygiene Data'!H170))="","",OFFSET('Hygiene Data'!$H$13,0,10*ROW('Hygiene Data'!H170)))</f>
        <v/>
      </c>
      <c r="ED176" s="373" t="str">
        <f ca="1">+IF(OFFSET('Hygiene Data'!$I$11,0,10*ROW('Hygiene Data'!I170))="","",OFFSET('Hygiene Data'!$I$11,0,10*ROW('Hygiene Data'!I170)))</f>
        <v/>
      </c>
      <c r="EE176" s="373" t="str">
        <f ca="1">+IF(OFFSET('Hygiene Data'!$I$12,0,10*ROW('Hygiene Data'!I170))="","",OFFSET('Hygiene Data'!$I$12,0,10*ROW('Hygiene Data'!I170)))</f>
        <v/>
      </c>
      <c r="EF176" s="373" t="str">
        <f ca="1">+IF(OFFSET('Hygiene Data'!$I$13,0,10*ROW('Hygiene Data'!I170))="","",OFFSET('Hygiene Data'!$I$13,0,10*ROW('Hygiene Data'!I170)))</f>
        <v/>
      </c>
    </row>
    <row r="177" spans="1:136" x14ac:dyDescent="0.25">
      <c r="A177" s="482" t="str">
        <f ca="1">+IF(OFFSET('Water Data'!$B$2,0,10*ROW('Water Data'!E171))="","",OFFSET('Water Data'!$B$2,0,10*ROW('Water Data'!E171)))</f>
        <v/>
      </c>
      <c r="B177" s="48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9" t="str">
        <f t="shared" ca="1" si="2"/>
        <v/>
      </c>
      <c r="D177" s="51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3" t="str">
        <f ca="1">+IF(OFFSET('Water Data'!$D$27,0,10*ROW('Water Data'!D171))="","",OFFSET('Water Data'!$D$27,0,10*ROW('Water Data'!D171)))</f>
        <v/>
      </c>
      <c r="BT177" s="373" t="str">
        <f ca="1">+IF(OFFSET('Water Data'!$D$28,0,10*ROW('Water Data'!D171))="","",OFFSET('Water Data'!$D$28,0,10*ROW('Water Data'!D171)))</f>
        <v/>
      </c>
      <c r="BU177" s="373" t="str">
        <f ca="1">+IF(OFFSET('Water Data'!$D$29,0,10*ROW('Water Data'!D171))="","",OFFSET('Water Data'!$D$29,0,10*ROW('Water Data'!D171)))</f>
        <v/>
      </c>
      <c r="BV177" s="373" t="str">
        <f ca="1">+IF(OFFSET('Water Data'!$E$27,0,10*ROW('Water Data'!E171))="","",OFFSET('Water Data'!$E$27,0,10*ROW('Water Data'!E171)))</f>
        <v/>
      </c>
      <c r="BW177" s="373" t="str">
        <f ca="1">+IF(OFFSET('Water Data'!$E$28,0,10*ROW('Water Data'!E171))="","",OFFSET('Water Data'!$E$28,0,10*ROW('Water Data'!E171)))</f>
        <v/>
      </c>
      <c r="BX177" s="373" t="str">
        <f ca="1">+IF(OFFSET('Water Data'!$E$29,0,10*ROW('Water Data'!E171))="","",OFFSET('Water Data'!$E$29,0,10*ROW('Water Data'!E171)))</f>
        <v/>
      </c>
      <c r="BY177" s="373" t="str">
        <f ca="1">+IF(OFFSET('Water Data'!$F$27,0,10*ROW('Water Data'!F171))="","",OFFSET('Water Data'!$F$27,0,10*ROW('Water Data'!F171)))</f>
        <v/>
      </c>
      <c r="BZ177" s="373" t="str">
        <f ca="1">+IF(OFFSET('Water Data'!$F$28,0,10*ROW('Water Data'!F171))="","",OFFSET('Water Data'!$F$28,0,10*ROW('Water Data'!F171)))</f>
        <v/>
      </c>
      <c r="CA177" s="373" t="str">
        <f ca="1">+IF(OFFSET('Water Data'!$F$29,0,10*ROW('Water Data'!F171))="","",OFFSET('Water Data'!$F$29,0,10*ROW('Water Data'!F171)))</f>
        <v/>
      </c>
      <c r="CB177" s="373" t="str">
        <f ca="1">+IF(OFFSET('Water Data'!$G$27,0,10*ROW('Water Data'!G171))="","",OFFSET('Water Data'!$G$27,0,10*ROW('Water Data'!G171)))</f>
        <v/>
      </c>
      <c r="CC177" s="373" t="str">
        <f ca="1">+IF(OFFSET('Water Data'!$G$28,0,10*ROW('Water Data'!G171))="","",OFFSET('Water Data'!$G$28,0,10*ROW('Water Data'!G171)))</f>
        <v/>
      </c>
      <c r="CD177" s="373" t="str">
        <f ca="1">+IF(OFFSET('Water Data'!$G$29,0,10*ROW('Water Data'!G171))="","",OFFSET('Water Data'!$G$29,0,10*ROW('Water Data'!G171)))</f>
        <v/>
      </c>
      <c r="CE177" s="373" t="str">
        <f ca="1">+IF(OFFSET('Water Data'!$H$27,0,10*ROW('Water Data'!H171))="","",OFFSET('Water Data'!$H$27,0,10*ROW('Water Data'!H171)))</f>
        <v/>
      </c>
      <c r="CF177" s="373" t="str">
        <f ca="1">+IF(OFFSET('Water Data'!$H$28,0,10*ROW('Water Data'!H171))="","",OFFSET('Water Data'!$H$28,0,10*ROW('Water Data'!H171)))</f>
        <v/>
      </c>
      <c r="CG177" s="373" t="str">
        <f ca="1">+IF(OFFSET('Water Data'!$H$29,0,10*ROW('Water Data'!H171))="","",OFFSET('Water Data'!$H$29,0,10*ROW('Water Data'!H171)))</f>
        <v/>
      </c>
      <c r="CH177" s="373" t="str">
        <f ca="1">+IF(OFFSET('Water Data'!$I$27,0,10*ROW('Water Data'!I171))="","",OFFSET('Water Data'!$I$27,0,10*ROW('Water Data'!I171)))</f>
        <v/>
      </c>
      <c r="CI177" s="373" t="str">
        <f ca="1">+IF(OFFSET('Water Data'!$I$28,0,10*ROW('Water Data'!I171))="","",OFFSET('Water Data'!$I$28,0,10*ROW('Water Data'!I171)))</f>
        <v/>
      </c>
      <c r="CJ177" s="373" t="str">
        <f ca="1">+IF(OFFSET('Water Data'!$I$29,0,10*ROW('Water Data'!I171))="","",OFFSET('Water Data'!$I$29,0,10*ROW('Water Data'!I171)))</f>
        <v/>
      </c>
      <c r="CK177" s="373" t="str">
        <f ca="1">+IF(OFFSET('Sanitation Data'!$D$28,0,10*ROW('Sanitation Data'!D171))="","",OFFSET('Sanitation Data'!$D$28,0,10*ROW('Sanitation Data'!D171)))</f>
        <v/>
      </c>
      <c r="CL177" s="373" t="str">
        <f ca="1">+IF(OFFSET('Sanitation Data'!$D$29,0,10*ROW('Sanitation Data'!D171))="","",OFFSET('Sanitation Data'!$D$29,0,10*ROW('Sanitation Data'!D171)))</f>
        <v/>
      </c>
      <c r="CM177" s="373" t="str">
        <f ca="1">+IF(OFFSET('Sanitation Data'!$D$30,0,10*ROW('Sanitation Data'!D171))="","",OFFSET('Sanitation Data'!$D$30,0,10*ROW('Sanitation Data'!D171)))</f>
        <v/>
      </c>
      <c r="CN177" s="373" t="str">
        <f ca="1">+IF(OFFSET('Sanitation Data'!$D$31,0,10*ROW('Sanitation Data'!D171))="","",OFFSET('Sanitation Data'!$D$31,0,10*ROW('Sanitation Data'!D171)))</f>
        <v/>
      </c>
      <c r="CO177" s="373" t="str">
        <f ca="1">+IF(OFFSET('Sanitation Data'!$D$32,0,10*ROW('Sanitation Data'!D171))="","",OFFSET('Sanitation Data'!$D$32,0,10*ROW('Sanitation Data'!D171)))</f>
        <v/>
      </c>
      <c r="CP177" s="373" t="str">
        <f ca="1">+IF(OFFSET('Sanitation Data'!$E$28,0,10*ROW('Sanitation Data'!E171))="","",OFFSET('Sanitation Data'!$E$28,0,10*ROW('Sanitation Data'!E171)))</f>
        <v/>
      </c>
      <c r="CQ177" s="373" t="str">
        <f ca="1">+IF(OFFSET('Sanitation Data'!$E$29,0,10*ROW('Sanitation Data'!E171))="","",OFFSET('Sanitation Data'!$E$29,0,10*ROW('Sanitation Data'!E171)))</f>
        <v/>
      </c>
      <c r="CR177" s="373" t="str">
        <f ca="1">+IF(OFFSET('Sanitation Data'!$E$30,0,10*ROW('Sanitation Data'!E171))="","",OFFSET('Sanitation Data'!$E$30,0,10*ROW('Sanitation Data'!E171)))</f>
        <v/>
      </c>
      <c r="CS177" s="373" t="str">
        <f ca="1">+IF(OFFSET('Sanitation Data'!$E$31,0,10*ROW('Sanitation Data'!E171))="","",OFFSET('Sanitation Data'!$E$31,0,10*ROW('Sanitation Data'!E171)))</f>
        <v/>
      </c>
      <c r="CT177" s="373" t="str">
        <f ca="1">+IF(OFFSET('Sanitation Data'!$E$32,0,10*ROW('Sanitation Data'!E171))="","",OFFSET('Sanitation Data'!$E$32,0,10*ROW('Sanitation Data'!E171)))</f>
        <v/>
      </c>
      <c r="CU177" s="373" t="str">
        <f ca="1">+IF(OFFSET('Sanitation Data'!$F$28,0,10*ROW('Sanitation Data'!F171))="","",OFFSET('Sanitation Data'!$F$28,0,10*ROW('Sanitation Data'!F171)))</f>
        <v/>
      </c>
      <c r="CV177" s="373" t="str">
        <f ca="1">+IF(OFFSET('Sanitation Data'!$F$29,0,10*ROW('Sanitation Data'!F171))="","",OFFSET('Sanitation Data'!$F$29,0,10*ROW('Sanitation Data'!F171)))</f>
        <v/>
      </c>
      <c r="CW177" s="373" t="str">
        <f ca="1">+IF(OFFSET('Sanitation Data'!$F$30,0,10*ROW('Sanitation Data'!F171))="","",OFFSET('Sanitation Data'!$F$30,0,10*ROW('Sanitation Data'!F171)))</f>
        <v/>
      </c>
      <c r="CX177" s="373" t="str">
        <f ca="1">+IF(OFFSET('Sanitation Data'!$F$31,0,10*ROW('Sanitation Data'!F171))="","",OFFSET('Sanitation Data'!$F$31,0,10*ROW('Sanitation Data'!F171)))</f>
        <v/>
      </c>
      <c r="CY177" s="373" t="str">
        <f ca="1">+IF(OFFSET('Sanitation Data'!$F$32,0,10*ROW('Sanitation Data'!F171))="","",OFFSET('Sanitation Data'!$F$32,0,10*ROW('Sanitation Data'!F171)))</f>
        <v/>
      </c>
      <c r="CZ177" s="373" t="str">
        <f ca="1">+IF(OFFSET('Sanitation Data'!$G$28,0,10*ROW('Sanitation Data'!G171))="","",OFFSET('Sanitation Data'!$G$28,0,10*ROW('Sanitation Data'!G171)))</f>
        <v/>
      </c>
      <c r="DA177" s="373" t="str">
        <f ca="1">+IF(OFFSET('Sanitation Data'!$G$29,0,10*ROW('Sanitation Data'!G171))="","",OFFSET('Sanitation Data'!$G$29,0,10*ROW('Sanitation Data'!G171)))</f>
        <v/>
      </c>
      <c r="DB177" s="373" t="str">
        <f ca="1">+IF(OFFSET('Sanitation Data'!$G$30,0,10*ROW('Sanitation Data'!G171))="","",OFFSET('Sanitation Data'!$G$30,0,10*ROW('Sanitation Data'!G171)))</f>
        <v/>
      </c>
      <c r="DC177" s="373" t="str">
        <f ca="1">+IF(OFFSET('Sanitation Data'!$G$31,0,10*ROW('Sanitation Data'!G171))="","",OFFSET('Sanitation Data'!$G$31,0,10*ROW('Sanitation Data'!G171)))</f>
        <v/>
      </c>
      <c r="DD177" s="373" t="str">
        <f ca="1">+IF(OFFSET('Sanitation Data'!$G$32,0,10*ROW('Sanitation Data'!G171))="","",OFFSET('Sanitation Data'!$G$32,0,10*ROW('Sanitation Data'!G171)))</f>
        <v/>
      </c>
      <c r="DE177" s="373" t="str">
        <f ca="1">+IF(OFFSET('Sanitation Data'!$H$28,0,10*ROW('Sanitation Data'!H171))="","",OFFSET('Sanitation Data'!$H$28,0,10*ROW('Sanitation Data'!H171)))</f>
        <v/>
      </c>
      <c r="DF177" s="373" t="str">
        <f ca="1">+IF(OFFSET('Sanitation Data'!$H$29,0,10*ROW('Sanitation Data'!H171))="","",OFFSET('Sanitation Data'!$H$29,0,10*ROW('Sanitation Data'!H171)))</f>
        <v/>
      </c>
      <c r="DG177" s="373" t="str">
        <f ca="1">+IF(OFFSET('Sanitation Data'!$H$30,0,10*ROW('Sanitation Data'!H171))="","",OFFSET('Sanitation Data'!$H$30,0,10*ROW('Sanitation Data'!H171)))</f>
        <v/>
      </c>
      <c r="DH177" s="373" t="str">
        <f ca="1">+IF(OFFSET('Sanitation Data'!$H$31,0,10*ROW('Sanitation Data'!H171))="","",OFFSET('Sanitation Data'!$H$31,0,10*ROW('Sanitation Data'!H171)))</f>
        <v/>
      </c>
      <c r="DI177" s="373" t="str">
        <f ca="1">+IF(OFFSET('Sanitation Data'!$H$32,0,10*ROW('Sanitation Data'!H171))="","",OFFSET('Sanitation Data'!$H$32,0,10*ROW('Sanitation Data'!H171)))</f>
        <v/>
      </c>
      <c r="DJ177" s="373" t="str">
        <f ca="1">+IF(OFFSET('Sanitation Data'!$I$28,0,10*ROW('Sanitation Data'!I171))="","",OFFSET('Sanitation Data'!$I$28,0,10*ROW('Sanitation Data'!I171)))</f>
        <v/>
      </c>
      <c r="DK177" s="373" t="str">
        <f ca="1">+IF(OFFSET('Sanitation Data'!$I$29,0,10*ROW('Sanitation Data'!I171))="","",OFFSET('Sanitation Data'!$I$29,0,10*ROW('Sanitation Data'!I171)))</f>
        <v/>
      </c>
      <c r="DL177" s="373" t="str">
        <f ca="1">+IF(OFFSET('Sanitation Data'!$I$30,0,10*ROW('Sanitation Data'!I171))="","",OFFSET('Sanitation Data'!$I$30,0,10*ROW('Sanitation Data'!I171)))</f>
        <v/>
      </c>
      <c r="DM177" s="373" t="str">
        <f ca="1">+IF(OFFSET('Sanitation Data'!$I$31,0,10*ROW('Sanitation Data'!I171))="","",OFFSET('Sanitation Data'!$I$31,0,10*ROW('Sanitation Data'!I171)))</f>
        <v/>
      </c>
      <c r="DN177" s="373" t="str">
        <f ca="1">+IF(OFFSET('Sanitation Data'!$I$32,0,10*ROW('Sanitation Data'!I171))="","",OFFSET('Sanitation Data'!$I$32,0,10*ROW('Sanitation Data'!I171)))</f>
        <v/>
      </c>
      <c r="DO177" s="373" t="str">
        <f ca="1">+IF(OFFSET('Hygiene Data'!$D$11,0,10*ROW('Hygiene Data'!D171))="","",OFFSET('Hygiene Data'!$D$11,0,10*ROW('Hygiene Data'!D171)))</f>
        <v/>
      </c>
      <c r="DP177" s="373" t="str">
        <f ca="1">+IF(OFFSET('Hygiene Data'!$D$12,0,10*ROW('Hygiene Data'!D171))="","",OFFSET('Hygiene Data'!$D$12,0,10*ROW('Hygiene Data'!D171)))</f>
        <v/>
      </c>
      <c r="DQ177" s="373" t="str">
        <f ca="1">+IF(OFFSET('Hygiene Data'!$D$13,0,10*ROW('Hygiene Data'!D171))="","",OFFSET('Hygiene Data'!$D$13,0,10*ROW('Hygiene Data'!D171)))</f>
        <v/>
      </c>
      <c r="DR177" s="373" t="str">
        <f ca="1">+IF(OFFSET('Hygiene Data'!$E$11,0,10*ROW('Hygiene Data'!E171))="","",OFFSET('Hygiene Data'!$E$11,0,10*ROW('Hygiene Data'!E171)))</f>
        <v/>
      </c>
      <c r="DS177" s="373" t="str">
        <f ca="1">+IF(OFFSET('Hygiene Data'!$E$12,0,10*ROW('Hygiene Data'!E171))="","",OFFSET('Hygiene Data'!$E$12,0,10*ROW('Hygiene Data'!E171)))</f>
        <v/>
      </c>
      <c r="DT177" s="373" t="str">
        <f ca="1">+IF(OFFSET('Hygiene Data'!$E$13,0,10*ROW('Hygiene Data'!E171))="","",OFFSET('Hygiene Data'!$E$13,0,10*ROW('Hygiene Data'!E171)))</f>
        <v/>
      </c>
      <c r="DU177" s="373" t="str">
        <f ca="1">+IF(OFFSET('Hygiene Data'!$F$11,0,10*ROW('Hygiene Data'!F171))="","",OFFSET('Hygiene Data'!$F$11,0,10*ROW('Hygiene Data'!F171)))</f>
        <v/>
      </c>
      <c r="DV177" s="373" t="str">
        <f ca="1">+IF(OFFSET('Hygiene Data'!$F$12,0,10*ROW('Hygiene Data'!F171))="","",OFFSET('Hygiene Data'!$F$12,0,10*ROW('Hygiene Data'!F171)))</f>
        <v/>
      </c>
      <c r="DW177" s="373" t="str">
        <f ca="1">+IF(OFFSET('Hygiene Data'!$F$13,0,10*ROW('Hygiene Data'!F171))="","",OFFSET('Hygiene Data'!$F$13,0,10*ROW('Hygiene Data'!F171)))</f>
        <v/>
      </c>
      <c r="DX177" s="373" t="str">
        <f ca="1">+IF(OFFSET('Hygiene Data'!$G$11,0,10*ROW('Hygiene Data'!G171))="","",OFFSET('Hygiene Data'!$G$11,0,10*ROW('Hygiene Data'!G171)))</f>
        <v/>
      </c>
      <c r="DY177" s="373" t="str">
        <f ca="1">+IF(OFFSET('Hygiene Data'!$G$12,0,10*ROW('Hygiene Data'!G171))="","",OFFSET('Hygiene Data'!$G$12,0,10*ROW('Hygiene Data'!G171)))</f>
        <v/>
      </c>
      <c r="DZ177" s="373" t="str">
        <f ca="1">+IF(OFFSET('Hygiene Data'!$G$13,0,10*ROW('Hygiene Data'!G171))="","",OFFSET('Hygiene Data'!$G$13,0,10*ROW('Hygiene Data'!G171)))</f>
        <v/>
      </c>
      <c r="EA177" s="373" t="str">
        <f ca="1">+IF(OFFSET('Hygiene Data'!$H$11,0,10*ROW('Hygiene Data'!H171))="","",OFFSET('Hygiene Data'!$H$11,0,10*ROW('Hygiene Data'!H171)))</f>
        <v/>
      </c>
      <c r="EB177" s="373" t="str">
        <f ca="1">+IF(OFFSET('Hygiene Data'!$H$12,0,10*ROW('Hygiene Data'!H171))="","",OFFSET('Hygiene Data'!$H$12,0,10*ROW('Hygiene Data'!H171)))</f>
        <v/>
      </c>
      <c r="EC177" s="373" t="str">
        <f ca="1">+IF(OFFSET('Hygiene Data'!$H$13,0,10*ROW('Hygiene Data'!H171))="","",OFFSET('Hygiene Data'!$H$13,0,10*ROW('Hygiene Data'!H171)))</f>
        <v/>
      </c>
      <c r="ED177" s="373" t="str">
        <f ca="1">+IF(OFFSET('Hygiene Data'!$I$11,0,10*ROW('Hygiene Data'!I171))="","",OFFSET('Hygiene Data'!$I$11,0,10*ROW('Hygiene Data'!I171)))</f>
        <v/>
      </c>
      <c r="EE177" s="373" t="str">
        <f ca="1">+IF(OFFSET('Hygiene Data'!$I$12,0,10*ROW('Hygiene Data'!I171))="","",OFFSET('Hygiene Data'!$I$12,0,10*ROW('Hygiene Data'!I171)))</f>
        <v/>
      </c>
      <c r="EF177" s="373" t="str">
        <f ca="1">+IF(OFFSET('Hygiene Data'!$I$13,0,10*ROW('Hygiene Data'!I171))="","",OFFSET('Hygiene Data'!$I$13,0,10*ROW('Hygiene Data'!I171)))</f>
        <v/>
      </c>
    </row>
    <row r="178" spans="1:136" x14ac:dyDescent="0.25">
      <c r="A178" s="482" t="str">
        <f ca="1">+IF(OFFSET('Water Data'!$B$2,0,10*ROW('Water Data'!E172))="","",OFFSET('Water Data'!$B$2,0,10*ROW('Water Data'!E172)))</f>
        <v/>
      </c>
      <c r="B178" s="48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9" t="str">
        <f t="shared" ca="1" si="2"/>
        <v/>
      </c>
      <c r="D178" s="51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3" t="str">
        <f ca="1">+IF(OFFSET('Water Data'!$D$27,0,10*ROW('Water Data'!D172))="","",OFFSET('Water Data'!$D$27,0,10*ROW('Water Data'!D172)))</f>
        <v/>
      </c>
      <c r="BT178" s="373" t="str">
        <f ca="1">+IF(OFFSET('Water Data'!$D$28,0,10*ROW('Water Data'!D172))="","",OFFSET('Water Data'!$D$28,0,10*ROW('Water Data'!D172)))</f>
        <v/>
      </c>
      <c r="BU178" s="373" t="str">
        <f ca="1">+IF(OFFSET('Water Data'!$D$29,0,10*ROW('Water Data'!D172))="","",OFFSET('Water Data'!$D$29,0,10*ROW('Water Data'!D172)))</f>
        <v/>
      </c>
      <c r="BV178" s="373" t="str">
        <f ca="1">+IF(OFFSET('Water Data'!$E$27,0,10*ROW('Water Data'!E172))="","",OFFSET('Water Data'!$E$27,0,10*ROW('Water Data'!E172)))</f>
        <v/>
      </c>
      <c r="BW178" s="373" t="str">
        <f ca="1">+IF(OFFSET('Water Data'!$E$28,0,10*ROW('Water Data'!E172))="","",OFFSET('Water Data'!$E$28,0,10*ROW('Water Data'!E172)))</f>
        <v/>
      </c>
      <c r="BX178" s="373" t="str">
        <f ca="1">+IF(OFFSET('Water Data'!$E$29,0,10*ROW('Water Data'!E172))="","",OFFSET('Water Data'!$E$29,0,10*ROW('Water Data'!E172)))</f>
        <v/>
      </c>
      <c r="BY178" s="373" t="str">
        <f ca="1">+IF(OFFSET('Water Data'!$F$27,0,10*ROW('Water Data'!F172))="","",OFFSET('Water Data'!$F$27,0,10*ROW('Water Data'!F172)))</f>
        <v/>
      </c>
      <c r="BZ178" s="373" t="str">
        <f ca="1">+IF(OFFSET('Water Data'!$F$28,0,10*ROW('Water Data'!F172))="","",OFFSET('Water Data'!$F$28,0,10*ROW('Water Data'!F172)))</f>
        <v/>
      </c>
      <c r="CA178" s="373" t="str">
        <f ca="1">+IF(OFFSET('Water Data'!$F$29,0,10*ROW('Water Data'!F172))="","",OFFSET('Water Data'!$F$29,0,10*ROW('Water Data'!F172)))</f>
        <v/>
      </c>
      <c r="CB178" s="373" t="str">
        <f ca="1">+IF(OFFSET('Water Data'!$G$27,0,10*ROW('Water Data'!G172))="","",OFFSET('Water Data'!$G$27,0,10*ROW('Water Data'!G172)))</f>
        <v/>
      </c>
      <c r="CC178" s="373" t="str">
        <f ca="1">+IF(OFFSET('Water Data'!$G$28,0,10*ROW('Water Data'!G172))="","",OFFSET('Water Data'!$G$28,0,10*ROW('Water Data'!G172)))</f>
        <v/>
      </c>
      <c r="CD178" s="373" t="str">
        <f ca="1">+IF(OFFSET('Water Data'!$G$29,0,10*ROW('Water Data'!G172))="","",OFFSET('Water Data'!$G$29,0,10*ROW('Water Data'!G172)))</f>
        <v/>
      </c>
      <c r="CE178" s="373" t="str">
        <f ca="1">+IF(OFFSET('Water Data'!$H$27,0,10*ROW('Water Data'!H172))="","",OFFSET('Water Data'!$H$27,0,10*ROW('Water Data'!H172)))</f>
        <v/>
      </c>
      <c r="CF178" s="373" t="str">
        <f ca="1">+IF(OFFSET('Water Data'!$H$28,0,10*ROW('Water Data'!H172))="","",OFFSET('Water Data'!$H$28,0,10*ROW('Water Data'!H172)))</f>
        <v/>
      </c>
      <c r="CG178" s="373" t="str">
        <f ca="1">+IF(OFFSET('Water Data'!$H$29,0,10*ROW('Water Data'!H172))="","",OFFSET('Water Data'!$H$29,0,10*ROW('Water Data'!H172)))</f>
        <v/>
      </c>
      <c r="CH178" s="373" t="str">
        <f ca="1">+IF(OFFSET('Water Data'!$I$27,0,10*ROW('Water Data'!I172))="","",OFFSET('Water Data'!$I$27,0,10*ROW('Water Data'!I172)))</f>
        <v/>
      </c>
      <c r="CI178" s="373" t="str">
        <f ca="1">+IF(OFFSET('Water Data'!$I$28,0,10*ROW('Water Data'!I172))="","",OFFSET('Water Data'!$I$28,0,10*ROW('Water Data'!I172)))</f>
        <v/>
      </c>
      <c r="CJ178" s="373" t="str">
        <f ca="1">+IF(OFFSET('Water Data'!$I$29,0,10*ROW('Water Data'!I172))="","",OFFSET('Water Data'!$I$29,0,10*ROW('Water Data'!I172)))</f>
        <v/>
      </c>
      <c r="CK178" s="373" t="str">
        <f ca="1">+IF(OFFSET('Sanitation Data'!$D$28,0,10*ROW('Sanitation Data'!D172))="","",OFFSET('Sanitation Data'!$D$28,0,10*ROW('Sanitation Data'!D172)))</f>
        <v/>
      </c>
      <c r="CL178" s="373" t="str">
        <f ca="1">+IF(OFFSET('Sanitation Data'!$D$29,0,10*ROW('Sanitation Data'!D172))="","",OFFSET('Sanitation Data'!$D$29,0,10*ROW('Sanitation Data'!D172)))</f>
        <v/>
      </c>
      <c r="CM178" s="373" t="str">
        <f ca="1">+IF(OFFSET('Sanitation Data'!$D$30,0,10*ROW('Sanitation Data'!D172))="","",OFFSET('Sanitation Data'!$D$30,0,10*ROW('Sanitation Data'!D172)))</f>
        <v/>
      </c>
      <c r="CN178" s="373" t="str">
        <f ca="1">+IF(OFFSET('Sanitation Data'!$D$31,0,10*ROW('Sanitation Data'!D172))="","",OFFSET('Sanitation Data'!$D$31,0,10*ROW('Sanitation Data'!D172)))</f>
        <v/>
      </c>
      <c r="CO178" s="373" t="str">
        <f ca="1">+IF(OFFSET('Sanitation Data'!$D$32,0,10*ROW('Sanitation Data'!D172))="","",OFFSET('Sanitation Data'!$D$32,0,10*ROW('Sanitation Data'!D172)))</f>
        <v/>
      </c>
      <c r="CP178" s="373" t="str">
        <f ca="1">+IF(OFFSET('Sanitation Data'!$E$28,0,10*ROW('Sanitation Data'!E172))="","",OFFSET('Sanitation Data'!$E$28,0,10*ROW('Sanitation Data'!E172)))</f>
        <v/>
      </c>
      <c r="CQ178" s="373" t="str">
        <f ca="1">+IF(OFFSET('Sanitation Data'!$E$29,0,10*ROW('Sanitation Data'!E172))="","",OFFSET('Sanitation Data'!$E$29,0,10*ROW('Sanitation Data'!E172)))</f>
        <v/>
      </c>
      <c r="CR178" s="373" t="str">
        <f ca="1">+IF(OFFSET('Sanitation Data'!$E$30,0,10*ROW('Sanitation Data'!E172))="","",OFFSET('Sanitation Data'!$E$30,0,10*ROW('Sanitation Data'!E172)))</f>
        <v/>
      </c>
      <c r="CS178" s="373" t="str">
        <f ca="1">+IF(OFFSET('Sanitation Data'!$E$31,0,10*ROW('Sanitation Data'!E172))="","",OFFSET('Sanitation Data'!$E$31,0,10*ROW('Sanitation Data'!E172)))</f>
        <v/>
      </c>
      <c r="CT178" s="373" t="str">
        <f ca="1">+IF(OFFSET('Sanitation Data'!$E$32,0,10*ROW('Sanitation Data'!E172))="","",OFFSET('Sanitation Data'!$E$32,0,10*ROW('Sanitation Data'!E172)))</f>
        <v/>
      </c>
      <c r="CU178" s="373" t="str">
        <f ca="1">+IF(OFFSET('Sanitation Data'!$F$28,0,10*ROW('Sanitation Data'!F172))="","",OFFSET('Sanitation Data'!$F$28,0,10*ROW('Sanitation Data'!F172)))</f>
        <v/>
      </c>
      <c r="CV178" s="373" t="str">
        <f ca="1">+IF(OFFSET('Sanitation Data'!$F$29,0,10*ROW('Sanitation Data'!F172))="","",OFFSET('Sanitation Data'!$F$29,0,10*ROW('Sanitation Data'!F172)))</f>
        <v/>
      </c>
      <c r="CW178" s="373" t="str">
        <f ca="1">+IF(OFFSET('Sanitation Data'!$F$30,0,10*ROW('Sanitation Data'!F172))="","",OFFSET('Sanitation Data'!$F$30,0,10*ROW('Sanitation Data'!F172)))</f>
        <v/>
      </c>
      <c r="CX178" s="373" t="str">
        <f ca="1">+IF(OFFSET('Sanitation Data'!$F$31,0,10*ROW('Sanitation Data'!F172))="","",OFFSET('Sanitation Data'!$F$31,0,10*ROW('Sanitation Data'!F172)))</f>
        <v/>
      </c>
      <c r="CY178" s="373" t="str">
        <f ca="1">+IF(OFFSET('Sanitation Data'!$F$32,0,10*ROW('Sanitation Data'!F172))="","",OFFSET('Sanitation Data'!$F$32,0,10*ROW('Sanitation Data'!F172)))</f>
        <v/>
      </c>
      <c r="CZ178" s="373" t="str">
        <f ca="1">+IF(OFFSET('Sanitation Data'!$G$28,0,10*ROW('Sanitation Data'!G172))="","",OFFSET('Sanitation Data'!$G$28,0,10*ROW('Sanitation Data'!G172)))</f>
        <v/>
      </c>
      <c r="DA178" s="373" t="str">
        <f ca="1">+IF(OFFSET('Sanitation Data'!$G$29,0,10*ROW('Sanitation Data'!G172))="","",OFFSET('Sanitation Data'!$G$29,0,10*ROW('Sanitation Data'!G172)))</f>
        <v/>
      </c>
      <c r="DB178" s="373" t="str">
        <f ca="1">+IF(OFFSET('Sanitation Data'!$G$30,0,10*ROW('Sanitation Data'!G172))="","",OFFSET('Sanitation Data'!$G$30,0,10*ROW('Sanitation Data'!G172)))</f>
        <v/>
      </c>
      <c r="DC178" s="373" t="str">
        <f ca="1">+IF(OFFSET('Sanitation Data'!$G$31,0,10*ROW('Sanitation Data'!G172))="","",OFFSET('Sanitation Data'!$G$31,0,10*ROW('Sanitation Data'!G172)))</f>
        <v/>
      </c>
      <c r="DD178" s="373" t="str">
        <f ca="1">+IF(OFFSET('Sanitation Data'!$G$32,0,10*ROW('Sanitation Data'!G172))="","",OFFSET('Sanitation Data'!$G$32,0,10*ROW('Sanitation Data'!G172)))</f>
        <v/>
      </c>
      <c r="DE178" s="373" t="str">
        <f ca="1">+IF(OFFSET('Sanitation Data'!$H$28,0,10*ROW('Sanitation Data'!H172))="","",OFFSET('Sanitation Data'!$H$28,0,10*ROW('Sanitation Data'!H172)))</f>
        <v/>
      </c>
      <c r="DF178" s="373" t="str">
        <f ca="1">+IF(OFFSET('Sanitation Data'!$H$29,0,10*ROW('Sanitation Data'!H172))="","",OFFSET('Sanitation Data'!$H$29,0,10*ROW('Sanitation Data'!H172)))</f>
        <v/>
      </c>
      <c r="DG178" s="373" t="str">
        <f ca="1">+IF(OFFSET('Sanitation Data'!$H$30,0,10*ROW('Sanitation Data'!H172))="","",OFFSET('Sanitation Data'!$H$30,0,10*ROW('Sanitation Data'!H172)))</f>
        <v/>
      </c>
      <c r="DH178" s="373" t="str">
        <f ca="1">+IF(OFFSET('Sanitation Data'!$H$31,0,10*ROW('Sanitation Data'!H172))="","",OFFSET('Sanitation Data'!$H$31,0,10*ROW('Sanitation Data'!H172)))</f>
        <v/>
      </c>
      <c r="DI178" s="373" t="str">
        <f ca="1">+IF(OFFSET('Sanitation Data'!$H$32,0,10*ROW('Sanitation Data'!H172))="","",OFFSET('Sanitation Data'!$H$32,0,10*ROW('Sanitation Data'!H172)))</f>
        <v/>
      </c>
      <c r="DJ178" s="373" t="str">
        <f ca="1">+IF(OFFSET('Sanitation Data'!$I$28,0,10*ROW('Sanitation Data'!I172))="","",OFFSET('Sanitation Data'!$I$28,0,10*ROW('Sanitation Data'!I172)))</f>
        <v/>
      </c>
      <c r="DK178" s="373" t="str">
        <f ca="1">+IF(OFFSET('Sanitation Data'!$I$29,0,10*ROW('Sanitation Data'!I172))="","",OFFSET('Sanitation Data'!$I$29,0,10*ROW('Sanitation Data'!I172)))</f>
        <v/>
      </c>
      <c r="DL178" s="373" t="str">
        <f ca="1">+IF(OFFSET('Sanitation Data'!$I$30,0,10*ROW('Sanitation Data'!I172))="","",OFFSET('Sanitation Data'!$I$30,0,10*ROW('Sanitation Data'!I172)))</f>
        <v/>
      </c>
      <c r="DM178" s="373" t="str">
        <f ca="1">+IF(OFFSET('Sanitation Data'!$I$31,0,10*ROW('Sanitation Data'!I172))="","",OFFSET('Sanitation Data'!$I$31,0,10*ROW('Sanitation Data'!I172)))</f>
        <v/>
      </c>
      <c r="DN178" s="373" t="str">
        <f ca="1">+IF(OFFSET('Sanitation Data'!$I$32,0,10*ROW('Sanitation Data'!I172))="","",OFFSET('Sanitation Data'!$I$32,0,10*ROW('Sanitation Data'!I172)))</f>
        <v/>
      </c>
      <c r="DO178" s="373" t="str">
        <f ca="1">+IF(OFFSET('Hygiene Data'!$D$11,0,10*ROW('Hygiene Data'!D172))="","",OFFSET('Hygiene Data'!$D$11,0,10*ROW('Hygiene Data'!D172)))</f>
        <v/>
      </c>
      <c r="DP178" s="373" t="str">
        <f ca="1">+IF(OFFSET('Hygiene Data'!$D$12,0,10*ROW('Hygiene Data'!D172))="","",OFFSET('Hygiene Data'!$D$12,0,10*ROW('Hygiene Data'!D172)))</f>
        <v/>
      </c>
      <c r="DQ178" s="373" t="str">
        <f ca="1">+IF(OFFSET('Hygiene Data'!$D$13,0,10*ROW('Hygiene Data'!D172))="","",OFFSET('Hygiene Data'!$D$13,0,10*ROW('Hygiene Data'!D172)))</f>
        <v/>
      </c>
      <c r="DR178" s="373" t="str">
        <f ca="1">+IF(OFFSET('Hygiene Data'!$E$11,0,10*ROW('Hygiene Data'!E172))="","",OFFSET('Hygiene Data'!$E$11,0,10*ROW('Hygiene Data'!E172)))</f>
        <v/>
      </c>
      <c r="DS178" s="373" t="str">
        <f ca="1">+IF(OFFSET('Hygiene Data'!$E$12,0,10*ROW('Hygiene Data'!E172))="","",OFFSET('Hygiene Data'!$E$12,0,10*ROW('Hygiene Data'!E172)))</f>
        <v/>
      </c>
      <c r="DT178" s="373" t="str">
        <f ca="1">+IF(OFFSET('Hygiene Data'!$E$13,0,10*ROW('Hygiene Data'!E172))="","",OFFSET('Hygiene Data'!$E$13,0,10*ROW('Hygiene Data'!E172)))</f>
        <v/>
      </c>
      <c r="DU178" s="373" t="str">
        <f ca="1">+IF(OFFSET('Hygiene Data'!$F$11,0,10*ROW('Hygiene Data'!F172))="","",OFFSET('Hygiene Data'!$F$11,0,10*ROW('Hygiene Data'!F172)))</f>
        <v/>
      </c>
      <c r="DV178" s="373" t="str">
        <f ca="1">+IF(OFFSET('Hygiene Data'!$F$12,0,10*ROW('Hygiene Data'!F172))="","",OFFSET('Hygiene Data'!$F$12,0,10*ROW('Hygiene Data'!F172)))</f>
        <v/>
      </c>
      <c r="DW178" s="373" t="str">
        <f ca="1">+IF(OFFSET('Hygiene Data'!$F$13,0,10*ROW('Hygiene Data'!F172))="","",OFFSET('Hygiene Data'!$F$13,0,10*ROW('Hygiene Data'!F172)))</f>
        <v/>
      </c>
      <c r="DX178" s="373" t="str">
        <f ca="1">+IF(OFFSET('Hygiene Data'!$G$11,0,10*ROW('Hygiene Data'!G172))="","",OFFSET('Hygiene Data'!$G$11,0,10*ROW('Hygiene Data'!G172)))</f>
        <v/>
      </c>
      <c r="DY178" s="373" t="str">
        <f ca="1">+IF(OFFSET('Hygiene Data'!$G$12,0,10*ROW('Hygiene Data'!G172))="","",OFFSET('Hygiene Data'!$G$12,0,10*ROW('Hygiene Data'!G172)))</f>
        <v/>
      </c>
      <c r="DZ178" s="373" t="str">
        <f ca="1">+IF(OFFSET('Hygiene Data'!$G$13,0,10*ROW('Hygiene Data'!G172))="","",OFFSET('Hygiene Data'!$G$13,0,10*ROW('Hygiene Data'!G172)))</f>
        <v/>
      </c>
      <c r="EA178" s="373" t="str">
        <f ca="1">+IF(OFFSET('Hygiene Data'!$H$11,0,10*ROW('Hygiene Data'!H172))="","",OFFSET('Hygiene Data'!$H$11,0,10*ROW('Hygiene Data'!H172)))</f>
        <v/>
      </c>
      <c r="EB178" s="373" t="str">
        <f ca="1">+IF(OFFSET('Hygiene Data'!$H$12,0,10*ROW('Hygiene Data'!H172))="","",OFFSET('Hygiene Data'!$H$12,0,10*ROW('Hygiene Data'!H172)))</f>
        <v/>
      </c>
      <c r="EC178" s="373" t="str">
        <f ca="1">+IF(OFFSET('Hygiene Data'!$H$13,0,10*ROW('Hygiene Data'!H172))="","",OFFSET('Hygiene Data'!$H$13,0,10*ROW('Hygiene Data'!H172)))</f>
        <v/>
      </c>
      <c r="ED178" s="373" t="str">
        <f ca="1">+IF(OFFSET('Hygiene Data'!$I$11,0,10*ROW('Hygiene Data'!I172))="","",OFFSET('Hygiene Data'!$I$11,0,10*ROW('Hygiene Data'!I172)))</f>
        <v/>
      </c>
      <c r="EE178" s="373" t="str">
        <f ca="1">+IF(OFFSET('Hygiene Data'!$I$12,0,10*ROW('Hygiene Data'!I172))="","",OFFSET('Hygiene Data'!$I$12,0,10*ROW('Hygiene Data'!I172)))</f>
        <v/>
      </c>
      <c r="EF178" s="373" t="str">
        <f ca="1">+IF(OFFSET('Hygiene Data'!$I$13,0,10*ROW('Hygiene Data'!I172))="","",OFFSET('Hygiene Data'!$I$13,0,10*ROW('Hygiene Data'!I172)))</f>
        <v/>
      </c>
    </row>
    <row r="179" spans="1:136" x14ac:dyDescent="0.25">
      <c r="A179" s="482" t="str">
        <f ca="1">+IF(OFFSET('Water Data'!$B$2,0,10*ROW('Water Data'!E173))="","",OFFSET('Water Data'!$B$2,0,10*ROW('Water Data'!E173)))</f>
        <v/>
      </c>
      <c r="B179" s="48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9" t="str">
        <f t="shared" ca="1" si="2"/>
        <v/>
      </c>
      <c r="D179" s="51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3" t="str">
        <f ca="1">+IF(OFFSET('Water Data'!$D$27,0,10*ROW('Water Data'!D173))="","",OFFSET('Water Data'!$D$27,0,10*ROW('Water Data'!D173)))</f>
        <v/>
      </c>
      <c r="BT179" s="373" t="str">
        <f ca="1">+IF(OFFSET('Water Data'!$D$28,0,10*ROW('Water Data'!D173))="","",OFFSET('Water Data'!$D$28,0,10*ROW('Water Data'!D173)))</f>
        <v/>
      </c>
      <c r="BU179" s="373" t="str">
        <f ca="1">+IF(OFFSET('Water Data'!$D$29,0,10*ROW('Water Data'!D173))="","",OFFSET('Water Data'!$D$29,0,10*ROW('Water Data'!D173)))</f>
        <v/>
      </c>
      <c r="BV179" s="373" t="str">
        <f ca="1">+IF(OFFSET('Water Data'!$E$27,0,10*ROW('Water Data'!E173))="","",OFFSET('Water Data'!$E$27,0,10*ROW('Water Data'!E173)))</f>
        <v/>
      </c>
      <c r="BW179" s="373" t="str">
        <f ca="1">+IF(OFFSET('Water Data'!$E$28,0,10*ROW('Water Data'!E173))="","",OFFSET('Water Data'!$E$28,0,10*ROW('Water Data'!E173)))</f>
        <v/>
      </c>
      <c r="BX179" s="373" t="str">
        <f ca="1">+IF(OFFSET('Water Data'!$E$29,0,10*ROW('Water Data'!E173))="","",OFFSET('Water Data'!$E$29,0,10*ROW('Water Data'!E173)))</f>
        <v/>
      </c>
      <c r="BY179" s="373" t="str">
        <f ca="1">+IF(OFFSET('Water Data'!$F$27,0,10*ROW('Water Data'!F173))="","",OFFSET('Water Data'!$F$27,0,10*ROW('Water Data'!F173)))</f>
        <v/>
      </c>
      <c r="BZ179" s="373" t="str">
        <f ca="1">+IF(OFFSET('Water Data'!$F$28,0,10*ROW('Water Data'!F173))="","",OFFSET('Water Data'!$F$28,0,10*ROW('Water Data'!F173)))</f>
        <v/>
      </c>
      <c r="CA179" s="373" t="str">
        <f ca="1">+IF(OFFSET('Water Data'!$F$29,0,10*ROW('Water Data'!F173))="","",OFFSET('Water Data'!$F$29,0,10*ROW('Water Data'!F173)))</f>
        <v/>
      </c>
      <c r="CB179" s="373" t="str">
        <f ca="1">+IF(OFFSET('Water Data'!$G$27,0,10*ROW('Water Data'!G173))="","",OFFSET('Water Data'!$G$27,0,10*ROW('Water Data'!G173)))</f>
        <v/>
      </c>
      <c r="CC179" s="373" t="str">
        <f ca="1">+IF(OFFSET('Water Data'!$G$28,0,10*ROW('Water Data'!G173))="","",OFFSET('Water Data'!$G$28,0,10*ROW('Water Data'!G173)))</f>
        <v/>
      </c>
      <c r="CD179" s="373" t="str">
        <f ca="1">+IF(OFFSET('Water Data'!$G$29,0,10*ROW('Water Data'!G173))="","",OFFSET('Water Data'!$G$29,0,10*ROW('Water Data'!G173)))</f>
        <v/>
      </c>
      <c r="CE179" s="373" t="str">
        <f ca="1">+IF(OFFSET('Water Data'!$H$27,0,10*ROW('Water Data'!H173))="","",OFFSET('Water Data'!$H$27,0,10*ROW('Water Data'!H173)))</f>
        <v/>
      </c>
      <c r="CF179" s="373" t="str">
        <f ca="1">+IF(OFFSET('Water Data'!$H$28,0,10*ROW('Water Data'!H173))="","",OFFSET('Water Data'!$H$28,0,10*ROW('Water Data'!H173)))</f>
        <v/>
      </c>
      <c r="CG179" s="373" t="str">
        <f ca="1">+IF(OFFSET('Water Data'!$H$29,0,10*ROW('Water Data'!H173))="","",OFFSET('Water Data'!$H$29,0,10*ROW('Water Data'!H173)))</f>
        <v/>
      </c>
      <c r="CH179" s="373" t="str">
        <f ca="1">+IF(OFFSET('Water Data'!$I$27,0,10*ROW('Water Data'!I173))="","",OFFSET('Water Data'!$I$27,0,10*ROW('Water Data'!I173)))</f>
        <v/>
      </c>
      <c r="CI179" s="373" t="str">
        <f ca="1">+IF(OFFSET('Water Data'!$I$28,0,10*ROW('Water Data'!I173))="","",OFFSET('Water Data'!$I$28,0,10*ROW('Water Data'!I173)))</f>
        <v/>
      </c>
      <c r="CJ179" s="373" t="str">
        <f ca="1">+IF(OFFSET('Water Data'!$I$29,0,10*ROW('Water Data'!I173))="","",OFFSET('Water Data'!$I$29,0,10*ROW('Water Data'!I173)))</f>
        <v/>
      </c>
      <c r="CK179" s="373" t="str">
        <f ca="1">+IF(OFFSET('Sanitation Data'!$D$28,0,10*ROW('Sanitation Data'!D173))="","",OFFSET('Sanitation Data'!$D$28,0,10*ROW('Sanitation Data'!D173)))</f>
        <v/>
      </c>
      <c r="CL179" s="373" t="str">
        <f ca="1">+IF(OFFSET('Sanitation Data'!$D$29,0,10*ROW('Sanitation Data'!D173))="","",OFFSET('Sanitation Data'!$D$29,0,10*ROW('Sanitation Data'!D173)))</f>
        <v/>
      </c>
      <c r="CM179" s="373" t="str">
        <f ca="1">+IF(OFFSET('Sanitation Data'!$D$30,0,10*ROW('Sanitation Data'!D173))="","",OFFSET('Sanitation Data'!$D$30,0,10*ROW('Sanitation Data'!D173)))</f>
        <v/>
      </c>
      <c r="CN179" s="373" t="str">
        <f ca="1">+IF(OFFSET('Sanitation Data'!$D$31,0,10*ROW('Sanitation Data'!D173))="","",OFFSET('Sanitation Data'!$D$31,0,10*ROW('Sanitation Data'!D173)))</f>
        <v/>
      </c>
      <c r="CO179" s="373" t="str">
        <f ca="1">+IF(OFFSET('Sanitation Data'!$D$32,0,10*ROW('Sanitation Data'!D173))="","",OFFSET('Sanitation Data'!$D$32,0,10*ROW('Sanitation Data'!D173)))</f>
        <v/>
      </c>
      <c r="CP179" s="373" t="str">
        <f ca="1">+IF(OFFSET('Sanitation Data'!$E$28,0,10*ROW('Sanitation Data'!E173))="","",OFFSET('Sanitation Data'!$E$28,0,10*ROW('Sanitation Data'!E173)))</f>
        <v/>
      </c>
      <c r="CQ179" s="373" t="str">
        <f ca="1">+IF(OFFSET('Sanitation Data'!$E$29,0,10*ROW('Sanitation Data'!E173))="","",OFFSET('Sanitation Data'!$E$29,0,10*ROW('Sanitation Data'!E173)))</f>
        <v/>
      </c>
      <c r="CR179" s="373" t="str">
        <f ca="1">+IF(OFFSET('Sanitation Data'!$E$30,0,10*ROW('Sanitation Data'!E173))="","",OFFSET('Sanitation Data'!$E$30,0,10*ROW('Sanitation Data'!E173)))</f>
        <v/>
      </c>
      <c r="CS179" s="373" t="str">
        <f ca="1">+IF(OFFSET('Sanitation Data'!$E$31,0,10*ROW('Sanitation Data'!E173))="","",OFFSET('Sanitation Data'!$E$31,0,10*ROW('Sanitation Data'!E173)))</f>
        <v/>
      </c>
      <c r="CT179" s="373" t="str">
        <f ca="1">+IF(OFFSET('Sanitation Data'!$E$32,0,10*ROW('Sanitation Data'!E173))="","",OFFSET('Sanitation Data'!$E$32,0,10*ROW('Sanitation Data'!E173)))</f>
        <v/>
      </c>
      <c r="CU179" s="373" t="str">
        <f ca="1">+IF(OFFSET('Sanitation Data'!$F$28,0,10*ROW('Sanitation Data'!F173))="","",OFFSET('Sanitation Data'!$F$28,0,10*ROW('Sanitation Data'!F173)))</f>
        <v/>
      </c>
      <c r="CV179" s="373" t="str">
        <f ca="1">+IF(OFFSET('Sanitation Data'!$F$29,0,10*ROW('Sanitation Data'!F173))="","",OFFSET('Sanitation Data'!$F$29,0,10*ROW('Sanitation Data'!F173)))</f>
        <v/>
      </c>
      <c r="CW179" s="373" t="str">
        <f ca="1">+IF(OFFSET('Sanitation Data'!$F$30,0,10*ROW('Sanitation Data'!F173))="","",OFFSET('Sanitation Data'!$F$30,0,10*ROW('Sanitation Data'!F173)))</f>
        <v/>
      </c>
      <c r="CX179" s="373" t="str">
        <f ca="1">+IF(OFFSET('Sanitation Data'!$F$31,0,10*ROW('Sanitation Data'!F173))="","",OFFSET('Sanitation Data'!$F$31,0,10*ROW('Sanitation Data'!F173)))</f>
        <v/>
      </c>
      <c r="CY179" s="373" t="str">
        <f ca="1">+IF(OFFSET('Sanitation Data'!$F$32,0,10*ROW('Sanitation Data'!F173))="","",OFFSET('Sanitation Data'!$F$32,0,10*ROW('Sanitation Data'!F173)))</f>
        <v/>
      </c>
      <c r="CZ179" s="373" t="str">
        <f ca="1">+IF(OFFSET('Sanitation Data'!$G$28,0,10*ROW('Sanitation Data'!G173))="","",OFFSET('Sanitation Data'!$G$28,0,10*ROW('Sanitation Data'!G173)))</f>
        <v/>
      </c>
      <c r="DA179" s="373" t="str">
        <f ca="1">+IF(OFFSET('Sanitation Data'!$G$29,0,10*ROW('Sanitation Data'!G173))="","",OFFSET('Sanitation Data'!$G$29,0,10*ROW('Sanitation Data'!G173)))</f>
        <v/>
      </c>
      <c r="DB179" s="373" t="str">
        <f ca="1">+IF(OFFSET('Sanitation Data'!$G$30,0,10*ROW('Sanitation Data'!G173))="","",OFFSET('Sanitation Data'!$G$30,0,10*ROW('Sanitation Data'!G173)))</f>
        <v/>
      </c>
      <c r="DC179" s="373" t="str">
        <f ca="1">+IF(OFFSET('Sanitation Data'!$G$31,0,10*ROW('Sanitation Data'!G173))="","",OFFSET('Sanitation Data'!$G$31,0,10*ROW('Sanitation Data'!G173)))</f>
        <v/>
      </c>
      <c r="DD179" s="373" t="str">
        <f ca="1">+IF(OFFSET('Sanitation Data'!$G$32,0,10*ROW('Sanitation Data'!G173))="","",OFFSET('Sanitation Data'!$G$32,0,10*ROW('Sanitation Data'!G173)))</f>
        <v/>
      </c>
      <c r="DE179" s="373" t="str">
        <f ca="1">+IF(OFFSET('Sanitation Data'!$H$28,0,10*ROW('Sanitation Data'!H173))="","",OFFSET('Sanitation Data'!$H$28,0,10*ROW('Sanitation Data'!H173)))</f>
        <v/>
      </c>
      <c r="DF179" s="373" t="str">
        <f ca="1">+IF(OFFSET('Sanitation Data'!$H$29,0,10*ROW('Sanitation Data'!H173))="","",OFFSET('Sanitation Data'!$H$29,0,10*ROW('Sanitation Data'!H173)))</f>
        <v/>
      </c>
      <c r="DG179" s="373" t="str">
        <f ca="1">+IF(OFFSET('Sanitation Data'!$H$30,0,10*ROW('Sanitation Data'!H173))="","",OFFSET('Sanitation Data'!$H$30,0,10*ROW('Sanitation Data'!H173)))</f>
        <v/>
      </c>
      <c r="DH179" s="373" t="str">
        <f ca="1">+IF(OFFSET('Sanitation Data'!$H$31,0,10*ROW('Sanitation Data'!H173))="","",OFFSET('Sanitation Data'!$H$31,0,10*ROW('Sanitation Data'!H173)))</f>
        <v/>
      </c>
      <c r="DI179" s="373" t="str">
        <f ca="1">+IF(OFFSET('Sanitation Data'!$H$32,0,10*ROW('Sanitation Data'!H173))="","",OFFSET('Sanitation Data'!$H$32,0,10*ROW('Sanitation Data'!H173)))</f>
        <v/>
      </c>
      <c r="DJ179" s="373" t="str">
        <f ca="1">+IF(OFFSET('Sanitation Data'!$I$28,0,10*ROW('Sanitation Data'!I173))="","",OFFSET('Sanitation Data'!$I$28,0,10*ROW('Sanitation Data'!I173)))</f>
        <v/>
      </c>
      <c r="DK179" s="373" t="str">
        <f ca="1">+IF(OFFSET('Sanitation Data'!$I$29,0,10*ROW('Sanitation Data'!I173))="","",OFFSET('Sanitation Data'!$I$29,0,10*ROW('Sanitation Data'!I173)))</f>
        <v/>
      </c>
      <c r="DL179" s="373" t="str">
        <f ca="1">+IF(OFFSET('Sanitation Data'!$I$30,0,10*ROW('Sanitation Data'!I173))="","",OFFSET('Sanitation Data'!$I$30,0,10*ROW('Sanitation Data'!I173)))</f>
        <v/>
      </c>
      <c r="DM179" s="373" t="str">
        <f ca="1">+IF(OFFSET('Sanitation Data'!$I$31,0,10*ROW('Sanitation Data'!I173))="","",OFFSET('Sanitation Data'!$I$31,0,10*ROW('Sanitation Data'!I173)))</f>
        <v/>
      </c>
      <c r="DN179" s="373" t="str">
        <f ca="1">+IF(OFFSET('Sanitation Data'!$I$32,0,10*ROW('Sanitation Data'!I173))="","",OFFSET('Sanitation Data'!$I$32,0,10*ROW('Sanitation Data'!I173)))</f>
        <v/>
      </c>
      <c r="DO179" s="373" t="str">
        <f ca="1">+IF(OFFSET('Hygiene Data'!$D$11,0,10*ROW('Hygiene Data'!D173))="","",OFFSET('Hygiene Data'!$D$11,0,10*ROW('Hygiene Data'!D173)))</f>
        <v/>
      </c>
      <c r="DP179" s="373" t="str">
        <f ca="1">+IF(OFFSET('Hygiene Data'!$D$12,0,10*ROW('Hygiene Data'!D173))="","",OFFSET('Hygiene Data'!$D$12,0,10*ROW('Hygiene Data'!D173)))</f>
        <v/>
      </c>
      <c r="DQ179" s="373" t="str">
        <f ca="1">+IF(OFFSET('Hygiene Data'!$D$13,0,10*ROW('Hygiene Data'!D173))="","",OFFSET('Hygiene Data'!$D$13,0,10*ROW('Hygiene Data'!D173)))</f>
        <v/>
      </c>
      <c r="DR179" s="373" t="str">
        <f ca="1">+IF(OFFSET('Hygiene Data'!$E$11,0,10*ROW('Hygiene Data'!E173))="","",OFFSET('Hygiene Data'!$E$11,0,10*ROW('Hygiene Data'!E173)))</f>
        <v/>
      </c>
      <c r="DS179" s="373" t="str">
        <f ca="1">+IF(OFFSET('Hygiene Data'!$E$12,0,10*ROW('Hygiene Data'!E173))="","",OFFSET('Hygiene Data'!$E$12,0,10*ROW('Hygiene Data'!E173)))</f>
        <v/>
      </c>
      <c r="DT179" s="373" t="str">
        <f ca="1">+IF(OFFSET('Hygiene Data'!$E$13,0,10*ROW('Hygiene Data'!E173))="","",OFFSET('Hygiene Data'!$E$13,0,10*ROW('Hygiene Data'!E173)))</f>
        <v/>
      </c>
      <c r="DU179" s="373" t="str">
        <f ca="1">+IF(OFFSET('Hygiene Data'!$F$11,0,10*ROW('Hygiene Data'!F173))="","",OFFSET('Hygiene Data'!$F$11,0,10*ROW('Hygiene Data'!F173)))</f>
        <v/>
      </c>
      <c r="DV179" s="373" t="str">
        <f ca="1">+IF(OFFSET('Hygiene Data'!$F$12,0,10*ROW('Hygiene Data'!F173))="","",OFFSET('Hygiene Data'!$F$12,0,10*ROW('Hygiene Data'!F173)))</f>
        <v/>
      </c>
      <c r="DW179" s="373" t="str">
        <f ca="1">+IF(OFFSET('Hygiene Data'!$F$13,0,10*ROW('Hygiene Data'!F173))="","",OFFSET('Hygiene Data'!$F$13,0,10*ROW('Hygiene Data'!F173)))</f>
        <v/>
      </c>
      <c r="DX179" s="373" t="str">
        <f ca="1">+IF(OFFSET('Hygiene Data'!$G$11,0,10*ROW('Hygiene Data'!G173))="","",OFFSET('Hygiene Data'!$G$11,0,10*ROW('Hygiene Data'!G173)))</f>
        <v/>
      </c>
      <c r="DY179" s="373" t="str">
        <f ca="1">+IF(OFFSET('Hygiene Data'!$G$12,0,10*ROW('Hygiene Data'!G173))="","",OFFSET('Hygiene Data'!$G$12,0,10*ROW('Hygiene Data'!G173)))</f>
        <v/>
      </c>
      <c r="DZ179" s="373" t="str">
        <f ca="1">+IF(OFFSET('Hygiene Data'!$G$13,0,10*ROW('Hygiene Data'!G173))="","",OFFSET('Hygiene Data'!$G$13,0,10*ROW('Hygiene Data'!G173)))</f>
        <v/>
      </c>
      <c r="EA179" s="373" t="str">
        <f ca="1">+IF(OFFSET('Hygiene Data'!$H$11,0,10*ROW('Hygiene Data'!H173))="","",OFFSET('Hygiene Data'!$H$11,0,10*ROW('Hygiene Data'!H173)))</f>
        <v/>
      </c>
      <c r="EB179" s="373" t="str">
        <f ca="1">+IF(OFFSET('Hygiene Data'!$H$12,0,10*ROW('Hygiene Data'!H173))="","",OFFSET('Hygiene Data'!$H$12,0,10*ROW('Hygiene Data'!H173)))</f>
        <v/>
      </c>
      <c r="EC179" s="373" t="str">
        <f ca="1">+IF(OFFSET('Hygiene Data'!$H$13,0,10*ROW('Hygiene Data'!H173))="","",OFFSET('Hygiene Data'!$H$13,0,10*ROW('Hygiene Data'!H173)))</f>
        <v/>
      </c>
      <c r="ED179" s="373" t="str">
        <f ca="1">+IF(OFFSET('Hygiene Data'!$I$11,0,10*ROW('Hygiene Data'!I173))="","",OFFSET('Hygiene Data'!$I$11,0,10*ROW('Hygiene Data'!I173)))</f>
        <v/>
      </c>
      <c r="EE179" s="373" t="str">
        <f ca="1">+IF(OFFSET('Hygiene Data'!$I$12,0,10*ROW('Hygiene Data'!I173))="","",OFFSET('Hygiene Data'!$I$12,0,10*ROW('Hygiene Data'!I173)))</f>
        <v/>
      </c>
      <c r="EF179" s="373" t="str">
        <f ca="1">+IF(OFFSET('Hygiene Data'!$I$13,0,10*ROW('Hygiene Data'!I173))="","",OFFSET('Hygiene Data'!$I$13,0,10*ROW('Hygiene Data'!I173)))</f>
        <v/>
      </c>
    </row>
    <row r="180" spans="1:136" x14ac:dyDescent="0.25">
      <c r="A180" s="482" t="str">
        <f ca="1">+IF(OFFSET('Water Data'!$B$2,0,10*ROW('Water Data'!E174))="","",OFFSET('Water Data'!$B$2,0,10*ROW('Water Data'!E174)))</f>
        <v/>
      </c>
      <c r="B180" s="48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9" t="str">
        <f t="shared" ca="1" si="2"/>
        <v/>
      </c>
      <c r="D180" s="51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3" t="str">
        <f ca="1">+IF(OFFSET('Water Data'!$D$27,0,10*ROW('Water Data'!D174))="","",OFFSET('Water Data'!$D$27,0,10*ROW('Water Data'!D174)))</f>
        <v/>
      </c>
      <c r="BT180" s="373" t="str">
        <f ca="1">+IF(OFFSET('Water Data'!$D$28,0,10*ROW('Water Data'!D174))="","",OFFSET('Water Data'!$D$28,0,10*ROW('Water Data'!D174)))</f>
        <v/>
      </c>
      <c r="BU180" s="373" t="str">
        <f ca="1">+IF(OFFSET('Water Data'!$D$29,0,10*ROW('Water Data'!D174))="","",OFFSET('Water Data'!$D$29,0,10*ROW('Water Data'!D174)))</f>
        <v/>
      </c>
      <c r="BV180" s="373" t="str">
        <f ca="1">+IF(OFFSET('Water Data'!$E$27,0,10*ROW('Water Data'!E174))="","",OFFSET('Water Data'!$E$27,0,10*ROW('Water Data'!E174)))</f>
        <v/>
      </c>
      <c r="BW180" s="373" t="str">
        <f ca="1">+IF(OFFSET('Water Data'!$E$28,0,10*ROW('Water Data'!E174))="","",OFFSET('Water Data'!$E$28,0,10*ROW('Water Data'!E174)))</f>
        <v/>
      </c>
      <c r="BX180" s="373" t="str">
        <f ca="1">+IF(OFFSET('Water Data'!$E$29,0,10*ROW('Water Data'!E174))="","",OFFSET('Water Data'!$E$29,0,10*ROW('Water Data'!E174)))</f>
        <v/>
      </c>
      <c r="BY180" s="373" t="str">
        <f ca="1">+IF(OFFSET('Water Data'!$F$27,0,10*ROW('Water Data'!F174))="","",OFFSET('Water Data'!$F$27,0,10*ROW('Water Data'!F174)))</f>
        <v/>
      </c>
      <c r="BZ180" s="373" t="str">
        <f ca="1">+IF(OFFSET('Water Data'!$F$28,0,10*ROW('Water Data'!F174))="","",OFFSET('Water Data'!$F$28,0,10*ROW('Water Data'!F174)))</f>
        <v/>
      </c>
      <c r="CA180" s="373" t="str">
        <f ca="1">+IF(OFFSET('Water Data'!$F$29,0,10*ROW('Water Data'!F174))="","",OFFSET('Water Data'!$F$29,0,10*ROW('Water Data'!F174)))</f>
        <v/>
      </c>
      <c r="CB180" s="373" t="str">
        <f ca="1">+IF(OFFSET('Water Data'!$G$27,0,10*ROW('Water Data'!G174))="","",OFFSET('Water Data'!$G$27,0,10*ROW('Water Data'!G174)))</f>
        <v/>
      </c>
      <c r="CC180" s="373" t="str">
        <f ca="1">+IF(OFFSET('Water Data'!$G$28,0,10*ROW('Water Data'!G174))="","",OFFSET('Water Data'!$G$28,0,10*ROW('Water Data'!G174)))</f>
        <v/>
      </c>
      <c r="CD180" s="373" t="str">
        <f ca="1">+IF(OFFSET('Water Data'!$G$29,0,10*ROW('Water Data'!G174))="","",OFFSET('Water Data'!$G$29,0,10*ROW('Water Data'!G174)))</f>
        <v/>
      </c>
      <c r="CE180" s="373" t="str">
        <f ca="1">+IF(OFFSET('Water Data'!$H$27,0,10*ROW('Water Data'!H174))="","",OFFSET('Water Data'!$H$27,0,10*ROW('Water Data'!H174)))</f>
        <v/>
      </c>
      <c r="CF180" s="373" t="str">
        <f ca="1">+IF(OFFSET('Water Data'!$H$28,0,10*ROW('Water Data'!H174))="","",OFFSET('Water Data'!$H$28,0,10*ROW('Water Data'!H174)))</f>
        <v/>
      </c>
      <c r="CG180" s="373" t="str">
        <f ca="1">+IF(OFFSET('Water Data'!$H$29,0,10*ROW('Water Data'!H174))="","",OFFSET('Water Data'!$H$29,0,10*ROW('Water Data'!H174)))</f>
        <v/>
      </c>
      <c r="CH180" s="373" t="str">
        <f ca="1">+IF(OFFSET('Water Data'!$I$27,0,10*ROW('Water Data'!I174))="","",OFFSET('Water Data'!$I$27,0,10*ROW('Water Data'!I174)))</f>
        <v/>
      </c>
      <c r="CI180" s="373" t="str">
        <f ca="1">+IF(OFFSET('Water Data'!$I$28,0,10*ROW('Water Data'!I174))="","",OFFSET('Water Data'!$I$28,0,10*ROW('Water Data'!I174)))</f>
        <v/>
      </c>
      <c r="CJ180" s="373" t="str">
        <f ca="1">+IF(OFFSET('Water Data'!$I$29,0,10*ROW('Water Data'!I174))="","",OFFSET('Water Data'!$I$29,0,10*ROW('Water Data'!I174)))</f>
        <v/>
      </c>
      <c r="CK180" s="373" t="str">
        <f ca="1">+IF(OFFSET('Sanitation Data'!$D$28,0,10*ROW('Sanitation Data'!D174))="","",OFFSET('Sanitation Data'!$D$28,0,10*ROW('Sanitation Data'!D174)))</f>
        <v/>
      </c>
      <c r="CL180" s="373" t="str">
        <f ca="1">+IF(OFFSET('Sanitation Data'!$D$29,0,10*ROW('Sanitation Data'!D174))="","",OFFSET('Sanitation Data'!$D$29,0,10*ROW('Sanitation Data'!D174)))</f>
        <v/>
      </c>
      <c r="CM180" s="373" t="str">
        <f ca="1">+IF(OFFSET('Sanitation Data'!$D$30,0,10*ROW('Sanitation Data'!D174))="","",OFFSET('Sanitation Data'!$D$30,0,10*ROW('Sanitation Data'!D174)))</f>
        <v/>
      </c>
      <c r="CN180" s="373" t="str">
        <f ca="1">+IF(OFFSET('Sanitation Data'!$D$31,0,10*ROW('Sanitation Data'!D174))="","",OFFSET('Sanitation Data'!$D$31,0,10*ROW('Sanitation Data'!D174)))</f>
        <v/>
      </c>
      <c r="CO180" s="373" t="str">
        <f ca="1">+IF(OFFSET('Sanitation Data'!$D$32,0,10*ROW('Sanitation Data'!D174))="","",OFFSET('Sanitation Data'!$D$32,0,10*ROW('Sanitation Data'!D174)))</f>
        <v/>
      </c>
      <c r="CP180" s="373" t="str">
        <f ca="1">+IF(OFFSET('Sanitation Data'!$E$28,0,10*ROW('Sanitation Data'!E174))="","",OFFSET('Sanitation Data'!$E$28,0,10*ROW('Sanitation Data'!E174)))</f>
        <v/>
      </c>
      <c r="CQ180" s="373" t="str">
        <f ca="1">+IF(OFFSET('Sanitation Data'!$E$29,0,10*ROW('Sanitation Data'!E174))="","",OFFSET('Sanitation Data'!$E$29,0,10*ROW('Sanitation Data'!E174)))</f>
        <v/>
      </c>
      <c r="CR180" s="373" t="str">
        <f ca="1">+IF(OFFSET('Sanitation Data'!$E$30,0,10*ROW('Sanitation Data'!E174))="","",OFFSET('Sanitation Data'!$E$30,0,10*ROW('Sanitation Data'!E174)))</f>
        <v/>
      </c>
      <c r="CS180" s="373" t="str">
        <f ca="1">+IF(OFFSET('Sanitation Data'!$E$31,0,10*ROW('Sanitation Data'!E174))="","",OFFSET('Sanitation Data'!$E$31,0,10*ROW('Sanitation Data'!E174)))</f>
        <v/>
      </c>
      <c r="CT180" s="373" t="str">
        <f ca="1">+IF(OFFSET('Sanitation Data'!$E$32,0,10*ROW('Sanitation Data'!E174))="","",OFFSET('Sanitation Data'!$E$32,0,10*ROW('Sanitation Data'!E174)))</f>
        <v/>
      </c>
      <c r="CU180" s="373" t="str">
        <f ca="1">+IF(OFFSET('Sanitation Data'!$F$28,0,10*ROW('Sanitation Data'!F174))="","",OFFSET('Sanitation Data'!$F$28,0,10*ROW('Sanitation Data'!F174)))</f>
        <v/>
      </c>
      <c r="CV180" s="373" t="str">
        <f ca="1">+IF(OFFSET('Sanitation Data'!$F$29,0,10*ROW('Sanitation Data'!F174))="","",OFFSET('Sanitation Data'!$F$29,0,10*ROW('Sanitation Data'!F174)))</f>
        <v/>
      </c>
      <c r="CW180" s="373" t="str">
        <f ca="1">+IF(OFFSET('Sanitation Data'!$F$30,0,10*ROW('Sanitation Data'!F174))="","",OFFSET('Sanitation Data'!$F$30,0,10*ROW('Sanitation Data'!F174)))</f>
        <v/>
      </c>
      <c r="CX180" s="373" t="str">
        <f ca="1">+IF(OFFSET('Sanitation Data'!$F$31,0,10*ROW('Sanitation Data'!F174))="","",OFFSET('Sanitation Data'!$F$31,0,10*ROW('Sanitation Data'!F174)))</f>
        <v/>
      </c>
      <c r="CY180" s="373" t="str">
        <f ca="1">+IF(OFFSET('Sanitation Data'!$F$32,0,10*ROW('Sanitation Data'!F174))="","",OFFSET('Sanitation Data'!$F$32,0,10*ROW('Sanitation Data'!F174)))</f>
        <v/>
      </c>
      <c r="CZ180" s="373" t="str">
        <f ca="1">+IF(OFFSET('Sanitation Data'!$G$28,0,10*ROW('Sanitation Data'!G174))="","",OFFSET('Sanitation Data'!$G$28,0,10*ROW('Sanitation Data'!G174)))</f>
        <v/>
      </c>
      <c r="DA180" s="373" t="str">
        <f ca="1">+IF(OFFSET('Sanitation Data'!$G$29,0,10*ROW('Sanitation Data'!G174))="","",OFFSET('Sanitation Data'!$G$29,0,10*ROW('Sanitation Data'!G174)))</f>
        <v/>
      </c>
      <c r="DB180" s="373" t="str">
        <f ca="1">+IF(OFFSET('Sanitation Data'!$G$30,0,10*ROW('Sanitation Data'!G174))="","",OFFSET('Sanitation Data'!$G$30,0,10*ROW('Sanitation Data'!G174)))</f>
        <v/>
      </c>
      <c r="DC180" s="373" t="str">
        <f ca="1">+IF(OFFSET('Sanitation Data'!$G$31,0,10*ROW('Sanitation Data'!G174))="","",OFFSET('Sanitation Data'!$G$31,0,10*ROW('Sanitation Data'!G174)))</f>
        <v/>
      </c>
      <c r="DD180" s="373" t="str">
        <f ca="1">+IF(OFFSET('Sanitation Data'!$G$32,0,10*ROW('Sanitation Data'!G174))="","",OFFSET('Sanitation Data'!$G$32,0,10*ROW('Sanitation Data'!G174)))</f>
        <v/>
      </c>
      <c r="DE180" s="373" t="str">
        <f ca="1">+IF(OFFSET('Sanitation Data'!$H$28,0,10*ROW('Sanitation Data'!H174))="","",OFFSET('Sanitation Data'!$H$28,0,10*ROW('Sanitation Data'!H174)))</f>
        <v/>
      </c>
      <c r="DF180" s="373" t="str">
        <f ca="1">+IF(OFFSET('Sanitation Data'!$H$29,0,10*ROW('Sanitation Data'!H174))="","",OFFSET('Sanitation Data'!$H$29,0,10*ROW('Sanitation Data'!H174)))</f>
        <v/>
      </c>
      <c r="DG180" s="373" t="str">
        <f ca="1">+IF(OFFSET('Sanitation Data'!$H$30,0,10*ROW('Sanitation Data'!H174))="","",OFFSET('Sanitation Data'!$H$30,0,10*ROW('Sanitation Data'!H174)))</f>
        <v/>
      </c>
      <c r="DH180" s="373" t="str">
        <f ca="1">+IF(OFFSET('Sanitation Data'!$H$31,0,10*ROW('Sanitation Data'!H174))="","",OFFSET('Sanitation Data'!$H$31,0,10*ROW('Sanitation Data'!H174)))</f>
        <v/>
      </c>
      <c r="DI180" s="373" t="str">
        <f ca="1">+IF(OFFSET('Sanitation Data'!$H$32,0,10*ROW('Sanitation Data'!H174))="","",OFFSET('Sanitation Data'!$H$32,0,10*ROW('Sanitation Data'!H174)))</f>
        <v/>
      </c>
      <c r="DJ180" s="373" t="str">
        <f ca="1">+IF(OFFSET('Sanitation Data'!$I$28,0,10*ROW('Sanitation Data'!I174))="","",OFFSET('Sanitation Data'!$I$28,0,10*ROW('Sanitation Data'!I174)))</f>
        <v/>
      </c>
      <c r="DK180" s="373" t="str">
        <f ca="1">+IF(OFFSET('Sanitation Data'!$I$29,0,10*ROW('Sanitation Data'!I174))="","",OFFSET('Sanitation Data'!$I$29,0,10*ROW('Sanitation Data'!I174)))</f>
        <v/>
      </c>
      <c r="DL180" s="373" t="str">
        <f ca="1">+IF(OFFSET('Sanitation Data'!$I$30,0,10*ROW('Sanitation Data'!I174))="","",OFFSET('Sanitation Data'!$I$30,0,10*ROW('Sanitation Data'!I174)))</f>
        <v/>
      </c>
      <c r="DM180" s="373" t="str">
        <f ca="1">+IF(OFFSET('Sanitation Data'!$I$31,0,10*ROW('Sanitation Data'!I174))="","",OFFSET('Sanitation Data'!$I$31,0,10*ROW('Sanitation Data'!I174)))</f>
        <v/>
      </c>
      <c r="DN180" s="373" t="str">
        <f ca="1">+IF(OFFSET('Sanitation Data'!$I$32,0,10*ROW('Sanitation Data'!I174))="","",OFFSET('Sanitation Data'!$I$32,0,10*ROW('Sanitation Data'!I174)))</f>
        <v/>
      </c>
      <c r="DO180" s="373" t="str">
        <f ca="1">+IF(OFFSET('Hygiene Data'!$D$11,0,10*ROW('Hygiene Data'!D174))="","",OFFSET('Hygiene Data'!$D$11,0,10*ROW('Hygiene Data'!D174)))</f>
        <v/>
      </c>
      <c r="DP180" s="373" t="str">
        <f ca="1">+IF(OFFSET('Hygiene Data'!$D$12,0,10*ROW('Hygiene Data'!D174))="","",OFFSET('Hygiene Data'!$D$12,0,10*ROW('Hygiene Data'!D174)))</f>
        <v/>
      </c>
      <c r="DQ180" s="373" t="str">
        <f ca="1">+IF(OFFSET('Hygiene Data'!$D$13,0,10*ROW('Hygiene Data'!D174))="","",OFFSET('Hygiene Data'!$D$13,0,10*ROW('Hygiene Data'!D174)))</f>
        <v/>
      </c>
      <c r="DR180" s="373" t="str">
        <f ca="1">+IF(OFFSET('Hygiene Data'!$E$11,0,10*ROW('Hygiene Data'!E174))="","",OFFSET('Hygiene Data'!$E$11,0,10*ROW('Hygiene Data'!E174)))</f>
        <v/>
      </c>
      <c r="DS180" s="373" t="str">
        <f ca="1">+IF(OFFSET('Hygiene Data'!$E$12,0,10*ROW('Hygiene Data'!E174))="","",OFFSET('Hygiene Data'!$E$12,0,10*ROW('Hygiene Data'!E174)))</f>
        <v/>
      </c>
      <c r="DT180" s="373" t="str">
        <f ca="1">+IF(OFFSET('Hygiene Data'!$E$13,0,10*ROW('Hygiene Data'!E174))="","",OFFSET('Hygiene Data'!$E$13,0,10*ROW('Hygiene Data'!E174)))</f>
        <v/>
      </c>
      <c r="DU180" s="373" t="str">
        <f ca="1">+IF(OFFSET('Hygiene Data'!$F$11,0,10*ROW('Hygiene Data'!F174))="","",OFFSET('Hygiene Data'!$F$11,0,10*ROW('Hygiene Data'!F174)))</f>
        <v/>
      </c>
      <c r="DV180" s="373" t="str">
        <f ca="1">+IF(OFFSET('Hygiene Data'!$F$12,0,10*ROW('Hygiene Data'!F174))="","",OFFSET('Hygiene Data'!$F$12,0,10*ROW('Hygiene Data'!F174)))</f>
        <v/>
      </c>
      <c r="DW180" s="373" t="str">
        <f ca="1">+IF(OFFSET('Hygiene Data'!$F$13,0,10*ROW('Hygiene Data'!F174))="","",OFFSET('Hygiene Data'!$F$13,0,10*ROW('Hygiene Data'!F174)))</f>
        <v/>
      </c>
      <c r="DX180" s="373" t="str">
        <f ca="1">+IF(OFFSET('Hygiene Data'!$G$11,0,10*ROW('Hygiene Data'!G174))="","",OFFSET('Hygiene Data'!$G$11,0,10*ROW('Hygiene Data'!G174)))</f>
        <v/>
      </c>
      <c r="DY180" s="373" t="str">
        <f ca="1">+IF(OFFSET('Hygiene Data'!$G$12,0,10*ROW('Hygiene Data'!G174))="","",OFFSET('Hygiene Data'!$G$12,0,10*ROW('Hygiene Data'!G174)))</f>
        <v/>
      </c>
      <c r="DZ180" s="373" t="str">
        <f ca="1">+IF(OFFSET('Hygiene Data'!$G$13,0,10*ROW('Hygiene Data'!G174))="","",OFFSET('Hygiene Data'!$G$13,0,10*ROW('Hygiene Data'!G174)))</f>
        <v/>
      </c>
      <c r="EA180" s="373" t="str">
        <f ca="1">+IF(OFFSET('Hygiene Data'!$H$11,0,10*ROW('Hygiene Data'!H174))="","",OFFSET('Hygiene Data'!$H$11,0,10*ROW('Hygiene Data'!H174)))</f>
        <v/>
      </c>
      <c r="EB180" s="373" t="str">
        <f ca="1">+IF(OFFSET('Hygiene Data'!$H$12,0,10*ROW('Hygiene Data'!H174))="","",OFFSET('Hygiene Data'!$H$12,0,10*ROW('Hygiene Data'!H174)))</f>
        <v/>
      </c>
      <c r="EC180" s="373" t="str">
        <f ca="1">+IF(OFFSET('Hygiene Data'!$H$13,0,10*ROW('Hygiene Data'!H174))="","",OFFSET('Hygiene Data'!$H$13,0,10*ROW('Hygiene Data'!H174)))</f>
        <v/>
      </c>
      <c r="ED180" s="373" t="str">
        <f ca="1">+IF(OFFSET('Hygiene Data'!$I$11,0,10*ROW('Hygiene Data'!I174))="","",OFFSET('Hygiene Data'!$I$11,0,10*ROW('Hygiene Data'!I174)))</f>
        <v/>
      </c>
      <c r="EE180" s="373" t="str">
        <f ca="1">+IF(OFFSET('Hygiene Data'!$I$12,0,10*ROW('Hygiene Data'!I174))="","",OFFSET('Hygiene Data'!$I$12,0,10*ROW('Hygiene Data'!I174)))</f>
        <v/>
      </c>
      <c r="EF180" s="373" t="str">
        <f ca="1">+IF(OFFSET('Hygiene Data'!$I$13,0,10*ROW('Hygiene Data'!I174))="","",OFFSET('Hygiene Data'!$I$13,0,10*ROW('Hygiene Data'!I174)))</f>
        <v/>
      </c>
    </row>
    <row r="181" spans="1:136" x14ac:dyDescent="0.25">
      <c r="A181" s="482" t="str">
        <f ca="1">+IF(OFFSET('Water Data'!$B$2,0,10*ROW('Water Data'!E175))="","",OFFSET('Water Data'!$B$2,0,10*ROW('Water Data'!E175)))</f>
        <v/>
      </c>
      <c r="B181" s="48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9" t="str">
        <f t="shared" ca="1" si="2"/>
        <v/>
      </c>
      <c r="D181" s="51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3" t="str">
        <f ca="1">+IF(OFFSET('Water Data'!$D$27,0,10*ROW('Water Data'!D175))="","",OFFSET('Water Data'!$D$27,0,10*ROW('Water Data'!D175)))</f>
        <v/>
      </c>
      <c r="BT181" s="373" t="str">
        <f ca="1">+IF(OFFSET('Water Data'!$D$28,0,10*ROW('Water Data'!D175))="","",OFFSET('Water Data'!$D$28,0,10*ROW('Water Data'!D175)))</f>
        <v/>
      </c>
      <c r="BU181" s="373" t="str">
        <f ca="1">+IF(OFFSET('Water Data'!$D$29,0,10*ROW('Water Data'!D175))="","",OFFSET('Water Data'!$D$29,0,10*ROW('Water Data'!D175)))</f>
        <v/>
      </c>
      <c r="BV181" s="373" t="str">
        <f ca="1">+IF(OFFSET('Water Data'!$E$27,0,10*ROW('Water Data'!E175))="","",OFFSET('Water Data'!$E$27,0,10*ROW('Water Data'!E175)))</f>
        <v/>
      </c>
      <c r="BW181" s="373" t="str">
        <f ca="1">+IF(OFFSET('Water Data'!$E$28,0,10*ROW('Water Data'!E175))="","",OFFSET('Water Data'!$E$28,0,10*ROW('Water Data'!E175)))</f>
        <v/>
      </c>
      <c r="BX181" s="373" t="str">
        <f ca="1">+IF(OFFSET('Water Data'!$E$29,0,10*ROW('Water Data'!E175))="","",OFFSET('Water Data'!$E$29,0,10*ROW('Water Data'!E175)))</f>
        <v/>
      </c>
      <c r="BY181" s="373" t="str">
        <f ca="1">+IF(OFFSET('Water Data'!$F$27,0,10*ROW('Water Data'!F175))="","",OFFSET('Water Data'!$F$27,0,10*ROW('Water Data'!F175)))</f>
        <v/>
      </c>
      <c r="BZ181" s="373" t="str">
        <f ca="1">+IF(OFFSET('Water Data'!$F$28,0,10*ROW('Water Data'!F175))="","",OFFSET('Water Data'!$F$28,0,10*ROW('Water Data'!F175)))</f>
        <v/>
      </c>
      <c r="CA181" s="373" t="str">
        <f ca="1">+IF(OFFSET('Water Data'!$F$29,0,10*ROW('Water Data'!F175))="","",OFFSET('Water Data'!$F$29,0,10*ROW('Water Data'!F175)))</f>
        <v/>
      </c>
      <c r="CB181" s="373" t="str">
        <f ca="1">+IF(OFFSET('Water Data'!$G$27,0,10*ROW('Water Data'!G175))="","",OFFSET('Water Data'!$G$27,0,10*ROW('Water Data'!G175)))</f>
        <v/>
      </c>
      <c r="CC181" s="373" t="str">
        <f ca="1">+IF(OFFSET('Water Data'!$G$28,0,10*ROW('Water Data'!G175))="","",OFFSET('Water Data'!$G$28,0,10*ROW('Water Data'!G175)))</f>
        <v/>
      </c>
      <c r="CD181" s="373" t="str">
        <f ca="1">+IF(OFFSET('Water Data'!$G$29,0,10*ROW('Water Data'!G175))="","",OFFSET('Water Data'!$G$29,0,10*ROW('Water Data'!G175)))</f>
        <v/>
      </c>
      <c r="CE181" s="373" t="str">
        <f ca="1">+IF(OFFSET('Water Data'!$H$27,0,10*ROW('Water Data'!H175))="","",OFFSET('Water Data'!$H$27,0,10*ROW('Water Data'!H175)))</f>
        <v/>
      </c>
      <c r="CF181" s="373" t="str">
        <f ca="1">+IF(OFFSET('Water Data'!$H$28,0,10*ROW('Water Data'!H175))="","",OFFSET('Water Data'!$H$28,0,10*ROW('Water Data'!H175)))</f>
        <v/>
      </c>
      <c r="CG181" s="373" t="str">
        <f ca="1">+IF(OFFSET('Water Data'!$H$29,0,10*ROW('Water Data'!H175))="","",OFFSET('Water Data'!$H$29,0,10*ROW('Water Data'!H175)))</f>
        <v/>
      </c>
      <c r="CH181" s="373" t="str">
        <f ca="1">+IF(OFFSET('Water Data'!$I$27,0,10*ROW('Water Data'!I175))="","",OFFSET('Water Data'!$I$27,0,10*ROW('Water Data'!I175)))</f>
        <v/>
      </c>
      <c r="CI181" s="373" t="str">
        <f ca="1">+IF(OFFSET('Water Data'!$I$28,0,10*ROW('Water Data'!I175))="","",OFFSET('Water Data'!$I$28,0,10*ROW('Water Data'!I175)))</f>
        <v/>
      </c>
      <c r="CJ181" s="373" t="str">
        <f ca="1">+IF(OFFSET('Water Data'!$I$29,0,10*ROW('Water Data'!I175))="","",OFFSET('Water Data'!$I$29,0,10*ROW('Water Data'!I175)))</f>
        <v/>
      </c>
      <c r="CK181" s="373" t="str">
        <f ca="1">+IF(OFFSET('Sanitation Data'!$D$28,0,10*ROW('Sanitation Data'!D175))="","",OFFSET('Sanitation Data'!$D$28,0,10*ROW('Sanitation Data'!D175)))</f>
        <v/>
      </c>
      <c r="CL181" s="373" t="str">
        <f ca="1">+IF(OFFSET('Sanitation Data'!$D$29,0,10*ROW('Sanitation Data'!D175))="","",OFFSET('Sanitation Data'!$D$29,0,10*ROW('Sanitation Data'!D175)))</f>
        <v/>
      </c>
      <c r="CM181" s="373" t="str">
        <f ca="1">+IF(OFFSET('Sanitation Data'!$D$30,0,10*ROW('Sanitation Data'!D175))="","",OFFSET('Sanitation Data'!$D$30,0,10*ROW('Sanitation Data'!D175)))</f>
        <v/>
      </c>
      <c r="CN181" s="373" t="str">
        <f ca="1">+IF(OFFSET('Sanitation Data'!$D$31,0,10*ROW('Sanitation Data'!D175))="","",OFFSET('Sanitation Data'!$D$31,0,10*ROW('Sanitation Data'!D175)))</f>
        <v/>
      </c>
      <c r="CO181" s="373" t="str">
        <f ca="1">+IF(OFFSET('Sanitation Data'!$D$32,0,10*ROW('Sanitation Data'!D175))="","",OFFSET('Sanitation Data'!$D$32,0,10*ROW('Sanitation Data'!D175)))</f>
        <v/>
      </c>
      <c r="CP181" s="373" t="str">
        <f ca="1">+IF(OFFSET('Sanitation Data'!$E$28,0,10*ROW('Sanitation Data'!E175))="","",OFFSET('Sanitation Data'!$E$28,0,10*ROW('Sanitation Data'!E175)))</f>
        <v/>
      </c>
      <c r="CQ181" s="373" t="str">
        <f ca="1">+IF(OFFSET('Sanitation Data'!$E$29,0,10*ROW('Sanitation Data'!E175))="","",OFFSET('Sanitation Data'!$E$29,0,10*ROW('Sanitation Data'!E175)))</f>
        <v/>
      </c>
      <c r="CR181" s="373" t="str">
        <f ca="1">+IF(OFFSET('Sanitation Data'!$E$30,0,10*ROW('Sanitation Data'!E175))="","",OFFSET('Sanitation Data'!$E$30,0,10*ROW('Sanitation Data'!E175)))</f>
        <v/>
      </c>
      <c r="CS181" s="373" t="str">
        <f ca="1">+IF(OFFSET('Sanitation Data'!$E$31,0,10*ROW('Sanitation Data'!E175))="","",OFFSET('Sanitation Data'!$E$31,0,10*ROW('Sanitation Data'!E175)))</f>
        <v/>
      </c>
      <c r="CT181" s="373" t="str">
        <f ca="1">+IF(OFFSET('Sanitation Data'!$E$32,0,10*ROW('Sanitation Data'!E175))="","",OFFSET('Sanitation Data'!$E$32,0,10*ROW('Sanitation Data'!E175)))</f>
        <v/>
      </c>
      <c r="CU181" s="373" t="str">
        <f ca="1">+IF(OFFSET('Sanitation Data'!$F$28,0,10*ROW('Sanitation Data'!F175))="","",OFFSET('Sanitation Data'!$F$28,0,10*ROW('Sanitation Data'!F175)))</f>
        <v/>
      </c>
      <c r="CV181" s="373" t="str">
        <f ca="1">+IF(OFFSET('Sanitation Data'!$F$29,0,10*ROW('Sanitation Data'!F175))="","",OFFSET('Sanitation Data'!$F$29,0,10*ROW('Sanitation Data'!F175)))</f>
        <v/>
      </c>
      <c r="CW181" s="373" t="str">
        <f ca="1">+IF(OFFSET('Sanitation Data'!$F$30,0,10*ROW('Sanitation Data'!F175))="","",OFFSET('Sanitation Data'!$F$30,0,10*ROW('Sanitation Data'!F175)))</f>
        <v/>
      </c>
      <c r="CX181" s="373" t="str">
        <f ca="1">+IF(OFFSET('Sanitation Data'!$F$31,0,10*ROW('Sanitation Data'!F175))="","",OFFSET('Sanitation Data'!$F$31,0,10*ROW('Sanitation Data'!F175)))</f>
        <v/>
      </c>
      <c r="CY181" s="373" t="str">
        <f ca="1">+IF(OFFSET('Sanitation Data'!$F$32,0,10*ROW('Sanitation Data'!F175))="","",OFFSET('Sanitation Data'!$F$32,0,10*ROW('Sanitation Data'!F175)))</f>
        <v/>
      </c>
      <c r="CZ181" s="373" t="str">
        <f ca="1">+IF(OFFSET('Sanitation Data'!$G$28,0,10*ROW('Sanitation Data'!G175))="","",OFFSET('Sanitation Data'!$G$28,0,10*ROW('Sanitation Data'!G175)))</f>
        <v/>
      </c>
      <c r="DA181" s="373" t="str">
        <f ca="1">+IF(OFFSET('Sanitation Data'!$G$29,0,10*ROW('Sanitation Data'!G175))="","",OFFSET('Sanitation Data'!$G$29,0,10*ROW('Sanitation Data'!G175)))</f>
        <v/>
      </c>
      <c r="DB181" s="373" t="str">
        <f ca="1">+IF(OFFSET('Sanitation Data'!$G$30,0,10*ROW('Sanitation Data'!G175))="","",OFFSET('Sanitation Data'!$G$30,0,10*ROW('Sanitation Data'!G175)))</f>
        <v/>
      </c>
      <c r="DC181" s="373" t="str">
        <f ca="1">+IF(OFFSET('Sanitation Data'!$G$31,0,10*ROW('Sanitation Data'!G175))="","",OFFSET('Sanitation Data'!$G$31,0,10*ROW('Sanitation Data'!G175)))</f>
        <v/>
      </c>
      <c r="DD181" s="373" t="str">
        <f ca="1">+IF(OFFSET('Sanitation Data'!$G$32,0,10*ROW('Sanitation Data'!G175))="","",OFFSET('Sanitation Data'!$G$32,0,10*ROW('Sanitation Data'!G175)))</f>
        <v/>
      </c>
      <c r="DE181" s="373" t="str">
        <f ca="1">+IF(OFFSET('Sanitation Data'!$H$28,0,10*ROW('Sanitation Data'!H175))="","",OFFSET('Sanitation Data'!$H$28,0,10*ROW('Sanitation Data'!H175)))</f>
        <v/>
      </c>
      <c r="DF181" s="373" t="str">
        <f ca="1">+IF(OFFSET('Sanitation Data'!$H$29,0,10*ROW('Sanitation Data'!H175))="","",OFFSET('Sanitation Data'!$H$29,0,10*ROW('Sanitation Data'!H175)))</f>
        <v/>
      </c>
      <c r="DG181" s="373" t="str">
        <f ca="1">+IF(OFFSET('Sanitation Data'!$H$30,0,10*ROW('Sanitation Data'!H175))="","",OFFSET('Sanitation Data'!$H$30,0,10*ROW('Sanitation Data'!H175)))</f>
        <v/>
      </c>
      <c r="DH181" s="373" t="str">
        <f ca="1">+IF(OFFSET('Sanitation Data'!$H$31,0,10*ROW('Sanitation Data'!H175))="","",OFFSET('Sanitation Data'!$H$31,0,10*ROW('Sanitation Data'!H175)))</f>
        <v/>
      </c>
      <c r="DI181" s="373" t="str">
        <f ca="1">+IF(OFFSET('Sanitation Data'!$H$32,0,10*ROW('Sanitation Data'!H175))="","",OFFSET('Sanitation Data'!$H$32,0,10*ROW('Sanitation Data'!H175)))</f>
        <v/>
      </c>
      <c r="DJ181" s="373" t="str">
        <f ca="1">+IF(OFFSET('Sanitation Data'!$I$28,0,10*ROW('Sanitation Data'!I175))="","",OFFSET('Sanitation Data'!$I$28,0,10*ROW('Sanitation Data'!I175)))</f>
        <v/>
      </c>
      <c r="DK181" s="373" t="str">
        <f ca="1">+IF(OFFSET('Sanitation Data'!$I$29,0,10*ROW('Sanitation Data'!I175))="","",OFFSET('Sanitation Data'!$I$29,0,10*ROW('Sanitation Data'!I175)))</f>
        <v/>
      </c>
      <c r="DL181" s="373" t="str">
        <f ca="1">+IF(OFFSET('Sanitation Data'!$I$30,0,10*ROW('Sanitation Data'!I175))="","",OFFSET('Sanitation Data'!$I$30,0,10*ROW('Sanitation Data'!I175)))</f>
        <v/>
      </c>
      <c r="DM181" s="373" t="str">
        <f ca="1">+IF(OFFSET('Sanitation Data'!$I$31,0,10*ROW('Sanitation Data'!I175))="","",OFFSET('Sanitation Data'!$I$31,0,10*ROW('Sanitation Data'!I175)))</f>
        <v/>
      </c>
      <c r="DN181" s="373" t="str">
        <f ca="1">+IF(OFFSET('Sanitation Data'!$I$32,0,10*ROW('Sanitation Data'!I175))="","",OFFSET('Sanitation Data'!$I$32,0,10*ROW('Sanitation Data'!I175)))</f>
        <v/>
      </c>
      <c r="DO181" s="373" t="str">
        <f ca="1">+IF(OFFSET('Hygiene Data'!$D$11,0,10*ROW('Hygiene Data'!D175))="","",OFFSET('Hygiene Data'!$D$11,0,10*ROW('Hygiene Data'!D175)))</f>
        <v/>
      </c>
      <c r="DP181" s="373" t="str">
        <f ca="1">+IF(OFFSET('Hygiene Data'!$D$12,0,10*ROW('Hygiene Data'!D175))="","",OFFSET('Hygiene Data'!$D$12,0,10*ROW('Hygiene Data'!D175)))</f>
        <v/>
      </c>
      <c r="DQ181" s="373" t="str">
        <f ca="1">+IF(OFFSET('Hygiene Data'!$D$13,0,10*ROW('Hygiene Data'!D175))="","",OFFSET('Hygiene Data'!$D$13,0,10*ROW('Hygiene Data'!D175)))</f>
        <v/>
      </c>
      <c r="DR181" s="373" t="str">
        <f ca="1">+IF(OFFSET('Hygiene Data'!$E$11,0,10*ROW('Hygiene Data'!E175))="","",OFFSET('Hygiene Data'!$E$11,0,10*ROW('Hygiene Data'!E175)))</f>
        <v/>
      </c>
      <c r="DS181" s="373" t="str">
        <f ca="1">+IF(OFFSET('Hygiene Data'!$E$12,0,10*ROW('Hygiene Data'!E175))="","",OFFSET('Hygiene Data'!$E$12,0,10*ROW('Hygiene Data'!E175)))</f>
        <v/>
      </c>
      <c r="DT181" s="373" t="str">
        <f ca="1">+IF(OFFSET('Hygiene Data'!$E$13,0,10*ROW('Hygiene Data'!E175))="","",OFFSET('Hygiene Data'!$E$13,0,10*ROW('Hygiene Data'!E175)))</f>
        <v/>
      </c>
      <c r="DU181" s="373" t="str">
        <f ca="1">+IF(OFFSET('Hygiene Data'!$F$11,0,10*ROW('Hygiene Data'!F175))="","",OFFSET('Hygiene Data'!$F$11,0,10*ROW('Hygiene Data'!F175)))</f>
        <v/>
      </c>
      <c r="DV181" s="373" t="str">
        <f ca="1">+IF(OFFSET('Hygiene Data'!$F$12,0,10*ROW('Hygiene Data'!F175))="","",OFFSET('Hygiene Data'!$F$12,0,10*ROW('Hygiene Data'!F175)))</f>
        <v/>
      </c>
      <c r="DW181" s="373" t="str">
        <f ca="1">+IF(OFFSET('Hygiene Data'!$F$13,0,10*ROW('Hygiene Data'!F175))="","",OFFSET('Hygiene Data'!$F$13,0,10*ROW('Hygiene Data'!F175)))</f>
        <v/>
      </c>
      <c r="DX181" s="373" t="str">
        <f ca="1">+IF(OFFSET('Hygiene Data'!$G$11,0,10*ROW('Hygiene Data'!G175))="","",OFFSET('Hygiene Data'!$G$11,0,10*ROW('Hygiene Data'!G175)))</f>
        <v/>
      </c>
      <c r="DY181" s="373" t="str">
        <f ca="1">+IF(OFFSET('Hygiene Data'!$G$12,0,10*ROW('Hygiene Data'!G175))="","",OFFSET('Hygiene Data'!$G$12,0,10*ROW('Hygiene Data'!G175)))</f>
        <v/>
      </c>
      <c r="DZ181" s="373" t="str">
        <f ca="1">+IF(OFFSET('Hygiene Data'!$G$13,0,10*ROW('Hygiene Data'!G175))="","",OFFSET('Hygiene Data'!$G$13,0,10*ROW('Hygiene Data'!G175)))</f>
        <v/>
      </c>
      <c r="EA181" s="373" t="str">
        <f ca="1">+IF(OFFSET('Hygiene Data'!$H$11,0,10*ROW('Hygiene Data'!H175))="","",OFFSET('Hygiene Data'!$H$11,0,10*ROW('Hygiene Data'!H175)))</f>
        <v/>
      </c>
      <c r="EB181" s="373" t="str">
        <f ca="1">+IF(OFFSET('Hygiene Data'!$H$12,0,10*ROW('Hygiene Data'!H175))="","",OFFSET('Hygiene Data'!$H$12,0,10*ROW('Hygiene Data'!H175)))</f>
        <v/>
      </c>
      <c r="EC181" s="373" t="str">
        <f ca="1">+IF(OFFSET('Hygiene Data'!$H$13,0,10*ROW('Hygiene Data'!H175))="","",OFFSET('Hygiene Data'!$H$13,0,10*ROW('Hygiene Data'!H175)))</f>
        <v/>
      </c>
      <c r="ED181" s="373" t="str">
        <f ca="1">+IF(OFFSET('Hygiene Data'!$I$11,0,10*ROW('Hygiene Data'!I175))="","",OFFSET('Hygiene Data'!$I$11,0,10*ROW('Hygiene Data'!I175)))</f>
        <v/>
      </c>
      <c r="EE181" s="373" t="str">
        <f ca="1">+IF(OFFSET('Hygiene Data'!$I$12,0,10*ROW('Hygiene Data'!I175))="","",OFFSET('Hygiene Data'!$I$12,0,10*ROW('Hygiene Data'!I175)))</f>
        <v/>
      </c>
      <c r="EF181" s="373" t="str">
        <f ca="1">+IF(OFFSET('Hygiene Data'!$I$13,0,10*ROW('Hygiene Data'!I175))="","",OFFSET('Hygiene Data'!$I$13,0,10*ROW('Hygiene Data'!I175)))</f>
        <v/>
      </c>
    </row>
    <row r="182" spans="1:136" x14ac:dyDescent="0.25">
      <c r="A182" s="482" t="str">
        <f ca="1">+IF(OFFSET('Water Data'!$B$2,0,10*ROW('Water Data'!E176))="","",OFFSET('Water Data'!$B$2,0,10*ROW('Water Data'!E176)))</f>
        <v/>
      </c>
      <c r="B182" s="48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9" t="str">
        <f t="shared" ca="1" si="2"/>
        <v/>
      </c>
      <c r="D182" s="51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3" t="str">
        <f ca="1">+IF(OFFSET('Water Data'!$D$27,0,10*ROW('Water Data'!D176))="","",OFFSET('Water Data'!$D$27,0,10*ROW('Water Data'!D176)))</f>
        <v/>
      </c>
      <c r="BT182" s="373" t="str">
        <f ca="1">+IF(OFFSET('Water Data'!$D$28,0,10*ROW('Water Data'!D176))="","",OFFSET('Water Data'!$D$28,0,10*ROW('Water Data'!D176)))</f>
        <v/>
      </c>
      <c r="BU182" s="373" t="str">
        <f ca="1">+IF(OFFSET('Water Data'!$D$29,0,10*ROW('Water Data'!D176))="","",OFFSET('Water Data'!$D$29,0,10*ROW('Water Data'!D176)))</f>
        <v/>
      </c>
      <c r="BV182" s="373" t="str">
        <f ca="1">+IF(OFFSET('Water Data'!$E$27,0,10*ROW('Water Data'!E176))="","",OFFSET('Water Data'!$E$27,0,10*ROW('Water Data'!E176)))</f>
        <v/>
      </c>
      <c r="BW182" s="373" t="str">
        <f ca="1">+IF(OFFSET('Water Data'!$E$28,0,10*ROW('Water Data'!E176))="","",OFFSET('Water Data'!$E$28,0,10*ROW('Water Data'!E176)))</f>
        <v/>
      </c>
      <c r="BX182" s="373" t="str">
        <f ca="1">+IF(OFFSET('Water Data'!$E$29,0,10*ROW('Water Data'!E176))="","",OFFSET('Water Data'!$E$29,0,10*ROW('Water Data'!E176)))</f>
        <v/>
      </c>
      <c r="BY182" s="373" t="str">
        <f ca="1">+IF(OFFSET('Water Data'!$F$27,0,10*ROW('Water Data'!F176))="","",OFFSET('Water Data'!$F$27,0,10*ROW('Water Data'!F176)))</f>
        <v/>
      </c>
      <c r="BZ182" s="373" t="str">
        <f ca="1">+IF(OFFSET('Water Data'!$F$28,0,10*ROW('Water Data'!F176))="","",OFFSET('Water Data'!$F$28,0,10*ROW('Water Data'!F176)))</f>
        <v/>
      </c>
      <c r="CA182" s="373" t="str">
        <f ca="1">+IF(OFFSET('Water Data'!$F$29,0,10*ROW('Water Data'!F176))="","",OFFSET('Water Data'!$F$29,0,10*ROW('Water Data'!F176)))</f>
        <v/>
      </c>
      <c r="CB182" s="373" t="str">
        <f ca="1">+IF(OFFSET('Water Data'!$G$27,0,10*ROW('Water Data'!G176))="","",OFFSET('Water Data'!$G$27,0,10*ROW('Water Data'!G176)))</f>
        <v/>
      </c>
      <c r="CC182" s="373" t="str">
        <f ca="1">+IF(OFFSET('Water Data'!$G$28,0,10*ROW('Water Data'!G176))="","",OFFSET('Water Data'!$G$28,0,10*ROW('Water Data'!G176)))</f>
        <v/>
      </c>
      <c r="CD182" s="373" t="str">
        <f ca="1">+IF(OFFSET('Water Data'!$G$29,0,10*ROW('Water Data'!G176))="","",OFFSET('Water Data'!$G$29,0,10*ROW('Water Data'!G176)))</f>
        <v/>
      </c>
      <c r="CE182" s="373" t="str">
        <f ca="1">+IF(OFFSET('Water Data'!$H$27,0,10*ROW('Water Data'!H176))="","",OFFSET('Water Data'!$H$27,0,10*ROW('Water Data'!H176)))</f>
        <v/>
      </c>
      <c r="CF182" s="373" t="str">
        <f ca="1">+IF(OFFSET('Water Data'!$H$28,0,10*ROW('Water Data'!H176))="","",OFFSET('Water Data'!$H$28,0,10*ROW('Water Data'!H176)))</f>
        <v/>
      </c>
      <c r="CG182" s="373" t="str">
        <f ca="1">+IF(OFFSET('Water Data'!$H$29,0,10*ROW('Water Data'!H176))="","",OFFSET('Water Data'!$H$29,0,10*ROW('Water Data'!H176)))</f>
        <v/>
      </c>
      <c r="CH182" s="373" t="str">
        <f ca="1">+IF(OFFSET('Water Data'!$I$27,0,10*ROW('Water Data'!I176))="","",OFFSET('Water Data'!$I$27,0,10*ROW('Water Data'!I176)))</f>
        <v/>
      </c>
      <c r="CI182" s="373" t="str">
        <f ca="1">+IF(OFFSET('Water Data'!$I$28,0,10*ROW('Water Data'!I176))="","",OFFSET('Water Data'!$I$28,0,10*ROW('Water Data'!I176)))</f>
        <v/>
      </c>
      <c r="CJ182" s="373" t="str">
        <f ca="1">+IF(OFFSET('Water Data'!$I$29,0,10*ROW('Water Data'!I176))="","",OFFSET('Water Data'!$I$29,0,10*ROW('Water Data'!I176)))</f>
        <v/>
      </c>
      <c r="CK182" s="373" t="str">
        <f ca="1">+IF(OFFSET('Sanitation Data'!$D$28,0,10*ROW('Sanitation Data'!D176))="","",OFFSET('Sanitation Data'!$D$28,0,10*ROW('Sanitation Data'!D176)))</f>
        <v/>
      </c>
      <c r="CL182" s="373" t="str">
        <f ca="1">+IF(OFFSET('Sanitation Data'!$D$29,0,10*ROW('Sanitation Data'!D176))="","",OFFSET('Sanitation Data'!$D$29,0,10*ROW('Sanitation Data'!D176)))</f>
        <v/>
      </c>
      <c r="CM182" s="373" t="str">
        <f ca="1">+IF(OFFSET('Sanitation Data'!$D$30,0,10*ROW('Sanitation Data'!D176))="","",OFFSET('Sanitation Data'!$D$30,0,10*ROW('Sanitation Data'!D176)))</f>
        <v/>
      </c>
      <c r="CN182" s="373" t="str">
        <f ca="1">+IF(OFFSET('Sanitation Data'!$D$31,0,10*ROW('Sanitation Data'!D176))="","",OFFSET('Sanitation Data'!$D$31,0,10*ROW('Sanitation Data'!D176)))</f>
        <v/>
      </c>
      <c r="CO182" s="373" t="str">
        <f ca="1">+IF(OFFSET('Sanitation Data'!$D$32,0,10*ROW('Sanitation Data'!D176))="","",OFFSET('Sanitation Data'!$D$32,0,10*ROW('Sanitation Data'!D176)))</f>
        <v/>
      </c>
      <c r="CP182" s="373" t="str">
        <f ca="1">+IF(OFFSET('Sanitation Data'!$E$28,0,10*ROW('Sanitation Data'!E176))="","",OFFSET('Sanitation Data'!$E$28,0,10*ROW('Sanitation Data'!E176)))</f>
        <v/>
      </c>
      <c r="CQ182" s="373" t="str">
        <f ca="1">+IF(OFFSET('Sanitation Data'!$E$29,0,10*ROW('Sanitation Data'!E176))="","",OFFSET('Sanitation Data'!$E$29,0,10*ROW('Sanitation Data'!E176)))</f>
        <v/>
      </c>
      <c r="CR182" s="373" t="str">
        <f ca="1">+IF(OFFSET('Sanitation Data'!$E$30,0,10*ROW('Sanitation Data'!E176))="","",OFFSET('Sanitation Data'!$E$30,0,10*ROW('Sanitation Data'!E176)))</f>
        <v/>
      </c>
      <c r="CS182" s="373" t="str">
        <f ca="1">+IF(OFFSET('Sanitation Data'!$E$31,0,10*ROW('Sanitation Data'!E176))="","",OFFSET('Sanitation Data'!$E$31,0,10*ROW('Sanitation Data'!E176)))</f>
        <v/>
      </c>
      <c r="CT182" s="373" t="str">
        <f ca="1">+IF(OFFSET('Sanitation Data'!$E$32,0,10*ROW('Sanitation Data'!E176))="","",OFFSET('Sanitation Data'!$E$32,0,10*ROW('Sanitation Data'!E176)))</f>
        <v/>
      </c>
      <c r="CU182" s="373" t="str">
        <f ca="1">+IF(OFFSET('Sanitation Data'!$F$28,0,10*ROW('Sanitation Data'!F176))="","",OFFSET('Sanitation Data'!$F$28,0,10*ROW('Sanitation Data'!F176)))</f>
        <v/>
      </c>
      <c r="CV182" s="373" t="str">
        <f ca="1">+IF(OFFSET('Sanitation Data'!$F$29,0,10*ROW('Sanitation Data'!F176))="","",OFFSET('Sanitation Data'!$F$29,0,10*ROW('Sanitation Data'!F176)))</f>
        <v/>
      </c>
      <c r="CW182" s="373" t="str">
        <f ca="1">+IF(OFFSET('Sanitation Data'!$F$30,0,10*ROW('Sanitation Data'!F176))="","",OFFSET('Sanitation Data'!$F$30,0,10*ROW('Sanitation Data'!F176)))</f>
        <v/>
      </c>
      <c r="CX182" s="373" t="str">
        <f ca="1">+IF(OFFSET('Sanitation Data'!$F$31,0,10*ROW('Sanitation Data'!F176))="","",OFFSET('Sanitation Data'!$F$31,0,10*ROW('Sanitation Data'!F176)))</f>
        <v/>
      </c>
      <c r="CY182" s="373" t="str">
        <f ca="1">+IF(OFFSET('Sanitation Data'!$F$32,0,10*ROW('Sanitation Data'!F176))="","",OFFSET('Sanitation Data'!$F$32,0,10*ROW('Sanitation Data'!F176)))</f>
        <v/>
      </c>
      <c r="CZ182" s="373" t="str">
        <f ca="1">+IF(OFFSET('Sanitation Data'!$G$28,0,10*ROW('Sanitation Data'!G176))="","",OFFSET('Sanitation Data'!$G$28,0,10*ROW('Sanitation Data'!G176)))</f>
        <v/>
      </c>
      <c r="DA182" s="373" t="str">
        <f ca="1">+IF(OFFSET('Sanitation Data'!$G$29,0,10*ROW('Sanitation Data'!G176))="","",OFFSET('Sanitation Data'!$G$29,0,10*ROW('Sanitation Data'!G176)))</f>
        <v/>
      </c>
      <c r="DB182" s="373" t="str">
        <f ca="1">+IF(OFFSET('Sanitation Data'!$G$30,0,10*ROW('Sanitation Data'!G176))="","",OFFSET('Sanitation Data'!$G$30,0,10*ROW('Sanitation Data'!G176)))</f>
        <v/>
      </c>
      <c r="DC182" s="373" t="str">
        <f ca="1">+IF(OFFSET('Sanitation Data'!$G$31,0,10*ROW('Sanitation Data'!G176))="","",OFFSET('Sanitation Data'!$G$31,0,10*ROW('Sanitation Data'!G176)))</f>
        <v/>
      </c>
      <c r="DD182" s="373" t="str">
        <f ca="1">+IF(OFFSET('Sanitation Data'!$G$32,0,10*ROW('Sanitation Data'!G176))="","",OFFSET('Sanitation Data'!$G$32,0,10*ROW('Sanitation Data'!G176)))</f>
        <v/>
      </c>
      <c r="DE182" s="373" t="str">
        <f ca="1">+IF(OFFSET('Sanitation Data'!$H$28,0,10*ROW('Sanitation Data'!H176))="","",OFFSET('Sanitation Data'!$H$28,0,10*ROW('Sanitation Data'!H176)))</f>
        <v/>
      </c>
      <c r="DF182" s="373" t="str">
        <f ca="1">+IF(OFFSET('Sanitation Data'!$H$29,0,10*ROW('Sanitation Data'!H176))="","",OFFSET('Sanitation Data'!$H$29,0,10*ROW('Sanitation Data'!H176)))</f>
        <v/>
      </c>
      <c r="DG182" s="373" t="str">
        <f ca="1">+IF(OFFSET('Sanitation Data'!$H$30,0,10*ROW('Sanitation Data'!H176))="","",OFFSET('Sanitation Data'!$H$30,0,10*ROW('Sanitation Data'!H176)))</f>
        <v/>
      </c>
      <c r="DH182" s="373" t="str">
        <f ca="1">+IF(OFFSET('Sanitation Data'!$H$31,0,10*ROW('Sanitation Data'!H176))="","",OFFSET('Sanitation Data'!$H$31,0,10*ROW('Sanitation Data'!H176)))</f>
        <v/>
      </c>
      <c r="DI182" s="373" t="str">
        <f ca="1">+IF(OFFSET('Sanitation Data'!$H$32,0,10*ROW('Sanitation Data'!H176))="","",OFFSET('Sanitation Data'!$H$32,0,10*ROW('Sanitation Data'!H176)))</f>
        <v/>
      </c>
      <c r="DJ182" s="373" t="str">
        <f ca="1">+IF(OFFSET('Sanitation Data'!$I$28,0,10*ROW('Sanitation Data'!I176))="","",OFFSET('Sanitation Data'!$I$28,0,10*ROW('Sanitation Data'!I176)))</f>
        <v/>
      </c>
      <c r="DK182" s="373" t="str">
        <f ca="1">+IF(OFFSET('Sanitation Data'!$I$29,0,10*ROW('Sanitation Data'!I176))="","",OFFSET('Sanitation Data'!$I$29,0,10*ROW('Sanitation Data'!I176)))</f>
        <v/>
      </c>
      <c r="DL182" s="373" t="str">
        <f ca="1">+IF(OFFSET('Sanitation Data'!$I$30,0,10*ROW('Sanitation Data'!I176))="","",OFFSET('Sanitation Data'!$I$30,0,10*ROW('Sanitation Data'!I176)))</f>
        <v/>
      </c>
      <c r="DM182" s="373" t="str">
        <f ca="1">+IF(OFFSET('Sanitation Data'!$I$31,0,10*ROW('Sanitation Data'!I176))="","",OFFSET('Sanitation Data'!$I$31,0,10*ROW('Sanitation Data'!I176)))</f>
        <v/>
      </c>
      <c r="DN182" s="373" t="str">
        <f ca="1">+IF(OFFSET('Sanitation Data'!$I$32,0,10*ROW('Sanitation Data'!I176))="","",OFFSET('Sanitation Data'!$I$32,0,10*ROW('Sanitation Data'!I176)))</f>
        <v/>
      </c>
      <c r="DO182" s="373" t="str">
        <f ca="1">+IF(OFFSET('Hygiene Data'!$D$11,0,10*ROW('Hygiene Data'!D176))="","",OFFSET('Hygiene Data'!$D$11,0,10*ROW('Hygiene Data'!D176)))</f>
        <v/>
      </c>
      <c r="DP182" s="373" t="str">
        <f ca="1">+IF(OFFSET('Hygiene Data'!$D$12,0,10*ROW('Hygiene Data'!D176))="","",OFFSET('Hygiene Data'!$D$12,0,10*ROW('Hygiene Data'!D176)))</f>
        <v/>
      </c>
      <c r="DQ182" s="373" t="str">
        <f ca="1">+IF(OFFSET('Hygiene Data'!$D$13,0,10*ROW('Hygiene Data'!D176))="","",OFFSET('Hygiene Data'!$D$13,0,10*ROW('Hygiene Data'!D176)))</f>
        <v/>
      </c>
      <c r="DR182" s="373" t="str">
        <f ca="1">+IF(OFFSET('Hygiene Data'!$E$11,0,10*ROW('Hygiene Data'!E176))="","",OFFSET('Hygiene Data'!$E$11,0,10*ROW('Hygiene Data'!E176)))</f>
        <v/>
      </c>
      <c r="DS182" s="373" t="str">
        <f ca="1">+IF(OFFSET('Hygiene Data'!$E$12,0,10*ROW('Hygiene Data'!E176))="","",OFFSET('Hygiene Data'!$E$12,0,10*ROW('Hygiene Data'!E176)))</f>
        <v/>
      </c>
      <c r="DT182" s="373" t="str">
        <f ca="1">+IF(OFFSET('Hygiene Data'!$E$13,0,10*ROW('Hygiene Data'!E176))="","",OFFSET('Hygiene Data'!$E$13,0,10*ROW('Hygiene Data'!E176)))</f>
        <v/>
      </c>
      <c r="DU182" s="373" t="str">
        <f ca="1">+IF(OFFSET('Hygiene Data'!$F$11,0,10*ROW('Hygiene Data'!F176))="","",OFFSET('Hygiene Data'!$F$11,0,10*ROW('Hygiene Data'!F176)))</f>
        <v/>
      </c>
      <c r="DV182" s="373" t="str">
        <f ca="1">+IF(OFFSET('Hygiene Data'!$F$12,0,10*ROW('Hygiene Data'!F176))="","",OFFSET('Hygiene Data'!$F$12,0,10*ROW('Hygiene Data'!F176)))</f>
        <v/>
      </c>
      <c r="DW182" s="373" t="str">
        <f ca="1">+IF(OFFSET('Hygiene Data'!$F$13,0,10*ROW('Hygiene Data'!F176))="","",OFFSET('Hygiene Data'!$F$13,0,10*ROW('Hygiene Data'!F176)))</f>
        <v/>
      </c>
      <c r="DX182" s="373" t="str">
        <f ca="1">+IF(OFFSET('Hygiene Data'!$G$11,0,10*ROW('Hygiene Data'!G176))="","",OFFSET('Hygiene Data'!$G$11,0,10*ROW('Hygiene Data'!G176)))</f>
        <v/>
      </c>
      <c r="DY182" s="373" t="str">
        <f ca="1">+IF(OFFSET('Hygiene Data'!$G$12,0,10*ROW('Hygiene Data'!G176))="","",OFFSET('Hygiene Data'!$G$12,0,10*ROW('Hygiene Data'!G176)))</f>
        <v/>
      </c>
      <c r="DZ182" s="373" t="str">
        <f ca="1">+IF(OFFSET('Hygiene Data'!$G$13,0,10*ROW('Hygiene Data'!G176))="","",OFFSET('Hygiene Data'!$G$13,0,10*ROW('Hygiene Data'!G176)))</f>
        <v/>
      </c>
      <c r="EA182" s="373" t="str">
        <f ca="1">+IF(OFFSET('Hygiene Data'!$H$11,0,10*ROW('Hygiene Data'!H176))="","",OFFSET('Hygiene Data'!$H$11,0,10*ROW('Hygiene Data'!H176)))</f>
        <v/>
      </c>
      <c r="EB182" s="373" t="str">
        <f ca="1">+IF(OFFSET('Hygiene Data'!$H$12,0,10*ROW('Hygiene Data'!H176))="","",OFFSET('Hygiene Data'!$H$12,0,10*ROW('Hygiene Data'!H176)))</f>
        <v/>
      </c>
      <c r="EC182" s="373" t="str">
        <f ca="1">+IF(OFFSET('Hygiene Data'!$H$13,0,10*ROW('Hygiene Data'!H176))="","",OFFSET('Hygiene Data'!$H$13,0,10*ROW('Hygiene Data'!H176)))</f>
        <v/>
      </c>
      <c r="ED182" s="373" t="str">
        <f ca="1">+IF(OFFSET('Hygiene Data'!$I$11,0,10*ROW('Hygiene Data'!I176))="","",OFFSET('Hygiene Data'!$I$11,0,10*ROW('Hygiene Data'!I176)))</f>
        <v/>
      </c>
      <c r="EE182" s="373" t="str">
        <f ca="1">+IF(OFFSET('Hygiene Data'!$I$12,0,10*ROW('Hygiene Data'!I176))="","",OFFSET('Hygiene Data'!$I$12,0,10*ROW('Hygiene Data'!I176)))</f>
        <v/>
      </c>
      <c r="EF182" s="373" t="str">
        <f ca="1">+IF(OFFSET('Hygiene Data'!$I$13,0,10*ROW('Hygiene Data'!I176))="","",OFFSET('Hygiene Data'!$I$13,0,10*ROW('Hygiene Data'!I176)))</f>
        <v/>
      </c>
    </row>
    <row r="183" spans="1:136" x14ac:dyDescent="0.25">
      <c r="A183" s="482" t="str">
        <f ca="1">+IF(OFFSET('Water Data'!$B$2,0,10*ROW('Water Data'!E177))="","",OFFSET('Water Data'!$B$2,0,10*ROW('Water Data'!E177)))</f>
        <v/>
      </c>
      <c r="B183" s="48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9" t="str">
        <f t="shared" ca="1" si="2"/>
        <v/>
      </c>
      <c r="D183" s="51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3" t="str">
        <f ca="1">+IF(OFFSET('Water Data'!$D$27,0,10*ROW('Water Data'!D177))="","",OFFSET('Water Data'!$D$27,0,10*ROW('Water Data'!D177)))</f>
        <v/>
      </c>
      <c r="BT183" s="373" t="str">
        <f ca="1">+IF(OFFSET('Water Data'!$D$28,0,10*ROW('Water Data'!D177))="","",OFFSET('Water Data'!$D$28,0,10*ROW('Water Data'!D177)))</f>
        <v/>
      </c>
      <c r="BU183" s="373" t="str">
        <f ca="1">+IF(OFFSET('Water Data'!$D$29,0,10*ROW('Water Data'!D177))="","",OFFSET('Water Data'!$D$29,0,10*ROW('Water Data'!D177)))</f>
        <v/>
      </c>
      <c r="BV183" s="373" t="str">
        <f ca="1">+IF(OFFSET('Water Data'!$E$27,0,10*ROW('Water Data'!E177))="","",OFFSET('Water Data'!$E$27,0,10*ROW('Water Data'!E177)))</f>
        <v/>
      </c>
      <c r="BW183" s="373" t="str">
        <f ca="1">+IF(OFFSET('Water Data'!$E$28,0,10*ROW('Water Data'!E177))="","",OFFSET('Water Data'!$E$28,0,10*ROW('Water Data'!E177)))</f>
        <v/>
      </c>
      <c r="BX183" s="373" t="str">
        <f ca="1">+IF(OFFSET('Water Data'!$E$29,0,10*ROW('Water Data'!E177))="","",OFFSET('Water Data'!$E$29,0,10*ROW('Water Data'!E177)))</f>
        <v/>
      </c>
      <c r="BY183" s="373" t="str">
        <f ca="1">+IF(OFFSET('Water Data'!$F$27,0,10*ROW('Water Data'!F177))="","",OFFSET('Water Data'!$F$27,0,10*ROW('Water Data'!F177)))</f>
        <v/>
      </c>
      <c r="BZ183" s="373" t="str">
        <f ca="1">+IF(OFFSET('Water Data'!$F$28,0,10*ROW('Water Data'!F177))="","",OFFSET('Water Data'!$F$28,0,10*ROW('Water Data'!F177)))</f>
        <v/>
      </c>
      <c r="CA183" s="373" t="str">
        <f ca="1">+IF(OFFSET('Water Data'!$F$29,0,10*ROW('Water Data'!F177))="","",OFFSET('Water Data'!$F$29,0,10*ROW('Water Data'!F177)))</f>
        <v/>
      </c>
      <c r="CB183" s="373" t="str">
        <f ca="1">+IF(OFFSET('Water Data'!$G$27,0,10*ROW('Water Data'!G177))="","",OFFSET('Water Data'!$G$27,0,10*ROW('Water Data'!G177)))</f>
        <v/>
      </c>
      <c r="CC183" s="373" t="str">
        <f ca="1">+IF(OFFSET('Water Data'!$G$28,0,10*ROW('Water Data'!G177))="","",OFFSET('Water Data'!$G$28,0,10*ROW('Water Data'!G177)))</f>
        <v/>
      </c>
      <c r="CD183" s="373" t="str">
        <f ca="1">+IF(OFFSET('Water Data'!$G$29,0,10*ROW('Water Data'!G177))="","",OFFSET('Water Data'!$G$29,0,10*ROW('Water Data'!G177)))</f>
        <v/>
      </c>
      <c r="CE183" s="373" t="str">
        <f ca="1">+IF(OFFSET('Water Data'!$H$27,0,10*ROW('Water Data'!H177))="","",OFFSET('Water Data'!$H$27,0,10*ROW('Water Data'!H177)))</f>
        <v/>
      </c>
      <c r="CF183" s="373" t="str">
        <f ca="1">+IF(OFFSET('Water Data'!$H$28,0,10*ROW('Water Data'!H177))="","",OFFSET('Water Data'!$H$28,0,10*ROW('Water Data'!H177)))</f>
        <v/>
      </c>
      <c r="CG183" s="373" t="str">
        <f ca="1">+IF(OFFSET('Water Data'!$H$29,0,10*ROW('Water Data'!H177))="","",OFFSET('Water Data'!$H$29,0,10*ROW('Water Data'!H177)))</f>
        <v/>
      </c>
      <c r="CH183" s="373" t="str">
        <f ca="1">+IF(OFFSET('Water Data'!$I$27,0,10*ROW('Water Data'!I177))="","",OFFSET('Water Data'!$I$27,0,10*ROW('Water Data'!I177)))</f>
        <v/>
      </c>
      <c r="CI183" s="373" t="str">
        <f ca="1">+IF(OFFSET('Water Data'!$I$28,0,10*ROW('Water Data'!I177))="","",OFFSET('Water Data'!$I$28,0,10*ROW('Water Data'!I177)))</f>
        <v/>
      </c>
      <c r="CJ183" s="373" t="str">
        <f ca="1">+IF(OFFSET('Water Data'!$I$29,0,10*ROW('Water Data'!I177))="","",OFFSET('Water Data'!$I$29,0,10*ROW('Water Data'!I177)))</f>
        <v/>
      </c>
      <c r="CK183" s="373" t="str">
        <f ca="1">+IF(OFFSET('Sanitation Data'!$D$28,0,10*ROW('Sanitation Data'!D177))="","",OFFSET('Sanitation Data'!$D$28,0,10*ROW('Sanitation Data'!D177)))</f>
        <v/>
      </c>
      <c r="CL183" s="373" t="str">
        <f ca="1">+IF(OFFSET('Sanitation Data'!$D$29,0,10*ROW('Sanitation Data'!D177))="","",OFFSET('Sanitation Data'!$D$29,0,10*ROW('Sanitation Data'!D177)))</f>
        <v/>
      </c>
      <c r="CM183" s="373" t="str">
        <f ca="1">+IF(OFFSET('Sanitation Data'!$D$30,0,10*ROW('Sanitation Data'!D177))="","",OFFSET('Sanitation Data'!$D$30,0,10*ROW('Sanitation Data'!D177)))</f>
        <v/>
      </c>
      <c r="CN183" s="373" t="str">
        <f ca="1">+IF(OFFSET('Sanitation Data'!$D$31,0,10*ROW('Sanitation Data'!D177))="","",OFFSET('Sanitation Data'!$D$31,0,10*ROW('Sanitation Data'!D177)))</f>
        <v/>
      </c>
      <c r="CO183" s="373" t="str">
        <f ca="1">+IF(OFFSET('Sanitation Data'!$D$32,0,10*ROW('Sanitation Data'!D177))="","",OFFSET('Sanitation Data'!$D$32,0,10*ROW('Sanitation Data'!D177)))</f>
        <v/>
      </c>
      <c r="CP183" s="373" t="str">
        <f ca="1">+IF(OFFSET('Sanitation Data'!$E$28,0,10*ROW('Sanitation Data'!E177))="","",OFFSET('Sanitation Data'!$E$28,0,10*ROW('Sanitation Data'!E177)))</f>
        <v/>
      </c>
      <c r="CQ183" s="373" t="str">
        <f ca="1">+IF(OFFSET('Sanitation Data'!$E$29,0,10*ROW('Sanitation Data'!E177))="","",OFFSET('Sanitation Data'!$E$29,0,10*ROW('Sanitation Data'!E177)))</f>
        <v/>
      </c>
      <c r="CR183" s="373" t="str">
        <f ca="1">+IF(OFFSET('Sanitation Data'!$E$30,0,10*ROW('Sanitation Data'!E177))="","",OFFSET('Sanitation Data'!$E$30,0,10*ROW('Sanitation Data'!E177)))</f>
        <v/>
      </c>
      <c r="CS183" s="373" t="str">
        <f ca="1">+IF(OFFSET('Sanitation Data'!$E$31,0,10*ROW('Sanitation Data'!E177))="","",OFFSET('Sanitation Data'!$E$31,0,10*ROW('Sanitation Data'!E177)))</f>
        <v/>
      </c>
      <c r="CT183" s="373" t="str">
        <f ca="1">+IF(OFFSET('Sanitation Data'!$E$32,0,10*ROW('Sanitation Data'!E177))="","",OFFSET('Sanitation Data'!$E$32,0,10*ROW('Sanitation Data'!E177)))</f>
        <v/>
      </c>
      <c r="CU183" s="373" t="str">
        <f ca="1">+IF(OFFSET('Sanitation Data'!$F$28,0,10*ROW('Sanitation Data'!F177))="","",OFFSET('Sanitation Data'!$F$28,0,10*ROW('Sanitation Data'!F177)))</f>
        <v/>
      </c>
      <c r="CV183" s="373" t="str">
        <f ca="1">+IF(OFFSET('Sanitation Data'!$F$29,0,10*ROW('Sanitation Data'!F177))="","",OFFSET('Sanitation Data'!$F$29,0,10*ROW('Sanitation Data'!F177)))</f>
        <v/>
      </c>
      <c r="CW183" s="373" t="str">
        <f ca="1">+IF(OFFSET('Sanitation Data'!$F$30,0,10*ROW('Sanitation Data'!F177))="","",OFFSET('Sanitation Data'!$F$30,0,10*ROW('Sanitation Data'!F177)))</f>
        <v/>
      </c>
      <c r="CX183" s="373" t="str">
        <f ca="1">+IF(OFFSET('Sanitation Data'!$F$31,0,10*ROW('Sanitation Data'!F177))="","",OFFSET('Sanitation Data'!$F$31,0,10*ROW('Sanitation Data'!F177)))</f>
        <v/>
      </c>
      <c r="CY183" s="373" t="str">
        <f ca="1">+IF(OFFSET('Sanitation Data'!$F$32,0,10*ROW('Sanitation Data'!F177))="","",OFFSET('Sanitation Data'!$F$32,0,10*ROW('Sanitation Data'!F177)))</f>
        <v/>
      </c>
      <c r="CZ183" s="373" t="str">
        <f ca="1">+IF(OFFSET('Sanitation Data'!$G$28,0,10*ROW('Sanitation Data'!G177))="","",OFFSET('Sanitation Data'!$G$28,0,10*ROW('Sanitation Data'!G177)))</f>
        <v/>
      </c>
      <c r="DA183" s="373" t="str">
        <f ca="1">+IF(OFFSET('Sanitation Data'!$G$29,0,10*ROW('Sanitation Data'!G177))="","",OFFSET('Sanitation Data'!$G$29,0,10*ROW('Sanitation Data'!G177)))</f>
        <v/>
      </c>
      <c r="DB183" s="373" t="str">
        <f ca="1">+IF(OFFSET('Sanitation Data'!$G$30,0,10*ROW('Sanitation Data'!G177))="","",OFFSET('Sanitation Data'!$G$30,0,10*ROW('Sanitation Data'!G177)))</f>
        <v/>
      </c>
      <c r="DC183" s="373" t="str">
        <f ca="1">+IF(OFFSET('Sanitation Data'!$G$31,0,10*ROW('Sanitation Data'!G177))="","",OFFSET('Sanitation Data'!$G$31,0,10*ROW('Sanitation Data'!G177)))</f>
        <v/>
      </c>
      <c r="DD183" s="373" t="str">
        <f ca="1">+IF(OFFSET('Sanitation Data'!$G$32,0,10*ROW('Sanitation Data'!G177))="","",OFFSET('Sanitation Data'!$G$32,0,10*ROW('Sanitation Data'!G177)))</f>
        <v/>
      </c>
      <c r="DE183" s="373" t="str">
        <f ca="1">+IF(OFFSET('Sanitation Data'!$H$28,0,10*ROW('Sanitation Data'!H177))="","",OFFSET('Sanitation Data'!$H$28,0,10*ROW('Sanitation Data'!H177)))</f>
        <v/>
      </c>
      <c r="DF183" s="373" t="str">
        <f ca="1">+IF(OFFSET('Sanitation Data'!$H$29,0,10*ROW('Sanitation Data'!H177))="","",OFFSET('Sanitation Data'!$H$29,0,10*ROW('Sanitation Data'!H177)))</f>
        <v/>
      </c>
      <c r="DG183" s="373" t="str">
        <f ca="1">+IF(OFFSET('Sanitation Data'!$H$30,0,10*ROW('Sanitation Data'!H177))="","",OFFSET('Sanitation Data'!$H$30,0,10*ROW('Sanitation Data'!H177)))</f>
        <v/>
      </c>
      <c r="DH183" s="373" t="str">
        <f ca="1">+IF(OFFSET('Sanitation Data'!$H$31,0,10*ROW('Sanitation Data'!H177))="","",OFFSET('Sanitation Data'!$H$31,0,10*ROW('Sanitation Data'!H177)))</f>
        <v/>
      </c>
      <c r="DI183" s="373" t="str">
        <f ca="1">+IF(OFFSET('Sanitation Data'!$H$32,0,10*ROW('Sanitation Data'!H177))="","",OFFSET('Sanitation Data'!$H$32,0,10*ROW('Sanitation Data'!H177)))</f>
        <v/>
      </c>
      <c r="DJ183" s="373" t="str">
        <f ca="1">+IF(OFFSET('Sanitation Data'!$I$28,0,10*ROW('Sanitation Data'!I177))="","",OFFSET('Sanitation Data'!$I$28,0,10*ROW('Sanitation Data'!I177)))</f>
        <v/>
      </c>
      <c r="DK183" s="373" t="str">
        <f ca="1">+IF(OFFSET('Sanitation Data'!$I$29,0,10*ROW('Sanitation Data'!I177))="","",OFFSET('Sanitation Data'!$I$29,0,10*ROW('Sanitation Data'!I177)))</f>
        <v/>
      </c>
      <c r="DL183" s="373" t="str">
        <f ca="1">+IF(OFFSET('Sanitation Data'!$I$30,0,10*ROW('Sanitation Data'!I177))="","",OFFSET('Sanitation Data'!$I$30,0,10*ROW('Sanitation Data'!I177)))</f>
        <v/>
      </c>
      <c r="DM183" s="373" t="str">
        <f ca="1">+IF(OFFSET('Sanitation Data'!$I$31,0,10*ROW('Sanitation Data'!I177))="","",OFFSET('Sanitation Data'!$I$31,0,10*ROW('Sanitation Data'!I177)))</f>
        <v/>
      </c>
      <c r="DN183" s="373" t="str">
        <f ca="1">+IF(OFFSET('Sanitation Data'!$I$32,0,10*ROW('Sanitation Data'!I177))="","",OFFSET('Sanitation Data'!$I$32,0,10*ROW('Sanitation Data'!I177)))</f>
        <v/>
      </c>
      <c r="DO183" s="373" t="str">
        <f ca="1">+IF(OFFSET('Hygiene Data'!$D$11,0,10*ROW('Hygiene Data'!D177))="","",OFFSET('Hygiene Data'!$D$11,0,10*ROW('Hygiene Data'!D177)))</f>
        <v/>
      </c>
      <c r="DP183" s="373" t="str">
        <f ca="1">+IF(OFFSET('Hygiene Data'!$D$12,0,10*ROW('Hygiene Data'!D177))="","",OFFSET('Hygiene Data'!$D$12,0,10*ROW('Hygiene Data'!D177)))</f>
        <v/>
      </c>
      <c r="DQ183" s="373" t="str">
        <f ca="1">+IF(OFFSET('Hygiene Data'!$D$13,0,10*ROW('Hygiene Data'!D177))="","",OFFSET('Hygiene Data'!$D$13,0,10*ROW('Hygiene Data'!D177)))</f>
        <v/>
      </c>
      <c r="DR183" s="373" t="str">
        <f ca="1">+IF(OFFSET('Hygiene Data'!$E$11,0,10*ROW('Hygiene Data'!E177))="","",OFFSET('Hygiene Data'!$E$11,0,10*ROW('Hygiene Data'!E177)))</f>
        <v/>
      </c>
      <c r="DS183" s="373" t="str">
        <f ca="1">+IF(OFFSET('Hygiene Data'!$E$12,0,10*ROW('Hygiene Data'!E177))="","",OFFSET('Hygiene Data'!$E$12,0,10*ROW('Hygiene Data'!E177)))</f>
        <v/>
      </c>
      <c r="DT183" s="373" t="str">
        <f ca="1">+IF(OFFSET('Hygiene Data'!$E$13,0,10*ROW('Hygiene Data'!E177))="","",OFFSET('Hygiene Data'!$E$13,0,10*ROW('Hygiene Data'!E177)))</f>
        <v/>
      </c>
      <c r="DU183" s="373" t="str">
        <f ca="1">+IF(OFFSET('Hygiene Data'!$F$11,0,10*ROW('Hygiene Data'!F177))="","",OFFSET('Hygiene Data'!$F$11,0,10*ROW('Hygiene Data'!F177)))</f>
        <v/>
      </c>
      <c r="DV183" s="373" t="str">
        <f ca="1">+IF(OFFSET('Hygiene Data'!$F$12,0,10*ROW('Hygiene Data'!F177))="","",OFFSET('Hygiene Data'!$F$12,0,10*ROW('Hygiene Data'!F177)))</f>
        <v/>
      </c>
      <c r="DW183" s="373" t="str">
        <f ca="1">+IF(OFFSET('Hygiene Data'!$F$13,0,10*ROW('Hygiene Data'!F177))="","",OFFSET('Hygiene Data'!$F$13,0,10*ROW('Hygiene Data'!F177)))</f>
        <v/>
      </c>
      <c r="DX183" s="373" t="str">
        <f ca="1">+IF(OFFSET('Hygiene Data'!$G$11,0,10*ROW('Hygiene Data'!G177))="","",OFFSET('Hygiene Data'!$G$11,0,10*ROW('Hygiene Data'!G177)))</f>
        <v/>
      </c>
      <c r="DY183" s="373" t="str">
        <f ca="1">+IF(OFFSET('Hygiene Data'!$G$12,0,10*ROW('Hygiene Data'!G177))="","",OFFSET('Hygiene Data'!$G$12,0,10*ROW('Hygiene Data'!G177)))</f>
        <v/>
      </c>
      <c r="DZ183" s="373" t="str">
        <f ca="1">+IF(OFFSET('Hygiene Data'!$G$13,0,10*ROW('Hygiene Data'!G177))="","",OFFSET('Hygiene Data'!$G$13,0,10*ROW('Hygiene Data'!G177)))</f>
        <v/>
      </c>
      <c r="EA183" s="373" t="str">
        <f ca="1">+IF(OFFSET('Hygiene Data'!$H$11,0,10*ROW('Hygiene Data'!H177))="","",OFFSET('Hygiene Data'!$H$11,0,10*ROW('Hygiene Data'!H177)))</f>
        <v/>
      </c>
      <c r="EB183" s="373" t="str">
        <f ca="1">+IF(OFFSET('Hygiene Data'!$H$12,0,10*ROW('Hygiene Data'!H177))="","",OFFSET('Hygiene Data'!$H$12,0,10*ROW('Hygiene Data'!H177)))</f>
        <v/>
      </c>
      <c r="EC183" s="373" t="str">
        <f ca="1">+IF(OFFSET('Hygiene Data'!$H$13,0,10*ROW('Hygiene Data'!H177))="","",OFFSET('Hygiene Data'!$H$13,0,10*ROW('Hygiene Data'!H177)))</f>
        <v/>
      </c>
      <c r="ED183" s="373" t="str">
        <f ca="1">+IF(OFFSET('Hygiene Data'!$I$11,0,10*ROW('Hygiene Data'!I177))="","",OFFSET('Hygiene Data'!$I$11,0,10*ROW('Hygiene Data'!I177)))</f>
        <v/>
      </c>
      <c r="EE183" s="373" t="str">
        <f ca="1">+IF(OFFSET('Hygiene Data'!$I$12,0,10*ROW('Hygiene Data'!I177))="","",OFFSET('Hygiene Data'!$I$12,0,10*ROW('Hygiene Data'!I177)))</f>
        <v/>
      </c>
      <c r="EF183" s="373" t="str">
        <f ca="1">+IF(OFFSET('Hygiene Data'!$I$13,0,10*ROW('Hygiene Data'!I177))="","",OFFSET('Hygiene Data'!$I$13,0,10*ROW('Hygiene Data'!I177)))</f>
        <v/>
      </c>
    </row>
    <row r="184" spans="1:136" x14ac:dyDescent="0.25">
      <c r="A184" s="482" t="str">
        <f ca="1">+IF(OFFSET('Water Data'!$B$2,0,10*ROW('Water Data'!E178))="","",OFFSET('Water Data'!$B$2,0,10*ROW('Water Data'!E178)))</f>
        <v/>
      </c>
      <c r="B184" s="48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9" t="str">
        <f t="shared" ca="1" si="2"/>
        <v/>
      </c>
      <c r="D184" s="51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3" t="str">
        <f ca="1">+IF(OFFSET('Water Data'!$D$27,0,10*ROW('Water Data'!D178))="","",OFFSET('Water Data'!$D$27,0,10*ROW('Water Data'!D178)))</f>
        <v/>
      </c>
      <c r="BT184" s="373" t="str">
        <f ca="1">+IF(OFFSET('Water Data'!$D$28,0,10*ROW('Water Data'!D178))="","",OFFSET('Water Data'!$D$28,0,10*ROW('Water Data'!D178)))</f>
        <v/>
      </c>
      <c r="BU184" s="373" t="str">
        <f ca="1">+IF(OFFSET('Water Data'!$D$29,0,10*ROW('Water Data'!D178))="","",OFFSET('Water Data'!$D$29,0,10*ROW('Water Data'!D178)))</f>
        <v/>
      </c>
      <c r="BV184" s="373" t="str">
        <f ca="1">+IF(OFFSET('Water Data'!$E$27,0,10*ROW('Water Data'!E178))="","",OFFSET('Water Data'!$E$27,0,10*ROW('Water Data'!E178)))</f>
        <v/>
      </c>
      <c r="BW184" s="373" t="str">
        <f ca="1">+IF(OFFSET('Water Data'!$E$28,0,10*ROW('Water Data'!E178))="","",OFFSET('Water Data'!$E$28,0,10*ROW('Water Data'!E178)))</f>
        <v/>
      </c>
      <c r="BX184" s="373" t="str">
        <f ca="1">+IF(OFFSET('Water Data'!$E$29,0,10*ROW('Water Data'!E178))="","",OFFSET('Water Data'!$E$29,0,10*ROW('Water Data'!E178)))</f>
        <v/>
      </c>
      <c r="BY184" s="373" t="str">
        <f ca="1">+IF(OFFSET('Water Data'!$F$27,0,10*ROW('Water Data'!F178))="","",OFFSET('Water Data'!$F$27,0,10*ROW('Water Data'!F178)))</f>
        <v/>
      </c>
      <c r="BZ184" s="373" t="str">
        <f ca="1">+IF(OFFSET('Water Data'!$F$28,0,10*ROW('Water Data'!F178))="","",OFFSET('Water Data'!$F$28,0,10*ROW('Water Data'!F178)))</f>
        <v/>
      </c>
      <c r="CA184" s="373" t="str">
        <f ca="1">+IF(OFFSET('Water Data'!$F$29,0,10*ROW('Water Data'!F178))="","",OFFSET('Water Data'!$F$29,0,10*ROW('Water Data'!F178)))</f>
        <v/>
      </c>
      <c r="CB184" s="373" t="str">
        <f ca="1">+IF(OFFSET('Water Data'!$G$27,0,10*ROW('Water Data'!G178))="","",OFFSET('Water Data'!$G$27,0,10*ROW('Water Data'!G178)))</f>
        <v/>
      </c>
      <c r="CC184" s="373" t="str">
        <f ca="1">+IF(OFFSET('Water Data'!$G$28,0,10*ROW('Water Data'!G178))="","",OFFSET('Water Data'!$G$28,0,10*ROW('Water Data'!G178)))</f>
        <v/>
      </c>
      <c r="CD184" s="373" t="str">
        <f ca="1">+IF(OFFSET('Water Data'!$G$29,0,10*ROW('Water Data'!G178))="","",OFFSET('Water Data'!$G$29,0,10*ROW('Water Data'!G178)))</f>
        <v/>
      </c>
      <c r="CE184" s="373" t="str">
        <f ca="1">+IF(OFFSET('Water Data'!$H$27,0,10*ROW('Water Data'!H178))="","",OFFSET('Water Data'!$H$27,0,10*ROW('Water Data'!H178)))</f>
        <v/>
      </c>
      <c r="CF184" s="373" t="str">
        <f ca="1">+IF(OFFSET('Water Data'!$H$28,0,10*ROW('Water Data'!H178))="","",OFFSET('Water Data'!$H$28,0,10*ROW('Water Data'!H178)))</f>
        <v/>
      </c>
      <c r="CG184" s="373" t="str">
        <f ca="1">+IF(OFFSET('Water Data'!$H$29,0,10*ROW('Water Data'!H178))="","",OFFSET('Water Data'!$H$29,0,10*ROW('Water Data'!H178)))</f>
        <v/>
      </c>
      <c r="CH184" s="373" t="str">
        <f ca="1">+IF(OFFSET('Water Data'!$I$27,0,10*ROW('Water Data'!I178))="","",OFFSET('Water Data'!$I$27,0,10*ROW('Water Data'!I178)))</f>
        <v/>
      </c>
      <c r="CI184" s="373" t="str">
        <f ca="1">+IF(OFFSET('Water Data'!$I$28,0,10*ROW('Water Data'!I178))="","",OFFSET('Water Data'!$I$28,0,10*ROW('Water Data'!I178)))</f>
        <v/>
      </c>
      <c r="CJ184" s="373" t="str">
        <f ca="1">+IF(OFFSET('Water Data'!$I$29,0,10*ROW('Water Data'!I178))="","",OFFSET('Water Data'!$I$29,0,10*ROW('Water Data'!I178)))</f>
        <v/>
      </c>
      <c r="CK184" s="373" t="str">
        <f ca="1">+IF(OFFSET('Sanitation Data'!$D$28,0,10*ROW('Sanitation Data'!D178))="","",OFFSET('Sanitation Data'!$D$28,0,10*ROW('Sanitation Data'!D178)))</f>
        <v/>
      </c>
      <c r="CL184" s="373" t="str">
        <f ca="1">+IF(OFFSET('Sanitation Data'!$D$29,0,10*ROW('Sanitation Data'!D178))="","",OFFSET('Sanitation Data'!$D$29,0,10*ROW('Sanitation Data'!D178)))</f>
        <v/>
      </c>
      <c r="CM184" s="373" t="str">
        <f ca="1">+IF(OFFSET('Sanitation Data'!$D$30,0,10*ROW('Sanitation Data'!D178))="","",OFFSET('Sanitation Data'!$D$30,0,10*ROW('Sanitation Data'!D178)))</f>
        <v/>
      </c>
      <c r="CN184" s="373" t="str">
        <f ca="1">+IF(OFFSET('Sanitation Data'!$D$31,0,10*ROW('Sanitation Data'!D178))="","",OFFSET('Sanitation Data'!$D$31,0,10*ROW('Sanitation Data'!D178)))</f>
        <v/>
      </c>
      <c r="CO184" s="373" t="str">
        <f ca="1">+IF(OFFSET('Sanitation Data'!$D$32,0,10*ROW('Sanitation Data'!D178))="","",OFFSET('Sanitation Data'!$D$32,0,10*ROW('Sanitation Data'!D178)))</f>
        <v/>
      </c>
      <c r="CP184" s="373" t="str">
        <f ca="1">+IF(OFFSET('Sanitation Data'!$E$28,0,10*ROW('Sanitation Data'!E178))="","",OFFSET('Sanitation Data'!$E$28,0,10*ROW('Sanitation Data'!E178)))</f>
        <v/>
      </c>
      <c r="CQ184" s="373" t="str">
        <f ca="1">+IF(OFFSET('Sanitation Data'!$E$29,0,10*ROW('Sanitation Data'!E178))="","",OFFSET('Sanitation Data'!$E$29,0,10*ROW('Sanitation Data'!E178)))</f>
        <v/>
      </c>
      <c r="CR184" s="373" t="str">
        <f ca="1">+IF(OFFSET('Sanitation Data'!$E$30,0,10*ROW('Sanitation Data'!E178))="","",OFFSET('Sanitation Data'!$E$30,0,10*ROW('Sanitation Data'!E178)))</f>
        <v/>
      </c>
      <c r="CS184" s="373" t="str">
        <f ca="1">+IF(OFFSET('Sanitation Data'!$E$31,0,10*ROW('Sanitation Data'!E178))="","",OFFSET('Sanitation Data'!$E$31,0,10*ROW('Sanitation Data'!E178)))</f>
        <v/>
      </c>
      <c r="CT184" s="373" t="str">
        <f ca="1">+IF(OFFSET('Sanitation Data'!$E$32,0,10*ROW('Sanitation Data'!E178))="","",OFFSET('Sanitation Data'!$E$32,0,10*ROW('Sanitation Data'!E178)))</f>
        <v/>
      </c>
      <c r="CU184" s="373" t="str">
        <f ca="1">+IF(OFFSET('Sanitation Data'!$F$28,0,10*ROW('Sanitation Data'!F178))="","",OFFSET('Sanitation Data'!$F$28,0,10*ROW('Sanitation Data'!F178)))</f>
        <v/>
      </c>
      <c r="CV184" s="373" t="str">
        <f ca="1">+IF(OFFSET('Sanitation Data'!$F$29,0,10*ROW('Sanitation Data'!F178))="","",OFFSET('Sanitation Data'!$F$29,0,10*ROW('Sanitation Data'!F178)))</f>
        <v/>
      </c>
      <c r="CW184" s="373" t="str">
        <f ca="1">+IF(OFFSET('Sanitation Data'!$F$30,0,10*ROW('Sanitation Data'!F178))="","",OFFSET('Sanitation Data'!$F$30,0,10*ROW('Sanitation Data'!F178)))</f>
        <v/>
      </c>
      <c r="CX184" s="373" t="str">
        <f ca="1">+IF(OFFSET('Sanitation Data'!$F$31,0,10*ROW('Sanitation Data'!F178))="","",OFFSET('Sanitation Data'!$F$31,0,10*ROW('Sanitation Data'!F178)))</f>
        <v/>
      </c>
      <c r="CY184" s="373" t="str">
        <f ca="1">+IF(OFFSET('Sanitation Data'!$F$32,0,10*ROW('Sanitation Data'!F178))="","",OFFSET('Sanitation Data'!$F$32,0,10*ROW('Sanitation Data'!F178)))</f>
        <v/>
      </c>
      <c r="CZ184" s="373" t="str">
        <f ca="1">+IF(OFFSET('Sanitation Data'!$G$28,0,10*ROW('Sanitation Data'!G178))="","",OFFSET('Sanitation Data'!$G$28,0,10*ROW('Sanitation Data'!G178)))</f>
        <v/>
      </c>
      <c r="DA184" s="373" t="str">
        <f ca="1">+IF(OFFSET('Sanitation Data'!$G$29,0,10*ROW('Sanitation Data'!G178))="","",OFFSET('Sanitation Data'!$G$29,0,10*ROW('Sanitation Data'!G178)))</f>
        <v/>
      </c>
      <c r="DB184" s="373" t="str">
        <f ca="1">+IF(OFFSET('Sanitation Data'!$G$30,0,10*ROW('Sanitation Data'!G178))="","",OFFSET('Sanitation Data'!$G$30,0,10*ROW('Sanitation Data'!G178)))</f>
        <v/>
      </c>
      <c r="DC184" s="373" t="str">
        <f ca="1">+IF(OFFSET('Sanitation Data'!$G$31,0,10*ROW('Sanitation Data'!G178))="","",OFFSET('Sanitation Data'!$G$31,0,10*ROW('Sanitation Data'!G178)))</f>
        <v/>
      </c>
      <c r="DD184" s="373" t="str">
        <f ca="1">+IF(OFFSET('Sanitation Data'!$G$32,0,10*ROW('Sanitation Data'!G178))="","",OFFSET('Sanitation Data'!$G$32,0,10*ROW('Sanitation Data'!G178)))</f>
        <v/>
      </c>
      <c r="DE184" s="373" t="str">
        <f ca="1">+IF(OFFSET('Sanitation Data'!$H$28,0,10*ROW('Sanitation Data'!H178))="","",OFFSET('Sanitation Data'!$H$28,0,10*ROW('Sanitation Data'!H178)))</f>
        <v/>
      </c>
      <c r="DF184" s="373" t="str">
        <f ca="1">+IF(OFFSET('Sanitation Data'!$H$29,0,10*ROW('Sanitation Data'!H178))="","",OFFSET('Sanitation Data'!$H$29,0,10*ROW('Sanitation Data'!H178)))</f>
        <v/>
      </c>
      <c r="DG184" s="373" t="str">
        <f ca="1">+IF(OFFSET('Sanitation Data'!$H$30,0,10*ROW('Sanitation Data'!H178))="","",OFFSET('Sanitation Data'!$H$30,0,10*ROW('Sanitation Data'!H178)))</f>
        <v/>
      </c>
      <c r="DH184" s="373" t="str">
        <f ca="1">+IF(OFFSET('Sanitation Data'!$H$31,0,10*ROW('Sanitation Data'!H178))="","",OFFSET('Sanitation Data'!$H$31,0,10*ROW('Sanitation Data'!H178)))</f>
        <v/>
      </c>
      <c r="DI184" s="373" t="str">
        <f ca="1">+IF(OFFSET('Sanitation Data'!$H$32,0,10*ROW('Sanitation Data'!H178))="","",OFFSET('Sanitation Data'!$H$32,0,10*ROW('Sanitation Data'!H178)))</f>
        <v/>
      </c>
      <c r="DJ184" s="373" t="str">
        <f ca="1">+IF(OFFSET('Sanitation Data'!$I$28,0,10*ROW('Sanitation Data'!I178))="","",OFFSET('Sanitation Data'!$I$28,0,10*ROW('Sanitation Data'!I178)))</f>
        <v/>
      </c>
      <c r="DK184" s="373" t="str">
        <f ca="1">+IF(OFFSET('Sanitation Data'!$I$29,0,10*ROW('Sanitation Data'!I178))="","",OFFSET('Sanitation Data'!$I$29,0,10*ROW('Sanitation Data'!I178)))</f>
        <v/>
      </c>
      <c r="DL184" s="373" t="str">
        <f ca="1">+IF(OFFSET('Sanitation Data'!$I$30,0,10*ROW('Sanitation Data'!I178))="","",OFFSET('Sanitation Data'!$I$30,0,10*ROW('Sanitation Data'!I178)))</f>
        <v/>
      </c>
      <c r="DM184" s="373" t="str">
        <f ca="1">+IF(OFFSET('Sanitation Data'!$I$31,0,10*ROW('Sanitation Data'!I178))="","",OFFSET('Sanitation Data'!$I$31,0,10*ROW('Sanitation Data'!I178)))</f>
        <v/>
      </c>
      <c r="DN184" s="373" t="str">
        <f ca="1">+IF(OFFSET('Sanitation Data'!$I$32,0,10*ROW('Sanitation Data'!I178))="","",OFFSET('Sanitation Data'!$I$32,0,10*ROW('Sanitation Data'!I178)))</f>
        <v/>
      </c>
      <c r="DO184" s="373" t="str">
        <f ca="1">+IF(OFFSET('Hygiene Data'!$D$11,0,10*ROW('Hygiene Data'!D178))="","",OFFSET('Hygiene Data'!$D$11,0,10*ROW('Hygiene Data'!D178)))</f>
        <v/>
      </c>
      <c r="DP184" s="373" t="str">
        <f ca="1">+IF(OFFSET('Hygiene Data'!$D$12,0,10*ROW('Hygiene Data'!D178))="","",OFFSET('Hygiene Data'!$D$12,0,10*ROW('Hygiene Data'!D178)))</f>
        <v/>
      </c>
      <c r="DQ184" s="373" t="str">
        <f ca="1">+IF(OFFSET('Hygiene Data'!$D$13,0,10*ROW('Hygiene Data'!D178))="","",OFFSET('Hygiene Data'!$D$13,0,10*ROW('Hygiene Data'!D178)))</f>
        <v/>
      </c>
      <c r="DR184" s="373" t="str">
        <f ca="1">+IF(OFFSET('Hygiene Data'!$E$11,0,10*ROW('Hygiene Data'!E178))="","",OFFSET('Hygiene Data'!$E$11,0,10*ROW('Hygiene Data'!E178)))</f>
        <v/>
      </c>
      <c r="DS184" s="373" t="str">
        <f ca="1">+IF(OFFSET('Hygiene Data'!$E$12,0,10*ROW('Hygiene Data'!E178))="","",OFFSET('Hygiene Data'!$E$12,0,10*ROW('Hygiene Data'!E178)))</f>
        <v/>
      </c>
      <c r="DT184" s="373" t="str">
        <f ca="1">+IF(OFFSET('Hygiene Data'!$E$13,0,10*ROW('Hygiene Data'!E178))="","",OFFSET('Hygiene Data'!$E$13,0,10*ROW('Hygiene Data'!E178)))</f>
        <v/>
      </c>
      <c r="DU184" s="373" t="str">
        <f ca="1">+IF(OFFSET('Hygiene Data'!$F$11,0,10*ROW('Hygiene Data'!F178))="","",OFFSET('Hygiene Data'!$F$11,0,10*ROW('Hygiene Data'!F178)))</f>
        <v/>
      </c>
      <c r="DV184" s="373" t="str">
        <f ca="1">+IF(OFFSET('Hygiene Data'!$F$12,0,10*ROW('Hygiene Data'!F178))="","",OFFSET('Hygiene Data'!$F$12,0,10*ROW('Hygiene Data'!F178)))</f>
        <v/>
      </c>
      <c r="DW184" s="373" t="str">
        <f ca="1">+IF(OFFSET('Hygiene Data'!$F$13,0,10*ROW('Hygiene Data'!F178))="","",OFFSET('Hygiene Data'!$F$13,0,10*ROW('Hygiene Data'!F178)))</f>
        <v/>
      </c>
      <c r="DX184" s="373" t="str">
        <f ca="1">+IF(OFFSET('Hygiene Data'!$G$11,0,10*ROW('Hygiene Data'!G178))="","",OFFSET('Hygiene Data'!$G$11,0,10*ROW('Hygiene Data'!G178)))</f>
        <v/>
      </c>
      <c r="DY184" s="373" t="str">
        <f ca="1">+IF(OFFSET('Hygiene Data'!$G$12,0,10*ROW('Hygiene Data'!G178))="","",OFFSET('Hygiene Data'!$G$12,0,10*ROW('Hygiene Data'!G178)))</f>
        <v/>
      </c>
      <c r="DZ184" s="373" t="str">
        <f ca="1">+IF(OFFSET('Hygiene Data'!$G$13,0,10*ROW('Hygiene Data'!G178))="","",OFFSET('Hygiene Data'!$G$13,0,10*ROW('Hygiene Data'!G178)))</f>
        <v/>
      </c>
      <c r="EA184" s="373" t="str">
        <f ca="1">+IF(OFFSET('Hygiene Data'!$H$11,0,10*ROW('Hygiene Data'!H178))="","",OFFSET('Hygiene Data'!$H$11,0,10*ROW('Hygiene Data'!H178)))</f>
        <v/>
      </c>
      <c r="EB184" s="373" t="str">
        <f ca="1">+IF(OFFSET('Hygiene Data'!$H$12,0,10*ROW('Hygiene Data'!H178))="","",OFFSET('Hygiene Data'!$H$12,0,10*ROW('Hygiene Data'!H178)))</f>
        <v/>
      </c>
      <c r="EC184" s="373" t="str">
        <f ca="1">+IF(OFFSET('Hygiene Data'!$H$13,0,10*ROW('Hygiene Data'!H178))="","",OFFSET('Hygiene Data'!$H$13,0,10*ROW('Hygiene Data'!H178)))</f>
        <v/>
      </c>
      <c r="ED184" s="373" t="str">
        <f ca="1">+IF(OFFSET('Hygiene Data'!$I$11,0,10*ROW('Hygiene Data'!I178))="","",OFFSET('Hygiene Data'!$I$11,0,10*ROW('Hygiene Data'!I178)))</f>
        <v/>
      </c>
      <c r="EE184" s="373" t="str">
        <f ca="1">+IF(OFFSET('Hygiene Data'!$I$12,0,10*ROW('Hygiene Data'!I178))="","",OFFSET('Hygiene Data'!$I$12,0,10*ROW('Hygiene Data'!I178)))</f>
        <v/>
      </c>
      <c r="EF184" s="373" t="str">
        <f ca="1">+IF(OFFSET('Hygiene Data'!$I$13,0,10*ROW('Hygiene Data'!I178))="","",OFFSET('Hygiene Data'!$I$13,0,10*ROW('Hygiene Data'!I178)))</f>
        <v/>
      </c>
    </row>
    <row r="185" spans="1:136" x14ac:dyDescent="0.25">
      <c r="A185" s="482" t="str">
        <f ca="1">+IF(OFFSET('Water Data'!$B$2,0,10*ROW('Water Data'!E179))="","",OFFSET('Water Data'!$B$2,0,10*ROW('Water Data'!E179)))</f>
        <v/>
      </c>
      <c r="B185" s="48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9" t="str">
        <f t="shared" ca="1" si="2"/>
        <v/>
      </c>
      <c r="D185" s="51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3" t="str">
        <f ca="1">+IF(OFFSET('Water Data'!$D$27,0,10*ROW('Water Data'!D179))="","",OFFSET('Water Data'!$D$27,0,10*ROW('Water Data'!D179)))</f>
        <v/>
      </c>
      <c r="BT185" s="373" t="str">
        <f ca="1">+IF(OFFSET('Water Data'!$D$28,0,10*ROW('Water Data'!D179))="","",OFFSET('Water Data'!$D$28,0,10*ROW('Water Data'!D179)))</f>
        <v/>
      </c>
      <c r="BU185" s="373" t="str">
        <f ca="1">+IF(OFFSET('Water Data'!$D$29,0,10*ROW('Water Data'!D179))="","",OFFSET('Water Data'!$D$29,0,10*ROW('Water Data'!D179)))</f>
        <v/>
      </c>
      <c r="BV185" s="373" t="str">
        <f ca="1">+IF(OFFSET('Water Data'!$E$27,0,10*ROW('Water Data'!E179))="","",OFFSET('Water Data'!$E$27,0,10*ROW('Water Data'!E179)))</f>
        <v/>
      </c>
      <c r="BW185" s="373" t="str">
        <f ca="1">+IF(OFFSET('Water Data'!$E$28,0,10*ROW('Water Data'!E179))="","",OFFSET('Water Data'!$E$28,0,10*ROW('Water Data'!E179)))</f>
        <v/>
      </c>
      <c r="BX185" s="373" t="str">
        <f ca="1">+IF(OFFSET('Water Data'!$E$29,0,10*ROW('Water Data'!E179))="","",OFFSET('Water Data'!$E$29,0,10*ROW('Water Data'!E179)))</f>
        <v/>
      </c>
      <c r="BY185" s="373" t="str">
        <f ca="1">+IF(OFFSET('Water Data'!$F$27,0,10*ROW('Water Data'!F179))="","",OFFSET('Water Data'!$F$27,0,10*ROW('Water Data'!F179)))</f>
        <v/>
      </c>
      <c r="BZ185" s="373" t="str">
        <f ca="1">+IF(OFFSET('Water Data'!$F$28,0,10*ROW('Water Data'!F179))="","",OFFSET('Water Data'!$F$28,0,10*ROW('Water Data'!F179)))</f>
        <v/>
      </c>
      <c r="CA185" s="373" t="str">
        <f ca="1">+IF(OFFSET('Water Data'!$F$29,0,10*ROW('Water Data'!F179))="","",OFFSET('Water Data'!$F$29,0,10*ROW('Water Data'!F179)))</f>
        <v/>
      </c>
      <c r="CB185" s="373" t="str">
        <f ca="1">+IF(OFFSET('Water Data'!$G$27,0,10*ROW('Water Data'!G179))="","",OFFSET('Water Data'!$G$27,0,10*ROW('Water Data'!G179)))</f>
        <v/>
      </c>
      <c r="CC185" s="373" t="str">
        <f ca="1">+IF(OFFSET('Water Data'!$G$28,0,10*ROW('Water Data'!G179))="","",OFFSET('Water Data'!$G$28,0,10*ROW('Water Data'!G179)))</f>
        <v/>
      </c>
      <c r="CD185" s="373" t="str">
        <f ca="1">+IF(OFFSET('Water Data'!$G$29,0,10*ROW('Water Data'!G179))="","",OFFSET('Water Data'!$G$29,0,10*ROW('Water Data'!G179)))</f>
        <v/>
      </c>
      <c r="CE185" s="373" t="str">
        <f ca="1">+IF(OFFSET('Water Data'!$H$27,0,10*ROW('Water Data'!H179))="","",OFFSET('Water Data'!$H$27,0,10*ROW('Water Data'!H179)))</f>
        <v/>
      </c>
      <c r="CF185" s="373" t="str">
        <f ca="1">+IF(OFFSET('Water Data'!$H$28,0,10*ROW('Water Data'!H179))="","",OFFSET('Water Data'!$H$28,0,10*ROW('Water Data'!H179)))</f>
        <v/>
      </c>
      <c r="CG185" s="373" t="str">
        <f ca="1">+IF(OFFSET('Water Data'!$H$29,0,10*ROW('Water Data'!H179))="","",OFFSET('Water Data'!$H$29,0,10*ROW('Water Data'!H179)))</f>
        <v/>
      </c>
      <c r="CH185" s="373" t="str">
        <f ca="1">+IF(OFFSET('Water Data'!$I$27,0,10*ROW('Water Data'!I179))="","",OFFSET('Water Data'!$I$27,0,10*ROW('Water Data'!I179)))</f>
        <v/>
      </c>
      <c r="CI185" s="373" t="str">
        <f ca="1">+IF(OFFSET('Water Data'!$I$28,0,10*ROW('Water Data'!I179))="","",OFFSET('Water Data'!$I$28,0,10*ROW('Water Data'!I179)))</f>
        <v/>
      </c>
      <c r="CJ185" s="373" t="str">
        <f ca="1">+IF(OFFSET('Water Data'!$I$29,0,10*ROW('Water Data'!I179))="","",OFFSET('Water Data'!$I$29,0,10*ROW('Water Data'!I179)))</f>
        <v/>
      </c>
      <c r="CK185" s="373" t="str">
        <f ca="1">+IF(OFFSET('Sanitation Data'!$D$28,0,10*ROW('Sanitation Data'!D179))="","",OFFSET('Sanitation Data'!$D$28,0,10*ROW('Sanitation Data'!D179)))</f>
        <v/>
      </c>
      <c r="CL185" s="373" t="str">
        <f ca="1">+IF(OFFSET('Sanitation Data'!$D$29,0,10*ROW('Sanitation Data'!D179))="","",OFFSET('Sanitation Data'!$D$29,0,10*ROW('Sanitation Data'!D179)))</f>
        <v/>
      </c>
      <c r="CM185" s="373" t="str">
        <f ca="1">+IF(OFFSET('Sanitation Data'!$D$30,0,10*ROW('Sanitation Data'!D179))="","",OFFSET('Sanitation Data'!$D$30,0,10*ROW('Sanitation Data'!D179)))</f>
        <v/>
      </c>
      <c r="CN185" s="373" t="str">
        <f ca="1">+IF(OFFSET('Sanitation Data'!$D$31,0,10*ROW('Sanitation Data'!D179))="","",OFFSET('Sanitation Data'!$D$31,0,10*ROW('Sanitation Data'!D179)))</f>
        <v/>
      </c>
      <c r="CO185" s="373" t="str">
        <f ca="1">+IF(OFFSET('Sanitation Data'!$D$32,0,10*ROW('Sanitation Data'!D179))="","",OFFSET('Sanitation Data'!$D$32,0,10*ROW('Sanitation Data'!D179)))</f>
        <v/>
      </c>
      <c r="CP185" s="373" t="str">
        <f ca="1">+IF(OFFSET('Sanitation Data'!$E$28,0,10*ROW('Sanitation Data'!E179))="","",OFFSET('Sanitation Data'!$E$28,0,10*ROW('Sanitation Data'!E179)))</f>
        <v/>
      </c>
      <c r="CQ185" s="373" t="str">
        <f ca="1">+IF(OFFSET('Sanitation Data'!$E$29,0,10*ROW('Sanitation Data'!E179))="","",OFFSET('Sanitation Data'!$E$29,0,10*ROW('Sanitation Data'!E179)))</f>
        <v/>
      </c>
      <c r="CR185" s="373" t="str">
        <f ca="1">+IF(OFFSET('Sanitation Data'!$E$30,0,10*ROW('Sanitation Data'!E179))="","",OFFSET('Sanitation Data'!$E$30,0,10*ROW('Sanitation Data'!E179)))</f>
        <v/>
      </c>
      <c r="CS185" s="373" t="str">
        <f ca="1">+IF(OFFSET('Sanitation Data'!$E$31,0,10*ROW('Sanitation Data'!E179))="","",OFFSET('Sanitation Data'!$E$31,0,10*ROW('Sanitation Data'!E179)))</f>
        <v/>
      </c>
      <c r="CT185" s="373" t="str">
        <f ca="1">+IF(OFFSET('Sanitation Data'!$E$32,0,10*ROW('Sanitation Data'!E179))="","",OFFSET('Sanitation Data'!$E$32,0,10*ROW('Sanitation Data'!E179)))</f>
        <v/>
      </c>
      <c r="CU185" s="373" t="str">
        <f ca="1">+IF(OFFSET('Sanitation Data'!$F$28,0,10*ROW('Sanitation Data'!F179))="","",OFFSET('Sanitation Data'!$F$28,0,10*ROW('Sanitation Data'!F179)))</f>
        <v/>
      </c>
      <c r="CV185" s="373" t="str">
        <f ca="1">+IF(OFFSET('Sanitation Data'!$F$29,0,10*ROW('Sanitation Data'!F179))="","",OFFSET('Sanitation Data'!$F$29,0,10*ROW('Sanitation Data'!F179)))</f>
        <v/>
      </c>
      <c r="CW185" s="373" t="str">
        <f ca="1">+IF(OFFSET('Sanitation Data'!$F$30,0,10*ROW('Sanitation Data'!F179))="","",OFFSET('Sanitation Data'!$F$30,0,10*ROW('Sanitation Data'!F179)))</f>
        <v/>
      </c>
      <c r="CX185" s="373" t="str">
        <f ca="1">+IF(OFFSET('Sanitation Data'!$F$31,0,10*ROW('Sanitation Data'!F179))="","",OFFSET('Sanitation Data'!$F$31,0,10*ROW('Sanitation Data'!F179)))</f>
        <v/>
      </c>
      <c r="CY185" s="373" t="str">
        <f ca="1">+IF(OFFSET('Sanitation Data'!$F$32,0,10*ROW('Sanitation Data'!F179))="","",OFFSET('Sanitation Data'!$F$32,0,10*ROW('Sanitation Data'!F179)))</f>
        <v/>
      </c>
      <c r="CZ185" s="373" t="str">
        <f ca="1">+IF(OFFSET('Sanitation Data'!$G$28,0,10*ROW('Sanitation Data'!G179))="","",OFFSET('Sanitation Data'!$G$28,0,10*ROW('Sanitation Data'!G179)))</f>
        <v/>
      </c>
      <c r="DA185" s="373" t="str">
        <f ca="1">+IF(OFFSET('Sanitation Data'!$G$29,0,10*ROW('Sanitation Data'!G179))="","",OFFSET('Sanitation Data'!$G$29,0,10*ROW('Sanitation Data'!G179)))</f>
        <v/>
      </c>
      <c r="DB185" s="373" t="str">
        <f ca="1">+IF(OFFSET('Sanitation Data'!$G$30,0,10*ROW('Sanitation Data'!G179))="","",OFFSET('Sanitation Data'!$G$30,0,10*ROW('Sanitation Data'!G179)))</f>
        <v/>
      </c>
      <c r="DC185" s="373" t="str">
        <f ca="1">+IF(OFFSET('Sanitation Data'!$G$31,0,10*ROW('Sanitation Data'!G179))="","",OFFSET('Sanitation Data'!$G$31,0,10*ROW('Sanitation Data'!G179)))</f>
        <v/>
      </c>
      <c r="DD185" s="373" t="str">
        <f ca="1">+IF(OFFSET('Sanitation Data'!$G$32,0,10*ROW('Sanitation Data'!G179))="","",OFFSET('Sanitation Data'!$G$32,0,10*ROW('Sanitation Data'!G179)))</f>
        <v/>
      </c>
      <c r="DE185" s="373" t="str">
        <f ca="1">+IF(OFFSET('Sanitation Data'!$H$28,0,10*ROW('Sanitation Data'!H179))="","",OFFSET('Sanitation Data'!$H$28,0,10*ROW('Sanitation Data'!H179)))</f>
        <v/>
      </c>
      <c r="DF185" s="373" t="str">
        <f ca="1">+IF(OFFSET('Sanitation Data'!$H$29,0,10*ROW('Sanitation Data'!H179))="","",OFFSET('Sanitation Data'!$H$29,0,10*ROW('Sanitation Data'!H179)))</f>
        <v/>
      </c>
      <c r="DG185" s="373" t="str">
        <f ca="1">+IF(OFFSET('Sanitation Data'!$H$30,0,10*ROW('Sanitation Data'!H179))="","",OFFSET('Sanitation Data'!$H$30,0,10*ROW('Sanitation Data'!H179)))</f>
        <v/>
      </c>
      <c r="DH185" s="373" t="str">
        <f ca="1">+IF(OFFSET('Sanitation Data'!$H$31,0,10*ROW('Sanitation Data'!H179))="","",OFFSET('Sanitation Data'!$H$31,0,10*ROW('Sanitation Data'!H179)))</f>
        <v/>
      </c>
      <c r="DI185" s="373" t="str">
        <f ca="1">+IF(OFFSET('Sanitation Data'!$H$32,0,10*ROW('Sanitation Data'!H179))="","",OFFSET('Sanitation Data'!$H$32,0,10*ROW('Sanitation Data'!H179)))</f>
        <v/>
      </c>
      <c r="DJ185" s="373" t="str">
        <f ca="1">+IF(OFFSET('Sanitation Data'!$I$28,0,10*ROW('Sanitation Data'!I179))="","",OFFSET('Sanitation Data'!$I$28,0,10*ROW('Sanitation Data'!I179)))</f>
        <v/>
      </c>
      <c r="DK185" s="373" t="str">
        <f ca="1">+IF(OFFSET('Sanitation Data'!$I$29,0,10*ROW('Sanitation Data'!I179))="","",OFFSET('Sanitation Data'!$I$29,0,10*ROW('Sanitation Data'!I179)))</f>
        <v/>
      </c>
      <c r="DL185" s="373" t="str">
        <f ca="1">+IF(OFFSET('Sanitation Data'!$I$30,0,10*ROW('Sanitation Data'!I179))="","",OFFSET('Sanitation Data'!$I$30,0,10*ROW('Sanitation Data'!I179)))</f>
        <v/>
      </c>
      <c r="DM185" s="373" t="str">
        <f ca="1">+IF(OFFSET('Sanitation Data'!$I$31,0,10*ROW('Sanitation Data'!I179))="","",OFFSET('Sanitation Data'!$I$31,0,10*ROW('Sanitation Data'!I179)))</f>
        <v/>
      </c>
      <c r="DN185" s="373" t="str">
        <f ca="1">+IF(OFFSET('Sanitation Data'!$I$32,0,10*ROW('Sanitation Data'!I179))="","",OFFSET('Sanitation Data'!$I$32,0,10*ROW('Sanitation Data'!I179)))</f>
        <v/>
      </c>
      <c r="DO185" s="373" t="str">
        <f ca="1">+IF(OFFSET('Hygiene Data'!$D$11,0,10*ROW('Hygiene Data'!D179))="","",OFFSET('Hygiene Data'!$D$11,0,10*ROW('Hygiene Data'!D179)))</f>
        <v/>
      </c>
      <c r="DP185" s="373" t="str">
        <f ca="1">+IF(OFFSET('Hygiene Data'!$D$12,0,10*ROW('Hygiene Data'!D179))="","",OFFSET('Hygiene Data'!$D$12,0,10*ROW('Hygiene Data'!D179)))</f>
        <v/>
      </c>
      <c r="DQ185" s="373" t="str">
        <f ca="1">+IF(OFFSET('Hygiene Data'!$D$13,0,10*ROW('Hygiene Data'!D179))="","",OFFSET('Hygiene Data'!$D$13,0,10*ROW('Hygiene Data'!D179)))</f>
        <v/>
      </c>
      <c r="DR185" s="373" t="str">
        <f ca="1">+IF(OFFSET('Hygiene Data'!$E$11,0,10*ROW('Hygiene Data'!E179))="","",OFFSET('Hygiene Data'!$E$11,0,10*ROW('Hygiene Data'!E179)))</f>
        <v/>
      </c>
      <c r="DS185" s="373" t="str">
        <f ca="1">+IF(OFFSET('Hygiene Data'!$E$12,0,10*ROW('Hygiene Data'!E179))="","",OFFSET('Hygiene Data'!$E$12,0,10*ROW('Hygiene Data'!E179)))</f>
        <v/>
      </c>
      <c r="DT185" s="373" t="str">
        <f ca="1">+IF(OFFSET('Hygiene Data'!$E$13,0,10*ROW('Hygiene Data'!E179))="","",OFFSET('Hygiene Data'!$E$13,0,10*ROW('Hygiene Data'!E179)))</f>
        <v/>
      </c>
      <c r="DU185" s="373" t="str">
        <f ca="1">+IF(OFFSET('Hygiene Data'!$F$11,0,10*ROW('Hygiene Data'!F179))="","",OFFSET('Hygiene Data'!$F$11,0,10*ROW('Hygiene Data'!F179)))</f>
        <v/>
      </c>
      <c r="DV185" s="373" t="str">
        <f ca="1">+IF(OFFSET('Hygiene Data'!$F$12,0,10*ROW('Hygiene Data'!F179))="","",OFFSET('Hygiene Data'!$F$12,0,10*ROW('Hygiene Data'!F179)))</f>
        <v/>
      </c>
      <c r="DW185" s="373" t="str">
        <f ca="1">+IF(OFFSET('Hygiene Data'!$F$13,0,10*ROW('Hygiene Data'!F179))="","",OFFSET('Hygiene Data'!$F$13,0,10*ROW('Hygiene Data'!F179)))</f>
        <v/>
      </c>
      <c r="DX185" s="373" t="str">
        <f ca="1">+IF(OFFSET('Hygiene Data'!$G$11,0,10*ROW('Hygiene Data'!G179))="","",OFFSET('Hygiene Data'!$G$11,0,10*ROW('Hygiene Data'!G179)))</f>
        <v/>
      </c>
      <c r="DY185" s="373" t="str">
        <f ca="1">+IF(OFFSET('Hygiene Data'!$G$12,0,10*ROW('Hygiene Data'!G179))="","",OFFSET('Hygiene Data'!$G$12,0,10*ROW('Hygiene Data'!G179)))</f>
        <v/>
      </c>
      <c r="DZ185" s="373" t="str">
        <f ca="1">+IF(OFFSET('Hygiene Data'!$G$13,0,10*ROW('Hygiene Data'!G179))="","",OFFSET('Hygiene Data'!$G$13,0,10*ROW('Hygiene Data'!G179)))</f>
        <v/>
      </c>
      <c r="EA185" s="373" t="str">
        <f ca="1">+IF(OFFSET('Hygiene Data'!$H$11,0,10*ROW('Hygiene Data'!H179))="","",OFFSET('Hygiene Data'!$H$11,0,10*ROW('Hygiene Data'!H179)))</f>
        <v/>
      </c>
      <c r="EB185" s="373" t="str">
        <f ca="1">+IF(OFFSET('Hygiene Data'!$H$12,0,10*ROW('Hygiene Data'!H179))="","",OFFSET('Hygiene Data'!$H$12,0,10*ROW('Hygiene Data'!H179)))</f>
        <v/>
      </c>
      <c r="EC185" s="373" t="str">
        <f ca="1">+IF(OFFSET('Hygiene Data'!$H$13,0,10*ROW('Hygiene Data'!H179))="","",OFFSET('Hygiene Data'!$H$13,0,10*ROW('Hygiene Data'!H179)))</f>
        <v/>
      </c>
      <c r="ED185" s="373" t="str">
        <f ca="1">+IF(OFFSET('Hygiene Data'!$I$11,0,10*ROW('Hygiene Data'!I179))="","",OFFSET('Hygiene Data'!$I$11,0,10*ROW('Hygiene Data'!I179)))</f>
        <v/>
      </c>
      <c r="EE185" s="373" t="str">
        <f ca="1">+IF(OFFSET('Hygiene Data'!$I$12,0,10*ROW('Hygiene Data'!I179))="","",OFFSET('Hygiene Data'!$I$12,0,10*ROW('Hygiene Data'!I179)))</f>
        <v/>
      </c>
      <c r="EF185" s="373" t="str">
        <f ca="1">+IF(OFFSET('Hygiene Data'!$I$13,0,10*ROW('Hygiene Data'!I179))="","",OFFSET('Hygiene Data'!$I$13,0,10*ROW('Hygiene Data'!I179)))</f>
        <v/>
      </c>
    </row>
    <row r="186" spans="1:136" x14ac:dyDescent="0.25">
      <c r="A186" s="482" t="str">
        <f ca="1">+IF(OFFSET('Water Data'!$B$2,0,10*ROW('Water Data'!E180))="","",OFFSET('Water Data'!$B$2,0,10*ROW('Water Data'!E180)))</f>
        <v/>
      </c>
      <c r="B186" s="48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9" t="str">
        <f t="shared" ca="1" si="2"/>
        <v/>
      </c>
      <c r="D186" s="51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3" t="str">
        <f ca="1">+IF(OFFSET('Water Data'!$D$27,0,10*ROW('Water Data'!D180))="","",OFFSET('Water Data'!$D$27,0,10*ROW('Water Data'!D180)))</f>
        <v/>
      </c>
      <c r="BT186" s="373" t="str">
        <f ca="1">+IF(OFFSET('Water Data'!$D$28,0,10*ROW('Water Data'!D180))="","",OFFSET('Water Data'!$D$28,0,10*ROW('Water Data'!D180)))</f>
        <v/>
      </c>
      <c r="BU186" s="373" t="str">
        <f ca="1">+IF(OFFSET('Water Data'!$D$29,0,10*ROW('Water Data'!D180))="","",OFFSET('Water Data'!$D$29,0,10*ROW('Water Data'!D180)))</f>
        <v/>
      </c>
      <c r="BV186" s="373" t="str">
        <f ca="1">+IF(OFFSET('Water Data'!$E$27,0,10*ROW('Water Data'!E180))="","",OFFSET('Water Data'!$E$27,0,10*ROW('Water Data'!E180)))</f>
        <v/>
      </c>
      <c r="BW186" s="373" t="str">
        <f ca="1">+IF(OFFSET('Water Data'!$E$28,0,10*ROW('Water Data'!E180))="","",OFFSET('Water Data'!$E$28,0,10*ROW('Water Data'!E180)))</f>
        <v/>
      </c>
      <c r="BX186" s="373" t="str">
        <f ca="1">+IF(OFFSET('Water Data'!$E$29,0,10*ROW('Water Data'!E180))="","",OFFSET('Water Data'!$E$29,0,10*ROW('Water Data'!E180)))</f>
        <v/>
      </c>
      <c r="BY186" s="373" t="str">
        <f ca="1">+IF(OFFSET('Water Data'!$F$27,0,10*ROW('Water Data'!F180))="","",OFFSET('Water Data'!$F$27,0,10*ROW('Water Data'!F180)))</f>
        <v/>
      </c>
      <c r="BZ186" s="373" t="str">
        <f ca="1">+IF(OFFSET('Water Data'!$F$28,0,10*ROW('Water Data'!F180))="","",OFFSET('Water Data'!$F$28,0,10*ROW('Water Data'!F180)))</f>
        <v/>
      </c>
      <c r="CA186" s="373" t="str">
        <f ca="1">+IF(OFFSET('Water Data'!$F$29,0,10*ROW('Water Data'!F180))="","",OFFSET('Water Data'!$F$29,0,10*ROW('Water Data'!F180)))</f>
        <v/>
      </c>
      <c r="CB186" s="373" t="str">
        <f ca="1">+IF(OFFSET('Water Data'!$G$27,0,10*ROW('Water Data'!G180))="","",OFFSET('Water Data'!$G$27,0,10*ROW('Water Data'!G180)))</f>
        <v/>
      </c>
      <c r="CC186" s="373" t="str">
        <f ca="1">+IF(OFFSET('Water Data'!$G$28,0,10*ROW('Water Data'!G180))="","",OFFSET('Water Data'!$G$28,0,10*ROW('Water Data'!G180)))</f>
        <v/>
      </c>
      <c r="CD186" s="373" t="str">
        <f ca="1">+IF(OFFSET('Water Data'!$G$29,0,10*ROW('Water Data'!G180))="","",OFFSET('Water Data'!$G$29,0,10*ROW('Water Data'!G180)))</f>
        <v/>
      </c>
      <c r="CE186" s="373" t="str">
        <f ca="1">+IF(OFFSET('Water Data'!$H$27,0,10*ROW('Water Data'!H180))="","",OFFSET('Water Data'!$H$27,0,10*ROW('Water Data'!H180)))</f>
        <v/>
      </c>
      <c r="CF186" s="373" t="str">
        <f ca="1">+IF(OFFSET('Water Data'!$H$28,0,10*ROW('Water Data'!H180))="","",OFFSET('Water Data'!$H$28,0,10*ROW('Water Data'!H180)))</f>
        <v/>
      </c>
      <c r="CG186" s="373" t="str">
        <f ca="1">+IF(OFFSET('Water Data'!$H$29,0,10*ROW('Water Data'!H180))="","",OFFSET('Water Data'!$H$29,0,10*ROW('Water Data'!H180)))</f>
        <v/>
      </c>
      <c r="CH186" s="373" t="str">
        <f ca="1">+IF(OFFSET('Water Data'!$I$27,0,10*ROW('Water Data'!I180))="","",OFFSET('Water Data'!$I$27,0,10*ROW('Water Data'!I180)))</f>
        <v/>
      </c>
      <c r="CI186" s="373" t="str">
        <f ca="1">+IF(OFFSET('Water Data'!$I$28,0,10*ROW('Water Data'!I180))="","",OFFSET('Water Data'!$I$28,0,10*ROW('Water Data'!I180)))</f>
        <v/>
      </c>
      <c r="CJ186" s="373" t="str">
        <f ca="1">+IF(OFFSET('Water Data'!$I$29,0,10*ROW('Water Data'!I180))="","",OFFSET('Water Data'!$I$29,0,10*ROW('Water Data'!I180)))</f>
        <v/>
      </c>
      <c r="CK186" s="373" t="str">
        <f ca="1">+IF(OFFSET('Sanitation Data'!$D$28,0,10*ROW('Sanitation Data'!D180))="","",OFFSET('Sanitation Data'!$D$28,0,10*ROW('Sanitation Data'!D180)))</f>
        <v/>
      </c>
      <c r="CL186" s="373" t="str">
        <f ca="1">+IF(OFFSET('Sanitation Data'!$D$29,0,10*ROW('Sanitation Data'!D180))="","",OFFSET('Sanitation Data'!$D$29,0,10*ROW('Sanitation Data'!D180)))</f>
        <v/>
      </c>
      <c r="CM186" s="373" t="str">
        <f ca="1">+IF(OFFSET('Sanitation Data'!$D$30,0,10*ROW('Sanitation Data'!D180))="","",OFFSET('Sanitation Data'!$D$30,0,10*ROW('Sanitation Data'!D180)))</f>
        <v/>
      </c>
      <c r="CN186" s="373" t="str">
        <f ca="1">+IF(OFFSET('Sanitation Data'!$D$31,0,10*ROW('Sanitation Data'!D180))="","",OFFSET('Sanitation Data'!$D$31,0,10*ROW('Sanitation Data'!D180)))</f>
        <v/>
      </c>
      <c r="CO186" s="373" t="str">
        <f ca="1">+IF(OFFSET('Sanitation Data'!$D$32,0,10*ROW('Sanitation Data'!D180))="","",OFFSET('Sanitation Data'!$D$32,0,10*ROW('Sanitation Data'!D180)))</f>
        <v/>
      </c>
      <c r="CP186" s="373" t="str">
        <f ca="1">+IF(OFFSET('Sanitation Data'!$E$28,0,10*ROW('Sanitation Data'!E180))="","",OFFSET('Sanitation Data'!$E$28,0,10*ROW('Sanitation Data'!E180)))</f>
        <v/>
      </c>
      <c r="CQ186" s="373" t="str">
        <f ca="1">+IF(OFFSET('Sanitation Data'!$E$29,0,10*ROW('Sanitation Data'!E180))="","",OFFSET('Sanitation Data'!$E$29,0,10*ROW('Sanitation Data'!E180)))</f>
        <v/>
      </c>
      <c r="CR186" s="373" t="str">
        <f ca="1">+IF(OFFSET('Sanitation Data'!$E$30,0,10*ROW('Sanitation Data'!E180))="","",OFFSET('Sanitation Data'!$E$30,0,10*ROW('Sanitation Data'!E180)))</f>
        <v/>
      </c>
      <c r="CS186" s="373" t="str">
        <f ca="1">+IF(OFFSET('Sanitation Data'!$E$31,0,10*ROW('Sanitation Data'!E180))="","",OFFSET('Sanitation Data'!$E$31,0,10*ROW('Sanitation Data'!E180)))</f>
        <v/>
      </c>
      <c r="CT186" s="373" t="str">
        <f ca="1">+IF(OFFSET('Sanitation Data'!$E$32,0,10*ROW('Sanitation Data'!E180))="","",OFFSET('Sanitation Data'!$E$32,0,10*ROW('Sanitation Data'!E180)))</f>
        <v/>
      </c>
      <c r="CU186" s="373" t="str">
        <f ca="1">+IF(OFFSET('Sanitation Data'!$F$28,0,10*ROW('Sanitation Data'!F180))="","",OFFSET('Sanitation Data'!$F$28,0,10*ROW('Sanitation Data'!F180)))</f>
        <v/>
      </c>
      <c r="CV186" s="373" t="str">
        <f ca="1">+IF(OFFSET('Sanitation Data'!$F$29,0,10*ROW('Sanitation Data'!F180))="","",OFFSET('Sanitation Data'!$F$29,0,10*ROW('Sanitation Data'!F180)))</f>
        <v/>
      </c>
      <c r="CW186" s="373" t="str">
        <f ca="1">+IF(OFFSET('Sanitation Data'!$F$30,0,10*ROW('Sanitation Data'!F180))="","",OFFSET('Sanitation Data'!$F$30,0,10*ROW('Sanitation Data'!F180)))</f>
        <v/>
      </c>
      <c r="CX186" s="373" t="str">
        <f ca="1">+IF(OFFSET('Sanitation Data'!$F$31,0,10*ROW('Sanitation Data'!F180))="","",OFFSET('Sanitation Data'!$F$31,0,10*ROW('Sanitation Data'!F180)))</f>
        <v/>
      </c>
      <c r="CY186" s="373" t="str">
        <f ca="1">+IF(OFFSET('Sanitation Data'!$F$32,0,10*ROW('Sanitation Data'!F180))="","",OFFSET('Sanitation Data'!$F$32,0,10*ROW('Sanitation Data'!F180)))</f>
        <v/>
      </c>
      <c r="CZ186" s="373" t="str">
        <f ca="1">+IF(OFFSET('Sanitation Data'!$G$28,0,10*ROW('Sanitation Data'!G180))="","",OFFSET('Sanitation Data'!$G$28,0,10*ROW('Sanitation Data'!G180)))</f>
        <v/>
      </c>
      <c r="DA186" s="373" t="str">
        <f ca="1">+IF(OFFSET('Sanitation Data'!$G$29,0,10*ROW('Sanitation Data'!G180))="","",OFFSET('Sanitation Data'!$G$29,0,10*ROW('Sanitation Data'!G180)))</f>
        <v/>
      </c>
      <c r="DB186" s="373" t="str">
        <f ca="1">+IF(OFFSET('Sanitation Data'!$G$30,0,10*ROW('Sanitation Data'!G180))="","",OFFSET('Sanitation Data'!$G$30,0,10*ROW('Sanitation Data'!G180)))</f>
        <v/>
      </c>
      <c r="DC186" s="373" t="str">
        <f ca="1">+IF(OFFSET('Sanitation Data'!$G$31,0,10*ROW('Sanitation Data'!G180))="","",OFFSET('Sanitation Data'!$G$31,0,10*ROW('Sanitation Data'!G180)))</f>
        <v/>
      </c>
      <c r="DD186" s="373" t="str">
        <f ca="1">+IF(OFFSET('Sanitation Data'!$G$32,0,10*ROW('Sanitation Data'!G180))="","",OFFSET('Sanitation Data'!$G$32,0,10*ROW('Sanitation Data'!G180)))</f>
        <v/>
      </c>
      <c r="DE186" s="373" t="str">
        <f ca="1">+IF(OFFSET('Sanitation Data'!$H$28,0,10*ROW('Sanitation Data'!H180))="","",OFFSET('Sanitation Data'!$H$28,0,10*ROW('Sanitation Data'!H180)))</f>
        <v/>
      </c>
      <c r="DF186" s="373" t="str">
        <f ca="1">+IF(OFFSET('Sanitation Data'!$H$29,0,10*ROW('Sanitation Data'!H180))="","",OFFSET('Sanitation Data'!$H$29,0,10*ROW('Sanitation Data'!H180)))</f>
        <v/>
      </c>
      <c r="DG186" s="373" t="str">
        <f ca="1">+IF(OFFSET('Sanitation Data'!$H$30,0,10*ROW('Sanitation Data'!H180))="","",OFFSET('Sanitation Data'!$H$30,0,10*ROW('Sanitation Data'!H180)))</f>
        <v/>
      </c>
      <c r="DH186" s="373" t="str">
        <f ca="1">+IF(OFFSET('Sanitation Data'!$H$31,0,10*ROW('Sanitation Data'!H180))="","",OFFSET('Sanitation Data'!$H$31,0,10*ROW('Sanitation Data'!H180)))</f>
        <v/>
      </c>
      <c r="DI186" s="373" t="str">
        <f ca="1">+IF(OFFSET('Sanitation Data'!$H$32,0,10*ROW('Sanitation Data'!H180))="","",OFFSET('Sanitation Data'!$H$32,0,10*ROW('Sanitation Data'!H180)))</f>
        <v/>
      </c>
      <c r="DJ186" s="373" t="str">
        <f ca="1">+IF(OFFSET('Sanitation Data'!$I$28,0,10*ROW('Sanitation Data'!I180))="","",OFFSET('Sanitation Data'!$I$28,0,10*ROW('Sanitation Data'!I180)))</f>
        <v/>
      </c>
      <c r="DK186" s="373" t="str">
        <f ca="1">+IF(OFFSET('Sanitation Data'!$I$29,0,10*ROW('Sanitation Data'!I180))="","",OFFSET('Sanitation Data'!$I$29,0,10*ROW('Sanitation Data'!I180)))</f>
        <v/>
      </c>
      <c r="DL186" s="373" t="str">
        <f ca="1">+IF(OFFSET('Sanitation Data'!$I$30,0,10*ROW('Sanitation Data'!I180))="","",OFFSET('Sanitation Data'!$I$30,0,10*ROW('Sanitation Data'!I180)))</f>
        <v/>
      </c>
      <c r="DM186" s="373" t="str">
        <f ca="1">+IF(OFFSET('Sanitation Data'!$I$31,0,10*ROW('Sanitation Data'!I180))="","",OFFSET('Sanitation Data'!$I$31,0,10*ROW('Sanitation Data'!I180)))</f>
        <v/>
      </c>
      <c r="DN186" s="373" t="str">
        <f ca="1">+IF(OFFSET('Sanitation Data'!$I$32,0,10*ROW('Sanitation Data'!I180))="","",OFFSET('Sanitation Data'!$I$32,0,10*ROW('Sanitation Data'!I180)))</f>
        <v/>
      </c>
      <c r="DO186" s="373" t="str">
        <f ca="1">+IF(OFFSET('Hygiene Data'!$D$11,0,10*ROW('Hygiene Data'!D180))="","",OFFSET('Hygiene Data'!$D$11,0,10*ROW('Hygiene Data'!D180)))</f>
        <v/>
      </c>
      <c r="DP186" s="373" t="str">
        <f ca="1">+IF(OFFSET('Hygiene Data'!$D$12,0,10*ROW('Hygiene Data'!D180))="","",OFFSET('Hygiene Data'!$D$12,0,10*ROW('Hygiene Data'!D180)))</f>
        <v/>
      </c>
      <c r="DQ186" s="373" t="str">
        <f ca="1">+IF(OFFSET('Hygiene Data'!$D$13,0,10*ROW('Hygiene Data'!D180))="","",OFFSET('Hygiene Data'!$D$13,0,10*ROW('Hygiene Data'!D180)))</f>
        <v/>
      </c>
      <c r="DR186" s="373" t="str">
        <f ca="1">+IF(OFFSET('Hygiene Data'!$E$11,0,10*ROW('Hygiene Data'!E180))="","",OFFSET('Hygiene Data'!$E$11,0,10*ROW('Hygiene Data'!E180)))</f>
        <v/>
      </c>
      <c r="DS186" s="373" t="str">
        <f ca="1">+IF(OFFSET('Hygiene Data'!$E$12,0,10*ROW('Hygiene Data'!E180))="","",OFFSET('Hygiene Data'!$E$12,0,10*ROW('Hygiene Data'!E180)))</f>
        <v/>
      </c>
      <c r="DT186" s="373" t="str">
        <f ca="1">+IF(OFFSET('Hygiene Data'!$E$13,0,10*ROW('Hygiene Data'!E180))="","",OFFSET('Hygiene Data'!$E$13,0,10*ROW('Hygiene Data'!E180)))</f>
        <v/>
      </c>
      <c r="DU186" s="373" t="str">
        <f ca="1">+IF(OFFSET('Hygiene Data'!$F$11,0,10*ROW('Hygiene Data'!F180))="","",OFFSET('Hygiene Data'!$F$11,0,10*ROW('Hygiene Data'!F180)))</f>
        <v/>
      </c>
      <c r="DV186" s="373" t="str">
        <f ca="1">+IF(OFFSET('Hygiene Data'!$F$12,0,10*ROW('Hygiene Data'!F180))="","",OFFSET('Hygiene Data'!$F$12,0,10*ROW('Hygiene Data'!F180)))</f>
        <v/>
      </c>
      <c r="DW186" s="373" t="str">
        <f ca="1">+IF(OFFSET('Hygiene Data'!$F$13,0,10*ROW('Hygiene Data'!F180))="","",OFFSET('Hygiene Data'!$F$13,0,10*ROW('Hygiene Data'!F180)))</f>
        <v/>
      </c>
      <c r="DX186" s="373" t="str">
        <f ca="1">+IF(OFFSET('Hygiene Data'!$G$11,0,10*ROW('Hygiene Data'!G180))="","",OFFSET('Hygiene Data'!$G$11,0,10*ROW('Hygiene Data'!G180)))</f>
        <v/>
      </c>
      <c r="DY186" s="373" t="str">
        <f ca="1">+IF(OFFSET('Hygiene Data'!$G$12,0,10*ROW('Hygiene Data'!G180))="","",OFFSET('Hygiene Data'!$G$12,0,10*ROW('Hygiene Data'!G180)))</f>
        <v/>
      </c>
      <c r="DZ186" s="373" t="str">
        <f ca="1">+IF(OFFSET('Hygiene Data'!$G$13,0,10*ROW('Hygiene Data'!G180))="","",OFFSET('Hygiene Data'!$G$13,0,10*ROW('Hygiene Data'!G180)))</f>
        <v/>
      </c>
      <c r="EA186" s="373" t="str">
        <f ca="1">+IF(OFFSET('Hygiene Data'!$H$11,0,10*ROW('Hygiene Data'!H180))="","",OFFSET('Hygiene Data'!$H$11,0,10*ROW('Hygiene Data'!H180)))</f>
        <v/>
      </c>
      <c r="EB186" s="373" t="str">
        <f ca="1">+IF(OFFSET('Hygiene Data'!$H$12,0,10*ROW('Hygiene Data'!H180))="","",OFFSET('Hygiene Data'!$H$12,0,10*ROW('Hygiene Data'!H180)))</f>
        <v/>
      </c>
      <c r="EC186" s="373" t="str">
        <f ca="1">+IF(OFFSET('Hygiene Data'!$H$13,0,10*ROW('Hygiene Data'!H180))="","",OFFSET('Hygiene Data'!$H$13,0,10*ROW('Hygiene Data'!H180)))</f>
        <v/>
      </c>
      <c r="ED186" s="373" t="str">
        <f ca="1">+IF(OFFSET('Hygiene Data'!$I$11,0,10*ROW('Hygiene Data'!I180))="","",OFFSET('Hygiene Data'!$I$11,0,10*ROW('Hygiene Data'!I180)))</f>
        <v/>
      </c>
      <c r="EE186" s="373" t="str">
        <f ca="1">+IF(OFFSET('Hygiene Data'!$I$12,0,10*ROW('Hygiene Data'!I180))="","",OFFSET('Hygiene Data'!$I$12,0,10*ROW('Hygiene Data'!I180)))</f>
        <v/>
      </c>
      <c r="EF186" s="373" t="str">
        <f ca="1">+IF(OFFSET('Hygiene Data'!$I$13,0,10*ROW('Hygiene Data'!I180))="","",OFFSET('Hygiene Data'!$I$13,0,10*ROW('Hygiene Data'!I180)))</f>
        <v/>
      </c>
    </row>
    <row r="187" spans="1:136" x14ac:dyDescent="0.25">
      <c r="A187" s="482" t="str">
        <f ca="1">+IF(OFFSET('Water Data'!$B$2,0,10*ROW('Water Data'!E181))="","",OFFSET('Water Data'!$B$2,0,10*ROW('Water Data'!E181)))</f>
        <v/>
      </c>
      <c r="B187" s="48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9" t="str">
        <f t="shared" ca="1" si="2"/>
        <v/>
      </c>
      <c r="D187" s="51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3" t="str">
        <f ca="1">+IF(OFFSET('Water Data'!$D$27,0,10*ROW('Water Data'!D181))="","",OFFSET('Water Data'!$D$27,0,10*ROW('Water Data'!D181)))</f>
        <v/>
      </c>
      <c r="BT187" s="373" t="str">
        <f ca="1">+IF(OFFSET('Water Data'!$D$28,0,10*ROW('Water Data'!D181))="","",OFFSET('Water Data'!$D$28,0,10*ROW('Water Data'!D181)))</f>
        <v/>
      </c>
      <c r="BU187" s="373" t="str">
        <f ca="1">+IF(OFFSET('Water Data'!$D$29,0,10*ROW('Water Data'!D181))="","",OFFSET('Water Data'!$D$29,0,10*ROW('Water Data'!D181)))</f>
        <v/>
      </c>
      <c r="BV187" s="373" t="str">
        <f ca="1">+IF(OFFSET('Water Data'!$E$27,0,10*ROW('Water Data'!E181))="","",OFFSET('Water Data'!$E$27,0,10*ROW('Water Data'!E181)))</f>
        <v/>
      </c>
      <c r="BW187" s="373" t="str">
        <f ca="1">+IF(OFFSET('Water Data'!$E$28,0,10*ROW('Water Data'!E181))="","",OFFSET('Water Data'!$E$28,0,10*ROW('Water Data'!E181)))</f>
        <v/>
      </c>
      <c r="BX187" s="373" t="str">
        <f ca="1">+IF(OFFSET('Water Data'!$E$29,0,10*ROW('Water Data'!E181))="","",OFFSET('Water Data'!$E$29,0,10*ROW('Water Data'!E181)))</f>
        <v/>
      </c>
      <c r="BY187" s="373" t="str">
        <f ca="1">+IF(OFFSET('Water Data'!$F$27,0,10*ROW('Water Data'!F181))="","",OFFSET('Water Data'!$F$27,0,10*ROW('Water Data'!F181)))</f>
        <v/>
      </c>
      <c r="BZ187" s="373" t="str">
        <f ca="1">+IF(OFFSET('Water Data'!$F$28,0,10*ROW('Water Data'!F181))="","",OFFSET('Water Data'!$F$28,0,10*ROW('Water Data'!F181)))</f>
        <v/>
      </c>
      <c r="CA187" s="373" t="str">
        <f ca="1">+IF(OFFSET('Water Data'!$F$29,0,10*ROW('Water Data'!F181))="","",OFFSET('Water Data'!$F$29,0,10*ROW('Water Data'!F181)))</f>
        <v/>
      </c>
      <c r="CB187" s="373" t="str">
        <f ca="1">+IF(OFFSET('Water Data'!$G$27,0,10*ROW('Water Data'!G181))="","",OFFSET('Water Data'!$G$27,0,10*ROW('Water Data'!G181)))</f>
        <v/>
      </c>
      <c r="CC187" s="373" t="str">
        <f ca="1">+IF(OFFSET('Water Data'!$G$28,0,10*ROW('Water Data'!G181))="","",OFFSET('Water Data'!$G$28,0,10*ROW('Water Data'!G181)))</f>
        <v/>
      </c>
      <c r="CD187" s="373" t="str">
        <f ca="1">+IF(OFFSET('Water Data'!$G$29,0,10*ROW('Water Data'!G181))="","",OFFSET('Water Data'!$G$29,0,10*ROW('Water Data'!G181)))</f>
        <v/>
      </c>
      <c r="CE187" s="373" t="str">
        <f ca="1">+IF(OFFSET('Water Data'!$H$27,0,10*ROW('Water Data'!H181))="","",OFFSET('Water Data'!$H$27,0,10*ROW('Water Data'!H181)))</f>
        <v/>
      </c>
      <c r="CF187" s="373" t="str">
        <f ca="1">+IF(OFFSET('Water Data'!$H$28,0,10*ROW('Water Data'!H181))="","",OFFSET('Water Data'!$H$28,0,10*ROW('Water Data'!H181)))</f>
        <v/>
      </c>
      <c r="CG187" s="373" t="str">
        <f ca="1">+IF(OFFSET('Water Data'!$H$29,0,10*ROW('Water Data'!H181))="","",OFFSET('Water Data'!$H$29,0,10*ROW('Water Data'!H181)))</f>
        <v/>
      </c>
      <c r="CH187" s="373" t="str">
        <f ca="1">+IF(OFFSET('Water Data'!$I$27,0,10*ROW('Water Data'!I181))="","",OFFSET('Water Data'!$I$27,0,10*ROW('Water Data'!I181)))</f>
        <v/>
      </c>
      <c r="CI187" s="373" t="str">
        <f ca="1">+IF(OFFSET('Water Data'!$I$28,0,10*ROW('Water Data'!I181))="","",OFFSET('Water Data'!$I$28,0,10*ROW('Water Data'!I181)))</f>
        <v/>
      </c>
      <c r="CJ187" s="373" t="str">
        <f ca="1">+IF(OFFSET('Water Data'!$I$29,0,10*ROW('Water Data'!I181))="","",OFFSET('Water Data'!$I$29,0,10*ROW('Water Data'!I181)))</f>
        <v/>
      </c>
      <c r="CK187" s="373" t="str">
        <f ca="1">+IF(OFFSET('Sanitation Data'!$D$28,0,10*ROW('Sanitation Data'!D181))="","",OFFSET('Sanitation Data'!$D$28,0,10*ROW('Sanitation Data'!D181)))</f>
        <v/>
      </c>
      <c r="CL187" s="373" t="str">
        <f ca="1">+IF(OFFSET('Sanitation Data'!$D$29,0,10*ROW('Sanitation Data'!D181))="","",OFFSET('Sanitation Data'!$D$29,0,10*ROW('Sanitation Data'!D181)))</f>
        <v/>
      </c>
      <c r="CM187" s="373" t="str">
        <f ca="1">+IF(OFFSET('Sanitation Data'!$D$30,0,10*ROW('Sanitation Data'!D181))="","",OFFSET('Sanitation Data'!$D$30,0,10*ROW('Sanitation Data'!D181)))</f>
        <v/>
      </c>
      <c r="CN187" s="373" t="str">
        <f ca="1">+IF(OFFSET('Sanitation Data'!$D$31,0,10*ROW('Sanitation Data'!D181))="","",OFFSET('Sanitation Data'!$D$31,0,10*ROW('Sanitation Data'!D181)))</f>
        <v/>
      </c>
      <c r="CO187" s="373" t="str">
        <f ca="1">+IF(OFFSET('Sanitation Data'!$D$32,0,10*ROW('Sanitation Data'!D181))="","",OFFSET('Sanitation Data'!$D$32,0,10*ROW('Sanitation Data'!D181)))</f>
        <v/>
      </c>
      <c r="CP187" s="373" t="str">
        <f ca="1">+IF(OFFSET('Sanitation Data'!$E$28,0,10*ROW('Sanitation Data'!E181))="","",OFFSET('Sanitation Data'!$E$28,0,10*ROW('Sanitation Data'!E181)))</f>
        <v/>
      </c>
      <c r="CQ187" s="373" t="str">
        <f ca="1">+IF(OFFSET('Sanitation Data'!$E$29,0,10*ROW('Sanitation Data'!E181))="","",OFFSET('Sanitation Data'!$E$29,0,10*ROW('Sanitation Data'!E181)))</f>
        <v/>
      </c>
      <c r="CR187" s="373" t="str">
        <f ca="1">+IF(OFFSET('Sanitation Data'!$E$30,0,10*ROW('Sanitation Data'!E181))="","",OFFSET('Sanitation Data'!$E$30,0,10*ROW('Sanitation Data'!E181)))</f>
        <v/>
      </c>
      <c r="CS187" s="373" t="str">
        <f ca="1">+IF(OFFSET('Sanitation Data'!$E$31,0,10*ROW('Sanitation Data'!E181))="","",OFFSET('Sanitation Data'!$E$31,0,10*ROW('Sanitation Data'!E181)))</f>
        <v/>
      </c>
      <c r="CT187" s="373" t="str">
        <f ca="1">+IF(OFFSET('Sanitation Data'!$E$32,0,10*ROW('Sanitation Data'!E181))="","",OFFSET('Sanitation Data'!$E$32,0,10*ROW('Sanitation Data'!E181)))</f>
        <v/>
      </c>
      <c r="CU187" s="373" t="str">
        <f ca="1">+IF(OFFSET('Sanitation Data'!$F$28,0,10*ROW('Sanitation Data'!F181))="","",OFFSET('Sanitation Data'!$F$28,0,10*ROW('Sanitation Data'!F181)))</f>
        <v/>
      </c>
      <c r="CV187" s="373" t="str">
        <f ca="1">+IF(OFFSET('Sanitation Data'!$F$29,0,10*ROW('Sanitation Data'!F181))="","",OFFSET('Sanitation Data'!$F$29,0,10*ROW('Sanitation Data'!F181)))</f>
        <v/>
      </c>
      <c r="CW187" s="373" t="str">
        <f ca="1">+IF(OFFSET('Sanitation Data'!$F$30,0,10*ROW('Sanitation Data'!F181))="","",OFFSET('Sanitation Data'!$F$30,0,10*ROW('Sanitation Data'!F181)))</f>
        <v/>
      </c>
      <c r="CX187" s="373" t="str">
        <f ca="1">+IF(OFFSET('Sanitation Data'!$F$31,0,10*ROW('Sanitation Data'!F181))="","",OFFSET('Sanitation Data'!$F$31,0,10*ROW('Sanitation Data'!F181)))</f>
        <v/>
      </c>
      <c r="CY187" s="373" t="str">
        <f ca="1">+IF(OFFSET('Sanitation Data'!$F$32,0,10*ROW('Sanitation Data'!F181))="","",OFFSET('Sanitation Data'!$F$32,0,10*ROW('Sanitation Data'!F181)))</f>
        <v/>
      </c>
      <c r="CZ187" s="373" t="str">
        <f ca="1">+IF(OFFSET('Sanitation Data'!$G$28,0,10*ROW('Sanitation Data'!G181))="","",OFFSET('Sanitation Data'!$G$28,0,10*ROW('Sanitation Data'!G181)))</f>
        <v/>
      </c>
      <c r="DA187" s="373" t="str">
        <f ca="1">+IF(OFFSET('Sanitation Data'!$G$29,0,10*ROW('Sanitation Data'!G181))="","",OFFSET('Sanitation Data'!$G$29,0,10*ROW('Sanitation Data'!G181)))</f>
        <v/>
      </c>
      <c r="DB187" s="373" t="str">
        <f ca="1">+IF(OFFSET('Sanitation Data'!$G$30,0,10*ROW('Sanitation Data'!G181))="","",OFFSET('Sanitation Data'!$G$30,0,10*ROW('Sanitation Data'!G181)))</f>
        <v/>
      </c>
      <c r="DC187" s="373" t="str">
        <f ca="1">+IF(OFFSET('Sanitation Data'!$G$31,0,10*ROW('Sanitation Data'!G181))="","",OFFSET('Sanitation Data'!$G$31,0,10*ROW('Sanitation Data'!G181)))</f>
        <v/>
      </c>
      <c r="DD187" s="373" t="str">
        <f ca="1">+IF(OFFSET('Sanitation Data'!$G$32,0,10*ROW('Sanitation Data'!G181))="","",OFFSET('Sanitation Data'!$G$32,0,10*ROW('Sanitation Data'!G181)))</f>
        <v/>
      </c>
      <c r="DE187" s="373" t="str">
        <f ca="1">+IF(OFFSET('Sanitation Data'!$H$28,0,10*ROW('Sanitation Data'!H181))="","",OFFSET('Sanitation Data'!$H$28,0,10*ROW('Sanitation Data'!H181)))</f>
        <v/>
      </c>
      <c r="DF187" s="373" t="str">
        <f ca="1">+IF(OFFSET('Sanitation Data'!$H$29,0,10*ROW('Sanitation Data'!H181))="","",OFFSET('Sanitation Data'!$H$29,0,10*ROW('Sanitation Data'!H181)))</f>
        <v/>
      </c>
      <c r="DG187" s="373" t="str">
        <f ca="1">+IF(OFFSET('Sanitation Data'!$H$30,0,10*ROW('Sanitation Data'!H181))="","",OFFSET('Sanitation Data'!$H$30,0,10*ROW('Sanitation Data'!H181)))</f>
        <v/>
      </c>
      <c r="DH187" s="373" t="str">
        <f ca="1">+IF(OFFSET('Sanitation Data'!$H$31,0,10*ROW('Sanitation Data'!H181))="","",OFFSET('Sanitation Data'!$H$31,0,10*ROW('Sanitation Data'!H181)))</f>
        <v/>
      </c>
      <c r="DI187" s="373" t="str">
        <f ca="1">+IF(OFFSET('Sanitation Data'!$H$32,0,10*ROW('Sanitation Data'!H181))="","",OFFSET('Sanitation Data'!$H$32,0,10*ROW('Sanitation Data'!H181)))</f>
        <v/>
      </c>
      <c r="DJ187" s="373" t="str">
        <f ca="1">+IF(OFFSET('Sanitation Data'!$I$28,0,10*ROW('Sanitation Data'!I181))="","",OFFSET('Sanitation Data'!$I$28,0,10*ROW('Sanitation Data'!I181)))</f>
        <v/>
      </c>
      <c r="DK187" s="373" t="str">
        <f ca="1">+IF(OFFSET('Sanitation Data'!$I$29,0,10*ROW('Sanitation Data'!I181))="","",OFFSET('Sanitation Data'!$I$29,0,10*ROW('Sanitation Data'!I181)))</f>
        <v/>
      </c>
      <c r="DL187" s="373" t="str">
        <f ca="1">+IF(OFFSET('Sanitation Data'!$I$30,0,10*ROW('Sanitation Data'!I181))="","",OFFSET('Sanitation Data'!$I$30,0,10*ROW('Sanitation Data'!I181)))</f>
        <v/>
      </c>
      <c r="DM187" s="373" t="str">
        <f ca="1">+IF(OFFSET('Sanitation Data'!$I$31,0,10*ROW('Sanitation Data'!I181))="","",OFFSET('Sanitation Data'!$I$31,0,10*ROW('Sanitation Data'!I181)))</f>
        <v/>
      </c>
      <c r="DN187" s="373" t="str">
        <f ca="1">+IF(OFFSET('Sanitation Data'!$I$32,0,10*ROW('Sanitation Data'!I181))="","",OFFSET('Sanitation Data'!$I$32,0,10*ROW('Sanitation Data'!I181)))</f>
        <v/>
      </c>
      <c r="DO187" s="373" t="str">
        <f ca="1">+IF(OFFSET('Hygiene Data'!$D$11,0,10*ROW('Hygiene Data'!D181))="","",OFFSET('Hygiene Data'!$D$11,0,10*ROW('Hygiene Data'!D181)))</f>
        <v/>
      </c>
      <c r="DP187" s="373" t="str">
        <f ca="1">+IF(OFFSET('Hygiene Data'!$D$12,0,10*ROW('Hygiene Data'!D181))="","",OFFSET('Hygiene Data'!$D$12,0,10*ROW('Hygiene Data'!D181)))</f>
        <v/>
      </c>
      <c r="DQ187" s="373" t="str">
        <f ca="1">+IF(OFFSET('Hygiene Data'!$D$13,0,10*ROW('Hygiene Data'!D181))="","",OFFSET('Hygiene Data'!$D$13,0,10*ROW('Hygiene Data'!D181)))</f>
        <v/>
      </c>
      <c r="DR187" s="373" t="str">
        <f ca="1">+IF(OFFSET('Hygiene Data'!$E$11,0,10*ROW('Hygiene Data'!E181))="","",OFFSET('Hygiene Data'!$E$11,0,10*ROW('Hygiene Data'!E181)))</f>
        <v/>
      </c>
      <c r="DS187" s="373" t="str">
        <f ca="1">+IF(OFFSET('Hygiene Data'!$E$12,0,10*ROW('Hygiene Data'!E181))="","",OFFSET('Hygiene Data'!$E$12,0,10*ROW('Hygiene Data'!E181)))</f>
        <v/>
      </c>
      <c r="DT187" s="373" t="str">
        <f ca="1">+IF(OFFSET('Hygiene Data'!$E$13,0,10*ROW('Hygiene Data'!E181))="","",OFFSET('Hygiene Data'!$E$13,0,10*ROW('Hygiene Data'!E181)))</f>
        <v/>
      </c>
      <c r="DU187" s="373" t="str">
        <f ca="1">+IF(OFFSET('Hygiene Data'!$F$11,0,10*ROW('Hygiene Data'!F181))="","",OFFSET('Hygiene Data'!$F$11,0,10*ROW('Hygiene Data'!F181)))</f>
        <v/>
      </c>
      <c r="DV187" s="373" t="str">
        <f ca="1">+IF(OFFSET('Hygiene Data'!$F$12,0,10*ROW('Hygiene Data'!F181))="","",OFFSET('Hygiene Data'!$F$12,0,10*ROW('Hygiene Data'!F181)))</f>
        <v/>
      </c>
      <c r="DW187" s="373" t="str">
        <f ca="1">+IF(OFFSET('Hygiene Data'!$F$13,0,10*ROW('Hygiene Data'!F181))="","",OFFSET('Hygiene Data'!$F$13,0,10*ROW('Hygiene Data'!F181)))</f>
        <v/>
      </c>
      <c r="DX187" s="373" t="str">
        <f ca="1">+IF(OFFSET('Hygiene Data'!$G$11,0,10*ROW('Hygiene Data'!G181))="","",OFFSET('Hygiene Data'!$G$11,0,10*ROW('Hygiene Data'!G181)))</f>
        <v/>
      </c>
      <c r="DY187" s="373" t="str">
        <f ca="1">+IF(OFFSET('Hygiene Data'!$G$12,0,10*ROW('Hygiene Data'!G181))="","",OFFSET('Hygiene Data'!$G$12,0,10*ROW('Hygiene Data'!G181)))</f>
        <v/>
      </c>
      <c r="DZ187" s="373" t="str">
        <f ca="1">+IF(OFFSET('Hygiene Data'!$G$13,0,10*ROW('Hygiene Data'!G181))="","",OFFSET('Hygiene Data'!$G$13,0,10*ROW('Hygiene Data'!G181)))</f>
        <v/>
      </c>
      <c r="EA187" s="373" t="str">
        <f ca="1">+IF(OFFSET('Hygiene Data'!$H$11,0,10*ROW('Hygiene Data'!H181))="","",OFFSET('Hygiene Data'!$H$11,0,10*ROW('Hygiene Data'!H181)))</f>
        <v/>
      </c>
      <c r="EB187" s="373" t="str">
        <f ca="1">+IF(OFFSET('Hygiene Data'!$H$12,0,10*ROW('Hygiene Data'!H181))="","",OFFSET('Hygiene Data'!$H$12,0,10*ROW('Hygiene Data'!H181)))</f>
        <v/>
      </c>
      <c r="EC187" s="373" t="str">
        <f ca="1">+IF(OFFSET('Hygiene Data'!$H$13,0,10*ROW('Hygiene Data'!H181))="","",OFFSET('Hygiene Data'!$H$13,0,10*ROW('Hygiene Data'!H181)))</f>
        <v/>
      </c>
      <c r="ED187" s="373" t="str">
        <f ca="1">+IF(OFFSET('Hygiene Data'!$I$11,0,10*ROW('Hygiene Data'!I181))="","",OFFSET('Hygiene Data'!$I$11,0,10*ROW('Hygiene Data'!I181)))</f>
        <v/>
      </c>
      <c r="EE187" s="373" t="str">
        <f ca="1">+IF(OFFSET('Hygiene Data'!$I$12,0,10*ROW('Hygiene Data'!I181))="","",OFFSET('Hygiene Data'!$I$12,0,10*ROW('Hygiene Data'!I181)))</f>
        <v/>
      </c>
      <c r="EF187" s="373" t="str">
        <f ca="1">+IF(OFFSET('Hygiene Data'!$I$13,0,10*ROW('Hygiene Data'!I181))="","",OFFSET('Hygiene Data'!$I$13,0,10*ROW('Hygiene Data'!I181)))</f>
        <v/>
      </c>
    </row>
    <row r="188" spans="1:136" x14ac:dyDescent="0.25">
      <c r="A188" s="482" t="str">
        <f ca="1">+IF(OFFSET('Water Data'!$B$2,0,10*ROW('Water Data'!E182))="","",OFFSET('Water Data'!$B$2,0,10*ROW('Water Data'!E182)))</f>
        <v/>
      </c>
      <c r="B188" s="48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9" t="str">
        <f t="shared" ca="1" si="2"/>
        <v/>
      </c>
      <c r="D188" s="51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3" t="str">
        <f ca="1">+IF(OFFSET('Water Data'!$D$27,0,10*ROW('Water Data'!D182))="","",OFFSET('Water Data'!$D$27,0,10*ROW('Water Data'!D182)))</f>
        <v/>
      </c>
      <c r="BT188" s="373" t="str">
        <f ca="1">+IF(OFFSET('Water Data'!$D$28,0,10*ROW('Water Data'!D182))="","",OFFSET('Water Data'!$D$28,0,10*ROW('Water Data'!D182)))</f>
        <v/>
      </c>
      <c r="BU188" s="373" t="str">
        <f ca="1">+IF(OFFSET('Water Data'!$D$29,0,10*ROW('Water Data'!D182))="","",OFFSET('Water Data'!$D$29,0,10*ROW('Water Data'!D182)))</f>
        <v/>
      </c>
      <c r="BV188" s="373" t="str">
        <f ca="1">+IF(OFFSET('Water Data'!$E$27,0,10*ROW('Water Data'!E182))="","",OFFSET('Water Data'!$E$27,0,10*ROW('Water Data'!E182)))</f>
        <v/>
      </c>
      <c r="BW188" s="373" t="str">
        <f ca="1">+IF(OFFSET('Water Data'!$E$28,0,10*ROW('Water Data'!E182))="","",OFFSET('Water Data'!$E$28,0,10*ROW('Water Data'!E182)))</f>
        <v/>
      </c>
      <c r="BX188" s="373" t="str">
        <f ca="1">+IF(OFFSET('Water Data'!$E$29,0,10*ROW('Water Data'!E182))="","",OFFSET('Water Data'!$E$29,0,10*ROW('Water Data'!E182)))</f>
        <v/>
      </c>
      <c r="BY188" s="373" t="str">
        <f ca="1">+IF(OFFSET('Water Data'!$F$27,0,10*ROW('Water Data'!F182))="","",OFFSET('Water Data'!$F$27,0,10*ROW('Water Data'!F182)))</f>
        <v/>
      </c>
      <c r="BZ188" s="373" t="str">
        <f ca="1">+IF(OFFSET('Water Data'!$F$28,0,10*ROW('Water Data'!F182))="","",OFFSET('Water Data'!$F$28,0,10*ROW('Water Data'!F182)))</f>
        <v/>
      </c>
      <c r="CA188" s="373" t="str">
        <f ca="1">+IF(OFFSET('Water Data'!$F$29,0,10*ROW('Water Data'!F182))="","",OFFSET('Water Data'!$F$29,0,10*ROW('Water Data'!F182)))</f>
        <v/>
      </c>
      <c r="CB188" s="373" t="str">
        <f ca="1">+IF(OFFSET('Water Data'!$G$27,0,10*ROW('Water Data'!G182))="","",OFFSET('Water Data'!$G$27,0,10*ROW('Water Data'!G182)))</f>
        <v/>
      </c>
      <c r="CC188" s="373" t="str">
        <f ca="1">+IF(OFFSET('Water Data'!$G$28,0,10*ROW('Water Data'!G182))="","",OFFSET('Water Data'!$G$28,0,10*ROW('Water Data'!G182)))</f>
        <v/>
      </c>
      <c r="CD188" s="373" t="str">
        <f ca="1">+IF(OFFSET('Water Data'!$G$29,0,10*ROW('Water Data'!G182))="","",OFFSET('Water Data'!$G$29,0,10*ROW('Water Data'!G182)))</f>
        <v/>
      </c>
      <c r="CE188" s="373" t="str">
        <f ca="1">+IF(OFFSET('Water Data'!$H$27,0,10*ROW('Water Data'!H182))="","",OFFSET('Water Data'!$H$27,0,10*ROW('Water Data'!H182)))</f>
        <v/>
      </c>
      <c r="CF188" s="373" t="str">
        <f ca="1">+IF(OFFSET('Water Data'!$H$28,0,10*ROW('Water Data'!H182))="","",OFFSET('Water Data'!$H$28,0,10*ROW('Water Data'!H182)))</f>
        <v/>
      </c>
      <c r="CG188" s="373" t="str">
        <f ca="1">+IF(OFFSET('Water Data'!$H$29,0,10*ROW('Water Data'!H182))="","",OFFSET('Water Data'!$H$29,0,10*ROW('Water Data'!H182)))</f>
        <v/>
      </c>
      <c r="CH188" s="373" t="str">
        <f ca="1">+IF(OFFSET('Water Data'!$I$27,0,10*ROW('Water Data'!I182))="","",OFFSET('Water Data'!$I$27,0,10*ROW('Water Data'!I182)))</f>
        <v/>
      </c>
      <c r="CI188" s="373" t="str">
        <f ca="1">+IF(OFFSET('Water Data'!$I$28,0,10*ROW('Water Data'!I182))="","",OFFSET('Water Data'!$I$28,0,10*ROW('Water Data'!I182)))</f>
        <v/>
      </c>
      <c r="CJ188" s="373" t="str">
        <f ca="1">+IF(OFFSET('Water Data'!$I$29,0,10*ROW('Water Data'!I182))="","",OFFSET('Water Data'!$I$29,0,10*ROW('Water Data'!I182)))</f>
        <v/>
      </c>
      <c r="CK188" s="373" t="str">
        <f ca="1">+IF(OFFSET('Sanitation Data'!$D$28,0,10*ROW('Sanitation Data'!D182))="","",OFFSET('Sanitation Data'!$D$28,0,10*ROW('Sanitation Data'!D182)))</f>
        <v/>
      </c>
      <c r="CL188" s="373" t="str">
        <f ca="1">+IF(OFFSET('Sanitation Data'!$D$29,0,10*ROW('Sanitation Data'!D182))="","",OFFSET('Sanitation Data'!$D$29,0,10*ROW('Sanitation Data'!D182)))</f>
        <v/>
      </c>
      <c r="CM188" s="373" t="str">
        <f ca="1">+IF(OFFSET('Sanitation Data'!$D$30,0,10*ROW('Sanitation Data'!D182))="","",OFFSET('Sanitation Data'!$D$30,0,10*ROW('Sanitation Data'!D182)))</f>
        <v/>
      </c>
      <c r="CN188" s="373" t="str">
        <f ca="1">+IF(OFFSET('Sanitation Data'!$D$31,0,10*ROW('Sanitation Data'!D182))="","",OFFSET('Sanitation Data'!$D$31,0,10*ROW('Sanitation Data'!D182)))</f>
        <v/>
      </c>
      <c r="CO188" s="373" t="str">
        <f ca="1">+IF(OFFSET('Sanitation Data'!$D$32,0,10*ROW('Sanitation Data'!D182))="","",OFFSET('Sanitation Data'!$D$32,0,10*ROW('Sanitation Data'!D182)))</f>
        <v/>
      </c>
      <c r="CP188" s="373" t="str">
        <f ca="1">+IF(OFFSET('Sanitation Data'!$E$28,0,10*ROW('Sanitation Data'!E182))="","",OFFSET('Sanitation Data'!$E$28,0,10*ROW('Sanitation Data'!E182)))</f>
        <v/>
      </c>
      <c r="CQ188" s="373" t="str">
        <f ca="1">+IF(OFFSET('Sanitation Data'!$E$29,0,10*ROW('Sanitation Data'!E182))="","",OFFSET('Sanitation Data'!$E$29,0,10*ROW('Sanitation Data'!E182)))</f>
        <v/>
      </c>
      <c r="CR188" s="373" t="str">
        <f ca="1">+IF(OFFSET('Sanitation Data'!$E$30,0,10*ROW('Sanitation Data'!E182))="","",OFFSET('Sanitation Data'!$E$30,0,10*ROW('Sanitation Data'!E182)))</f>
        <v/>
      </c>
      <c r="CS188" s="373" t="str">
        <f ca="1">+IF(OFFSET('Sanitation Data'!$E$31,0,10*ROW('Sanitation Data'!E182))="","",OFFSET('Sanitation Data'!$E$31,0,10*ROW('Sanitation Data'!E182)))</f>
        <v/>
      </c>
      <c r="CT188" s="373" t="str">
        <f ca="1">+IF(OFFSET('Sanitation Data'!$E$32,0,10*ROW('Sanitation Data'!E182))="","",OFFSET('Sanitation Data'!$E$32,0,10*ROW('Sanitation Data'!E182)))</f>
        <v/>
      </c>
      <c r="CU188" s="373" t="str">
        <f ca="1">+IF(OFFSET('Sanitation Data'!$F$28,0,10*ROW('Sanitation Data'!F182))="","",OFFSET('Sanitation Data'!$F$28,0,10*ROW('Sanitation Data'!F182)))</f>
        <v/>
      </c>
      <c r="CV188" s="373" t="str">
        <f ca="1">+IF(OFFSET('Sanitation Data'!$F$29,0,10*ROW('Sanitation Data'!F182))="","",OFFSET('Sanitation Data'!$F$29,0,10*ROW('Sanitation Data'!F182)))</f>
        <v/>
      </c>
      <c r="CW188" s="373" t="str">
        <f ca="1">+IF(OFFSET('Sanitation Data'!$F$30,0,10*ROW('Sanitation Data'!F182))="","",OFFSET('Sanitation Data'!$F$30,0,10*ROW('Sanitation Data'!F182)))</f>
        <v/>
      </c>
      <c r="CX188" s="373" t="str">
        <f ca="1">+IF(OFFSET('Sanitation Data'!$F$31,0,10*ROW('Sanitation Data'!F182))="","",OFFSET('Sanitation Data'!$F$31,0,10*ROW('Sanitation Data'!F182)))</f>
        <v/>
      </c>
      <c r="CY188" s="373" t="str">
        <f ca="1">+IF(OFFSET('Sanitation Data'!$F$32,0,10*ROW('Sanitation Data'!F182))="","",OFFSET('Sanitation Data'!$F$32,0,10*ROW('Sanitation Data'!F182)))</f>
        <v/>
      </c>
      <c r="CZ188" s="373" t="str">
        <f ca="1">+IF(OFFSET('Sanitation Data'!$G$28,0,10*ROW('Sanitation Data'!G182))="","",OFFSET('Sanitation Data'!$G$28,0,10*ROW('Sanitation Data'!G182)))</f>
        <v/>
      </c>
      <c r="DA188" s="373" t="str">
        <f ca="1">+IF(OFFSET('Sanitation Data'!$G$29,0,10*ROW('Sanitation Data'!G182))="","",OFFSET('Sanitation Data'!$G$29,0,10*ROW('Sanitation Data'!G182)))</f>
        <v/>
      </c>
      <c r="DB188" s="373" t="str">
        <f ca="1">+IF(OFFSET('Sanitation Data'!$G$30,0,10*ROW('Sanitation Data'!G182))="","",OFFSET('Sanitation Data'!$G$30,0,10*ROW('Sanitation Data'!G182)))</f>
        <v/>
      </c>
      <c r="DC188" s="373" t="str">
        <f ca="1">+IF(OFFSET('Sanitation Data'!$G$31,0,10*ROW('Sanitation Data'!G182))="","",OFFSET('Sanitation Data'!$G$31,0,10*ROW('Sanitation Data'!G182)))</f>
        <v/>
      </c>
      <c r="DD188" s="373" t="str">
        <f ca="1">+IF(OFFSET('Sanitation Data'!$G$32,0,10*ROW('Sanitation Data'!G182))="","",OFFSET('Sanitation Data'!$G$32,0,10*ROW('Sanitation Data'!G182)))</f>
        <v/>
      </c>
      <c r="DE188" s="373" t="str">
        <f ca="1">+IF(OFFSET('Sanitation Data'!$H$28,0,10*ROW('Sanitation Data'!H182))="","",OFFSET('Sanitation Data'!$H$28,0,10*ROW('Sanitation Data'!H182)))</f>
        <v/>
      </c>
      <c r="DF188" s="373" t="str">
        <f ca="1">+IF(OFFSET('Sanitation Data'!$H$29,0,10*ROW('Sanitation Data'!H182))="","",OFFSET('Sanitation Data'!$H$29,0,10*ROW('Sanitation Data'!H182)))</f>
        <v/>
      </c>
      <c r="DG188" s="373" t="str">
        <f ca="1">+IF(OFFSET('Sanitation Data'!$H$30,0,10*ROW('Sanitation Data'!H182))="","",OFFSET('Sanitation Data'!$H$30,0,10*ROW('Sanitation Data'!H182)))</f>
        <v/>
      </c>
      <c r="DH188" s="373" t="str">
        <f ca="1">+IF(OFFSET('Sanitation Data'!$H$31,0,10*ROW('Sanitation Data'!H182))="","",OFFSET('Sanitation Data'!$H$31,0,10*ROW('Sanitation Data'!H182)))</f>
        <v/>
      </c>
      <c r="DI188" s="373" t="str">
        <f ca="1">+IF(OFFSET('Sanitation Data'!$H$32,0,10*ROW('Sanitation Data'!H182))="","",OFFSET('Sanitation Data'!$H$32,0,10*ROW('Sanitation Data'!H182)))</f>
        <v/>
      </c>
      <c r="DJ188" s="373" t="str">
        <f ca="1">+IF(OFFSET('Sanitation Data'!$I$28,0,10*ROW('Sanitation Data'!I182))="","",OFFSET('Sanitation Data'!$I$28,0,10*ROW('Sanitation Data'!I182)))</f>
        <v/>
      </c>
      <c r="DK188" s="373" t="str">
        <f ca="1">+IF(OFFSET('Sanitation Data'!$I$29,0,10*ROW('Sanitation Data'!I182))="","",OFFSET('Sanitation Data'!$I$29,0,10*ROW('Sanitation Data'!I182)))</f>
        <v/>
      </c>
      <c r="DL188" s="373" t="str">
        <f ca="1">+IF(OFFSET('Sanitation Data'!$I$30,0,10*ROW('Sanitation Data'!I182))="","",OFFSET('Sanitation Data'!$I$30,0,10*ROW('Sanitation Data'!I182)))</f>
        <v/>
      </c>
      <c r="DM188" s="373" t="str">
        <f ca="1">+IF(OFFSET('Sanitation Data'!$I$31,0,10*ROW('Sanitation Data'!I182))="","",OFFSET('Sanitation Data'!$I$31,0,10*ROW('Sanitation Data'!I182)))</f>
        <v/>
      </c>
      <c r="DN188" s="373" t="str">
        <f ca="1">+IF(OFFSET('Sanitation Data'!$I$32,0,10*ROW('Sanitation Data'!I182))="","",OFFSET('Sanitation Data'!$I$32,0,10*ROW('Sanitation Data'!I182)))</f>
        <v/>
      </c>
      <c r="DO188" s="373" t="str">
        <f ca="1">+IF(OFFSET('Hygiene Data'!$D$11,0,10*ROW('Hygiene Data'!D182))="","",OFFSET('Hygiene Data'!$D$11,0,10*ROW('Hygiene Data'!D182)))</f>
        <v/>
      </c>
      <c r="DP188" s="373" t="str">
        <f ca="1">+IF(OFFSET('Hygiene Data'!$D$12,0,10*ROW('Hygiene Data'!D182))="","",OFFSET('Hygiene Data'!$D$12,0,10*ROW('Hygiene Data'!D182)))</f>
        <v/>
      </c>
      <c r="DQ188" s="373" t="str">
        <f ca="1">+IF(OFFSET('Hygiene Data'!$D$13,0,10*ROW('Hygiene Data'!D182))="","",OFFSET('Hygiene Data'!$D$13,0,10*ROW('Hygiene Data'!D182)))</f>
        <v/>
      </c>
      <c r="DR188" s="373" t="str">
        <f ca="1">+IF(OFFSET('Hygiene Data'!$E$11,0,10*ROW('Hygiene Data'!E182))="","",OFFSET('Hygiene Data'!$E$11,0,10*ROW('Hygiene Data'!E182)))</f>
        <v/>
      </c>
      <c r="DS188" s="373" t="str">
        <f ca="1">+IF(OFFSET('Hygiene Data'!$E$12,0,10*ROW('Hygiene Data'!E182))="","",OFFSET('Hygiene Data'!$E$12,0,10*ROW('Hygiene Data'!E182)))</f>
        <v/>
      </c>
      <c r="DT188" s="373" t="str">
        <f ca="1">+IF(OFFSET('Hygiene Data'!$E$13,0,10*ROW('Hygiene Data'!E182))="","",OFFSET('Hygiene Data'!$E$13,0,10*ROW('Hygiene Data'!E182)))</f>
        <v/>
      </c>
      <c r="DU188" s="373" t="str">
        <f ca="1">+IF(OFFSET('Hygiene Data'!$F$11,0,10*ROW('Hygiene Data'!F182))="","",OFFSET('Hygiene Data'!$F$11,0,10*ROW('Hygiene Data'!F182)))</f>
        <v/>
      </c>
      <c r="DV188" s="373" t="str">
        <f ca="1">+IF(OFFSET('Hygiene Data'!$F$12,0,10*ROW('Hygiene Data'!F182))="","",OFFSET('Hygiene Data'!$F$12,0,10*ROW('Hygiene Data'!F182)))</f>
        <v/>
      </c>
      <c r="DW188" s="373" t="str">
        <f ca="1">+IF(OFFSET('Hygiene Data'!$F$13,0,10*ROW('Hygiene Data'!F182))="","",OFFSET('Hygiene Data'!$F$13,0,10*ROW('Hygiene Data'!F182)))</f>
        <v/>
      </c>
      <c r="DX188" s="373" t="str">
        <f ca="1">+IF(OFFSET('Hygiene Data'!$G$11,0,10*ROW('Hygiene Data'!G182))="","",OFFSET('Hygiene Data'!$G$11,0,10*ROW('Hygiene Data'!G182)))</f>
        <v/>
      </c>
      <c r="DY188" s="373" t="str">
        <f ca="1">+IF(OFFSET('Hygiene Data'!$G$12,0,10*ROW('Hygiene Data'!G182))="","",OFFSET('Hygiene Data'!$G$12,0,10*ROW('Hygiene Data'!G182)))</f>
        <v/>
      </c>
      <c r="DZ188" s="373" t="str">
        <f ca="1">+IF(OFFSET('Hygiene Data'!$G$13,0,10*ROW('Hygiene Data'!G182))="","",OFFSET('Hygiene Data'!$G$13,0,10*ROW('Hygiene Data'!G182)))</f>
        <v/>
      </c>
      <c r="EA188" s="373" t="str">
        <f ca="1">+IF(OFFSET('Hygiene Data'!$H$11,0,10*ROW('Hygiene Data'!H182))="","",OFFSET('Hygiene Data'!$H$11,0,10*ROW('Hygiene Data'!H182)))</f>
        <v/>
      </c>
      <c r="EB188" s="373" t="str">
        <f ca="1">+IF(OFFSET('Hygiene Data'!$H$12,0,10*ROW('Hygiene Data'!H182))="","",OFFSET('Hygiene Data'!$H$12,0,10*ROW('Hygiene Data'!H182)))</f>
        <v/>
      </c>
      <c r="EC188" s="373" t="str">
        <f ca="1">+IF(OFFSET('Hygiene Data'!$H$13,0,10*ROW('Hygiene Data'!H182))="","",OFFSET('Hygiene Data'!$H$13,0,10*ROW('Hygiene Data'!H182)))</f>
        <v/>
      </c>
      <c r="ED188" s="373" t="str">
        <f ca="1">+IF(OFFSET('Hygiene Data'!$I$11,0,10*ROW('Hygiene Data'!I182))="","",OFFSET('Hygiene Data'!$I$11,0,10*ROW('Hygiene Data'!I182)))</f>
        <v/>
      </c>
      <c r="EE188" s="373" t="str">
        <f ca="1">+IF(OFFSET('Hygiene Data'!$I$12,0,10*ROW('Hygiene Data'!I182))="","",OFFSET('Hygiene Data'!$I$12,0,10*ROW('Hygiene Data'!I182)))</f>
        <v/>
      </c>
      <c r="EF188" s="373" t="str">
        <f ca="1">+IF(OFFSET('Hygiene Data'!$I$13,0,10*ROW('Hygiene Data'!I182))="","",OFFSET('Hygiene Data'!$I$13,0,10*ROW('Hygiene Data'!I182)))</f>
        <v/>
      </c>
    </row>
    <row r="189" spans="1:136" x14ac:dyDescent="0.25">
      <c r="A189" s="482" t="str">
        <f ca="1">+IF(OFFSET('Water Data'!$B$2,0,10*ROW('Water Data'!E183))="","",OFFSET('Water Data'!$B$2,0,10*ROW('Water Data'!E183)))</f>
        <v/>
      </c>
      <c r="B189" s="48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9" t="str">
        <f t="shared" ca="1" si="2"/>
        <v/>
      </c>
      <c r="D189" s="51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3" t="str">
        <f ca="1">+IF(OFFSET('Water Data'!$D$27,0,10*ROW('Water Data'!D183))="","",OFFSET('Water Data'!$D$27,0,10*ROW('Water Data'!D183)))</f>
        <v/>
      </c>
      <c r="BT189" s="373" t="str">
        <f ca="1">+IF(OFFSET('Water Data'!$D$28,0,10*ROW('Water Data'!D183))="","",OFFSET('Water Data'!$D$28,0,10*ROW('Water Data'!D183)))</f>
        <v/>
      </c>
      <c r="BU189" s="373" t="str">
        <f ca="1">+IF(OFFSET('Water Data'!$D$29,0,10*ROW('Water Data'!D183))="","",OFFSET('Water Data'!$D$29,0,10*ROW('Water Data'!D183)))</f>
        <v/>
      </c>
      <c r="BV189" s="373" t="str">
        <f ca="1">+IF(OFFSET('Water Data'!$E$27,0,10*ROW('Water Data'!E183))="","",OFFSET('Water Data'!$E$27,0,10*ROW('Water Data'!E183)))</f>
        <v/>
      </c>
      <c r="BW189" s="373" t="str">
        <f ca="1">+IF(OFFSET('Water Data'!$E$28,0,10*ROW('Water Data'!E183))="","",OFFSET('Water Data'!$E$28,0,10*ROW('Water Data'!E183)))</f>
        <v/>
      </c>
      <c r="BX189" s="373" t="str">
        <f ca="1">+IF(OFFSET('Water Data'!$E$29,0,10*ROW('Water Data'!E183))="","",OFFSET('Water Data'!$E$29,0,10*ROW('Water Data'!E183)))</f>
        <v/>
      </c>
      <c r="BY189" s="373" t="str">
        <f ca="1">+IF(OFFSET('Water Data'!$F$27,0,10*ROW('Water Data'!F183))="","",OFFSET('Water Data'!$F$27,0,10*ROW('Water Data'!F183)))</f>
        <v/>
      </c>
      <c r="BZ189" s="373" t="str">
        <f ca="1">+IF(OFFSET('Water Data'!$F$28,0,10*ROW('Water Data'!F183))="","",OFFSET('Water Data'!$F$28,0,10*ROW('Water Data'!F183)))</f>
        <v/>
      </c>
      <c r="CA189" s="373" t="str">
        <f ca="1">+IF(OFFSET('Water Data'!$F$29,0,10*ROW('Water Data'!F183))="","",OFFSET('Water Data'!$F$29,0,10*ROW('Water Data'!F183)))</f>
        <v/>
      </c>
      <c r="CB189" s="373" t="str">
        <f ca="1">+IF(OFFSET('Water Data'!$G$27,0,10*ROW('Water Data'!G183))="","",OFFSET('Water Data'!$G$27,0,10*ROW('Water Data'!G183)))</f>
        <v/>
      </c>
      <c r="CC189" s="373" t="str">
        <f ca="1">+IF(OFFSET('Water Data'!$G$28,0,10*ROW('Water Data'!G183))="","",OFFSET('Water Data'!$G$28,0,10*ROW('Water Data'!G183)))</f>
        <v/>
      </c>
      <c r="CD189" s="373" t="str">
        <f ca="1">+IF(OFFSET('Water Data'!$G$29,0,10*ROW('Water Data'!G183))="","",OFFSET('Water Data'!$G$29,0,10*ROW('Water Data'!G183)))</f>
        <v/>
      </c>
      <c r="CE189" s="373" t="str">
        <f ca="1">+IF(OFFSET('Water Data'!$H$27,0,10*ROW('Water Data'!H183))="","",OFFSET('Water Data'!$H$27,0,10*ROW('Water Data'!H183)))</f>
        <v/>
      </c>
      <c r="CF189" s="373" t="str">
        <f ca="1">+IF(OFFSET('Water Data'!$H$28,0,10*ROW('Water Data'!H183))="","",OFFSET('Water Data'!$H$28,0,10*ROW('Water Data'!H183)))</f>
        <v/>
      </c>
      <c r="CG189" s="373" t="str">
        <f ca="1">+IF(OFFSET('Water Data'!$H$29,0,10*ROW('Water Data'!H183))="","",OFFSET('Water Data'!$H$29,0,10*ROW('Water Data'!H183)))</f>
        <v/>
      </c>
      <c r="CH189" s="373" t="str">
        <f ca="1">+IF(OFFSET('Water Data'!$I$27,0,10*ROW('Water Data'!I183))="","",OFFSET('Water Data'!$I$27,0,10*ROW('Water Data'!I183)))</f>
        <v/>
      </c>
      <c r="CI189" s="373" t="str">
        <f ca="1">+IF(OFFSET('Water Data'!$I$28,0,10*ROW('Water Data'!I183))="","",OFFSET('Water Data'!$I$28,0,10*ROW('Water Data'!I183)))</f>
        <v/>
      </c>
      <c r="CJ189" s="373" t="str">
        <f ca="1">+IF(OFFSET('Water Data'!$I$29,0,10*ROW('Water Data'!I183))="","",OFFSET('Water Data'!$I$29,0,10*ROW('Water Data'!I183)))</f>
        <v/>
      </c>
      <c r="CK189" s="373" t="str">
        <f ca="1">+IF(OFFSET('Sanitation Data'!$D$28,0,10*ROW('Sanitation Data'!D183))="","",OFFSET('Sanitation Data'!$D$28,0,10*ROW('Sanitation Data'!D183)))</f>
        <v/>
      </c>
      <c r="CL189" s="373" t="str">
        <f ca="1">+IF(OFFSET('Sanitation Data'!$D$29,0,10*ROW('Sanitation Data'!D183))="","",OFFSET('Sanitation Data'!$D$29,0,10*ROW('Sanitation Data'!D183)))</f>
        <v/>
      </c>
      <c r="CM189" s="373" t="str">
        <f ca="1">+IF(OFFSET('Sanitation Data'!$D$30,0,10*ROW('Sanitation Data'!D183))="","",OFFSET('Sanitation Data'!$D$30,0,10*ROW('Sanitation Data'!D183)))</f>
        <v/>
      </c>
      <c r="CN189" s="373" t="str">
        <f ca="1">+IF(OFFSET('Sanitation Data'!$D$31,0,10*ROW('Sanitation Data'!D183))="","",OFFSET('Sanitation Data'!$D$31,0,10*ROW('Sanitation Data'!D183)))</f>
        <v/>
      </c>
      <c r="CO189" s="373" t="str">
        <f ca="1">+IF(OFFSET('Sanitation Data'!$D$32,0,10*ROW('Sanitation Data'!D183))="","",OFFSET('Sanitation Data'!$D$32,0,10*ROW('Sanitation Data'!D183)))</f>
        <v/>
      </c>
      <c r="CP189" s="373" t="str">
        <f ca="1">+IF(OFFSET('Sanitation Data'!$E$28,0,10*ROW('Sanitation Data'!E183))="","",OFFSET('Sanitation Data'!$E$28,0,10*ROW('Sanitation Data'!E183)))</f>
        <v/>
      </c>
      <c r="CQ189" s="373" t="str">
        <f ca="1">+IF(OFFSET('Sanitation Data'!$E$29,0,10*ROW('Sanitation Data'!E183))="","",OFFSET('Sanitation Data'!$E$29,0,10*ROW('Sanitation Data'!E183)))</f>
        <v/>
      </c>
      <c r="CR189" s="373" t="str">
        <f ca="1">+IF(OFFSET('Sanitation Data'!$E$30,0,10*ROW('Sanitation Data'!E183))="","",OFFSET('Sanitation Data'!$E$30,0,10*ROW('Sanitation Data'!E183)))</f>
        <v/>
      </c>
      <c r="CS189" s="373" t="str">
        <f ca="1">+IF(OFFSET('Sanitation Data'!$E$31,0,10*ROW('Sanitation Data'!E183))="","",OFFSET('Sanitation Data'!$E$31,0,10*ROW('Sanitation Data'!E183)))</f>
        <v/>
      </c>
      <c r="CT189" s="373" t="str">
        <f ca="1">+IF(OFFSET('Sanitation Data'!$E$32,0,10*ROW('Sanitation Data'!E183))="","",OFFSET('Sanitation Data'!$E$32,0,10*ROW('Sanitation Data'!E183)))</f>
        <v/>
      </c>
      <c r="CU189" s="373" t="str">
        <f ca="1">+IF(OFFSET('Sanitation Data'!$F$28,0,10*ROW('Sanitation Data'!F183))="","",OFFSET('Sanitation Data'!$F$28,0,10*ROW('Sanitation Data'!F183)))</f>
        <v/>
      </c>
      <c r="CV189" s="373" t="str">
        <f ca="1">+IF(OFFSET('Sanitation Data'!$F$29,0,10*ROW('Sanitation Data'!F183))="","",OFFSET('Sanitation Data'!$F$29,0,10*ROW('Sanitation Data'!F183)))</f>
        <v/>
      </c>
      <c r="CW189" s="373" t="str">
        <f ca="1">+IF(OFFSET('Sanitation Data'!$F$30,0,10*ROW('Sanitation Data'!F183))="","",OFFSET('Sanitation Data'!$F$30,0,10*ROW('Sanitation Data'!F183)))</f>
        <v/>
      </c>
      <c r="CX189" s="373" t="str">
        <f ca="1">+IF(OFFSET('Sanitation Data'!$F$31,0,10*ROW('Sanitation Data'!F183))="","",OFFSET('Sanitation Data'!$F$31,0,10*ROW('Sanitation Data'!F183)))</f>
        <v/>
      </c>
      <c r="CY189" s="373" t="str">
        <f ca="1">+IF(OFFSET('Sanitation Data'!$F$32,0,10*ROW('Sanitation Data'!F183))="","",OFFSET('Sanitation Data'!$F$32,0,10*ROW('Sanitation Data'!F183)))</f>
        <v/>
      </c>
      <c r="CZ189" s="373" t="str">
        <f ca="1">+IF(OFFSET('Sanitation Data'!$G$28,0,10*ROW('Sanitation Data'!G183))="","",OFFSET('Sanitation Data'!$G$28,0,10*ROW('Sanitation Data'!G183)))</f>
        <v/>
      </c>
      <c r="DA189" s="373" t="str">
        <f ca="1">+IF(OFFSET('Sanitation Data'!$G$29,0,10*ROW('Sanitation Data'!G183))="","",OFFSET('Sanitation Data'!$G$29,0,10*ROW('Sanitation Data'!G183)))</f>
        <v/>
      </c>
      <c r="DB189" s="373" t="str">
        <f ca="1">+IF(OFFSET('Sanitation Data'!$G$30,0,10*ROW('Sanitation Data'!G183))="","",OFFSET('Sanitation Data'!$G$30,0,10*ROW('Sanitation Data'!G183)))</f>
        <v/>
      </c>
      <c r="DC189" s="373" t="str">
        <f ca="1">+IF(OFFSET('Sanitation Data'!$G$31,0,10*ROW('Sanitation Data'!G183))="","",OFFSET('Sanitation Data'!$G$31,0,10*ROW('Sanitation Data'!G183)))</f>
        <v/>
      </c>
      <c r="DD189" s="373" t="str">
        <f ca="1">+IF(OFFSET('Sanitation Data'!$G$32,0,10*ROW('Sanitation Data'!G183))="","",OFFSET('Sanitation Data'!$G$32,0,10*ROW('Sanitation Data'!G183)))</f>
        <v/>
      </c>
      <c r="DE189" s="373" t="str">
        <f ca="1">+IF(OFFSET('Sanitation Data'!$H$28,0,10*ROW('Sanitation Data'!H183))="","",OFFSET('Sanitation Data'!$H$28,0,10*ROW('Sanitation Data'!H183)))</f>
        <v/>
      </c>
      <c r="DF189" s="373" t="str">
        <f ca="1">+IF(OFFSET('Sanitation Data'!$H$29,0,10*ROW('Sanitation Data'!H183))="","",OFFSET('Sanitation Data'!$H$29,0,10*ROW('Sanitation Data'!H183)))</f>
        <v/>
      </c>
      <c r="DG189" s="373" t="str">
        <f ca="1">+IF(OFFSET('Sanitation Data'!$H$30,0,10*ROW('Sanitation Data'!H183))="","",OFFSET('Sanitation Data'!$H$30,0,10*ROW('Sanitation Data'!H183)))</f>
        <v/>
      </c>
      <c r="DH189" s="373" t="str">
        <f ca="1">+IF(OFFSET('Sanitation Data'!$H$31,0,10*ROW('Sanitation Data'!H183))="","",OFFSET('Sanitation Data'!$H$31,0,10*ROW('Sanitation Data'!H183)))</f>
        <v/>
      </c>
      <c r="DI189" s="373" t="str">
        <f ca="1">+IF(OFFSET('Sanitation Data'!$H$32,0,10*ROW('Sanitation Data'!H183))="","",OFFSET('Sanitation Data'!$H$32,0,10*ROW('Sanitation Data'!H183)))</f>
        <v/>
      </c>
      <c r="DJ189" s="373" t="str">
        <f ca="1">+IF(OFFSET('Sanitation Data'!$I$28,0,10*ROW('Sanitation Data'!I183))="","",OFFSET('Sanitation Data'!$I$28,0,10*ROW('Sanitation Data'!I183)))</f>
        <v/>
      </c>
      <c r="DK189" s="373" t="str">
        <f ca="1">+IF(OFFSET('Sanitation Data'!$I$29,0,10*ROW('Sanitation Data'!I183))="","",OFFSET('Sanitation Data'!$I$29,0,10*ROW('Sanitation Data'!I183)))</f>
        <v/>
      </c>
      <c r="DL189" s="373" t="str">
        <f ca="1">+IF(OFFSET('Sanitation Data'!$I$30,0,10*ROW('Sanitation Data'!I183))="","",OFFSET('Sanitation Data'!$I$30,0,10*ROW('Sanitation Data'!I183)))</f>
        <v/>
      </c>
      <c r="DM189" s="373" t="str">
        <f ca="1">+IF(OFFSET('Sanitation Data'!$I$31,0,10*ROW('Sanitation Data'!I183))="","",OFFSET('Sanitation Data'!$I$31,0,10*ROW('Sanitation Data'!I183)))</f>
        <v/>
      </c>
      <c r="DN189" s="373" t="str">
        <f ca="1">+IF(OFFSET('Sanitation Data'!$I$32,0,10*ROW('Sanitation Data'!I183))="","",OFFSET('Sanitation Data'!$I$32,0,10*ROW('Sanitation Data'!I183)))</f>
        <v/>
      </c>
      <c r="DO189" s="373" t="str">
        <f ca="1">+IF(OFFSET('Hygiene Data'!$D$11,0,10*ROW('Hygiene Data'!D183))="","",OFFSET('Hygiene Data'!$D$11,0,10*ROW('Hygiene Data'!D183)))</f>
        <v/>
      </c>
      <c r="DP189" s="373" t="str">
        <f ca="1">+IF(OFFSET('Hygiene Data'!$D$12,0,10*ROW('Hygiene Data'!D183))="","",OFFSET('Hygiene Data'!$D$12,0,10*ROW('Hygiene Data'!D183)))</f>
        <v/>
      </c>
      <c r="DQ189" s="373" t="str">
        <f ca="1">+IF(OFFSET('Hygiene Data'!$D$13,0,10*ROW('Hygiene Data'!D183))="","",OFFSET('Hygiene Data'!$D$13,0,10*ROW('Hygiene Data'!D183)))</f>
        <v/>
      </c>
      <c r="DR189" s="373" t="str">
        <f ca="1">+IF(OFFSET('Hygiene Data'!$E$11,0,10*ROW('Hygiene Data'!E183))="","",OFFSET('Hygiene Data'!$E$11,0,10*ROW('Hygiene Data'!E183)))</f>
        <v/>
      </c>
      <c r="DS189" s="373" t="str">
        <f ca="1">+IF(OFFSET('Hygiene Data'!$E$12,0,10*ROW('Hygiene Data'!E183))="","",OFFSET('Hygiene Data'!$E$12,0,10*ROW('Hygiene Data'!E183)))</f>
        <v/>
      </c>
      <c r="DT189" s="373" t="str">
        <f ca="1">+IF(OFFSET('Hygiene Data'!$E$13,0,10*ROW('Hygiene Data'!E183))="","",OFFSET('Hygiene Data'!$E$13,0,10*ROW('Hygiene Data'!E183)))</f>
        <v/>
      </c>
      <c r="DU189" s="373" t="str">
        <f ca="1">+IF(OFFSET('Hygiene Data'!$F$11,0,10*ROW('Hygiene Data'!F183))="","",OFFSET('Hygiene Data'!$F$11,0,10*ROW('Hygiene Data'!F183)))</f>
        <v/>
      </c>
      <c r="DV189" s="373" t="str">
        <f ca="1">+IF(OFFSET('Hygiene Data'!$F$12,0,10*ROW('Hygiene Data'!F183))="","",OFFSET('Hygiene Data'!$F$12,0,10*ROW('Hygiene Data'!F183)))</f>
        <v/>
      </c>
      <c r="DW189" s="373" t="str">
        <f ca="1">+IF(OFFSET('Hygiene Data'!$F$13,0,10*ROW('Hygiene Data'!F183))="","",OFFSET('Hygiene Data'!$F$13,0,10*ROW('Hygiene Data'!F183)))</f>
        <v/>
      </c>
      <c r="DX189" s="373" t="str">
        <f ca="1">+IF(OFFSET('Hygiene Data'!$G$11,0,10*ROW('Hygiene Data'!G183))="","",OFFSET('Hygiene Data'!$G$11,0,10*ROW('Hygiene Data'!G183)))</f>
        <v/>
      </c>
      <c r="DY189" s="373" t="str">
        <f ca="1">+IF(OFFSET('Hygiene Data'!$G$12,0,10*ROW('Hygiene Data'!G183))="","",OFFSET('Hygiene Data'!$G$12,0,10*ROW('Hygiene Data'!G183)))</f>
        <v/>
      </c>
      <c r="DZ189" s="373" t="str">
        <f ca="1">+IF(OFFSET('Hygiene Data'!$G$13,0,10*ROW('Hygiene Data'!G183))="","",OFFSET('Hygiene Data'!$G$13,0,10*ROW('Hygiene Data'!G183)))</f>
        <v/>
      </c>
      <c r="EA189" s="373" t="str">
        <f ca="1">+IF(OFFSET('Hygiene Data'!$H$11,0,10*ROW('Hygiene Data'!H183))="","",OFFSET('Hygiene Data'!$H$11,0,10*ROW('Hygiene Data'!H183)))</f>
        <v/>
      </c>
      <c r="EB189" s="373" t="str">
        <f ca="1">+IF(OFFSET('Hygiene Data'!$H$12,0,10*ROW('Hygiene Data'!H183))="","",OFFSET('Hygiene Data'!$H$12,0,10*ROW('Hygiene Data'!H183)))</f>
        <v/>
      </c>
      <c r="EC189" s="373" t="str">
        <f ca="1">+IF(OFFSET('Hygiene Data'!$H$13,0,10*ROW('Hygiene Data'!H183))="","",OFFSET('Hygiene Data'!$H$13,0,10*ROW('Hygiene Data'!H183)))</f>
        <v/>
      </c>
      <c r="ED189" s="373" t="str">
        <f ca="1">+IF(OFFSET('Hygiene Data'!$I$11,0,10*ROW('Hygiene Data'!I183))="","",OFFSET('Hygiene Data'!$I$11,0,10*ROW('Hygiene Data'!I183)))</f>
        <v/>
      </c>
      <c r="EE189" s="373" t="str">
        <f ca="1">+IF(OFFSET('Hygiene Data'!$I$12,0,10*ROW('Hygiene Data'!I183))="","",OFFSET('Hygiene Data'!$I$12,0,10*ROW('Hygiene Data'!I183)))</f>
        <v/>
      </c>
      <c r="EF189" s="373" t="str">
        <f ca="1">+IF(OFFSET('Hygiene Data'!$I$13,0,10*ROW('Hygiene Data'!I183))="","",OFFSET('Hygiene Data'!$I$13,0,10*ROW('Hygiene Data'!I183)))</f>
        <v/>
      </c>
    </row>
    <row r="190" spans="1:136" x14ac:dyDescent="0.25">
      <c r="A190" s="482" t="str">
        <f ca="1">+IF(OFFSET('Water Data'!$B$2,0,10*ROW('Water Data'!E184))="","",OFFSET('Water Data'!$B$2,0,10*ROW('Water Data'!E184)))</f>
        <v/>
      </c>
      <c r="B190" s="48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9" t="str">
        <f t="shared" ca="1" si="2"/>
        <v/>
      </c>
      <c r="D190" s="51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3" t="str">
        <f ca="1">+IF(OFFSET('Water Data'!$D$27,0,10*ROW('Water Data'!D184))="","",OFFSET('Water Data'!$D$27,0,10*ROW('Water Data'!D184)))</f>
        <v/>
      </c>
      <c r="BT190" s="373" t="str">
        <f ca="1">+IF(OFFSET('Water Data'!$D$28,0,10*ROW('Water Data'!D184))="","",OFFSET('Water Data'!$D$28,0,10*ROW('Water Data'!D184)))</f>
        <v/>
      </c>
      <c r="BU190" s="373" t="str">
        <f ca="1">+IF(OFFSET('Water Data'!$D$29,0,10*ROW('Water Data'!D184))="","",OFFSET('Water Data'!$D$29,0,10*ROW('Water Data'!D184)))</f>
        <v/>
      </c>
      <c r="BV190" s="373" t="str">
        <f ca="1">+IF(OFFSET('Water Data'!$E$27,0,10*ROW('Water Data'!E184))="","",OFFSET('Water Data'!$E$27,0,10*ROW('Water Data'!E184)))</f>
        <v/>
      </c>
      <c r="BW190" s="373" t="str">
        <f ca="1">+IF(OFFSET('Water Data'!$E$28,0,10*ROW('Water Data'!E184))="","",OFFSET('Water Data'!$E$28,0,10*ROW('Water Data'!E184)))</f>
        <v/>
      </c>
      <c r="BX190" s="373" t="str">
        <f ca="1">+IF(OFFSET('Water Data'!$E$29,0,10*ROW('Water Data'!E184))="","",OFFSET('Water Data'!$E$29,0,10*ROW('Water Data'!E184)))</f>
        <v/>
      </c>
      <c r="BY190" s="373" t="str">
        <f ca="1">+IF(OFFSET('Water Data'!$F$27,0,10*ROW('Water Data'!F184))="","",OFFSET('Water Data'!$F$27,0,10*ROW('Water Data'!F184)))</f>
        <v/>
      </c>
      <c r="BZ190" s="373" t="str">
        <f ca="1">+IF(OFFSET('Water Data'!$F$28,0,10*ROW('Water Data'!F184))="","",OFFSET('Water Data'!$F$28,0,10*ROW('Water Data'!F184)))</f>
        <v/>
      </c>
      <c r="CA190" s="373" t="str">
        <f ca="1">+IF(OFFSET('Water Data'!$F$29,0,10*ROW('Water Data'!F184))="","",OFFSET('Water Data'!$F$29,0,10*ROW('Water Data'!F184)))</f>
        <v/>
      </c>
      <c r="CB190" s="373" t="str">
        <f ca="1">+IF(OFFSET('Water Data'!$G$27,0,10*ROW('Water Data'!G184))="","",OFFSET('Water Data'!$G$27,0,10*ROW('Water Data'!G184)))</f>
        <v/>
      </c>
      <c r="CC190" s="373" t="str">
        <f ca="1">+IF(OFFSET('Water Data'!$G$28,0,10*ROW('Water Data'!G184))="","",OFFSET('Water Data'!$G$28,0,10*ROW('Water Data'!G184)))</f>
        <v/>
      </c>
      <c r="CD190" s="373" t="str">
        <f ca="1">+IF(OFFSET('Water Data'!$G$29,0,10*ROW('Water Data'!G184))="","",OFFSET('Water Data'!$G$29,0,10*ROW('Water Data'!G184)))</f>
        <v/>
      </c>
      <c r="CE190" s="373" t="str">
        <f ca="1">+IF(OFFSET('Water Data'!$H$27,0,10*ROW('Water Data'!H184))="","",OFFSET('Water Data'!$H$27,0,10*ROW('Water Data'!H184)))</f>
        <v/>
      </c>
      <c r="CF190" s="373" t="str">
        <f ca="1">+IF(OFFSET('Water Data'!$H$28,0,10*ROW('Water Data'!H184))="","",OFFSET('Water Data'!$H$28,0,10*ROW('Water Data'!H184)))</f>
        <v/>
      </c>
      <c r="CG190" s="373" t="str">
        <f ca="1">+IF(OFFSET('Water Data'!$H$29,0,10*ROW('Water Data'!H184))="","",OFFSET('Water Data'!$H$29,0,10*ROW('Water Data'!H184)))</f>
        <v/>
      </c>
      <c r="CH190" s="373" t="str">
        <f ca="1">+IF(OFFSET('Water Data'!$I$27,0,10*ROW('Water Data'!I184))="","",OFFSET('Water Data'!$I$27,0,10*ROW('Water Data'!I184)))</f>
        <v/>
      </c>
      <c r="CI190" s="373" t="str">
        <f ca="1">+IF(OFFSET('Water Data'!$I$28,0,10*ROW('Water Data'!I184))="","",OFFSET('Water Data'!$I$28,0,10*ROW('Water Data'!I184)))</f>
        <v/>
      </c>
      <c r="CJ190" s="373" t="str">
        <f ca="1">+IF(OFFSET('Water Data'!$I$29,0,10*ROW('Water Data'!I184))="","",OFFSET('Water Data'!$I$29,0,10*ROW('Water Data'!I184)))</f>
        <v/>
      </c>
      <c r="CK190" s="373" t="str">
        <f ca="1">+IF(OFFSET('Sanitation Data'!$D$28,0,10*ROW('Sanitation Data'!D184))="","",OFFSET('Sanitation Data'!$D$28,0,10*ROW('Sanitation Data'!D184)))</f>
        <v/>
      </c>
      <c r="CL190" s="373" t="str">
        <f ca="1">+IF(OFFSET('Sanitation Data'!$D$29,0,10*ROW('Sanitation Data'!D184))="","",OFFSET('Sanitation Data'!$D$29,0,10*ROW('Sanitation Data'!D184)))</f>
        <v/>
      </c>
      <c r="CM190" s="373" t="str">
        <f ca="1">+IF(OFFSET('Sanitation Data'!$D$30,0,10*ROW('Sanitation Data'!D184))="","",OFFSET('Sanitation Data'!$D$30,0,10*ROW('Sanitation Data'!D184)))</f>
        <v/>
      </c>
      <c r="CN190" s="373" t="str">
        <f ca="1">+IF(OFFSET('Sanitation Data'!$D$31,0,10*ROW('Sanitation Data'!D184))="","",OFFSET('Sanitation Data'!$D$31,0,10*ROW('Sanitation Data'!D184)))</f>
        <v/>
      </c>
      <c r="CO190" s="373" t="str">
        <f ca="1">+IF(OFFSET('Sanitation Data'!$D$32,0,10*ROW('Sanitation Data'!D184))="","",OFFSET('Sanitation Data'!$D$32,0,10*ROW('Sanitation Data'!D184)))</f>
        <v/>
      </c>
      <c r="CP190" s="373" t="str">
        <f ca="1">+IF(OFFSET('Sanitation Data'!$E$28,0,10*ROW('Sanitation Data'!E184))="","",OFFSET('Sanitation Data'!$E$28,0,10*ROW('Sanitation Data'!E184)))</f>
        <v/>
      </c>
      <c r="CQ190" s="373" t="str">
        <f ca="1">+IF(OFFSET('Sanitation Data'!$E$29,0,10*ROW('Sanitation Data'!E184))="","",OFFSET('Sanitation Data'!$E$29,0,10*ROW('Sanitation Data'!E184)))</f>
        <v/>
      </c>
      <c r="CR190" s="373" t="str">
        <f ca="1">+IF(OFFSET('Sanitation Data'!$E$30,0,10*ROW('Sanitation Data'!E184))="","",OFFSET('Sanitation Data'!$E$30,0,10*ROW('Sanitation Data'!E184)))</f>
        <v/>
      </c>
      <c r="CS190" s="373" t="str">
        <f ca="1">+IF(OFFSET('Sanitation Data'!$E$31,0,10*ROW('Sanitation Data'!E184))="","",OFFSET('Sanitation Data'!$E$31,0,10*ROW('Sanitation Data'!E184)))</f>
        <v/>
      </c>
      <c r="CT190" s="373" t="str">
        <f ca="1">+IF(OFFSET('Sanitation Data'!$E$32,0,10*ROW('Sanitation Data'!E184))="","",OFFSET('Sanitation Data'!$E$32,0,10*ROW('Sanitation Data'!E184)))</f>
        <v/>
      </c>
      <c r="CU190" s="373" t="str">
        <f ca="1">+IF(OFFSET('Sanitation Data'!$F$28,0,10*ROW('Sanitation Data'!F184))="","",OFFSET('Sanitation Data'!$F$28,0,10*ROW('Sanitation Data'!F184)))</f>
        <v/>
      </c>
      <c r="CV190" s="373" t="str">
        <f ca="1">+IF(OFFSET('Sanitation Data'!$F$29,0,10*ROW('Sanitation Data'!F184))="","",OFFSET('Sanitation Data'!$F$29,0,10*ROW('Sanitation Data'!F184)))</f>
        <v/>
      </c>
      <c r="CW190" s="373" t="str">
        <f ca="1">+IF(OFFSET('Sanitation Data'!$F$30,0,10*ROW('Sanitation Data'!F184))="","",OFFSET('Sanitation Data'!$F$30,0,10*ROW('Sanitation Data'!F184)))</f>
        <v/>
      </c>
      <c r="CX190" s="373" t="str">
        <f ca="1">+IF(OFFSET('Sanitation Data'!$F$31,0,10*ROW('Sanitation Data'!F184))="","",OFFSET('Sanitation Data'!$F$31,0,10*ROW('Sanitation Data'!F184)))</f>
        <v/>
      </c>
      <c r="CY190" s="373" t="str">
        <f ca="1">+IF(OFFSET('Sanitation Data'!$F$32,0,10*ROW('Sanitation Data'!F184))="","",OFFSET('Sanitation Data'!$F$32,0,10*ROW('Sanitation Data'!F184)))</f>
        <v/>
      </c>
      <c r="CZ190" s="373" t="str">
        <f ca="1">+IF(OFFSET('Sanitation Data'!$G$28,0,10*ROW('Sanitation Data'!G184))="","",OFFSET('Sanitation Data'!$G$28,0,10*ROW('Sanitation Data'!G184)))</f>
        <v/>
      </c>
      <c r="DA190" s="373" t="str">
        <f ca="1">+IF(OFFSET('Sanitation Data'!$G$29,0,10*ROW('Sanitation Data'!G184))="","",OFFSET('Sanitation Data'!$G$29,0,10*ROW('Sanitation Data'!G184)))</f>
        <v/>
      </c>
      <c r="DB190" s="373" t="str">
        <f ca="1">+IF(OFFSET('Sanitation Data'!$G$30,0,10*ROW('Sanitation Data'!G184))="","",OFFSET('Sanitation Data'!$G$30,0,10*ROW('Sanitation Data'!G184)))</f>
        <v/>
      </c>
      <c r="DC190" s="373" t="str">
        <f ca="1">+IF(OFFSET('Sanitation Data'!$G$31,0,10*ROW('Sanitation Data'!G184))="","",OFFSET('Sanitation Data'!$G$31,0,10*ROW('Sanitation Data'!G184)))</f>
        <v/>
      </c>
      <c r="DD190" s="373" t="str">
        <f ca="1">+IF(OFFSET('Sanitation Data'!$G$32,0,10*ROW('Sanitation Data'!G184))="","",OFFSET('Sanitation Data'!$G$32,0,10*ROW('Sanitation Data'!G184)))</f>
        <v/>
      </c>
      <c r="DE190" s="373" t="str">
        <f ca="1">+IF(OFFSET('Sanitation Data'!$H$28,0,10*ROW('Sanitation Data'!H184))="","",OFFSET('Sanitation Data'!$H$28,0,10*ROW('Sanitation Data'!H184)))</f>
        <v/>
      </c>
      <c r="DF190" s="373" t="str">
        <f ca="1">+IF(OFFSET('Sanitation Data'!$H$29,0,10*ROW('Sanitation Data'!H184))="","",OFFSET('Sanitation Data'!$H$29,0,10*ROW('Sanitation Data'!H184)))</f>
        <v/>
      </c>
      <c r="DG190" s="373" t="str">
        <f ca="1">+IF(OFFSET('Sanitation Data'!$H$30,0,10*ROW('Sanitation Data'!H184))="","",OFFSET('Sanitation Data'!$H$30,0,10*ROW('Sanitation Data'!H184)))</f>
        <v/>
      </c>
      <c r="DH190" s="373" t="str">
        <f ca="1">+IF(OFFSET('Sanitation Data'!$H$31,0,10*ROW('Sanitation Data'!H184))="","",OFFSET('Sanitation Data'!$H$31,0,10*ROW('Sanitation Data'!H184)))</f>
        <v/>
      </c>
      <c r="DI190" s="373" t="str">
        <f ca="1">+IF(OFFSET('Sanitation Data'!$H$32,0,10*ROW('Sanitation Data'!H184))="","",OFFSET('Sanitation Data'!$H$32,0,10*ROW('Sanitation Data'!H184)))</f>
        <v/>
      </c>
      <c r="DJ190" s="373" t="str">
        <f ca="1">+IF(OFFSET('Sanitation Data'!$I$28,0,10*ROW('Sanitation Data'!I184))="","",OFFSET('Sanitation Data'!$I$28,0,10*ROW('Sanitation Data'!I184)))</f>
        <v/>
      </c>
      <c r="DK190" s="373" t="str">
        <f ca="1">+IF(OFFSET('Sanitation Data'!$I$29,0,10*ROW('Sanitation Data'!I184))="","",OFFSET('Sanitation Data'!$I$29,0,10*ROW('Sanitation Data'!I184)))</f>
        <v/>
      </c>
      <c r="DL190" s="373" t="str">
        <f ca="1">+IF(OFFSET('Sanitation Data'!$I$30,0,10*ROW('Sanitation Data'!I184))="","",OFFSET('Sanitation Data'!$I$30,0,10*ROW('Sanitation Data'!I184)))</f>
        <v/>
      </c>
      <c r="DM190" s="373" t="str">
        <f ca="1">+IF(OFFSET('Sanitation Data'!$I$31,0,10*ROW('Sanitation Data'!I184))="","",OFFSET('Sanitation Data'!$I$31,0,10*ROW('Sanitation Data'!I184)))</f>
        <v/>
      </c>
      <c r="DN190" s="373" t="str">
        <f ca="1">+IF(OFFSET('Sanitation Data'!$I$32,0,10*ROW('Sanitation Data'!I184))="","",OFFSET('Sanitation Data'!$I$32,0,10*ROW('Sanitation Data'!I184)))</f>
        <v/>
      </c>
      <c r="DO190" s="373" t="str">
        <f ca="1">+IF(OFFSET('Hygiene Data'!$D$11,0,10*ROW('Hygiene Data'!D184))="","",OFFSET('Hygiene Data'!$D$11,0,10*ROW('Hygiene Data'!D184)))</f>
        <v/>
      </c>
      <c r="DP190" s="373" t="str">
        <f ca="1">+IF(OFFSET('Hygiene Data'!$D$12,0,10*ROW('Hygiene Data'!D184))="","",OFFSET('Hygiene Data'!$D$12,0,10*ROW('Hygiene Data'!D184)))</f>
        <v/>
      </c>
      <c r="DQ190" s="373" t="str">
        <f ca="1">+IF(OFFSET('Hygiene Data'!$D$13,0,10*ROW('Hygiene Data'!D184))="","",OFFSET('Hygiene Data'!$D$13,0,10*ROW('Hygiene Data'!D184)))</f>
        <v/>
      </c>
      <c r="DR190" s="373" t="str">
        <f ca="1">+IF(OFFSET('Hygiene Data'!$E$11,0,10*ROW('Hygiene Data'!E184))="","",OFFSET('Hygiene Data'!$E$11,0,10*ROW('Hygiene Data'!E184)))</f>
        <v/>
      </c>
      <c r="DS190" s="373" t="str">
        <f ca="1">+IF(OFFSET('Hygiene Data'!$E$12,0,10*ROW('Hygiene Data'!E184))="","",OFFSET('Hygiene Data'!$E$12,0,10*ROW('Hygiene Data'!E184)))</f>
        <v/>
      </c>
      <c r="DT190" s="373" t="str">
        <f ca="1">+IF(OFFSET('Hygiene Data'!$E$13,0,10*ROW('Hygiene Data'!E184))="","",OFFSET('Hygiene Data'!$E$13,0,10*ROW('Hygiene Data'!E184)))</f>
        <v/>
      </c>
      <c r="DU190" s="373" t="str">
        <f ca="1">+IF(OFFSET('Hygiene Data'!$F$11,0,10*ROW('Hygiene Data'!F184))="","",OFFSET('Hygiene Data'!$F$11,0,10*ROW('Hygiene Data'!F184)))</f>
        <v/>
      </c>
      <c r="DV190" s="373" t="str">
        <f ca="1">+IF(OFFSET('Hygiene Data'!$F$12,0,10*ROW('Hygiene Data'!F184))="","",OFFSET('Hygiene Data'!$F$12,0,10*ROW('Hygiene Data'!F184)))</f>
        <v/>
      </c>
      <c r="DW190" s="373" t="str">
        <f ca="1">+IF(OFFSET('Hygiene Data'!$F$13,0,10*ROW('Hygiene Data'!F184))="","",OFFSET('Hygiene Data'!$F$13,0,10*ROW('Hygiene Data'!F184)))</f>
        <v/>
      </c>
      <c r="DX190" s="373" t="str">
        <f ca="1">+IF(OFFSET('Hygiene Data'!$G$11,0,10*ROW('Hygiene Data'!G184))="","",OFFSET('Hygiene Data'!$G$11,0,10*ROW('Hygiene Data'!G184)))</f>
        <v/>
      </c>
      <c r="DY190" s="373" t="str">
        <f ca="1">+IF(OFFSET('Hygiene Data'!$G$12,0,10*ROW('Hygiene Data'!G184))="","",OFFSET('Hygiene Data'!$G$12,0,10*ROW('Hygiene Data'!G184)))</f>
        <v/>
      </c>
      <c r="DZ190" s="373" t="str">
        <f ca="1">+IF(OFFSET('Hygiene Data'!$G$13,0,10*ROW('Hygiene Data'!G184))="","",OFFSET('Hygiene Data'!$G$13,0,10*ROW('Hygiene Data'!G184)))</f>
        <v/>
      </c>
      <c r="EA190" s="373" t="str">
        <f ca="1">+IF(OFFSET('Hygiene Data'!$H$11,0,10*ROW('Hygiene Data'!H184))="","",OFFSET('Hygiene Data'!$H$11,0,10*ROW('Hygiene Data'!H184)))</f>
        <v/>
      </c>
      <c r="EB190" s="373" t="str">
        <f ca="1">+IF(OFFSET('Hygiene Data'!$H$12,0,10*ROW('Hygiene Data'!H184))="","",OFFSET('Hygiene Data'!$H$12,0,10*ROW('Hygiene Data'!H184)))</f>
        <v/>
      </c>
      <c r="EC190" s="373" t="str">
        <f ca="1">+IF(OFFSET('Hygiene Data'!$H$13,0,10*ROW('Hygiene Data'!H184))="","",OFFSET('Hygiene Data'!$H$13,0,10*ROW('Hygiene Data'!H184)))</f>
        <v/>
      </c>
      <c r="ED190" s="373" t="str">
        <f ca="1">+IF(OFFSET('Hygiene Data'!$I$11,0,10*ROW('Hygiene Data'!I184))="","",OFFSET('Hygiene Data'!$I$11,0,10*ROW('Hygiene Data'!I184)))</f>
        <v/>
      </c>
      <c r="EE190" s="373" t="str">
        <f ca="1">+IF(OFFSET('Hygiene Data'!$I$12,0,10*ROW('Hygiene Data'!I184))="","",OFFSET('Hygiene Data'!$I$12,0,10*ROW('Hygiene Data'!I184)))</f>
        <v/>
      </c>
      <c r="EF190" s="373" t="str">
        <f ca="1">+IF(OFFSET('Hygiene Data'!$I$13,0,10*ROW('Hygiene Data'!I184))="","",OFFSET('Hygiene Data'!$I$13,0,10*ROW('Hygiene Data'!I184)))</f>
        <v/>
      </c>
    </row>
    <row r="191" spans="1:136" x14ac:dyDescent="0.25">
      <c r="A191" s="482" t="str">
        <f ca="1">+IF(OFFSET('Water Data'!$B$2,0,10*ROW('Water Data'!E185))="","",OFFSET('Water Data'!$B$2,0,10*ROW('Water Data'!E185)))</f>
        <v/>
      </c>
      <c r="B191" s="48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9" t="str">
        <f t="shared" ca="1" si="2"/>
        <v/>
      </c>
      <c r="D191" s="51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3" t="str">
        <f ca="1">+IF(OFFSET('Water Data'!$D$27,0,10*ROW('Water Data'!D185))="","",OFFSET('Water Data'!$D$27,0,10*ROW('Water Data'!D185)))</f>
        <v/>
      </c>
      <c r="BT191" s="373" t="str">
        <f ca="1">+IF(OFFSET('Water Data'!$D$28,0,10*ROW('Water Data'!D185))="","",OFFSET('Water Data'!$D$28,0,10*ROW('Water Data'!D185)))</f>
        <v/>
      </c>
      <c r="BU191" s="373" t="str">
        <f ca="1">+IF(OFFSET('Water Data'!$D$29,0,10*ROW('Water Data'!D185))="","",OFFSET('Water Data'!$D$29,0,10*ROW('Water Data'!D185)))</f>
        <v/>
      </c>
      <c r="BV191" s="373" t="str">
        <f ca="1">+IF(OFFSET('Water Data'!$E$27,0,10*ROW('Water Data'!E185))="","",OFFSET('Water Data'!$E$27,0,10*ROW('Water Data'!E185)))</f>
        <v/>
      </c>
      <c r="BW191" s="373" t="str">
        <f ca="1">+IF(OFFSET('Water Data'!$E$28,0,10*ROW('Water Data'!E185))="","",OFFSET('Water Data'!$E$28,0,10*ROW('Water Data'!E185)))</f>
        <v/>
      </c>
      <c r="BX191" s="373" t="str">
        <f ca="1">+IF(OFFSET('Water Data'!$E$29,0,10*ROW('Water Data'!E185))="","",OFFSET('Water Data'!$E$29,0,10*ROW('Water Data'!E185)))</f>
        <v/>
      </c>
      <c r="BY191" s="373" t="str">
        <f ca="1">+IF(OFFSET('Water Data'!$F$27,0,10*ROW('Water Data'!F185))="","",OFFSET('Water Data'!$F$27,0,10*ROW('Water Data'!F185)))</f>
        <v/>
      </c>
      <c r="BZ191" s="373" t="str">
        <f ca="1">+IF(OFFSET('Water Data'!$F$28,0,10*ROW('Water Data'!F185))="","",OFFSET('Water Data'!$F$28,0,10*ROW('Water Data'!F185)))</f>
        <v/>
      </c>
      <c r="CA191" s="373" t="str">
        <f ca="1">+IF(OFFSET('Water Data'!$F$29,0,10*ROW('Water Data'!F185))="","",OFFSET('Water Data'!$F$29,0,10*ROW('Water Data'!F185)))</f>
        <v/>
      </c>
      <c r="CB191" s="373" t="str">
        <f ca="1">+IF(OFFSET('Water Data'!$G$27,0,10*ROW('Water Data'!G185))="","",OFFSET('Water Data'!$G$27,0,10*ROW('Water Data'!G185)))</f>
        <v/>
      </c>
      <c r="CC191" s="373" t="str">
        <f ca="1">+IF(OFFSET('Water Data'!$G$28,0,10*ROW('Water Data'!G185))="","",OFFSET('Water Data'!$G$28,0,10*ROW('Water Data'!G185)))</f>
        <v/>
      </c>
      <c r="CD191" s="373" t="str">
        <f ca="1">+IF(OFFSET('Water Data'!$G$29,0,10*ROW('Water Data'!G185))="","",OFFSET('Water Data'!$G$29,0,10*ROW('Water Data'!G185)))</f>
        <v/>
      </c>
      <c r="CE191" s="373" t="str">
        <f ca="1">+IF(OFFSET('Water Data'!$H$27,0,10*ROW('Water Data'!H185))="","",OFFSET('Water Data'!$H$27,0,10*ROW('Water Data'!H185)))</f>
        <v/>
      </c>
      <c r="CF191" s="373" t="str">
        <f ca="1">+IF(OFFSET('Water Data'!$H$28,0,10*ROW('Water Data'!H185))="","",OFFSET('Water Data'!$H$28,0,10*ROW('Water Data'!H185)))</f>
        <v/>
      </c>
      <c r="CG191" s="373" t="str">
        <f ca="1">+IF(OFFSET('Water Data'!$H$29,0,10*ROW('Water Data'!H185))="","",OFFSET('Water Data'!$H$29,0,10*ROW('Water Data'!H185)))</f>
        <v/>
      </c>
      <c r="CH191" s="373" t="str">
        <f ca="1">+IF(OFFSET('Water Data'!$I$27,0,10*ROW('Water Data'!I185))="","",OFFSET('Water Data'!$I$27,0,10*ROW('Water Data'!I185)))</f>
        <v/>
      </c>
      <c r="CI191" s="373" t="str">
        <f ca="1">+IF(OFFSET('Water Data'!$I$28,0,10*ROW('Water Data'!I185))="","",OFFSET('Water Data'!$I$28,0,10*ROW('Water Data'!I185)))</f>
        <v/>
      </c>
      <c r="CJ191" s="373" t="str">
        <f ca="1">+IF(OFFSET('Water Data'!$I$29,0,10*ROW('Water Data'!I185))="","",OFFSET('Water Data'!$I$29,0,10*ROW('Water Data'!I185)))</f>
        <v/>
      </c>
      <c r="CK191" s="373" t="str">
        <f ca="1">+IF(OFFSET('Sanitation Data'!$D$28,0,10*ROW('Sanitation Data'!D185))="","",OFFSET('Sanitation Data'!$D$28,0,10*ROW('Sanitation Data'!D185)))</f>
        <v/>
      </c>
      <c r="CL191" s="373" t="str">
        <f ca="1">+IF(OFFSET('Sanitation Data'!$D$29,0,10*ROW('Sanitation Data'!D185))="","",OFFSET('Sanitation Data'!$D$29,0,10*ROW('Sanitation Data'!D185)))</f>
        <v/>
      </c>
      <c r="CM191" s="373" t="str">
        <f ca="1">+IF(OFFSET('Sanitation Data'!$D$30,0,10*ROW('Sanitation Data'!D185))="","",OFFSET('Sanitation Data'!$D$30,0,10*ROW('Sanitation Data'!D185)))</f>
        <v/>
      </c>
      <c r="CN191" s="373" t="str">
        <f ca="1">+IF(OFFSET('Sanitation Data'!$D$31,0,10*ROW('Sanitation Data'!D185))="","",OFFSET('Sanitation Data'!$D$31,0,10*ROW('Sanitation Data'!D185)))</f>
        <v/>
      </c>
      <c r="CO191" s="373" t="str">
        <f ca="1">+IF(OFFSET('Sanitation Data'!$D$32,0,10*ROW('Sanitation Data'!D185))="","",OFFSET('Sanitation Data'!$D$32,0,10*ROW('Sanitation Data'!D185)))</f>
        <v/>
      </c>
      <c r="CP191" s="373" t="str">
        <f ca="1">+IF(OFFSET('Sanitation Data'!$E$28,0,10*ROW('Sanitation Data'!E185))="","",OFFSET('Sanitation Data'!$E$28,0,10*ROW('Sanitation Data'!E185)))</f>
        <v/>
      </c>
      <c r="CQ191" s="373" t="str">
        <f ca="1">+IF(OFFSET('Sanitation Data'!$E$29,0,10*ROW('Sanitation Data'!E185))="","",OFFSET('Sanitation Data'!$E$29,0,10*ROW('Sanitation Data'!E185)))</f>
        <v/>
      </c>
      <c r="CR191" s="373" t="str">
        <f ca="1">+IF(OFFSET('Sanitation Data'!$E$30,0,10*ROW('Sanitation Data'!E185))="","",OFFSET('Sanitation Data'!$E$30,0,10*ROW('Sanitation Data'!E185)))</f>
        <v/>
      </c>
      <c r="CS191" s="373" t="str">
        <f ca="1">+IF(OFFSET('Sanitation Data'!$E$31,0,10*ROW('Sanitation Data'!E185))="","",OFFSET('Sanitation Data'!$E$31,0,10*ROW('Sanitation Data'!E185)))</f>
        <v/>
      </c>
      <c r="CT191" s="373" t="str">
        <f ca="1">+IF(OFFSET('Sanitation Data'!$E$32,0,10*ROW('Sanitation Data'!E185))="","",OFFSET('Sanitation Data'!$E$32,0,10*ROW('Sanitation Data'!E185)))</f>
        <v/>
      </c>
      <c r="CU191" s="373" t="str">
        <f ca="1">+IF(OFFSET('Sanitation Data'!$F$28,0,10*ROW('Sanitation Data'!F185))="","",OFFSET('Sanitation Data'!$F$28,0,10*ROW('Sanitation Data'!F185)))</f>
        <v/>
      </c>
      <c r="CV191" s="373" t="str">
        <f ca="1">+IF(OFFSET('Sanitation Data'!$F$29,0,10*ROW('Sanitation Data'!F185))="","",OFFSET('Sanitation Data'!$F$29,0,10*ROW('Sanitation Data'!F185)))</f>
        <v/>
      </c>
      <c r="CW191" s="373" t="str">
        <f ca="1">+IF(OFFSET('Sanitation Data'!$F$30,0,10*ROW('Sanitation Data'!F185))="","",OFFSET('Sanitation Data'!$F$30,0,10*ROW('Sanitation Data'!F185)))</f>
        <v/>
      </c>
      <c r="CX191" s="373" t="str">
        <f ca="1">+IF(OFFSET('Sanitation Data'!$F$31,0,10*ROW('Sanitation Data'!F185))="","",OFFSET('Sanitation Data'!$F$31,0,10*ROW('Sanitation Data'!F185)))</f>
        <v/>
      </c>
      <c r="CY191" s="373" t="str">
        <f ca="1">+IF(OFFSET('Sanitation Data'!$F$32,0,10*ROW('Sanitation Data'!F185))="","",OFFSET('Sanitation Data'!$F$32,0,10*ROW('Sanitation Data'!F185)))</f>
        <v/>
      </c>
      <c r="CZ191" s="373" t="str">
        <f ca="1">+IF(OFFSET('Sanitation Data'!$G$28,0,10*ROW('Sanitation Data'!G185))="","",OFFSET('Sanitation Data'!$G$28,0,10*ROW('Sanitation Data'!G185)))</f>
        <v/>
      </c>
      <c r="DA191" s="373" t="str">
        <f ca="1">+IF(OFFSET('Sanitation Data'!$G$29,0,10*ROW('Sanitation Data'!G185))="","",OFFSET('Sanitation Data'!$G$29,0,10*ROW('Sanitation Data'!G185)))</f>
        <v/>
      </c>
      <c r="DB191" s="373" t="str">
        <f ca="1">+IF(OFFSET('Sanitation Data'!$G$30,0,10*ROW('Sanitation Data'!G185))="","",OFFSET('Sanitation Data'!$G$30,0,10*ROW('Sanitation Data'!G185)))</f>
        <v/>
      </c>
      <c r="DC191" s="373" t="str">
        <f ca="1">+IF(OFFSET('Sanitation Data'!$G$31,0,10*ROW('Sanitation Data'!G185))="","",OFFSET('Sanitation Data'!$G$31,0,10*ROW('Sanitation Data'!G185)))</f>
        <v/>
      </c>
      <c r="DD191" s="373" t="str">
        <f ca="1">+IF(OFFSET('Sanitation Data'!$G$32,0,10*ROW('Sanitation Data'!G185))="","",OFFSET('Sanitation Data'!$G$32,0,10*ROW('Sanitation Data'!G185)))</f>
        <v/>
      </c>
      <c r="DE191" s="373" t="str">
        <f ca="1">+IF(OFFSET('Sanitation Data'!$H$28,0,10*ROW('Sanitation Data'!H185))="","",OFFSET('Sanitation Data'!$H$28,0,10*ROW('Sanitation Data'!H185)))</f>
        <v/>
      </c>
      <c r="DF191" s="373" t="str">
        <f ca="1">+IF(OFFSET('Sanitation Data'!$H$29,0,10*ROW('Sanitation Data'!H185))="","",OFFSET('Sanitation Data'!$H$29,0,10*ROW('Sanitation Data'!H185)))</f>
        <v/>
      </c>
      <c r="DG191" s="373" t="str">
        <f ca="1">+IF(OFFSET('Sanitation Data'!$H$30,0,10*ROW('Sanitation Data'!H185))="","",OFFSET('Sanitation Data'!$H$30,0,10*ROW('Sanitation Data'!H185)))</f>
        <v/>
      </c>
      <c r="DH191" s="373" t="str">
        <f ca="1">+IF(OFFSET('Sanitation Data'!$H$31,0,10*ROW('Sanitation Data'!H185))="","",OFFSET('Sanitation Data'!$H$31,0,10*ROW('Sanitation Data'!H185)))</f>
        <v/>
      </c>
      <c r="DI191" s="373" t="str">
        <f ca="1">+IF(OFFSET('Sanitation Data'!$H$32,0,10*ROW('Sanitation Data'!H185))="","",OFFSET('Sanitation Data'!$H$32,0,10*ROW('Sanitation Data'!H185)))</f>
        <v/>
      </c>
      <c r="DJ191" s="373" t="str">
        <f ca="1">+IF(OFFSET('Sanitation Data'!$I$28,0,10*ROW('Sanitation Data'!I185))="","",OFFSET('Sanitation Data'!$I$28,0,10*ROW('Sanitation Data'!I185)))</f>
        <v/>
      </c>
      <c r="DK191" s="373" t="str">
        <f ca="1">+IF(OFFSET('Sanitation Data'!$I$29,0,10*ROW('Sanitation Data'!I185))="","",OFFSET('Sanitation Data'!$I$29,0,10*ROW('Sanitation Data'!I185)))</f>
        <v/>
      </c>
      <c r="DL191" s="373" t="str">
        <f ca="1">+IF(OFFSET('Sanitation Data'!$I$30,0,10*ROW('Sanitation Data'!I185))="","",OFFSET('Sanitation Data'!$I$30,0,10*ROW('Sanitation Data'!I185)))</f>
        <v/>
      </c>
      <c r="DM191" s="373" t="str">
        <f ca="1">+IF(OFFSET('Sanitation Data'!$I$31,0,10*ROW('Sanitation Data'!I185))="","",OFFSET('Sanitation Data'!$I$31,0,10*ROW('Sanitation Data'!I185)))</f>
        <v/>
      </c>
      <c r="DN191" s="373" t="str">
        <f ca="1">+IF(OFFSET('Sanitation Data'!$I$32,0,10*ROW('Sanitation Data'!I185))="","",OFFSET('Sanitation Data'!$I$32,0,10*ROW('Sanitation Data'!I185)))</f>
        <v/>
      </c>
      <c r="DO191" s="373" t="str">
        <f ca="1">+IF(OFFSET('Hygiene Data'!$D$11,0,10*ROW('Hygiene Data'!D185))="","",OFFSET('Hygiene Data'!$D$11,0,10*ROW('Hygiene Data'!D185)))</f>
        <v/>
      </c>
      <c r="DP191" s="373" t="str">
        <f ca="1">+IF(OFFSET('Hygiene Data'!$D$12,0,10*ROW('Hygiene Data'!D185))="","",OFFSET('Hygiene Data'!$D$12,0,10*ROW('Hygiene Data'!D185)))</f>
        <v/>
      </c>
      <c r="DQ191" s="373" t="str">
        <f ca="1">+IF(OFFSET('Hygiene Data'!$D$13,0,10*ROW('Hygiene Data'!D185))="","",OFFSET('Hygiene Data'!$D$13,0,10*ROW('Hygiene Data'!D185)))</f>
        <v/>
      </c>
      <c r="DR191" s="373" t="str">
        <f ca="1">+IF(OFFSET('Hygiene Data'!$E$11,0,10*ROW('Hygiene Data'!E185))="","",OFFSET('Hygiene Data'!$E$11,0,10*ROW('Hygiene Data'!E185)))</f>
        <v/>
      </c>
      <c r="DS191" s="373" t="str">
        <f ca="1">+IF(OFFSET('Hygiene Data'!$E$12,0,10*ROW('Hygiene Data'!E185))="","",OFFSET('Hygiene Data'!$E$12,0,10*ROW('Hygiene Data'!E185)))</f>
        <v/>
      </c>
      <c r="DT191" s="373" t="str">
        <f ca="1">+IF(OFFSET('Hygiene Data'!$E$13,0,10*ROW('Hygiene Data'!E185))="","",OFFSET('Hygiene Data'!$E$13,0,10*ROW('Hygiene Data'!E185)))</f>
        <v/>
      </c>
      <c r="DU191" s="373" t="str">
        <f ca="1">+IF(OFFSET('Hygiene Data'!$F$11,0,10*ROW('Hygiene Data'!F185))="","",OFFSET('Hygiene Data'!$F$11,0,10*ROW('Hygiene Data'!F185)))</f>
        <v/>
      </c>
      <c r="DV191" s="373" t="str">
        <f ca="1">+IF(OFFSET('Hygiene Data'!$F$12,0,10*ROW('Hygiene Data'!F185))="","",OFFSET('Hygiene Data'!$F$12,0,10*ROW('Hygiene Data'!F185)))</f>
        <v/>
      </c>
      <c r="DW191" s="373" t="str">
        <f ca="1">+IF(OFFSET('Hygiene Data'!$F$13,0,10*ROW('Hygiene Data'!F185))="","",OFFSET('Hygiene Data'!$F$13,0,10*ROW('Hygiene Data'!F185)))</f>
        <v/>
      </c>
      <c r="DX191" s="373" t="str">
        <f ca="1">+IF(OFFSET('Hygiene Data'!$G$11,0,10*ROW('Hygiene Data'!G185))="","",OFFSET('Hygiene Data'!$G$11,0,10*ROW('Hygiene Data'!G185)))</f>
        <v/>
      </c>
      <c r="DY191" s="373" t="str">
        <f ca="1">+IF(OFFSET('Hygiene Data'!$G$12,0,10*ROW('Hygiene Data'!G185))="","",OFFSET('Hygiene Data'!$G$12,0,10*ROW('Hygiene Data'!G185)))</f>
        <v/>
      </c>
      <c r="DZ191" s="373" t="str">
        <f ca="1">+IF(OFFSET('Hygiene Data'!$G$13,0,10*ROW('Hygiene Data'!G185))="","",OFFSET('Hygiene Data'!$G$13,0,10*ROW('Hygiene Data'!G185)))</f>
        <v/>
      </c>
      <c r="EA191" s="373" t="str">
        <f ca="1">+IF(OFFSET('Hygiene Data'!$H$11,0,10*ROW('Hygiene Data'!H185))="","",OFFSET('Hygiene Data'!$H$11,0,10*ROW('Hygiene Data'!H185)))</f>
        <v/>
      </c>
      <c r="EB191" s="373" t="str">
        <f ca="1">+IF(OFFSET('Hygiene Data'!$H$12,0,10*ROW('Hygiene Data'!H185))="","",OFFSET('Hygiene Data'!$H$12,0,10*ROW('Hygiene Data'!H185)))</f>
        <v/>
      </c>
      <c r="EC191" s="373" t="str">
        <f ca="1">+IF(OFFSET('Hygiene Data'!$H$13,0,10*ROW('Hygiene Data'!H185))="","",OFFSET('Hygiene Data'!$H$13,0,10*ROW('Hygiene Data'!H185)))</f>
        <v/>
      </c>
      <c r="ED191" s="373" t="str">
        <f ca="1">+IF(OFFSET('Hygiene Data'!$I$11,0,10*ROW('Hygiene Data'!I185))="","",OFFSET('Hygiene Data'!$I$11,0,10*ROW('Hygiene Data'!I185)))</f>
        <v/>
      </c>
      <c r="EE191" s="373" t="str">
        <f ca="1">+IF(OFFSET('Hygiene Data'!$I$12,0,10*ROW('Hygiene Data'!I185))="","",OFFSET('Hygiene Data'!$I$12,0,10*ROW('Hygiene Data'!I185)))</f>
        <v/>
      </c>
      <c r="EF191" s="373" t="str">
        <f ca="1">+IF(OFFSET('Hygiene Data'!$I$13,0,10*ROW('Hygiene Data'!I185))="","",OFFSET('Hygiene Data'!$I$13,0,10*ROW('Hygiene Data'!I185)))</f>
        <v/>
      </c>
    </row>
    <row r="192" spans="1:136" x14ac:dyDescent="0.25">
      <c r="A192" s="482" t="str">
        <f ca="1">+IF(OFFSET('Water Data'!$B$2,0,10*ROW('Water Data'!E186))="","",OFFSET('Water Data'!$B$2,0,10*ROW('Water Data'!E186)))</f>
        <v/>
      </c>
      <c r="B192" s="48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9" t="str">
        <f t="shared" ca="1" si="2"/>
        <v/>
      </c>
      <c r="D192" s="51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3" t="str">
        <f ca="1">+IF(OFFSET('Water Data'!$D$27,0,10*ROW('Water Data'!D186))="","",OFFSET('Water Data'!$D$27,0,10*ROW('Water Data'!D186)))</f>
        <v/>
      </c>
      <c r="BT192" s="373" t="str">
        <f ca="1">+IF(OFFSET('Water Data'!$D$28,0,10*ROW('Water Data'!D186))="","",OFFSET('Water Data'!$D$28,0,10*ROW('Water Data'!D186)))</f>
        <v/>
      </c>
      <c r="BU192" s="373" t="str">
        <f ca="1">+IF(OFFSET('Water Data'!$D$29,0,10*ROW('Water Data'!D186))="","",OFFSET('Water Data'!$D$29,0,10*ROW('Water Data'!D186)))</f>
        <v/>
      </c>
      <c r="BV192" s="373" t="str">
        <f ca="1">+IF(OFFSET('Water Data'!$E$27,0,10*ROW('Water Data'!E186))="","",OFFSET('Water Data'!$E$27,0,10*ROW('Water Data'!E186)))</f>
        <v/>
      </c>
      <c r="BW192" s="373" t="str">
        <f ca="1">+IF(OFFSET('Water Data'!$E$28,0,10*ROW('Water Data'!E186))="","",OFFSET('Water Data'!$E$28,0,10*ROW('Water Data'!E186)))</f>
        <v/>
      </c>
      <c r="BX192" s="373" t="str">
        <f ca="1">+IF(OFFSET('Water Data'!$E$29,0,10*ROW('Water Data'!E186))="","",OFFSET('Water Data'!$E$29,0,10*ROW('Water Data'!E186)))</f>
        <v/>
      </c>
      <c r="BY192" s="373" t="str">
        <f ca="1">+IF(OFFSET('Water Data'!$F$27,0,10*ROW('Water Data'!F186))="","",OFFSET('Water Data'!$F$27,0,10*ROW('Water Data'!F186)))</f>
        <v/>
      </c>
      <c r="BZ192" s="373" t="str">
        <f ca="1">+IF(OFFSET('Water Data'!$F$28,0,10*ROW('Water Data'!F186))="","",OFFSET('Water Data'!$F$28,0,10*ROW('Water Data'!F186)))</f>
        <v/>
      </c>
      <c r="CA192" s="373" t="str">
        <f ca="1">+IF(OFFSET('Water Data'!$F$29,0,10*ROW('Water Data'!F186))="","",OFFSET('Water Data'!$F$29,0,10*ROW('Water Data'!F186)))</f>
        <v/>
      </c>
      <c r="CB192" s="373" t="str">
        <f ca="1">+IF(OFFSET('Water Data'!$G$27,0,10*ROW('Water Data'!G186))="","",OFFSET('Water Data'!$G$27,0,10*ROW('Water Data'!G186)))</f>
        <v/>
      </c>
      <c r="CC192" s="373" t="str">
        <f ca="1">+IF(OFFSET('Water Data'!$G$28,0,10*ROW('Water Data'!G186))="","",OFFSET('Water Data'!$G$28,0,10*ROW('Water Data'!G186)))</f>
        <v/>
      </c>
      <c r="CD192" s="373" t="str">
        <f ca="1">+IF(OFFSET('Water Data'!$G$29,0,10*ROW('Water Data'!G186))="","",OFFSET('Water Data'!$G$29,0,10*ROW('Water Data'!G186)))</f>
        <v/>
      </c>
      <c r="CE192" s="373" t="str">
        <f ca="1">+IF(OFFSET('Water Data'!$H$27,0,10*ROW('Water Data'!H186))="","",OFFSET('Water Data'!$H$27,0,10*ROW('Water Data'!H186)))</f>
        <v/>
      </c>
      <c r="CF192" s="373" t="str">
        <f ca="1">+IF(OFFSET('Water Data'!$H$28,0,10*ROW('Water Data'!H186))="","",OFFSET('Water Data'!$H$28,0,10*ROW('Water Data'!H186)))</f>
        <v/>
      </c>
      <c r="CG192" s="373" t="str">
        <f ca="1">+IF(OFFSET('Water Data'!$H$29,0,10*ROW('Water Data'!H186))="","",OFFSET('Water Data'!$H$29,0,10*ROW('Water Data'!H186)))</f>
        <v/>
      </c>
      <c r="CH192" s="373" t="str">
        <f ca="1">+IF(OFFSET('Water Data'!$I$27,0,10*ROW('Water Data'!I186))="","",OFFSET('Water Data'!$I$27,0,10*ROW('Water Data'!I186)))</f>
        <v/>
      </c>
      <c r="CI192" s="373" t="str">
        <f ca="1">+IF(OFFSET('Water Data'!$I$28,0,10*ROW('Water Data'!I186))="","",OFFSET('Water Data'!$I$28,0,10*ROW('Water Data'!I186)))</f>
        <v/>
      </c>
      <c r="CJ192" s="373" t="str">
        <f ca="1">+IF(OFFSET('Water Data'!$I$29,0,10*ROW('Water Data'!I186))="","",OFFSET('Water Data'!$I$29,0,10*ROW('Water Data'!I186)))</f>
        <v/>
      </c>
      <c r="CK192" s="373" t="str">
        <f ca="1">+IF(OFFSET('Sanitation Data'!$D$28,0,10*ROW('Sanitation Data'!D186))="","",OFFSET('Sanitation Data'!$D$28,0,10*ROW('Sanitation Data'!D186)))</f>
        <v/>
      </c>
      <c r="CL192" s="373" t="str">
        <f ca="1">+IF(OFFSET('Sanitation Data'!$D$29,0,10*ROW('Sanitation Data'!D186))="","",OFFSET('Sanitation Data'!$D$29,0,10*ROW('Sanitation Data'!D186)))</f>
        <v/>
      </c>
      <c r="CM192" s="373" t="str">
        <f ca="1">+IF(OFFSET('Sanitation Data'!$D$30,0,10*ROW('Sanitation Data'!D186))="","",OFFSET('Sanitation Data'!$D$30,0,10*ROW('Sanitation Data'!D186)))</f>
        <v/>
      </c>
      <c r="CN192" s="373" t="str">
        <f ca="1">+IF(OFFSET('Sanitation Data'!$D$31,0,10*ROW('Sanitation Data'!D186))="","",OFFSET('Sanitation Data'!$D$31,0,10*ROW('Sanitation Data'!D186)))</f>
        <v/>
      </c>
      <c r="CO192" s="373" t="str">
        <f ca="1">+IF(OFFSET('Sanitation Data'!$D$32,0,10*ROW('Sanitation Data'!D186))="","",OFFSET('Sanitation Data'!$D$32,0,10*ROW('Sanitation Data'!D186)))</f>
        <v/>
      </c>
      <c r="CP192" s="373" t="str">
        <f ca="1">+IF(OFFSET('Sanitation Data'!$E$28,0,10*ROW('Sanitation Data'!E186))="","",OFFSET('Sanitation Data'!$E$28,0,10*ROW('Sanitation Data'!E186)))</f>
        <v/>
      </c>
      <c r="CQ192" s="373" t="str">
        <f ca="1">+IF(OFFSET('Sanitation Data'!$E$29,0,10*ROW('Sanitation Data'!E186))="","",OFFSET('Sanitation Data'!$E$29,0,10*ROW('Sanitation Data'!E186)))</f>
        <v/>
      </c>
      <c r="CR192" s="373" t="str">
        <f ca="1">+IF(OFFSET('Sanitation Data'!$E$30,0,10*ROW('Sanitation Data'!E186))="","",OFFSET('Sanitation Data'!$E$30,0,10*ROW('Sanitation Data'!E186)))</f>
        <v/>
      </c>
      <c r="CS192" s="373" t="str">
        <f ca="1">+IF(OFFSET('Sanitation Data'!$E$31,0,10*ROW('Sanitation Data'!E186))="","",OFFSET('Sanitation Data'!$E$31,0,10*ROW('Sanitation Data'!E186)))</f>
        <v/>
      </c>
      <c r="CT192" s="373" t="str">
        <f ca="1">+IF(OFFSET('Sanitation Data'!$E$32,0,10*ROW('Sanitation Data'!E186))="","",OFFSET('Sanitation Data'!$E$32,0,10*ROW('Sanitation Data'!E186)))</f>
        <v/>
      </c>
      <c r="CU192" s="373" t="str">
        <f ca="1">+IF(OFFSET('Sanitation Data'!$F$28,0,10*ROW('Sanitation Data'!F186))="","",OFFSET('Sanitation Data'!$F$28,0,10*ROW('Sanitation Data'!F186)))</f>
        <v/>
      </c>
      <c r="CV192" s="373" t="str">
        <f ca="1">+IF(OFFSET('Sanitation Data'!$F$29,0,10*ROW('Sanitation Data'!F186))="","",OFFSET('Sanitation Data'!$F$29,0,10*ROW('Sanitation Data'!F186)))</f>
        <v/>
      </c>
      <c r="CW192" s="373" t="str">
        <f ca="1">+IF(OFFSET('Sanitation Data'!$F$30,0,10*ROW('Sanitation Data'!F186))="","",OFFSET('Sanitation Data'!$F$30,0,10*ROW('Sanitation Data'!F186)))</f>
        <v/>
      </c>
      <c r="CX192" s="373" t="str">
        <f ca="1">+IF(OFFSET('Sanitation Data'!$F$31,0,10*ROW('Sanitation Data'!F186))="","",OFFSET('Sanitation Data'!$F$31,0,10*ROW('Sanitation Data'!F186)))</f>
        <v/>
      </c>
      <c r="CY192" s="373" t="str">
        <f ca="1">+IF(OFFSET('Sanitation Data'!$F$32,0,10*ROW('Sanitation Data'!F186))="","",OFFSET('Sanitation Data'!$F$32,0,10*ROW('Sanitation Data'!F186)))</f>
        <v/>
      </c>
      <c r="CZ192" s="373" t="str">
        <f ca="1">+IF(OFFSET('Sanitation Data'!$G$28,0,10*ROW('Sanitation Data'!G186))="","",OFFSET('Sanitation Data'!$G$28,0,10*ROW('Sanitation Data'!G186)))</f>
        <v/>
      </c>
      <c r="DA192" s="373" t="str">
        <f ca="1">+IF(OFFSET('Sanitation Data'!$G$29,0,10*ROW('Sanitation Data'!G186))="","",OFFSET('Sanitation Data'!$G$29,0,10*ROW('Sanitation Data'!G186)))</f>
        <v/>
      </c>
      <c r="DB192" s="373" t="str">
        <f ca="1">+IF(OFFSET('Sanitation Data'!$G$30,0,10*ROW('Sanitation Data'!G186))="","",OFFSET('Sanitation Data'!$G$30,0,10*ROW('Sanitation Data'!G186)))</f>
        <v/>
      </c>
      <c r="DC192" s="373" t="str">
        <f ca="1">+IF(OFFSET('Sanitation Data'!$G$31,0,10*ROW('Sanitation Data'!G186))="","",OFFSET('Sanitation Data'!$G$31,0,10*ROW('Sanitation Data'!G186)))</f>
        <v/>
      </c>
      <c r="DD192" s="373" t="str">
        <f ca="1">+IF(OFFSET('Sanitation Data'!$G$32,0,10*ROW('Sanitation Data'!G186))="","",OFFSET('Sanitation Data'!$G$32,0,10*ROW('Sanitation Data'!G186)))</f>
        <v/>
      </c>
      <c r="DE192" s="373" t="str">
        <f ca="1">+IF(OFFSET('Sanitation Data'!$H$28,0,10*ROW('Sanitation Data'!H186))="","",OFFSET('Sanitation Data'!$H$28,0,10*ROW('Sanitation Data'!H186)))</f>
        <v/>
      </c>
      <c r="DF192" s="373" t="str">
        <f ca="1">+IF(OFFSET('Sanitation Data'!$H$29,0,10*ROW('Sanitation Data'!H186))="","",OFFSET('Sanitation Data'!$H$29,0,10*ROW('Sanitation Data'!H186)))</f>
        <v/>
      </c>
      <c r="DG192" s="373" t="str">
        <f ca="1">+IF(OFFSET('Sanitation Data'!$H$30,0,10*ROW('Sanitation Data'!H186))="","",OFFSET('Sanitation Data'!$H$30,0,10*ROW('Sanitation Data'!H186)))</f>
        <v/>
      </c>
      <c r="DH192" s="373" t="str">
        <f ca="1">+IF(OFFSET('Sanitation Data'!$H$31,0,10*ROW('Sanitation Data'!H186))="","",OFFSET('Sanitation Data'!$H$31,0,10*ROW('Sanitation Data'!H186)))</f>
        <v/>
      </c>
      <c r="DI192" s="373" t="str">
        <f ca="1">+IF(OFFSET('Sanitation Data'!$H$32,0,10*ROW('Sanitation Data'!H186))="","",OFFSET('Sanitation Data'!$H$32,0,10*ROW('Sanitation Data'!H186)))</f>
        <v/>
      </c>
      <c r="DJ192" s="373" t="str">
        <f ca="1">+IF(OFFSET('Sanitation Data'!$I$28,0,10*ROW('Sanitation Data'!I186))="","",OFFSET('Sanitation Data'!$I$28,0,10*ROW('Sanitation Data'!I186)))</f>
        <v/>
      </c>
      <c r="DK192" s="373" t="str">
        <f ca="1">+IF(OFFSET('Sanitation Data'!$I$29,0,10*ROW('Sanitation Data'!I186))="","",OFFSET('Sanitation Data'!$I$29,0,10*ROW('Sanitation Data'!I186)))</f>
        <v/>
      </c>
      <c r="DL192" s="373" t="str">
        <f ca="1">+IF(OFFSET('Sanitation Data'!$I$30,0,10*ROW('Sanitation Data'!I186))="","",OFFSET('Sanitation Data'!$I$30,0,10*ROW('Sanitation Data'!I186)))</f>
        <v/>
      </c>
      <c r="DM192" s="373" t="str">
        <f ca="1">+IF(OFFSET('Sanitation Data'!$I$31,0,10*ROW('Sanitation Data'!I186))="","",OFFSET('Sanitation Data'!$I$31,0,10*ROW('Sanitation Data'!I186)))</f>
        <v/>
      </c>
      <c r="DN192" s="373" t="str">
        <f ca="1">+IF(OFFSET('Sanitation Data'!$I$32,0,10*ROW('Sanitation Data'!I186))="","",OFFSET('Sanitation Data'!$I$32,0,10*ROW('Sanitation Data'!I186)))</f>
        <v/>
      </c>
      <c r="DO192" s="373" t="str">
        <f ca="1">+IF(OFFSET('Hygiene Data'!$D$11,0,10*ROW('Hygiene Data'!D186))="","",OFFSET('Hygiene Data'!$D$11,0,10*ROW('Hygiene Data'!D186)))</f>
        <v/>
      </c>
      <c r="DP192" s="373" t="str">
        <f ca="1">+IF(OFFSET('Hygiene Data'!$D$12,0,10*ROW('Hygiene Data'!D186))="","",OFFSET('Hygiene Data'!$D$12,0,10*ROW('Hygiene Data'!D186)))</f>
        <v/>
      </c>
      <c r="DQ192" s="373" t="str">
        <f ca="1">+IF(OFFSET('Hygiene Data'!$D$13,0,10*ROW('Hygiene Data'!D186))="","",OFFSET('Hygiene Data'!$D$13,0,10*ROW('Hygiene Data'!D186)))</f>
        <v/>
      </c>
      <c r="DR192" s="373" t="str">
        <f ca="1">+IF(OFFSET('Hygiene Data'!$E$11,0,10*ROW('Hygiene Data'!E186))="","",OFFSET('Hygiene Data'!$E$11,0,10*ROW('Hygiene Data'!E186)))</f>
        <v/>
      </c>
      <c r="DS192" s="373" t="str">
        <f ca="1">+IF(OFFSET('Hygiene Data'!$E$12,0,10*ROW('Hygiene Data'!E186))="","",OFFSET('Hygiene Data'!$E$12,0,10*ROW('Hygiene Data'!E186)))</f>
        <v/>
      </c>
      <c r="DT192" s="373" t="str">
        <f ca="1">+IF(OFFSET('Hygiene Data'!$E$13,0,10*ROW('Hygiene Data'!E186))="","",OFFSET('Hygiene Data'!$E$13,0,10*ROW('Hygiene Data'!E186)))</f>
        <v/>
      </c>
      <c r="DU192" s="373" t="str">
        <f ca="1">+IF(OFFSET('Hygiene Data'!$F$11,0,10*ROW('Hygiene Data'!F186))="","",OFFSET('Hygiene Data'!$F$11,0,10*ROW('Hygiene Data'!F186)))</f>
        <v/>
      </c>
      <c r="DV192" s="373" t="str">
        <f ca="1">+IF(OFFSET('Hygiene Data'!$F$12,0,10*ROW('Hygiene Data'!F186))="","",OFFSET('Hygiene Data'!$F$12,0,10*ROW('Hygiene Data'!F186)))</f>
        <v/>
      </c>
      <c r="DW192" s="373" t="str">
        <f ca="1">+IF(OFFSET('Hygiene Data'!$F$13,0,10*ROW('Hygiene Data'!F186))="","",OFFSET('Hygiene Data'!$F$13,0,10*ROW('Hygiene Data'!F186)))</f>
        <v/>
      </c>
      <c r="DX192" s="373" t="str">
        <f ca="1">+IF(OFFSET('Hygiene Data'!$G$11,0,10*ROW('Hygiene Data'!G186))="","",OFFSET('Hygiene Data'!$G$11,0,10*ROW('Hygiene Data'!G186)))</f>
        <v/>
      </c>
      <c r="DY192" s="373" t="str">
        <f ca="1">+IF(OFFSET('Hygiene Data'!$G$12,0,10*ROW('Hygiene Data'!G186))="","",OFFSET('Hygiene Data'!$G$12,0,10*ROW('Hygiene Data'!G186)))</f>
        <v/>
      </c>
      <c r="DZ192" s="373" t="str">
        <f ca="1">+IF(OFFSET('Hygiene Data'!$G$13,0,10*ROW('Hygiene Data'!G186))="","",OFFSET('Hygiene Data'!$G$13,0,10*ROW('Hygiene Data'!G186)))</f>
        <v/>
      </c>
      <c r="EA192" s="373" t="str">
        <f ca="1">+IF(OFFSET('Hygiene Data'!$H$11,0,10*ROW('Hygiene Data'!H186))="","",OFFSET('Hygiene Data'!$H$11,0,10*ROW('Hygiene Data'!H186)))</f>
        <v/>
      </c>
      <c r="EB192" s="373" t="str">
        <f ca="1">+IF(OFFSET('Hygiene Data'!$H$12,0,10*ROW('Hygiene Data'!H186))="","",OFFSET('Hygiene Data'!$H$12,0,10*ROW('Hygiene Data'!H186)))</f>
        <v/>
      </c>
      <c r="EC192" s="373" t="str">
        <f ca="1">+IF(OFFSET('Hygiene Data'!$H$13,0,10*ROW('Hygiene Data'!H186))="","",OFFSET('Hygiene Data'!$H$13,0,10*ROW('Hygiene Data'!H186)))</f>
        <v/>
      </c>
      <c r="ED192" s="373" t="str">
        <f ca="1">+IF(OFFSET('Hygiene Data'!$I$11,0,10*ROW('Hygiene Data'!I186))="","",OFFSET('Hygiene Data'!$I$11,0,10*ROW('Hygiene Data'!I186)))</f>
        <v/>
      </c>
      <c r="EE192" s="373" t="str">
        <f ca="1">+IF(OFFSET('Hygiene Data'!$I$12,0,10*ROW('Hygiene Data'!I186))="","",OFFSET('Hygiene Data'!$I$12,0,10*ROW('Hygiene Data'!I186)))</f>
        <v/>
      </c>
      <c r="EF192" s="373" t="str">
        <f ca="1">+IF(OFFSET('Hygiene Data'!$I$13,0,10*ROW('Hygiene Data'!I186))="","",OFFSET('Hygiene Data'!$I$13,0,10*ROW('Hygiene Data'!I186)))</f>
        <v/>
      </c>
    </row>
    <row r="193" spans="1:136" x14ac:dyDescent="0.25">
      <c r="A193" s="482" t="str">
        <f ca="1">+IF(OFFSET('Water Data'!$B$2,0,10*ROW('Water Data'!E187))="","",OFFSET('Water Data'!$B$2,0,10*ROW('Water Data'!E187)))</f>
        <v/>
      </c>
      <c r="B193" s="48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9" t="str">
        <f t="shared" ca="1" si="2"/>
        <v/>
      </c>
      <c r="D193" s="51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3" t="str">
        <f ca="1">+IF(OFFSET('Water Data'!$D$27,0,10*ROW('Water Data'!D187))="","",OFFSET('Water Data'!$D$27,0,10*ROW('Water Data'!D187)))</f>
        <v/>
      </c>
      <c r="BT193" s="373" t="str">
        <f ca="1">+IF(OFFSET('Water Data'!$D$28,0,10*ROW('Water Data'!D187))="","",OFFSET('Water Data'!$D$28,0,10*ROW('Water Data'!D187)))</f>
        <v/>
      </c>
      <c r="BU193" s="373" t="str">
        <f ca="1">+IF(OFFSET('Water Data'!$D$29,0,10*ROW('Water Data'!D187))="","",OFFSET('Water Data'!$D$29,0,10*ROW('Water Data'!D187)))</f>
        <v/>
      </c>
      <c r="BV193" s="373" t="str">
        <f ca="1">+IF(OFFSET('Water Data'!$E$27,0,10*ROW('Water Data'!E187))="","",OFFSET('Water Data'!$E$27,0,10*ROW('Water Data'!E187)))</f>
        <v/>
      </c>
      <c r="BW193" s="373" t="str">
        <f ca="1">+IF(OFFSET('Water Data'!$E$28,0,10*ROW('Water Data'!E187))="","",OFFSET('Water Data'!$E$28,0,10*ROW('Water Data'!E187)))</f>
        <v/>
      </c>
      <c r="BX193" s="373" t="str">
        <f ca="1">+IF(OFFSET('Water Data'!$E$29,0,10*ROW('Water Data'!E187))="","",OFFSET('Water Data'!$E$29,0,10*ROW('Water Data'!E187)))</f>
        <v/>
      </c>
      <c r="BY193" s="373" t="str">
        <f ca="1">+IF(OFFSET('Water Data'!$F$27,0,10*ROW('Water Data'!F187))="","",OFFSET('Water Data'!$F$27,0,10*ROW('Water Data'!F187)))</f>
        <v/>
      </c>
      <c r="BZ193" s="373" t="str">
        <f ca="1">+IF(OFFSET('Water Data'!$F$28,0,10*ROW('Water Data'!F187))="","",OFFSET('Water Data'!$F$28,0,10*ROW('Water Data'!F187)))</f>
        <v/>
      </c>
      <c r="CA193" s="373" t="str">
        <f ca="1">+IF(OFFSET('Water Data'!$F$29,0,10*ROW('Water Data'!F187))="","",OFFSET('Water Data'!$F$29,0,10*ROW('Water Data'!F187)))</f>
        <v/>
      </c>
      <c r="CB193" s="373" t="str">
        <f ca="1">+IF(OFFSET('Water Data'!$G$27,0,10*ROW('Water Data'!G187))="","",OFFSET('Water Data'!$G$27,0,10*ROW('Water Data'!G187)))</f>
        <v/>
      </c>
      <c r="CC193" s="373" t="str">
        <f ca="1">+IF(OFFSET('Water Data'!$G$28,0,10*ROW('Water Data'!G187))="","",OFFSET('Water Data'!$G$28,0,10*ROW('Water Data'!G187)))</f>
        <v/>
      </c>
      <c r="CD193" s="373" t="str">
        <f ca="1">+IF(OFFSET('Water Data'!$G$29,0,10*ROW('Water Data'!G187))="","",OFFSET('Water Data'!$G$29,0,10*ROW('Water Data'!G187)))</f>
        <v/>
      </c>
      <c r="CE193" s="373" t="str">
        <f ca="1">+IF(OFFSET('Water Data'!$H$27,0,10*ROW('Water Data'!H187))="","",OFFSET('Water Data'!$H$27,0,10*ROW('Water Data'!H187)))</f>
        <v/>
      </c>
      <c r="CF193" s="373" t="str">
        <f ca="1">+IF(OFFSET('Water Data'!$H$28,0,10*ROW('Water Data'!H187))="","",OFFSET('Water Data'!$H$28,0,10*ROW('Water Data'!H187)))</f>
        <v/>
      </c>
      <c r="CG193" s="373" t="str">
        <f ca="1">+IF(OFFSET('Water Data'!$H$29,0,10*ROW('Water Data'!H187))="","",OFFSET('Water Data'!$H$29,0,10*ROW('Water Data'!H187)))</f>
        <v/>
      </c>
      <c r="CH193" s="373" t="str">
        <f ca="1">+IF(OFFSET('Water Data'!$I$27,0,10*ROW('Water Data'!I187))="","",OFFSET('Water Data'!$I$27,0,10*ROW('Water Data'!I187)))</f>
        <v/>
      </c>
      <c r="CI193" s="373" t="str">
        <f ca="1">+IF(OFFSET('Water Data'!$I$28,0,10*ROW('Water Data'!I187))="","",OFFSET('Water Data'!$I$28,0,10*ROW('Water Data'!I187)))</f>
        <v/>
      </c>
      <c r="CJ193" s="373" t="str">
        <f ca="1">+IF(OFFSET('Water Data'!$I$29,0,10*ROW('Water Data'!I187))="","",OFFSET('Water Data'!$I$29,0,10*ROW('Water Data'!I187)))</f>
        <v/>
      </c>
      <c r="CK193" s="373" t="str">
        <f ca="1">+IF(OFFSET('Sanitation Data'!$D$28,0,10*ROW('Sanitation Data'!D187))="","",OFFSET('Sanitation Data'!$D$28,0,10*ROW('Sanitation Data'!D187)))</f>
        <v/>
      </c>
      <c r="CL193" s="373" t="str">
        <f ca="1">+IF(OFFSET('Sanitation Data'!$D$29,0,10*ROW('Sanitation Data'!D187))="","",OFFSET('Sanitation Data'!$D$29,0,10*ROW('Sanitation Data'!D187)))</f>
        <v/>
      </c>
      <c r="CM193" s="373" t="str">
        <f ca="1">+IF(OFFSET('Sanitation Data'!$D$30,0,10*ROW('Sanitation Data'!D187))="","",OFFSET('Sanitation Data'!$D$30,0,10*ROW('Sanitation Data'!D187)))</f>
        <v/>
      </c>
      <c r="CN193" s="373" t="str">
        <f ca="1">+IF(OFFSET('Sanitation Data'!$D$31,0,10*ROW('Sanitation Data'!D187))="","",OFFSET('Sanitation Data'!$D$31,0,10*ROW('Sanitation Data'!D187)))</f>
        <v/>
      </c>
      <c r="CO193" s="373" t="str">
        <f ca="1">+IF(OFFSET('Sanitation Data'!$D$32,0,10*ROW('Sanitation Data'!D187))="","",OFFSET('Sanitation Data'!$D$32,0,10*ROW('Sanitation Data'!D187)))</f>
        <v/>
      </c>
      <c r="CP193" s="373" t="str">
        <f ca="1">+IF(OFFSET('Sanitation Data'!$E$28,0,10*ROW('Sanitation Data'!E187))="","",OFFSET('Sanitation Data'!$E$28,0,10*ROW('Sanitation Data'!E187)))</f>
        <v/>
      </c>
      <c r="CQ193" s="373" t="str">
        <f ca="1">+IF(OFFSET('Sanitation Data'!$E$29,0,10*ROW('Sanitation Data'!E187))="","",OFFSET('Sanitation Data'!$E$29,0,10*ROW('Sanitation Data'!E187)))</f>
        <v/>
      </c>
      <c r="CR193" s="373" t="str">
        <f ca="1">+IF(OFFSET('Sanitation Data'!$E$30,0,10*ROW('Sanitation Data'!E187))="","",OFFSET('Sanitation Data'!$E$30,0,10*ROW('Sanitation Data'!E187)))</f>
        <v/>
      </c>
      <c r="CS193" s="373" t="str">
        <f ca="1">+IF(OFFSET('Sanitation Data'!$E$31,0,10*ROW('Sanitation Data'!E187))="","",OFFSET('Sanitation Data'!$E$31,0,10*ROW('Sanitation Data'!E187)))</f>
        <v/>
      </c>
      <c r="CT193" s="373" t="str">
        <f ca="1">+IF(OFFSET('Sanitation Data'!$E$32,0,10*ROW('Sanitation Data'!E187))="","",OFFSET('Sanitation Data'!$E$32,0,10*ROW('Sanitation Data'!E187)))</f>
        <v/>
      </c>
      <c r="CU193" s="373" t="str">
        <f ca="1">+IF(OFFSET('Sanitation Data'!$F$28,0,10*ROW('Sanitation Data'!F187))="","",OFFSET('Sanitation Data'!$F$28,0,10*ROW('Sanitation Data'!F187)))</f>
        <v/>
      </c>
      <c r="CV193" s="373" t="str">
        <f ca="1">+IF(OFFSET('Sanitation Data'!$F$29,0,10*ROW('Sanitation Data'!F187))="","",OFFSET('Sanitation Data'!$F$29,0,10*ROW('Sanitation Data'!F187)))</f>
        <v/>
      </c>
      <c r="CW193" s="373" t="str">
        <f ca="1">+IF(OFFSET('Sanitation Data'!$F$30,0,10*ROW('Sanitation Data'!F187))="","",OFFSET('Sanitation Data'!$F$30,0,10*ROW('Sanitation Data'!F187)))</f>
        <v/>
      </c>
      <c r="CX193" s="373" t="str">
        <f ca="1">+IF(OFFSET('Sanitation Data'!$F$31,0,10*ROW('Sanitation Data'!F187))="","",OFFSET('Sanitation Data'!$F$31,0,10*ROW('Sanitation Data'!F187)))</f>
        <v/>
      </c>
      <c r="CY193" s="373" t="str">
        <f ca="1">+IF(OFFSET('Sanitation Data'!$F$32,0,10*ROW('Sanitation Data'!F187))="","",OFFSET('Sanitation Data'!$F$32,0,10*ROW('Sanitation Data'!F187)))</f>
        <v/>
      </c>
      <c r="CZ193" s="373" t="str">
        <f ca="1">+IF(OFFSET('Sanitation Data'!$G$28,0,10*ROW('Sanitation Data'!G187))="","",OFFSET('Sanitation Data'!$G$28,0,10*ROW('Sanitation Data'!G187)))</f>
        <v/>
      </c>
      <c r="DA193" s="373" t="str">
        <f ca="1">+IF(OFFSET('Sanitation Data'!$G$29,0,10*ROW('Sanitation Data'!G187))="","",OFFSET('Sanitation Data'!$G$29,0,10*ROW('Sanitation Data'!G187)))</f>
        <v/>
      </c>
      <c r="DB193" s="373" t="str">
        <f ca="1">+IF(OFFSET('Sanitation Data'!$G$30,0,10*ROW('Sanitation Data'!G187))="","",OFFSET('Sanitation Data'!$G$30,0,10*ROW('Sanitation Data'!G187)))</f>
        <v/>
      </c>
      <c r="DC193" s="373" t="str">
        <f ca="1">+IF(OFFSET('Sanitation Data'!$G$31,0,10*ROW('Sanitation Data'!G187))="","",OFFSET('Sanitation Data'!$G$31,0,10*ROW('Sanitation Data'!G187)))</f>
        <v/>
      </c>
      <c r="DD193" s="373" t="str">
        <f ca="1">+IF(OFFSET('Sanitation Data'!$G$32,0,10*ROW('Sanitation Data'!G187))="","",OFFSET('Sanitation Data'!$G$32,0,10*ROW('Sanitation Data'!G187)))</f>
        <v/>
      </c>
      <c r="DE193" s="373" t="str">
        <f ca="1">+IF(OFFSET('Sanitation Data'!$H$28,0,10*ROW('Sanitation Data'!H187))="","",OFFSET('Sanitation Data'!$H$28,0,10*ROW('Sanitation Data'!H187)))</f>
        <v/>
      </c>
      <c r="DF193" s="373" t="str">
        <f ca="1">+IF(OFFSET('Sanitation Data'!$H$29,0,10*ROW('Sanitation Data'!H187))="","",OFFSET('Sanitation Data'!$H$29,0,10*ROW('Sanitation Data'!H187)))</f>
        <v/>
      </c>
      <c r="DG193" s="373" t="str">
        <f ca="1">+IF(OFFSET('Sanitation Data'!$H$30,0,10*ROW('Sanitation Data'!H187))="","",OFFSET('Sanitation Data'!$H$30,0,10*ROW('Sanitation Data'!H187)))</f>
        <v/>
      </c>
      <c r="DH193" s="373" t="str">
        <f ca="1">+IF(OFFSET('Sanitation Data'!$H$31,0,10*ROW('Sanitation Data'!H187))="","",OFFSET('Sanitation Data'!$H$31,0,10*ROW('Sanitation Data'!H187)))</f>
        <v/>
      </c>
      <c r="DI193" s="373" t="str">
        <f ca="1">+IF(OFFSET('Sanitation Data'!$H$32,0,10*ROW('Sanitation Data'!H187))="","",OFFSET('Sanitation Data'!$H$32,0,10*ROW('Sanitation Data'!H187)))</f>
        <v/>
      </c>
      <c r="DJ193" s="373" t="str">
        <f ca="1">+IF(OFFSET('Sanitation Data'!$I$28,0,10*ROW('Sanitation Data'!I187))="","",OFFSET('Sanitation Data'!$I$28,0,10*ROW('Sanitation Data'!I187)))</f>
        <v/>
      </c>
      <c r="DK193" s="373" t="str">
        <f ca="1">+IF(OFFSET('Sanitation Data'!$I$29,0,10*ROW('Sanitation Data'!I187))="","",OFFSET('Sanitation Data'!$I$29,0,10*ROW('Sanitation Data'!I187)))</f>
        <v/>
      </c>
      <c r="DL193" s="373" t="str">
        <f ca="1">+IF(OFFSET('Sanitation Data'!$I$30,0,10*ROW('Sanitation Data'!I187))="","",OFFSET('Sanitation Data'!$I$30,0,10*ROW('Sanitation Data'!I187)))</f>
        <v/>
      </c>
      <c r="DM193" s="373" t="str">
        <f ca="1">+IF(OFFSET('Sanitation Data'!$I$31,0,10*ROW('Sanitation Data'!I187))="","",OFFSET('Sanitation Data'!$I$31,0,10*ROW('Sanitation Data'!I187)))</f>
        <v/>
      </c>
      <c r="DN193" s="373" t="str">
        <f ca="1">+IF(OFFSET('Sanitation Data'!$I$32,0,10*ROW('Sanitation Data'!I187))="","",OFFSET('Sanitation Data'!$I$32,0,10*ROW('Sanitation Data'!I187)))</f>
        <v/>
      </c>
      <c r="DO193" s="373" t="str">
        <f ca="1">+IF(OFFSET('Hygiene Data'!$D$11,0,10*ROW('Hygiene Data'!D187))="","",OFFSET('Hygiene Data'!$D$11,0,10*ROW('Hygiene Data'!D187)))</f>
        <v/>
      </c>
      <c r="DP193" s="373" t="str">
        <f ca="1">+IF(OFFSET('Hygiene Data'!$D$12,0,10*ROW('Hygiene Data'!D187))="","",OFFSET('Hygiene Data'!$D$12,0,10*ROW('Hygiene Data'!D187)))</f>
        <v/>
      </c>
      <c r="DQ193" s="373" t="str">
        <f ca="1">+IF(OFFSET('Hygiene Data'!$D$13,0,10*ROW('Hygiene Data'!D187))="","",OFFSET('Hygiene Data'!$D$13,0,10*ROW('Hygiene Data'!D187)))</f>
        <v/>
      </c>
      <c r="DR193" s="373" t="str">
        <f ca="1">+IF(OFFSET('Hygiene Data'!$E$11,0,10*ROW('Hygiene Data'!E187))="","",OFFSET('Hygiene Data'!$E$11,0,10*ROW('Hygiene Data'!E187)))</f>
        <v/>
      </c>
      <c r="DS193" s="373" t="str">
        <f ca="1">+IF(OFFSET('Hygiene Data'!$E$12,0,10*ROW('Hygiene Data'!E187))="","",OFFSET('Hygiene Data'!$E$12,0,10*ROW('Hygiene Data'!E187)))</f>
        <v/>
      </c>
      <c r="DT193" s="373" t="str">
        <f ca="1">+IF(OFFSET('Hygiene Data'!$E$13,0,10*ROW('Hygiene Data'!E187))="","",OFFSET('Hygiene Data'!$E$13,0,10*ROW('Hygiene Data'!E187)))</f>
        <v/>
      </c>
      <c r="DU193" s="373" t="str">
        <f ca="1">+IF(OFFSET('Hygiene Data'!$F$11,0,10*ROW('Hygiene Data'!F187))="","",OFFSET('Hygiene Data'!$F$11,0,10*ROW('Hygiene Data'!F187)))</f>
        <v/>
      </c>
      <c r="DV193" s="373" t="str">
        <f ca="1">+IF(OFFSET('Hygiene Data'!$F$12,0,10*ROW('Hygiene Data'!F187))="","",OFFSET('Hygiene Data'!$F$12,0,10*ROW('Hygiene Data'!F187)))</f>
        <v/>
      </c>
      <c r="DW193" s="373" t="str">
        <f ca="1">+IF(OFFSET('Hygiene Data'!$F$13,0,10*ROW('Hygiene Data'!F187))="","",OFFSET('Hygiene Data'!$F$13,0,10*ROW('Hygiene Data'!F187)))</f>
        <v/>
      </c>
      <c r="DX193" s="373" t="str">
        <f ca="1">+IF(OFFSET('Hygiene Data'!$G$11,0,10*ROW('Hygiene Data'!G187))="","",OFFSET('Hygiene Data'!$G$11,0,10*ROW('Hygiene Data'!G187)))</f>
        <v/>
      </c>
      <c r="DY193" s="373" t="str">
        <f ca="1">+IF(OFFSET('Hygiene Data'!$G$12,0,10*ROW('Hygiene Data'!G187))="","",OFFSET('Hygiene Data'!$G$12,0,10*ROW('Hygiene Data'!G187)))</f>
        <v/>
      </c>
      <c r="DZ193" s="373" t="str">
        <f ca="1">+IF(OFFSET('Hygiene Data'!$G$13,0,10*ROW('Hygiene Data'!G187))="","",OFFSET('Hygiene Data'!$G$13,0,10*ROW('Hygiene Data'!G187)))</f>
        <v/>
      </c>
      <c r="EA193" s="373" t="str">
        <f ca="1">+IF(OFFSET('Hygiene Data'!$H$11,0,10*ROW('Hygiene Data'!H187))="","",OFFSET('Hygiene Data'!$H$11,0,10*ROW('Hygiene Data'!H187)))</f>
        <v/>
      </c>
      <c r="EB193" s="373" t="str">
        <f ca="1">+IF(OFFSET('Hygiene Data'!$H$12,0,10*ROW('Hygiene Data'!H187))="","",OFFSET('Hygiene Data'!$H$12,0,10*ROW('Hygiene Data'!H187)))</f>
        <v/>
      </c>
      <c r="EC193" s="373" t="str">
        <f ca="1">+IF(OFFSET('Hygiene Data'!$H$13,0,10*ROW('Hygiene Data'!H187))="","",OFFSET('Hygiene Data'!$H$13,0,10*ROW('Hygiene Data'!H187)))</f>
        <v/>
      </c>
      <c r="ED193" s="373" t="str">
        <f ca="1">+IF(OFFSET('Hygiene Data'!$I$11,0,10*ROW('Hygiene Data'!I187))="","",OFFSET('Hygiene Data'!$I$11,0,10*ROW('Hygiene Data'!I187)))</f>
        <v/>
      </c>
      <c r="EE193" s="373" t="str">
        <f ca="1">+IF(OFFSET('Hygiene Data'!$I$12,0,10*ROW('Hygiene Data'!I187))="","",OFFSET('Hygiene Data'!$I$12,0,10*ROW('Hygiene Data'!I187)))</f>
        <v/>
      </c>
      <c r="EF193" s="373" t="str">
        <f ca="1">+IF(OFFSET('Hygiene Data'!$I$13,0,10*ROW('Hygiene Data'!I187))="","",OFFSET('Hygiene Data'!$I$13,0,10*ROW('Hygiene Data'!I187)))</f>
        <v/>
      </c>
    </row>
    <row r="194" spans="1:136" x14ac:dyDescent="0.25">
      <c r="A194" s="482" t="str">
        <f ca="1">+IF(OFFSET('Water Data'!$B$2,0,10*ROW('Water Data'!E188))="","",OFFSET('Water Data'!$B$2,0,10*ROW('Water Data'!E188)))</f>
        <v/>
      </c>
      <c r="B194" s="48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9" t="str">
        <f t="shared" ca="1" si="2"/>
        <v/>
      </c>
      <c r="D194" s="51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3" t="str">
        <f ca="1">+IF(OFFSET('Water Data'!$D$27,0,10*ROW('Water Data'!D188))="","",OFFSET('Water Data'!$D$27,0,10*ROW('Water Data'!D188)))</f>
        <v/>
      </c>
      <c r="BT194" s="373" t="str">
        <f ca="1">+IF(OFFSET('Water Data'!$D$28,0,10*ROW('Water Data'!D188))="","",OFFSET('Water Data'!$D$28,0,10*ROW('Water Data'!D188)))</f>
        <v/>
      </c>
      <c r="BU194" s="373" t="str">
        <f ca="1">+IF(OFFSET('Water Data'!$D$29,0,10*ROW('Water Data'!D188))="","",OFFSET('Water Data'!$D$29,0,10*ROW('Water Data'!D188)))</f>
        <v/>
      </c>
      <c r="BV194" s="373" t="str">
        <f ca="1">+IF(OFFSET('Water Data'!$E$27,0,10*ROW('Water Data'!E188))="","",OFFSET('Water Data'!$E$27,0,10*ROW('Water Data'!E188)))</f>
        <v/>
      </c>
      <c r="BW194" s="373" t="str">
        <f ca="1">+IF(OFFSET('Water Data'!$E$28,0,10*ROW('Water Data'!E188))="","",OFFSET('Water Data'!$E$28,0,10*ROW('Water Data'!E188)))</f>
        <v/>
      </c>
      <c r="BX194" s="373" t="str">
        <f ca="1">+IF(OFFSET('Water Data'!$E$29,0,10*ROW('Water Data'!E188))="","",OFFSET('Water Data'!$E$29,0,10*ROW('Water Data'!E188)))</f>
        <v/>
      </c>
      <c r="BY194" s="373" t="str">
        <f ca="1">+IF(OFFSET('Water Data'!$F$27,0,10*ROW('Water Data'!F188))="","",OFFSET('Water Data'!$F$27,0,10*ROW('Water Data'!F188)))</f>
        <v/>
      </c>
      <c r="BZ194" s="373" t="str">
        <f ca="1">+IF(OFFSET('Water Data'!$F$28,0,10*ROW('Water Data'!F188))="","",OFFSET('Water Data'!$F$28,0,10*ROW('Water Data'!F188)))</f>
        <v/>
      </c>
      <c r="CA194" s="373" t="str">
        <f ca="1">+IF(OFFSET('Water Data'!$F$29,0,10*ROW('Water Data'!F188))="","",OFFSET('Water Data'!$F$29,0,10*ROW('Water Data'!F188)))</f>
        <v/>
      </c>
      <c r="CB194" s="373" t="str">
        <f ca="1">+IF(OFFSET('Water Data'!$G$27,0,10*ROW('Water Data'!G188))="","",OFFSET('Water Data'!$G$27,0,10*ROW('Water Data'!G188)))</f>
        <v/>
      </c>
      <c r="CC194" s="373" t="str">
        <f ca="1">+IF(OFFSET('Water Data'!$G$28,0,10*ROW('Water Data'!G188))="","",OFFSET('Water Data'!$G$28,0,10*ROW('Water Data'!G188)))</f>
        <v/>
      </c>
      <c r="CD194" s="373" t="str">
        <f ca="1">+IF(OFFSET('Water Data'!$G$29,0,10*ROW('Water Data'!G188))="","",OFFSET('Water Data'!$G$29,0,10*ROW('Water Data'!G188)))</f>
        <v/>
      </c>
      <c r="CE194" s="373" t="str">
        <f ca="1">+IF(OFFSET('Water Data'!$H$27,0,10*ROW('Water Data'!H188))="","",OFFSET('Water Data'!$H$27,0,10*ROW('Water Data'!H188)))</f>
        <v/>
      </c>
      <c r="CF194" s="373" t="str">
        <f ca="1">+IF(OFFSET('Water Data'!$H$28,0,10*ROW('Water Data'!H188))="","",OFFSET('Water Data'!$H$28,0,10*ROW('Water Data'!H188)))</f>
        <v/>
      </c>
      <c r="CG194" s="373" t="str">
        <f ca="1">+IF(OFFSET('Water Data'!$H$29,0,10*ROW('Water Data'!H188))="","",OFFSET('Water Data'!$H$29,0,10*ROW('Water Data'!H188)))</f>
        <v/>
      </c>
      <c r="CH194" s="373" t="str">
        <f ca="1">+IF(OFFSET('Water Data'!$I$27,0,10*ROW('Water Data'!I188))="","",OFFSET('Water Data'!$I$27,0,10*ROW('Water Data'!I188)))</f>
        <v/>
      </c>
      <c r="CI194" s="373" t="str">
        <f ca="1">+IF(OFFSET('Water Data'!$I$28,0,10*ROW('Water Data'!I188))="","",OFFSET('Water Data'!$I$28,0,10*ROW('Water Data'!I188)))</f>
        <v/>
      </c>
      <c r="CJ194" s="373" t="str">
        <f ca="1">+IF(OFFSET('Water Data'!$I$29,0,10*ROW('Water Data'!I188))="","",OFFSET('Water Data'!$I$29,0,10*ROW('Water Data'!I188)))</f>
        <v/>
      </c>
      <c r="CK194" s="373" t="str">
        <f ca="1">+IF(OFFSET('Sanitation Data'!$D$28,0,10*ROW('Sanitation Data'!D188))="","",OFFSET('Sanitation Data'!$D$28,0,10*ROW('Sanitation Data'!D188)))</f>
        <v/>
      </c>
      <c r="CL194" s="373" t="str">
        <f ca="1">+IF(OFFSET('Sanitation Data'!$D$29,0,10*ROW('Sanitation Data'!D188))="","",OFFSET('Sanitation Data'!$D$29,0,10*ROW('Sanitation Data'!D188)))</f>
        <v/>
      </c>
      <c r="CM194" s="373" t="str">
        <f ca="1">+IF(OFFSET('Sanitation Data'!$D$30,0,10*ROW('Sanitation Data'!D188))="","",OFFSET('Sanitation Data'!$D$30,0,10*ROW('Sanitation Data'!D188)))</f>
        <v/>
      </c>
      <c r="CN194" s="373" t="str">
        <f ca="1">+IF(OFFSET('Sanitation Data'!$D$31,0,10*ROW('Sanitation Data'!D188))="","",OFFSET('Sanitation Data'!$D$31,0,10*ROW('Sanitation Data'!D188)))</f>
        <v/>
      </c>
      <c r="CO194" s="373" t="str">
        <f ca="1">+IF(OFFSET('Sanitation Data'!$D$32,0,10*ROW('Sanitation Data'!D188))="","",OFFSET('Sanitation Data'!$D$32,0,10*ROW('Sanitation Data'!D188)))</f>
        <v/>
      </c>
      <c r="CP194" s="373" t="str">
        <f ca="1">+IF(OFFSET('Sanitation Data'!$E$28,0,10*ROW('Sanitation Data'!E188))="","",OFFSET('Sanitation Data'!$E$28,0,10*ROW('Sanitation Data'!E188)))</f>
        <v/>
      </c>
      <c r="CQ194" s="373" t="str">
        <f ca="1">+IF(OFFSET('Sanitation Data'!$E$29,0,10*ROW('Sanitation Data'!E188))="","",OFFSET('Sanitation Data'!$E$29,0,10*ROW('Sanitation Data'!E188)))</f>
        <v/>
      </c>
      <c r="CR194" s="373" t="str">
        <f ca="1">+IF(OFFSET('Sanitation Data'!$E$30,0,10*ROW('Sanitation Data'!E188))="","",OFFSET('Sanitation Data'!$E$30,0,10*ROW('Sanitation Data'!E188)))</f>
        <v/>
      </c>
      <c r="CS194" s="373" t="str">
        <f ca="1">+IF(OFFSET('Sanitation Data'!$E$31,0,10*ROW('Sanitation Data'!E188))="","",OFFSET('Sanitation Data'!$E$31,0,10*ROW('Sanitation Data'!E188)))</f>
        <v/>
      </c>
      <c r="CT194" s="373" t="str">
        <f ca="1">+IF(OFFSET('Sanitation Data'!$E$32,0,10*ROW('Sanitation Data'!E188))="","",OFFSET('Sanitation Data'!$E$32,0,10*ROW('Sanitation Data'!E188)))</f>
        <v/>
      </c>
      <c r="CU194" s="373" t="str">
        <f ca="1">+IF(OFFSET('Sanitation Data'!$F$28,0,10*ROW('Sanitation Data'!F188))="","",OFFSET('Sanitation Data'!$F$28,0,10*ROW('Sanitation Data'!F188)))</f>
        <v/>
      </c>
      <c r="CV194" s="373" t="str">
        <f ca="1">+IF(OFFSET('Sanitation Data'!$F$29,0,10*ROW('Sanitation Data'!F188))="","",OFFSET('Sanitation Data'!$F$29,0,10*ROW('Sanitation Data'!F188)))</f>
        <v/>
      </c>
      <c r="CW194" s="373" t="str">
        <f ca="1">+IF(OFFSET('Sanitation Data'!$F$30,0,10*ROW('Sanitation Data'!F188))="","",OFFSET('Sanitation Data'!$F$30,0,10*ROW('Sanitation Data'!F188)))</f>
        <v/>
      </c>
      <c r="CX194" s="373" t="str">
        <f ca="1">+IF(OFFSET('Sanitation Data'!$F$31,0,10*ROW('Sanitation Data'!F188))="","",OFFSET('Sanitation Data'!$F$31,0,10*ROW('Sanitation Data'!F188)))</f>
        <v/>
      </c>
      <c r="CY194" s="373" t="str">
        <f ca="1">+IF(OFFSET('Sanitation Data'!$F$32,0,10*ROW('Sanitation Data'!F188))="","",OFFSET('Sanitation Data'!$F$32,0,10*ROW('Sanitation Data'!F188)))</f>
        <v/>
      </c>
      <c r="CZ194" s="373" t="str">
        <f ca="1">+IF(OFFSET('Sanitation Data'!$G$28,0,10*ROW('Sanitation Data'!G188))="","",OFFSET('Sanitation Data'!$G$28,0,10*ROW('Sanitation Data'!G188)))</f>
        <v/>
      </c>
      <c r="DA194" s="373" t="str">
        <f ca="1">+IF(OFFSET('Sanitation Data'!$G$29,0,10*ROW('Sanitation Data'!G188))="","",OFFSET('Sanitation Data'!$G$29,0,10*ROW('Sanitation Data'!G188)))</f>
        <v/>
      </c>
      <c r="DB194" s="373" t="str">
        <f ca="1">+IF(OFFSET('Sanitation Data'!$G$30,0,10*ROW('Sanitation Data'!G188))="","",OFFSET('Sanitation Data'!$G$30,0,10*ROW('Sanitation Data'!G188)))</f>
        <v/>
      </c>
      <c r="DC194" s="373" t="str">
        <f ca="1">+IF(OFFSET('Sanitation Data'!$G$31,0,10*ROW('Sanitation Data'!G188))="","",OFFSET('Sanitation Data'!$G$31,0,10*ROW('Sanitation Data'!G188)))</f>
        <v/>
      </c>
      <c r="DD194" s="373" t="str">
        <f ca="1">+IF(OFFSET('Sanitation Data'!$G$32,0,10*ROW('Sanitation Data'!G188))="","",OFFSET('Sanitation Data'!$G$32,0,10*ROW('Sanitation Data'!G188)))</f>
        <v/>
      </c>
      <c r="DE194" s="373" t="str">
        <f ca="1">+IF(OFFSET('Sanitation Data'!$H$28,0,10*ROW('Sanitation Data'!H188))="","",OFFSET('Sanitation Data'!$H$28,0,10*ROW('Sanitation Data'!H188)))</f>
        <v/>
      </c>
      <c r="DF194" s="373" t="str">
        <f ca="1">+IF(OFFSET('Sanitation Data'!$H$29,0,10*ROW('Sanitation Data'!H188))="","",OFFSET('Sanitation Data'!$H$29,0,10*ROW('Sanitation Data'!H188)))</f>
        <v/>
      </c>
      <c r="DG194" s="373" t="str">
        <f ca="1">+IF(OFFSET('Sanitation Data'!$H$30,0,10*ROW('Sanitation Data'!H188))="","",OFFSET('Sanitation Data'!$H$30,0,10*ROW('Sanitation Data'!H188)))</f>
        <v/>
      </c>
      <c r="DH194" s="373" t="str">
        <f ca="1">+IF(OFFSET('Sanitation Data'!$H$31,0,10*ROW('Sanitation Data'!H188))="","",OFFSET('Sanitation Data'!$H$31,0,10*ROW('Sanitation Data'!H188)))</f>
        <v/>
      </c>
      <c r="DI194" s="373" t="str">
        <f ca="1">+IF(OFFSET('Sanitation Data'!$H$32,0,10*ROW('Sanitation Data'!H188))="","",OFFSET('Sanitation Data'!$H$32,0,10*ROW('Sanitation Data'!H188)))</f>
        <v/>
      </c>
      <c r="DJ194" s="373" t="str">
        <f ca="1">+IF(OFFSET('Sanitation Data'!$I$28,0,10*ROW('Sanitation Data'!I188))="","",OFFSET('Sanitation Data'!$I$28,0,10*ROW('Sanitation Data'!I188)))</f>
        <v/>
      </c>
      <c r="DK194" s="373" t="str">
        <f ca="1">+IF(OFFSET('Sanitation Data'!$I$29,0,10*ROW('Sanitation Data'!I188))="","",OFFSET('Sanitation Data'!$I$29,0,10*ROW('Sanitation Data'!I188)))</f>
        <v/>
      </c>
      <c r="DL194" s="373" t="str">
        <f ca="1">+IF(OFFSET('Sanitation Data'!$I$30,0,10*ROW('Sanitation Data'!I188))="","",OFFSET('Sanitation Data'!$I$30,0,10*ROW('Sanitation Data'!I188)))</f>
        <v/>
      </c>
      <c r="DM194" s="373" t="str">
        <f ca="1">+IF(OFFSET('Sanitation Data'!$I$31,0,10*ROW('Sanitation Data'!I188))="","",OFFSET('Sanitation Data'!$I$31,0,10*ROW('Sanitation Data'!I188)))</f>
        <v/>
      </c>
      <c r="DN194" s="373" t="str">
        <f ca="1">+IF(OFFSET('Sanitation Data'!$I$32,0,10*ROW('Sanitation Data'!I188))="","",OFFSET('Sanitation Data'!$I$32,0,10*ROW('Sanitation Data'!I188)))</f>
        <v/>
      </c>
      <c r="DO194" s="373" t="str">
        <f ca="1">+IF(OFFSET('Hygiene Data'!$D$11,0,10*ROW('Hygiene Data'!D188))="","",OFFSET('Hygiene Data'!$D$11,0,10*ROW('Hygiene Data'!D188)))</f>
        <v/>
      </c>
      <c r="DP194" s="373" t="str">
        <f ca="1">+IF(OFFSET('Hygiene Data'!$D$12,0,10*ROW('Hygiene Data'!D188))="","",OFFSET('Hygiene Data'!$D$12,0,10*ROW('Hygiene Data'!D188)))</f>
        <v/>
      </c>
      <c r="DQ194" s="373" t="str">
        <f ca="1">+IF(OFFSET('Hygiene Data'!$D$13,0,10*ROW('Hygiene Data'!D188))="","",OFFSET('Hygiene Data'!$D$13,0,10*ROW('Hygiene Data'!D188)))</f>
        <v/>
      </c>
      <c r="DR194" s="373" t="str">
        <f ca="1">+IF(OFFSET('Hygiene Data'!$E$11,0,10*ROW('Hygiene Data'!E188))="","",OFFSET('Hygiene Data'!$E$11,0,10*ROW('Hygiene Data'!E188)))</f>
        <v/>
      </c>
      <c r="DS194" s="373" t="str">
        <f ca="1">+IF(OFFSET('Hygiene Data'!$E$12,0,10*ROW('Hygiene Data'!E188))="","",OFFSET('Hygiene Data'!$E$12,0,10*ROW('Hygiene Data'!E188)))</f>
        <v/>
      </c>
      <c r="DT194" s="373" t="str">
        <f ca="1">+IF(OFFSET('Hygiene Data'!$E$13,0,10*ROW('Hygiene Data'!E188))="","",OFFSET('Hygiene Data'!$E$13,0,10*ROW('Hygiene Data'!E188)))</f>
        <v/>
      </c>
      <c r="DU194" s="373" t="str">
        <f ca="1">+IF(OFFSET('Hygiene Data'!$F$11,0,10*ROW('Hygiene Data'!F188))="","",OFFSET('Hygiene Data'!$F$11,0,10*ROW('Hygiene Data'!F188)))</f>
        <v/>
      </c>
      <c r="DV194" s="373" t="str">
        <f ca="1">+IF(OFFSET('Hygiene Data'!$F$12,0,10*ROW('Hygiene Data'!F188))="","",OFFSET('Hygiene Data'!$F$12,0,10*ROW('Hygiene Data'!F188)))</f>
        <v/>
      </c>
      <c r="DW194" s="373" t="str">
        <f ca="1">+IF(OFFSET('Hygiene Data'!$F$13,0,10*ROW('Hygiene Data'!F188))="","",OFFSET('Hygiene Data'!$F$13,0,10*ROW('Hygiene Data'!F188)))</f>
        <v/>
      </c>
      <c r="DX194" s="373" t="str">
        <f ca="1">+IF(OFFSET('Hygiene Data'!$G$11,0,10*ROW('Hygiene Data'!G188))="","",OFFSET('Hygiene Data'!$G$11,0,10*ROW('Hygiene Data'!G188)))</f>
        <v/>
      </c>
      <c r="DY194" s="373" t="str">
        <f ca="1">+IF(OFFSET('Hygiene Data'!$G$12,0,10*ROW('Hygiene Data'!G188))="","",OFFSET('Hygiene Data'!$G$12,0,10*ROW('Hygiene Data'!G188)))</f>
        <v/>
      </c>
      <c r="DZ194" s="373" t="str">
        <f ca="1">+IF(OFFSET('Hygiene Data'!$G$13,0,10*ROW('Hygiene Data'!G188))="","",OFFSET('Hygiene Data'!$G$13,0,10*ROW('Hygiene Data'!G188)))</f>
        <v/>
      </c>
      <c r="EA194" s="373" t="str">
        <f ca="1">+IF(OFFSET('Hygiene Data'!$H$11,0,10*ROW('Hygiene Data'!H188))="","",OFFSET('Hygiene Data'!$H$11,0,10*ROW('Hygiene Data'!H188)))</f>
        <v/>
      </c>
      <c r="EB194" s="373" t="str">
        <f ca="1">+IF(OFFSET('Hygiene Data'!$H$12,0,10*ROW('Hygiene Data'!H188))="","",OFFSET('Hygiene Data'!$H$12,0,10*ROW('Hygiene Data'!H188)))</f>
        <v/>
      </c>
      <c r="EC194" s="373" t="str">
        <f ca="1">+IF(OFFSET('Hygiene Data'!$H$13,0,10*ROW('Hygiene Data'!H188))="","",OFFSET('Hygiene Data'!$H$13,0,10*ROW('Hygiene Data'!H188)))</f>
        <v/>
      </c>
      <c r="ED194" s="373" t="str">
        <f ca="1">+IF(OFFSET('Hygiene Data'!$I$11,0,10*ROW('Hygiene Data'!I188))="","",OFFSET('Hygiene Data'!$I$11,0,10*ROW('Hygiene Data'!I188)))</f>
        <v/>
      </c>
      <c r="EE194" s="373" t="str">
        <f ca="1">+IF(OFFSET('Hygiene Data'!$I$12,0,10*ROW('Hygiene Data'!I188))="","",OFFSET('Hygiene Data'!$I$12,0,10*ROW('Hygiene Data'!I188)))</f>
        <v/>
      </c>
      <c r="EF194" s="373" t="str">
        <f ca="1">+IF(OFFSET('Hygiene Data'!$I$13,0,10*ROW('Hygiene Data'!I188))="","",OFFSET('Hygiene Data'!$I$13,0,10*ROW('Hygiene Data'!I188)))</f>
        <v/>
      </c>
    </row>
    <row r="195" spans="1:136" x14ac:dyDescent="0.25">
      <c r="A195" s="482" t="str">
        <f ca="1">+IF(OFFSET('Water Data'!$B$2,0,10*ROW('Water Data'!E189))="","",OFFSET('Water Data'!$B$2,0,10*ROW('Water Data'!E189)))</f>
        <v/>
      </c>
      <c r="B195" s="48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9" t="str">
        <f t="shared" ca="1" si="2"/>
        <v/>
      </c>
      <c r="D195" s="51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3" t="str">
        <f ca="1">+IF(OFFSET('Water Data'!$D$27,0,10*ROW('Water Data'!D189))="","",OFFSET('Water Data'!$D$27,0,10*ROW('Water Data'!D189)))</f>
        <v/>
      </c>
      <c r="BT195" s="373" t="str">
        <f ca="1">+IF(OFFSET('Water Data'!$D$28,0,10*ROW('Water Data'!D189))="","",OFFSET('Water Data'!$D$28,0,10*ROW('Water Data'!D189)))</f>
        <v/>
      </c>
      <c r="BU195" s="373" t="str">
        <f ca="1">+IF(OFFSET('Water Data'!$D$29,0,10*ROW('Water Data'!D189))="","",OFFSET('Water Data'!$D$29,0,10*ROW('Water Data'!D189)))</f>
        <v/>
      </c>
      <c r="BV195" s="373" t="str">
        <f ca="1">+IF(OFFSET('Water Data'!$E$27,0,10*ROW('Water Data'!E189))="","",OFFSET('Water Data'!$E$27,0,10*ROW('Water Data'!E189)))</f>
        <v/>
      </c>
      <c r="BW195" s="373" t="str">
        <f ca="1">+IF(OFFSET('Water Data'!$E$28,0,10*ROW('Water Data'!E189))="","",OFFSET('Water Data'!$E$28,0,10*ROW('Water Data'!E189)))</f>
        <v/>
      </c>
      <c r="BX195" s="373" t="str">
        <f ca="1">+IF(OFFSET('Water Data'!$E$29,0,10*ROW('Water Data'!E189))="","",OFFSET('Water Data'!$E$29,0,10*ROW('Water Data'!E189)))</f>
        <v/>
      </c>
      <c r="BY195" s="373" t="str">
        <f ca="1">+IF(OFFSET('Water Data'!$F$27,0,10*ROW('Water Data'!F189))="","",OFFSET('Water Data'!$F$27,0,10*ROW('Water Data'!F189)))</f>
        <v/>
      </c>
      <c r="BZ195" s="373" t="str">
        <f ca="1">+IF(OFFSET('Water Data'!$F$28,0,10*ROW('Water Data'!F189))="","",OFFSET('Water Data'!$F$28,0,10*ROW('Water Data'!F189)))</f>
        <v/>
      </c>
      <c r="CA195" s="373" t="str">
        <f ca="1">+IF(OFFSET('Water Data'!$F$29,0,10*ROW('Water Data'!F189))="","",OFFSET('Water Data'!$F$29,0,10*ROW('Water Data'!F189)))</f>
        <v/>
      </c>
      <c r="CB195" s="373" t="str">
        <f ca="1">+IF(OFFSET('Water Data'!$G$27,0,10*ROW('Water Data'!G189))="","",OFFSET('Water Data'!$G$27,0,10*ROW('Water Data'!G189)))</f>
        <v/>
      </c>
      <c r="CC195" s="373" t="str">
        <f ca="1">+IF(OFFSET('Water Data'!$G$28,0,10*ROW('Water Data'!G189))="","",OFFSET('Water Data'!$G$28,0,10*ROW('Water Data'!G189)))</f>
        <v/>
      </c>
      <c r="CD195" s="373" t="str">
        <f ca="1">+IF(OFFSET('Water Data'!$G$29,0,10*ROW('Water Data'!G189))="","",OFFSET('Water Data'!$G$29,0,10*ROW('Water Data'!G189)))</f>
        <v/>
      </c>
      <c r="CE195" s="373" t="str">
        <f ca="1">+IF(OFFSET('Water Data'!$H$27,0,10*ROW('Water Data'!H189))="","",OFFSET('Water Data'!$H$27,0,10*ROW('Water Data'!H189)))</f>
        <v/>
      </c>
      <c r="CF195" s="373" t="str">
        <f ca="1">+IF(OFFSET('Water Data'!$H$28,0,10*ROW('Water Data'!H189))="","",OFFSET('Water Data'!$H$28,0,10*ROW('Water Data'!H189)))</f>
        <v/>
      </c>
      <c r="CG195" s="373" t="str">
        <f ca="1">+IF(OFFSET('Water Data'!$H$29,0,10*ROW('Water Data'!H189))="","",OFFSET('Water Data'!$H$29,0,10*ROW('Water Data'!H189)))</f>
        <v/>
      </c>
      <c r="CH195" s="373" t="str">
        <f ca="1">+IF(OFFSET('Water Data'!$I$27,0,10*ROW('Water Data'!I189))="","",OFFSET('Water Data'!$I$27,0,10*ROW('Water Data'!I189)))</f>
        <v/>
      </c>
      <c r="CI195" s="373" t="str">
        <f ca="1">+IF(OFFSET('Water Data'!$I$28,0,10*ROW('Water Data'!I189))="","",OFFSET('Water Data'!$I$28,0,10*ROW('Water Data'!I189)))</f>
        <v/>
      </c>
      <c r="CJ195" s="373" t="str">
        <f ca="1">+IF(OFFSET('Water Data'!$I$29,0,10*ROW('Water Data'!I189))="","",OFFSET('Water Data'!$I$29,0,10*ROW('Water Data'!I189)))</f>
        <v/>
      </c>
      <c r="CK195" s="373" t="str">
        <f ca="1">+IF(OFFSET('Sanitation Data'!$D$28,0,10*ROW('Sanitation Data'!D189))="","",OFFSET('Sanitation Data'!$D$28,0,10*ROW('Sanitation Data'!D189)))</f>
        <v/>
      </c>
      <c r="CL195" s="373" t="str">
        <f ca="1">+IF(OFFSET('Sanitation Data'!$D$29,0,10*ROW('Sanitation Data'!D189))="","",OFFSET('Sanitation Data'!$D$29,0,10*ROW('Sanitation Data'!D189)))</f>
        <v/>
      </c>
      <c r="CM195" s="373" t="str">
        <f ca="1">+IF(OFFSET('Sanitation Data'!$D$30,0,10*ROW('Sanitation Data'!D189))="","",OFFSET('Sanitation Data'!$D$30,0,10*ROW('Sanitation Data'!D189)))</f>
        <v/>
      </c>
      <c r="CN195" s="373" t="str">
        <f ca="1">+IF(OFFSET('Sanitation Data'!$D$31,0,10*ROW('Sanitation Data'!D189))="","",OFFSET('Sanitation Data'!$D$31,0,10*ROW('Sanitation Data'!D189)))</f>
        <v/>
      </c>
      <c r="CO195" s="373" t="str">
        <f ca="1">+IF(OFFSET('Sanitation Data'!$D$32,0,10*ROW('Sanitation Data'!D189))="","",OFFSET('Sanitation Data'!$D$32,0,10*ROW('Sanitation Data'!D189)))</f>
        <v/>
      </c>
      <c r="CP195" s="373" t="str">
        <f ca="1">+IF(OFFSET('Sanitation Data'!$E$28,0,10*ROW('Sanitation Data'!E189))="","",OFFSET('Sanitation Data'!$E$28,0,10*ROW('Sanitation Data'!E189)))</f>
        <v/>
      </c>
      <c r="CQ195" s="373" t="str">
        <f ca="1">+IF(OFFSET('Sanitation Data'!$E$29,0,10*ROW('Sanitation Data'!E189))="","",OFFSET('Sanitation Data'!$E$29,0,10*ROW('Sanitation Data'!E189)))</f>
        <v/>
      </c>
      <c r="CR195" s="373" t="str">
        <f ca="1">+IF(OFFSET('Sanitation Data'!$E$30,0,10*ROW('Sanitation Data'!E189))="","",OFFSET('Sanitation Data'!$E$30,0,10*ROW('Sanitation Data'!E189)))</f>
        <v/>
      </c>
      <c r="CS195" s="373" t="str">
        <f ca="1">+IF(OFFSET('Sanitation Data'!$E$31,0,10*ROW('Sanitation Data'!E189))="","",OFFSET('Sanitation Data'!$E$31,0,10*ROW('Sanitation Data'!E189)))</f>
        <v/>
      </c>
      <c r="CT195" s="373" t="str">
        <f ca="1">+IF(OFFSET('Sanitation Data'!$E$32,0,10*ROW('Sanitation Data'!E189))="","",OFFSET('Sanitation Data'!$E$32,0,10*ROW('Sanitation Data'!E189)))</f>
        <v/>
      </c>
      <c r="CU195" s="373" t="str">
        <f ca="1">+IF(OFFSET('Sanitation Data'!$F$28,0,10*ROW('Sanitation Data'!F189))="","",OFFSET('Sanitation Data'!$F$28,0,10*ROW('Sanitation Data'!F189)))</f>
        <v/>
      </c>
      <c r="CV195" s="373" t="str">
        <f ca="1">+IF(OFFSET('Sanitation Data'!$F$29,0,10*ROW('Sanitation Data'!F189))="","",OFFSET('Sanitation Data'!$F$29,0,10*ROW('Sanitation Data'!F189)))</f>
        <v/>
      </c>
      <c r="CW195" s="373" t="str">
        <f ca="1">+IF(OFFSET('Sanitation Data'!$F$30,0,10*ROW('Sanitation Data'!F189))="","",OFFSET('Sanitation Data'!$F$30,0,10*ROW('Sanitation Data'!F189)))</f>
        <v/>
      </c>
      <c r="CX195" s="373" t="str">
        <f ca="1">+IF(OFFSET('Sanitation Data'!$F$31,0,10*ROW('Sanitation Data'!F189))="","",OFFSET('Sanitation Data'!$F$31,0,10*ROW('Sanitation Data'!F189)))</f>
        <v/>
      </c>
      <c r="CY195" s="373" t="str">
        <f ca="1">+IF(OFFSET('Sanitation Data'!$F$32,0,10*ROW('Sanitation Data'!F189))="","",OFFSET('Sanitation Data'!$F$32,0,10*ROW('Sanitation Data'!F189)))</f>
        <v/>
      </c>
      <c r="CZ195" s="373" t="str">
        <f ca="1">+IF(OFFSET('Sanitation Data'!$G$28,0,10*ROW('Sanitation Data'!G189))="","",OFFSET('Sanitation Data'!$G$28,0,10*ROW('Sanitation Data'!G189)))</f>
        <v/>
      </c>
      <c r="DA195" s="373" t="str">
        <f ca="1">+IF(OFFSET('Sanitation Data'!$G$29,0,10*ROW('Sanitation Data'!G189))="","",OFFSET('Sanitation Data'!$G$29,0,10*ROW('Sanitation Data'!G189)))</f>
        <v/>
      </c>
      <c r="DB195" s="373" t="str">
        <f ca="1">+IF(OFFSET('Sanitation Data'!$G$30,0,10*ROW('Sanitation Data'!G189))="","",OFFSET('Sanitation Data'!$G$30,0,10*ROW('Sanitation Data'!G189)))</f>
        <v/>
      </c>
      <c r="DC195" s="373" t="str">
        <f ca="1">+IF(OFFSET('Sanitation Data'!$G$31,0,10*ROW('Sanitation Data'!G189))="","",OFFSET('Sanitation Data'!$G$31,0,10*ROW('Sanitation Data'!G189)))</f>
        <v/>
      </c>
      <c r="DD195" s="373" t="str">
        <f ca="1">+IF(OFFSET('Sanitation Data'!$G$32,0,10*ROW('Sanitation Data'!G189))="","",OFFSET('Sanitation Data'!$G$32,0,10*ROW('Sanitation Data'!G189)))</f>
        <v/>
      </c>
      <c r="DE195" s="373" t="str">
        <f ca="1">+IF(OFFSET('Sanitation Data'!$H$28,0,10*ROW('Sanitation Data'!H189))="","",OFFSET('Sanitation Data'!$H$28,0,10*ROW('Sanitation Data'!H189)))</f>
        <v/>
      </c>
      <c r="DF195" s="373" t="str">
        <f ca="1">+IF(OFFSET('Sanitation Data'!$H$29,0,10*ROW('Sanitation Data'!H189))="","",OFFSET('Sanitation Data'!$H$29,0,10*ROW('Sanitation Data'!H189)))</f>
        <v/>
      </c>
      <c r="DG195" s="373" t="str">
        <f ca="1">+IF(OFFSET('Sanitation Data'!$H$30,0,10*ROW('Sanitation Data'!H189))="","",OFFSET('Sanitation Data'!$H$30,0,10*ROW('Sanitation Data'!H189)))</f>
        <v/>
      </c>
      <c r="DH195" s="373" t="str">
        <f ca="1">+IF(OFFSET('Sanitation Data'!$H$31,0,10*ROW('Sanitation Data'!H189))="","",OFFSET('Sanitation Data'!$H$31,0,10*ROW('Sanitation Data'!H189)))</f>
        <v/>
      </c>
      <c r="DI195" s="373" t="str">
        <f ca="1">+IF(OFFSET('Sanitation Data'!$H$32,0,10*ROW('Sanitation Data'!H189))="","",OFFSET('Sanitation Data'!$H$32,0,10*ROW('Sanitation Data'!H189)))</f>
        <v/>
      </c>
      <c r="DJ195" s="373" t="str">
        <f ca="1">+IF(OFFSET('Sanitation Data'!$I$28,0,10*ROW('Sanitation Data'!I189))="","",OFFSET('Sanitation Data'!$I$28,0,10*ROW('Sanitation Data'!I189)))</f>
        <v/>
      </c>
      <c r="DK195" s="373" t="str">
        <f ca="1">+IF(OFFSET('Sanitation Data'!$I$29,0,10*ROW('Sanitation Data'!I189))="","",OFFSET('Sanitation Data'!$I$29,0,10*ROW('Sanitation Data'!I189)))</f>
        <v/>
      </c>
      <c r="DL195" s="373" t="str">
        <f ca="1">+IF(OFFSET('Sanitation Data'!$I$30,0,10*ROW('Sanitation Data'!I189))="","",OFFSET('Sanitation Data'!$I$30,0,10*ROW('Sanitation Data'!I189)))</f>
        <v/>
      </c>
      <c r="DM195" s="373" t="str">
        <f ca="1">+IF(OFFSET('Sanitation Data'!$I$31,0,10*ROW('Sanitation Data'!I189))="","",OFFSET('Sanitation Data'!$I$31,0,10*ROW('Sanitation Data'!I189)))</f>
        <v/>
      </c>
      <c r="DN195" s="373" t="str">
        <f ca="1">+IF(OFFSET('Sanitation Data'!$I$32,0,10*ROW('Sanitation Data'!I189))="","",OFFSET('Sanitation Data'!$I$32,0,10*ROW('Sanitation Data'!I189)))</f>
        <v/>
      </c>
      <c r="DO195" s="373" t="str">
        <f ca="1">+IF(OFFSET('Hygiene Data'!$D$11,0,10*ROW('Hygiene Data'!D189))="","",OFFSET('Hygiene Data'!$D$11,0,10*ROW('Hygiene Data'!D189)))</f>
        <v/>
      </c>
      <c r="DP195" s="373" t="str">
        <f ca="1">+IF(OFFSET('Hygiene Data'!$D$12,0,10*ROW('Hygiene Data'!D189))="","",OFFSET('Hygiene Data'!$D$12,0,10*ROW('Hygiene Data'!D189)))</f>
        <v/>
      </c>
      <c r="DQ195" s="373" t="str">
        <f ca="1">+IF(OFFSET('Hygiene Data'!$D$13,0,10*ROW('Hygiene Data'!D189))="","",OFFSET('Hygiene Data'!$D$13,0,10*ROW('Hygiene Data'!D189)))</f>
        <v/>
      </c>
      <c r="DR195" s="373" t="str">
        <f ca="1">+IF(OFFSET('Hygiene Data'!$E$11,0,10*ROW('Hygiene Data'!E189))="","",OFFSET('Hygiene Data'!$E$11,0,10*ROW('Hygiene Data'!E189)))</f>
        <v/>
      </c>
      <c r="DS195" s="373" t="str">
        <f ca="1">+IF(OFFSET('Hygiene Data'!$E$12,0,10*ROW('Hygiene Data'!E189))="","",OFFSET('Hygiene Data'!$E$12,0,10*ROW('Hygiene Data'!E189)))</f>
        <v/>
      </c>
      <c r="DT195" s="373" t="str">
        <f ca="1">+IF(OFFSET('Hygiene Data'!$E$13,0,10*ROW('Hygiene Data'!E189))="","",OFFSET('Hygiene Data'!$E$13,0,10*ROW('Hygiene Data'!E189)))</f>
        <v/>
      </c>
      <c r="DU195" s="373" t="str">
        <f ca="1">+IF(OFFSET('Hygiene Data'!$F$11,0,10*ROW('Hygiene Data'!F189))="","",OFFSET('Hygiene Data'!$F$11,0,10*ROW('Hygiene Data'!F189)))</f>
        <v/>
      </c>
      <c r="DV195" s="373" t="str">
        <f ca="1">+IF(OFFSET('Hygiene Data'!$F$12,0,10*ROW('Hygiene Data'!F189))="","",OFFSET('Hygiene Data'!$F$12,0,10*ROW('Hygiene Data'!F189)))</f>
        <v/>
      </c>
      <c r="DW195" s="373" t="str">
        <f ca="1">+IF(OFFSET('Hygiene Data'!$F$13,0,10*ROW('Hygiene Data'!F189))="","",OFFSET('Hygiene Data'!$F$13,0,10*ROW('Hygiene Data'!F189)))</f>
        <v/>
      </c>
      <c r="DX195" s="373" t="str">
        <f ca="1">+IF(OFFSET('Hygiene Data'!$G$11,0,10*ROW('Hygiene Data'!G189))="","",OFFSET('Hygiene Data'!$G$11,0,10*ROW('Hygiene Data'!G189)))</f>
        <v/>
      </c>
      <c r="DY195" s="373" t="str">
        <f ca="1">+IF(OFFSET('Hygiene Data'!$G$12,0,10*ROW('Hygiene Data'!G189))="","",OFFSET('Hygiene Data'!$G$12,0,10*ROW('Hygiene Data'!G189)))</f>
        <v/>
      </c>
      <c r="DZ195" s="373" t="str">
        <f ca="1">+IF(OFFSET('Hygiene Data'!$G$13,0,10*ROW('Hygiene Data'!G189))="","",OFFSET('Hygiene Data'!$G$13,0,10*ROW('Hygiene Data'!G189)))</f>
        <v/>
      </c>
      <c r="EA195" s="373" t="str">
        <f ca="1">+IF(OFFSET('Hygiene Data'!$H$11,0,10*ROW('Hygiene Data'!H189))="","",OFFSET('Hygiene Data'!$H$11,0,10*ROW('Hygiene Data'!H189)))</f>
        <v/>
      </c>
      <c r="EB195" s="373" t="str">
        <f ca="1">+IF(OFFSET('Hygiene Data'!$H$12,0,10*ROW('Hygiene Data'!H189))="","",OFFSET('Hygiene Data'!$H$12,0,10*ROW('Hygiene Data'!H189)))</f>
        <v/>
      </c>
      <c r="EC195" s="373" t="str">
        <f ca="1">+IF(OFFSET('Hygiene Data'!$H$13,0,10*ROW('Hygiene Data'!H189))="","",OFFSET('Hygiene Data'!$H$13,0,10*ROW('Hygiene Data'!H189)))</f>
        <v/>
      </c>
      <c r="ED195" s="373" t="str">
        <f ca="1">+IF(OFFSET('Hygiene Data'!$I$11,0,10*ROW('Hygiene Data'!I189))="","",OFFSET('Hygiene Data'!$I$11,0,10*ROW('Hygiene Data'!I189)))</f>
        <v/>
      </c>
      <c r="EE195" s="373" t="str">
        <f ca="1">+IF(OFFSET('Hygiene Data'!$I$12,0,10*ROW('Hygiene Data'!I189))="","",OFFSET('Hygiene Data'!$I$12,0,10*ROW('Hygiene Data'!I189)))</f>
        <v/>
      </c>
      <c r="EF195" s="373" t="str">
        <f ca="1">+IF(OFFSET('Hygiene Data'!$I$13,0,10*ROW('Hygiene Data'!I189))="","",OFFSET('Hygiene Data'!$I$13,0,10*ROW('Hygiene Data'!I189)))</f>
        <v/>
      </c>
    </row>
    <row r="196" spans="1:136" x14ac:dyDescent="0.25">
      <c r="A196" s="482" t="str">
        <f ca="1">+IF(OFFSET('Water Data'!$B$2,0,10*ROW('Water Data'!E190))="","",OFFSET('Water Data'!$B$2,0,10*ROW('Water Data'!E190)))</f>
        <v/>
      </c>
      <c r="B196" s="48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9" t="str">
        <f t="shared" ca="1" si="2"/>
        <v/>
      </c>
      <c r="D196" s="51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3" t="str">
        <f ca="1">+IF(OFFSET('Water Data'!$D$27,0,10*ROW('Water Data'!D190))="","",OFFSET('Water Data'!$D$27,0,10*ROW('Water Data'!D190)))</f>
        <v/>
      </c>
      <c r="BT196" s="373" t="str">
        <f ca="1">+IF(OFFSET('Water Data'!$D$28,0,10*ROW('Water Data'!D190))="","",OFFSET('Water Data'!$D$28,0,10*ROW('Water Data'!D190)))</f>
        <v/>
      </c>
      <c r="BU196" s="373" t="str">
        <f ca="1">+IF(OFFSET('Water Data'!$D$29,0,10*ROW('Water Data'!D190))="","",OFFSET('Water Data'!$D$29,0,10*ROW('Water Data'!D190)))</f>
        <v/>
      </c>
      <c r="BV196" s="373" t="str">
        <f ca="1">+IF(OFFSET('Water Data'!$E$27,0,10*ROW('Water Data'!E190))="","",OFFSET('Water Data'!$E$27,0,10*ROW('Water Data'!E190)))</f>
        <v/>
      </c>
      <c r="BW196" s="373" t="str">
        <f ca="1">+IF(OFFSET('Water Data'!$E$28,0,10*ROW('Water Data'!E190))="","",OFFSET('Water Data'!$E$28,0,10*ROW('Water Data'!E190)))</f>
        <v/>
      </c>
      <c r="BX196" s="373" t="str">
        <f ca="1">+IF(OFFSET('Water Data'!$E$29,0,10*ROW('Water Data'!E190))="","",OFFSET('Water Data'!$E$29,0,10*ROW('Water Data'!E190)))</f>
        <v/>
      </c>
      <c r="BY196" s="373" t="str">
        <f ca="1">+IF(OFFSET('Water Data'!$F$27,0,10*ROW('Water Data'!F190))="","",OFFSET('Water Data'!$F$27,0,10*ROW('Water Data'!F190)))</f>
        <v/>
      </c>
      <c r="BZ196" s="373" t="str">
        <f ca="1">+IF(OFFSET('Water Data'!$F$28,0,10*ROW('Water Data'!F190))="","",OFFSET('Water Data'!$F$28,0,10*ROW('Water Data'!F190)))</f>
        <v/>
      </c>
      <c r="CA196" s="373" t="str">
        <f ca="1">+IF(OFFSET('Water Data'!$F$29,0,10*ROW('Water Data'!F190))="","",OFFSET('Water Data'!$F$29,0,10*ROW('Water Data'!F190)))</f>
        <v/>
      </c>
      <c r="CB196" s="373" t="str">
        <f ca="1">+IF(OFFSET('Water Data'!$G$27,0,10*ROW('Water Data'!G190))="","",OFFSET('Water Data'!$G$27,0,10*ROW('Water Data'!G190)))</f>
        <v/>
      </c>
      <c r="CC196" s="373" t="str">
        <f ca="1">+IF(OFFSET('Water Data'!$G$28,0,10*ROW('Water Data'!G190))="","",OFFSET('Water Data'!$G$28,0,10*ROW('Water Data'!G190)))</f>
        <v/>
      </c>
      <c r="CD196" s="373" t="str">
        <f ca="1">+IF(OFFSET('Water Data'!$G$29,0,10*ROW('Water Data'!G190))="","",OFFSET('Water Data'!$G$29,0,10*ROW('Water Data'!G190)))</f>
        <v/>
      </c>
      <c r="CE196" s="373" t="str">
        <f ca="1">+IF(OFFSET('Water Data'!$H$27,0,10*ROW('Water Data'!H190))="","",OFFSET('Water Data'!$H$27,0,10*ROW('Water Data'!H190)))</f>
        <v/>
      </c>
      <c r="CF196" s="373" t="str">
        <f ca="1">+IF(OFFSET('Water Data'!$H$28,0,10*ROW('Water Data'!H190))="","",OFFSET('Water Data'!$H$28,0,10*ROW('Water Data'!H190)))</f>
        <v/>
      </c>
      <c r="CG196" s="373" t="str">
        <f ca="1">+IF(OFFSET('Water Data'!$H$29,0,10*ROW('Water Data'!H190))="","",OFFSET('Water Data'!$H$29,0,10*ROW('Water Data'!H190)))</f>
        <v/>
      </c>
      <c r="CH196" s="373" t="str">
        <f ca="1">+IF(OFFSET('Water Data'!$I$27,0,10*ROW('Water Data'!I190))="","",OFFSET('Water Data'!$I$27,0,10*ROW('Water Data'!I190)))</f>
        <v/>
      </c>
      <c r="CI196" s="373" t="str">
        <f ca="1">+IF(OFFSET('Water Data'!$I$28,0,10*ROW('Water Data'!I190))="","",OFFSET('Water Data'!$I$28,0,10*ROW('Water Data'!I190)))</f>
        <v/>
      </c>
      <c r="CJ196" s="373" t="str">
        <f ca="1">+IF(OFFSET('Water Data'!$I$29,0,10*ROW('Water Data'!I190))="","",OFFSET('Water Data'!$I$29,0,10*ROW('Water Data'!I190)))</f>
        <v/>
      </c>
      <c r="CK196" s="373" t="str">
        <f ca="1">+IF(OFFSET('Sanitation Data'!$D$28,0,10*ROW('Sanitation Data'!D190))="","",OFFSET('Sanitation Data'!$D$28,0,10*ROW('Sanitation Data'!D190)))</f>
        <v/>
      </c>
      <c r="CL196" s="373" t="str">
        <f ca="1">+IF(OFFSET('Sanitation Data'!$D$29,0,10*ROW('Sanitation Data'!D190))="","",OFFSET('Sanitation Data'!$D$29,0,10*ROW('Sanitation Data'!D190)))</f>
        <v/>
      </c>
      <c r="CM196" s="373" t="str">
        <f ca="1">+IF(OFFSET('Sanitation Data'!$D$30,0,10*ROW('Sanitation Data'!D190))="","",OFFSET('Sanitation Data'!$D$30,0,10*ROW('Sanitation Data'!D190)))</f>
        <v/>
      </c>
      <c r="CN196" s="373" t="str">
        <f ca="1">+IF(OFFSET('Sanitation Data'!$D$31,0,10*ROW('Sanitation Data'!D190))="","",OFFSET('Sanitation Data'!$D$31,0,10*ROW('Sanitation Data'!D190)))</f>
        <v/>
      </c>
      <c r="CO196" s="373" t="str">
        <f ca="1">+IF(OFFSET('Sanitation Data'!$D$32,0,10*ROW('Sanitation Data'!D190))="","",OFFSET('Sanitation Data'!$D$32,0,10*ROW('Sanitation Data'!D190)))</f>
        <v/>
      </c>
      <c r="CP196" s="373" t="str">
        <f ca="1">+IF(OFFSET('Sanitation Data'!$E$28,0,10*ROW('Sanitation Data'!E190))="","",OFFSET('Sanitation Data'!$E$28,0,10*ROW('Sanitation Data'!E190)))</f>
        <v/>
      </c>
      <c r="CQ196" s="373" t="str">
        <f ca="1">+IF(OFFSET('Sanitation Data'!$E$29,0,10*ROW('Sanitation Data'!E190))="","",OFFSET('Sanitation Data'!$E$29,0,10*ROW('Sanitation Data'!E190)))</f>
        <v/>
      </c>
      <c r="CR196" s="373" t="str">
        <f ca="1">+IF(OFFSET('Sanitation Data'!$E$30,0,10*ROW('Sanitation Data'!E190))="","",OFFSET('Sanitation Data'!$E$30,0,10*ROW('Sanitation Data'!E190)))</f>
        <v/>
      </c>
      <c r="CS196" s="373" t="str">
        <f ca="1">+IF(OFFSET('Sanitation Data'!$E$31,0,10*ROW('Sanitation Data'!E190))="","",OFFSET('Sanitation Data'!$E$31,0,10*ROW('Sanitation Data'!E190)))</f>
        <v/>
      </c>
      <c r="CT196" s="373" t="str">
        <f ca="1">+IF(OFFSET('Sanitation Data'!$E$32,0,10*ROW('Sanitation Data'!E190))="","",OFFSET('Sanitation Data'!$E$32,0,10*ROW('Sanitation Data'!E190)))</f>
        <v/>
      </c>
      <c r="CU196" s="373" t="str">
        <f ca="1">+IF(OFFSET('Sanitation Data'!$F$28,0,10*ROW('Sanitation Data'!F190))="","",OFFSET('Sanitation Data'!$F$28,0,10*ROW('Sanitation Data'!F190)))</f>
        <v/>
      </c>
      <c r="CV196" s="373" t="str">
        <f ca="1">+IF(OFFSET('Sanitation Data'!$F$29,0,10*ROW('Sanitation Data'!F190))="","",OFFSET('Sanitation Data'!$F$29,0,10*ROW('Sanitation Data'!F190)))</f>
        <v/>
      </c>
      <c r="CW196" s="373" t="str">
        <f ca="1">+IF(OFFSET('Sanitation Data'!$F$30,0,10*ROW('Sanitation Data'!F190))="","",OFFSET('Sanitation Data'!$F$30,0,10*ROW('Sanitation Data'!F190)))</f>
        <v/>
      </c>
      <c r="CX196" s="373" t="str">
        <f ca="1">+IF(OFFSET('Sanitation Data'!$F$31,0,10*ROW('Sanitation Data'!F190))="","",OFFSET('Sanitation Data'!$F$31,0,10*ROW('Sanitation Data'!F190)))</f>
        <v/>
      </c>
      <c r="CY196" s="373" t="str">
        <f ca="1">+IF(OFFSET('Sanitation Data'!$F$32,0,10*ROW('Sanitation Data'!F190))="","",OFFSET('Sanitation Data'!$F$32,0,10*ROW('Sanitation Data'!F190)))</f>
        <v/>
      </c>
      <c r="CZ196" s="373" t="str">
        <f ca="1">+IF(OFFSET('Sanitation Data'!$G$28,0,10*ROW('Sanitation Data'!G190))="","",OFFSET('Sanitation Data'!$G$28,0,10*ROW('Sanitation Data'!G190)))</f>
        <v/>
      </c>
      <c r="DA196" s="373" t="str">
        <f ca="1">+IF(OFFSET('Sanitation Data'!$G$29,0,10*ROW('Sanitation Data'!G190))="","",OFFSET('Sanitation Data'!$G$29,0,10*ROW('Sanitation Data'!G190)))</f>
        <v/>
      </c>
      <c r="DB196" s="373" t="str">
        <f ca="1">+IF(OFFSET('Sanitation Data'!$G$30,0,10*ROW('Sanitation Data'!G190))="","",OFFSET('Sanitation Data'!$G$30,0,10*ROW('Sanitation Data'!G190)))</f>
        <v/>
      </c>
      <c r="DC196" s="373" t="str">
        <f ca="1">+IF(OFFSET('Sanitation Data'!$G$31,0,10*ROW('Sanitation Data'!G190))="","",OFFSET('Sanitation Data'!$G$31,0,10*ROW('Sanitation Data'!G190)))</f>
        <v/>
      </c>
      <c r="DD196" s="373" t="str">
        <f ca="1">+IF(OFFSET('Sanitation Data'!$G$32,0,10*ROW('Sanitation Data'!G190))="","",OFFSET('Sanitation Data'!$G$32,0,10*ROW('Sanitation Data'!G190)))</f>
        <v/>
      </c>
      <c r="DE196" s="373" t="str">
        <f ca="1">+IF(OFFSET('Sanitation Data'!$H$28,0,10*ROW('Sanitation Data'!H190))="","",OFFSET('Sanitation Data'!$H$28,0,10*ROW('Sanitation Data'!H190)))</f>
        <v/>
      </c>
      <c r="DF196" s="373" t="str">
        <f ca="1">+IF(OFFSET('Sanitation Data'!$H$29,0,10*ROW('Sanitation Data'!H190))="","",OFFSET('Sanitation Data'!$H$29,0,10*ROW('Sanitation Data'!H190)))</f>
        <v/>
      </c>
      <c r="DG196" s="373" t="str">
        <f ca="1">+IF(OFFSET('Sanitation Data'!$H$30,0,10*ROW('Sanitation Data'!H190))="","",OFFSET('Sanitation Data'!$H$30,0,10*ROW('Sanitation Data'!H190)))</f>
        <v/>
      </c>
      <c r="DH196" s="373" t="str">
        <f ca="1">+IF(OFFSET('Sanitation Data'!$H$31,0,10*ROW('Sanitation Data'!H190))="","",OFFSET('Sanitation Data'!$H$31,0,10*ROW('Sanitation Data'!H190)))</f>
        <v/>
      </c>
      <c r="DI196" s="373" t="str">
        <f ca="1">+IF(OFFSET('Sanitation Data'!$H$32,0,10*ROW('Sanitation Data'!H190))="","",OFFSET('Sanitation Data'!$H$32,0,10*ROW('Sanitation Data'!H190)))</f>
        <v/>
      </c>
      <c r="DJ196" s="373" t="str">
        <f ca="1">+IF(OFFSET('Sanitation Data'!$I$28,0,10*ROW('Sanitation Data'!I190))="","",OFFSET('Sanitation Data'!$I$28,0,10*ROW('Sanitation Data'!I190)))</f>
        <v/>
      </c>
      <c r="DK196" s="373" t="str">
        <f ca="1">+IF(OFFSET('Sanitation Data'!$I$29,0,10*ROW('Sanitation Data'!I190))="","",OFFSET('Sanitation Data'!$I$29,0,10*ROW('Sanitation Data'!I190)))</f>
        <v/>
      </c>
      <c r="DL196" s="373" t="str">
        <f ca="1">+IF(OFFSET('Sanitation Data'!$I$30,0,10*ROW('Sanitation Data'!I190))="","",OFFSET('Sanitation Data'!$I$30,0,10*ROW('Sanitation Data'!I190)))</f>
        <v/>
      </c>
      <c r="DM196" s="373" t="str">
        <f ca="1">+IF(OFFSET('Sanitation Data'!$I$31,0,10*ROW('Sanitation Data'!I190))="","",OFFSET('Sanitation Data'!$I$31,0,10*ROW('Sanitation Data'!I190)))</f>
        <v/>
      </c>
      <c r="DN196" s="373" t="str">
        <f ca="1">+IF(OFFSET('Sanitation Data'!$I$32,0,10*ROW('Sanitation Data'!I190))="","",OFFSET('Sanitation Data'!$I$32,0,10*ROW('Sanitation Data'!I190)))</f>
        <v/>
      </c>
      <c r="DO196" s="373" t="str">
        <f ca="1">+IF(OFFSET('Hygiene Data'!$D$11,0,10*ROW('Hygiene Data'!D190))="","",OFFSET('Hygiene Data'!$D$11,0,10*ROW('Hygiene Data'!D190)))</f>
        <v/>
      </c>
      <c r="DP196" s="373" t="str">
        <f ca="1">+IF(OFFSET('Hygiene Data'!$D$12,0,10*ROW('Hygiene Data'!D190))="","",OFFSET('Hygiene Data'!$D$12,0,10*ROW('Hygiene Data'!D190)))</f>
        <v/>
      </c>
      <c r="DQ196" s="373" t="str">
        <f ca="1">+IF(OFFSET('Hygiene Data'!$D$13,0,10*ROW('Hygiene Data'!D190))="","",OFFSET('Hygiene Data'!$D$13,0,10*ROW('Hygiene Data'!D190)))</f>
        <v/>
      </c>
      <c r="DR196" s="373" t="str">
        <f ca="1">+IF(OFFSET('Hygiene Data'!$E$11,0,10*ROW('Hygiene Data'!E190))="","",OFFSET('Hygiene Data'!$E$11,0,10*ROW('Hygiene Data'!E190)))</f>
        <v/>
      </c>
      <c r="DS196" s="373" t="str">
        <f ca="1">+IF(OFFSET('Hygiene Data'!$E$12,0,10*ROW('Hygiene Data'!E190))="","",OFFSET('Hygiene Data'!$E$12,0,10*ROW('Hygiene Data'!E190)))</f>
        <v/>
      </c>
      <c r="DT196" s="373" t="str">
        <f ca="1">+IF(OFFSET('Hygiene Data'!$E$13,0,10*ROW('Hygiene Data'!E190))="","",OFFSET('Hygiene Data'!$E$13,0,10*ROW('Hygiene Data'!E190)))</f>
        <v/>
      </c>
      <c r="DU196" s="373" t="str">
        <f ca="1">+IF(OFFSET('Hygiene Data'!$F$11,0,10*ROW('Hygiene Data'!F190))="","",OFFSET('Hygiene Data'!$F$11,0,10*ROW('Hygiene Data'!F190)))</f>
        <v/>
      </c>
      <c r="DV196" s="373" t="str">
        <f ca="1">+IF(OFFSET('Hygiene Data'!$F$12,0,10*ROW('Hygiene Data'!F190))="","",OFFSET('Hygiene Data'!$F$12,0,10*ROW('Hygiene Data'!F190)))</f>
        <v/>
      </c>
      <c r="DW196" s="373" t="str">
        <f ca="1">+IF(OFFSET('Hygiene Data'!$F$13,0,10*ROW('Hygiene Data'!F190))="","",OFFSET('Hygiene Data'!$F$13,0,10*ROW('Hygiene Data'!F190)))</f>
        <v/>
      </c>
      <c r="DX196" s="373" t="str">
        <f ca="1">+IF(OFFSET('Hygiene Data'!$G$11,0,10*ROW('Hygiene Data'!G190))="","",OFFSET('Hygiene Data'!$G$11,0,10*ROW('Hygiene Data'!G190)))</f>
        <v/>
      </c>
      <c r="DY196" s="373" t="str">
        <f ca="1">+IF(OFFSET('Hygiene Data'!$G$12,0,10*ROW('Hygiene Data'!G190))="","",OFFSET('Hygiene Data'!$G$12,0,10*ROW('Hygiene Data'!G190)))</f>
        <v/>
      </c>
      <c r="DZ196" s="373" t="str">
        <f ca="1">+IF(OFFSET('Hygiene Data'!$G$13,0,10*ROW('Hygiene Data'!G190))="","",OFFSET('Hygiene Data'!$G$13,0,10*ROW('Hygiene Data'!G190)))</f>
        <v/>
      </c>
      <c r="EA196" s="373" t="str">
        <f ca="1">+IF(OFFSET('Hygiene Data'!$H$11,0,10*ROW('Hygiene Data'!H190))="","",OFFSET('Hygiene Data'!$H$11,0,10*ROW('Hygiene Data'!H190)))</f>
        <v/>
      </c>
      <c r="EB196" s="373" t="str">
        <f ca="1">+IF(OFFSET('Hygiene Data'!$H$12,0,10*ROW('Hygiene Data'!H190))="","",OFFSET('Hygiene Data'!$H$12,0,10*ROW('Hygiene Data'!H190)))</f>
        <v/>
      </c>
      <c r="EC196" s="373" t="str">
        <f ca="1">+IF(OFFSET('Hygiene Data'!$H$13,0,10*ROW('Hygiene Data'!H190))="","",OFFSET('Hygiene Data'!$H$13,0,10*ROW('Hygiene Data'!H190)))</f>
        <v/>
      </c>
      <c r="ED196" s="373" t="str">
        <f ca="1">+IF(OFFSET('Hygiene Data'!$I$11,0,10*ROW('Hygiene Data'!I190))="","",OFFSET('Hygiene Data'!$I$11,0,10*ROW('Hygiene Data'!I190)))</f>
        <v/>
      </c>
      <c r="EE196" s="373" t="str">
        <f ca="1">+IF(OFFSET('Hygiene Data'!$I$12,0,10*ROW('Hygiene Data'!I190))="","",OFFSET('Hygiene Data'!$I$12,0,10*ROW('Hygiene Data'!I190)))</f>
        <v/>
      </c>
      <c r="EF196" s="373" t="str">
        <f ca="1">+IF(OFFSET('Hygiene Data'!$I$13,0,10*ROW('Hygiene Data'!I190))="","",OFFSET('Hygiene Data'!$I$13,0,10*ROW('Hygiene Data'!I190)))</f>
        <v/>
      </c>
    </row>
    <row r="197" spans="1:136" x14ac:dyDescent="0.25">
      <c r="A197" s="482" t="str">
        <f ca="1">+IF(OFFSET('Water Data'!$B$2,0,10*ROW('Water Data'!E191))="","",OFFSET('Water Data'!$B$2,0,10*ROW('Water Data'!E191)))</f>
        <v/>
      </c>
      <c r="B197" s="48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9" t="str">
        <f t="shared" ca="1" si="2"/>
        <v/>
      </c>
      <c r="D197" s="51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3" t="str">
        <f ca="1">+IF(OFFSET('Water Data'!$D$27,0,10*ROW('Water Data'!D191))="","",OFFSET('Water Data'!$D$27,0,10*ROW('Water Data'!D191)))</f>
        <v/>
      </c>
      <c r="BT197" s="373" t="str">
        <f ca="1">+IF(OFFSET('Water Data'!$D$28,0,10*ROW('Water Data'!D191))="","",OFFSET('Water Data'!$D$28,0,10*ROW('Water Data'!D191)))</f>
        <v/>
      </c>
      <c r="BU197" s="373" t="str">
        <f ca="1">+IF(OFFSET('Water Data'!$D$29,0,10*ROW('Water Data'!D191))="","",OFFSET('Water Data'!$D$29,0,10*ROW('Water Data'!D191)))</f>
        <v/>
      </c>
      <c r="BV197" s="373" t="str">
        <f ca="1">+IF(OFFSET('Water Data'!$E$27,0,10*ROW('Water Data'!E191))="","",OFFSET('Water Data'!$E$27,0,10*ROW('Water Data'!E191)))</f>
        <v/>
      </c>
      <c r="BW197" s="373" t="str">
        <f ca="1">+IF(OFFSET('Water Data'!$E$28,0,10*ROW('Water Data'!E191))="","",OFFSET('Water Data'!$E$28,0,10*ROW('Water Data'!E191)))</f>
        <v/>
      </c>
      <c r="BX197" s="373" t="str">
        <f ca="1">+IF(OFFSET('Water Data'!$E$29,0,10*ROW('Water Data'!E191))="","",OFFSET('Water Data'!$E$29,0,10*ROW('Water Data'!E191)))</f>
        <v/>
      </c>
      <c r="BY197" s="373" t="str">
        <f ca="1">+IF(OFFSET('Water Data'!$F$27,0,10*ROW('Water Data'!F191))="","",OFFSET('Water Data'!$F$27,0,10*ROW('Water Data'!F191)))</f>
        <v/>
      </c>
      <c r="BZ197" s="373" t="str">
        <f ca="1">+IF(OFFSET('Water Data'!$F$28,0,10*ROW('Water Data'!F191))="","",OFFSET('Water Data'!$F$28,0,10*ROW('Water Data'!F191)))</f>
        <v/>
      </c>
      <c r="CA197" s="373" t="str">
        <f ca="1">+IF(OFFSET('Water Data'!$F$29,0,10*ROW('Water Data'!F191))="","",OFFSET('Water Data'!$F$29,0,10*ROW('Water Data'!F191)))</f>
        <v/>
      </c>
      <c r="CB197" s="373" t="str">
        <f ca="1">+IF(OFFSET('Water Data'!$G$27,0,10*ROW('Water Data'!G191))="","",OFFSET('Water Data'!$G$27,0,10*ROW('Water Data'!G191)))</f>
        <v/>
      </c>
      <c r="CC197" s="373" t="str">
        <f ca="1">+IF(OFFSET('Water Data'!$G$28,0,10*ROW('Water Data'!G191))="","",OFFSET('Water Data'!$G$28,0,10*ROW('Water Data'!G191)))</f>
        <v/>
      </c>
      <c r="CD197" s="373" t="str">
        <f ca="1">+IF(OFFSET('Water Data'!$G$29,0,10*ROW('Water Data'!G191))="","",OFFSET('Water Data'!$G$29,0,10*ROW('Water Data'!G191)))</f>
        <v/>
      </c>
      <c r="CE197" s="373" t="str">
        <f ca="1">+IF(OFFSET('Water Data'!$H$27,0,10*ROW('Water Data'!H191))="","",OFFSET('Water Data'!$H$27,0,10*ROW('Water Data'!H191)))</f>
        <v/>
      </c>
      <c r="CF197" s="373" t="str">
        <f ca="1">+IF(OFFSET('Water Data'!$H$28,0,10*ROW('Water Data'!H191))="","",OFFSET('Water Data'!$H$28,0,10*ROW('Water Data'!H191)))</f>
        <v/>
      </c>
      <c r="CG197" s="373" t="str">
        <f ca="1">+IF(OFFSET('Water Data'!$H$29,0,10*ROW('Water Data'!H191))="","",OFFSET('Water Data'!$H$29,0,10*ROW('Water Data'!H191)))</f>
        <v/>
      </c>
      <c r="CH197" s="373" t="str">
        <f ca="1">+IF(OFFSET('Water Data'!$I$27,0,10*ROW('Water Data'!I191))="","",OFFSET('Water Data'!$I$27,0,10*ROW('Water Data'!I191)))</f>
        <v/>
      </c>
      <c r="CI197" s="373" t="str">
        <f ca="1">+IF(OFFSET('Water Data'!$I$28,0,10*ROW('Water Data'!I191))="","",OFFSET('Water Data'!$I$28,0,10*ROW('Water Data'!I191)))</f>
        <v/>
      </c>
      <c r="CJ197" s="373" t="str">
        <f ca="1">+IF(OFFSET('Water Data'!$I$29,0,10*ROW('Water Data'!I191))="","",OFFSET('Water Data'!$I$29,0,10*ROW('Water Data'!I191)))</f>
        <v/>
      </c>
      <c r="CK197" s="373" t="str">
        <f ca="1">+IF(OFFSET('Sanitation Data'!$D$28,0,10*ROW('Sanitation Data'!D191))="","",OFFSET('Sanitation Data'!$D$28,0,10*ROW('Sanitation Data'!D191)))</f>
        <v/>
      </c>
      <c r="CL197" s="373" t="str">
        <f ca="1">+IF(OFFSET('Sanitation Data'!$D$29,0,10*ROW('Sanitation Data'!D191))="","",OFFSET('Sanitation Data'!$D$29,0,10*ROW('Sanitation Data'!D191)))</f>
        <v/>
      </c>
      <c r="CM197" s="373" t="str">
        <f ca="1">+IF(OFFSET('Sanitation Data'!$D$30,0,10*ROW('Sanitation Data'!D191))="","",OFFSET('Sanitation Data'!$D$30,0,10*ROW('Sanitation Data'!D191)))</f>
        <v/>
      </c>
      <c r="CN197" s="373" t="str">
        <f ca="1">+IF(OFFSET('Sanitation Data'!$D$31,0,10*ROW('Sanitation Data'!D191))="","",OFFSET('Sanitation Data'!$D$31,0,10*ROW('Sanitation Data'!D191)))</f>
        <v/>
      </c>
      <c r="CO197" s="373" t="str">
        <f ca="1">+IF(OFFSET('Sanitation Data'!$D$32,0,10*ROW('Sanitation Data'!D191))="","",OFFSET('Sanitation Data'!$D$32,0,10*ROW('Sanitation Data'!D191)))</f>
        <v/>
      </c>
      <c r="CP197" s="373" t="str">
        <f ca="1">+IF(OFFSET('Sanitation Data'!$E$28,0,10*ROW('Sanitation Data'!E191))="","",OFFSET('Sanitation Data'!$E$28,0,10*ROW('Sanitation Data'!E191)))</f>
        <v/>
      </c>
      <c r="CQ197" s="373" t="str">
        <f ca="1">+IF(OFFSET('Sanitation Data'!$E$29,0,10*ROW('Sanitation Data'!E191))="","",OFFSET('Sanitation Data'!$E$29,0,10*ROW('Sanitation Data'!E191)))</f>
        <v/>
      </c>
      <c r="CR197" s="373" t="str">
        <f ca="1">+IF(OFFSET('Sanitation Data'!$E$30,0,10*ROW('Sanitation Data'!E191))="","",OFFSET('Sanitation Data'!$E$30,0,10*ROW('Sanitation Data'!E191)))</f>
        <v/>
      </c>
      <c r="CS197" s="373" t="str">
        <f ca="1">+IF(OFFSET('Sanitation Data'!$E$31,0,10*ROW('Sanitation Data'!E191))="","",OFFSET('Sanitation Data'!$E$31,0,10*ROW('Sanitation Data'!E191)))</f>
        <v/>
      </c>
      <c r="CT197" s="373" t="str">
        <f ca="1">+IF(OFFSET('Sanitation Data'!$E$32,0,10*ROW('Sanitation Data'!E191))="","",OFFSET('Sanitation Data'!$E$32,0,10*ROW('Sanitation Data'!E191)))</f>
        <v/>
      </c>
      <c r="CU197" s="373" t="str">
        <f ca="1">+IF(OFFSET('Sanitation Data'!$F$28,0,10*ROW('Sanitation Data'!F191))="","",OFFSET('Sanitation Data'!$F$28,0,10*ROW('Sanitation Data'!F191)))</f>
        <v/>
      </c>
      <c r="CV197" s="373" t="str">
        <f ca="1">+IF(OFFSET('Sanitation Data'!$F$29,0,10*ROW('Sanitation Data'!F191))="","",OFFSET('Sanitation Data'!$F$29,0,10*ROW('Sanitation Data'!F191)))</f>
        <v/>
      </c>
      <c r="CW197" s="373" t="str">
        <f ca="1">+IF(OFFSET('Sanitation Data'!$F$30,0,10*ROW('Sanitation Data'!F191))="","",OFFSET('Sanitation Data'!$F$30,0,10*ROW('Sanitation Data'!F191)))</f>
        <v/>
      </c>
      <c r="CX197" s="373" t="str">
        <f ca="1">+IF(OFFSET('Sanitation Data'!$F$31,0,10*ROW('Sanitation Data'!F191))="","",OFFSET('Sanitation Data'!$F$31,0,10*ROW('Sanitation Data'!F191)))</f>
        <v/>
      </c>
      <c r="CY197" s="373" t="str">
        <f ca="1">+IF(OFFSET('Sanitation Data'!$F$32,0,10*ROW('Sanitation Data'!F191))="","",OFFSET('Sanitation Data'!$F$32,0,10*ROW('Sanitation Data'!F191)))</f>
        <v/>
      </c>
      <c r="CZ197" s="373" t="str">
        <f ca="1">+IF(OFFSET('Sanitation Data'!$G$28,0,10*ROW('Sanitation Data'!G191))="","",OFFSET('Sanitation Data'!$G$28,0,10*ROW('Sanitation Data'!G191)))</f>
        <v/>
      </c>
      <c r="DA197" s="373" t="str">
        <f ca="1">+IF(OFFSET('Sanitation Data'!$G$29,0,10*ROW('Sanitation Data'!G191))="","",OFFSET('Sanitation Data'!$G$29,0,10*ROW('Sanitation Data'!G191)))</f>
        <v/>
      </c>
      <c r="DB197" s="373" t="str">
        <f ca="1">+IF(OFFSET('Sanitation Data'!$G$30,0,10*ROW('Sanitation Data'!G191))="","",OFFSET('Sanitation Data'!$G$30,0,10*ROW('Sanitation Data'!G191)))</f>
        <v/>
      </c>
      <c r="DC197" s="373" t="str">
        <f ca="1">+IF(OFFSET('Sanitation Data'!$G$31,0,10*ROW('Sanitation Data'!G191))="","",OFFSET('Sanitation Data'!$G$31,0,10*ROW('Sanitation Data'!G191)))</f>
        <v/>
      </c>
      <c r="DD197" s="373" t="str">
        <f ca="1">+IF(OFFSET('Sanitation Data'!$G$32,0,10*ROW('Sanitation Data'!G191))="","",OFFSET('Sanitation Data'!$G$32,0,10*ROW('Sanitation Data'!G191)))</f>
        <v/>
      </c>
      <c r="DE197" s="373" t="str">
        <f ca="1">+IF(OFFSET('Sanitation Data'!$H$28,0,10*ROW('Sanitation Data'!H191))="","",OFFSET('Sanitation Data'!$H$28,0,10*ROW('Sanitation Data'!H191)))</f>
        <v/>
      </c>
      <c r="DF197" s="373" t="str">
        <f ca="1">+IF(OFFSET('Sanitation Data'!$H$29,0,10*ROW('Sanitation Data'!H191))="","",OFFSET('Sanitation Data'!$H$29,0,10*ROW('Sanitation Data'!H191)))</f>
        <v/>
      </c>
      <c r="DG197" s="373" t="str">
        <f ca="1">+IF(OFFSET('Sanitation Data'!$H$30,0,10*ROW('Sanitation Data'!H191))="","",OFFSET('Sanitation Data'!$H$30,0,10*ROW('Sanitation Data'!H191)))</f>
        <v/>
      </c>
      <c r="DH197" s="373" t="str">
        <f ca="1">+IF(OFFSET('Sanitation Data'!$H$31,0,10*ROW('Sanitation Data'!H191))="","",OFFSET('Sanitation Data'!$H$31,0,10*ROW('Sanitation Data'!H191)))</f>
        <v/>
      </c>
      <c r="DI197" s="373" t="str">
        <f ca="1">+IF(OFFSET('Sanitation Data'!$H$32,0,10*ROW('Sanitation Data'!H191))="","",OFFSET('Sanitation Data'!$H$32,0,10*ROW('Sanitation Data'!H191)))</f>
        <v/>
      </c>
      <c r="DJ197" s="373" t="str">
        <f ca="1">+IF(OFFSET('Sanitation Data'!$I$28,0,10*ROW('Sanitation Data'!I191))="","",OFFSET('Sanitation Data'!$I$28,0,10*ROW('Sanitation Data'!I191)))</f>
        <v/>
      </c>
      <c r="DK197" s="373" t="str">
        <f ca="1">+IF(OFFSET('Sanitation Data'!$I$29,0,10*ROW('Sanitation Data'!I191))="","",OFFSET('Sanitation Data'!$I$29,0,10*ROW('Sanitation Data'!I191)))</f>
        <v/>
      </c>
      <c r="DL197" s="373" t="str">
        <f ca="1">+IF(OFFSET('Sanitation Data'!$I$30,0,10*ROW('Sanitation Data'!I191))="","",OFFSET('Sanitation Data'!$I$30,0,10*ROW('Sanitation Data'!I191)))</f>
        <v/>
      </c>
      <c r="DM197" s="373" t="str">
        <f ca="1">+IF(OFFSET('Sanitation Data'!$I$31,0,10*ROW('Sanitation Data'!I191))="","",OFFSET('Sanitation Data'!$I$31,0,10*ROW('Sanitation Data'!I191)))</f>
        <v/>
      </c>
      <c r="DN197" s="373" t="str">
        <f ca="1">+IF(OFFSET('Sanitation Data'!$I$32,0,10*ROW('Sanitation Data'!I191))="","",OFFSET('Sanitation Data'!$I$32,0,10*ROW('Sanitation Data'!I191)))</f>
        <v/>
      </c>
      <c r="DO197" s="373" t="str">
        <f ca="1">+IF(OFFSET('Hygiene Data'!$D$11,0,10*ROW('Hygiene Data'!D191))="","",OFFSET('Hygiene Data'!$D$11,0,10*ROW('Hygiene Data'!D191)))</f>
        <v/>
      </c>
      <c r="DP197" s="373" t="str">
        <f ca="1">+IF(OFFSET('Hygiene Data'!$D$12,0,10*ROW('Hygiene Data'!D191))="","",OFFSET('Hygiene Data'!$D$12,0,10*ROW('Hygiene Data'!D191)))</f>
        <v/>
      </c>
      <c r="DQ197" s="373" t="str">
        <f ca="1">+IF(OFFSET('Hygiene Data'!$D$13,0,10*ROW('Hygiene Data'!D191))="","",OFFSET('Hygiene Data'!$D$13,0,10*ROW('Hygiene Data'!D191)))</f>
        <v/>
      </c>
      <c r="DR197" s="373" t="str">
        <f ca="1">+IF(OFFSET('Hygiene Data'!$E$11,0,10*ROW('Hygiene Data'!E191))="","",OFFSET('Hygiene Data'!$E$11,0,10*ROW('Hygiene Data'!E191)))</f>
        <v/>
      </c>
      <c r="DS197" s="373" t="str">
        <f ca="1">+IF(OFFSET('Hygiene Data'!$E$12,0,10*ROW('Hygiene Data'!E191))="","",OFFSET('Hygiene Data'!$E$12,0,10*ROW('Hygiene Data'!E191)))</f>
        <v/>
      </c>
      <c r="DT197" s="373" t="str">
        <f ca="1">+IF(OFFSET('Hygiene Data'!$E$13,0,10*ROW('Hygiene Data'!E191))="","",OFFSET('Hygiene Data'!$E$13,0,10*ROW('Hygiene Data'!E191)))</f>
        <v/>
      </c>
      <c r="DU197" s="373" t="str">
        <f ca="1">+IF(OFFSET('Hygiene Data'!$F$11,0,10*ROW('Hygiene Data'!F191))="","",OFFSET('Hygiene Data'!$F$11,0,10*ROW('Hygiene Data'!F191)))</f>
        <v/>
      </c>
      <c r="DV197" s="373" t="str">
        <f ca="1">+IF(OFFSET('Hygiene Data'!$F$12,0,10*ROW('Hygiene Data'!F191))="","",OFFSET('Hygiene Data'!$F$12,0,10*ROW('Hygiene Data'!F191)))</f>
        <v/>
      </c>
      <c r="DW197" s="373" t="str">
        <f ca="1">+IF(OFFSET('Hygiene Data'!$F$13,0,10*ROW('Hygiene Data'!F191))="","",OFFSET('Hygiene Data'!$F$13,0,10*ROW('Hygiene Data'!F191)))</f>
        <v/>
      </c>
      <c r="DX197" s="373" t="str">
        <f ca="1">+IF(OFFSET('Hygiene Data'!$G$11,0,10*ROW('Hygiene Data'!G191))="","",OFFSET('Hygiene Data'!$G$11,0,10*ROW('Hygiene Data'!G191)))</f>
        <v/>
      </c>
      <c r="DY197" s="373" t="str">
        <f ca="1">+IF(OFFSET('Hygiene Data'!$G$12,0,10*ROW('Hygiene Data'!G191))="","",OFFSET('Hygiene Data'!$G$12,0,10*ROW('Hygiene Data'!G191)))</f>
        <v/>
      </c>
      <c r="DZ197" s="373" t="str">
        <f ca="1">+IF(OFFSET('Hygiene Data'!$G$13,0,10*ROW('Hygiene Data'!G191))="","",OFFSET('Hygiene Data'!$G$13,0,10*ROW('Hygiene Data'!G191)))</f>
        <v/>
      </c>
      <c r="EA197" s="373" t="str">
        <f ca="1">+IF(OFFSET('Hygiene Data'!$H$11,0,10*ROW('Hygiene Data'!H191))="","",OFFSET('Hygiene Data'!$H$11,0,10*ROW('Hygiene Data'!H191)))</f>
        <v/>
      </c>
      <c r="EB197" s="373" t="str">
        <f ca="1">+IF(OFFSET('Hygiene Data'!$H$12,0,10*ROW('Hygiene Data'!H191))="","",OFFSET('Hygiene Data'!$H$12,0,10*ROW('Hygiene Data'!H191)))</f>
        <v/>
      </c>
      <c r="EC197" s="373" t="str">
        <f ca="1">+IF(OFFSET('Hygiene Data'!$H$13,0,10*ROW('Hygiene Data'!H191))="","",OFFSET('Hygiene Data'!$H$13,0,10*ROW('Hygiene Data'!H191)))</f>
        <v/>
      </c>
      <c r="ED197" s="373" t="str">
        <f ca="1">+IF(OFFSET('Hygiene Data'!$I$11,0,10*ROW('Hygiene Data'!I191))="","",OFFSET('Hygiene Data'!$I$11,0,10*ROW('Hygiene Data'!I191)))</f>
        <v/>
      </c>
      <c r="EE197" s="373" t="str">
        <f ca="1">+IF(OFFSET('Hygiene Data'!$I$12,0,10*ROW('Hygiene Data'!I191))="","",OFFSET('Hygiene Data'!$I$12,0,10*ROW('Hygiene Data'!I191)))</f>
        <v/>
      </c>
      <c r="EF197" s="373" t="str">
        <f ca="1">+IF(OFFSET('Hygiene Data'!$I$13,0,10*ROW('Hygiene Data'!I191))="","",OFFSET('Hygiene Data'!$I$13,0,10*ROW('Hygiene Data'!I191)))</f>
        <v/>
      </c>
    </row>
    <row r="198" spans="1:136" x14ac:dyDescent="0.25">
      <c r="A198" s="482" t="str">
        <f ca="1">+IF(OFFSET('Water Data'!$B$2,0,10*ROW('Water Data'!E192))="","",OFFSET('Water Data'!$B$2,0,10*ROW('Water Data'!E192)))</f>
        <v/>
      </c>
      <c r="B198" s="48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9" t="str">
        <f t="shared" ca="1" si="2"/>
        <v/>
      </c>
      <c r="D198" s="51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3" t="str">
        <f ca="1">+IF(OFFSET('Water Data'!$D$27,0,10*ROW('Water Data'!D192))="","",OFFSET('Water Data'!$D$27,0,10*ROW('Water Data'!D192)))</f>
        <v/>
      </c>
      <c r="BT198" s="373" t="str">
        <f ca="1">+IF(OFFSET('Water Data'!$D$28,0,10*ROW('Water Data'!D192))="","",OFFSET('Water Data'!$D$28,0,10*ROW('Water Data'!D192)))</f>
        <v/>
      </c>
      <c r="BU198" s="373" t="str">
        <f ca="1">+IF(OFFSET('Water Data'!$D$29,0,10*ROW('Water Data'!D192))="","",OFFSET('Water Data'!$D$29,0,10*ROW('Water Data'!D192)))</f>
        <v/>
      </c>
      <c r="BV198" s="373" t="str">
        <f ca="1">+IF(OFFSET('Water Data'!$E$27,0,10*ROW('Water Data'!E192))="","",OFFSET('Water Data'!$E$27,0,10*ROW('Water Data'!E192)))</f>
        <v/>
      </c>
      <c r="BW198" s="373" t="str">
        <f ca="1">+IF(OFFSET('Water Data'!$E$28,0,10*ROW('Water Data'!E192))="","",OFFSET('Water Data'!$E$28,0,10*ROW('Water Data'!E192)))</f>
        <v/>
      </c>
      <c r="BX198" s="373" t="str">
        <f ca="1">+IF(OFFSET('Water Data'!$E$29,0,10*ROW('Water Data'!E192))="","",OFFSET('Water Data'!$E$29,0,10*ROW('Water Data'!E192)))</f>
        <v/>
      </c>
      <c r="BY198" s="373" t="str">
        <f ca="1">+IF(OFFSET('Water Data'!$F$27,0,10*ROW('Water Data'!F192))="","",OFFSET('Water Data'!$F$27,0,10*ROW('Water Data'!F192)))</f>
        <v/>
      </c>
      <c r="BZ198" s="373" t="str">
        <f ca="1">+IF(OFFSET('Water Data'!$F$28,0,10*ROW('Water Data'!F192))="","",OFFSET('Water Data'!$F$28,0,10*ROW('Water Data'!F192)))</f>
        <v/>
      </c>
      <c r="CA198" s="373" t="str">
        <f ca="1">+IF(OFFSET('Water Data'!$F$29,0,10*ROW('Water Data'!F192))="","",OFFSET('Water Data'!$F$29,0,10*ROW('Water Data'!F192)))</f>
        <v/>
      </c>
      <c r="CB198" s="373" t="str">
        <f ca="1">+IF(OFFSET('Water Data'!$G$27,0,10*ROW('Water Data'!G192))="","",OFFSET('Water Data'!$G$27,0,10*ROW('Water Data'!G192)))</f>
        <v/>
      </c>
      <c r="CC198" s="373" t="str">
        <f ca="1">+IF(OFFSET('Water Data'!$G$28,0,10*ROW('Water Data'!G192))="","",OFFSET('Water Data'!$G$28,0,10*ROW('Water Data'!G192)))</f>
        <v/>
      </c>
      <c r="CD198" s="373" t="str">
        <f ca="1">+IF(OFFSET('Water Data'!$G$29,0,10*ROW('Water Data'!G192))="","",OFFSET('Water Data'!$G$29,0,10*ROW('Water Data'!G192)))</f>
        <v/>
      </c>
      <c r="CE198" s="373" t="str">
        <f ca="1">+IF(OFFSET('Water Data'!$H$27,0,10*ROW('Water Data'!H192))="","",OFFSET('Water Data'!$H$27,0,10*ROW('Water Data'!H192)))</f>
        <v/>
      </c>
      <c r="CF198" s="373" t="str">
        <f ca="1">+IF(OFFSET('Water Data'!$H$28,0,10*ROW('Water Data'!H192))="","",OFFSET('Water Data'!$H$28,0,10*ROW('Water Data'!H192)))</f>
        <v/>
      </c>
      <c r="CG198" s="373" t="str">
        <f ca="1">+IF(OFFSET('Water Data'!$H$29,0,10*ROW('Water Data'!H192))="","",OFFSET('Water Data'!$H$29,0,10*ROW('Water Data'!H192)))</f>
        <v/>
      </c>
      <c r="CH198" s="373" t="str">
        <f ca="1">+IF(OFFSET('Water Data'!$I$27,0,10*ROW('Water Data'!I192))="","",OFFSET('Water Data'!$I$27,0,10*ROW('Water Data'!I192)))</f>
        <v/>
      </c>
      <c r="CI198" s="373" t="str">
        <f ca="1">+IF(OFFSET('Water Data'!$I$28,0,10*ROW('Water Data'!I192))="","",OFFSET('Water Data'!$I$28,0,10*ROW('Water Data'!I192)))</f>
        <v/>
      </c>
      <c r="CJ198" s="373" t="str">
        <f ca="1">+IF(OFFSET('Water Data'!$I$29,0,10*ROW('Water Data'!I192))="","",OFFSET('Water Data'!$I$29,0,10*ROW('Water Data'!I192)))</f>
        <v/>
      </c>
      <c r="CK198" s="373" t="str">
        <f ca="1">+IF(OFFSET('Sanitation Data'!$D$28,0,10*ROW('Sanitation Data'!D192))="","",OFFSET('Sanitation Data'!$D$28,0,10*ROW('Sanitation Data'!D192)))</f>
        <v/>
      </c>
      <c r="CL198" s="373" t="str">
        <f ca="1">+IF(OFFSET('Sanitation Data'!$D$29,0,10*ROW('Sanitation Data'!D192))="","",OFFSET('Sanitation Data'!$D$29,0,10*ROW('Sanitation Data'!D192)))</f>
        <v/>
      </c>
      <c r="CM198" s="373" t="str">
        <f ca="1">+IF(OFFSET('Sanitation Data'!$D$30,0,10*ROW('Sanitation Data'!D192))="","",OFFSET('Sanitation Data'!$D$30,0,10*ROW('Sanitation Data'!D192)))</f>
        <v/>
      </c>
      <c r="CN198" s="373" t="str">
        <f ca="1">+IF(OFFSET('Sanitation Data'!$D$31,0,10*ROW('Sanitation Data'!D192))="","",OFFSET('Sanitation Data'!$D$31,0,10*ROW('Sanitation Data'!D192)))</f>
        <v/>
      </c>
      <c r="CO198" s="373" t="str">
        <f ca="1">+IF(OFFSET('Sanitation Data'!$D$32,0,10*ROW('Sanitation Data'!D192))="","",OFFSET('Sanitation Data'!$D$32,0,10*ROW('Sanitation Data'!D192)))</f>
        <v/>
      </c>
      <c r="CP198" s="373" t="str">
        <f ca="1">+IF(OFFSET('Sanitation Data'!$E$28,0,10*ROW('Sanitation Data'!E192))="","",OFFSET('Sanitation Data'!$E$28,0,10*ROW('Sanitation Data'!E192)))</f>
        <v/>
      </c>
      <c r="CQ198" s="373" t="str">
        <f ca="1">+IF(OFFSET('Sanitation Data'!$E$29,0,10*ROW('Sanitation Data'!E192))="","",OFFSET('Sanitation Data'!$E$29,0,10*ROW('Sanitation Data'!E192)))</f>
        <v/>
      </c>
      <c r="CR198" s="373" t="str">
        <f ca="1">+IF(OFFSET('Sanitation Data'!$E$30,0,10*ROW('Sanitation Data'!E192))="","",OFFSET('Sanitation Data'!$E$30,0,10*ROW('Sanitation Data'!E192)))</f>
        <v/>
      </c>
      <c r="CS198" s="373" t="str">
        <f ca="1">+IF(OFFSET('Sanitation Data'!$E$31,0,10*ROW('Sanitation Data'!E192))="","",OFFSET('Sanitation Data'!$E$31,0,10*ROW('Sanitation Data'!E192)))</f>
        <v/>
      </c>
      <c r="CT198" s="373" t="str">
        <f ca="1">+IF(OFFSET('Sanitation Data'!$E$32,0,10*ROW('Sanitation Data'!E192))="","",OFFSET('Sanitation Data'!$E$32,0,10*ROW('Sanitation Data'!E192)))</f>
        <v/>
      </c>
      <c r="CU198" s="373" t="str">
        <f ca="1">+IF(OFFSET('Sanitation Data'!$F$28,0,10*ROW('Sanitation Data'!F192))="","",OFFSET('Sanitation Data'!$F$28,0,10*ROW('Sanitation Data'!F192)))</f>
        <v/>
      </c>
      <c r="CV198" s="373" t="str">
        <f ca="1">+IF(OFFSET('Sanitation Data'!$F$29,0,10*ROW('Sanitation Data'!F192))="","",OFFSET('Sanitation Data'!$F$29,0,10*ROW('Sanitation Data'!F192)))</f>
        <v/>
      </c>
      <c r="CW198" s="373" t="str">
        <f ca="1">+IF(OFFSET('Sanitation Data'!$F$30,0,10*ROW('Sanitation Data'!F192))="","",OFFSET('Sanitation Data'!$F$30,0,10*ROW('Sanitation Data'!F192)))</f>
        <v/>
      </c>
      <c r="CX198" s="373" t="str">
        <f ca="1">+IF(OFFSET('Sanitation Data'!$F$31,0,10*ROW('Sanitation Data'!F192))="","",OFFSET('Sanitation Data'!$F$31,0,10*ROW('Sanitation Data'!F192)))</f>
        <v/>
      </c>
      <c r="CY198" s="373" t="str">
        <f ca="1">+IF(OFFSET('Sanitation Data'!$F$32,0,10*ROW('Sanitation Data'!F192))="","",OFFSET('Sanitation Data'!$F$32,0,10*ROW('Sanitation Data'!F192)))</f>
        <v/>
      </c>
      <c r="CZ198" s="373" t="str">
        <f ca="1">+IF(OFFSET('Sanitation Data'!$G$28,0,10*ROW('Sanitation Data'!G192))="","",OFFSET('Sanitation Data'!$G$28,0,10*ROW('Sanitation Data'!G192)))</f>
        <v/>
      </c>
      <c r="DA198" s="373" t="str">
        <f ca="1">+IF(OFFSET('Sanitation Data'!$G$29,0,10*ROW('Sanitation Data'!G192))="","",OFFSET('Sanitation Data'!$G$29,0,10*ROW('Sanitation Data'!G192)))</f>
        <v/>
      </c>
      <c r="DB198" s="373" t="str">
        <f ca="1">+IF(OFFSET('Sanitation Data'!$G$30,0,10*ROW('Sanitation Data'!G192))="","",OFFSET('Sanitation Data'!$G$30,0,10*ROW('Sanitation Data'!G192)))</f>
        <v/>
      </c>
      <c r="DC198" s="373" t="str">
        <f ca="1">+IF(OFFSET('Sanitation Data'!$G$31,0,10*ROW('Sanitation Data'!G192))="","",OFFSET('Sanitation Data'!$G$31,0,10*ROW('Sanitation Data'!G192)))</f>
        <v/>
      </c>
      <c r="DD198" s="373" t="str">
        <f ca="1">+IF(OFFSET('Sanitation Data'!$G$32,0,10*ROW('Sanitation Data'!G192))="","",OFFSET('Sanitation Data'!$G$32,0,10*ROW('Sanitation Data'!G192)))</f>
        <v/>
      </c>
      <c r="DE198" s="373" t="str">
        <f ca="1">+IF(OFFSET('Sanitation Data'!$H$28,0,10*ROW('Sanitation Data'!H192))="","",OFFSET('Sanitation Data'!$H$28,0,10*ROW('Sanitation Data'!H192)))</f>
        <v/>
      </c>
      <c r="DF198" s="373" t="str">
        <f ca="1">+IF(OFFSET('Sanitation Data'!$H$29,0,10*ROW('Sanitation Data'!H192))="","",OFFSET('Sanitation Data'!$H$29,0,10*ROW('Sanitation Data'!H192)))</f>
        <v/>
      </c>
      <c r="DG198" s="373" t="str">
        <f ca="1">+IF(OFFSET('Sanitation Data'!$H$30,0,10*ROW('Sanitation Data'!H192))="","",OFFSET('Sanitation Data'!$H$30,0,10*ROW('Sanitation Data'!H192)))</f>
        <v/>
      </c>
      <c r="DH198" s="373" t="str">
        <f ca="1">+IF(OFFSET('Sanitation Data'!$H$31,0,10*ROW('Sanitation Data'!H192))="","",OFFSET('Sanitation Data'!$H$31,0,10*ROW('Sanitation Data'!H192)))</f>
        <v/>
      </c>
      <c r="DI198" s="373" t="str">
        <f ca="1">+IF(OFFSET('Sanitation Data'!$H$32,0,10*ROW('Sanitation Data'!H192))="","",OFFSET('Sanitation Data'!$H$32,0,10*ROW('Sanitation Data'!H192)))</f>
        <v/>
      </c>
      <c r="DJ198" s="373" t="str">
        <f ca="1">+IF(OFFSET('Sanitation Data'!$I$28,0,10*ROW('Sanitation Data'!I192))="","",OFFSET('Sanitation Data'!$I$28,0,10*ROW('Sanitation Data'!I192)))</f>
        <v/>
      </c>
      <c r="DK198" s="373" t="str">
        <f ca="1">+IF(OFFSET('Sanitation Data'!$I$29,0,10*ROW('Sanitation Data'!I192))="","",OFFSET('Sanitation Data'!$I$29,0,10*ROW('Sanitation Data'!I192)))</f>
        <v/>
      </c>
      <c r="DL198" s="373" t="str">
        <f ca="1">+IF(OFFSET('Sanitation Data'!$I$30,0,10*ROW('Sanitation Data'!I192))="","",OFFSET('Sanitation Data'!$I$30,0,10*ROW('Sanitation Data'!I192)))</f>
        <v/>
      </c>
      <c r="DM198" s="373" t="str">
        <f ca="1">+IF(OFFSET('Sanitation Data'!$I$31,0,10*ROW('Sanitation Data'!I192))="","",OFFSET('Sanitation Data'!$I$31,0,10*ROW('Sanitation Data'!I192)))</f>
        <v/>
      </c>
      <c r="DN198" s="373" t="str">
        <f ca="1">+IF(OFFSET('Sanitation Data'!$I$32,0,10*ROW('Sanitation Data'!I192))="","",OFFSET('Sanitation Data'!$I$32,0,10*ROW('Sanitation Data'!I192)))</f>
        <v/>
      </c>
      <c r="DO198" s="373" t="str">
        <f ca="1">+IF(OFFSET('Hygiene Data'!$D$11,0,10*ROW('Hygiene Data'!D192))="","",OFFSET('Hygiene Data'!$D$11,0,10*ROW('Hygiene Data'!D192)))</f>
        <v/>
      </c>
      <c r="DP198" s="373" t="str">
        <f ca="1">+IF(OFFSET('Hygiene Data'!$D$12,0,10*ROW('Hygiene Data'!D192))="","",OFFSET('Hygiene Data'!$D$12,0,10*ROW('Hygiene Data'!D192)))</f>
        <v/>
      </c>
      <c r="DQ198" s="373" t="str">
        <f ca="1">+IF(OFFSET('Hygiene Data'!$D$13,0,10*ROW('Hygiene Data'!D192))="","",OFFSET('Hygiene Data'!$D$13,0,10*ROW('Hygiene Data'!D192)))</f>
        <v/>
      </c>
      <c r="DR198" s="373" t="str">
        <f ca="1">+IF(OFFSET('Hygiene Data'!$E$11,0,10*ROW('Hygiene Data'!E192))="","",OFFSET('Hygiene Data'!$E$11,0,10*ROW('Hygiene Data'!E192)))</f>
        <v/>
      </c>
      <c r="DS198" s="373" t="str">
        <f ca="1">+IF(OFFSET('Hygiene Data'!$E$12,0,10*ROW('Hygiene Data'!E192))="","",OFFSET('Hygiene Data'!$E$12,0,10*ROW('Hygiene Data'!E192)))</f>
        <v/>
      </c>
      <c r="DT198" s="373" t="str">
        <f ca="1">+IF(OFFSET('Hygiene Data'!$E$13,0,10*ROW('Hygiene Data'!E192))="","",OFFSET('Hygiene Data'!$E$13,0,10*ROW('Hygiene Data'!E192)))</f>
        <v/>
      </c>
      <c r="DU198" s="373" t="str">
        <f ca="1">+IF(OFFSET('Hygiene Data'!$F$11,0,10*ROW('Hygiene Data'!F192))="","",OFFSET('Hygiene Data'!$F$11,0,10*ROW('Hygiene Data'!F192)))</f>
        <v/>
      </c>
      <c r="DV198" s="373" t="str">
        <f ca="1">+IF(OFFSET('Hygiene Data'!$F$12,0,10*ROW('Hygiene Data'!F192))="","",OFFSET('Hygiene Data'!$F$12,0,10*ROW('Hygiene Data'!F192)))</f>
        <v/>
      </c>
      <c r="DW198" s="373" t="str">
        <f ca="1">+IF(OFFSET('Hygiene Data'!$F$13,0,10*ROW('Hygiene Data'!F192))="","",OFFSET('Hygiene Data'!$F$13,0,10*ROW('Hygiene Data'!F192)))</f>
        <v/>
      </c>
      <c r="DX198" s="373" t="str">
        <f ca="1">+IF(OFFSET('Hygiene Data'!$G$11,0,10*ROW('Hygiene Data'!G192))="","",OFFSET('Hygiene Data'!$G$11,0,10*ROW('Hygiene Data'!G192)))</f>
        <v/>
      </c>
      <c r="DY198" s="373" t="str">
        <f ca="1">+IF(OFFSET('Hygiene Data'!$G$12,0,10*ROW('Hygiene Data'!G192))="","",OFFSET('Hygiene Data'!$G$12,0,10*ROW('Hygiene Data'!G192)))</f>
        <v/>
      </c>
      <c r="DZ198" s="373" t="str">
        <f ca="1">+IF(OFFSET('Hygiene Data'!$G$13,0,10*ROW('Hygiene Data'!G192))="","",OFFSET('Hygiene Data'!$G$13,0,10*ROW('Hygiene Data'!G192)))</f>
        <v/>
      </c>
      <c r="EA198" s="373" t="str">
        <f ca="1">+IF(OFFSET('Hygiene Data'!$H$11,0,10*ROW('Hygiene Data'!H192))="","",OFFSET('Hygiene Data'!$H$11,0,10*ROW('Hygiene Data'!H192)))</f>
        <v/>
      </c>
      <c r="EB198" s="373" t="str">
        <f ca="1">+IF(OFFSET('Hygiene Data'!$H$12,0,10*ROW('Hygiene Data'!H192))="","",OFFSET('Hygiene Data'!$H$12,0,10*ROW('Hygiene Data'!H192)))</f>
        <v/>
      </c>
      <c r="EC198" s="373" t="str">
        <f ca="1">+IF(OFFSET('Hygiene Data'!$H$13,0,10*ROW('Hygiene Data'!H192))="","",OFFSET('Hygiene Data'!$H$13,0,10*ROW('Hygiene Data'!H192)))</f>
        <v/>
      </c>
      <c r="ED198" s="373" t="str">
        <f ca="1">+IF(OFFSET('Hygiene Data'!$I$11,0,10*ROW('Hygiene Data'!I192))="","",OFFSET('Hygiene Data'!$I$11,0,10*ROW('Hygiene Data'!I192)))</f>
        <v/>
      </c>
      <c r="EE198" s="373" t="str">
        <f ca="1">+IF(OFFSET('Hygiene Data'!$I$12,0,10*ROW('Hygiene Data'!I192))="","",OFFSET('Hygiene Data'!$I$12,0,10*ROW('Hygiene Data'!I192)))</f>
        <v/>
      </c>
      <c r="EF198" s="373" t="str">
        <f ca="1">+IF(OFFSET('Hygiene Data'!$I$13,0,10*ROW('Hygiene Data'!I192))="","",OFFSET('Hygiene Data'!$I$13,0,10*ROW('Hygiene Data'!I192)))</f>
        <v/>
      </c>
    </row>
    <row r="199" spans="1:136" x14ac:dyDescent="0.25">
      <c r="A199" s="482" t="str">
        <f ca="1">+IF(OFFSET('Water Data'!$B$2,0,10*ROW('Water Data'!E193))="","",OFFSET('Water Data'!$B$2,0,10*ROW('Water Data'!E193)))</f>
        <v/>
      </c>
      <c r="B199" s="48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9" t="str">
        <f t="shared" ref="C199:C207" ca="1" si="3">+IF(ISNUMBER(VALUE(MID(A199,5,4))), VALUE(MID(A199, 5,4)),"")</f>
        <v/>
      </c>
      <c r="D199" s="51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3" t="str">
        <f ca="1">+IF(OFFSET('Water Data'!$D$27,0,10*ROW('Water Data'!D193))="","",OFFSET('Water Data'!$D$27,0,10*ROW('Water Data'!D193)))</f>
        <v/>
      </c>
      <c r="BT199" s="373" t="str">
        <f ca="1">+IF(OFFSET('Water Data'!$D$28,0,10*ROW('Water Data'!D193))="","",OFFSET('Water Data'!$D$28,0,10*ROW('Water Data'!D193)))</f>
        <v/>
      </c>
      <c r="BU199" s="373" t="str">
        <f ca="1">+IF(OFFSET('Water Data'!$D$29,0,10*ROW('Water Data'!D193))="","",OFFSET('Water Data'!$D$29,0,10*ROW('Water Data'!D193)))</f>
        <v/>
      </c>
      <c r="BV199" s="373" t="str">
        <f ca="1">+IF(OFFSET('Water Data'!$E$27,0,10*ROW('Water Data'!E193))="","",OFFSET('Water Data'!$E$27,0,10*ROW('Water Data'!E193)))</f>
        <v/>
      </c>
      <c r="BW199" s="373" t="str">
        <f ca="1">+IF(OFFSET('Water Data'!$E$28,0,10*ROW('Water Data'!E193))="","",OFFSET('Water Data'!$E$28,0,10*ROW('Water Data'!E193)))</f>
        <v/>
      </c>
      <c r="BX199" s="373" t="str">
        <f ca="1">+IF(OFFSET('Water Data'!$E$29,0,10*ROW('Water Data'!E193))="","",OFFSET('Water Data'!$E$29,0,10*ROW('Water Data'!E193)))</f>
        <v/>
      </c>
      <c r="BY199" s="373" t="str">
        <f ca="1">+IF(OFFSET('Water Data'!$F$27,0,10*ROW('Water Data'!F193))="","",OFFSET('Water Data'!$F$27,0,10*ROW('Water Data'!F193)))</f>
        <v/>
      </c>
      <c r="BZ199" s="373" t="str">
        <f ca="1">+IF(OFFSET('Water Data'!$F$28,0,10*ROW('Water Data'!F193))="","",OFFSET('Water Data'!$F$28,0,10*ROW('Water Data'!F193)))</f>
        <v/>
      </c>
      <c r="CA199" s="373" t="str">
        <f ca="1">+IF(OFFSET('Water Data'!$F$29,0,10*ROW('Water Data'!F193))="","",OFFSET('Water Data'!$F$29,0,10*ROW('Water Data'!F193)))</f>
        <v/>
      </c>
      <c r="CB199" s="373" t="str">
        <f ca="1">+IF(OFFSET('Water Data'!$G$27,0,10*ROW('Water Data'!G193))="","",OFFSET('Water Data'!$G$27,0,10*ROW('Water Data'!G193)))</f>
        <v/>
      </c>
      <c r="CC199" s="373" t="str">
        <f ca="1">+IF(OFFSET('Water Data'!$G$28,0,10*ROW('Water Data'!G193))="","",OFFSET('Water Data'!$G$28,0,10*ROW('Water Data'!G193)))</f>
        <v/>
      </c>
      <c r="CD199" s="373" t="str">
        <f ca="1">+IF(OFFSET('Water Data'!$G$29,0,10*ROW('Water Data'!G193))="","",OFFSET('Water Data'!$G$29,0,10*ROW('Water Data'!G193)))</f>
        <v/>
      </c>
      <c r="CE199" s="373" t="str">
        <f ca="1">+IF(OFFSET('Water Data'!$H$27,0,10*ROW('Water Data'!H193))="","",OFFSET('Water Data'!$H$27,0,10*ROW('Water Data'!H193)))</f>
        <v/>
      </c>
      <c r="CF199" s="373" t="str">
        <f ca="1">+IF(OFFSET('Water Data'!$H$28,0,10*ROW('Water Data'!H193))="","",OFFSET('Water Data'!$H$28,0,10*ROW('Water Data'!H193)))</f>
        <v/>
      </c>
      <c r="CG199" s="373" t="str">
        <f ca="1">+IF(OFFSET('Water Data'!$H$29,0,10*ROW('Water Data'!H193))="","",OFFSET('Water Data'!$H$29,0,10*ROW('Water Data'!H193)))</f>
        <v/>
      </c>
      <c r="CH199" s="373" t="str">
        <f ca="1">+IF(OFFSET('Water Data'!$I$27,0,10*ROW('Water Data'!I193))="","",OFFSET('Water Data'!$I$27,0,10*ROW('Water Data'!I193)))</f>
        <v/>
      </c>
      <c r="CI199" s="373" t="str">
        <f ca="1">+IF(OFFSET('Water Data'!$I$28,0,10*ROW('Water Data'!I193))="","",OFFSET('Water Data'!$I$28,0,10*ROW('Water Data'!I193)))</f>
        <v/>
      </c>
      <c r="CJ199" s="373" t="str">
        <f ca="1">+IF(OFFSET('Water Data'!$I$29,0,10*ROW('Water Data'!I193))="","",OFFSET('Water Data'!$I$29,0,10*ROW('Water Data'!I193)))</f>
        <v/>
      </c>
      <c r="CK199" s="373" t="str">
        <f ca="1">+IF(OFFSET('Sanitation Data'!$D$28,0,10*ROW('Sanitation Data'!D193))="","",OFFSET('Sanitation Data'!$D$28,0,10*ROW('Sanitation Data'!D193)))</f>
        <v/>
      </c>
      <c r="CL199" s="373" t="str">
        <f ca="1">+IF(OFFSET('Sanitation Data'!$D$29,0,10*ROW('Sanitation Data'!D193))="","",OFFSET('Sanitation Data'!$D$29,0,10*ROW('Sanitation Data'!D193)))</f>
        <v/>
      </c>
      <c r="CM199" s="373" t="str">
        <f ca="1">+IF(OFFSET('Sanitation Data'!$D$30,0,10*ROW('Sanitation Data'!D193))="","",OFFSET('Sanitation Data'!$D$30,0,10*ROW('Sanitation Data'!D193)))</f>
        <v/>
      </c>
      <c r="CN199" s="373" t="str">
        <f ca="1">+IF(OFFSET('Sanitation Data'!$D$31,0,10*ROW('Sanitation Data'!D193))="","",OFFSET('Sanitation Data'!$D$31,0,10*ROW('Sanitation Data'!D193)))</f>
        <v/>
      </c>
      <c r="CO199" s="373" t="str">
        <f ca="1">+IF(OFFSET('Sanitation Data'!$D$32,0,10*ROW('Sanitation Data'!D193))="","",OFFSET('Sanitation Data'!$D$32,0,10*ROW('Sanitation Data'!D193)))</f>
        <v/>
      </c>
      <c r="CP199" s="373" t="str">
        <f ca="1">+IF(OFFSET('Sanitation Data'!$E$28,0,10*ROW('Sanitation Data'!E193))="","",OFFSET('Sanitation Data'!$E$28,0,10*ROW('Sanitation Data'!E193)))</f>
        <v/>
      </c>
      <c r="CQ199" s="373" t="str">
        <f ca="1">+IF(OFFSET('Sanitation Data'!$E$29,0,10*ROW('Sanitation Data'!E193))="","",OFFSET('Sanitation Data'!$E$29,0,10*ROW('Sanitation Data'!E193)))</f>
        <v/>
      </c>
      <c r="CR199" s="373" t="str">
        <f ca="1">+IF(OFFSET('Sanitation Data'!$E$30,0,10*ROW('Sanitation Data'!E193))="","",OFFSET('Sanitation Data'!$E$30,0,10*ROW('Sanitation Data'!E193)))</f>
        <v/>
      </c>
      <c r="CS199" s="373" t="str">
        <f ca="1">+IF(OFFSET('Sanitation Data'!$E$31,0,10*ROW('Sanitation Data'!E193))="","",OFFSET('Sanitation Data'!$E$31,0,10*ROW('Sanitation Data'!E193)))</f>
        <v/>
      </c>
      <c r="CT199" s="373" t="str">
        <f ca="1">+IF(OFFSET('Sanitation Data'!$E$32,0,10*ROW('Sanitation Data'!E193))="","",OFFSET('Sanitation Data'!$E$32,0,10*ROW('Sanitation Data'!E193)))</f>
        <v/>
      </c>
      <c r="CU199" s="373" t="str">
        <f ca="1">+IF(OFFSET('Sanitation Data'!$F$28,0,10*ROW('Sanitation Data'!F193))="","",OFFSET('Sanitation Data'!$F$28,0,10*ROW('Sanitation Data'!F193)))</f>
        <v/>
      </c>
      <c r="CV199" s="373" t="str">
        <f ca="1">+IF(OFFSET('Sanitation Data'!$F$29,0,10*ROW('Sanitation Data'!F193))="","",OFFSET('Sanitation Data'!$F$29,0,10*ROW('Sanitation Data'!F193)))</f>
        <v/>
      </c>
      <c r="CW199" s="373" t="str">
        <f ca="1">+IF(OFFSET('Sanitation Data'!$F$30,0,10*ROW('Sanitation Data'!F193))="","",OFFSET('Sanitation Data'!$F$30,0,10*ROW('Sanitation Data'!F193)))</f>
        <v/>
      </c>
      <c r="CX199" s="373" t="str">
        <f ca="1">+IF(OFFSET('Sanitation Data'!$F$31,0,10*ROW('Sanitation Data'!F193))="","",OFFSET('Sanitation Data'!$F$31,0,10*ROW('Sanitation Data'!F193)))</f>
        <v/>
      </c>
      <c r="CY199" s="373" t="str">
        <f ca="1">+IF(OFFSET('Sanitation Data'!$F$32,0,10*ROW('Sanitation Data'!F193))="","",OFFSET('Sanitation Data'!$F$32,0,10*ROW('Sanitation Data'!F193)))</f>
        <v/>
      </c>
      <c r="CZ199" s="373" t="str">
        <f ca="1">+IF(OFFSET('Sanitation Data'!$G$28,0,10*ROW('Sanitation Data'!G193))="","",OFFSET('Sanitation Data'!$G$28,0,10*ROW('Sanitation Data'!G193)))</f>
        <v/>
      </c>
      <c r="DA199" s="373" t="str">
        <f ca="1">+IF(OFFSET('Sanitation Data'!$G$29,0,10*ROW('Sanitation Data'!G193))="","",OFFSET('Sanitation Data'!$G$29,0,10*ROW('Sanitation Data'!G193)))</f>
        <v/>
      </c>
      <c r="DB199" s="373" t="str">
        <f ca="1">+IF(OFFSET('Sanitation Data'!$G$30,0,10*ROW('Sanitation Data'!G193))="","",OFFSET('Sanitation Data'!$G$30,0,10*ROW('Sanitation Data'!G193)))</f>
        <v/>
      </c>
      <c r="DC199" s="373" t="str">
        <f ca="1">+IF(OFFSET('Sanitation Data'!$G$31,0,10*ROW('Sanitation Data'!G193))="","",OFFSET('Sanitation Data'!$G$31,0,10*ROW('Sanitation Data'!G193)))</f>
        <v/>
      </c>
      <c r="DD199" s="373" t="str">
        <f ca="1">+IF(OFFSET('Sanitation Data'!$G$32,0,10*ROW('Sanitation Data'!G193))="","",OFFSET('Sanitation Data'!$G$32,0,10*ROW('Sanitation Data'!G193)))</f>
        <v/>
      </c>
      <c r="DE199" s="373" t="str">
        <f ca="1">+IF(OFFSET('Sanitation Data'!$H$28,0,10*ROW('Sanitation Data'!H193))="","",OFFSET('Sanitation Data'!$H$28,0,10*ROW('Sanitation Data'!H193)))</f>
        <v/>
      </c>
      <c r="DF199" s="373" t="str">
        <f ca="1">+IF(OFFSET('Sanitation Data'!$H$29,0,10*ROW('Sanitation Data'!H193))="","",OFFSET('Sanitation Data'!$H$29,0,10*ROW('Sanitation Data'!H193)))</f>
        <v/>
      </c>
      <c r="DG199" s="373" t="str">
        <f ca="1">+IF(OFFSET('Sanitation Data'!$H$30,0,10*ROW('Sanitation Data'!H193))="","",OFFSET('Sanitation Data'!$H$30,0,10*ROW('Sanitation Data'!H193)))</f>
        <v/>
      </c>
      <c r="DH199" s="373" t="str">
        <f ca="1">+IF(OFFSET('Sanitation Data'!$H$31,0,10*ROW('Sanitation Data'!H193))="","",OFFSET('Sanitation Data'!$H$31,0,10*ROW('Sanitation Data'!H193)))</f>
        <v/>
      </c>
      <c r="DI199" s="373" t="str">
        <f ca="1">+IF(OFFSET('Sanitation Data'!$H$32,0,10*ROW('Sanitation Data'!H193))="","",OFFSET('Sanitation Data'!$H$32,0,10*ROW('Sanitation Data'!H193)))</f>
        <v/>
      </c>
      <c r="DJ199" s="373" t="str">
        <f ca="1">+IF(OFFSET('Sanitation Data'!$I$28,0,10*ROW('Sanitation Data'!I193))="","",OFFSET('Sanitation Data'!$I$28,0,10*ROW('Sanitation Data'!I193)))</f>
        <v/>
      </c>
      <c r="DK199" s="373" t="str">
        <f ca="1">+IF(OFFSET('Sanitation Data'!$I$29,0,10*ROW('Sanitation Data'!I193))="","",OFFSET('Sanitation Data'!$I$29,0,10*ROW('Sanitation Data'!I193)))</f>
        <v/>
      </c>
      <c r="DL199" s="373" t="str">
        <f ca="1">+IF(OFFSET('Sanitation Data'!$I$30,0,10*ROW('Sanitation Data'!I193))="","",OFFSET('Sanitation Data'!$I$30,0,10*ROW('Sanitation Data'!I193)))</f>
        <v/>
      </c>
      <c r="DM199" s="373" t="str">
        <f ca="1">+IF(OFFSET('Sanitation Data'!$I$31,0,10*ROW('Sanitation Data'!I193))="","",OFFSET('Sanitation Data'!$I$31,0,10*ROW('Sanitation Data'!I193)))</f>
        <v/>
      </c>
      <c r="DN199" s="373" t="str">
        <f ca="1">+IF(OFFSET('Sanitation Data'!$I$32,0,10*ROW('Sanitation Data'!I193))="","",OFFSET('Sanitation Data'!$I$32,0,10*ROW('Sanitation Data'!I193)))</f>
        <v/>
      </c>
      <c r="DO199" s="373" t="str">
        <f ca="1">+IF(OFFSET('Hygiene Data'!$D$11,0,10*ROW('Hygiene Data'!D193))="","",OFFSET('Hygiene Data'!$D$11,0,10*ROW('Hygiene Data'!D193)))</f>
        <v/>
      </c>
      <c r="DP199" s="373" t="str">
        <f ca="1">+IF(OFFSET('Hygiene Data'!$D$12,0,10*ROW('Hygiene Data'!D193))="","",OFFSET('Hygiene Data'!$D$12,0,10*ROW('Hygiene Data'!D193)))</f>
        <v/>
      </c>
      <c r="DQ199" s="373" t="str">
        <f ca="1">+IF(OFFSET('Hygiene Data'!$D$13,0,10*ROW('Hygiene Data'!D193))="","",OFFSET('Hygiene Data'!$D$13,0,10*ROW('Hygiene Data'!D193)))</f>
        <v/>
      </c>
      <c r="DR199" s="373" t="str">
        <f ca="1">+IF(OFFSET('Hygiene Data'!$E$11,0,10*ROW('Hygiene Data'!E193))="","",OFFSET('Hygiene Data'!$E$11,0,10*ROW('Hygiene Data'!E193)))</f>
        <v/>
      </c>
      <c r="DS199" s="373" t="str">
        <f ca="1">+IF(OFFSET('Hygiene Data'!$E$12,0,10*ROW('Hygiene Data'!E193))="","",OFFSET('Hygiene Data'!$E$12,0,10*ROW('Hygiene Data'!E193)))</f>
        <v/>
      </c>
      <c r="DT199" s="373" t="str">
        <f ca="1">+IF(OFFSET('Hygiene Data'!$E$13,0,10*ROW('Hygiene Data'!E193))="","",OFFSET('Hygiene Data'!$E$13,0,10*ROW('Hygiene Data'!E193)))</f>
        <v/>
      </c>
      <c r="DU199" s="373" t="str">
        <f ca="1">+IF(OFFSET('Hygiene Data'!$F$11,0,10*ROW('Hygiene Data'!F193))="","",OFFSET('Hygiene Data'!$F$11,0,10*ROW('Hygiene Data'!F193)))</f>
        <v/>
      </c>
      <c r="DV199" s="373" t="str">
        <f ca="1">+IF(OFFSET('Hygiene Data'!$F$12,0,10*ROW('Hygiene Data'!F193))="","",OFFSET('Hygiene Data'!$F$12,0,10*ROW('Hygiene Data'!F193)))</f>
        <v/>
      </c>
      <c r="DW199" s="373" t="str">
        <f ca="1">+IF(OFFSET('Hygiene Data'!$F$13,0,10*ROW('Hygiene Data'!F193))="","",OFFSET('Hygiene Data'!$F$13,0,10*ROW('Hygiene Data'!F193)))</f>
        <v/>
      </c>
      <c r="DX199" s="373" t="str">
        <f ca="1">+IF(OFFSET('Hygiene Data'!$G$11,0,10*ROW('Hygiene Data'!G193))="","",OFFSET('Hygiene Data'!$G$11,0,10*ROW('Hygiene Data'!G193)))</f>
        <v/>
      </c>
      <c r="DY199" s="373" t="str">
        <f ca="1">+IF(OFFSET('Hygiene Data'!$G$12,0,10*ROW('Hygiene Data'!G193))="","",OFFSET('Hygiene Data'!$G$12,0,10*ROW('Hygiene Data'!G193)))</f>
        <v/>
      </c>
      <c r="DZ199" s="373" t="str">
        <f ca="1">+IF(OFFSET('Hygiene Data'!$G$13,0,10*ROW('Hygiene Data'!G193))="","",OFFSET('Hygiene Data'!$G$13,0,10*ROW('Hygiene Data'!G193)))</f>
        <v/>
      </c>
      <c r="EA199" s="373" t="str">
        <f ca="1">+IF(OFFSET('Hygiene Data'!$H$11,0,10*ROW('Hygiene Data'!H193))="","",OFFSET('Hygiene Data'!$H$11,0,10*ROW('Hygiene Data'!H193)))</f>
        <v/>
      </c>
      <c r="EB199" s="373" t="str">
        <f ca="1">+IF(OFFSET('Hygiene Data'!$H$12,0,10*ROW('Hygiene Data'!H193))="","",OFFSET('Hygiene Data'!$H$12,0,10*ROW('Hygiene Data'!H193)))</f>
        <v/>
      </c>
      <c r="EC199" s="373" t="str">
        <f ca="1">+IF(OFFSET('Hygiene Data'!$H$13,0,10*ROW('Hygiene Data'!H193))="","",OFFSET('Hygiene Data'!$H$13,0,10*ROW('Hygiene Data'!H193)))</f>
        <v/>
      </c>
      <c r="ED199" s="373" t="str">
        <f ca="1">+IF(OFFSET('Hygiene Data'!$I$11,0,10*ROW('Hygiene Data'!I193))="","",OFFSET('Hygiene Data'!$I$11,0,10*ROW('Hygiene Data'!I193)))</f>
        <v/>
      </c>
      <c r="EE199" s="373" t="str">
        <f ca="1">+IF(OFFSET('Hygiene Data'!$I$12,0,10*ROW('Hygiene Data'!I193))="","",OFFSET('Hygiene Data'!$I$12,0,10*ROW('Hygiene Data'!I193)))</f>
        <v/>
      </c>
      <c r="EF199" s="373" t="str">
        <f ca="1">+IF(OFFSET('Hygiene Data'!$I$13,0,10*ROW('Hygiene Data'!I193))="","",OFFSET('Hygiene Data'!$I$13,0,10*ROW('Hygiene Data'!I193)))</f>
        <v/>
      </c>
    </row>
    <row r="200" spans="1:136" x14ac:dyDescent="0.25">
      <c r="A200" s="482" t="str">
        <f ca="1">+IF(OFFSET('Water Data'!$B$2,0,10*ROW('Water Data'!E194))="","",OFFSET('Water Data'!$B$2,0,10*ROW('Water Data'!E194)))</f>
        <v/>
      </c>
      <c r="B200" s="48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9" t="str">
        <f t="shared" ca="1" si="3"/>
        <v/>
      </c>
      <c r="D200" s="51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3" t="str">
        <f ca="1">+IF(OFFSET('Water Data'!$D$27,0,10*ROW('Water Data'!D194))="","",OFFSET('Water Data'!$D$27,0,10*ROW('Water Data'!D194)))</f>
        <v/>
      </c>
      <c r="BT200" s="373" t="str">
        <f ca="1">+IF(OFFSET('Water Data'!$D$28,0,10*ROW('Water Data'!D194))="","",OFFSET('Water Data'!$D$28,0,10*ROW('Water Data'!D194)))</f>
        <v/>
      </c>
      <c r="BU200" s="373" t="str">
        <f ca="1">+IF(OFFSET('Water Data'!$D$29,0,10*ROW('Water Data'!D194))="","",OFFSET('Water Data'!$D$29,0,10*ROW('Water Data'!D194)))</f>
        <v/>
      </c>
      <c r="BV200" s="373" t="str">
        <f ca="1">+IF(OFFSET('Water Data'!$E$27,0,10*ROW('Water Data'!E194))="","",OFFSET('Water Data'!$E$27,0,10*ROW('Water Data'!E194)))</f>
        <v/>
      </c>
      <c r="BW200" s="373" t="str">
        <f ca="1">+IF(OFFSET('Water Data'!$E$28,0,10*ROW('Water Data'!E194))="","",OFFSET('Water Data'!$E$28,0,10*ROW('Water Data'!E194)))</f>
        <v/>
      </c>
      <c r="BX200" s="373" t="str">
        <f ca="1">+IF(OFFSET('Water Data'!$E$29,0,10*ROW('Water Data'!E194))="","",OFFSET('Water Data'!$E$29,0,10*ROW('Water Data'!E194)))</f>
        <v/>
      </c>
      <c r="BY200" s="373" t="str">
        <f ca="1">+IF(OFFSET('Water Data'!$F$27,0,10*ROW('Water Data'!F194))="","",OFFSET('Water Data'!$F$27,0,10*ROW('Water Data'!F194)))</f>
        <v/>
      </c>
      <c r="BZ200" s="373" t="str">
        <f ca="1">+IF(OFFSET('Water Data'!$F$28,0,10*ROW('Water Data'!F194))="","",OFFSET('Water Data'!$F$28,0,10*ROW('Water Data'!F194)))</f>
        <v/>
      </c>
      <c r="CA200" s="373" t="str">
        <f ca="1">+IF(OFFSET('Water Data'!$F$29,0,10*ROW('Water Data'!F194))="","",OFFSET('Water Data'!$F$29,0,10*ROW('Water Data'!F194)))</f>
        <v/>
      </c>
      <c r="CB200" s="373" t="str">
        <f ca="1">+IF(OFFSET('Water Data'!$G$27,0,10*ROW('Water Data'!G194))="","",OFFSET('Water Data'!$G$27,0,10*ROW('Water Data'!G194)))</f>
        <v/>
      </c>
      <c r="CC200" s="373" t="str">
        <f ca="1">+IF(OFFSET('Water Data'!$G$28,0,10*ROW('Water Data'!G194))="","",OFFSET('Water Data'!$G$28,0,10*ROW('Water Data'!G194)))</f>
        <v/>
      </c>
      <c r="CD200" s="373" t="str">
        <f ca="1">+IF(OFFSET('Water Data'!$G$29,0,10*ROW('Water Data'!G194))="","",OFFSET('Water Data'!$G$29,0,10*ROW('Water Data'!G194)))</f>
        <v/>
      </c>
      <c r="CE200" s="373" t="str">
        <f ca="1">+IF(OFFSET('Water Data'!$H$27,0,10*ROW('Water Data'!H194))="","",OFFSET('Water Data'!$H$27,0,10*ROW('Water Data'!H194)))</f>
        <v/>
      </c>
      <c r="CF200" s="373" t="str">
        <f ca="1">+IF(OFFSET('Water Data'!$H$28,0,10*ROW('Water Data'!H194))="","",OFFSET('Water Data'!$H$28,0,10*ROW('Water Data'!H194)))</f>
        <v/>
      </c>
      <c r="CG200" s="373" t="str">
        <f ca="1">+IF(OFFSET('Water Data'!$H$29,0,10*ROW('Water Data'!H194))="","",OFFSET('Water Data'!$H$29,0,10*ROW('Water Data'!H194)))</f>
        <v/>
      </c>
      <c r="CH200" s="373" t="str">
        <f ca="1">+IF(OFFSET('Water Data'!$I$27,0,10*ROW('Water Data'!I194))="","",OFFSET('Water Data'!$I$27,0,10*ROW('Water Data'!I194)))</f>
        <v/>
      </c>
      <c r="CI200" s="373" t="str">
        <f ca="1">+IF(OFFSET('Water Data'!$I$28,0,10*ROW('Water Data'!I194))="","",OFFSET('Water Data'!$I$28,0,10*ROW('Water Data'!I194)))</f>
        <v/>
      </c>
      <c r="CJ200" s="373" t="str">
        <f ca="1">+IF(OFFSET('Water Data'!$I$29,0,10*ROW('Water Data'!I194))="","",OFFSET('Water Data'!$I$29,0,10*ROW('Water Data'!I194)))</f>
        <v/>
      </c>
      <c r="CK200" s="373" t="str">
        <f ca="1">+IF(OFFSET('Sanitation Data'!$D$28,0,10*ROW('Sanitation Data'!D194))="","",OFFSET('Sanitation Data'!$D$28,0,10*ROW('Sanitation Data'!D194)))</f>
        <v/>
      </c>
      <c r="CL200" s="373" t="str">
        <f ca="1">+IF(OFFSET('Sanitation Data'!$D$29,0,10*ROW('Sanitation Data'!D194))="","",OFFSET('Sanitation Data'!$D$29,0,10*ROW('Sanitation Data'!D194)))</f>
        <v/>
      </c>
      <c r="CM200" s="373" t="str">
        <f ca="1">+IF(OFFSET('Sanitation Data'!$D$30,0,10*ROW('Sanitation Data'!D194))="","",OFFSET('Sanitation Data'!$D$30,0,10*ROW('Sanitation Data'!D194)))</f>
        <v/>
      </c>
      <c r="CN200" s="373" t="str">
        <f ca="1">+IF(OFFSET('Sanitation Data'!$D$31,0,10*ROW('Sanitation Data'!D194))="","",OFFSET('Sanitation Data'!$D$31,0,10*ROW('Sanitation Data'!D194)))</f>
        <v/>
      </c>
      <c r="CO200" s="373" t="str">
        <f ca="1">+IF(OFFSET('Sanitation Data'!$D$32,0,10*ROW('Sanitation Data'!D194))="","",OFFSET('Sanitation Data'!$D$32,0,10*ROW('Sanitation Data'!D194)))</f>
        <v/>
      </c>
      <c r="CP200" s="373" t="str">
        <f ca="1">+IF(OFFSET('Sanitation Data'!$E$28,0,10*ROW('Sanitation Data'!E194))="","",OFFSET('Sanitation Data'!$E$28,0,10*ROW('Sanitation Data'!E194)))</f>
        <v/>
      </c>
      <c r="CQ200" s="373" t="str">
        <f ca="1">+IF(OFFSET('Sanitation Data'!$E$29,0,10*ROW('Sanitation Data'!E194))="","",OFFSET('Sanitation Data'!$E$29,0,10*ROW('Sanitation Data'!E194)))</f>
        <v/>
      </c>
      <c r="CR200" s="373" t="str">
        <f ca="1">+IF(OFFSET('Sanitation Data'!$E$30,0,10*ROW('Sanitation Data'!E194))="","",OFFSET('Sanitation Data'!$E$30,0,10*ROW('Sanitation Data'!E194)))</f>
        <v/>
      </c>
      <c r="CS200" s="373" t="str">
        <f ca="1">+IF(OFFSET('Sanitation Data'!$E$31,0,10*ROW('Sanitation Data'!E194))="","",OFFSET('Sanitation Data'!$E$31,0,10*ROW('Sanitation Data'!E194)))</f>
        <v/>
      </c>
      <c r="CT200" s="373" t="str">
        <f ca="1">+IF(OFFSET('Sanitation Data'!$E$32,0,10*ROW('Sanitation Data'!E194))="","",OFFSET('Sanitation Data'!$E$32,0,10*ROW('Sanitation Data'!E194)))</f>
        <v/>
      </c>
      <c r="CU200" s="373" t="str">
        <f ca="1">+IF(OFFSET('Sanitation Data'!$F$28,0,10*ROW('Sanitation Data'!F194))="","",OFFSET('Sanitation Data'!$F$28,0,10*ROW('Sanitation Data'!F194)))</f>
        <v/>
      </c>
      <c r="CV200" s="373" t="str">
        <f ca="1">+IF(OFFSET('Sanitation Data'!$F$29,0,10*ROW('Sanitation Data'!F194))="","",OFFSET('Sanitation Data'!$F$29,0,10*ROW('Sanitation Data'!F194)))</f>
        <v/>
      </c>
      <c r="CW200" s="373" t="str">
        <f ca="1">+IF(OFFSET('Sanitation Data'!$F$30,0,10*ROW('Sanitation Data'!F194))="","",OFFSET('Sanitation Data'!$F$30,0,10*ROW('Sanitation Data'!F194)))</f>
        <v/>
      </c>
      <c r="CX200" s="373" t="str">
        <f ca="1">+IF(OFFSET('Sanitation Data'!$F$31,0,10*ROW('Sanitation Data'!F194))="","",OFFSET('Sanitation Data'!$F$31,0,10*ROW('Sanitation Data'!F194)))</f>
        <v/>
      </c>
      <c r="CY200" s="373" t="str">
        <f ca="1">+IF(OFFSET('Sanitation Data'!$F$32,0,10*ROW('Sanitation Data'!F194))="","",OFFSET('Sanitation Data'!$F$32,0,10*ROW('Sanitation Data'!F194)))</f>
        <v/>
      </c>
      <c r="CZ200" s="373" t="str">
        <f ca="1">+IF(OFFSET('Sanitation Data'!$G$28,0,10*ROW('Sanitation Data'!G194))="","",OFFSET('Sanitation Data'!$G$28,0,10*ROW('Sanitation Data'!G194)))</f>
        <v/>
      </c>
      <c r="DA200" s="373" t="str">
        <f ca="1">+IF(OFFSET('Sanitation Data'!$G$29,0,10*ROW('Sanitation Data'!G194))="","",OFFSET('Sanitation Data'!$G$29,0,10*ROW('Sanitation Data'!G194)))</f>
        <v/>
      </c>
      <c r="DB200" s="373" t="str">
        <f ca="1">+IF(OFFSET('Sanitation Data'!$G$30,0,10*ROW('Sanitation Data'!G194))="","",OFFSET('Sanitation Data'!$G$30,0,10*ROW('Sanitation Data'!G194)))</f>
        <v/>
      </c>
      <c r="DC200" s="373" t="str">
        <f ca="1">+IF(OFFSET('Sanitation Data'!$G$31,0,10*ROW('Sanitation Data'!G194))="","",OFFSET('Sanitation Data'!$G$31,0,10*ROW('Sanitation Data'!G194)))</f>
        <v/>
      </c>
      <c r="DD200" s="373" t="str">
        <f ca="1">+IF(OFFSET('Sanitation Data'!$G$32,0,10*ROW('Sanitation Data'!G194))="","",OFFSET('Sanitation Data'!$G$32,0,10*ROW('Sanitation Data'!G194)))</f>
        <v/>
      </c>
      <c r="DE200" s="373" t="str">
        <f ca="1">+IF(OFFSET('Sanitation Data'!$H$28,0,10*ROW('Sanitation Data'!H194))="","",OFFSET('Sanitation Data'!$H$28,0,10*ROW('Sanitation Data'!H194)))</f>
        <v/>
      </c>
      <c r="DF200" s="373" t="str">
        <f ca="1">+IF(OFFSET('Sanitation Data'!$H$29,0,10*ROW('Sanitation Data'!H194))="","",OFFSET('Sanitation Data'!$H$29,0,10*ROW('Sanitation Data'!H194)))</f>
        <v/>
      </c>
      <c r="DG200" s="373" t="str">
        <f ca="1">+IF(OFFSET('Sanitation Data'!$H$30,0,10*ROW('Sanitation Data'!H194))="","",OFFSET('Sanitation Data'!$H$30,0,10*ROW('Sanitation Data'!H194)))</f>
        <v/>
      </c>
      <c r="DH200" s="373" t="str">
        <f ca="1">+IF(OFFSET('Sanitation Data'!$H$31,0,10*ROW('Sanitation Data'!H194))="","",OFFSET('Sanitation Data'!$H$31,0,10*ROW('Sanitation Data'!H194)))</f>
        <v/>
      </c>
      <c r="DI200" s="373" t="str">
        <f ca="1">+IF(OFFSET('Sanitation Data'!$H$32,0,10*ROW('Sanitation Data'!H194))="","",OFFSET('Sanitation Data'!$H$32,0,10*ROW('Sanitation Data'!H194)))</f>
        <v/>
      </c>
      <c r="DJ200" s="373" t="str">
        <f ca="1">+IF(OFFSET('Sanitation Data'!$I$28,0,10*ROW('Sanitation Data'!I194))="","",OFFSET('Sanitation Data'!$I$28,0,10*ROW('Sanitation Data'!I194)))</f>
        <v/>
      </c>
      <c r="DK200" s="373" t="str">
        <f ca="1">+IF(OFFSET('Sanitation Data'!$I$29,0,10*ROW('Sanitation Data'!I194))="","",OFFSET('Sanitation Data'!$I$29,0,10*ROW('Sanitation Data'!I194)))</f>
        <v/>
      </c>
      <c r="DL200" s="373" t="str">
        <f ca="1">+IF(OFFSET('Sanitation Data'!$I$30,0,10*ROW('Sanitation Data'!I194))="","",OFFSET('Sanitation Data'!$I$30,0,10*ROW('Sanitation Data'!I194)))</f>
        <v/>
      </c>
      <c r="DM200" s="373" t="str">
        <f ca="1">+IF(OFFSET('Sanitation Data'!$I$31,0,10*ROW('Sanitation Data'!I194))="","",OFFSET('Sanitation Data'!$I$31,0,10*ROW('Sanitation Data'!I194)))</f>
        <v/>
      </c>
      <c r="DN200" s="373" t="str">
        <f ca="1">+IF(OFFSET('Sanitation Data'!$I$32,0,10*ROW('Sanitation Data'!I194))="","",OFFSET('Sanitation Data'!$I$32,0,10*ROW('Sanitation Data'!I194)))</f>
        <v/>
      </c>
      <c r="DO200" s="373" t="str">
        <f ca="1">+IF(OFFSET('Hygiene Data'!$D$11,0,10*ROW('Hygiene Data'!D194))="","",OFFSET('Hygiene Data'!$D$11,0,10*ROW('Hygiene Data'!D194)))</f>
        <v/>
      </c>
      <c r="DP200" s="373" t="str">
        <f ca="1">+IF(OFFSET('Hygiene Data'!$D$12,0,10*ROW('Hygiene Data'!D194))="","",OFFSET('Hygiene Data'!$D$12,0,10*ROW('Hygiene Data'!D194)))</f>
        <v/>
      </c>
      <c r="DQ200" s="373" t="str">
        <f ca="1">+IF(OFFSET('Hygiene Data'!$D$13,0,10*ROW('Hygiene Data'!D194))="","",OFFSET('Hygiene Data'!$D$13,0,10*ROW('Hygiene Data'!D194)))</f>
        <v/>
      </c>
      <c r="DR200" s="373" t="str">
        <f ca="1">+IF(OFFSET('Hygiene Data'!$E$11,0,10*ROW('Hygiene Data'!E194))="","",OFFSET('Hygiene Data'!$E$11,0,10*ROW('Hygiene Data'!E194)))</f>
        <v/>
      </c>
      <c r="DS200" s="373" t="str">
        <f ca="1">+IF(OFFSET('Hygiene Data'!$E$12,0,10*ROW('Hygiene Data'!E194))="","",OFFSET('Hygiene Data'!$E$12,0,10*ROW('Hygiene Data'!E194)))</f>
        <v/>
      </c>
      <c r="DT200" s="373" t="str">
        <f ca="1">+IF(OFFSET('Hygiene Data'!$E$13,0,10*ROW('Hygiene Data'!E194))="","",OFFSET('Hygiene Data'!$E$13,0,10*ROW('Hygiene Data'!E194)))</f>
        <v/>
      </c>
      <c r="DU200" s="373" t="str">
        <f ca="1">+IF(OFFSET('Hygiene Data'!$F$11,0,10*ROW('Hygiene Data'!F194))="","",OFFSET('Hygiene Data'!$F$11,0,10*ROW('Hygiene Data'!F194)))</f>
        <v/>
      </c>
      <c r="DV200" s="373" t="str">
        <f ca="1">+IF(OFFSET('Hygiene Data'!$F$12,0,10*ROW('Hygiene Data'!F194))="","",OFFSET('Hygiene Data'!$F$12,0,10*ROW('Hygiene Data'!F194)))</f>
        <v/>
      </c>
      <c r="DW200" s="373" t="str">
        <f ca="1">+IF(OFFSET('Hygiene Data'!$F$13,0,10*ROW('Hygiene Data'!F194))="","",OFFSET('Hygiene Data'!$F$13,0,10*ROW('Hygiene Data'!F194)))</f>
        <v/>
      </c>
      <c r="DX200" s="373" t="str">
        <f ca="1">+IF(OFFSET('Hygiene Data'!$G$11,0,10*ROW('Hygiene Data'!G194))="","",OFFSET('Hygiene Data'!$G$11,0,10*ROW('Hygiene Data'!G194)))</f>
        <v/>
      </c>
      <c r="DY200" s="373" t="str">
        <f ca="1">+IF(OFFSET('Hygiene Data'!$G$12,0,10*ROW('Hygiene Data'!G194))="","",OFFSET('Hygiene Data'!$G$12,0,10*ROW('Hygiene Data'!G194)))</f>
        <v/>
      </c>
      <c r="DZ200" s="373" t="str">
        <f ca="1">+IF(OFFSET('Hygiene Data'!$G$13,0,10*ROW('Hygiene Data'!G194))="","",OFFSET('Hygiene Data'!$G$13,0,10*ROW('Hygiene Data'!G194)))</f>
        <v/>
      </c>
      <c r="EA200" s="373" t="str">
        <f ca="1">+IF(OFFSET('Hygiene Data'!$H$11,0,10*ROW('Hygiene Data'!H194))="","",OFFSET('Hygiene Data'!$H$11,0,10*ROW('Hygiene Data'!H194)))</f>
        <v/>
      </c>
      <c r="EB200" s="373" t="str">
        <f ca="1">+IF(OFFSET('Hygiene Data'!$H$12,0,10*ROW('Hygiene Data'!H194))="","",OFFSET('Hygiene Data'!$H$12,0,10*ROW('Hygiene Data'!H194)))</f>
        <v/>
      </c>
      <c r="EC200" s="373" t="str">
        <f ca="1">+IF(OFFSET('Hygiene Data'!$H$13,0,10*ROW('Hygiene Data'!H194))="","",OFFSET('Hygiene Data'!$H$13,0,10*ROW('Hygiene Data'!H194)))</f>
        <v/>
      </c>
      <c r="ED200" s="373" t="str">
        <f ca="1">+IF(OFFSET('Hygiene Data'!$I$11,0,10*ROW('Hygiene Data'!I194))="","",OFFSET('Hygiene Data'!$I$11,0,10*ROW('Hygiene Data'!I194)))</f>
        <v/>
      </c>
      <c r="EE200" s="373" t="str">
        <f ca="1">+IF(OFFSET('Hygiene Data'!$I$12,0,10*ROW('Hygiene Data'!I194))="","",OFFSET('Hygiene Data'!$I$12,0,10*ROW('Hygiene Data'!I194)))</f>
        <v/>
      </c>
      <c r="EF200" s="373" t="str">
        <f ca="1">+IF(OFFSET('Hygiene Data'!$I$13,0,10*ROW('Hygiene Data'!I194))="","",OFFSET('Hygiene Data'!$I$13,0,10*ROW('Hygiene Data'!I194)))</f>
        <v/>
      </c>
    </row>
    <row r="201" spans="1:136" x14ac:dyDescent="0.25">
      <c r="A201" s="482" t="str">
        <f ca="1">+IF(OFFSET('Water Data'!$B$2,0,10*ROW('Water Data'!E195))="","",OFFSET('Water Data'!$B$2,0,10*ROW('Water Data'!E195)))</f>
        <v/>
      </c>
      <c r="B201" s="48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9" t="str">
        <f t="shared" ca="1" si="3"/>
        <v/>
      </c>
      <c r="D201" s="51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3" t="str">
        <f ca="1">+IF(OFFSET('Water Data'!$D$27,0,10*ROW('Water Data'!D195))="","",OFFSET('Water Data'!$D$27,0,10*ROW('Water Data'!D195)))</f>
        <v/>
      </c>
      <c r="BT201" s="373" t="str">
        <f ca="1">+IF(OFFSET('Water Data'!$D$28,0,10*ROW('Water Data'!D195))="","",OFFSET('Water Data'!$D$28,0,10*ROW('Water Data'!D195)))</f>
        <v/>
      </c>
      <c r="BU201" s="373" t="str">
        <f ca="1">+IF(OFFSET('Water Data'!$D$29,0,10*ROW('Water Data'!D195))="","",OFFSET('Water Data'!$D$29,0,10*ROW('Water Data'!D195)))</f>
        <v/>
      </c>
      <c r="BV201" s="373" t="str">
        <f ca="1">+IF(OFFSET('Water Data'!$E$27,0,10*ROW('Water Data'!E195))="","",OFFSET('Water Data'!$E$27,0,10*ROW('Water Data'!E195)))</f>
        <v/>
      </c>
      <c r="BW201" s="373" t="str">
        <f ca="1">+IF(OFFSET('Water Data'!$E$28,0,10*ROW('Water Data'!E195))="","",OFFSET('Water Data'!$E$28,0,10*ROW('Water Data'!E195)))</f>
        <v/>
      </c>
      <c r="BX201" s="373" t="str">
        <f ca="1">+IF(OFFSET('Water Data'!$E$29,0,10*ROW('Water Data'!E195))="","",OFFSET('Water Data'!$E$29,0,10*ROW('Water Data'!E195)))</f>
        <v/>
      </c>
      <c r="BY201" s="373" t="str">
        <f ca="1">+IF(OFFSET('Water Data'!$F$27,0,10*ROW('Water Data'!F195))="","",OFFSET('Water Data'!$F$27,0,10*ROW('Water Data'!F195)))</f>
        <v/>
      </c>
      <c r="BZ201" s="373" t="str">
        <f ca="1">+IF(OFFSET('Water Data'!$F$28,0,10*ROW('Water Data'!F195))="","",OFFSET('Water Data'!$F$28,0,10*ROW('Water Data'!F195)))</f>
        <v/>
      </c>
      <c r="CA201" s="373" t="str">
        <f ca="1">+IF(OFFSET('Water Data'!$F$29,0,10*ROW('Water Data'!F195))="","",OFFSET('Water Data'!$F$29,0,10*ROW('Water Data'!F195)))</f>
        <v/>
      </c>
      <c r="CB201" s="373" t="str">
        <f ca="1">+IF(OFFSET('Water Data'!$G$27,0,10*ROW('Water Data'!G195))="","",OFFSET('Water Data'!$G$27,0,10*ROW('Water Data'!G195)))</f>
        <v/>
      </c>
      <c r="CC201" s="373" t="str">
        <f ca="1">+IF(OFFSET('Water Data'!$G$28,0,10*ROW('Water Data'!G195))="","",OFFSET('Water Data'!$G$28,0,10*ROW('Water Data'!G195)))</f>
        <v/>
      </c>
      <c r="CD201" s="373" t="str">
        <f ca="1">+IF(OFFSET('Water Data'!$G$29,0,10*ROW('Water Data'!G195))="","",OFFSET('Water Data'!$G$29,0,10*ROW('Water Data'!G195)))</f>
        <v/>
      </c>
      <c r="CE201" s="373" t="str">
        <f ca="1">+IF(OFFSET('Water Data'!$H$27,0,10*ROW('Water Data'!H195))="","",OFFSET('Water Data'!$H$27,0,10*ROW('Water Data'!H195)))</f>
        <v/>
      </c>
      <c r="CF201" s="373" t="str">
        <f ca="1">+IF(OFFSET('Water Data'!$H$28,0,10*ROW('Water Data'!H195))="","",OFFSET('Water Data'!$H$28,0,10*ROW('Water Data'!H195)))</f>
        <v/>
      </c>
      <c r="CG201" s="373" t="str">
        <f ca="1">+IF(OFFSET('Water Data'!$H$29,0,10*ROW('Water Data'!H195))="","",OFFSET('Water Data'!$H$29,0,10*ROW('Water Data'!H195)))</f>
        <v/>
      </c>
      <c r="CH201" s="373" t="str">
        <f ca="1">+IF(OFFSET('Water Data'!$I$27,0,10*ROW('Water Data'!I195))="","",OFFSET('Water Data'!$I$27,0,10*ROW('Water Data'!I195)))</f>
        <v/>
      </c>
      <c r="CI201" s="373" t="str">
        <f ca="1">+IF(OFFSET('Water Data'!$I$28,0,10*ROW('Water Data'!I195))="","",OFFSET('Water Data'!$I$28,0,10*ROW('Water Data'!I195)))</f>
        <v/>
      </c>
      <c r="CJ201" s="373" t="str">
        <f ca="1">+IF(OFFSET('Water Data'!$I$29,0,10*ROW('Water Data'!I195))="","",OFFSET('Water Data'!$I$29,0,10*ROW('Water Data'!I195)))</f>
        <v/>
      </c>
      <c r="CK201" s="373" t="str">
        <f ca="1">+IF(OFFSET('Sanitation Data'!$D$28,0,10*ROW('Sanitation Data'!D195))="","",OFFSET('Sanitation Data'!$D$28,0,10*ROW('Sanitation Data'!D195)))</f>
        <v/>
      </c>
      <c r="CL201" s="373" t="str">
        <f ca="1">+IF(OFFSET('Sanitation Data'!$D$29,0,10*ROW('Sanitation Data'!D195))="","",OFFSET('Sanitation Data'!$D$29,0,10*ROW('Sanitation Data'!D195)))</f>
        <v/>
      </c>
      <c r="CM201" s="373" t="str">
        <f ca="1">+IF(OFFSET('Sanitation Data'!$D$30,0,10*ROW('Sanitation Data'!D195))="","",OFFSET('Sanitation Data'!$D$30,0,10*ROW('Sanitation Data'!D195)))</f>
        <v/>
      </c>
      <c r="CN201" s="373" t="str">
        <f ca="1">+IF(OFFSET('Sanitation Data'!$D$31,0,10*ROW('Sanitation Data'!D195))="","",OFFSET('Sanitation Data'!$D$31,0,10*ROW('Sanitation Data'!D195)))</f>
        <v/>
      </c>
      <c r="CO201" s="373" t="str">
        <f ca="1">+IF(OFFSET('Sanitation Data'!$D$32,0,10*ROW('Sanitation Data'!D195))="","",OFFSET('Sanitation Data'!$D$32,0,10*ROW('Sanitation Data'!D195)))</f>
        <v/>
      </c>
      <c r="CP201" s="373" t="str">
        <f ca="1">+IF(OFFSET('Sanitation Data'!$E$28,0,10*ROW('Sanitation Data'!E195))="","",OFFSET('Sanitation Data'!$E$28,0,10*ROW('Sanitation Data'!E195)))</f>
        <v/>
      </c>
      <c r="CQ201" s="373" t="str">
        <f ca="1">+IF(OFFSET('Sanitation Data'!$E$29,0,10*ROW('Sanitation Data'!E195))="","",OFFSET('Sanitation Data'!$E$29,0,10*ROW('Sanitation Data'!E195)))</f>
        <v/>
      </c>
      <c r="CR201" s="373" t="str">
        <f ca="1">+IF(OFFSET('Sanitation Data'!$E$30,0,10*ROW('Sanitation Data'!E195))="","",OFFSET('Sanitation Data'!$E$30,0,10*ROW('Sanitation Data'!E195)))</f>
        <v/>
      </c>
      <c r="CS201" s="373" t="str">
        <f ca="1">+IF(OFFSET('Sanitation Data'!$E$31,0,10*ROW('Sanitation Data'!E195))="","",OFFSET('Sanitation Data'!$E$31,0,10*ROW('Sanitation Data'!E195)))</f>
        <v/>
      </c>
      <c r="CT201" s="373" t="str">
        <f ca="1">+IF(OFFSET('Sanitation Data'!$E$32,0,10*ROW('Sanitation Data'!E195))="","",OFFSET('Sanitation Data'!$E$32,0,10*ROW('Sanitation Data'!E195)))</f>
        <v/>
      </c>
      <c r="CU201" s="373" t="str">
        <f ca="1">+IF(OFFSET('Sanitation Data'!$F$28,0,10*ROW('Sanitation Data'!F195))="","",OFFSET('Sanitation Data'!$F$28,0,10*ROW('Sanitation Data'!F195)))</f>
        <v/>
      </c>
      <c r="CV201" s="373" t="str">
        <f ca="1">+IF(OFFSET('Sanitation Data'!$F$29,0,10*ROW('Sanitation Data'!F195))="","",OFFSET('Sanitation Data'!$F$29,0,10*ROW('Sanitation Data'!F195)))</f>
        <v/>
      </c>
      <c r="CW201" s="373" t="str">
        <f ca="1">+IF(OFFSET('Sanitation Data'!$F$30,0,10*ROW('Sanitation Data'!F195))="","",OFFSET('Sanitation Data'!$F$30,0,10*ROW('Sanitation Data'!F195)))</f>
        <v/>
      </c>
      <c r="CX201" s="373" t="str">
        <f ca="1">+IF(OFFSET('Sanitation Data'!$F$31,0,10*ROW('Sanitation Data'!F195))="","",OFFSET('Sanitation Data'!$F$31,0,10*ROW('Sanitation Data'!F195)))</f>
        <v/>
      </c>
      <c r="CY201" s="373" t="str">
        <f ca="1">+IF(OFFSET('Sanitation Data'!$F$32,0,10*ROW('Sanitation Data'!F195))="","",OFFSET('Sanitation Data'!$F$32,0,10*ROW('Sanitation Data'!F195)))</f>
        <v/>
      </c>
      <c r="CZ201" s="373" t="str">
        <f ca="1">+IF(OFFSET('Sanitation Data'!$G$28,0,10*ROW('Sanitation Data'!G195))="","",OFFSET('Sanitation Data'!$G$28,0,10*ROW('Sanitation Data'!G195)))</f>
        <v/>
      </c>
      <c r="DA201" s="373" t="str">
        <f ca="1">+IF(OFFSET('Sanitation Data'!$G$29,0,10*ROW('Sanitation Data'!G195))="","",OFFSET('Sanitation Data'!$G$29,0,10*ROW('Sanitation Data'!G195)))</f>
        <v/>
      </c>
      <c r="DB201" s="373" t="str">
        <f ca="1">+IF(OFFSET('Sanitation Data'!$G$30,0,10*ROW('Sanitation Data'!G195))="","",OFFSET('Sanitation Data'!$G$30,0,10*ROW('Sanitation Data'!G195)))</f>
        <v/>
      </c>
      <c r="DC201" s="373" t="str">
        <f ca="1">+IF(OFFSET('Sanitation Data'!$G$31,0,10*ROW('Sanitation Data'!G195))="","",OFFSET('Sanitation Data'!$G$31,0,10*ROW('Sanitation Data'!G195)))</f>
        <v/>
      </c>
      <c r="DD201" s="373" t="str">
        <f ca="1">+IF(OFFSET('Sanitation Data'!$G$32,0,10*ROW('Sanitation Data'!G195))="","",OFFSET('Sanitation Data'!$G$32,0,10*ROW('Sanitation Data'!G195)))</f>
        <v/>
      </c>
      <c r="DE201" s="373" t="str">
        <f ca="1">+IF(OFFSET('Sanitation Data'!$H$28,0,10*ROW('Sanitation Data'!H195))="","",OFFSET('Sanitation Data'!$H$28,0,10*ROW('Sanitation Data'!H195)))</f>
        <v/>
      </c>
      <c r="DF201" s="373" t="str">
        <f ca="1">+IF(OFFSET('Sanitation Data'!$H$29,0,10*ROW('Sanitation Data'!H195))="","",OFFSET('Sanitation Data'!$H$29,0,10*ROW('Sanitation Data'!H195)))</f>
        <v/>
      </c>
      <c r="DG201" s="373" t="str">
        <f ca="1">+IF(OFFSET('Sanitation Data'!$H$30,0,10*ROW('Sanitation Data'!H195))="","",OFFSET('Sanitation Data'!$H$30,0,10*ROW('Sanitation Data'!H195)))</f>
        <v/>
      </c>
      <c r="DH201" s="373" t="str">
        <f ca="1">+IF(OFFSET('Sanitation Data'!$H$31,0,10*ROW('Sanitation Data'!H195))="","",OFFSET('Sanitation Data'!$H$31,0,10*ROW('Sanitation Data'!H195)))</f>
        <v/>
      </c>
      <c r="DI201" s="373" t="str">
        <f ca="1">+IF(OFFSET('Sanitation Data'!$H$32,0,10*ROW('Sanitation Data'!H195))="","",OFFSET('Sanitation Data'!$H$32,0,10*ROW('Sanitation Data'!H195)))</f>
        <v/>
      </c>
      <c r="DJ201" s="373" t="str">
        <f ca="1">+IF(OFFSET('Sanitation Data'!$I$28,0,10*ROW('Sanitation Data'!I195))="","",OFFSET('Sanitation Data'!$I$28,0,10*ROW('Sanitation Data'!I195)))</f>
        <v/>
      </c>
      <c r="DK201" s="373" t="str">
        <f ca="1">+IF(OFFSET('Sanitation Data'!$I$29,0,10*ROW('Sanitation Data'!I195))="","",OFFSET('Sanitation Data'!$I$29,0,10*ROW('Sanitation Data'!I195)))</f>
        <v/>
      </c>
      <c r="DL201" s="373" t="str">
        <f ca="1">+IF(OFFSET('Sanitation Data'!$I$30,0,10*ROW('Sanitation Data'!I195))="","",OFFSET('Sanitation Data'!$I$30,0,10*ROW('Sanitation Data'!I195)))</f>
        <v/>
      </c>
      <c r="DM201" s="373" t="str">
        <f ca="1">+IF(OFFSET('Sanitation Data'!$I$31,0,10*ROW('Sanitation Data'!I195))="","",OFFSET('Sanitation Data'!$I$31,0,10*ROW('Sanitation Data'!I195)))</f>
        <v/>
      </c>
      <c r="DN201" s="373" t="str">
        <f ca="1">+IF(OFFSET('Sanitation Data'!$I$32,0,10*ROW('Sanitation Data'!I195))="","",OFFSET('Sanitation Data'!$I$32,0,10*ROW('Sanitation Data'!I195)))</f>
        <v/>
      </c>
      <c r="DO201" s="373" t="str">
        <f ca="1">+IF(OFFSET('Hygiene Data'!$D$11,0,10*ROW('Hygiene Data'!D195))="","",OFFSET('Hygiene Data'!$D$11,0,10*ROW('Hygiene Data'!D195)))</f>
        <v/>
      </c>
      <c r="DP201" s="373" t="str">
        <f ca="1">+IF(OFFSET('Hygiene Data'!$D$12,0,10*ROW('Hygiene Data'!D195))="","",OFFSET('Hygiene Data'!$D$12,0,10*ROW('Hygiene Data'!D195)))</f>
        <v/>
      </c>
      <c r="DQ201" s="373" t="str">
        <f ca="1">+IF(OFFSET('Hygiene Data'!$D$13,0,10*ROW('Hygiene Data'!D195))="","",OFFSET('Hygiene Data'!$D$13,0,10*ROW('Hygiene Data'!D195)))</f>
        <v/>
      </c>
      <c r="DR201" s="373" t="str">
        <f ca="1">+IF(OFFSET('Hygiene Data'!$E$11,0,10*ROW('Hygiene Data'!E195))="","",OFFSET('Hygiene Data'!$E$11,0,10*ROW('Hygiene Data'!E195)))</f>
        <v/>
      </c>
      <c r="DS201" s="373" t="str">
        <f ca="1">+IF(OFFSET('Hygiene Data'!$E$12,0,10*ROW('Hygiene Data'!E195))="","",OFFSET('Hygiene Data'!$E$12,0,10*ROW('Hygiene Data'!E195)))</f>
        <v/>
      </c>
      <c r="DT201" s="373" t="str">
        <f ca="1">+IF(OFFSET('Hygiene Data'!$E$13,0,10*ROW('Hygiene Data'!E195))="","",OFFSET('Hygiene Data'!$E$13,0,10*ROW('Hygiene Data'!E195)))</f>
        <v/>
      </c>
      <c r="DU201" s="373" t="str">
        <f ca="1">+IF(OFFSET('Hygiene Data'!$F$11,0,10*ROW('Hygiene Data'!F195))="","",OFFSET('Hygiene Data'!$F$11,0,10*ROW('Hygiene Data'!F195)))</f>
        <v/>
      </c>
      <c r="DV201" s="373" t="str">
        <f ca="1">+IF(OFFSET('Hygiene Data'!$F$12,0,10*ROW('Hygiene Data'!F195))="","",OFFSET('Hygiene Data'!$F$12,0,10*ROW('Hygiene Data'!F195)))</f>
        <v/>
      </c>
      <c r="DW201" s="373" t="str">
        <f ca="1">+IF(OFFSET('Hygiene Data'!$F$13,0,10*ROW('Hygiene Data'!F195))="","",OFFSET('Hygiene Data'!$F$13,0,10*ROW('Hygiene Data'!F195)))</f>
        <v/>
      </c>
      <c r="DX201" s="373" t="str">
        <f ca="1">+IF(OFFSET('Hygiene Data'!$G$11,0,10*ROW('Hygiene Data'!G195))="","",OFFSET('Hygiene Data'!$G$11,0,10*ROW('Hygiene Data'!G195)))</f>
        <v/>
      </c>
      <c r="DY201" s="373" t="str">
        <f ca="1">+IF(OFFSET('Hygiene Data'!$G$12,0,10*ROW('Hygiene Data'!G195))="","",OFFSET('Hygiene Data'!$G$12,0,10*ROW('Hygiene Data'!G195)))</f>
        <v/>
      </c>
      <c r="DZ201" s="373" t="str">
        <f ca="1">+IF(OFFSET('Hygiene Data'!$G$13,0,10*ROW('Hygiene Data'!G195))="","",OFFSET('Hygiene Data'!$G$13,0,10*ROW('Hygiene Data'!G195)))</f>
        <v/>
      </c>
      <c r="EA201" s="373" t="str">
        <f ca="1">+IF(OFFSET('Hygiene Data'!$H$11,0,10*ROW('Hygiene Data'!H195))="","",OFFSET('Hygiene Data'!$H$11,0,10*ROW('Hygiene Data'!H195)))</f>
        <v/>
      </c>
      <c r="EB201" s="373" t="str">
        <f ca="1">+IF(OFFSET('Hygiene Data'!$H$12,0,10*ROW('Hygiene Data'!H195))="","",OFFSET('Hygiene Data'!$H$12,0,10*ROW('Hygiene Data'!H195)))</f>
        <v/>
      </c>
      <c r="EC201" s="373" t="str">
        <f ca="1">+IF(OFFSET('Hygiene Data'!$H$13,0,10*ROW('Hygiene Data'!H195))="","",OFFSET('Hygiene Data'!$H$13,0,10*ROW('Hygiene Data'!H195)))</f>
        <v/>
      </c>
      <c r="ED201" s="373" t="str">
        <f ca="1">+IF(OFFSET('Hygiene Data'!$I$11,0,10*ROW('Hygiene Data'!I195))="","",OFFSET('Hygiene Data'!$I$11,0,10*ROW('Hygiene Data'!I195)))</f>
        <v/>
      </c>
      <c r="EE201" s="373" t="str">
        <f ca="1">+IF(OFFSET('Hygiene Data'!$I$12,0,10*ROW('Hygiene Data'!I195))="","",OFFSET('Hygiene Data'!$I$12,0,10*ROW('Hygiene Data'!I195)))</f>
        <v/>
      </c>
      <c r="EF201" s="373" t="str">
        <f ca="1">+IF(OFFSET('Hygiene Data'!$I$13,0,10*ROW('Hygiene Data'!I195))="","",OFFSET('Hygiene Data'!$I$13,0,10*ROW('Hygiene Data'!I195)))</f>
        <v/>
      </c>
    </row>
    <row r="202" spans="1:136" x14ac:dyDescent="0.25">
      <c r="A202" s="482" t="str">
        <f ca="1">+IF(OFFSET('Water Data'!$B$2,0,10*ROW('Water Data'!E196))="","",OFFSET('Water Data'!$B$2,0,10*ROW('Water Data'!E196)))</f>
        <v/>
      </c>
      <c r="B202" s="48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9" t="str">
        <f t="shared" ca="1" si="3"/>
        <v/>
      </c>
      <c r="D202" s="51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3" t="str">
        <f ca="1">+IF(OFFSET('Water Data'!$D$27,0,10*ROW('Water Data'!D196))="","",OFFSET('Water Data'!$D$27,0,10*ROW('Water Data'!D196)))</f>
        <v/>
      </c>
      <c r="BT202" s="373" t="str">
        <f ca="1">+IF(OFFSET('Water Data'!$D$28,0,10*ROW('Water Data'!D196))="","",OFFSET('Water Data'!$D$28,0,10*ROW('Water Data'!D196)))</f>
        <v/>
      </c>
      <c r="BU202" s="373" t="str">
        <f ca="1">+IF(OFFSET('Water Data'!$D$29,0,10*ROW('Water Data'!D196))="","",OFFSET('Water Data'!$D$29,0,10*ROW('Water Data'!D196)))</f>
        <v/>
      </c>
      <c r="BV202" s="373" t="str">
        <f ca="1">+IF(OFFSET('Water Data'!$E$27,0,10*ROW('Water Data'!E196))="","",OFFSET('Water Data'!$E$27,0,10*ROW('Water Data'!E196)))</f>
        <v/>
      </c>
      <c r="BW202" s="373" t="str">
        <f ca="1">+IF(OFFSET('Water Data'!$E$28,0,10*ROW('Water Data'!E196))="","",OFFSET('Water Data'!$E$28,0,10*ROW('Water Data'!E196)))</f>
        <v/>
      </c>
      <c r="BX202" s="373" t="str">
        <f ca="1">+IF(OFFSET('Water Data'!$E$29,0,10*ROW('Water Data'!E196))="","",OFFSET('Water Data'!$E$29,0,10*ROW('Water Data'!E196)))</f>
        <v/>
      </c>
      <c r="BY202" s="373" t="str">
        <f ca="1">+IF(OFFSET('Water Data'!$F$27,0,10*ROW('Water Data'!F196))="","",OFFSET('Water Data'!$F$27,0,10*ROW('Water Data'!F196)))</f>
        <v/>
      </c>
      <c r="BZ202" s="373" t="str">
        <f ca="1">+IF(OFFSET('Water Data'!$F$28,0,10*ROW('Water Data'!F196))="","",OFFSET('Water Data'!$F$28,0,10*ROW('Water Data'!F196)))</f>
        <v/>
      </c>
      <c r="CA202" s="373" t="str">
        <f ca="1">+IF(OFFSET('Water Data'!$F$29,0,10*ROW('Water Data'!F196))="","",OFFSET('Water Data'!$F$29,0,10*ROW('Water Data'!F196)))</f>
        <v/>
      </c>
      <c r="CB202" s="373" t="str">
        <f ca="1">+IF(OFFSET('Water Data'!$G$27,0,10*ROW('Water Data'!G196))="","",OFFSET('Water Data'!$G$27,0,10*ROW('Water Data'!G196)))</f>
        <v/>
      </c>
      <c r="CC202" s="373" t="str">
        <f ca="1">+IF(OFFSET('Water Data'!$G$28,0,10*ROW('Water Data'!G196))="","",OFFSET('Water Data'!$G$28,0,10*ROW('Water Data'!G196)))</f>
        <v/>
      </c>
      <c r="CD202" s="373" t="str">
        <f ca="1">+IF(OFFSET('Water Data'!$G$29,0,10*ROW('Water Data'!G196))="","",OFFSET('Water Data'!$G$29,0,10*ROW('Water Data'!G196)))</f>
        <v/>
      </c>
      <c r="CE202" s="373" t="str">
        <f ca="1">+IF(OFFSET('Water Data'!$H$27,0,10*ROW('Water Data'!H196))="","",OFFSET('Water Data'!$H$27,0,10*ROW('Water Data'!H196)))</f>
        <v/>
      </c>
      <c r="CF202" s="373" t="str">
        <f ca="1">+IF(OFFSET('Water Data'!$H$28,0,10*ROW('Water Data'!H196))="","",OFFSET('Water Data'!$H$28,0,10*ROW('Water Data'!H196)))</f>
        <v/>
      </c>
      <c r="CG202" s="373" t="str">
        <f ca="1">+IF(OFFSET('Water Data'!$H$29,0,10*ROW('Water Data'!H196))="","",OFFSET('Water Data'!$H$29,0,10*ROW('Water Data'!H196)))</f>
        <v/>
      </c>
      <c r="CH202" s="373" t="str">
        <f ca="1">+IF(OFFSET('Water Data'!$I$27,0,10*ROW('Water Data'!I196))="","",OFFSET('Water Data'!$I$27,0,10*ROW('Water Data'!I196)))</f>
        <v/>
      </c>
      <c r="CI202" s="373" t="str">
        <f ca="1">+IF(OFFSET('Water Data'!$I$28,0,10*ROW('Water Data'!I196))="","",OFFSET('Water Data'!$I$28,0,10*ROW('Water Data'!I196)))</f>
        <v/>
      </c>
      <c r="CJ202" s="373" t="str">
        <f ca="1">+IF(OFFSET('Water Data'!$I$29,0,10*ROW('Water Data'!I196))="","",OFFSET('Water Data'!$I$29,0,10*ROW('Water Data'!I196)))</f>
        <v/>
      </c>
      <c r="CK202" s="373" t="str">
        <f ca="1">+IF(OFFSET('Sanitation Data'!$D$28,0,10*ROW('Sanitation Data'!D196))="","",OFFSET('Sanitation Data'!$D$28,0,10*ROW('Sanitation Data'!D196)))</f>
        <v/>
      </c>
      <c r="CL202" s="373" t="str">
        <f ca="1">+IF(OFFSET('Sanitation Data'!$D$29,0,10*ROW('Sanitation Data'!D196))="","",OFFSET('Sanitation Data'!$D$29,0,10*ROW('Sanitation Data'!D196)))</f>
        <v/>
      </c>
      <c r="CM202" s="373" t="str">
        <f ca="1">+IF(OFFSET('Sanitation Data'!$D$30,0,10*ROW('Sanitation Data'!D196))="","",OFFSET('Sanitation Data'!$D$30,0,10*ROW('Sanitation Data'!D196)))</f>
        <v/>
      </c>
      <c r="CN202" s="373" t="str">
        <f ca="1">+IF(OFFSET('Sanitation Data'!$D$31,0,10*ROW('Sanitation Data'!D196))="","",OFFSET('Sanitation Data'!$D$31,0,10*ROW('Sanitation Data'!D196)))</f>
        <v/>
      </c>
      <c r="CO202" s="373" t="str">
        <f ca="1">+IF(OFFSET('Sanitation Data'!$D$32,0,10*ROW('Sanitation Data'!D196))="","",OFFSET('Sanitation Data'!$D$32,0,10*ROW('Sanitation Data'!D196)))</f>
        <v/>
      </c>
      <c r="CP202" s="373" t="str">
        <f ca="1">+IF(OFFSET('Sanitation Data'!$E$28,0,10*ROW('Sanitation Data'!E196))="","",OFFSET('Sanitation Data'!$E$28,0,10*ROW('Sanitation Data'!E196)))</f>
        <v/>
      </c>
      <c r="CQ202" s="373" t="str">
        <f ca="1">+IF(OFFSET('Sanitation Data'!$E$29,0,10*ROW('Sanitation Data'!E196))="","",OFFSET('Sanitation Data'!$E$29,0,10*ROW('Sanitation Data'!E196)))</f>
        <v/>
      </c>
      <c r="CR202" s="373" t="str">
        <f ca="1">+IF(OFFSET('Sanitation Data'!$E$30,0,10*ROW('Sanitation Data'!E196))="","",OFFSET('Sanitation Data'!$E$30,0,10*ROW('Sanitation Data'!E196)))</f>
        <v/>
      </c>
      <c r="CS202" s="373" t="str">
        <f ca="1">+IF(OFFSET('Sanitation Data'!$E$31,0,10*ROW('Sanitation Data'!E196))="","",OFFSET('Sanitation Data'!$E$31,0,10*ROW('Sanitation Data'!E196)))</f>
        <v/>
      </c>
      <c r="CT202" s="373" t="str">
        <f ca="1">+IF(OFFSET('Sanitation Data'!$E$32,0,10*ROW('Sanitation Data'!E196))="","",OFFSET('Sanitation Data'!$E$32,0,10*ROW('Sanitation Data'!E196)))</f>
        <v/>
      </c>
      <c r="CU202" s="373" t="str">
        <f ca="1">+IF(OFFSET('Sanitation Data'!$F$28,0,10*ROW('Sanitation Data'!F196))="","",OFFSET('Sanitation Data'!$F$28,0,10*ROW('Sanitation Data'!F196)))</f>
        <v/>
      </c>
      <c r="CV202" s="373" t="str">
        <f ca="1">+IF(OFFSET('Sanitation Data'!$F$29,0,10*ROW('Sanitation Data'!F196))="","",OFFSET('Sanitation Data'!$F$29,0,10*ROW('Sanitation Data'!F196)))</f>
        <v/>
      </c>
      <c r="CW202" s="373" t="str">
        <f ca="1">+IF(OFFSET('Sanitation Data'!$F$30,0,10*ROW('Sanitation Data'!F196))="","",OFFSET('Sanitation Data'!$F$30,0,10*ROW('Sanitation Data'!F196)))</f>
        <v/>
      </c>
      <c r="CX202" s="373" t="str">
        <f ca="1">+IF(OFFSET('Sanitation Data'!$F$31,0,10*ROW('Sanitation Data'!F196))="","",OFFSET('Sanitation Data'!$F$31,0,10*ROW('Sanitation Data'!F196)))</f>
        <v/>
      </c>
      <c r="CY202" s="373" t="str">
        <f ca="1">+IF(OFFSET('Sanitation Data'!$F$32,0,10*ROW('Sanitation Data'!F196))="","",OFFSET('Sanitation Data'!$F$32,0,10*ROW('Sanitation Data'!F196)))</f>
        <v/>
      </c>
      <c r="CZ202" s="373" t="str">
        <f ca="1">+IF(OFFSET('Sanitation Data'!$G$28,0,10*ROW('Sanitation Data'!G196))="","",OFFSET('Sanitation Data'!$G$28,0,10*ROW('Sanitation Data'!G196)))</f>
        <v/>
      </c>
      <c r="DA202" s="373" t="str">
        <f ca="1">+IF(OFFSET('Sanitation Data'!$G$29,0,10*ROW('Sanitation Data'!G196))="","",OFFSET('Sanitation Data'!$G$29,0,10*ROW('Sanitation Data'!G196)))</f>
        <v/>
      </c>
      <c r="DB202" s="373" t="str">
        <f ca="1">+IF(OFFSET('Sanitation Data'!$G$30,0,10*ROW('Sanitation Data'!G196))="","",OFFSET('Sanitation Data'!$G$30,0,10*ROW('Sanitation Data'!G196)))</f>
        <v/>
      </c>
      <c r="DC202" s="373" t="str">
        <f ca="1">+IF(OFFSET('Sanitation Data'!$G$31,0,10*ROW('Sanitation Data'!G196))="","",OFFSET('Sanitation Data'!$G$31,0,10*ROW('Sanitation Data'!G196)))</f>
        <v/>
      </c>
      <c r="DD202" s="373" t="str">
        <f ca="1">+IF(OFFSET('Sanitation Data'!$G$32,0,10*ROW('Sanitation Data'!G196))="","",OFFSET('Sanitation Data'!$G$32,0,10*ROW('Sanitation Data'!G196)))</f>
        <v/>
      </c>
      <c r="DE202" s="373" t="str">
        <f ca="1">+IF(OFFSET('Sanitation Data'!$H$28,0,10*ROW('Sanitation Data'!H196))="","",OFFSET('Sanitation Data'!$H$28,0,10*ROW('Sanitation Data'!H196)))</f>
        <v/>
      </c>
      <c r="DF202" s="373" t="str">
        <f ca="1">+IF(OFFSET('Sanitation Data'!$H$29,0,10*ROW('Sanitation Data'!H196))="","",OFFSET('Sanitation Data'!$H$29,0,10*ROW('Sanitation Data'!H196)))</f>
        <v/>
      </c>
      <c r="DG202" s="373" t="str">
        <f ca="1">+IF(OFFSET('Sanitation Data'!$H$30,0,10*ROW('Sanitation Data'!H196))="","",OFFSET('Sanitation Data'!$H$30,0,10*ROW('Sanitation Data'!H196)))</f>
        <v/>
      </c>
      <c r="DH202" s="373" t="str">
        <f ca="1">+IF(OFFSET('Sanitation Data'!$H$31,0,10*ROW('Sanitation Data'!H196))="","",OFFSET('Sanitation Data'!$H$31,0,10*ROW('Sanitation Data'!H196)))</f>
        <v/>
      </c>
      <c r="DI202" s="373" t="str">
        <f ca="1">+IF(OFFSET('Sanitation Data'!$H$32,0,10*ROW('Sanitation Data'!H196))="","",OFFSET('Sanitation Data'!$H$32,0,10*ROW('Sanitation Data'!H196)))</f>
        <v/>
      </c>
      <c r="DJ202" s="373" t="str">
        <f ca="1">+IF(OFFSET('Sanitation Data'!$I$28,0,10*ROW('Sanitation Data'!I196))="","",OFFSET('Sanitation Data'!$I$28,0,10*ROW('Sanitation Data'!I196)))</f>
        <v/>
      </c>
      <c r="DK202" s="373" t="str">
        <f ca="1">+IF(OFFSET('Sanitation Data'!$I$29,0,10*ROW('Sanitation Data'!I196))="","",OFFSET('Sanitation Data'!$I$29,0,10*ROW('Sanitation Data'!I196)))</f>
        <v/>
      </c>
      <c r="DL202" s="373" t="str">
        <f ca="1">+IF(OFFSET('Sanitation Data'!$I$30,0,10*ROW('Sanitation Data'!I196))="","",OFFSET('Sanitation Data'!$I$30,0,10*ROW('Sanitation Data'!I196)))</f>
        <v/>
      </c>
      <c r="DM202" s="373" t="str">
        <f ca="1">+IF(OFFSET('Sanitation Data'!$I$31,0,10*ROW('Sanitation Data'!I196))="","",OFFSET('Sanitation Data'!$I$31,0,10*ROW('Sanitation Data'!I196)))</f>
        <v/>
      </c>
      <c r="DN202" s="373" t="str">
        <f ca="1">+IF(OFFSET('Sanitation Data'!$I$32,0,10*ROW('Sanitation Data'!I196))="","",OFFSET('Sanitation Data'!$I$32,0,10*ROW('Sanitation Data'!I196)))</f>
        <v/>
      </c>
      <c r="DO202" s="373" t="str">
        <f ca="1">+IF(OFFSET('Hygiene Data'!$D$11,0,10*ROW('Hygiene Data'!D196))="","",OFFSET('Hygiene Data'!$D$11,0,10*ROW('Hygiene Data'!D196)))</f>
        <v/>
      </c>
      <c r="DP202" s="373" t="str">
        <f ca="1">+IF(OFFSET('Hygiene Data'!$D$12,0,10*ROW('Hygiene Data'!D196))="","",OFFSET('Hygiene Data'!$D$12,0,10*ROW('Hygiene Data'!D196)))</f>
        <v/>
      </c>
      <c r="DQ202" s="373" t="str">
        <f ca="1">+IF(OFFSET('Hygiene Data'!$D$13,0,10*ROW('Hygiene Data'!D196))="","",OFFSET('Hygiene Data'!$D$13,0,10*ROW('Hygiene Data'!D196)))</f>
        <v/>
      </c>
      <c r="DR202" s="373" t="str">
        <f ca="1">+IF(OFFSET('Hygiene Data'!$E$11,0,10*ROW('Hygiene Data'!E196))="","",OFFSET('Hygiene Data'!$E$11,0,10*ROW('Hygiene Data'!E196)))</f>
        <v/>
      </c>
      <c r="DS202" s="373" t="str">
        <f ca="1">+IF(OFFSET('Hygiene Data'!$E$12,0,10*ROW('Hygiene Data'!E196))="","",OFFSET('Hygiene Data'!$E$12,0,10*ROW('Hygiene Data'!E196)))</f>
        <v/>
      </c>
      <c r="DT202" s="373" t="str">
        <f ca="1">+IF(OFFSET('Hygiene Data'!$E$13,0,10*ROW('Hygiene Data'!E196))="","",OFFSET('Hygiene Data'!$E$13,0,10*ROW('Hygiene Data'!E196)))</f>
        <v/>
      </c>
      <c r="DU202" s="373" t="str">
        <f ca="1">+IF(OFFSET('Hygiene Data'!$F$11,0,10*ROW('Hygiene Data'!F196))="","",OFFSET('Hygiene Data'!$F$11,0,10*ROW('Hygiene Data'!F196)))</f>
        <v/>
      </c>
      <c r="DV202" s="373" t="str">
        <f ca="1">+IF(OFFSET('Hygiene Data'!$F$12,0,10*ROW('Hygiene Data'!F196))="","",OFFSET('Hygiene Data'!$F$12,0,10*ROW('Hygiene Data'!F196)))</f>
        <v/>
      </c>
      <c r="DW202" s="373" t="str">
        <f ca="1">+IF(OFFSET('Hygiene Data'!$F$13,0,10*ROW('Hygiene Data'!F196))="","",OFFSET('Hygiene Data'!$F$13,0,10*ROW('Hygiene Data'!F196)))</f>
        <v/>
      </c>
      <c r="DX202" s="373" t="str">
        <f ca="1">+IF(OFFSET('Hygiene Data'!$G$11,0,10*ROW('Hygiene Data'!G196))="","",OFFSET('Hygiene Data'!$G$11,0,10*ROW('Hygiene Data'!G196)))</f>
        <v/>
      </c>
      <c r="DY202" s="373" t="str">
        <f ca="1">+IF(OFFSET('Hygiene Data'!$G$12,0,10*ROW('Hygiene Data'!G196))="","",OFFSET('Hygiene Data'!$G$12,0,10*ROW('Hygiene Data'!G196)))</f>
        <v/>
      </c>
      <c r="DZ202" s="373" t="str">
        <f ca="1">+IF(OFFSET('Hygiene Data'!$G$13,0,10*ROW('Hygiene Data'!G196))="","",OFFSET('Hygiene Data'!$G$13,0,10*ROW('Hygiene Data'!G196)))</f>
        <v/>
      </c>
      <c r="EA202" s="373" t="str">
        <f ca="1">+IF(OFFSET('Hygiene Data'!$H$11,0,10*ROW('Hygiene Data'!H196))="","",OFFSET('Hygiene Data'!$H$11,0,10*ROW('Hygiene Data'!H196)))</f>
        <v/>
      </c>
      <c r="EB202" s="373" t="str">
        <f ca="1">+IF(OFFSET('Hygiene Data'!$H$12,0,10*ROW('Hygiene Data'!H196))="","",OFFSET('Hygiene Data'!$H$12,0,10*ROW('Hygiene Data'!H196)))</f>
        <v/>
      </c>
      <c r="EC202" s="373" t="str">
        <f ca="1">+IF(OFFSET('Hygiene Data'!$H$13,0,10*ROW('Hygiene Data'!H196))="","",OFFSET('Hygiene Data'!$H$13,0,10*ROW('Hygiene Data'!H196)))</f>
        <v/>
      </c>
      <c r="ED202" s="373" t="str">
        <f ca="1">+IF(OFFSET('Hygiene Data'!$I$11,0,10*ROW('Hygiene Data'!I196))="","",OFFSET('Hygiene Data'!$I$11,0,10*ROW('Hygiene Data'!I196)))</f>
        <v/>
      </c>
      <c r="EE202" s="373" t="str">
        <f ca="1">+IF(OFFSET('Hygiene Data'!$I$12,0,10*ROW('Hygiene Data'!I196))="","",OFFSET('Hygiene Data'!$I$12,0,10*ROW('Hygiene Data'!I196)))</f>
        <v/>
      </c>
      <c r="EF202" s="373" t="str">
        <f ca="1">+IF(OFFSET('Hygiene Data'!$I$13,0,10*ROW('Hygiene Data'!I196))="","",OFFSET('Hygiene Data'!$I$13,0,10*ROW('Hygiene Data'!I196)))</f>
        <v/>
      </c>
    </row>
    <row r="203" spans="1:136" x14ac:dyDescent="0.25">
      <c r="A203" s="482" t="str">
        <f ca="1">+IF(OFFSET('Water Data'!$B$2,0,10*ROW('Water Data'!E197))="","",OFFSET('Water Data'!$B$2,0,10*ROW('Water Data'!E197)))</f>
        <v/>
      </c>
      <c r="B203" s="48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9" t="str">
        <f t="shared" ca="1" si="3"/>
        <v/>
      </c>
      <c r="D203" s="51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3" t="str">
        <f ca="1">+IF(OFFSET('Water Data'!$D$27,0,10*ROW('Water Data'!D197))="","",OFFSET('Water Data'!$D$27,0,10*ROW('Water Data'!D197)))</f>
        <v/>
      </c>
      <c r="BT203" s="373" t="str">
        <f ca="1">+IF(OFFSET('Water Data'!$D$28,0,10*ROW('Water Data'!D197))="","",OFFSET('Water Data'!$D$28,0,10*ROW('Water Data'!D197)))</f>
        <v/>
      </c>
      <c r="BU203" s="373" t="str">
        <f ca="1">+IF(OFFSET('Water Data'!$D$29,0,10*ROW('Water Data'!D197))="","",OFFSET('Water Data'!$D$29,0,10*ROW('Water Data'!D197)))</f>
        <v/>
      </c>
      <c r="BV203" s="373" t="str">
        <f ca="1">+IF(OFFSET('Water Data'!$E$27,0,10*ROW('Water Data'!E197))="","",OFFSET('Water Data'!$E$27,0,10*ROW('Water Data'!E197)))</f>
        <v/>
      </c>
      <c r="BW203" s="373" t="str">
        <f ca="1">+IF(OFFSET('Water Data'!$E$28,0,10*ROW('Water Data'!E197))="","",OFFSET('Water Data'!$E$28,0,10*ROW('Water Data'!E197)))</f>
        <v/>
      </c>
      <c r="BX203" s="373" t="str">
        <f ca="1">+IF(OFFSET('Water Data'!$E$29,0,10*ROW('Water Data'!E197))="","",OFFSET('Water Data'!$E$29,0,10*ROW('Water Data'!E197)))</f>
        <v/>
      </c>
      <c r="BY203" s="373" t="str">
        <f ca="1">+IF(OFFSET('Water Data'!$F$27,0,10*ROW('Water Data'!F197))="","",OFFSET('Water Data'!$F$27,0,10*ROW('Water Data'!F197)))</f>
        <v/>
      </c>
      <c r="BZ203" s="373" t="str">
        <f ca="1">+IF(OFFSET('Water Data'!$F$28,0,10*ROW('Water Data'!F197))="","",OFFSET('Water Data'!$F$28,0,10*ROW('Water Data'!F197)))</f>
        <v/>
      </c>
      <c r="CA203" s="373" t="str">
        <f ca="1">+IF(OFFSET('Water Data'!$F$29,0,10*ROW('Water Data'!F197))="","",OFFSET('Water Data'!$F$29,0,10*ROW('Water Data'!F197)))</f>
        <v/>
      </c>
      <c r="CB203" s="373" t="str">
        <f ca="1">+IF(OFFSET('Water Data'!$G$27,0,10*ROW('Water Data'!G197))="","",OFFSET('Water Data'!$G$27,0,10*ROW('Water Data'!G197)))</f>
        <v/>
      </c>
      <c r="CC203" s="373" t="str">
        <f ca="1">+IF(OFFSET('Water Data'!$G$28,0,10*ROW('Water Data'!G197))="","",OFFSET('Water Data'!$G$28,0,10*ROW('Water Data'!G197)))</f>
        <v/>
      </c>
      <c r="CD203" s="373" t="str">
        <f ca="1">+IF(OFFSET('Water Data'!$G$29,0,10*ROW('Water Data'!G197))="","",OFFSET('Water Data'!$G$29,0,10*ROW('Water Data'!G197)))</f>
        <v/>
      </c>
      <c r="CE203" s="373" t="str">
        <f ca="1">+IF(OFFSET('Water Data'!$H$27,0,10*ROW('Water Data'!H197))="","",OFFSET('Water Data'!$H$27,0,10*ROW('Water Data'!H197)))</f>
        <v/>
      </c>
      <c r="CF203" s="373" t="str">
        <f ca="1">+IF(OFFSET('Water Data'!$H$28,0,10*ROW('Water Data'!H197))="","",OFFSET('Water Data'!$H$28,0,10*ROW('Water Data'!H197)))</f>
        <v/>
      </c>
      <c r="CG203" s="373" t="str">
        <f ca="1">+IF(OFFSET('Water Data'!$H$29,0,10*ROW('Water Data'!H197))="","",OFFSET('Water Data'!$H$29,0,10*ROW('Water Data'!H197)))</f>
        <v/>
      </c>
      <c r="CH203" s="373" t="str">
        <f ca="1">+IF(OFFSET('Water Data'!$I$27,0,10*ROW('Water Data'!I197))="","",OFFSET('Water Data'!$I$27,0,10*ROW('Water Data'!I197)))</f>
        <v/>
      </c>
      <c r="CI203" s="373" t="str">
        <f ca="1">+IF(OFFSET('Water Data'!$I$28,0,10*ROW('Water Data'!I197))="","",OFFSET('Water Data'!$I$28,0,10*ROW('Water Data'!I197)))</f>
        <v/>
      </c>
      <c r="CJ203" s="373" t="str">
        <f ca="1">+IF(OFFSET('Water Data'!$I$29,0,10*ROW('Water Data'!I197))="","",OFFSET('Water Data'!$I$29,0,10*ROW('Water Data'!I197)))</f>
        <v/>
      </c>
      <c r="CK203" s="373" t="str">
        <f ca="1">+IF(OFFSET('Sanitation Data'!$D$28,0,10*ROW('Sanitation Data'!D197))="","",OFFSET('Sanitation Data'!$D$28,0,10*ROW('Sanitation Data'!D197)))</f>
        <v/>
      </c>
      <c r="CL203" s="373" t="str">
        <f ca="1">+IF(OFFSET('Sanitation Data'!$D$29,0,10*ROW('Sanitation Data'!D197))="","",OFFSET('Sanitation Data'!$D$29,0,10*ROW('Sanitation Data'!D197)))</f>
        <v/>
      </c>
      <c r="CM203" s="373" t="str">
        <f ca="1">+IF(OFFSET('Sanitation Data'!$D$30,0,10*ROW('Sanitation Data'!D197))="","",OFFSET('Sanitation Data'!$D$30,0,10*ROW('Sanitation Data'!D197)))</f>
        <v/>
      </c>
      <c r="CN203" s="373" t="str">
        <f ca="1">+IF(OFFSET('Sanitation Data'!$D$31,0,10*ROW('Sanitation Data'!D197))="","",OFFSET('Sanitation Data'!$D$31,0,10*ROW('Sanitation Data'!D197)))</f>
        <v/>
      </c>
      <c r="CO203" s="373" t="str">
        <f ca="1">+IF(OFFSET('Sanitation Data'!$D$32,0,10*ROW('Sanitation Data'!D197))="","",OFFSET('Sanitation Data'!$D$32,0,10*ROW('Sanitation Data'!D197)))</f>
        <v/>
      </c>
      <c r="CP203" s="373" t="str">
        <f ca="1">+IF(OFFSET('Sanitation Data'!$E$28,0,10*ROW('Sanitation Data'!E197))="","",OFFSET('Sanitation Data'!$E$28,0,10*ROW('Sanitation Data'!E197)))</f>
        <v/>
      </c>
      <c r="CQ203" s="373" t="str">
        <f ca="1">+IF(OFFSET('Sanitation Data'!$E$29,0,10*ROW('Sanitation Data'!E197))="","",OFFSET('Sanitation Data'!$E$29,0,10*ROW('Sanitation Data'!E197)))</f>
        <v/>
      </c>
      <c r="CR203" s="373" t="str">
        <f ca="1">+IF(OFFSET('Sanitation Data'!$E$30,0,10*ROW('Sanitation Data'!E197))="","",OFFSET('Sanitation Data'!$E$30,0,10*ROW('Sanitation Data'!E197)))</f>
        <v/>
      </c>
      <c r="CS203" s="373" t="str">
        <f ca="1">+IF(OFFSET('Sanitation Data'!$E$31,0,10*ROW('Sanitation Data'!E197))="","",OFFSET('Sanitation Data'!$E$31,0,10*ROW('Sanitation Data'!E197)))</f>
        <v/>
      </c>
      <c r="CT203" s="373" t="str">
        <f ca="1">+IF(OFFSET('Sanitation Data'!$E$32,0,10*ROW('Sanitation Data'!E197))="","",OFFSET('Sanitation Data'!$E$32,0,10*ROW('Sanitation Data'!E197)))</f>
        <v/>
      </c>
      <c r="CU203" s="373" t="str">
        <f ca="1">+IF(OFFSET('Sanitation Data'!$F$28,0,10*ROW('Sanitation Data'!F197))="","",OFFSET('Sanitation Data'!$F$28,0,10*ROW('Sanitation Data'!F197)))</f>
        <v/>
      </c>
      <c r="CV203" s="373" t="str">
        <f ca="1">+IF(OFFSET('Sanitation Data'!$F$29,0,10*ROW('Sanitation Data'!F197))="","",OFFSET('Sanitation Data'!$F$29,0,10*ROW('Sanitation Data'!F197)))</f>
        <v/>
      </c>
      <c r="CW203" s="373" t="str">
        <f ca="1">+IF(OFFSET('Sanitation Data'!$F$30,0,10*ROW('Sanitation Data'!F197))="","",OFFSET('Sanitation Data'!$F$30,0,10*ROW('Sanitation Data'!F197)))</f>
        <v/>
      </c>
      <c r="CX203" s="373" t="str">
        <f ca="1">+IF(OFFSET('Sanitation Data'!$F$31,0,10*ROW('Sanitation Data'!F197))="","",OFFSET('Sanitation Data'!$F$31,0,10*ROW('Sanitation Data'!F197)))</f>
        <v/>
      </c>
      <c r="CY203" s="373" t="str">
        <f ca="1">+IF(OFFSET('Sanitation Data'!$F$32,0,10*ROW('Sanitation Data'!F197))="","",OFFSET('Sanitation Data'!$F$32,0,10*ROW('Sanitation Data'!F197)))</f>
        <v/>
      </c>
      <c r="CZ203" s="373" t="str">
        <f ca="1">+IF(OFFSET('Sanitation Data'!$G$28,0,10*ROW('Sanitation Data'!G197))="","",OFFSET('Sanitation Data'!$G$28,0,10*ROW('Sanitation Data'!G197)))</f>
        <v/>
      </c>
      <c r="DA203" s="373" t="str">
        <f ca="1">+IF(OFFSET('Sanitation Data'!$G$29,0,10*ROW('Sanitation Data'!G197))="","",OFFSET('Sanitation Data'!$G$29,0,10*ROW('Sanitation Data'!G197)))</f>
        <v/>
      </c>
      <c r="DB203" s="373" t="str">
        <f ca="1">+IF(OFFSET('Sanitation Data'!$G$30,0,10*ROW('Sanitation Data'!G197))="","",OFFSET('Sanitation Data'!$G$30,0,10*ROW('Sanitation Data'!G197)))</f>
        <v/>
      </c>
      <c r="DC203" s="373" t="str">
        <f ca="1">+IF(OFFSET('Sanitation Data'!$G$31,0,10*ROW('Sanitation Data'!G197))="","",OFFSET('Sanitation Data'!$G$31,0,10*ROW('Sanitation Data'!G197)))</f>
        <v/>
      </c>
      <c r="DD203" s="373" t="str">
        <f ca="1">+IF(OFFSET('Sanitation Data'!$G$32,0,10*ROW('Sanitation Data'!G197))="","",OFFSET('Sanitation Data'!$G$32,0,10*ROW('Sanitation Data'!G197)))</f>
        <v/>
      </c>
      <c r="DE203" s="373" t="str">
        <f ca="1">+IF(OFFSET('Sanitation Data'!$H$28,0,10*ROW('Sanitation Data'!H197))="","",OFFSET('Sanitation Data'!$H$28,0,10*ROW('Sanitation Data'!H197)))</f>
        <v/>
      </c>
      <c r="DF203" s="373" t="str">
        <f ca="1">+IF(OFFSET('Sanitation Data'!$H$29,0,10*ROW('Sanitation Data'!H197))="","",OFFSET('Sanitation Data'!$H$29,0,10*ROW('Sanitation Data'!H197)))</f>
        <v/>
      </c>
      <c r="DG203" s="373" t="str">
        <f ca="1">+IF(OFFSET('Sanitation Data'!$H$30,0,10*ROW('Sanitation Data'!H197))="","",OFFSET('Sanitation Data'!$H$30,0,10*ROW('Sanitation Data'!H197)))</f>
        <v/>
      </c>
      <c r="DH203" s="373" t="str">
        <f ca="1">+IF(OFFSET('Sanitation Data'!$H$31,0,10*ROW('Sanitation Data'!H197))="","",OFFSET('Sanitation Data'!$H$31,0,10*ROW('Sanitation Data'!H197)))</f>
        <v/>
      </c>
      <c r="DI203" s="373" t="str">
        <f ca="1">+IF(OFFSET('Sanitation Data'!$H$32,0,10*ROW('Sanitation Data'!H197))="","",OFFSET('Sanitation Data'!$H$32,0,10*ROW('Sanitation Data'!H197)))</f>
        <v/>
      </c>
      <c r="DJ203" s="373" t="str">
        <f ca="1">+IF(OFFSET('Sanitation Data'!$I$28,0,10*ROW('Sanitation Data'!I197))="","",OFFSET('Sanitation Data'!$I$28,0,10*ROW('Sanitation Data'!I197)))</f>
        <v/>
      </c>
      <c r="DK203" s="373" t="str">
        <f ca="1">+IF(OFFSET('Sanitation Data'!$I$29,0,10*ROW('Sanitation Data'!I197))="","",OFFSET('Sanitation Data'!$I$29,0,10*ROW('Sanitation Data'!I197)))</f>
        <v/>
      </c>
      <c r="DL203" s="373" t="str">
        <f ca="1">+IF(OFFSET('Sanitation Data'!$I$30,0,10*ROW('Sanitation Data'!I197))="","",OFFSET('Sanitation Data'!$I$30,0,10*ROW('Sanitation Data'!I197)))</f>
        <v/>
      </c>
      <c r="DM203" s="373" t="str">
        <f ca="1">+IF(OFFSET('Sanitation Data'!$I$31,0,10*ROW('Sanitation Data'!I197))="","",OFFSET('Sanitation Data'!$I$31,0,10*ROW('Sanitation Data'!I197)))</f>
        <v/>
      </c>
      <c r="DN203" s="373" t="str">
        <f ca="1">+IF(OFFSET('Sanitation Data'!$I$32,0,10*ROW('Sanitation Data'!I197))="","",OFFSET('Sanitation Data'!$I$32,0,10*ROW('Sanitation Data'!I197)))</f>
        <v/>
      </c>
      <c r="DO203" s="373" t="str">
        <f ca="1">+IF(OFFSET('Hygiene Data'!$D$11,0,10*ROW('Hygiene Data'!D197))="","",OFFSET('Hygiene Data'!$D$11,0,10*ROW('Hygiene Data'!D197)))</f>
        <v/>
      </c>
      <c r="DP203" s="373" t="str">
        <f ca="1">+IF(OFFSET('Hygiene Data'!$D$12,0,10*ROW('Hygiene Data'!D197))="","",OFFSET('Hygiene Data'!$D$12,0,10*ROW('Hygiene Data'!D197)))</f>
        <v/>
      </c>
      <c r="DQ203" s="373" t="str">
        <f ca="1">+IF(OFFSET('Hygiene Data'!$D$13,0,10*ROW('Hygiene Data'!D197))="","",OFFSET('Hygiene Data'!$D$13,0,10*ROW('Hygiene Data'!D197)))</f>
        <v/>
      </c>
      <c r="DR203" s="373" t="str">
        <f ca="1">+IF(OFFSET('Hygiene Data'!$E$11,0,10*ROW('Hygiene Data'!E197))="","",OFFSET('Hygiene Data'!$E$11,0,10*ROW('Hygiene Data'!E197)))</f>
        <v/>
      </c>
      <c r="DS203" s="373" t="str">
        <f ca="1">+IF(OFFSET('Hygiene Data'!$E$12,0,10*ROW('Hygiene Data'!E197))="","",OFFSET('Hygiene Data'!$E$12,0,10*ROW('Hygiene Data'!E197)))</f>
        <v/>
      </c>
      <c r="DT203" s="373" t="str">
        <f ca="1">+IF(OFFSET('Hygiene Data'!$E$13,0,10*ROW('Hygiene Data'!E197))="","",OFFSET('Hygiene Data'!$E$13,0,10*ROW('Hygiene Data'!E197)))</f>
        <v/>
      </c>
      <c r="DU203" s="373" t="str">
        <f ca="1">+IF(OFFSET('Hygiene Data'!$F$11,0,10*ROW('Hygiene Data'!F197))="","",OFFSET('Hygiene Data'!$F$11,0,10*ROW('Hygiene Data'!F197)))</f>
        <v/>
      </c>
      <c r="DV203" s="373" t="str">
        <f ca="1">+IF(OFFSET('Hygiene Data'!$F$12,0,10*ROW('Hygiene Data'!F197))="","",OFFSET('Hygiene Data'!$F$12,0,10*ROW('Hygiene Data'!F197)))</f>
        <v/>
      </c>
      <c r="DW203" s="373" t="str">
        <f ca="1">+IF(OFFSET('Hygiene Data'!$F$13,0,10*ROW('Hygiene Data'!F197))="","",OFFSET('Hygiene Data'!$F$13,0,10*ROW('Hygiene Data'!F197)))</f>
        <v/>
      </c>
      <c r="DX203" s="373" t="str">
        <f ca="1">+IF(OFFSET('Hygiene Data'!$G$11,0,10*ROW('Hygiene Data'!G197))="","",OFFSET('Hygiene Data'!$G$11,0,10*ROW('Hygiene Data'!G197)))</f>
        <v/>
      </c>
      <c r="DY203" s="373" t="str">
        <f ca="1">+IF(OFFSET('Hygiene Data'!$G$12,0,10*ROW('Hygiene Data'!G197))="","",OFFSET('Hygiene Data'!$G$12,0,10*ROW('Hygiene Data'!G197)))</f>
        <v/>
      </c>
      <c r="DZ203" s="373" t="str">
        <f ca="1">+IF(OFFSET('Hygiene Data'!$G$13,0,10*ROW('Hygiene Data'!G197))="","",OFFSET('Hygiene Data'!$G$13,0,10*ROW('Hygiene Data'!G197)))</f>
        <v/>
      </c>
      <c r="EA203" s="373" t="str">
        <f ca="1">+IF(OFFSET('Hygiene Data'!$H$11,0,10*ROW('Hygiene Data'!H197))="","",OFFSET('Hygiene Data'!$H$11,0,10*ROW('Hygiene Data'!H197)))</f>
        <v/>
      </c>
      <c r="EB203" s="373" t="str">
        <f ca="1">+IF(OFFSET('Hygiene Data'!$H$12,0,10*ROW('Hygiene Data'!H197))="","",OFFSET('Hygiene Data'!$H$12,0,10*ROW('Hygiene Data'!H197)))</f>
        <v/>
      </c>
      <c r="EC203" s="373" t="str">
        <f ca="1">+IF(OFFSET('Hygiene Data'!$H$13,0,10*ROW('Hygiene Data'!H197))="","",OFFSET('Hygiene Data'!$H$13,0,10*ROW('Hygiene Data'!H197)))</f>
        <v/>
      </c>
      <c r="ED203" s="373" t="str">
        <f ca="1">+IF(OFFSET('Hygiene Data'!$I$11,0,10*ROW('Hygiene Data'!I197))="","",OFFSET('Hygiene Data'!$I$11,0,10*ROW('Hygiene Data'!I197)))</f>
        <v/>
      </c>
      <c r="EE203" s="373" t="str">
        <f ca="1">+IF(OFFSET('Hygiene Data'!$I$12,0,10*ROW('Hygiene Data'!I197))="","",OFFSET('Hygiene Data'!$I$12,0,10*ROW('Hygiene Data'!I197)))</f>
        <v/>
      </c>
      <c r="EF203" s="373" t="str">
        <f ca="1">+IF(OFFSET('Hygiene Data'!$I$13,0,10*ROW('Hygiene Data'!I197))="","",OFFSET('Hygiene Data'!$I$13,0,10*ROW('Hygiene Data'!I197)))</f>
        <v/>
      </c>
    </row>
    <row r="204" spans="1:136" x14ac:dyDescent="0.25">
      <c r="A204" s="482" t="str">
        <f ca="1">+IF(OFFSET('Water Data'!$B$2,0,10*ROW('Water Data'!E198))="","",OFFSET('Water Data'!$B$2,0,10*ROW('Water Data'!E198)))</f>
        <v/>
      </c>
      <c r="B204" s="48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9" t="str">
        <f t="shared" ca="1" si="3"/>
        <v/>
      </c>
      <c r="D204" s="51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3" t="str">
        <f ca="1">+IF(OFFSET('Water Data'!$D$27,0,10*ROW('Water Data'!D198))="","",OFFSET('Water Data'!$D$27,0,10*ROW('Water Data'!D198)))</f>
        <v/>
      </c>
      <c r="BT204" s="373" t="str">
        <f ca="1">+IF(OFFSET('Water Data'!$D$28,0,10*ROW('Water Data'!D198))="","",OFFSET('Water Data'!$D$28,0,10*ROW('Water Data'!D198)))</f>
        <v/>
      </c>
      <c r="BU204" s="373" t="str">
        <f ca="1">+IF(OFFSET('Water Data'!$D$29,0,10*ROW('Water Data'!D198))="","",OFFSET('Water Data'!$D$29,0,10*ROW('Water Data'!D198)))</f>
        <v/>
      </c>
      <c r="BV204" s="373" t="str">
        <f ca="1">+IF(OFFSET('Water Data'!$E$27,0,10*ROW('Water Data'!E198))="","",OFFSET('Water Data'!$E$27,0,10*ROW('Water Data'!E198)))</f>
        <v/>
      </c>
      <c r="BW204" s="373" t="str">
        <f ca="1">+IF(OFFSET('Water Data'!$E$28,0,10*ROW('Water Data'!E198))="","",OFFSET('Water Data'!$E$28,0,10*ROW('Water Data'!E198)))</f>
        <v/>
      </c>
      <c r="BX204" s="373" t="str">
        <f ca="1">+IF(OFFSET('Water Data'!$E$29,0,10*ROW('Water Data'!E198))="","",OFFSET('Water Data'!$E$29,0,10*ROW('Water Data'!E198)))</f>
        <v/>
      </c>
      <c r="BY204" s="373" t="str">
        <f ca="1">+IF(OFFSET('Water Data'!$F$27,0,10*ROW('Water Data'!F198))="","",OFFSET('Water Data'!$F$27,0,10*ROW('Water Data'!F198)))</f>
        <v/>
      </c>
      <c r="BZ204" s="373" t="str">
        <f ca="1">+IF(OFFSET('Water Data'!$F$28,0,10*ROW('Water Data'!F198))="","",OFFSET('Water Data'!$F$28,0,10*ROW('Water Data'!F198)))</f>
        <v/>
      </c>
      <c r="CA204" s="373" t="str">
        <f ca="1">+IF(OFFSET('Water Data'!$F$29,0,10*ROW('Water Data'!F198))="","",OFFSET('Water Data'!$F$29,0,10*ROW('Water Data'!F198)))</f>
        <v/>
      </c>
      <c r="CB204" s="373" t="str">
        <f ca="1">+IF(OFFSET('Water Data'!$G$27,0,10*ROW('Water Data'!G198))="","",OFFSET('Water Data'!$G$27,0,10*ROW('Water Data'!G198)))</f>
        <v/>
      </c>
      <c r="CC204" s="373" t="str">
        <f ca="1">+IF(OFFSET('Water Data'!$G$28,0,10*ROW('Water Data'!G198))="","",OFFSET('Water Data'!$G$28,0,10*ROW('Water Data'!G198)))</f>
        <v/>
      </c>
      <c r="CD204" s="373" t="str">
        <f ca="1">+IF(OFFSET('Water Data'!$G$29,0,10*ROW('Water Data'!G198))="","",OFFSET('Water Data'!$G$29,0,10*ROW('Water Data'!G198)))</f>
        <v/>
      </c>
      <c r="CE204" s="373" t="str">
        <f ca="1">+IF(OFFSET('Water Data'!$H$27,0,10*ROW('Water Data'!H198))="","",OFFSET('Water Data'!$H$27,0,10*ROW('Water Data'!H198)))</f>
        <v/>
      </c>
      <c r="CF204" s="373" t="str">
        <f ca="1">+IF(OFFSET('Water Data'!$H$28,0,10*ROW('Water Data'!H198))="","",OFFSET('Water Data'!$H$28,0,10*ROW('Water Data'!H198)))</f>
        <v/>
      </c>
      <c r="CG204" s="373" t="str">
        <f ca="1">+IF(OFFSET('Water Data'!$H$29,0,10*ROW('Water Data'!H198))="","",OFFSET('Water Data'!$H$29,0,10*ROW('Water Data'!H198)))</f>
        <v/>
      </c>
      <c r="CH204" s="373" t="str">
        <f ca="1">+IF(OFFSET('Water Data'!$I$27,0,10*ROW('Water Data'!I198))="","",OFFSET('Water Data'!$I$27,0,10*ROW('Water Data'!I198)))</f>
        <v/>
      </c>
      <c r="CI204" s="373" t="str">
        <f ca="1">+IF(OFFSET('Water Data'!$I$28,0,10*ROW('Water Data'!I198))="","",OFFSET('Water Data'!$I$28,0,10*ROW('Water Data'!I198)))</f>
        <v/>
      </c>
      <c r="CJ204" s="373" t="str">
        <f ca="1">+IF(OFFSET('Water Data'!$I$29,0,10*ROW('Water Data'!I198))="","",OFFSET('Water Data'!$I$29,0,10*ROW('Water Data'!I198)))</f>
        <v/>
      </c>
      <c r="CK204" s="373" t="str">
        <f ca="1">+IF(OFFSET('Sanitation Data'!$D$28,0,10*ROW('Sanitation Data'!D198))="","",OFFSET('Sanitation Data'!$D$28,0,10*ROW('Sanitation Data'!D198)))</f>
        <v/>
      </c>
      <c r="CL204" s="373" t="str">
        <f ca="1">+IF(OFFSET('Sanitation Data'!$D$29,0,10*ROW('Sanitation Data'!D198))="","",OFFSET('Sanitation Data'!$D$29,0,10*ROW('Sanitation Data'!D198)))</f>
        <v/>
      </c>
      <c r="CM204" s="373" t="str">
        <f ca="1">+IF(OFFSET('Sanitation Data'!$D$30,0,10*ROW('Sanitation Data'!D198))="","",OFFSET('Sanitation Data'!$D$30,0,10*ROW('Sanitation Data'!D198)))</f>
        <v/>
      </c>
      <c r="CN204" s="373" t="str">
        <f ca="1">+IF(OFFSET('Sanitation Data'!$D$31,0,10*ROW('Sanitation Data'!D198))="","",OFFSET('Sanitation Data'!$D$31,0,10*ROW('Sanitation Data'!D198)))</f>
        <v/>
      </c>
      <c r="CO204" s="373" t="str">
        <f ca="1">+IF(OFFSET('Sanitation Data'!$D$32,0,10*ROW('Sanitation Data'!D198))="","",OFFSET('Sanitation Data'!$D$32,0,10*ROW('Sanitation Data'!D198)))</f>
        <v/>
      </c>
      <c r="CP204" s="373" t="str">
        <f ca="1">+IF(OFFSET('Sanitation Data'!$E$28,0,10*ROW('Sanitation Data'!E198))="","",OFFSET('Sanitation Data'!$E$28,0,10*ROW('Sanitation Data'!E198)))</f>
        <v/>
      </c>
      <c r="CQ204" s="373" t="str">
        <f ca="1">+IF(OFFSET('Sanitation Data'!$E$29,0,10*ROW('Sanitation Data'!E198))="","",OFFSET('Sanitation Data'!$E$29,0,10*ROW('Sanitation Data'!E198)))</f>
        <v/>
      </c>
      <c r="CR204" s="373" t="str">
        <f ca="1">+IF(OFFSET('Sanitation Data'!$E$30,0,10*ROW('Sanitation Data'!E198))="","",OFFSET('Sanitation Data'!$E$30,0,10*ROW('Sanitation Data'!E198)))</f>
        <v/>
      </c>
      <c r="CS204" s="373" t="str">
        <f ca="1">+IF(OFFSET('Sanitation Data'!$E$31,0,10*ROW('Sanitation Data'!E198))="","",OFFSET('Sanitation Data'!$E$31,0,10*ROW('Sanitation Data'!E198)))</f>
        <v/>
      </c>
      <c r="CT204" s="373" t="str">
        <f ca="1">+IF(OFFSET('Sanitation Data'!$E$32,0,10*ROW('Sanitation Data'!E198))="","",OFFSET('Sanitation Data'!$E$32,0,10*ROW('Sanitation Data'!E198)))</f>
        <v/>
      </c>
      <c r="CU204" s="373" t="str">
        <f ca="1">+IF(OFFSET('Sanitation Data'!$F$28,0,10*ROW('Sanitation Data'!F198))="","",OFFSET('Sanitation Data'!$F$28,0,10*ROW('Sanitation Data'!F198)))</f>
        <v/>
      </c>
      <c r="CV204" s="373" t="str">
        <f ca="1">+IF(OFFSET('Sanitation Data'!$F$29,0,10*ROW('Sanitation Data'!F198))="","",OFFSET('Sanitation Data'!$F$29,0,10*ROW('Sanitation Data'!F198)))</f>
        <v/>
      </c>
      <c r="CW204" s="373" t="str">
        <f ca="1">+IF(OFFSET('Sanitation Data'!$F$30,0,10*ROW('Sanitation Data'!F198))="","",OFFSET('Sanitation Data'!$F$30,0,10*ROW('Sanitation Data'!F198)))</f>
        <v/>
      </c>
      <c r="CX204" s="373" t="str">
        <f ca="1">+IF(OFFSET('Sanitation Data'!$F$31,0,10*ROW('Sanitation Data'!F198))="","",OFFSET('Sanitation Data'!$F$31,0,10*ROW('Sanitation Data'!F198)))</f>
        <v/>
      </c>
      <c r="CY204" s="373" t="str">
        <f ca="1">+IF(OFFSET('Sanitation Data'!$F$32,0,10*ROW('Sanitation Data'!F198))="","",OFFSET('Sanitation Data'!$F$32,0,10*ROW('Sanitation Data'!F198)))</f>
        <v/>
      </c>
      <c r="CZ204" s="373" t="str">
        <f ca="1">+IF(OFFSET('Sanitation Data'!$G$28,0,10*ROW('Sanitation Data'!G198))="","",OFFSET('Sanitation Data'!$G$28,0,10*ROW('Sanitation Data'!G198)))</f>
        <v/>
      </c>
      <c r="DA204" s="373" t="str">
        <f ca="1">+IF(OFFSET('Sanitation Data'!$G$29,0,10*ROW('Sanitation Data'!G198))="","",OFFSET('Sanitation Data'!$G$29,0,10*ROW('Sanitation Data'!G198)))</f>
        <v/>
      </c>
      <c r="DB204" s="373" t="str">
        <f ca="1">+IF(OFFSET('Sanitation Data'!$G$30,0,10*ROW('Sanitation Data'!G198))="","",OFFSET('Sanitation Data'!$G$30,0,10*ROW('Sanitation Data'!G198)))</f>
        <v/>
      </c>
      <c r="DC204" s="373" t="str">
        <f ca="1">+IF(OFFSET('Sanitation Data'!$G$31,0,10*ROW('Sanitation Data'!G198))="","",OFFSET('Sanitation Data'!$G$31,0,10*ROW('Sanitation Data'!G198)))</f>
        <v/>
      </c>
      <c r="DD204" s="373" t="str">
        <f ca="1">+IF(OFFSET('Sanitation Data'!$G$32,0,10*ROW('Sanitation Data'!G198))="","",OFFSET('Sanitation Data'!$G$32,0,10*ROW('Sanitation Data'!G198)))</f>
        <v/>
      </c>
      <c r="DE204" s="373" t="str">
        <f ca="1">+IF(OFFSET('Sanitation Data'!$H$28,0,10*ROW('Sanitation Data'!H198))="","",OFFSET('Sanitation Data'!$H$28,0,10*ROW('Sanitation Data'!H198)))</f>
        <v/>
      </c>
      <c r="DF204" s="373" t="str">
        <f ca="1">+IF(OFFSET('Sanitation Data'!$H$29,0,10*ROW('Sanitation Data'!H198))="","",OFFSET('Sanitation Data'!$H$29,0,10*ROW('Sanitation Data'!H198)))</f>
        <v/>
      </c>
      <c r="DG204" s="373" t="str">
        <f ca="1">+IF(OFFSET('Sanitation Data'!$H$30,0,10*ROW('Sanitation Data'!H198))="","",OFFSET('Sanitation Data'!$H$30,0,10*ROW('Sanitation Data'!H198)))</f>
        <v/>
      </c>
      <c r="DH204" s="373" t="str">
        <f ca="1">+IF(OFFSET('Sanitation Data'!$H$31,0,10*ROW('Sanitation Data'!H198))="","",OFFSET('Sanitation Data'!$H$31,0,10*ROW('Sanitation Data'!H198)))</f>
        <v/>
      </c>
      <c r="DI204" s="373" t="str">
        <f ca="1">+IF(OFFSET('Sanitation Data'!$H$32,0,10*ROW('Sanitation Data'!H198))="","",OFFSET('Sanitation Data'!$H$32,0,10*ROW('Sanitation Data'!H198)))</f>
        <v/>
      </c>
      <c r="DJ204" s="373" t="str">
        <f ca="1">+IF(OFFSET('Sanitation Data'!$I$28,0,10*ROW('Sanitation Data'!I198))="","",OFFSET('Sanitation Data'!$I$28,0,10*ROW('Sanitation Data'!I198)))</f>
        <v/>
      </c>
      <c r="DK204" s="373" t="str">
        <f ca="1">+IF(OFFSET('Sanitation Data'!$I$29,0,10*ROW('Sanitation Data'!I198))="","",OFFSET('Sanitation Data'!$I$29,0,10*ROW('Sanitation Data'!I198)))</f>
        <v/>
      </c>
      <c r="DL204" s="373" t="str">
        <f ca="1">+IF(OFFSET('Sanitation Data'!$I$30,0,10*ROW('Sanitation Data'!I198))="","",OFFSET('Sanitation Data'!$I$30,0,10*ROW('Sanitation Data'!I198)))</f>
        <v/>
      </c>
      <c r="DM204" s="373" t="str">
        <f ca="1">+IF(OFFSET('Sanitation Data'!$I$31,0,10*ROW('Sanitation Data'!I198))="","",OFFSET('Sanitation Data'!$I$31,0,10*ROW('Sanitation Data'!I198)))</f>
        <v/>
      </c>
      <c r="DN204" s="373" t="str">
        <f ca="1">+IF(OFFSET('Sanitation Data'!$I$32,0,10*ROW('Sanitation Data'!I198))="","",OFFSET('Sanitation Data'!$I$32,0,10*ROW('Sanitation Data'!I198)))</f>
        <v/>
      </c>
      <c r="DO204" s="373" t="str">
        <f ca="1">+IF(OFFSET('Hygiene Data'!$D$11,0,10*ROW('Hygiene Data'!D198))="","",OFFSET('Hygiene Data'!$D$11,0,10*ROW('Hygiene Data'!D198)))</f>
        <v/>
      </c>
      <c r="DP204" s="373" t="str">
        <f ca="1">+IF(OFFSET('Hygiene Data'!$D$12,0,10*ROW('Hygiene Data'!D198))="","",OFFSET('Hygiene Data'!$D$12,0,10*ROW('Hygiene Data'!D198)))</f>
        <v/>
      </c>
      <c r="DQ204" s="373" t="str">
        <f ca="1">+IF(OFFSET('Hygiene Data'!$D$13,0,10*ROW('Hygiene Data'!D198))="","",OFFSET('Hygiene Data'!$D$13,0,10*ROW('Hygiene Data'!D198)))</f>
        <v/>
      </c>
      <c r="DR204" s="373" t="str">
        <f ca="1">+IF(OFFSET('Hygiene Data'!$E$11,0,10*ROW('Hygiene Data'!E198))="","",OFFSET('Hygiene Data'!$E$11,0,10*ROW('Hygiene Data'!E198)))</f>
        <v/>
      </c>
      <c r="DS204" s="373" t="str">
        <f ca="1">+IF(OFFSET('Hygiene Data'!$E$12,0,10*ROW('Hygiene Data'!E198))="","",OFFSET('Hygiene Data'!$E$12,0,10*ROW('Hygiene Data'!E198)))</f>
        <v/>
      </c>
      <c r="DT204" s="373" t="str">
        <f ca="1">+IF(OFFSET('Hygiene Data'!$E$13,0,10*ROW('Hygiene Data'!E198))="","",OFFSET('Hygiene Data'!$E$13,0,10*ROW('Hygiene Data'!E198)))</f>
        <v/>
      </c>
      <c r="DU204" s="373" t="str">
        <f ca="1">+IF(OFFSET('Hygiene Data'!$F$11,0,10*ROW('Hygiene Data'!F198))="","",OFFSET('Hygiene Data'!$F$11,0,10*ROW('Hygiene Data'!F198)))</f>
        <v/>
      </c>
      <c r="DV204" s="373" t="str">
        <f ca="1">+IF(OFFSET('Hygiene Data'!$F$12,0,10*ROW('Hygiene Data'!F198))="","",OFFSET('Hygiene Data'!$F$12,0,10*ROW('Hygiene Data'!F198)))</f>
        <v/>
      </c>
      <c r="DW204" s="373" t="str">
        <f ca="1">+IF(OFFSET('Hygiene Data'!$F$13,0,10*ROW('Hygiene Data'!F198))="","",OFFSET('Hygiene Data'!$F$13,0,10*ROW('Hygiene Data'!F198)))</f>
        <v/>
      </c>
      <c r="DX204" s="373" t="str">
        <f ca="1">+IF(OFFSET('Hygiene Data'!$G$11,0,10*ROW('Hygiene Data'!G198))="","",OFFSET('Hygiene Data'!$G$11,0,10*ROW('Hygiene Data'!G198)))</f>
        <v/>
      </c>
      <c r="DY204" s="373" t="str">
        <f ca="1">+IF(OFFSET('Hygiene Data'!$G$12,0,10*ROW('Hygiene Data'!G198))="","",OFFSET('Hygiene Data'!$G$12,0,10*ROW('Hygiene Data'!G198)))</f>
        <v/>
      </c>
      <c r="DZ204" s="373" t="str">
        <f ca="1">+IF(OFFSET('Hygiene Data'!$G$13,0,10*ROW('Hygiene Data'!G198))="","",OFFSET('Hygiene Data'!$G$13,0,10*ROW('Hygiene Data'!G198)))</f>
        <v/>
      </c>
      <c r="EA204" s="373" t="str">
        <f ca="1">+IF(OFFSET('Hygiene Data'!$H$11,0,10*ROW('Hygiene Data'!H198))="","",OFFSET('Hygiene Data'!$H$11,0,10*ROW('Hygiene Data'!H198)))</f>
        <v/>
      </c>
      <c r="EB204" s="373" t="str">
        <f ca="1">+IF(OFFSET('Hygiene Data'!$H$12,0,10*ROW('Hygiene Data'!H198))="","",OFFSET('Hygiene Data'!$H$12,0,10*ROW('Hygiene Data'!H198)))</f>
        <v/>
      </c>
      <c r="EC204" s="373" t="str">
        <f ca="1">+IF(OFFSET('Hygiene Data'!$H$13,0,10*ROW('Hygiene Data'!H198))="","",OFFSET('Hygiene Data'!$H$13,0,10*ROW('Hygiene Data'!H198)))</f>
        <v/>
      </c>
      <c r="ED204" s="373" t="str">
        <f ca="1">+IF(OFFSET('Hygiene Data'!$I$11,0,10*ROW('Hygiene Data'!I198))="","",OFFSET('Hygiene Data'!$I$11,0,10*ROW('Hygiene Data'!I198)))</f>
        <v/>
      </c>
      <c r="EE204" s="373" t="str">
        <f ca="1">+IF(OFFSET('Hygiene Data'!$I$12,0,10*ROW('Hygiene Data'!I198))="","",OFFSET('Hygiene Data'!$I$12,0,10*ROW('Hygiene Data'!I198)))</f>
        <v/>
      </c>
      <c r="EF204" s="373" t="str">
        <f ca="1">+IF(OFFSET('Hygiene Data'!$I$13,0,10*ROW('Hygiene Data'!I198))="","",OFFSET('Hygiene Data'!$I$13,0,10*ROW('Hygiene Data'!I198)))</f>
        <v/>
      </c>
    </row>
    <row r="205" spans="1:136" x14ac:dyDescent="0.25">
      <c r="A205" s="482" t="str">
        <f ca="1">+IF(OFFSET('Water Data'!$B$2,0,10*ROW('Water Data'!E199))="","",OFFSET('Water Data'!$B$2,0,10*ROW('Water Data'!E199)))</f>
        <v/>
      </c>
      <c r="B205" s="48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9" t="str">
        <f t="shared" ca="1" si="3"/>
        <v/>
      </c>
      <c r="D205" s="51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3" t="str">
        <f ca="1">+IF(OFFSET('Water Data'!$D$27,0,10*ROW('Water Data'!D199))="","",OFFSET('Water Data'!$D$27,0,10*ROW('Water Data'!D199)))</f>
        <v/>
      </c>
      <c r="BT205" s="373" t="str">
        <f ca="1">+IF(OFFSET('Water Data'!$D$28,0,10*ROW('Water Data'!D199))="","",OFFSET('Water Data'!$D$28,0,10*ROW('Water Data'!D199)))</f>
        <v/>
      </c>
      <c r="BU205" s="373" t="str">
        <f ca="1">+IF(OFFSET('Water Data'!$D$29,0,10*ROW('Water Data'!D199))="","",OFFSET('Water Data'!$D$29,0,10*ROW('Water Data'!D199)))</f>
        <v/>
      </c>
      <c r="BV205" s="373" t="str">
        <f ca="1">+IF(OFFSET('Water Data'!$E$27,0,10*ROW('Water Data'!E199))="","",OFFSET('Water Data'!$E$27,0,10*ROW('Water Data'!E199)))</f>
        <v/>
      </c>
      <c r="BW205" s="373" t="str">
        <f ca="1">+IF(OFFSET('Water Data'!$E$28,0,10*ROW('Water Data'!E199))="","",OFFSET('Water Data'!$E$28,0,10*ROW('Water Data'!E199)))</f>
        <v/>
      </c>
      <c r="BX205" s="373" t="str">
        <f ca="1">+IF(OFFSET('Water Data'!$E$29,0,10*ROW('Water Data'!E199))="","",OFFSET('Water Data'!$E$29,0,10*ROW('Water Data'!E199)))</f>
        <v/>
      </c>
      <c r="BY205" s="373" t="str">
        <f ca="1">+IF(OFFSET('Water Data'!$F$27,0,10*ROW('Water Data'!F199))="","",OFFSET('Water Data'!$F$27,0,10*ROW('Water Data'!F199)))</f>
        <v/>
      </c>
      <c r="BZ205" s="373" t="str">
        <f ca="1">+IF(OFFSET('Water Data'!$F$28,0,10*ROW('Water Data'!F199))="","",OFFSET('Water Data'!$F$28,0,10*ROW('Water Data'!F199)))</f>
        <v/>
      </c>
      <c r="CA205" s="373" t="str">
        <f ca="1">+IF(OFFSET('Water Data'!$F$29,0,10*ROW('Water Data'!F199))="","",OFFSET('Water Data'!$F$29,0,10*ROW('Water Data'!F199)))</f>
        <v/>
      </c>
      <c r="CB205" s="373" t="str">
        <f ca="1">+IF(OFFSET('Water Data'!$G$27,0,10*ROW('Water Data'!G199))="","",OFFSET('Water Data'!$G$27,0,10*ROW('Water Data'!G199)))</f>
        <v/>
      </c>
      <c r="CC205" s="373" t="str">
        <f ca="1">+IF(OFFSET('Water Data'!$G$28,0,10*ROW('Water Data'!G199))="","",OFFSET('Water Data'!$G$28,0,10*ROW('Water Data'!G199)))</f>
        <v/>
      </c>
      <c r="CD205" s="373" t="str">
        <f ca="1">+IF(OFFSET('Water Data'!$G$29,0,10*ROW('Water Data'!G199))="","",OFFSET('Water Data'!$G$29,0,10*ROW('Water Data'!G199)))</f>
        <v/>
      </c>
      <c r="CE205" s="373" t="str">
        <f ca="1">+IF(OFFSET('Water Data'!$H$27,0,10*ROW('Water Data'!H199))="","",OFFSET('Water Data'!$H$27,0,10*ROW('Water Data'!H199)))</f>
        <v/>
      </c>
      <c r="CF205" s="373" t="str">
        <f ca="1">+IF(OFFSET('Water Data'!$H$28,0,10*ROW('Water Data'!H199))="","",OFFSET('Water Data'!$H$28,0,10*ROW('Water Data'!H199)))</f>
        <v/>
      </c>
      <c r="CG205" s="373" t="str">
        <f ca="1">+IF(OFFSET('Water Data'!$H$29,0,10*ROW('Water Data'!H199))="","",OFFSET('Water Data'!$H$29,0,10*ROW('Water Data'!H199)))</f>
        <v/>
      </c>
      <c r="CH205" s="373" t="str">
        <f ca="1">+IF(OFFSET('Water Data'!$I$27,0,10*ROW('Water Data'!I199))="","",OFFSET('Water Data'!$I$27,0,10*ROW('Water Data'!I199)))</f>
        <v/>
      </c>
      <c r="CI205" s="373" t="str">
        <f ca="1">+IF(OFFSET('Water Data'!$I$28,0,10*ROW('Water Data'!I199))="","",OFFSET('Water Data'!$I$28,0,10*ROW('Water Data'!I199)))</f>
        <v/>
      </c>
      <c r="CJ205" s="373" t="str">
        <f ca="1">+IF(OFFSET('Water Data'!$I$29,0,10*ROW('Water Data'!I199))="","",OFFSET('Water Data'!$I$29,0,10*ROW('Water Data'!I199)))</f>
        <v/>
      </c>
      <c r="CK205" s="373" t="str">
        <f ca="1">+IF(OFFSET('Sanitation Data'!$D$28,0,10*ROW('Sanitation Data'!D199))="","",OFFSET('Sanitation Data'!$D$28,0,10*ROW('Sanitation Data'!D199)))</f>
        <v/>
      </c>
      <c r="CL205" s="373" t="str">
        <f ca="1">+IF(OFFSET('Sanitation Data'!$D$29,0,10*ROW('Sanitation Data'!D199))="","",OFFSET('Sanitation Data'!$D$29,0,10*ROW('Sanitation Data'!D199)))</f>
        <v/>
      </c>
      <c r="CM205" s="373" t="str">
        <f ca="1">+IF(OFFSET('Sanitation Data'!$D$30,0,10*ROW('Sanitation Data'!D199))="","",OFFSET('Sanitation Data'!$D$30,0,10*ROW('Sanitation Data'!D199)))</f>
        <v/>
      </c>
      <c r="CN205" s="373" t="str">
        <f ca="1">+IF(OFFSET('Sanitation Data'!$D$31,0,10*ROW('Sanitation Data'!D199))="","",OFFSET('Sanitation Data'!$D$31,0,10*ROW('Sanitation Data'!D199)))</f>
        <v/>
      </c>
      <c r="CO205" s="373" t="str">
        <f ca="1">+IF(OFFSET('Sanitation Data'!$D$32,0,10*ROW('Sanitation Data'!D199))="","",OFFSET('Sanitation Data'!$D$32,0,10*ROW('Sanitation Data'!D199)))</f>
        <v/>
      </c>
      <c r="CP205" s="373" t="str">
        <f ca="1">+IF(OFFSET('Sanitation Data'!$E$28,0,10*ROW('Sanitation Data'!E199))="","",OFFSET('Sanitation Data'!$E$28,0,10*ROW('Sanitation Data'!E199)))</f>
        <v/>
      </c>
      <c r="CQ205" s="373" t="str">
        <f ca="1">+IF(OFFSET('Sanitation Data'!$E$29,0,10*ROW('Sanitation Data'!E199))="","",OFFSET('Sanitation Data'!$E$29,0,10*ROW('Sanitation Data'!E199)))</f>
        <v/>
      </c>
      <c r="CR205" s="373" t="str">
        <f ca="1">+IF(OFFSET('Sanitation Data'!$E$30,0,10*ROW('Sanitation Data'!E199))="","",OFFSET('Sanitation Data'!$E$30,0,10*ROW('Sanitation Data'!E199)))</f>
        <v/>
      </c>
      <c r="CS205" s="373" t="str">
        <f ca="1">+IF(OFFSET('Sanitation Data'!$E$31,0,10*ROW('Sanitation Data'!E199))="","",OFFSET('Sanitation Data'!$E$31,0,10*ROW('Sanitation Data'!E199)))</f>
        <v/>
      </c>
      <c r="CT205" s="373" t="str">
        <f ca="1">+IF(OFFSET('Sanitation Data'!$E$32,0,10*ROW('Sanitation Data'!E199))="","",OFFSET('Sanitation Data'!$E$32,0,10*ROW('Sanitation Data'!E199)))</f>
        <v/>
      </c>
      <c r="CU205" s="373" t="str">
        <f ca="1">+IF(OFFSET('Sanitation Data'!$F$28,0,10*ROW('Sanitation Data'!F199))="","",OFFSET('Sanitation Data'!$F$28,0,10*ROW('Sanitation Data'!F199)))</f>
        <v/>
      </c>
      <c r="CV205" s="373" t="str">
        <f ca="1">+IF(OFFSET('Sanitation Data'!$F$29,0,10*ROW('Sanitation Data'!F199))="","",OFFSET('Sanitation Data'!$F$29,0,10*ROW('Sanitation Data'!F199)))</f>
        <v/>
      </c>
      <c r="CW205" s="373" t="str">
        <f ca="1">+IF(OFFSET('Sanitation Data'!$F$30,0,10*ROW('Sanitation Data'!F199))="","",OFFSET('Sanitation Data'!$F$30,0,10*ROW('Sanitation Data'!F199)))</f>
        <v/>
      </c>
      <c r="CX205" s="373" t="str">
        <f ca="1">+IF(OFFSET('Sanitation Data'!$F$31,0,10*ROW('Sanitation Data'!F199))="","",OFFSET('Sanitation Data'!$F$31,0,10*ROW('Sanitation Data'!F199)))</f>
        <v/>
      </c>
      <c r="CY205" s="373" t="str">
        <f ca="1">+IF(OFFSET('Sanitation Data'!$F$32,0,10*ROW('Sanitation Data'!F199))="","",OFFSET('Sanitation Data'!$F$32,0,10*ROW('Sanitation Data'!F199)))</f>
        <v/>
      </c>
      <c r="CZ205" s="373" t="str">
        <f ca="1">+IF(OFFSET('Sanitation Data'!$G$28,0,10*ROW('Sanitation Data'!G199))="","",OFFSET('Sanitation Data'!$G$28,0,10*ROW('Sanitation Data'!G199)))</f>
        <v/>
      </c>
      <c r="DA205" s="373" t="str">
        <f ca="1">+IF(OFFSET('Sanitation Data'!$G$29,0,10*ROW('Sanitation Data'!G199))="","",OFFSET('Sanitation Data'!$G$29,0,10*ROW('Sanitation Data'!G199)))</f>
        <v/>
      </c>
      <c r="DB205" s="373" t="str">
        <f ca="1">+IF(OFFSET('Sanitation Data'!$G$30,0,10*ROW('Sanitation Data'!G199))="","",OFFSET('Sanitation Data'!$G$30,0,10*ROW('Sanitation Data'!G199)))</f>
        <v/>
      </c>
      <c r="DC205" s="373" t="str">
        <f ca="1">+IF(OFFSET('Sanitation Data'!$G$31,0,10*ROW('Sanitation Data'!G199))="","",OFFSET('Sanitation Data'!$G$31,0,10*ROW('Sanitation Data'!G199)))</f>
        <v/>
      </c>
      <c r="DD205" s="373" t="str">
        <f ca="1">+IF(OFFSET('Sanitation Data'!$G$32,0,10*ROW('Sanitation Data'!G199))="","",OFFSET('Sanitation Data'!$G$32,0,10*ROW('Sanitation Data'!G199)))</f>
        <v/>
      </c>
      <c r="DE205" s="373" t="str">
        <f ca="1">+IF(OFFSET('Sanitation Data'!$H$28,0,10*ROW('Sanitation Data'!H199))="","",OFFSET('Sanitation Data'!$H$28,0,10*ROW('Sanitation Data'!H199)))</f>
        <v/>
      </c>
      <c r="DF205" s="373" t="str">
        <f ca="1">+IF(OFFSET('Sanitation Data'!$H$29,0,10*ROW('Sanitation Data'!H199))="","",OFFSET('Sanitation Data'!$H$29,0,10*ROW('Sanitation Data'!H199)))</f>
        <v/>
      </c>
      <c r="DG205" s="373" t="str">
        <f ca="1">+IF(OFFSET('Sanitation Data'!$H$30,0,10*ROW('Sanitation Data'!H199))="","",OFFSET('Sanitation Data'!$H$30,0,10*ROW('Sanitation Data'!H199)))</f>
        <v/>
      </c>
      <c r="DH205" s="373" t="str">
        <f ca="1">+IF(OFFSET('Sanitation Data'!$H$31,0,10*ROW('Sanitation Data'!H199))="","",OFFSET('Sanitation Data'!$H$31,0,10*ROW('Sanitation Data'!H199)))</f>
        <v/>
      </c>
      <c r="DI205" s="373" t="str">
        <f ca="1">+IF(OFFSET('Sanitation Data'!$H$32,0,10*ROW('Sanitation Data'!H199))="","",OFFSET('Sanitation Data'!$H$32,0,10*ROW('Sanitation Data'!H199)))</f>
        <v/>
      </c>
      <c r="DJ205" s="373" t="str">
        <f ca="1">+IF(OFFSET('Sanitation Data'!$I$28,0,10*ROW('Sanitation Data'!I199))="","",OFFSET('Sanitation Data'!$I$28,0,10*ROW('Sanitation Data'!I199)))</f>
        <v/>
      </c>
      <c r="DK205" s="373" t="str">
        <f ca="1">+IF(OFFSET('Sanitation Data'!$I$29,0,10*ROW('Sanitation Data'!I199))="","",OFFSET('Sanitation Data'!$I$29,0,10*ROW('Sanitation Data'!I199)))</f>
        <v/>
      </c>
      <c r="DL205" s="373" t="str">
        <f ca="1">+IF(OFFSET('Sanitation Data'!$I$30,0,10*ROW('Sanitation Data'!I199))="","",OFFSET('Sanitation Data'!$I$30,0,10*ROW('Sanitation Data'!I199)))</f>
        <v/>
      </c>
      <c r="DM205" s="373" t="str">
        <f ca="1">+IF(OFFSET('Sanitation Data'!$I$31,0,10*ROW('Sanitation Data'!I199))="","",OFFSET('Sanitation Data'!$I$31,0,10*ROW('Sanitation Data'!I199)))</f>
        <v/>
      </c>
      <c r="DN205" s="373" t="str">
        <f ca="1">+IF(OFFSET('Sanitation Data'!$I$32,0,10*ROW('Sanitation Data'!I199))="","",OFFSET('Sanitation Data'!$I$32,0,10*ROW('Sanitation Data'!I199)))</f>
        <v/>
      </c>
      <c r="DO205" s="373" t="str">
        <f ca="1">+IF(OFFSET('Hygiene Data'!$D$11,0,10*ROW('Hygiene Data'!D199))="","",OFFSET('Hygiene Data'!$D$11,0,10*ROW('Hygiene Data'!D199)))</f>
        <v/>
      </c>
      <c r="DP205" s="373" t="str">
        <f ca="1">+IF(OFFSET('Hygiene Data'!$D$12,0,10*ROW('Hygiene Data'!D199))="","",OFFSET('Hygiene Data'!$D$12,0,10*ROW('Hygiene Data'!D199)))</f>
        <v/>
      </c>
      <c r="DQ205" s="373" t="str">
        <f ca="1">+IF(OFFSET('Hygiene Data'!$D$13,0,10*ROW('Hygiene Data'!D199))="","",OFFSET('Hygiene Data'!$D$13,0,10*ROW('Hygiene Data'!D199)))</f>
        <v/>
      </c>
      <c r="DR205" s="373" t="str">
        <f ca="1">+IF(OFFSET('Hygiene Data'!$E$11,0,10*ROW('Hygiene Data'!E199))="","",OFFSET('Hygiene Data'!$E$11,0,10*ROW('Hygiene Data'!E199)))</f>
        <v/>
      </c>
      <c r="DS205" s="373" t="str">
        <f ca="1">+IF(OFFSET('Hygiene Data'!$E$12,0,10*ROW('Hygiene Data'!E199))="","",OFFSET('Hygiene Data'!$E$12,0,10*ROW('Hygiene Data'!E199)))</f>
        <v/>
      </c>
      <c r="DT205" s="373" t="str">
        <f ca="1">+IF(OFFSET('Hygiene Data'!$E$13,0,10*ROW('Hygiene Data'!E199))="","",OFFSET('Hygiene Data'!$E$13,0,10*ROW('Hygiene Data'!E199)))</f>
        <v/>
      </c>
      <c r="DU205" s="373" t="str">
        <f ca="1">+IF(OFFSET('Hygiene Data'!$F$11,0,10*ROW('Hygiene Data'!F199))="","",OFFSET('Hygiene Data'!$F$11,0,10*ROW('Hygiene Data'!F199)))</f>
        <v/>
      </c>
      <c r="DV205" s="373" t="str">
        <f ca="1">+IF(OFFSET('Hygiene Data'!$F$12,0,10*ROW('Hygiene Data'!F199))="","",OFFSET('Hygiene Data'!$F$12,0,10*ROW('Hygiene Data'!F199)))</f>
        <v/>
      </c>
      <c r="DW205" s="373" t="str">
        <f ca="1">+IF(OFFSET('Hygiene Data'!$F$13,0,10*ROW('Hygiene Data'!F199))="","",OFFSET('Hygiene Data'!$F$13,0,10*ROW('Hygiene Data'!F199)))</f>
        <v/>
      </c>
      <c r="DX205" s="373" t="str">
        <f ca="1">+IF(OFFSET('Hygiene Data'!$G$11,0,10*ROW('Hygiene Data'!G199))="","",OFFSET('Hygiene Data'!$G$11,0,10*ROW('Hygiene Data'!G199)))</f>
        <v/>
      </c>
      <c r="DY205" s="373" t="str">
        <f ca="1">+IF(OFFSET('Hygiene Data'!$G$12,0,10*ROW('Hygiene Data'!G199))="","",OFFSET('Hygiene Data'!$G$12,0,10*ROW('Hygiene Data'!G199)))</f>
        <v/>
      </c>
      <c r="DZ205" s="373" t="str">
        <f ca="1">+IF(OFFSET('Hygiene Data'!$G$13,0,10*ROW('Hygiene Data'!G199))="","",OFFSET('Hygiene Data'!$G$13,0,10*ROW('Hygiene Data'!G199)))</f>
        <v/>
      </c>
      <c r="EA205" s="373" t="str">
        <f ca="1">+IF(OFFSET('Hygiene Data'!$H$11,0,10*ROW('Hygiene Data'!H199))="","",OFFSET('Hygiene Data'!$H$11,0,10*ROW('Hygiene Data'!H199)))</f>
        <v/>
      </c>
      <c r="EB205" s="373" t="str">
        <f ca="1">+IF(OFFSET('Hygiene Data'!$H$12,0,10*ROW('Hygiene Data'!H199))="","",OFFSET('Hygiene Data'!$H$12,0,10*ROW('Hygiene Data'!H199)))</f>
        <v/>
      </c>
      <c r="EC205" s="373" t="str">
        <f ca="1">+IF(OFFSET('Hygiene Data'!$H$13,0,10*ROW('Hygiene Data'!H199))="","",OFFSET('Hygiene Data'!$H$13,0,10*ROW('Hygiene Data'!H199)))</f>
        <v/>
      </c>
      <c r="ED205" s="373" t="str">
        <f ca="1">+IF(OFFSET('Hygiene Data'!$I$11,0,10*ROW('Hygiene Data'!I199))="","",OFFSET('Hygiene Data'!$I$11,0,10*ROW('Hygiene Data'!I199)))</f>
        <v/>
      </c>
      <c r="EE205" s="373" t="str">
        <f ca="1">+IF(OFFSET('Hygiene Data'!$I$12,0,10*ROW('Hygiene Data'!I199))="","",OFFSET('Hygiene Data'!$I$12,0,10*ROW('Hygiene Data'!I199)))</f>
        <v/>
      </c>
      <c r="EF205" s="373" t="str">
        <f ca="1">+IF(OFFSET('Hygiene Data'!$I$13,0,10*ROW('Hygiene Data'!I199))="","",OFFSET('Hygiene Data'!$I$13,0,10*ROW('Hygiene Data'!I199)))</f>
        <v/>
      </c>
    </row>
    <row r="206" spans="1:136" x14ac:dyDescent="0.25">
      <c r="A206" s="482" t="str">
        <f ca="1">+IF(OFFSET('Water Data'!$B$2,0,10*ROW('Water Data'!E200))="","",OFFSET('Water Data'!$B$2,0,10*ROW('Water Data'!E200)))</f>
        <v/>
      </c>
      <c r="B206" s="48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9" t="str">
        <f t="shared" ca="1" si="3"/>
        <v/>
      </c>
      <c r="D206" s="51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3" t="str">
        <f ca="1">+IF(OFFSET('Water Data'!$D$27,0,10*ROW('Water Data'!D200))="","",OFFSET('Water Data'!$D$27,0,10*ROW('Water Data'!D200)))</f>
        <v/>
      </c>
      <c r="BT206" s="373" t="str">
        <f ca="1">+IF(OFFSET('Water Data'!$D$28,0,10*ROW('Water Data'!D200))="","",OFFSET('Water Data'!$D$28,0,10*ROW('Water Data'!D200)))</f>
        <v/>
      </c>
      <c r="BU206" s="373" t="str">
        <f ca="1">+IF(OFFSET('Water Data'!$D$29,0,10*ROW('Water Data'!D200))="","",OFFSET('Water Data'!$D$29,0,10*ROW('Water Data'!D200)))</f>
        <v/>
      </c>
      <c r="BV206" s="373" t="str">
        <f ca="1">+IF(OFFSET('Water Data'!$E$27,0,10*ROW('Water Data'!E200))="","",OFFSET('Water Data'!$E$27,0,10*ROW('Water Data'!E200)))</f>
        <v/>
      </c>
      <c r="BW206" s="373" t="str">
        <f ca="1">+IF(OFFSET('Water Data'!$E$28,0,10*ROW('Water Data'!E200))="","",OFFSET('Water Data'!$E$28,0,10*ROW('Water Data'!E200)))</f>
        <v/>
      </c>
      <c r="BX206" s="373" t="str">
        <f ca="1">+IF(OFFSET('Water Data'!$E$29,0,10*ROW('Water Data'!E200))="","",OFFSET('Water Data'!$E$29,0,10*ROW('Water Data'!E200)))</f>
        <v/>
      </c>
      <c r="BY206" s="373" t="str">
        <f ca="1">+IF(OFFSET('Water Data'!$F$27,0,10*ROW('Water Data'!F200))="","",OFFSET('Water Data'!$F$27,0,10*ROW('Water Data'!F200)))</f>
        <v/>
      </c>
      <c r="BZ206" s="373" t="str">
        <f ca="1">+IF(OFFSET('Water Data'!$F$28,0,10*ROW('Water Data'!F200))="","",OFFSET('Water Data'!$F$28,0,10*ROW('Water Data'!F200)))</f>
        <v/>
      </c>
      <c r="CA206" s="373" t="str">
        <f ca="1">+IF(OFFSET('Water Data'!$F$29,0,10*ROW('Water Data'!F200))="","",OFFSET('Water Data'!$F$29,0,10*ROW('Water Data'!F200)))</f>
        <v/>
      </c>
      <c r="CB206" s="373" t="str">
        <f ca="1">+IF(OFFSET('Water Data'!$G$27,0,10*ROW('Water Data'!G200))="","",OFFSET('Water Data'!$G$27,0,10*ROW('Water Data'!G200)))</f>
        <v/>
      </c>
      <c r="CC206" s="373" t="str">
        <f ca="1">+IF(OFFSET('Water Data'!$G$28,0,10*ROW('Water Data'!G200))="","",OFFSET('Water Data'!$G$28,0,10*ROW('Water Data'!G200)))</f>
        <v/>
      </c>
      <c r="CD206" s="373" t="str">
        <f ca="1">+IF(OFFSET('Water Data'!$G$29,0,10*ROW('Water Data'!G200))="","",OFFSET('Water Data'!$G$29,0,10*ROW('Water Data'!G200)))</f>
        <v/>
      </c>
      <c r="CE206" s="373" t="str">
        <f ca="1">+IF(OFFSET('Water Data'!$H$27,0,10*ROW('Water Data'!H200))="","",OFFSET('Water Data'!$H$27,0,10*ROW('Water Data'!H200)))</f>
        <v/>
      </c>
      <c r="CF206" s="373" t="str">
        <f ca="1">+IF(OFFSET('Water Data'!$H$28,0,10*ROW('Water Data'!H200))="","",OFFSET('Water Data'!$H$28,0,10*ROW('Water Data'!H200)))</f>
        <v/>
      </c>
      <c r="CG206" s="373" t="str">
        <f ca="1">+IF(OFFSET('Water Data'!$H$29,0,10*ROW('Water Data'!H200))="","",OFFSET('Water Data'!$H$29,0,10*ROW('Water Data'!H200)))</f>
        <v/>
      </c>
      <c r="CH206" s="373" t="str">
        <f ca="1">+IF(OFFSET('Water Data'!$I$27,0,10*ROW('Water Data'!I200))="","",OFFSET('Water Data'!$I$27,0,10*ROW('Water Data'!I200)))</f>
        <v/>
      </c>
      <c r="CI206" s="373" t="str">
        <f ca="1">+IF(OFFSET('Water Data'!$I$28,0,10*ROW('Water Data'!I200))="","",OFFSET('Water Data'!$I$28,0,10*ROW('Water Data'!I200)))</f>
        <v/>
      </c>
      <c r="CJ206" s="373" t="str">
        <f ca="1">+IF(OFFSET('Water Data'!$I$29,0,10*ROW('Water Data'!I200))="","",OFFSET('Water Data'!$I$29,0,10*ROW('Water Data'!I200)))</f>
        <v/>
      </c>
      <c r="CK206" s="373" t="str">
        <f ca="1">+IF(OFFSET('Sanitation Data'!$D$28,0,10*ROW('Sanitation Data'!D200))="","",OFFSET('Sanitation Data'!$D$28,0,10*ROW('Sanitation Data'!D200)))</f>
        <v/>
      </c>
      <c r="CL206" s="373" t="str">
        <f ca="1">+IF(OFFSET('Sanitation Data'!$D$29,0,10*ROW('Sanitation Data'!D200))="","",OFFSET('Sanitation Data'!$D$29,0,10*ROW('Sanitation Data'!D200)))</f>
        <v/>
      </c>
      <c r="CM206" s="373" t="str">
        <f ca="1">+IF(OFFSET('Sanitation Data'!$D$30,0,10*ROW('Sanitation Data'!D200))="","",OFFSET('Sanitation Data'!$D$30,0,10*ROW('Sanitation Data'!D200)))</f>
        <v/>
      </c>
      <c r="CN206" s="373" t="str">
        <f ca="1">+IF(OFFSET('Sanitation Data'!$D$31,0,10*ROW('Sanitation Data'!D200))="","",OFFSET('Sanitation Data'!$D$31,0,10*ROW('Sanitation Data'!D200)))</f>
        <v/>
      </c>
      <c r="CO206" s="373" t="str">
        <f ca="1">+IF(OFFSET('Sanitation Data'!$D$32,0,10*ROW('Sanitation Data'!D200))="","",OFFSET('Sanitation Data'!$D$32,0,10*ROW('Sanitation Data'!D200)))</f>
        <v/>
      </c>
      <c r="CP206" s="373" t="str">
        <f ca="1">+IF(OFFSET('Sanitation Data'!$E$28,0,10*ROW('Sanitation Data'!E200))="","",OFFSET('Sanitation Data'!$E$28,0,10*ROW('Sanitation Data'!E200)))</f>
        <v/>
      </c>
      <c r="CQ206" s="373" t="str">
        <f ca="1">+IF(OFFSET('Sanitation Data'!$E$29,0,10*ROW('Sanitation Data'!E200))="","",OFFSET('Sanitation Data'!$E$29,0,10*ROW('Sanitation Data'!E200)))</f>
        <v/>
      </c>
      <c r="CR206" s="373" t="str">
        <f ca="1">+IF(OFFSET('Sanitation Data'!$E$30,0,10*ROW('Sanitation Data'!E200))="","",OFFSET('Sanitation Data'!$E$30,0,10*ROW('Sanitation Data'!E200)))</f>
        <v/>
      </c>
      <c r="CS206" s="373" t="str">
        <f ca="1">+IF(OFFSET('Sanitation Data'!$E$31,0,10*ROW('Sanitation Data'!E200))="","",OFFSET('Sanitation Data'!$E$31,0,10*ROW('Sanitation Data'!E200)))</f>
        <v/>
      </c>
      <c r="CT206" s="373" t="str">
        <f ca="1">+IF(OFFSET('Sanitation Data'!$E$32,0,10*ROW('Sanitation Data'!E200))="","",OFFSET('Sanitation Data'!$E$32,0,10*ROW('Sanitation Data'!E200)))</f>
        <v/>
      </c>
      <c r="CU206" s="373" t="str">
        <f ca="1">+IF(OFFSET('Sanitation Data'!$F$28,0,10*ROW('Sanitation Data'!F200))="","",OFFSET('Sanitation Data'!$F$28,0,10*ROW('Sanitation Data'!F200)))</f>
        <v/>
      </c>
      <c r="CV206" s="373" t="str">
        <f ca="1">+IF(OFFSET('Sanitation Data'!$F$29,0,10*ROW('Sanitation Data'!F200))="","",OFFSET('Sanitation Data'!$F$29,0,10*ROW('Sanitation Data'!F200)))</f>
        <v/>
      </c>
      <c r="CW206" s="373" t="str">
        <f ca="1">+IF(OFFSET('Sanitation Data'!$F$30,0,10*ROW('Sanitation Data'!F200))="","",OFFSET('Sanitation Data'!$F$30,0,10*ROW('Sanitation Data'!F200)))</f>
        <v/>
      </c>
      <c r="CX206" s="373" t="str">
        <f ca="1">+IF(OFFSET('Sanitation Data'!$F$31,0,10*ROW('Sanitation Data'!F200))="","",OFFSET('Sanitation Data'!$F$31,0,10*ROW('Sanitation Data'!F200)))</f>
        <v/>
      </c>
      <c r="CY206" s="373" t="str">
        <f ca="1">+IF(OFFSET('Sanitation Data'!$F$32,0,10*ROW('Sanitation Data'!F200))="","",OFFSET('Sanitation Data'!$F$32,0,10*ROW('Sanitation Data'!F200)))</f>
        <v/>
      </c>
      <c r="CZ206" s="373" t="str">
        <f ca="1">+IF(OFFSET('Sanitation Data'!$G$28,0,10*ROW('Sanitation Data'!G200))="","",OFFSET('Sanitation Data'!$G$28,0,10*ROW('Sanitation Data'!G200)))</f>
        <v/>
      </c>
      <c r="DA206" s="373" t="str">
        <f ca="1">+IF(OFFSET('Sanitation Data'!$G$29,0,10*ROW('Sanitation Data'!G200))="","",OFFSET('Sanitation Data'!$G$29,0,10*ROW('Sanitation Data'!G200)))</f>
        <v/>
      </c>
      <c r="DB206" s="373" t="str">
        <f ca="1">+IF(OFFSET('Sanitation Data'!$G$30,0,10*ROW('Sanitation Data'!G200))="","",OFFSET('Sanitation Data'!$G$30,0,10*ROW('Sanitation Data'!G200)))</f>
        <v/>
      </c>
      <c r="DC206" s="373" t="str">
        <f ca="1">+IF(OFFSET('Sanitation Data'!$G$31,0,10*ROW('Sanitation Data'!G200))="","",OFFSET('Sanitation Data'!$G$31,0,10*ROW('Sanitation Data'!G200)))</f>
        <v/>
      </c>
      <c r="DD206" s="373" t="str">
        <f ca="1">+IF(OFFSET('Sanitation Data'!$G$32,0,10*ROW('Sanitation Data'!G200))="","",OFFSET('Sanitation Data'!$G$32,0,10*ROW('Sanitation Data'!G200)))</f>
        <v/>
      </c>
      <c r="DE206" s="373" t="str">
        <f ca="1">+IF(OFFSET('Sanitation Data'!$H$28,0,10*ROW('Sanitation Data'!H200))="","",OFFSET('Sanitation Data'!$H$28,0,10*ROW('Sanitation Data'!H200)))</f>
        <v/>
      </c>
      <c r="DF206" s="373" t="str">
        <f ca="1">+IF(OFFSET('Sanitation Data'!$H$29,0,10*ROW('Sanitation Data'!H200))="","",OFFSET('Sanitation Data'!$H$29,0,10*ROW('Sanitation Data'!H200)))</f>
        <v/>
      </c>
      <c r="DG206" s="373" t="str">
        <f ca="1">+IF(OFFSET('Sanitation Data'!$H$30,0,10*ROW('Sanitation Data'!H200))="","",OFFSET('Sanitation Data'!$H$30,0,10*ROW('Sanitation Data'!H200)))</f>
        <v/>
      </c>
      <c r="DH206" s="373" t="str">
        <f ca="1">+IF(OFFSET('Sanitation Data'!$H$31,0,10*ROW('Sanitation Data'!H200))="","",OFFSET('Sanitation Data'!$H$31,0,10*ROW('Sanitation Data'!H200)))</f>
        <v/>
      </c>
      <c r="DI206" s="373" t="str">
        <f ca="1">+IF(OFFSET('Sanitation Data'!$H$32,0,10*ROW('Sanitation Data'!H200))="","",OFFSET('Sanitation Data'!$H$32,0,10*ROW('Sanitation Data'!H200)))</f>
        <v/>
      </c>
      <c r="DJ206" s="373" t="str">
        <f ca="1">+IF(OFFSET('Sanitation Data'!$I$28,0,10*ROW('Sanitation Data'!I200))="","",OFFSET('Sanitation Data'!$I$28,0,10*ROW('Sanitation Data'!I200)))</f>
        <v/>
      </c>
      <c r="DK206" s="373" t="str">
        <f ca="1">+IF(OFFSET('Sanitation Data'!$I$29,0,10*ROW('Sanitation Data'!I200))="","",OFFSET('Sanitation Data'!$I$29,0,10*ROW('Sanitation Data'!I200)))</f>
        <v/>
      </c>
      <c r="DL206" s="373" t="str">
        <f ca="1">+IF(OFFSET('Sanitation Data'!$I$30,0,10*ROW('Sanitation Data'!I200))="","",OFFSET('Sanitation Data'!$I$30,0,10*ROW('Sanitation Data'!I200)))</f>
        <v/>
      </c>
      <c r="DM206" s="373" t="str">
        <f ca="1">+IF(OFFSET('Sanitation Data'!$I$31,0,10*ROW('Sanitation Data'!I200))="","",OFFSET('Sanitation Data'!$I$31,0,10*ROW('Sanitation Data'!I200)))</f>
        <v/>
      </c>
      <c r="DN206" s="373" t="str">
        <f ca="1">+IF(OFFSET('Sanitation Data'!$I$32,0,10*ROW('Sanitation Data'!I200))="","",OFFSET('Sanitation Data'!$I$32,0,10*ROW('Sanitation Data'!I200)))</f>
        <v/>
      </c>
      <c r="DO206" s="373" t="str">
        <f ca="1">+IF(OFFSET('Hygiene Data'!$D$11,0,10*ROW('Hygiene Data'!D200))="","",OFFSET('Hygiene Data'!$D$11,0,10*ROW('Hygiene Data'!D200)))</f>
        <v/>
      </c>
      <c r="DP206" s="373" t="str">
        <f ca="1">+IF(OFFSET('Hygiene Data'!$D$12,0,10*ROW('Hygiene Data'!D200))="","",OFFSET('Hygiene Data'!$D$12,0,10*ROW('Hygiene Data'!D200)))</f>
        <v/>
      </c>
      <c r="DQ206" s="373" t="str">
        <f ca="1">+IF(OFFSET('Hygiene Data'!$D$13,0,10*ROW('Hygiene Data'!D200))="","",OFFSET('Hygiene Data'!$D$13,0,10*ROW('Hygiene Data'!D200)))</f>
        <v/>
      </c>
      <c r="DR206" s="373" t="str">
        <f ca="1">+IF(OFFSET('Hygiene Data'!$E$11,0,10*ROW('Hygiene Data'!E200))="","",OFFSET('Hygiene Data'!$E$11,0,10*ROW('Hygiene Data'!E200)))</f>
        <v/>
      </c>
      <c r="DS206" s="373" t="str">
        <f ca="1">+IF(OFFSET('Hygiene Data'!$E$12,0,10*ROW('Hygiene Data'!E200))="","",OFFSET('Hygiene Data'!$E$12,0,10*ROW('Hygiene Data'!E200)))</f>
        <v/>
      </c>
      <c r="DT206" s="373" t="str">
        <f ca="1">+IF(OFFSET('Hygiene Data'!$E$13,0,10*ROW('Hygiene Data'!E200))="","",OFFSET('Hygiene Data'!$E$13,0,10*ROW('Hygiene Data'!E200)))</f>
        <v/>
      </c>
      <c r="DU206" s="373" t="str">
        <f ca="1">+IF(OFFSET('Hygiene Data'!$F$11,0,10*ROW('Hygiene Data'!F200))="","",OFFSET('Hygiene Data'!$F$11,0,10*ROW('Hygiene Data'!F200)))</f>
        <v/>
      </c>
      <c r="DV206" s="373" t="str">
        <f ca="1">+IF(OFFSET('Hygiene Data'!$F$12,0,10*ROW('Hygiene Data'!F200))="","",OFFSET('Hygiene Data'!$F$12,0,10*ROW('Hygiene Data'!F200)))</f>
        <v/>
      </c>
      <c r="DW206" s="373" t="str">
        <f ca="1">+IF(OFFSET('Hygiene Data'!$F$13,0,10*ROW('Hygiene Data'!F200))="","",OFFSET('Hygiene Data'!$F$13,0,10*ROW('Hygiene Data'!F200)))</f>
        <v/>
      </c>
      <c r="DX206" s="373" t="str">
        <f ca="1">+IF(OFFSET('Hygiene Data'!$G$11,0,10*ROW('Hygiene Data'!G200))="","",OFFSET('Hygiene Data'!$G$11,0,10*ROW('Hygiene Data'!G200)))</f>
        <v/>
      </c>
      <c r="DY206" s="373" t="str">
        <f ca="1">+IF(OFFSET('Hygiene Data'!$G$12,0,10*ROW('Hygiene Data'!G200))="","",OFFSET('Hygiene Data'!$G$12,0,10*ROW('Hygiene Data'!G200)))</f>
        <v/>
      </c>
      <c r="DZ206" s="373" t="str">
        <f ca="1">+IF(OFFSET('Hygiene Data'!$G$13,0,10*ROW('Hygiene Data'!G200))="","",OFFSET('Hygiene Data'!$G$13,0,10*ROW('Hygiene Data'!G200)))</f>
        <v/>
      </c>
      <c r="EA206" s="373" t="str">
        <f ca="1">+IF(OFFSET('Hygiene Data'!$H$11,0,10*ROW('Hygiene Data'!H200))="","",OFFSET('Hygiene Data'!$H$11,0,10*ROW('Hygiene Data'!H200)))</f>
        <v/>
      </c>
      <c r="EB206" s="373" t="str">
        <f ca="1">+IF(OFFSET('Hygiene Data'!$H$12,0,10*ROW('Hygiene Data'!H200))="","",OFFSET('Hygiene Data'!$H$12,0,10*ROW('Hygiene Data'!H200)))</f>
        <v/>
      </c>
      <c r="EC206" s="373" t="str">
        <f ca="1">+IF(OFFSET('Hygiene Data'!$H$13,0,10*ROW('Hygiene Data'!H200))="","",OFFSET('Hygiene Data'!$H$13,0,10*ROW('Hygiene Data'!H200)))</f>
        <v/>
      </c>
      <c r="ED206" s="373" t="str">
        <f ca="1">+IF(OFFSET('Hygiene Data'!$I$11,0,10*ROW('Hygiene Data'!I200))="","",OFFSET('Hygiene Data'!$I$11,0,10*ROW('Hygiene Data'!I200)))</f>
        <v/>
      </c>
      <c r="EE206" s="373" t="str">
        <f ca="1">+IF(OFFSET('Hygiene Data'!$I$12,0,10*ROW('Hygiene Data'!I200))="","",OFFSET('Hygiene Data'!$I$12,0,10*ROW('Hygiene Data'!I200)))</f>
        <v/>
      </c>
      <c r="EF206" s="373" t="str">
        <f ca="1">+IF(OFFSET('Hygiene Data'!$I$13,0,10*ROW('Hygiene Data'!I200))="","",OFFSET('Hygiene Data'!$I$13,0,10*ROW('Hygiene Data'!I200)))</f>
        <v/>
      </c>
    </row>
    <row r="207" spans="1:136" x14ac:dyDescent="0.25">
      <c r="A207" s="482" t="str">
        <f ca="1">+IF(OFFSET('Water Data'!$B$2,0,10*ROW('Water Data'!E201))="","",OFFSET('Water Data'!$B$2,0,10*ROW('Water Data'!E201)))</f>
        <v/>
      </c>
      <c r="B207" s="48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9" t="str">
        <f t="shared" ca="1" si="3"/>
        <v/>
      </c>
      <c r="D207" s="51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3" t="str">
        <f ca="1">+IF(OFFSET('Water Data'!$D$27,0,10*ROW('Water Data'!D201))="","",OFFSET('Water Data'!$D$27,0,10*ROW('Water Data'!D201)))</f>
        <v/>
      </c>
      <c r="BT207" s="373" t="str">
        <f ca="1">+IF(OFFSET('Water Data'!$D$28,0,10*ROW('Water Data'!D201))="","",OFFSET('Water Data'!$D$28,0,10*ROW('Water Data'!D201)))</f>
        <v/>
      </c>
      <c r="BU207" s="373" t="str">
        <f ca="1">+IF(OFFSET('Water Data'!$D$29,0,10*ROW('Water Data'!D201))="","",OFFSET('Water Data'!$D$29,0,10*ROW('Water Data'!D201)))</f>
        <v/>
      </c>
      <c r="BV207" s="373" t="str">
        <f ca="1">+IF(OFFSET('Water Data'!$E$27,0,10*ROW('Water Data'!E201))="","",OFFSET('Water Data'!$E$27,0,10*ROW('Water Data'!E201)))</f>
        <v/>
      </c>
      <c r="BW207" s="373" t="str">
        <f ca="1">+IF(OFFSET('Water Data'!$E$28,0,10*ROW('Water Data'!E201))="","",OFFSET('Water Data'!$E$28,0,10*ROW('Water Data'!E201)))</f>
        <v/>
      </c>
      <c r="BX207" s="373" t="str">
        <f ca="1">+IF(OFFSET('Water Data'!$E$29,0,10*ROW('Water Data'!E201))="","",OFFSET('Water Data'!$E$29,0,10*ROW('Water Data'!E201)))</f>
        <v/>
      </c>
      <c r="BY207" s="373" t="str">
        <f ca="1">+IF(OFFSET('Water Data'!$F$27,0,10*ROW('Water Data'!F201))="","",OFFSET('Water Data'!$F$27,0,10*ROW('Water Data'!F201)))</f>
        <v/>
      </c>
      <c r="BZ207" s="373" t="str">
        <f ca="1">+IF(OFFSET('Water Data'!$F$28,0,10*ROW('Water Data'!F201))="","",OFFSET('Water Data'!$F$28,0,10*ROW('Water Data'!F201)))</f>
        <v/>
      </c>
      <c r="CA207" s="373" t="str">
        <f ca="1">+IF(OFFSET('Water Data'!$F$29,0,10*ROW('Water Data'!F201))="","",OFFSET('Water Data'!$F$29,0,10*ROW('Water Data'!F201)))</f>
        <v/>
      </c>
      <c r="CB207" s="373" t="str">
        <f ca="1">+IF(OFFSET('Water Data'!$G$27,0,10*ROW('Water Data'!G201))="","",OFFSET('Water Data'!$G$27,0,10*ROW('Water Data'!G201)))</f>
        <v/>
      </c>
      <c r="CC207" s="373" t="str">
        <f ca="1">+IF(OFFSET('Water Data'!$G$28,0,10*ROW('Water Data'!G201))="","",OFFSET('Water Data'!$G$28,0,10*ROW('Water Data'!G201)))</f>
        <v/>
      </c>
      <c r="CD207" s="373" t="str">
        <f ca="1">+IF(OFFSET('Water Data'!$G$29,0,10*ROW('Water Data'!G201))="","",OFFSET('Water Data'!$G$29,0,10*ROW('Water Data'!G201)))</f>
        <v/>
      </c>
      <c r="CE207" s="373" t="str">
        <f ca="1">+IF(OFFSET('Water Data'!$H$27,0,10*ROW('Water Data'!H201))="","",OFFSET('Water Data'!$H$27,0,10*ROW('Water Data'!H201)))</f>
        <v/>
      </c>
      <c r="CF207" s="373" t="str">
        <f ca="1">+IF(OFFSET('Water Data'!$H$28,0,10*ROW('Water Data'!H201))="","",OFFSET('Water Data'!$H$28,0,10*ROW('Water Data'!H201)))</f>
        <v/>
      </c>
      <c r="CG207" s="373" t="str">
        <f ca="1">+IF(OFFSET('Water Data'!$H$29,0,10*ROW('Water Data'!H201))="","",OFFSET('Water Data'!$H$29,0,10*ROW('Water Data'!H201)))</f>
        <v/>
      </c>
      <c r="CH207" s="373" t="str">
        <f ca="1">+IF(OFFSET('Water Data'!$I$27,0,10*ROW('Water Data'!I201))="","",OFFSET('Water Data'!$I$27,0,10*ROW('Water Data'!I201)))</f>
        <v/>
      </c>
      <c r="CI207" s="373" t="str">
        <f ca="1">+IF(OFFSET('Water Data'!$I$28,0,10*ROW('Water Data'!I201))="","",OFFSET('Water Data'!$I$28,0,10*ROW('Water Data'!I201)))</f>
        <v/>
      </c>
      <c r="CJ207" s="373" t="str">
        <f ca="1">+IF(OFFSET('Water Data'!$I$29,0,10*ROW('Water Data'!I201))="","",OFFSET('Water Data'!$I$29,0,10*ROW('Water Data'!I201)))</f>
        <v/>
      </c>
      <c r="CK207" s="373" t="str">
        <f ca="1">+IF(OFFSET('Sanitation Data'!$D$28,0,10*ROW('Sanitation Data'!D201))="","",OFFSET('Sanitation Data'!$D$28,0,10*ROW('Sanitation Data'!D201)))</f>
        <v/>
      </c>
      <c r="CL207" s="373" t="str">
        <f ca="1">+IF(OFFSET('Sanitation Data'!$D$29,0,10*ROW('Sanitation Data'!D201))="","",OFFSET('Sanitation Data'!$D$29,0,10*ROW('Sanitation Data'!D201)))</f>
        <v/>
      </c>
      <c r="CM207" s="373" t="str">
        <f ca="1">+IF(OFFSET('Sanitation Data'!$D$30,0,10*ROW('Sanitation Data'!D201))="","",OFFSET('Sanitation Data'!$D$30,0,10*ROW('Sanitation Data'!D201)))</f>
        <v/>
      </c>
      <c r="CN207" s="373" t="str">
        <f ca="1">+IF(OFFSET('Sanitation Data'!$D$31,0,10*ROW('Sanitation Data'!D201))="","",OFFSET('Sanitation Data'!$D$31,0,10*ROW('Sanitation Data'!D201)))</f>
        <v/>
      </c>
      <c r="CO207" s="373" t="str">
        <f ca="1">+IF(OFFSET('Sanitation Data'!$D$32,0,10*ROW('Sanitation Data'!D201))="","",OFFSET('Sanitation Data'!$D$32,0,10*ROW('Sanitation Data'!D201)))</f>
        <v/>
      </c>
      <c r="CP207" s="373" t="str">
        <f ca="1">+IF(OFFSET('Sanitation Data'!$E$28,0,10*ROW('Sanitation Data'!E201))="","",OFFSET('Sanitation Data'!$E$28,0,10*ROW('Sanitation Data'!E201)))</f>
        <v/>
      </c>
      <c r="CQ207" s="373" t="str">
        <f ca="1">+IF(OFFSET('Sanitation Data'!$E$29,0,10*ROW('Sanitation Data'!E201))="","",OFFSET('Sanitation Data'!$E$29,0,10*ROW('Sanitation Data'!E201)))</f>
        <v/>
      </c>
      <c r="CR207" s="373" t="str">
        <f ca="1">+IF(OFFSET('Sanitation Data'!$E$30,0,10*ROW('Sanitation Data'!E201))="","",OFFSET('Sanitation Data'!$E$30,0,10*ROW('Sanitation Data'!E201)))</f>
        <v/>
      </c>
      <c r="CS207" s="373" t="str">
        <f ca="1">+IF(OFFSET('Sanitation Data'!$E$31,0,10*ROW('Sanitation Data'!E201))="","",OFFSET('Sanitation Data'!$E$31,0,10*ROW('Sanitation Data'!E201)))</f>
        <v/>
      </c>
      <c r="CT207" s="373" t="str">
        <f ca="1">+IF(OFFSET('Sanitation Data'!$E$32,0,10*ROW('Sanitation Data'!E201))="","",OFFSET('Sanitation Data'!$E$32,0,10*ROW('Sanitation Data'!E201)))</f>
        <v/>
      </c>
      <c r="CU207" s="373" t="str">
        <f ca="1">+IF(OFFSET('Sanitation Data'!$F$28,0,10*ROW('Sanitation Data'!F201))="","",OFFSET('Sanitation Data'!$F$28,0,10*ROW('Sanitation Data'!F201)))</f>
        <v/>
      </c>
      <c r="CV207" s="373" t="str">
        <f ca="1">+IF(OFFSET('Sanitation Data'!$F$29,0,10*ROW('Sanitation Data'!F201))="","",OFFSET('Sanitation Data'!$F$29,0,10*ROW('Sanitation Data'!F201)))</f>
        <v/>
      </c>
      <c r="CW207" s="373" t="str">
        <f ca="1">+IF(OFFSET('Sanitation Data'!$F$30,0,10*ROW('Sanitation Data'!F201))="","",OFFSET('Sanitation Data'!$F$30,0,10*ROW('Sanitation Data'!F201)))</f>
        <v/>
      </c>
      <c r="CX207" s="373" t="str">
        <f ca="1">+IF(OFFSET('Sanitation Data'!$F$31,0,10*ROW('Sanitation Data'!F201))="","",OFFSET('Sanitation Data'!$F$31,0,10*ROW('Sanitation Data'!F201)))</f>
        <v/>
      </c>
      <c r="CY207" s="373" t="str">
        <f ca="1">+IF(OFFSET('Sanitation Data'!$F$32,0,10*ROW('Sanitation Data'!F201))="","",OFFSET('Sanitation Data'!$F$32,0,10*ROW('Sanitation Data'!F201)))</f>
        <v/>
      </c>
      <c r="CZ207" s="373" t="str">
        <f ca="1">+IF(OFFSET('Sanitation Data'!$G$28,0,10*ROW('Sanitation Data'!G201))="","",OFFSET('Sanitation Data'!$G$28,0,10*ROW('Sanitation Data'!G201)))</f>
        <v/>
      </c>
      <c r="DA207" s="373" t="str">
        <f ca="1">+IF(OFFSET('Sanitation Data'!$G$29,0,10*ROW('Sanitation Data'!G201))="","",OFFSET('Sanitation Data'!$G$29,0,10*ROW('Sanitation Data'!G201)))</f>
        <v/>
      </c>
      <c r="DB207" s="373" t="str">
        <f ca="1">+IF(OFFSET('Sanitation Data'!$G$30,0,10*ROW('Sanitation Data'!G201))="","",OFFSET('Sanitation Data'!$G$30,0,10*ROW('Sanitation Data'!G201)))</f>
        <v/>
      </c>
      <c r="DC207" s="373" t="str">
        <f ca="1">+IF(OFFSET('Sanitation Data'!$G$31,0,10*ROW('Sanitation Data'!G201))="","",OFFSET('Sanitation Data'!$G$31,0,10*ROW('Sanitation Data'!G201)))</f>
        <v/>
      </c>
      <c r="DD207" s="373" t="str">
        <f ca="1">+IF(OFFSET('Sanitation Data'!$G$32,0,10*ROW('Sanitation Data'!G201))="","",OFFSET('Sanitation Data'!$G$32,0,10*ROW('Sanitation Data'!G201)))</f>
        <v/>
      </c>
      <c r="DE207" s="373" t="str">
        <f ca="1">+IF(OFFSET('Sanitation Data'!$H$28,0,10*ROW('Sanitation Data'!H201))="","",OFFSET('Sanitation Data'!$H$28,0,10*ROW('Sanitation Data'!H201)))</f>
        <v/>
      </c>
      <c r="DF207" s="373" t="str">
        <f ca="1">+IF(OFFSET('Sanitation Data'!$H$29,0,10*ROW('Sanitation Data'!H201))="","",OFFSET('Sanitation Data'!$H$29,0,10*ROW('Sanitation Data'!H201)))</f>
        <v/>
      </c>
      <c r="DG207" s="373" t="str">
        <f ca="1">+IF(OFFSET('Sanitation Data'!$H$30,0,10*ROW('Sanitation Data'!H201))="","",OFFSET('Sanitation Data'!$H$30,0,10*ROW('Sanitation Data'!H201)))</f>
        <v/>
      </c>
      <c r="DH207" s="373" t="str">
        <f ca="1">+IF(OFFSET('Sanitation Data'!$H$31,0,10*ROW('Sanitation Data'!H201))="","",OFFSET('Sanitation Data'!$H$31,0,10*ROW('Sanitation Data'!H201)))</f>
        <v/>
      </c>
      <c r="DI207" s="373" t="str">
        <f ca="1">+IF(OFFSET('Sanitation Data'!$H$32,0,10*ROW('Sanitation Data'!H201))="","",OFFSET('Sanitation Data'!$H$32,0,10*ROW('Sanitation Data'!H201)))</f>
        <v/>
      </c>
      <c r="DJ207" s="373" t="str">
        <f ca="1">+IF(OFFSET('Sanitation Data'!$I$28,0,10*ROW('Sanitation Data'!I201))="","",OFFSET('Sanitation Data'!$I$28,0,10*ROW('Sanitation Data'!I201)))</f>
        <v/>
      </c>
      <c r="DK207" s="373" t="str">
        <f ca="1">+IF(OFFSET('Sanitation Data'!$I$29,0,10*ROW('Sanitation Data'!I201))="","",OFFSET('Sanitation Data'!$I$29,0,10*ROW('Sanitation Data'!I201)))</f>
        <v/>
      </c>
      <c r="DL207" s="373" t="str">
        <f ca="1">+IF(OFFSET('Sanitation Data'!$I$30,0,10*ROW('Sanitation Data'!I201))="","",OFFSET('Sanitation Data'!$I$30,0,10*ROW('Sanitation Data'!I201)))</f>
        <v/>
      </c>
      <c r="DM207" s="373" t="str">
        <f ca="1">+IF(OFFSET('Sanitation Data'!$I$31,0,10*ROW('Sanitation Data'!I201))="","",OFFSET('Sanitation Data'!$I$31,0,10*ROW('Sanitation Data'!I201)))</f>
        <v/>
      </c>
      <c r="DN207" s="373" t="str">
        <f ca="1">+IF(OFFSET('Sanitation Data'!$I$32,0,10*ROW('Sanitation Data'!I201))="","",OFFSET('Sanitation Data'!$I$32,0,10*ROW('Sanitation Data'!I201)))</f>
        <v/>
      </c>
      <c r="DO207" s="373" t="str">
        <f ca="1">+IF(OFFSET('Hygiene Data'!$D$11,0,10*ROW('Hygiene Data'!D201))="","",OFFSET('Hygiene Data'!$D$11,0,10*ROW('Hygiene Data'!D201)))</f>
        <v/>
      </c>
      <c r="DP207" s="373" t="str">
        <f ca="1">+IF(OFFSET('Hygiene Data'!$D$12,0,10*ROW('Hygiene Data'!D201))="","",OFFSET('Hygiene Data'!$D$12,0,10*ROW('Hygiene Data'!D201)))</f>
        <v/>
      </c>
      <c r="DQ207" s="373" t="str">
        <f ca="1">+IF(OFFSET('Hygiene Data'!$D$13,0,10*ROW('Hygiene Data'!D201))="","",OFFSET('Hygiene Data'!$D$13,0,10*ROW('Hygiene Data'!D201)))</f>
        <v/>
      </c>
      <c r="DR207" s="373" t="str">
        <f ca="1">+IF(OFFSET('Hygiene Data'!$E$11,0,10*ROW('Hygiene Data'!E201))="","",OFFSET('Hygiene Data'!$E$11,0,10*ROW('Hygiene Data'!E201)))</f>
        <v/>
      </c>
      <c r="DS207" s="373" t="str">
        <f ca="1">+IF(OFFSET('Hygiene Data'!$E$12,0,10*ROW('Hygiene Data'!E201))="","",OFFSET('Hygiene Data'!$E$12,0,10*ROW('Hygiene Data'!E201)))</f>
        <v/>
      </c>
      <c r="DT207" s="373" t="str">
        <f ca="1">+IF(OFFSET('Hygiene Data'!$E$13,0,10*ROW('Hygiene Data'!E201))="","",OFFSET('Hygiene Data'!$E$13,0,10*ROW('Hygiene Data'!E201)))</f>
        <v/>
      </c>
      <c r="DU207" s="373" t="str">
        <f ca="1">+IF(OFFSET('Hygiene Data'!$F$11,0,10*ROW('Hygiene Data'!F201))="","",OFFSET('Hygiene Data'!$F$11,0,10*ROW('Hygiene Data'!F201)))</f>
        <v/>
      </c>
      <c r="DV207" s="373" t="str">
        <f ca="1">+IF(OFFSET('Hygiene Data'!$F$12,0,10*ROW('Hygiene Data'!F201))="","",OFFSET('Hygiene Data'!$F$12,0,10*ROW('Hygiene Data'!F201)))</f>
        <v/>
      </c>
      <c r="DW207" s="373" t="str">
        <f ca="1">+IF(OFFSET('Hygiene Data'!$F$13,0,10*ROW('Hygiene Data'!F201))="","",OFFSET('Hygiene Data'!$F$13,0,10*ROW('Hygiene Data'!F201)))</f>
        <v/>
      </c>
      <c r="DX207" s="373" t="str">
        <f ca="1">+IF(OFFSET('Hygiene Data'!$G$11,0,10*ROW('Hygiene Data'!G201))="","",OFFSET('Hygiene Data'!$G$11,0,10*ROW('Hygiene Data'!G201)))</f>
        <v/>
      </c>
      <c r="DY207" s="373" t="str">
        <f ca="1">+IF(OFFSET('Hygiene Data'!$G$12,0,10*ROW('Hygiene Data'!G201))="","",OFFSET('Hygiene Data'!$G$12,0,10*ROW('Hygiene Data'!G201)))</f>
        <v/>
      </c>
      <c r="DZ207" s="373" t="str">
        <f ca="1">+IF(OFFSET('Hygiene Data'!$G$13,0,10*ROW('Hygiene Data'!G201))="","",OFFSET('Hygiene Data'!$G$13,0,10*ROW('Hygiene Data'!G201)))</f>
        <v/>
      </c>
      <c r="EA207" s="373" t="str">
        <f ca="1">+IF(OFFSET('Hygiene Data'!$H$11,0,10*ROW('Hygiene Data'!H201))="","",OFFSET('Hygiene Data'!$H$11,0,10*ROW('Hygiene Data'!H201)))</f>
        <v/>
      </c>
      <c r="EB207" s="373" t="str">
        <f ca="1">+IF(OFFSET('Hygiene Data'!$H$12,0,10*ROW('Hygiene Data'!H201))="","",OFFSET('Hygiene Data'!$H$12,0,10*ROW('Hygiene Data'!H201)))</f>
        <v/>
      </c>
      <c r="EC207" s="373" t="str">
        <f ca="1">+IF(OFFSET('Hygiene Data'!$H$13,0,10*ROW('Hygiene Data'!H201))="","",OFFSET('Hygiene Data'!$H$13,0,10*ROW('Hygiene Data'!H201)))</f>
        <v/>
      </c>
      <c r="ED207" s="373" t="str">
        <f ca="1">+IF(OFFSET('Hygiene Data'!$I$11,0,10*ROW('Hygiene Data'!I201))="","",OFFSET('Hygiene Data'!$I$11,0,10*ROW('Hygiene Data'!I201)))</f>
        <v/>
      </c>
      <c r="EE207" s="373" t="str">
        <f ca="1">+IF(OFFSET('Hygiene Data'!$I$12,0,10*ROW('Hygiene Data'!I201))="","",OFFSET('Hygiene Data'!$I$12,0,10*ROW('Hygiene Data'!I201)))</f>
        <v/>
      </c>
      <c r="EF207" s="373" t="str">
        <f ca="1">+IF(OFFSET('Hygiene Data'!$I$13,0,10*ROW('Hygiene Data'!I201))="","",OFFSET('Hygiene Data'!$I$13,0,10*ROW('Hygiene Data'!I201)))</f>
        <v/>
      </c>
    </row>
    <row r="208" spans="1:136" s="372" customFormat="1" x14ac:dyDescent="0.25">
      <c r="BA208" s="490"/>
    </row>
    <row r="209" spans="53:53" s="372" customFormat="1" x14ac:dyDescent="0.25">
      <c r="BA209" s="490"/>
    </row>
    <row r="210" spans="53:53" s="372" customFormat="1" x14ac:dyDescent="0.25">
      <c r="BA210" s="490"/>
    </row>
    <row r="211" spans="53:53" s="372" customFormat="1" x14ac:dyDescent="0.25">
      <c r="BA211" s="490"/>
    </row>
    <row r="212" spans="53:53" s="372" customFormat="1" x14ac:dyDescent="0.25">
      <c r="BA212" s="490"/>
    </row>
    <row r="213" spans="53:53" s="372" customFormat="1" x14ac:dyDescent="0.25">
      <c r="BA213" s="490"/>
    </row>
    <row r="214" spans="53:53" s="372" customFormat="1" x14ac:dyDescent="0.25">
      <c r="BA214" s="490"/>
    </row>
    <row r="215" spans="53:53" s="372" customFormat="1" x14ac:dyDescent="0.25">
      <c r="BA215" s="490"/>
    </row>
    <row r="216" spans="53:53" s="372" customFormat="1" x14ac:dyDescent="0.25">
      <c r="BA216" s="490"/>
    </row>
    <row r="217" spans="53:53" s="372" customFormat="1" x14ac:dyDescent="0.25">
      <c r="BA217" s="490"/>
    </row>
    <row r="218" spans="53:53" s="372" customFormat="1" x14ac:dyDescent="0.25">
      <c r="BA218" s="490"/>
    </row>
    <row r="219" spans="53:53" s="372" customFormat="1" x14ac:dyDescent="0.25">
      <c r="BA219" s="490"/>
    </row>
    <row r="220" spans="53:53" s="372" customFormat="1" x14ac:dyDescent="0.25">
      <c r="BA220" s="490"/>
    </row>
    <row r="221" spans="53:53" s="372" customFormat="1" x14ac:dyDescent="0.25">
      <c r="BA221" s="490"/>
    </row>
    <row r="222" spans="53:53" s="372" customFormat="1" x14ac:dyDescent="0.25">
      <c r="BA222" s="490"/>
    </row>
    <row r="223" spans="53:53" s="372" customFormat="1" x14ac:dyDescent="0.25">
      <c r="BA223" s="490"/>
    </row>
    <row r="224" spans="53:53" s="372" customFormat="1" x14ac:dyDescent="0.25">
      <c r="BA224" s="490"/>
    </row>
    <row r="225" spans="53:53" s="372" customFormat="1" x14ac:dyDescent="0.25">
      <c r="BA225" s="490"/>
    </row>
    <row r="226" spans="53:53" s="372" customFormat="1" x14ac:dyDescent="0.25">
      <c r="BA226" s="490"/>
    </row>
    <row r="227" spans="53:53" s="372" customFormat="1" x14ac:dyDescent="0.25">
      <c r="BA227" s="490"/>
    </row>
    <row r="228" spans="53:53" s="372" customFormat="1" x14ac:dyDescent="0.25">
      <c r="BA228" s="490"/>
    </row>
    <row r="229" spans="53:53" s="372" customFormat="1" x14ac:dyDescent="0.25">
      <c r="BA229" s="490"/>
    </row>
    <row r="230" spans="53:53" s="372" customFormat="1" x14ac:dyDescent="0.25">
      <c r="BA230" s="490"/>
    </row>
    <row r="231" spans="53:53" s="372" customFormat="1" x14ac:dyDescent="0.25">
      <c r="BA231" s="490"/>
    </row>
    <row r="232" spans="53:53" s="372" customFormat="1" x14ac:dyDescent="0.25">
      <c r="BA232" s="490"/>
    </row>
    <row r="233" spans="53:53" s="372" customFormat="1" x14ac:dyDescent="0.25">
      <c r="BA233" s="490"/>
    </row>
    <row r="234" spans="53:53" s="372" customFormat="1" x14ac:dyDescent="0.25">
      <c r="BA234" s="490"/>
    </row>
    <row r="235" spans="53:53" s="372" customFormat="1" x14ac:dyDescent="0.25">
      <c r="BA235" s="490"/>
    </row>
    <row r="236" spans="53:53" s="372" customFormat="1" x14ac:dyDescent="0.25">
      <c r="BA236" s="490"/>
    </row>
    <row r="237" spans="53:53" s="372" customFormat="1" x14ac:dyDescent="0.25">
      <c r="BA237" s="490"/>
    </row>
    <row r="238" spans="53:53" s="372" customFormat="1" x14ac:dyDescent="0.25">
      <c r="BA238" s="490"/>
    </row>
    <row r="239" spans="53:53" s="372" customFormat="1" x14ac:dyDescent="0.25">
      <c r="BA239" s="490"/>
    </row>
    <row r="240" spans="53:53" s="372" customFormat="1" x14ac:dyDescent="0.25">
      <c r="BA240" s="490"/>
    </row>
    <row r="241" spans="53:53" s="372" customFormat="1" x14ac:dyDescent="0.25">
      <c r="BA241" s="490"/>
    </row>
    <row r="242" spans="53:53" s="372" customFormat="1" x14ac:dyDescent="0.25">
      <c r="BA242" s="490"/>
    </row>
    <row r="243" spans="53:53" s="372" customFormat="1" x14ac:dyDescent="0.25">
      <c r="BA243" s="490"/>
    </row>
    <row r="244" spans="53:53" s="372" customFormat="1" x14ac:dyDescent="0.25">
      <c r="BA244" s="490"/>
    </row>
    <row r="245" spans="53:53" s="372" customFormat="1" x14ac:dyDescent="0.25">
      <c r="BA245" s="490"/>
    </row>
    <row r="246" spans="53:53" s="372" customFormat="1" x14ac:dyDescent="0.25">
      <c r="BA246" s="490"/>
    </row>
    <row r="247" spans="53:53" s="372" customFormat="1" x14ac:dyDescent="0.25">
      <c r="BA247" s="490"/>
    </row>
    <row r="248" spans="53:53" s="372" customFormat="1" x14ac:dyDescent="0.25">
      <c r="BA248" s="490"/>
    </row>
    <row r="249" spans="53:53" s="372" customFormat="1" x14ac:dyDescent="0.25">
      <c r="BA249" s="490"/>
    </row>
    <row r="250" spans="53:53" s="372" customFormat="1" x14ac:dyDescent="0.25">
      <c r="BA250" s="490"/>
    </row>
    <row r="251" spans="53:53" s="372" customFormat="1" x14ac:dyDescent="0.25">
      <c r="BA251" s="490"/>
    </row>
    <row r="252" spans="53:53" s="372" customFormat="1" x14ac:dyDescent="0.25">
      <c r="BA252" s="490"/>
    </row>
    <row r="253" spans="53:53" s="372" customFormat="1" x14ac:dyDescent="0.25">
      <c r="BA253" s="490"/>
    </row>
    <row r="254" spans="53:53" s="372" customFormat="1" x14ac:dyDescent="0.25">
      <c r="BA254" s="490"/>
    </row>
    <row r="255" spans="53:53" s="372" customFormat="1" x14ac:dyDescent="0.25">
      <c r="BA255" s="490"/>
    </row>
    <row r="256" spans="53:53" s="372" customFormat="1" x14ac:dyDescent="0.25">
      <c r="BA256" s="490"/>
    </row>
    <row r="257" spans="53:53" s="372" customFormat="1" x14ac:dyDescent="0.25">
      <c r="BA257" s="490"/>
    </row>
    <row r="258" spans="53:53" s="372" customFormat="1" x14ac:dyDescent="0.25">
      <c r="BA258" s="490"/>
    </row>
    <row r="259" spans="53:53" s="372" customFormat="1" x14ac:dyDescent="0.25">
      <c r="BA259" s="490"/>
    </row>
    <row r="260" spans="53:53" s="372" customFormat="1" x14ac:dyDescent="0.25">
      <c r="BA260" s="490"/>
    </row>
    <row r="261" spans="53:53" s="372" customFormat="1" x14ac:dyDescent="0.25">
      <c r="BA261" s="490"/>
    </row>
    <row r="262" spans="53:53" s="372" customFormat="1" x14ac:dyDescent="0.25">
      <c r="BA262" s="490"/>
    </row>
    <row r="263" spans="53:53" s="372" customFormat="1" x14ac:dyDescent="0.25">
      <c r="BA263" s="490"/>
    </row>
    <row r="264" spans="53:53" s="372" customFormat="1" x14ac:dyDescent="0.25">
      <c r="BA264" s="490"/>
    </row>
    <row r="265" spans="53:53" s="372" customFormat="1" x14ac:dyDescent="0.25">
      <c r="BA265" s="490"/>
    </row>
    <row r="266" spans="53:53" s="372" customFormat="1" x14ac:dyDescent="0.25">
      <c r="BA266" s="490"/>
    </row>
    <row r="267" spans="53:53" s="372" customFormat="1" x14ac:dyDescent="0.25">
      <c r="BA267" s="490"/>
    </row>
    <row r="268" spans="53:53" s="372" customFormat="1" x14ac:dyDescent="0.25">
      <c r="BA268" s="490"/>
    </row>
    <row r="269" spans="53:53" s="372" customFormat="1" x14ac:dyDescent="0.25">
      <c r="BA269" s="490"/>
    </row>
    <row r="270" spans="53:53" s="372" customFormat="1" x14ac:dyDescent="0.25">
      <c r="BA270" s="490"/>
    </row>
    <row r="271" spans="53:53" s="372" customFormat="1" x14ac:dyDescent="0.25">
      <c r="BA271" s="490"/>
    </row>
    <row r="272" spans="53:53" s="372" customFormat="1" x14ac:dyDescent="0.25">
      <c r="BA272" s="490"/>
    </row>
    <row r="273" spans="53:53" s="372" customFormat="1" x14ac:dyDescent="0.25">
      <c r="BA273" s="490"/>
    </row>
    <row r="274" spans="53:53" s="372" customFormat="1" x14ac:dyDescent="0.25">
      <c r="BA274" s="490"/>
    </row>
    <row r="275" spans="53:53" s="372" customFormat="1" x14ac:dyDescent="0.25">
      <c r="BA275" s="490"/>
    </row>
    <row r="276" spans="53:53" s="372" customFormat="1" x14ac:dyDescent="0.25">
      <c r="BA276" s="490"/>
    </row>
    <row r="277" spans="53:53" s="372" customFormat="1" x14ac:dyDescent="0.25">
      <c r="BA277" s="490"/>
    </row>
    <row r="278" spans="53:53" s="372" customFormat="1" x14ac:dyDescent="0.25">
      <c r="BA278" s="490"/>
    </row>
    <row r="279" spans="53:53" s="372" customFormat="1" x14ac:dyDescent="0.25">
      <c r="BA279" s="490"/>
    </row>
    <row r="280" spans="53:53" s="372" customFormat="1" x14ac:dyDescent="0.25">
      <c r="BA280" s="490"/>
    </row>
    <row r="281" spans="53:53" s="372" customFormat="1" x14ac:dyDescent="0.25">
      <c r="BA281" s="490"/>
    </row>
    <row r="282" spans="53:53" s="372" customFormat="1" x14ac:dyDescent="0.25">
      <c r="BA282" s="490"/>
    </row>
    <row r="283" spans="53:53" s="372" customFormat="1" x14ac:dyDescent="0.25">
      <c r="BA283" s="490"/>
    </row>
    <row r="284" spans="53:53" s="372" customFormat="1" x14ac:dyDescent="0.25">
      <c r="BA284" s="490"/>
    </row>
    <row r="285" spans="53:53" s="372" customFormat="1" x14ac:dyDescent="0.25">
      <c r="BA285" s="490"/>
    </row>
    <row r="286" spans="53:53" s="372" customFormat="1" x14ac:dyDescent="0.25">
      <c r="BA286" s="490"/>
    </row>
    <row r="287" spans="53:53" s="372" customFormat="1" x14ac:dyDescent="0.25">
      <c r="BA287" s="490"/>
    </row>
    <row r="288" spans="53:53" s="372" customFormat="1" x14ac:dyDescent="0.25">
      <c r="BA288" s="490"/>
    </row>
    <row r="289" spans="53:53" s="372" customFormat="1" x14ac:dyDescent="0.25">
      <c r="BA289" s="490"/>
    </row>
    <row r="290" spans="53:53" s="372" customFormat="1" x14ac:dyDescent="0.25">
      <c r="BA290" s="490"/>
    </row>
    <row r="291" spans="53:53" s="372" customFormat="1" x14ac:dyDescent="0.25">
      <c r="BA291" s="490"/>
    </row>
    <row r="292" spans="53:53" s="372" customFormat="1" x14ac:dyDescent="0.25">
      <c r="BA292" s="490"/>
    </row>
    <row r="293" spans="53:53" s="372" customFormat="1" x14ac:dyDescent="0.25">
      <c r="BA293" s="490"/>
    </row>
    <row r="294" spans="53:53" s="372" customFormat="1" x14ac:dyDescent="0.25">
      <c r="BA294" s="490"/>
    </row>
    <row r="295" spans="53:53" s="372" customFormat="1" x14ac:dyDescent="0.25">
      <c r="BA295" s="490"/>
    </row>
    <row r="296" spans="53:53" s="372" customFormat="1" x14ac:dyDescent="0.25">
      <c r="BA296" s="490"/>
    </row>
    <row r="297" spans="53:53" s="372" customFormat="1" x14ac:dyDescent="0.25">
      <c r="BA297" s="490"/>
    </row>
    <row r="298" spans="53:53" s="372" customFormat="1" x14ac:dyDescent="0.25">
      <c r="BA298" s="490"/>
    </row>
    <row r="299" spans="53:53" s="372" customFormat="1" x14ac:dyDescent="0.25">
      <c r="BA299" s="490"/>
    </row>
    <row r="300" spans="53:53" s="372" customFormat="1" x14ac:dyDescent="0.25">
      <c r="BA300" s="490"/>
    </row>
    <row r="301" spans="53:53" s="372" customFormat="1" x14ac:dyDescent="0.25">
      <c r="BA301" s="490"/>
    </row>
    <row r="302" spans="53:53" s="372" customFormat="1" x14ac:dyDescent="0.25">
      <c r="BA302" s="490"/>
    </row>
    <row r="303" spans="53:53" s="372" customFormat="1" x14ac:dyDescent="0.25">
      <c r="BA303" s="490"/>
    </row>
    <row r="304" spans="53:53" s="372" customFormat="1" x14ac:dyDescent="0.25">
      <c r="BA304" s="490"/>
    </row>
    <row r="305" spans="53:53" s="372" customFormat="1" x14ac:dyDescent="0.25">
      <c r="BA305" s="490"/>
    </row>
    <row r="306" spans="53:53" s="372" customFormat="1" x14ac:dyDescent="0.25">
      <c r="BA306" s="490"/>
    </row>
    <row r="307" spans="53:53" s="372" customFormat="1" x14ac:dyDescent="0.25">
      <c r="BA307" s="490"/>
    </row>
    <row r="308" spans="53:53" s="372" customFormat="1" x14ac:dyDescent="0.25">
      <c r="BA308" s="490"/>
    </row>
    <row r="309" spans="53:53" s="372" customFormat="1" x14ac:dyDescent="0.25">
      <c r="BA309" s="490"/>
    </row>
    <row r="310" spans="53:53" s="372" customFormat="1" x14ac:dyDescent="0.25">
      <c r="BA310" s="490"/>
    </row>
    <row r="311" spans="53:53" s="372" customFormat="1" x14ac:dyDescent="0.25">
      <c r="BA311" s="490"/>
    </row>
    <row r="312" spans="53:53" s="372" customFormat="1" x14ac:dyDescent="0.25">
      <c r="BA312" s="490"/>
    </row>
    <row r="313" spans="53:53" s="372" customFormat="1" x14ac:dyDescent="0.25">
      <c r="BA313" s="490"/>
    </row>
    <row r="314" spans="53:53" s="372" customFormat="1" x14ac:dyDescent="0.25">
      <c r="BA314" s="490"/>
    </row>
    <row r="315" spans="53:53" s="372" customFormat="1" x14ac:dyDescent="0.25">
      <c r="BA315" s="490"/>
    </row>
    <row r="316" spans="53:53" s="372" customFormat="1" x14ac:dyDescent="0.25">
      <c r="BA316" s="490"/>
    </row>
    <row r="317" spans="53:53" s="372" customFormat="1" x14ac:dyDescent="0.25">
      <c r="BA317" s="490"/>
    </row>
    <row r="318" spans="53:53" s="372" customFormat="1" x14ac:dyDescent="0.25">
      <c r="BA318" s="490"/>
    </row>
    <row r="319" spans="53:53" s="372" customFormat="1" x14ac:dyDescent="0.25">
      <c r="BA319" s="490"/>
    </row>
    <row r="320" spans="53:53" s="372" customFormat="1" x14ac:dyDescent="0.25">
      <c r="BA320" s="490"/>
    </row>
    <row r="321" spans="53:53" s="372" customFormat="1" x14ac:dyDescent="0.25">
      <c r="BA321" s="490"/>
    </row>
    <row r="322" spans="53:53" s="372" customFormat="1" x14ac:dyDescent="0.25">
      <c r="BA322" s="490"/>
    </row>
    <row r="323" spans="53:53" s="372" customFormat="1" x14ac:dyDescent="0.25">
      <c r="BA323" s="490"/>
    </row>
    <row r="324" spans="53:53" s="372" customFormat="1" x14ac:dyDescent="0.25">
      <c r="BA324" s="490"/>
    </row>
    <row r="325" spans="53:53" s="372" customFormat="1" x14ac:dyDescent="0.25">
      <c r="BA325" s="490"/>
    </row>
    <row r="326" spans="53:53" s="372" customFormat="1" x14ac:dyDescent="0.25">
      <c r="BA326" s="490"/>
    </row>
    <row r="327" spans="53:53" s="372" customFormat="1" x14ac:dyDescent="0.25">
      <c r="BA327" s="490"/>
    </row>
    <row r="328" spans="53:53" s="372" customFormat="1" x14ac:dyDescent="0.25">
      <c r="BA328" s="490"/>
    </row>
    <row r="329" spans="53:53" s="372" customFormat="1" x14ac:dyDescent="0.25">
      <c r="BA329" s="490"/>
    </row>
    <row r="330" spans="53:53" s="372" customFormat="1" x14ac:dyDescent="0.25">
      <c r="BA330" s="490"/>
    </row>
    <row r="331" spans="53:53" s="372" customFormat="1" x14ac:dyDescent="0.25">
      <c r="BA331" s="490"/>
    </row>
    <row r="332" spans="53:53" s="372" customFormat="1" x14ac:dyDescent="0.25">
      <c r="BA332" s="490"/>
    </row>
    <row r="333" spans="53:53" s="372" customFormat="1" x14ac:dyDescent="0.25">
      <c r="BA333" s="490"/>
    </row>
    <row r="334" spans="53:53" s="372" customFormat="1" x14ac:dyDescent="0.25">
      <c r="BA334" s="490"/>
    </row>
    <row r="335" spans="53:53" s="372" customFormat="1" x14ac:dyDescent="0.25">
      <c r="BA335" s="490"/>
    </row>
    <row r="336" spans="53:53" s="372" customFormat="1" x14ac:dyDescent="0.25">
      <c r="BA336" s="490"/>
    </row>
    <row r="337" spans="53:53" s="372" customFormat="1" x14ac:dyDescent="0.25">
      <c r="BA337" s="490"/>
    </row>
    <row r="338" spans="53:53" s="372" customFormat="1" x14ac:dyDescent="0.25">
      <c r="BA338" s="490"/>
    </row>
    <row r="339" spans="53:53" s="372" customFormat="1" x14ac:dyDescent="0.25">
      <c r="BA339" s="490"/>
    </row>
    <row r="340" spans="53:53" s="372" customFormat="1" x14ac:dyDescent="0.25">
      <c r="BA340" s="490"/>
    </row>
    <row r="341" spans="53:53" s="372" customFormat="1" x14ac:dyDescent="0.25">
      <c r="BA341" s="490"/>
    </row>
    <row r="342" spans="53:53" s="372" customFormat="1" x14ac:dyDescent="0.25">
      <c r="BA342" s="490"/>
    </row>
    <row r="343" spans="53:53" s="372" customFormat="1" x14ac:dyDescent="0.25">
      <c r="BA343" s="490"/>
    </row>
    <row r="344" spans="53:53" s="372" customFormat="1" x14ac:dyDescent="0.25">
      <c r="BA344" s="490"/>
    </row>
    <row r="345" spans="53:53" s="372" customFormat="1" x14ac:dyDescent="0.25">
      <c r="BA345" s="490"/>
    </row>
    <row r="346" spans="53:53" s="372" customFormat="1" x14ac:dyDescent="0.25">
      <c r="BA346" s="490"/>
    </row>
    <row r="347" spans="53:53" s="372" customFormat="1" x14ac:dyDescent="0.25">
      <c r="BA347" s="490"/>
    </row>
    <row r="348" spans="53:53" s="372" customFormat="1" x14ac:dyDescent="0.25">
      <c r="BA348" s="490"/>
    </row>
    <row r="349" spans="53:53" s="372" customFormat="1" x14ac:dyDescent="0.25">
      <c r="BA349" s="490"/>
    </row>
    <row r="350" spans="53:53" s="372" customFormat="1" x14ac:dyDescent="0.25">
      <c r="BA350" s="490"/>
    </row>
    <row r="351" spans="53:53" s="372" customFormat="1" x14ac:dyDescent="0.25">
      <c r="BA351" s="490"/>
    </row>
    <row r="352" spans="53:53" s="372" customFormat="1" x14ac:dyDescent="0.25">
      <c r="BA352" s="490"/>
    </row>
    <row r="353" spans="53:53" s="372" customFormat="1" x14ac:dyDescent="0.25">
      <c r="BA353" s="490"/>
    </row>
    <row r="354" spans="53:53" s="372" customFormat="1" x14ac:dyDescent="0.25">
      <c r="BA354" s="490"/>
    </row>
    <row r="355" spans="53:53" s="372" customFormat="1" x14ac:dyDescent="0.25">
      <c r="BA355" s="490"/>
    </row>
    <row r="356" spans="53:53" s="372" customFormat="1" x14ac:dyDescent="0.25">
      <c r="BA356" s="490"/>
    </row>
    <row r="357" spans="53:53" s="372" customFormat="1" x14ac:dyDescent="0.25">
      <c r="BA357" s="490"/>
    </row>
    <row r="358" spans="53:53" s="372" customFormat="1" x14ac:dyDescent="0.25">
      <c r="BA358" s="490"/>
    </row>
    <row r="359" spans="53:53" s="372" customFormat="1" x14ac:dyDescent="0.25">
      <c r="BA359" s="490"/>
    </row>
    <row r="360" spans="53:53" s="372" customFormat="1" x14ac:dyDescent="0.25">
      <c r="BA360" s="490"/>
    </row>
    <row r="361" spans="53:53" s="372" customFormat="1" x14ac:dyDescent="0.25">
      <c r="BA361" s="490"/>
    </row>
    <row r="362" spans="53:53" s="372" customFormat="1" x14ac:dyDescent="0.25">
      <c r="BA362" s="490"/>
    </row>
    <row r="363" spans="53:53" s="372" customFormat="1" x14ac:dyDescent="0.25">
      <c r="BA363" s="490"/>
    </row>
    <row r="364" spans="53:53" s="372" customFormat="1" x14ac:dyDescent="0.25">
      <c r="BA364" s="490"/>
    </row>
    <row r="365" spans="53:53" s="372" customFormat="1" x14ac:dyDescent="0.25">
      <c r="BA365" s="490"/>
    </row>
    <row r="366" spans="53:53" s="372" customFormat="1" x14ac:dyDescent="0.25">
      <c r="BA366" s="490"/>
    </row>
    <row r="367" spans="53:53" s="372" customFormat="1" x14ac:dyDescent="0.25">
      <c r="BA367" s="490"/>
    </row>
    <row r="368" spans="53:53" s="372" customFormat="1" x14ac:dyDescent="0.25">
      <c r="BA368" s="490"/>
    </row>
    <row r="369" spans="53:53" s="372" customFormat="1" x14ac:dyDescent="0.25">
      <c r="BA369" s="490"/>
    </row>
    <row r="370" spans="53:53" s="372" customFormat="1" x14ac:dyDescent="0.25">
      <c r="BA370" s="490"/>
    </row>
    <row r="371" spans="53:53" s="372" customFormat="1" x14ac:dyDescent="0.25">
      <c r="BA371" s="490"/>
    </row>
    <row r="372" spans="53:53" s="372" customFormat="1" x14ac:dyDescent="0.25">
      <c r="BA372" s="490"/>
    </row>
    <row r="373" spans="53:53" s="372" customFormat="1" x14ac:dyDescent="0.25">
      <c r="BA373" s="490"/>
    </row>
    <row r="374" spans="53:53" s="372" customFormat="1" x14ac:dyDescent="0.25">
      <c r="BA374" s="490"/>
    </row>
    <row r="375" spans="53:53" s="372" customFormat="1" x14ac:dyDescent="0.25">
      <c r="BA375" s="490"/>
    </row>
    <row r="376" spans="53:53" s="372" customFormat="1" x14ac:dyDescent="0.25">
      <c r="BA376" s="490"/>
    </row>
    <row r="377" spans="53:53" s="372" customFormat="1" x14ac:dyDescent="0.25">
      <c r="BA377" s="490"/>
    </row>
    <row r="378" spans="53:53" s="372" customFormat="1" x14ac:dyDescent="0.25">
      <c r="BA378" s="490"/>
    </row>
    <row r="379" spans="53:53" s="372" customFormat="1" x14ac:dyDescent="0.25">
      <c r="BA379" s="490"/>
    </row>
    <row r="380" spans="53:53" s="372" customFormat="1" x14ac:dyDescent="0.25">
      <c r="BA380" s="490"/>
    </row>
    <row r="381" spans="53:53" s="372" customFormat="1" x14ac:dyDescent="0.25">
      <c r="BA381" s="490"/>
    </row>
    <row r="382" spans="53:53" s="372" customFormat="1" x14ac:dyDescent="0.25">
      <c r="BA382" s="490"/>
    </row>
    <row r="383" spans="53:53" s="372" customFormat="1" x14ac:dyDescent="0.25">
      <c r="BA383" s="490"/>
    </row>
    <row r="384" spans="53:53" s="372" customFormat="1" x14ac:dyDescent="0.25">
      <c r="BA384" s="490"/>
    </row>
    <row r="385" spans="53:53" s="372" customFormat="1" x14ac:dyDescent="0.25">
      <c r="BA385" s="490"/>
    </row>
    <row r="386" spans="53:53" s="372" customFormat="1" x14ac:dyDescent="0.25">
      <c r="BA386" s="490"/>
    </row>
    <row r="387" spans="53:53" s="372" customFormat="1" x14ac:dyDescent="0.25">
      <c r="BA387" s="490"/>
    </row>
    <row r="388" spans="53:53" s="372" customFormat="1" x14ac:dyDescent="0.25">
      <c r="BA388" s="490"/>
    </row>
    <row r="389" spans="53:53" s="372" customFormat="1" x14ac:dyDescent="0.25">
      <c r="BA389" s="490"/>
    </row>
    <row r="390" spans="53:53" s="372" customFormat="1" x14ac:dyDescent="0.25">
      <c r="BA390" s="490"/>
    </row>
    <row r="391" spans="53:53" s="372" customFormat="1" x14ac:dyDescent="0.25">
      <c r="BA391" s="490"/>
    </row>
    <row r="392" spans="53:53" s="372" customFormat="1" x14ac:dyDescent="0.25">
      <c r="BA392" s="490"/>
    </row>
    <row r="393" spans="53:53" s="372" customFormat="1" x14ac:dyDescent="0.25">
      <c r="BA393" s="490"/>
    </row>
    <row r="394" spans="53:53" s="372" customFormat="1" x14ac:dyDescent="0.25">
      <c r="BA394" s="490"/>
    </row>
    <row r="395" spans="53:53" s="372" customFormat="1" x14ac:dyDescent="0.25">
      <c r="BA395" s="490"/>
    </row>
    <row r="396" spans="53:53" s="372" customFormat="1" x14ac:dyDescent="0.25">
      <c r="BA396" s="490"/>
    </row>
    <row r="397" spans="53:53" s="372" customFormat="1" x14ac:dyDescent="0.25">
      <c r="BA397" s="490"/>
    </row>
    <row r="398" spans="53:53" s="372" customFormat="1" x14ac:dyDescent="0.25">
      <c r="BA398" s="490"/>
    </row>
    <row r="399" spans="53:53" s="372" customFormat="1" x14ac:dyDescent="0.25">
      <c r="BA399" s="490"/>
    </row>
    <row r="400" spans="53:53" s="372" customFormat="1" x14ac:dyDescent="0.25">
      <c r="BA400" s="490"/>
    </row>
    <row r="401" spans="53:53" s="372" customFormat="1" x14ac:dyDescent="0.25">
      <c r="BA401" s="490"/>
    </row>
    <row r="402" spans="53:53" s="372" customFormat="1" x14ac:dyDescent="0.25">
      <c r="BA402" s="490"/>
    </row>
    <row r="403" spans="53:53" s="372" customFormat="1" x14ac:dyDescent="0.25">
      <c r="BA403" s="490"/>
    </row>
    <row r="404" spans="53:53" s="372" customFormat="1" x14ac:dyDescent="0.25">
      <c r="BA404" s="490"/>
    </row>
    <row r="405" spans="53:53" s="372" customFormat="1" x14ac:dyDescent="0.25">
      <c r="BA405" s="490"/>
    </row>
    <row r="406" spans="53:53" s="372" customFormat="1" x14ac:dyDescent="0.25">
      <c r="BA406" s="490"/>
    </row>
    <row r="407" spans="53:53" s="372" customFormat="1" x14ac:dyDescent="0.25">
      <c r="BA407" s="490"/>
    </row>
    <row r="408" spans="53:53" s="372" customFormat="1" x14ac:dyDescent="0.25">
      <c r="BA408" s="490"/>
    </row>
    <row r="409" spans="53:53" s="372" customFormat="1" x14ac:dyDescent="0.25">
      <c r="BA409" s="490"/>
    </row>
    <row r="410" spans="53:53" s="372" customFormat="1" x14ac:dyDescent="0.25">
      <c r="BA410" s="490"/>
    </row>
    <row r="411" spans="53:53" s="372" customFormat="1" x14ac:dyDescent="0.25">
      <c r="BA411" s="490"/>
    </row>
    <row r="412" spans="53:53" s="372" customFormat="1" x14ac:dyDescent="0.25">
      <c r="BA412" s="490"/>
    </row>
    <row r="413" spans="53:53" s="372" customFormat="1" x14ac:dyDescent="0.25">
      <c r="BA413" s="490"/>
    </row>
    <row r="414" spans="53:53" s="372" customFormat="1" x14ac:dyDescent="0.25">
      <c r="BA414" s="490"/>
    </row>
    <row r="415" spans="53:53" s="372" customFormat="1" x14ac:dyDescent="0.25">
      <c r="BA415" s="490"/>
    </row>
    <row r="416" spans="53:53" s="372" customFormat="1" x14ac:dyDescent="0.25">
      <c r="BA416" s="490"/>
    </row>
    <row r="417" spans="53:53" s="372" customFormat="1" x14ac:dyDescent="0.25">
      <c r="BA417" s="490"/>
    </row>
    <row r="418" spans="53:53" s="372" customFormat="1" x14ac:dyDescent="0.25">
      <c r="BA418" s="490"/>
    </row>
    <row r="419" spans="53:53" s="372" customFormat="1" x14ac:dyDescent="0.25">
      <c r="BA419" s="490"/>
    </row>
    <row r="420" spans="53:53" s="372" customFormat="1" x14ac:dyDescent="0.25">
      <c r="BA420" s="490"/>
    </row>
    <row r="421" spans="53:53" s="372" customFormat="1" x14ac:dyDescent="0.25">
      <c r="BA421" s="490"/>
    </row>
    <row r="422" spans="53:53" s="372" customFormat="1" x14ac:dyDescent="0.25">
      <c r="BA422" s="490"/>
    </row>
    <row r="423" spans="53:53" s="372" customFormat="1" x14ac:dyDescent="0.25">
      <c r="BA423" s="490"/>
    </row>
    <row r="424" spans="53:53" s="372" customFormat="1" x14ac:dyDescent="0.25">
      <c r="BA424" s="490"/>
    </row>
    <row r="425" spans="53:53" s="372" customFormat="1" x14ac:dyDescent="0.25">
      <c r="BA425" s="490"/>
    </row>
    <row r="426" spans="53:53" s="372" customFormat="1" x14ac:dyDescent="0.25">
      <c r="BA426" s="490"/>
    </row>
    <row r="427" spans="53:53" s="372" customFormat="1" x14ac:dyDescent="0.25">
      <c r="BA427" s="490"/>
    </row>
    <row r="428" spans="53:53" s="372" customFormat="1" x14ac:dyDescent="0.25">
      <c r="BA428" s="490"/>
    </row>
    <row r="429" spans="53:53" s="372" customFormat="1" x14ac:dyDescent="0.25">
      <c r="BA429" s="490"/>
    </row>
    <row r="430" spans="53:53" s="372" customFormat="1" x14ac:dyDescent="0.25">
      <c r="BA430" s="490"/>
    </row>
    <row r="431" spans="53:53" s="372" customFormat="1" x14ac:dyDescent="0.25">
      <c r="BA431" s="490"/>
    </row>
    <row r="432" spans="53:53" s="372" customFormat="1" x14ac:dyDescent="0.25">
      <c r="BA432" s="490"/>
    </row>
    <row r="433" spans="53:53" s="372" customFormat="1" x14ac:dyDescent="0.25">
      <c r="BA433" s="490"/>
    </row>
    <row r="434" spans="53:53" s="372" customFormat="1" x14ac:dyDescent="0.25">
      <c r="BA434" s="490"/>
    </row>
    <row r="435" spans="53:53" s="372" customFormat="1" x14ac:dyDescent="0.25">
      <c r="BA435" s="490"/>
    </row>
    <row r="436" spans="53:53" s="372" customFormat="1" x14ac:dyDescent="0.25">
      <c r="BA436" s="490"/>
    </row>
    <row r="437" spans="53:53" s="372" customFormat="1" x14ac:dyDescent="0.25">
      <c r="BA437" s="490"/>
    </row>
    <row r="438" spans="53:53" s="372" customFormat="1" x14ac:dyDescent="0.25">
      <c r="BA438" s="490"/>
    </row>
    <row r="439" spans="53:53" s="372" customFormat="1" x14ac:dyDescent="0.25">
      <c r="BA439" s="490"/>
    </row>
    <row r="440" spans="53:53" s="372" customFormat="1" x14ac:dyDescent="0.25">
      <c r="BA440" s="490"/>
    </row>
    <row r="441" spans="53:53" s="372" customFormat="1" x14ac:dyDescent="0.25">
      <c r="BA441" s="490"/>
    </row>
    <row r="442" spans="53:53" s="372" customFormat="1" x14ac:dyDescent="0.25">
      <c r="BA442" s="490"/>
    </row>
    <row r="443" spans="53:53" s="372" customFormat="1" x14ac:dyDescent="0.25">
      <c r="BA443" s="490"/>
    </row>
    <row r="444" spans="53:53" s="372" customFormat="1" x14ac:dyDescent="0.25">
      <c r="BA444" s="490"/>
    </row>
    <row r="445" spans="53:53" s="372" customFormat="1" x14ac:dyDescent="0.25">
      <c r="BA445" s="490"/>
    </row>
    <row r="446" spans="53:53" s="372" customFormat="1" x14ac:dyDescent="0.25">
      <c r="BA446" s="490"/>
    </row>
    <row r="447" spans="53:53" s="372" customFormat="1" x14ac:dyDescent="0.25">
      <c r="BA447" s="490"/>
    </row>
    <row r="448" spans="53:53" s="372" customFormat="1" x14ac:dyDescent="0.25">
      <c r="BA448" s="490"/>
    </row>
    <row r="449" spans="53:53" s="372" customFormat="1" x14ac:dyDescent="0.25">
      <c r="BA449" s="490"/>
    </row>
    <row r="450" spans="53:53" s="372" customFormat="1" x14ac:dyDescent="0.25">
      <c r="BA450" s="490"/>
    </row>
    <row r="451" spans="53:53" s="372" customFormat="1" x14ac:dyDescent="0.25">
      <c r="BA451" s="490"/>
    </row>
    <row r="452" spans="53:53" s="372" customFormat="1" x14ac:dyDescent="0.25">
      <c r="BA452" s="490"/>
    </row>
    <row r="453" spans="53:53" s="372" customFormat="1" x14ac:dyDescent="0.25">
      <c r="BA453" s="490"/>
    </row>
    <row r="454" spans="53:53" s="372" customFormat="1" x14ac:dyDescent="0.25">
      <c r="BA454" s="490"/>
    </row>
    <row r="455" spans="53:53" s="372" customFormat="1" x14ac:dyDescent="0.25">
      <c r="BA455" s="490"/>
    </row>
    <row r="456" spans="53:53" s="372" customFormat="1" x14ac:dyDescent="0.25">
      <c r="BA456" s="490"/>
    </row>
    <row r="457" spans="53:53" s="372" customFormat="1" x14ac:dyDescent="0.25">
      <c r="BA457" s="490"/>
    </row>
    <row r="458" spans="53:53" s="372" customFormat="1" x14ac:dyDescent="0.25">
      <c r="BA458" s="490"/>
    </row>
    <row r="459" spans="53:53" s="372" customFormat="1" x14ac:dyDescent="0.25">
      <c r="BA459" s="490"/>
    </row>
    <row r="460" spans="53:53" s="372" customFormat="1" x14ac:dyDescent="0.25">
      <c r="BA460" s="490"/>
    </row>
    <row r="461" spans="53:53" s="372" customFormat="1" x14ac:dyDescent="0.25">
      <c r="BA461" s="490"/>
    </row>
    <row r="462" spans="53:53" s="372" customFormat="1" x14ac:dyDescent="0.25">
      <c r="BA462" s="490"/>
    </row>
    <row r="463" spans="53:53" s="372" customFormat="1" x14ac:dyDescent="0.25">
      <c r="BA463" s="490"/>
    </row>
    <row r="464" spans="53:53" s="372" customFormat="1" x14ac:dyDescent="0.25">
      <c r="BA464" s="490"/>
    </row>
    <row r="465" spans="53:53" s="372" customFormat="1" x14ac:dyDescent="0.25">
      <c r="BA465" s="490"/>
    </row>
    <row r="466" spans="53:53" s="372" customFormat="1" x14ac:dyDescent="0.25">
      <c r="BA466" s="490"/>
    </row>
    <row r="467" spans="53:53" s="372" customFormat="1" x14ac:dyDescent="0.25">
      <c r="BA467" s="490"/>
    </row>
    <row r="468" spans="53:53" s="372" customFormat="1" x14ac:dyDescent="0.25">
      <c r="BA468" s="490"/>
    </row>
    <row r="469" spans="53:53" s="372" customFormat="1" x14ac:dyDescent="0.25">
      <c r="BA469" s="490"/>
    </row>
    <row r="470" spans="53:53" s="372" customFormat="1" x14ac:dyDescent="0.25">
      <c r="BA470" s="490"/>
    </row>
    <row r="471" spans="53:53" s="372" customFormat="1" x14ac:dyDescent="0.25">
      <c r="BA471" s="490"/>
    </row>
    <row r="472" spans="53:53" s="372" customFormat="1" x14ac:dyDescent="0.25">
      <c r="BA472" s="490"/>
    </row>
    <row r="473" spans="53:53" s="372" customFormat="1" x14ac:dyDescent="0.25">
      <c r="BA473" s="490"/>
    </row>
    <row r="474" spans="53:53" s="372" customFormat="1" x14ac:dyDescent="0.25">
      <c r="BA474" s="490"/>
    </row>
    <row r="475" spans="53:53" s="372" customFormat="1" x14ac:dyDescent="0.25">
      <c r="BA475" s="490"/>
    </row>
    <row r="476" spans="53:53" s="372" customFormat="1" x14ac:dyDescent="0.25">
      <c r="BA476" s="490"/>
    </row>
    <row r="477" spans="53:53" s="372" customFormat="1" x14ac:dyDescent="0.25">
      <c r="BA477" s="490"/>
    </row>
    <row r="478" spans="53:53" s="372" customFormat="1" x14ac:dyDescent="0.25">
      <c r="BA478" s="490"/>
    </row>
    <row r="479" spans="53:53" s="372" customFormat="1" x14ac:dyDescent="0.25">
      <c r="BA479" s="490"/>
    </row>
    <row r="480" spans="53:53" s="372" customFormat="1" x14ac:dyDescent="0.25">
      <c r="BA480" s="490"/>
    </row>
    <row r="481" spans="53:53" s="372" customFormat="1" x14ac:dyDescent="0.25">
      <c r="BA481" s="490"/>
    </row>
    <row r="482" spans="53:53" s="372" customFormat="1" x14ac:dyDescent="0.25">
      <c r="BA482" s="490"/>
    </row>
    <row r="483" spans="53:53" s="372" customFormat="1" x14ac:dyDescent="0.25">
      <c r="BA483" s="490"/>
    </row>
    <row r="484" spans="53:53" s="372" customFormat="1" x14ac:dyDescent="0.25">
      <c r="BA484" s="490"/>
    </row>
    <row r="485" spans="53:53" s="372" customFormat="1" x14ac:dyDescent="0.25">
      <c r="BA485" s="490"/>
    </row>
    <row r="486" spans="53:53" s="372" customFormat="1" x14ac:dyDescent="0.25">
      <c r="BA486" s="490"/>
    </row>
    <row r="487" spans="53:53" s="372" customFormat="1" x14ac:dyDescent="0.25">
      <c r="BA487" s="490"/>
    </row>
    <row r="488" spans="53:53" s="372" customFormat="1" x14ac:dyDescent="0.25">
      <c r="BA488" s="490"/>
    </row>
    <row r="489" spans="53:53" s="372" customFormat="1" x14ac:dyDescent="0.25">
      <c r="BA489" s="490"/>
    </row>
    <row r="490" spans="53:53" s="372" customFormat="1" x14ac:dyDescent="0.25">
      <c r="BA490" s="490"/>
    </row>
    <row r="491" spans="53:53" s="372" customFormat="1" x14ac:dyDescent="0.25">
      <c r="BA491" s="490"/>
    </row>
    <row r="492" spans="53:53" s="372" customFormat="1" x14ac:dyDescent="0.25">
      <c r="BA492" s="490"/>
    </row>
    <row r="493" spans="53:53" s="372" customFormat="1" x14ac:dyDescent="0.25">
      <c r="BA493" s="490"/>
    </row>
    <row r="494" spans="53:53" s="372" customFormat="1" x14ac:dyDescent="0.25">
      <c r="BA494" s="490"/>
    </row>
    <row r="495" spans="53:53" s="372" customFormat="1" x14ac:dyDescent="0.25">
      <c r="BA495" s="490"/>
    </row>
    <row r="496" spans="53:53" s="372" customFormat="1" x14ac:dyDescent="0.25">
      <c r="BA496" s="490"/>
    </row>
    <row r="497" spans="53:53" s="372" customFormat="1" x14ac:dyDescent="0.25">
      <c r="BA497" s="490"/>
    </row>
    <row r="498" spans="53:53" s="372" customFormat="1" x14ac:dyDescent="0.25">
      <c r="BA498" s="490"/>
    </row>
    <row r="499" spans="53:53" s="372" customFormat="1" x14ac:dyDescent="0.25">
      <c r="BA499" s="490"/>
    </row>
    <row r="500" spans="53:53" s="372" customFormat="1" x14ac:dyDescent="0.25">
      <c r="BA500" s="490"/>
    </row>
    <row r="501" spans="53:53" s="372" customFormat="1" x14ac:dyDescent="0.25">
      <c r="BA501" s="490"/>
    </row>
    <row r="502" spans="53:53" s="372" customFormat="1" x14ac:dyDescent="0.25">
      <c r="BA502" s="490"/>
    </row>
    <row r="503" spans="53:53" s="372" customFormat="1" x14ac:dyDescent="0.25">
      <c r="BA503" s="490"/>
    </row>
    <row r="504" spans="53:53" s="372" customFormat="1" x14ac:dyDescent="0.25">
      <c r="BA504" s="490"/>
    </row>
    <row r="505" spans="53:53" s="372" customFormat="1" x14ac:dyDescent="0.25">
      <c r="BA505" s="490"/>
    </row>
    <row r="506" spans="53:53" s="372" customFormat="1" x14ac:dyDescent="0.25">
      <c r="BA506" s="490"/>
    </row>
    <row r="507" spans="53:53" s="372" customFormat="1" x14ac:dyDescent="0.25">
      <c r="BA507" s="490"/>
    </row>
    <row r="508" spans="53:53" s="372" customFormat="1" x14ac:dyDescent="0.25">
      <c r="BA508" s="490"/>
    </row>
    <row r="509" spans="53:53" s="372" customFormat="1" x14ac:dyDescent="0.25">
      <c r="BA509" s="490"/>
    </row>
    <row r="510" spans="53:53" s="372" customFormat="1" x14ac:dyDescent="0.25">
      <c r="BA510" s="490"/>
    </row>
    <row r="511" spans="53:53" s="372" customFormat="1" x14ac:dyDescent="0.25">
      <c r="BA511" s="490"/>
    </row>
    <row r="512" spans="53:53" s="372" customFormat="1" x14ac:dyDescent="0.25">
      <c r="BA512" s="490"/>
    </row>
    <row r="513" spans="53:53" s="372" customFormat="1" x14ac:dyDescent="0.25">
      <c r="BA513" s="490"/>
    </row>
    <row r="514" spans="53:53" s="372" customFormat="1" x14ac:dyDescent="0.25">
      <c r="BA514" s="490"/>
    </row>
    <row r="515" spans="53:53" s="372" customFormat="1" x14ac:dyDescent="0.25">
      <c r="BA515" s="490"/>
    </row>
    <row r="516" spans="53:53" s="372" customFormat="1" x14ac:dyDescent="0.25">
      <c r="BA516" s="490"/>
    </row>
    <row r="517" spans="53:53" s="372" customFormat="1" x14ac:dyDescent="0.25">
      <c r="BA517" s="490"/>
    </row>
    <row r="518" spans="53:53" s="372" customFormat="1" x14ac:dyDescent="0.25">
      <c r="BA518" s="490"/>
    </row>
    <row r="519" spans="53:53" s="372" customFormat="1" x14ac:dyDescent="0.25">
      <c r="BA519" s="490"/>
    </row>
    <row r="520" spans="53:53" s="372" customFormat="1" x14ac:dyDescent="0.25">
      <c r="BA520" s="490"/>
    </row>
    <row r="521" spans="53:53" s="372" customFormat="1" x14ac:dyDescent="0.25">
      <c r="BA521" s="490"/>
    </row>
    <row r="522" spans="53:53" s="372" customFormat="1" x14ac:dyDescent="0.25">
      <c r="BA522" s="490"/>
    </row>
    <row r="523" spans="53:53" s="372" customFormat="1" x14ac:dyDescent="0.25">
      <c r="BA523" s="490"/>
    </row>
    <row r="524" spans="53:53" s="372" customFormat="1" x14ac:dyDescent="0.25">
      <c r="BA524" s="490"/>
    </row>
    <row r="525" spans="53:53" s="372" customFormat="1" x14ac:dyDescent="0.25">
      <c r="BA525" s="490"/>
    </row>
    <row r="526" spans="53:53" s="372" customFormat="1" x14ac:dyDescent="0.25">
      <c r="BA526" s="490"/>
    </row>
    <row r="527" spans="53:53" s="372" customFormat="1" x14ac:dyDescent="0.25">
      <c r="BA527" s="490"/>
    </row>
    <row r="528" spans="53:53" s="372" customFormat="1" x14ac:dyDescent="0.25">
      <c r="BA528" s="490"/>
    </row>
    <row r="529" spans="53:53" s="372" customFormat="1" x14ac:dyDescent="0.25">
      <c r="BA529" s="490"/>
    </row>
    <row r="530" spans="53:53" s="372" customFormat="1" x14ac:dyDescent="0.25">
      <c r="BA530" s="490"/>
    </row>
    <row r="531" spans="53:53" s="372" customFormat="1" x14ac:dyDescent="0.25">
      <c r="BA531" s="490"/>
    </row>
    <row r="532" spans="53:53" s="372" customFormat="1" x14ac:dyDescent="0.25">
      <c r="BA532" s="490"/>
    </row>
    <row r="533" spans="53:53" s="372" customFormat="1" x14ac:dyDescent="0.25">
      <c r="BA533" s="490"/>
    </row>
    <row r="534" spans="53:53" s="372" customFormat="1" x14ac:dyDescent="0.25">
      <c r="BA534" s="490"/>
    </row>
    <row r="535" spans="53:53" s="372" customFormat="1" x14ac:dyDescent="0.25">
      <c r="BA535" s="490"/>
    </row>
    <row r="536" spans="53:53" s="372" customFormat="1" x14ac:dyDescent="0.25">
      <c r="BA536" s="490"/>
    </row>
    <row r="537" spans="53:53" s="372" customFormat="1" x14ac:dyDescent="0.25">
      <c r="BA537" s="490"/>
    </row>
    <row r="538" spans="53:53" s="372" customFormat="1" x14ac:dyDescent="0.25">
      <c r="BA538" s="490"/>
    </row>
    <row r="539" spans="53:53" s="372" customFormat="1" x14ac:dyDescent="0.25">
      <c r="BA539" s="490"/>
    </row>
    <row r="540" spans="53:53" s="372" customFormat="1" x14ac:dyDescent="0.25">
      <c r="BA540" s="490"/>
    </row>
    <row r="541" spans="53:53" s="372" customFormat="1" x14ac:dyDescent="0.25">
      <c r="BA541" s="490"/>
    </row>
    <row r="542" spans="53:53" s="372" customFormat="1" x14ac:dyDescent="0.25">
      <c r="BA542" s="490"/>
    </row>
    <row r="543" spans="53:53" s="372" customFormat="1" x14ac:dyDescent="0.25">
      <c r="BA543" s="490"/>
    </row>
    <row r="544" spans="53:53" s="372" customFormat="1" x14ac:dyDescent="0.25">
      <c r="BA544" s="490"/>
    </row>
    <row r="545" spans="53:53" s="372" customFormat="1" x14ac:dyDescent="0.25">
      <c r="BA545" s="490"/>
    </row>
    <row r="546" spans="53:53" s="372" customFormat="1" x14ac:dyDescent="0.25">
      <c r="BA546" s="490"/>
    </row>
    <row r="547" spans="53:53" s="372" customFormat="1" x14ac:dyDescent="0.25">
      <c r="BA547" s="490"/>
    </row>
    <row r="548" spans="53:53" s="372" customFormat="1" x14ac:dyDescent="0.25">
      <c r="BA548" s="490"/>
    </row>
    <row r="549" spans="53:53" s="372" customFormat="1" x14ac:dyDescent="0.25">
      <c r="BA549" s="490"/>
    </row>
    <row r="550" spans="53:53" s="372" customFormat="1" x14ac:dyDescent="0.25">
      <c r="BA550" s="490"/>
    </row>
    <row r="551" spans="53:53" s="372" customFormat="1" x14ac:dyDescent="0.25">
      <c r="BA551" s="490"/>
    </row>
    <row r="552" spans="53:53" s="372" customFormat="1" x14ac:dyDescent="0.25">
      <c r="BA552" s="490"/>
    </row>
    <row r="553" spans="53:53" s="372" customFormat="1" x14ac:dyDescent="0.25">
      <c r="BA553" s="490"/>
    </row>
    <row r="554" spans="53:53" s="372" customFormat="1" x14ac:dyDescent="0.25">
      <c r="BA554" s="490"/>
    </row>
    <row r="555" spans="53:53" s="372" customFormat="1" x14ac:dyDescent="0.25">
      <c r="BA555" s="490"/>
    </row>
    <row r="556" spans="53:53" s="372" customFormat="1" x14ac:dyDescent="0.25">
      <c r="BA556" s="490"/>
    </row>
    <row r="557" spans="53:53" s="372" customFormat="1" x14ac:dyDescent="0.25">
      <c r="BA557" s="490"/>
    </row>
    <row r="558" spans="53:53" s="372" customFormat="1" x14ac:dyDescent="0.25">
      <c r="BA558" s="490"/>
    </row>
    <row r="559" spans="53:53" s="372" customFormat="1" x14ac:dyDescent="0.25">
      <c r="BA559" s="490"/>
    </row>
    <row r="560" spans="53:53" s="372" customFormat="1" x14ac:dyDescent="0.25">
      <c r="BA560" s="490"/>
    </row>
    <row r="561" spans="53:53" s="372" customFormat="1" x14ac:dyDescent="0.25">
      <c r="BA561" s="490"/>
    </row>
    <row r="562" spans="53:53" s="372" customFormat="1" x14ac:dyDescent="0.25">
      <c r="BA562" s="490"/>
    </row>
    <row r="563" spans="53:53" s="372" customFormat="1" x14ac:dyDescent="0.25">
      <c r="BA563" s="490"/>
    </row>
    <row r="564" spans="53:53" s="372" customFormat="1" x14ac:dyDescent="0.25">
      <c r="BA564" s="490"/>
    </row>
    <row r="565" spans="53:53" s="372" customFormat="1" x14ac:dyDescent="0.25">
      <c r="BA565" s="490"/>
    </row>
    <row r="566" spans="53:53" s="372" customFormat="1" x14ac:dyDescent="0.25">
      <c r="BA566" s="490"/>
    </row>
    <row r="567" spans="53:53" s="372" customFormat="1" x14ac:dyDescent="0.25">
      <c r="BA567" s="490"/>
    </row>
    <row r="568" spans="53:53" s="372" customFormat="1" x14ac:dyDescent="0.25">
      <c r="BA568" s="490"/>
    </row>
    <row r="569" spans="53:53" s="372" customFormat="1" x14ac:dyDescent="0.25">
      <c r="BA569" s="490"/>
    </row>
    <row r="570" spans="53:53" s="372" customFormat="1" x14ac:dyDescent="0.25">
      <c r="BA570" s="490"/>
    </row>
    <row r="571" spans="53:53" s="372" customFormat="1" x14ac:dyDescent="0.25">
      <c r="BA571" s="490"/>
    </row>
    <row r="572" spans="53:53" s="372" customFormat="1" x14ac:dyDescent="0.25">
      <c r="BA572" s="490"/>
    </row>
    <row r="573" spans="53:53" s="372" customFormat="1" x14ac:dyDescent="0.25">
      <c r="BA573" s="490"/>
    </row>
    <row r="574" spans="53:53" s="372" customFormat="1" x14ac:dyDescent="0.25">
      <c r="BA574" s="490"/>
    </row>
    <row r="575" spans="53:53" s="372" customFormat="1" x14ac:dyDescent="0.25">
      <c r="BA575" s="490"/>
    </row>
    <row r="576" spans="53:53" s="372" customFormat="1" x14ac:dyDescent="0.25">
      <c r="BA576" s="490"/>
    </row>
    <row r="577" spans="53:53" s="372" customFormat="1" x14ac:dyDescent="0.25">
      <c r="BA577" s="490"/>
    </row>
    <row r="578" spans="53:53" s="372" customFormat="1" x14ac:dyDescent="0.25">
      <c r="BA578" s="490"/>
    </row>
    <row r="579" spans="53:53" s="372" customFormat="1" x14ac:dyDescent="0.25">
      <c r="BA579" s="490"/>
    </row>
    <row r="580" spans="53:53" s="372" customFormat="1" x14ac:dyDescent="0.25">
      <c r="BA580" s="490"/>
    </row>
    <row r="581" spans="53:53" s="372" customFormat="1" x14ac:dyDescent="0.25">
      <c r="BA581" s="490"/>
    </row>
    <row r="582" spans="53:53" s="372" customFormat="1" x14ac:dyDescent="0.25">
      <c r="BA582" s="490"/>
    </row>
    <row r="583" spans="53:53" s="372" customFormat="1" x14ac:dyDescent="0.25">
      <c r="BA583" s="490"/>
    </row>
    <row r="584" spans="53:53" s="372" customFormat="1" x14ac:dyDescent="0.25">
      <c r="BA584" s="490"/>
    </row>
    <row r="585" spans="53:53" s="372" customFormat="1" x14ac:dyDescent="0.25">
      <c r="BA585" s="490"/>
    </row>
    <row r="586" spans="53:53" s="372" customFormat="1" x14ac:dyDescent="0.25">
      <c r="BA586" s="490"/>
    </row>
    <row r="587" spans="53:53" s="372" customFormat="1" x14ac:dyDescent="0.25">
      <c r="BA587" s="490"/>
    </row>
    <row r="588" spans="53:53" s="372" customFormat="1" x14ac:dyDescent="0.25">
      <c r="BA588" s="490"/>
    </row>
    <row r="589" spans="53:53" s="372" customFormat="1" x14ac:dyDescent="0.25">
      <c r="BA589" s="490"/>
    </row>
    <row r="590" spans="53:53" s="372" customFormat="1" x14ac:dyDescent="0.25">
      <c r="BA590" s="490"/>
    </row>
    <row r="591" spans="53:53" s="372" customFormat="1" x14ac:dyDescent="0.25">
      <c r="BA591" s="490"/>
    </row>
    <row r="592" spans="53:53" s="372" customFormat="1" x14ac:dyDescent="0.25">
      <c r="BA592" s="490"/>
    </row>
    <row r="593" spans="53:53" s="372" customFormat="1" x14ac:dyDescent="0.25">
      <c r="BA593" s="490"/>
    </row>
    <row r="594" spans="53:53" s="372" customFormat="1" x14ac:dyDescent="0.25">
      <c r="BA594" s="490"/>
    </row>
    <row r="595" spans="53:53" s="372" customFormat="1" x14ac:dyDescent="0.25">
      <c r="BA595" s="490"/>
    </row>
    <row r="596" spans="53:53" s="372" customFormat="1" x14ac:dyDescent="0.25">
      <c r="BA596" s="490"/>
    </row>
    <row r="597" spans="53:53" s="372" customFormat="1" x14ac:dyDescent="0.25">
      <c r="BA597" s="490"/>
    </row>
    <row r="598" spans="53:53" s="372" customFormat="1" x14ac:dyDescent="0.25">
      <c r="BA598" s="490"/>
    </row>
    <row r="599" spans="53:53" s="372" customFormat="1" x14ac:dyDescent="0.25">
      <c r="BA599" s="490"/>
    </row>
    <row r="600" spans="53:53" s="372" customFormat="1" x14ac:dyDescent="0.25">
      <c r="BA600" s="490"/>
    </row>
    <row r="601" spans="53:53" s="372" customFormat="1" x14ac:dyDescent="0.25">
      <c r="BA601" s="490"/>
    </row>
    <row r="602" spans="53:53" s="372" customFormat="1" x14ac:dyDescent="0.25">
      <c r="BA602" s="490"/>
    </row>
    <row r="603" spans="53:53" s="372" customFormat="1" x14ac:dyDescent="0.25">
      <c r="BA603" s="490"/>
    </row>
    <row r="604" spans="53:53" s="372" customFormat="1" x14ac:dyDescent="0.25">
      <c r="BA604" s="490"/>
    </row>
    <row r="605" spans="53:53" s="372" customFormat="1" x14ac:dyDescent="0.25">
      <c r="BA605" s="490"/>
    </row>
    <row r="606" spans="53:53" s="372" customFormat="1" x14ac:dyDescent="0.25">
      <c r="BA606" s="490"/>
    </row>
    <row r="607" spans="53:53" s="372" customFormat="1" x14ac:dyDescent="0.25">
      <c r="BA607" s="490"/>
    </row>
    <row r="608" spans="53:53" s="372" customFormat="1" x14ac:dyDescent="0.25">
      <c r="BA608" s="490"/>
    </row>
    <row r="609" spans="53:53" s="372" customFormat="1" x14ac:dyDescent="0.25">
      <c r="BA609" s="490"/>
    </row>
    <row r="610" spans="53:53" s="372" customFormat="1" x14ac:dyDescent="0.25">
      <c r="BA610" s="490"/>
    </row>
    <row r="611" spans="53:53" s="372" customFormat="1" x14ac:dyDescent="0.25">
      <c r="BA611" s="490"/>
    </row>
    <row r="612" spans="53:53" s="372" customFormat="1" x14ac:dyDescent="0.25">
      <c r="BA612" s="490"/>
    </row>
    <row r="613" spans="53:53" s="372" customFormat="1" x14ac:dyDescent="0.25">
      <c r="BA613" s="490"/>
    </row>
    <row r="614" spans="53:53" s="372" customFormat="1" x14ac:dyDescent="0.25">
      <c r="BA614" s="490"/>
    </row>
    <row r="615" spans="53:53" s="372" customFormat="1" x14ac:dyDescent="0.25">
      <c r="BA615" s="490"/>
    </row>
    <row r="616" spans="53:53" s="372" customFormat="1" x14ac:dyDescent="0.25">
      <c r="BA616" s="490"/>
    </row>
    <row r="617" spans="53:53" s="372" customFormat="1" x14ac:dyDescent="0.25">
      <c r="BA617" s="490"/>
    </row>
    <row r="618" spans="53:53" s="372" customFormat="1" x14ac:dyDescent="0.25">
      <c r="BA618" s="490"/>
    </row>
    <row r="619" spans="53:53" s="372" customFormat="1" x14ac:dyDescent="0.25">
      <c r="BA619" s="490"/>
    </row>
    <row r="620" spans="53:53" s="372" customFormat="1" x14ac:dyDescent="0.25">
      <c r="BA620" s="490"/>
    </row>
    <row r="621" spans="53:53" s="372" customFormat="1" x14ac:dyDescent="0.25">
      <c r="BA621" s="490"/>
    </row>
    <row r="622" spans="53:53" s="372" customFormat="1" x14ac:dyDescent="0.25">
      <c r="BA622" s="490"/>
    </row>
    <row r="623" spans="53:53" s="372" customFormat="1" x14ac:dyDescent="0.25">
      <c r="BA623" s="490"/>
    </row>
    <row r="624" spans="53:53" s="372" customFormat="1" x14ac:dyDescent="0.25">
      <c r="BA624" s="490"/>
    </row>
    <row r="625" spans="53:53" s="372" customFormat="1" x14ac:dyDescent="0.25">
      <c r="BA625" s="490"/>
    </row>
    <row r="626" spans="53:53" s="372" customFormat="1" x14ac:dyDescent="0.25">
      <c r="BA626" s="490"/>
    </row>
    <row r="627" spans="53:53" s="372" customFormat="1" x14ac:dyDescent="0.25">
      <c r="BA627" s="490"/>
    </row>
    <row r="628" spans="53:53" s="372" customFormat="1" x14ac:dyDescent="0.25">
      <c r="BA628" s="490"/>
    </row>
    <row r="629" spans="53:53" s="372" customFormat="1" x14ac:dyDescent="0.25">
      <c r="BA629" s="490"/>
    </row>
    <row r="630" spans="53:53" s="372" customFormat="1" x14ac:dyDescent="0.25">
      <c r="BA630" s="490"/>
    </row>
    <row r="631" spans="53:53" s="372" customFormat="1" x14ac:dyDescent="0.25">
      <c r="BA631" s="490"/>
    </row>
    <row r="632" spans="53:53" s="372" customFormat="1" x14ac:dyDescent="0.25">
      <c r="BA632" s="490"/>
    </row>
    <row r="633" spans="53:53" s="372" customFormat="1" x14ac:dyDescent="0.25">
      <c r="BA633" s="490"/>
    </row>
    <row r="634" spans="53:53" s="372" customFormat="1" x14ac:dyDescent="0.25">
      <c r="BA634" s="490"/>
    </row>
    <row r="635" spans="53:53" s="372" customFormat="1" x14ac:dyDescent="0.25">
      <c r="BA635" s="49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R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 min="242" max="242" width="24.59765625" style="73" customWidth="1"/>
    <col min="243" max="243" width="29.69921875" customWidth="1"/>
    <col min="244" max="249" width="7.796875" customWidth="1"/>
    <col min="250" max="251" width="1.09765625" customWidth="1"/>
    <col min="252" max="252" width="24.59765625" style="73" customWidth="1"/>
    <col min="253" max="253" width="29.69921875" customWidth="1"/>
    <col min="254" max="259" width="7.796875" customWidth="1"/>
    <col min="260" max="261" width="1.09765625" customWidth="1"/>
  </cols>
  <sheetData>
    <row r="1" spans="1:252" s="152" customFormat="1" ht="30" customHeight="1" x14ac:dyDescent="0.3">
      <c r="B1" s="609" t="str">
        <f>HLOOKUP(Introduction!$G$4,nametranslations,101,FALSE)</f>
        <v>Water in Schools</v>
      </c>
      <c r="C1" s="187" t="s">
        <v>168</v>
      </c>
      <c r="D1" s="161" t="str">
        <f>+Introduction!$C$7</f>
        <v>Serbia</v>
      </c>
      <c r="E1" s="161"/>
      <c r="F1" s="161"/>
      <c r="G1" s="161"/>
      <c r="H1" s="161"/>
      <c r="I1" s="165"/>
      <c r="J1" s="153"/>
      <c r="K1" s="153"/>
      <c r="L1" s="609" t="str">
        <f>HLOOKUP(Introduction!$G$4,nametranslations,101,FALSE)</f>
        <v>Water in Schools</v>
      </c>
      <c r="M1" s="187" t="s">
        <v>168</v>
      </c>
      <c r="N1" s="161" t="str">
        <f>+Introduction!$C$7</f>
        <v>Serbia</v>
      </c>
      <c r="O1" s="161"/>
      <c r="P1" s="161"/>
      <c r="Q1" s="161"/>
      <c r="R1" s="161"/>
      <c r="S1" s="165"/>
      <c r="T1" s="153"/>
      <c r="U1" s="153"/>
      <c r="V1" s="609" t="str">
        <f>HLOOKUP(Introduction!$G$4,nametranslations,101,FALSE)</f>
        <v>Water in Schools</v>
      </c>
      <c r="W1" s="187">
        <v>2017</v>
      </c>
      <c r="X1" s="161" t="str">
        <f>+Introduction!$C$7</f>
        <v>Serbia</v>
      </c>
      <c r="Y1" s="161"/>
      <c r="Z1" s="161"/>
      <c r="AA1" s="161"/>
      <c r="AB1" s="161"/>
      <c r="AC1" s="165"/>
      <c r="AD1" s="153"/>
      <c r="AE1" s="153"/>
      <c r="AF1" s="609" t="str">
        <f>HLOOKUP(Introduction!$G$4,nametranslations,101,FALSE)</f>
        <v>Water in Schools</v>
      </c>
      <c r="AG1" s="187">
        <v>2020</v>
      </c>
      <c r="AH1" s="161" t="str">
        <f>+Introduction!$C$7</f>
        <v>Serbia</v>
      </c>
      <c r="AI1" s="161"/>
      <c r="AJ1" s="161"/>
      <c r="AK1" s="161"/>
      <c r="AL1" s="161"/>
      <c r="AM1" s="165"/>
      <c r="AN1" s="153"/>
      <c r="AO1" s="153"/>
      <c r="AP1" s="609" t="str">
        <f>HLOOKUP(Introduction!$G$4,nametranslations,101,FALSE)</f>
        <v>Water in Schools</v>
      </c>
      <c r="AQ1" s="187">
        <v>2021</v>
      </c>
      <c r="AR1" s="161" t="str">
        <f>+Introduction!$C$7</f>
        <v>Serbia</v>
      </c>
      <c r="AS1" s="161"/>
      <c r="AT1" s="161"/>
      <c r="AU1" s="161"/>
      <c r="AV1" s="161"/>
      <c r="AW1" s="165"/>
      <c r="AX1" s="153"/>
      <c r="AY1" s="153"/>
      <c r="AZ1" s="609" t="str">
        <f>HLOOKUP(Introduction!$G$4,nametranslations,101,FALSE)</f>
        <v>Water in Schools</v>
      </c>
      <c r="BA1" s="187">
        <v>2022</v>
      </c>
      <c r="BB1" s="161" t="str">
        <f>+Introduction!$C$7</f>
        <v>Serbia</v>
      </c>
      <c r="BC1" s="161"/>
      <c r="BD1" s="161"/>
      <c r="BE1" s="161"/>
      <c r="BF1" s="161"/>
      <c r="BG1" s="165"/>
      <c r="BH1" s="153"/>
      <c r="BI1" s="153"/>
      <c r="BJ1" s="609" t="str">
        <f>HLOOKUP(Introduction!$G$4,nametranslations,101,FALSE)</f>
        <v>Water in Schools</v>
      </c>
      <c r="BK1" s="187">
        <v>2022</v>
      </c>
      <c r="BL1" s="161" t="str">
        <f>+Introduction!$C$7</f>
        <v>Serbia</v>
      </c>
      <c r="BM1" s="161"/>
      <c r="BN1" s="161"/>
      <c r="BO1" s="161"/>
      <c r="BP1" s="161"/>
      <c r="BQ1" s="165"/>
      <c r="BR1" s="153"/>
      <c r="BS1" s="153"/>
      <c r="BT1" s="609" t="str">
        <f>HLOOKUP(Introduction!$G$4,nametranslations,101,FALSE)</f>
        <v>Water in Schools</v>
      </c>
      <c r="BU1" s="187">
        <v>2024</v>
      </c>
      <c r="BV1" s="161" t="str">
        <f>+Introduction!$C$7</f>
        <v>Serbia</v>
      </c>
      <c r="BW1" s="161"/>
      <c r="BX1" s="161"/>
      <c r="BY1" s="161"/>
      <c r="BZ1" s="161"/>
      <c r="CA1" s="165"/>
      <c r="CB1" s="153"/>
      <c r="CC1" s="153"/>
    </row>
    <row r="2" spans="1:252" s="152" customFormat="1" ht="30" customHeight="1" x14ac:dyDescent="0.3">
      <c r="A2" s="353" t="s">
        <v>219</v>
      </c>
      <c r="B2" s="162" t="s">
        <v>166</v>
      </c>
      <c r="C2" s="122" t="s">
        <v>129</v>
      </c>
      <c r="D2" s="122" t="s">
        <v>128</v>
      </c>
      <c r="E2" s="163"/>
      <c r="F2" s="163"/>
      <c r="G2" s="163"/>
      <c r="H2" s="163"/>
      <c r="I2" s="164"/>
      <c r="J2" s="153" t="s">
        <v>169</v>
      </c>
      <c r="K2" s="153"/>
      <c r="L2" s="162" t="s">
        <v>167</v>
      </c>
      <c r="M2" s="122" t="s">
        <v>140</v>
      </c>
      <c r="N2" s="122" t="s">
        <v>139</v>
      </c>
      <c r="O2" s="163"/>
      <c r="P2" s="163"/>
      <c r="Q2" s="163"/>
      <c r="R2" s="163"/>
      <c r="S2" s="164"/>
      <c r="T2" s="153" t="s">
        <v>169</v>
      </c>
      <c r="U2" s="153"/>
      <c r="V2" s="162" t="s">
        <v>233</v>
      </c>
      <c r="W2" s="122" t="s">
        <v>140</v>
      </c>
      <c r="X2" s="122" t="s">
        <v>230</v>
      </c>
      <c r="Y2" s="163"/>
      <c r="Z2" s="163"/>
      <c r="AA2" s="163"/>
      <c r="AB2" s="163"/>
      <c r="AC2" s="164"/>
      <c r="AD2" s="153" t="s">
        <v>169</v>
      </c>
      <c r="AE2" s="153"/>
      <c r="AF2" s="162" t="s">
        <v>234</v>
      </c>
      <c r="AG2" s="122" t="s">
        <v>129</v>
      </c>
      <c r="AH2" s="122" t="s">
        <v>185</v>
      </c>
      <c r="AI2" s="163"/>
      <c r="AJ2" s="163"/>
      <c r="AK2" s="163"/>
      <c r="AL2" s="163"/>
      <c r="AM2" s="164"/>
      <c r="AN2" s="153" t="s">
        <v>169</v>
      </c>
      <c r="AO2" s="153"/>
      <c r="AP2" s="162" t="s">
        <v>229</v>
      </c>
      <c r="AQ2" s="122" t="s">
        <v>140</v>
      </c>
      <c r="AR2" s="122" t="s">
        <v>230</v>
      </c>
      <c r="AS2" s="163"/>
      <c r="AT2" s="163"/>
      <c r="AU2" s="163"/>
      <c r="AV2" s="163"/>
      <c r="AW2" s="164"/>
      <c r="AX2" s="153" t="s">
        <v>169</v>
      </c>
      <c r="AY2" s="153"/>
      <c r="AZ2" s="162" t="s">
        <v>220</v>
      </c>
      <c r="BA2" s="122" t="s">
        <v>129</v>
      </c>
      <c r="BB2" s="122" t="s">
        <v>221</v>
      </c>
      <c r="BC2" s="163"/>
      <c r="BD2" s="163"/>
      <c r="BE2" s="163"/>
      <c r="BF2" s="163"/>
      <c r="BG2" s="164"/>
      <c r="BH2" s="153" t="s">
        <v>169</v>
      </c>
      <c r="BI2" s="153"/>
      <c r="BJ2" s="162" t="s">
        <v>235</v>
      </c>
      <c r="BK2" s="122" t="s">
        <v>129</v>
      </c>
      <c r="BL2" s="122" t="s">
        <v>236</v>
      </c>
      <c r="BM2" s="163"/>
      <c r="BN2" s="163"/>
      <c r="BO2" s="163"/>
      <c r="BP2" s="163"/>
      <c r="BQ2" s="164"/>
      <c r="BR2" s="153" t="s">
        <v>169</v>
      </c>
      <c r="BS2" s="153"/>
      <c r="BT2" s="162" t="s">
        <v>253</v>
      </c>
      <c r="BU2" s="122" t="s">
        <v>140</v>
      </c>
      <c r="BV2" s="122" t="s">
        <v>230</v>
      </c>
      <c r="BW2" s="163"/>
      <c r="BX2" s="163"/>
      <c r="BY2" s="163"/>
      <c r="BZ2" s="163"/>
      <c r="CA2" s="164"/>
      <c r="CB2" s="153" t="s">
        <v>169</v>
      </c>
      <c r="CC2" s="153"/>
    </row>
    <row r="3" spans="1:252" s="130" customFormat="1" ht="18" customHeight="1" x14ac:dyDescent="0.3">
      <c r="A3" s="353"/>
      <c r="B3" s="123" t="str">
        <f>HLOOKUP(Introduction!$G$4,nametranslations,152,FALSE)</f>
        <v>Definition</v>
      </c>
      <c r="C3" s="124" t="str">
        <f>HLOOKUP(Introduction!$G$4,nametranslations,102,FALSE)</f>
        <v>Estimates (%)</v>
      </c>
      <c r="D3" s="125" t="str">
        <f>HLOOKUP(Introduction!$G$4,nametranslations,24,FALSE)</f>
        <v>Total</v>
      </c>
      <c r="E3" s="126" t="str">
        <f>HLOOKUP(Introduction!$G$4,nametranslations,26,FALSE)</f>
        <v>Urban</v>
      </c>
      <c r="F3" s="126" t="str">
        <f>HLOOKUP(Introduction!$G$4,nametranslations,25,FALSE)</f>
        <v>Rural</v>
      </c>
      <c r="G3" s="126" t="str">
        <f>HLOOKUP(Introduction!$G$4,nametranslations,27,FALSE)</f>
        <v>Pre-primary</v>
      </c>
      <c r="H3" s="126" t="str">
        <f>HLOOKUP(Introduction!$G$4,nametranslations,28,FALSE)</f>
        <v>Primary</v>
      </c>
      <c r="I3" s="127" t="str">
        <f>HLOOKUP(Introduction!$G$4,nametranslations,29,FALSE)</f>
        <v>Secondary</v>
      </c>
      <c r="J3" s="128"/>
      <c r="K3" s="128"/>
      <c r="L3" s="123" t="str">
        <f>HLOOKUP(Introduction!$G$4,nametranslations,152,FALSE)</f>
        <v>Definition</v>
      </c>
      <c r="M3" s="124" t="str">
        <f>HLOOKUP(Introduction!$G$4,nametranslations,102,FALSE)</f>
        <v>Estimates (%)</v>
      </c>
      <c r="N3" s="125" t="str">
        <f>HLOOKUP(Introduction!$G$4,nametranslations,24,FALSE)</f>
        <v>Total</v>
      </c>
      <c r="O3" s="126" t="str">
        <f>HLOOKUP(Introduction!$G$4,nametranslations,26,FALSE)</f>
        <v>Urban</v>
      </c>
      <c r="P3" s="126" t="str">
        <f>HLOOKUP(Introduction!$G$4,nametranslations,25,FALSE)</f>
        <v>Rural</v>
      </c>
      <c r="Q3" s="126" t="str">
        <f>HLOOKUP(Introduction!$G$4,nametranslations,27,FALSE)</f>
        <v>Pre-primary</v>
      </c>
      <c r="R3" s="126" t="str">
        <f>HLOOKUP(Introduction!$G$4,nametranslations,28,FALSE)</f>
        <v>Primary</v>
      </c>
      <c r="S3" s="127" t="str">
        <f>HLOOKUP(Introduction!$G$4,nametranslations,29,FALSE)</f>
        <v>Secondary</v>
      </c>
      <c r="T3" s="128"/>
      <c r="U3" s="128"/>
      <c r="V3" s="123" t="str">
        <f>HLOOKUP(Introduction!$G$4,nametranslations,152,FALSE)</f>
        <v>Definition</v>
      </c>
      <c r="W3" s="124" t="str">
        <f>HLOOKUP(Introduction!$G$4,nametranslations,102,FALSE)</f>
        <v>Estimates (%)</v>
      </c>
      <c r="X3" s="125" t="str">
        <f>HLOOKUP(Introduction!$G$4,nametranslations,24,FALSE)</f>
        <v>Total</v>
      </c>
      <c r="Y3" s="126" t="str">
        <f>HLOOKUP(Introduction!$G$4,nametranslations,26,FALSE)</f>
        <v>Urban</v>
      </c>
      <c r="Z3" s="126" t="str">
        <f>HLOOKUP(Introduction!$G$4,nametranslations,25,FALSE)</f>
        <v>Rural</v>
      </c>
      <c r="AA3" s="126" t="str">
        <f>HLOOKUP(Introduction!$G$4,nametranslations,27,FALSE)</f>
        <v>Pre-primary</v>
      </c>
      <c r="AB3" s="126" t="str">
        <f>HLOOKUP(Introduction!$G$4,nametranslations,28,FALSE)</f>
        <v>Primary</v>
      </c>
      <c r="AC3" s="127" t="str">
        <f>HLOOKUP(Introduction!$G$4,nametranslations,29,FALSE)</f>
        <v>Secondary</v>
      </c>
      <c r="AD3" s="128"/>
      <c r="AE3" s="128"/>
      <c r="AF3" s="123" t="str">
        <f>HLOOKUP(Introduction!$G$4,nametranslations,152,FALSE)</f>
        <v>Definition</v>
      </c>
      <c r="AG3" s="124" t="str">
        <f>HLOOKUP(Introduction!$G$4,nametranslations,102,FALSE)</f>
        <v>Estimates (%)</v>
      </c>
      <c r="AH3" s="125" t="str">
        <f>HLOOKUP(Introduction!$G$4,nametranslations,24,FALSE)</f>
        <v>Total</v>
      </c>
      <c r="AI3" s="126" t="str">
        <f>HLOOKUP(Introduction!$G$4,nametranslations,26,FALSE)</f>
        <v>Urban</v>
      </c>
      <c r="AJ3" s="126" t="str">
        <f>HLOOKUP(Introduction!$G$4,nametranslations,25,FALSE)</f>
        <v>Rural</v>
      </c>
      <c r="AK3" s="126" t="str">
        <f>HLOOKUP(Introduction!$G$4,nametranslations,27,FALSE)</f>
        <v>Pre-primary</v>
      </c>
      <c r="AL3" s="126" t="str">
        <f>HLOOKUP(Introduction!$G$4,nametranslations,28,FALSE)</f>
        <v>Primary</v>
      </c>
      <c r="AM3" s="127" t="str">
        <f>HLOOKUP(Introduction!$G$4,nametranslations,29,FALSE)</f>
        <v>Secondary</v>
      </c>
      <c r="AN3" s="128"/>
      <c r="AO3" s="128"/>
      <c r="AP3" s="123" t="str">
        <f>HLOOKUP(Introduction!$G$4,nametranslations,152,FALSE)</f>
        <v>Definition</v>
      </c>
      <c r="AQ3" s="124" t="str">
        <f>HLOOKUP(Introduction!$G$4,nametranslations,102,FALSE)</f>
        <v>Estimates (%)</v>
      </c>
      <c r="AR3" s="125" t="str">
        <f>HLOOKUP(Introduction!$G$4,nametranslations,24,FALSE)</f>
        <v>Total</v>
      </c>
      <c r="AS3" s="126" t="str">
        <f>HLOOKUP(Introduction!$G$4,nametranslations,26,FALSE)</f>
        <v>Urban</v>
      </c>
      <c r="AT3" s="126" t="str">
        <f>HLOOKUP(Introduction!$G$4,nametranslations,25,FALSE)</f>
        <v>Rural</v>
      </c>
      <c r="AU3" s="126" t="str">
        <f>HLOOKUP(Introduction!$G$4,nametranslations,27,FALSE)</f>
        <v>Pre-primary</v>
      </c>
      <c r="AV3" s="126" t="str">
        <f>HLOOKUP(Introduction!$G$4,nametranslations,28,FALSE)</f>
        <v>Primary</v>
      </c>
      <c r="AW3" s="127" t="str">
        <f>HLOOKUP(Introduction!$G$4,nametranslations,29,FALSE)</f>
        <v>Secondary</v>
      </c>
      <c r="AX3" s="128"/>
      <c r="AY3" s="128"/>
      <c r="AZ3" s="123" t="str">
        <f>HLOOKUP(Introduction!$G$4,nametranslations,152,FALSE)</f>
        <v>Definition</v>
      </c>
      <c r="BA3" s="124" t="str">
        <f>HLOOKUP(Introduction!$G$4,nametranslations,102,FALSE)</f>
        <v>Estimates (%)</v>
      </c>
      <c r="BB3" s="125" t="str">
        <f>HLOOKUP(Introduction!$G$4,nametranslations,24,FALSE)</f>
        <v>Total</v>
      </c>
      <c r="BC3" s="126" t="str">
        <f>HLOOKUP(Introduction!$G$4,nametranslations,26,FALSE)</f>
        <v>Urban</v>
      </c>
      <c r="BD3" s="126" t="str">
        <f>HLOOKUP(Introduction!$G$4,nametranslations,25,FALSE)</f>
        <v>Rural</v>
      </c>
      <c r="BE3" s="126" t="str">
        <f>HLOOKUP(Introduction!$G$4,nametranslations,27,FALSE)</f>
        <v>Pre-primary</v>
      </c>
      <c r="BF3" s="126" t="str">
        <f>HLOOKUP(Introduction!$G$4,nametranslations,28,FALSE)</f>
        <v>Primary</v>
      </c>
      <c r="BG3" s="127" t="str">
        <f>HLOOKUP(Introduction!$G$4,nametranslations,29,FALSE)</f>
        <v>Secondary</v>
      </c>
      <c r="BH3" s="128"/>
      <c r="BI3" s="128"/>
      <c r="BJ3" s="123" t="str">
        <f>HLOOKUP(Introduction!$G$4,nametranslations,152,FALSE)</f>
        <v>Definition</v>
      </c>
      <c r="BK3" s="124" t="str">
        <f>HLOOKUP(Introduction!$G$4,nametranslations,102,FALSE)</f>
        <v>Estimates (%)</v>
      </c>
      <c r="BL3" s="125" t="str">
        <f>HLOOKUP(Introduction!$G$4,nametranslations,24,FALSE)</f>
        <v>Total</v>
      </c>
      <c r="BM3" s="126" t="str">
        <f>HLOOKUP(Introduction!$G$4,nametranslations,26,FALSE)</f>
        <v>Urban</v>
      </c>
      <c r="BN3" s="126" t="str">
        <f>HLOOKUP(Introduction!$G$4,nametranslations,25,FALSE)</f>
        <v>Rural</v>
      </c>
      <c r="BO3" s="126" t="str">
        <f>HLOOKUP(Introduction!$G$4,nametranslations,27,FALSE)</f>
        <v>Pre-primary</v>
      </c>
      <c r="BP3" s="126" t="str">
        <f>HLOOKUP(Introduction!$G$4,nametranslations,28,FALSE)</f>
        <v>Primary</v>
      </c>
      <c r="BQ3" s="127" t="str">
        <f>HLOOKUP(Introduction!$G$4,nametranslations,29,FALSE)</f>
        <v>Secondary</v>
      </c>
      <c r="BR3" s="128"/>
      <c r="BS3" s="128"/>
      <c r="BT3" s="123" t="str">
        <f>HLOOKUP(Introduction!$G$4,nametranslations,152,FALSE)</f>
        <v>Definition</v>
      </c>
      <c r="BU3" s="124" t="str">
        <f>HLOOKUP(Introduction!$G$4,nametranslations,102,FALSE)</f>
        <v>Estimates (%)</v>
      </c>
      <c r="BV3" s="125" t="str">
        <f>HLOOKUP(Introduction!$G$4,nametranslations,24,FALSE)</f>
        <v>Total</v>
      </c>
      <c r="BW3" s="126" t="str">
        <f>HLOOKUP(Introduction!$G$4,nametranslations,26,FALSE)</f>
        <v>Urban</v>
      </c>
      <c r="BX3" s="126" t="str">
        <f>HLOOKUP(Introduction!$G$4,nametranslations,25,FALSE)</f>
        <v>Rural</v>
      </c>
      <c r="BY3" s="126" t="str">
        <f>HLOOKUP(Introduction!$G$4,nametranslations,27,FALSE)</f>
        <v>Pre-primary</v>
      </c>
      <c r="BZ3" s="126" t="str">
        <f>HLOOKUP(Introduction!$G$4,nametranslations,28,FALSE)</f>
        <v>Primary</v>
      </c>
      <c r="CA3" s="127" t="str">
        <f>HLOOKUP(Introduction!$G$4,nametranslations,29,FALSE)</f>
        <v>Secondary</v>
      </c>
      <c r="CB3" s="128"/>
      <c r="CC3" s="128"/>
      <c r="CD3" s="129"/>
      <c r="CN3" s="129"/>
      <c r="CX3" s="129"/>
      <c r="DH3" s="129"/>
      <c r="DR3" s="129"/>
      <c r="EB3" s="129"/>
      <c r="EL3" s="129"/>
      <c r="EV3" s="129"/>
      <c r="FF3" s="129"/>
      <c r="FP3" s="129"/>
      <c r="FZ3" s="129"/>
      <c r="GJ3" s="129"/>
      <c r="GT3" s="129"/>
      <c r="HD3" s="129"/>
      <c r="HN3" s="129"/>
      <c r="HX3" s="129"/>
      <c r="IH3" s="129"/>
      <c r="IR3" s="129"/>
    </row>
    <row r="4" spans="1:252" s="2" customFormat="1" x14ac:dyDescent="0.3">
      <c r="A4" s="633" t="str">
        <f>IF(ISBLANK('Data Summary'!A6),"",'Data Summary'!A6)</f>
        <v>SRB_2016_SUR</v>
      </c>
      <c r="B4" s="67"/>
      <c r="C4" s="12" t="str">
        <f>HLOOKUP(Introduction!$G$4,nametranslations,103,FALSE)</f>
        <v>No water source</v>
      </c>
      <c r="D4" s="7" t="str">
        <f>IF(COUNTA(D13)=0,"",D13)</f>
        <v/>
      </c>
      <c r="E4" s="7" t="str">
        <f t="shared" ref="E4:I4" si="0">IF(COUNTA(E13)=0,"",E13)</f>
        <v/>
      </c>
      <c r="F4" s="7" t="str">
        <f t="shared" si="0"/>
        <v/>
      </c>
      <c r="G4" s="7" t="str">
        <f t="shared" si="0"/>
        <v/>
      </c>
      <c r="H4" s="7" t="str">
        <f t="shared" si="0"/>
        <v/>
      </c>
      <c r="I4" s="26" t="str">
        <f t="shared" si="0"/>
        <v/>
      </c>
      <c r="J4" s="20"/>
      <c r="K4" s="20"/>
      <c r="L4" s="67"/>
      <c r="M4" s="12" t="str">
        <f>HLOOKUP(Introduction!$G$4,nametranslations,103,FALSE)</f>
        <v>No water source</v>
      </c>
      <c r="N4" s="7" t="str">
        <f>IF(COUNTA(N13)=0,"",N13)</f>
        <v/>
      </c>
      <c r="O4" s="7" t="str">
        <f t="shared" ref="O4:S4" si="1">IF(COUNTA(O13)=0,"",O13)</f>
        <v/>
      </c>
      <c r="P4" s="7" t="str">
        <f t="shared" si="1"/>
        <v/>
      </c>
      <c r="Q4" s="7" t="str">
        <f t="shared" si="1"/>
        <v/>
      </c>
      <c r="R4" s="7" t="str">
        <f t="shared" si="1"/>
        <v/>
      </c>
      <c r="S4" s="26" t="str">
        <f t="shared" si="1"/>
        <v/>
      </c>
      <c r="T4" s="20"/>
      <c r="U4" s="20"/>
      <c r="V4" s="67"/>
      <c r="W4" s="12" t="str">
        <f>HLOOKUP(Introduction!$G$4,nametranslations,103,FALSE)</f>
        <v>No water source</v>
      </c>
      <c r="X4" s="7" t="str">
        <f>IF(COUNTA(X13)=0,"",X13)</f>
        <v/>
      </c>
      <c r="Y4" s="7" t="str">
        <f t="shared" ref="Y4:AC4" si="2">IF(COUNTA(Y13)=0,"",Y13)</f>
        <v/>
      </c>
      <c r="Z4" s="7" t="str">
        <f t="shared" si="2"/>
        <v/>
      </c>
      <c r="AA4" s="7" t="str">
        <f t="shared" si="2"/>
        <v/>
      </c>
      <c r="AB4" s="7" t="str">
        <f t="shared" si="2"/>
        <v/>
      </c>
      <c r="AC4" s="26" t="str">
        <f t="shared" si="2"/>
        <v/>
      </c>
      <c r="AD4" s="20"/>
      <c r="AE4" s="20"/>
      <c r="AF4" s="67"/>
      <c r="AG4" s="12" t="str">
        <f>HLOOKUP(Introduction!$G$4,nametranslations,103,FALSE)</f>
        <v>No water source</v>
      </c>
      <c r="AH4" s="7" t="str">
        <f>IF(COUNTA(AH13)=0,"",AH13)</f>
        <v/>
      </c>
      <c r="AI4" s="7" t="str">
        <f t="shared" ref="AI4:AM4" si="3">IF(COUNTA(AI13)=0,"",AI13)</f>
        <v/>
      </c>
      <c r="AJ4" s="7" t="str">
        <f t="shared" si="3"/>
        <v/>
      </c>
      <c r="AK4" s="7" t="str">
        <f t="shared" si="3"/>
        <v/>
      </c>
      <c r="AL4" s="7" t="str">
        <f t="shared" si="3"/>
        <v/>
      </c>
      <c r="AM4" s="26" t="str">
        <f t="shared" si="3"/>
        <v/>
      </c>
      <c r="AN4" s="20"/>
      <c r="AO4" s="20"/>
      <c r="AP4" s="67"/>
      <c r="AQ4" s="12"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6" t="str">
        <f t="shared" si="4"/>
        <v/>
      </c>
      <c r="AX4" s="20"/>
      <c r="AY4" s="20"/>
      <c r="AZ4" s="67"/>
      <c r="BA4" s="12" t="str">
        <f>HLOOKUP(Introduction!$G$4,nametranslations,103,FALSE)</f>
        <v>No water source</v>
      </c>
      <c r="BB4" s="7" t="str">
        <f>IF(COUNTA(BB13)=0,"",BB13)</f>
        <v/>
      </c>
      <c r="BC4" s="7" t="str">
        <f t="shared" ref="BC4:BG4" si="5">IF(COUNTA(BC13)=0,"",BC13)</f>
        <v/>
      </c>
      <c r="BD4" s="7" t="str">
        <f t="shared" si="5"/>
        <v/>
      </c>
      <c r="BE4" s="7" t="str">
        <f t="shared" si="5"/>
        <v/>
      </c>
      <c r="BF4" s="7" t="str">
        <f t="shared" si="5"/>
        <v/>
      </c>
      <c r="BG4" s="26" t="str">
        <f t="shared" si="5"/>
        <v/>
      </c>
      <c r="BH4" s="20"/>
      <c r="BI4" s="20"/>
      <c r="BJ4" s="67"/>
      <c r="BK4" s="12" t="str">
        <f>HLOOKUP(Introduction!$G$4,nametranslations,103,FALSE)</f>
        <v>No water source</v>
      </c>
      <c r="BL4" s="7" t="str">
        <f>IF(COUNTA(BL13)=0,"",BL13)</f>
        <v/>
      </c>
      <c r="BM4" s="7" t="str">
        <f t="shared" ref="BM4:BQ4" si="6">IF(COUNTA(BM13)=0,"",BM13)</f>
        <v/>
      </c>
      <c r="BN4" s="7" t="str">
        <f t="shared" si="6"/>
        <v/>
      </c>
      <c r="BO4" s="7" t="str">
        <f t="shared" si="6"/>
        <v/>
      </c>
      <c r="BP4" s="7" t="str">
        <f t="shared" si="6"/>
        <v/>
      </c>
      <c r="BQ4" s="26" t="str">
        <f t="shared" si="6"/>
        <v/>
      </c>
      <c r="BR4" s="20"/>
      <c r="BS4" s="20"/>
      <c r="BT4" s="67"/>
      <c r="BU4" s="12" t="str">
        <f>HLOOKUP(Introduction!$G$4,nametranslations,103,FALSE)</f>
        <v>No water source</v>
      </c>
      <c r="BV4" s="7" t="str">
        <f>IF(COUNTA(BV13)=0,"",BV13)</f>
        <v/>
      </c>
      <c r="BW4" s="7" t="str">
        <f t="shared" ref="BW4:CA4" si="7">IF(COUNTA(BW13)=0,"",BW13)</f>
        <v/>
      </c>
      <c r="BX4" s="7" t="str">
        <f t="shared" si="7"/>
        <v/>
      </c>
      <c r="BY4" s="7" t="str">
        <f t="shared" si="7"/>
        <v/>
      </c>
      <c r="BZ4" s="7" t="str">
        <f t="shared" si="7"/>
        <v/>
      </c>
      <c r="CA4" s="26" t="str">
        <f t="shared" si="7"/>
        <v/>
      </c>
      <c r="CB4" s="20"/>
      <c r="CC4" s="20"/>
      <c r="CD4" s="74"/>
      <c r="CN4" s="74"/>
      <c r="CX4" s="74"/>
      <c r="DH4" s="74"/>
      <c r="DR4" s="74"/>
      <c r="EB4" s="74"/>
      <c r="EL4" s="74"/>
      <c r="EV4" s="74"/>
      <c r="FF4" s="74"/>
      <c r="FP4" s="74"/>
      <c r="FZ4" s="74"/>
      <c r="GJ4" s="74"/>
      <c r="GT4" s="74"/>
      <c r="HD4" s="74"/>
      <c r="HN4" s="74"/>
      <c r="HX4" s="74"/>
      <c r="IH4" s="74"/>
      <c r="IR4" s="74"/>
    </row>
    <row r="5" spans="1:252" s="2" customFormat="1" x14ac:dyDescent="0.3">
      <c r="A5" s="633" t="str">
        <f ca="1">IF(ISBLANK('Data Summary'!A7),"",'Data Summary'!A7)</f>
        <v>SRB_2016_UIS</v>
      </c>
      <c r="B5" s="67"/>
      <c r="C5" s="1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t="str">
        <f>IF((COUNTA(I14:I25)=0)+(COUNTA(I13)=0),"",100-I13-SUMPRODUCT(C14:C25,I14:I25))</f>
        <v/>
      </c>
      <c r="J5" s="20"/>
      <c r="K5" s="20"/>
      <c r="L5" s="67"/>
      <c r="M5" s="12"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6" t="str">
        <f>IF((COUNTA(S14:S25)=0)+(COUNTA(S13)=0),"",100-S13-SUMPRODUCT(M14:M25,S14:S25))</f>
        <v/>
      </c>
      <c r="T5" s="20"/>
      <c r="U5" s="20"/>
      <c r="V5" s="67"/>
      <c r="W5" s="12"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t="str">
        <f>IF((COUNTA(AC14:AC25)=0)+(COUNTA(AC13)=0),"",100-AC13-SUMPRODUCT(W14:W25,AC14:AC25))</f>
        <v/>
      </c>
      <c r="AD5" s="20"/>
      <c r="AE5" s="20"/>
      <c r="AF5" s="67"/>
      <c r="AG5" s="12"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6" t="str">
        <f>IF((COUNTA(AM14:AM25)=0)+(COUNTA(AM13)=0),"",100-AM13-SUMPRODUCT(AG14:AG25,AM14:AM25))</f>
        <v/>
      </c>
      <c r="AN5" s="20"/>
      <c r="AO5" s="20"/>
      <c r="AP5" s="67"/>
      <c r="AQ5" s="1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6" t="str">
        <f>IF((COUNTA(AW14:AW25)=0)+(COUNTA(AW13)=0),"",100-AW13-SUMPRODUCT(AQ14:AQ25,AW14:AW25))</f>
        <v/>
      </c>
      <c r="AX5" s="20"/>
      <c r="AY5" s="20"/>
      <c r="AZ5" s="67"/>
      <c r="BA5" s="12"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6" t="str">
        <f>IF((COUNTA(BG14:BG25)=0)+(COUNTA(BG13)=0),"",100-BG13-SUMPRODUCT(BA14:BA25,BG14:BG25))</f>
        <v/>
      </c>
      <c r="BH5" s="20"/>
      <c r="BI5" s="20"/>
      <c r="BJ5" s="67"/>
      <c r="BK5" s="12"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6" t="str">
        <f>IF((COUNTA(BQ14:BQ25)=0)+(COUNTA(BQ13)=0),"",100-BQ13-SUMPRODUCT(BK14:BK25,BQ14:BQ25))</f>
        <v/>
      </c>
      <c r="BR5" s="20"/>
      <c r="BS5" s="20"/>
      <c r="BT5" s="67"/>
      <c r="BU5" s="12" t="str">
        <f>HLOOKUP(Introduction!$G$4,nametranslations,104,FALSE)</f>
        <v>Unimproved</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6" t="str">
        <f>IF((COUNTA(CA14:CA25)=0)+(COUNTA(CA13)=0),"",100-CA13-SUMPRODUCT(BU14:BU25,CA14:CA25))</f>
        <v/>
      </c>
      <c r="CB5" s="20"/>
      <c r="CC5" s="20"/>
      <c r="CD5" s="74"/>
      <c r="CN5" s="74"/>
      <c r="CX5" s="74"/>
      <c r="DH5" s="74"/>
      <c r="DR5" s="74"/>
      <c r="EB5" s="74"/>
      <c r="EL5" s="74"/>
      <c r="EV5" s="74"/>
      <c r="FF5" s="74"/>
      <c r="FP5" s="74"/>
      <c r="FZ5" s="74"/>
      <c r="GJ5" s="74"/>
      <c r="GT5" s="74"/>
      <c r="HD5" s="74"/>
      <c r="HN5" s="74"/>
      <c r="HX5" s="74"/>
      <c r="IH5" s="74"/>
      <c r="IR5" s="74"/>
    </row>
    <row r="6" spans="1:252" s="2" customFormat="1" x14ac:dyDescent="0.2">
      <c r="A6" s="633" t="str">
        <f ca="1">IF(ISBLANK('Data Summary'!A8),"",'Data Summary'!A8)</f>
        <v>SRB_2017_PWH</v>
      </c>
      <c r="B6" s="67"/>
      <c r="C6" s="12" t="str">
        <f>HLOOKUP(Introduction!$G$4,nametranslations,75,FALSE)</f>
        <v>Improved</v>
      </c>
      <c r="D6" s="7">
        <f>IF(COUNTA(D14:D25)=0,"",SUMPRODUCT(D14:D25,C14:C25))</f>
        <v>99.6</v>
      </c>
      <c r="E6" s="7" t="str">
        <f>IF(COUNTA(E14:E25)=0,"",SUMPRODUCT(E14:E25,C14:C25))</f>
        <v/>
      </c>
      <c r="F6" s="7">
        <f>IF(COUNTA(F14:F25)=0,"",SUMPRODUCT(F14:F25,C14:C25))</f>
        <v>99.6</v>
      </c>
      <c r="G6" s="7" t="str">
        <f>IF(COUNTA(G14:G25)=0,"",SUMPRODUCT(G14:G25,C14:C25))</f>
        <v/>
      </c>
      <c r="H6" s="7" t="str">
        <f>IF(COUNTA(H14:H25)=0,"",SUMPRODUCT(H14:H25,C14:C25))</f>
        <v/>
      </c>
      <c r="I6" s="26" t="str">
        <f>IF(COUNTA(I14:I25)=0,"",SUMPRODUCT(I14:I25,C14:C25))</f>
        <v/>
      </c>
      <c r="J6" s="20"/>
      <c r="K6" s="20"/>
      <c r="L6" s="67"/>
      <c r="M6" s="1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0"/>
      <c r="U6" s="20"/>
      <c r="V6" s="69"/>
      <c r="W6" s="1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0"/>
      <c r="AE6" s="20"/>
      <c r="AF6" s="69" t="s">
        <v>184</v>
      </c>
      <c r="AG6" s="12" t="str">
        <f>HLOOKUP(Introduction!$G$4,nametranslations,75,FALSE)</f>
        <v>Improved</v>
      </c>
      <c r="AH6" s="7">
        <f>IF(COUNTA(AH14:AH25)=0,"",SUMPRODUCT(AH14:AH25,AG14:AG25))</f>
        <v>97.5</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0"/>
      <c r="AO6" s="20"/>
      <c r="AP6" s="69"/>
      <c r="AQ6" s="1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0"/>
      <c r="AY6" s="20"/>
      <c r="AZ6" s="69"/>
      <c r="BA6" s="12"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0"/>
      <c r="BI6" s="20"/>
      <c r="BJ6" s="69" t="s">
        <v>237</v>
      </c>
      <c r="BK6" s="12" t="str">
        <f>HLOOKUP(Introduction!$G$4,nametranslations,75,FALSE)</f>
        <v>Improved</v>
      </c>
      <c r="BL6" s="7">
        <f>IF(COUNTA(BL14:BL25)=0,"",SUMPRODUCT(BL14:BL25,BK14:BK25))</f>
        <v>99.4</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0"/>
      <c r="BS6" s="20"/>
      <c r="BT6" s="69"/>
      <c r="BU6" s="12" t="str">
        <f>HLOOKUP(Introduction!$G$4,nametranslations,75,FALSE)</f>
        <v>Improved</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0"/>
      <c r="CC6" s="20"/>
      <c r="CD6" s="74"/>
      <c r="CN6" s="74"/>
      <c r="CX6" s="74"/>
      <c r="DH6" s="74"/>
      <c r="DR6" s="74"/>
      <c r="EB6" s="74"/>
      <c r="EL6" s="74"/>
      <c r="EV6" s="74"/>
      <c r="FF6" s="74"/>
      <c r="FP6" s="74"/>
      <c r="FZ6" s="74"/>
      <c r="GJ6" s="74"/>
      <c r="GT6" s="74"/>
      <c r="HD6" s="74"/>
      <c r="HN6" s="74"/>
      <c r="HX6" s="74"/>
      <c r="IH6" s="74"/>
      <c r="IR6" s="74"/>
    </row>
    <row r="7" spans="1:252" s="2" customFormat="1" x14ac:dyDescent="0.3">
      <c r="A7" s="633" t="str">
        <f ca="1">IF(ISBLANK('Data Summary'!A9),"",'Data Summary'!A9)</f>
        <v>SRB_2020_NPCD</v>
      </c>
      <c r="B7" s="67"/>
      <c r="C7" s="28" t="str">
        <f>HLOOKUP(Introduction!$G$4,nametranslations,105,FALSE)</f>
        <v>Available</v>
      </c>
      <c r="D7" s="6"/>
      <c r="E7" s="6"/>
      <c r="F7" s="6"/>
      <c r="G7" s="6"/>
      <c r="H7" s="6"/>
      <c r="I7" s="26"/>
      <c r="J7" s="20"/>
      <c r="K7" s="20"/>
      <c r="L7" s="67"/>
      <c r="M7" s="28" t="str">
        <f>HLOOKUP(Introduction!$G$4,nametranslations,105,FALSE)</f>
        <v>Available</v>
      </c>
      <c r="N7" s="6"/>
      <c r="O7" s="6"/>
      <c r="P7" s="6"/>
      <c r="Q7" s="6"/>
      <c r="R7" s="6"/>
      <c r="S7" s="26"/>
      <c r="T7" s="20"/>
      <c r="U7" s="20"/>
      <c r="V7" s="67"/>
      <c r="W7" s="28" t="str">
        <f>HLOOKUP(Introduction!$G$4,nametranslations,105,FALSE)</f>
        <v>Available</v>
      </c>
      <c r="X7" s="6"/>
      <c r="Y7" s="6"/>
      <c r="Z7" s="6"/>
      <c r="AA7" s="6"/>
      <c r="AB7" s="6"/>
      <c r="AC7" s="26"/>
      <c r="AD7" s="20"/>
      <c r="AE7" s="20"/>
      <c r="AF7" s="67"/>
      <c r="AG7" s="28" t="str">
        <f>HLOOKUP(Introduction!$G$4,nametranslations,105,FALSE)</f>
        <v>Available</v>
      </c>
      <c r="AH7" s="6"/>
      <c r="AI7" s="6"/>
      <c r="AJ7" s="6"/>
      <c r="AK7" s="6"/>
      <c r="AL7" s="6"/>
      <c r="AM7" s="26"/>
      <c r="AN7" s="20"/>
      <c r="AO7" s="20"/>
      <c r="AP7" s="67"/>
      <c r="AQ7" s="28" t="str">
        <f>HLOOKUP(Introduction!$G$4,nametranslations,105,FALSE)</f>
        <v>Available</v>
      </c>
      <c r="AR7" s="6"/>
      <c r="AS7" s="6"/>
      <c r="AT7" s="6"/>
      <c r="AU7" s="6"/>
      <c r="AV7" s="6"/>
      <c r="AW7" s="26"/>
      <c r="AX7" s="20"/>
      <c r="AY7" s="20"/>
      <c r="AZ7" s="67"/>
      <c r="BA7" s="28" t="str">
        <f>HLOOKUP(Introduction!$G$4,nametranslations,105,FALSE)</f>
        <v>Available</v>
      </c>
      <c r="BB7" s="6"/>
      <c r="BC7" s="6"/>
      <c r="BD7" s="6"/>
      <c r="BE7" s="6"/>
      <c r="BF7" s="6"/>
      <c r="BG7" s="26"/>
      <c r="BH7" s="20"/>
      <c r="BI7" s="20"/>
      <c r="BJ7" s="67"/>
      <c r="BK7" s="28" t="str">
        <f>HLOOKUP(Introduction!$G$4,nametranslations,105,FALSE)</f>
        <v>Available</v>
      </c>
      <c r="BL7" s="6"/>
      <c r="BM7" s="6"/>
      <c r="BN7" s="6"/>
      <c r="BO7" s="6"/>
      <c r="BP7" s="6"/>
      <c r="BQ7" s="26"/>
      <c r="BR7" s="20"/>
      <c r="BS7" s="20"/>
      <c r="BT7" s="67"/>
      <c r="BU7" s="28" t="str">
        <f>HLOOKUP(Introduction!$G$4,nametranslations,105,FALSE)</f>
        <v>Available</v>
      </c>
      <c r="BV7" s="6"/>
      <c r="BW7" s="6"/>
      <c r="BX7" s="6"/>
      <c r="BY7" s="6"/>
      <c r="BZ7" s="6"/>
      <c r="CA7" s="26"/>
      <c r="CB7" s="20"/>
      <c r="CC7" s="20"/>
      <c r="CD7" s="74"/>
      <c r="CN7" s="74"/>
      <c r="CX7" s="74"/>
      <c r="DH7" s="74"/>
      <c r="DR7" s="74"/>
      <c r="EB7" s="74"/>
      <c r="EL7" s="74"/>
      <c r="EV7" s="74"/>
      <c r="FF7" s="74"/>
      <c r="FP7" s="74"/>
      <c r="FZ7" s="74"/>
      <c r="GJ7" s="74"/>
      <c r="GT7" s="74"/>
      <c r="HD7" s="74"/>
      <c r="HN7" s="74"/>
      <c r="HX7" s="74"/>
      <c r="IH7" s="74"/>
      <c r="IR7" s="74"/>
    </row>
    <row r="8" spans="1:252" s="2" customFormat="1" ht="15.6" customHeight="1" x14ac:dyDescent="0.3">
      <c r="A8" s="633" t="str">
        <f ca="1">IF(ISBLANK('Data Summary'!A10),"",'Data Summary'!A10)</f>
        <v>SRB_2021_PWH</v>
      </c>
      <c r="B8" s="67"/>
      <c r="C8" s="28" t="str">
        <f>HLOOKUP(Introduction!$G$4,nametranslations,106,FALSE)</f>
        <v>On premises</v>
      </c>
      <c r="D8" s="7"/>
      <c r="E8" s="7"/>
      <c r="F8" s="7"/>
      <c r="G8" s="7"/>
      <c r="H8" s="7"/>
      <c r="I8" s="26"/>
      <c r="J8" s="20"/>
      <c r="K8" s="20"/>
      <c r="L8" s="67"/>
      <c r="M8" s="28" t="str">
        <f>HLOOKUP(Introduction!$G$4,nametranslations,106,FALSE)</f>
        <v>On premises</v>
      </c>
      <c r="N8" s="7"/>
      <c r="O8" s="7"/>
      <c r="P8" s="7"/>
      <c r="Q8" s="7"/>
      <c r="R8" s="7"/>
      <c r="S8" s="26"/>
      <c r="T8" s="20"/>
      <c r="U8" s="20"/>
      <c r="V8" s="67"/>
      <c r="W8" s="28" t="str">
        <f>HLOOKUP(Introduction!$G$4,nametranslations,106,FALSE)</f>
        <v>On premises</v>
      </c>
      <c r="X8" s="7"/>
      <c r="Y8" s="7"/>
      <c r="Z8" s="7"/>
      <c r="AA8" s="7"/>
      <c r="AB8" s="7"/>
      <c r="AC8" s="26"/>
      <c r="AD8" s="20"/>
      <c r="AE8" s="20"/>
      <c r="AF8" s="67"/>
      <c r="AG8" s="28" t="str">
        <f>HLOOKUP(Introduction!$G$4,nametranslations,106,FALSE)</f>
        <v>On premises</v>
      </c>
      <c r="AH8" s="7"/>
      <c r="AI8" s="7"/>
      <c r="AJ8" s="7"/>
      <c r="AK8" s="7"/>
      <c r="AL8" s="7"/>
      <c r="AM8" s="26"/>
      <c r="AN8" s="20"/>
      <c r="AO8" s="20"/>
      <c r="AP8" s="67"/>
      <c r="AQ8" s="28" t="str">
        <f>HLOOKUP(Introduction!$G$4,nametranslations,106,FALSE)</f>
        <v>On premises</v>
      </c>
      <c r="AR8" s="7"/>
      <c r="AS8" s="7"/>
      <c r="AT8" s="7"/>
      <c r="AU8" s="7"/>
      <c r="AV8" s="7"/>
      <c r="AW8" s="26"/>
      <c r="AX8" s="20"/>
      <c r="AY8" s="20"/>
      <c r="AZ8" s="67"/>
      <c r="BA8" s="28" t="str">
        <f>HLOOKUP(Introduction!$G$4,nametranslations,106,FALSE)</f>
        <v>On premises</v>
      </c>
      <c r="BB8" s="7"/>
      <c r="BC8" s="7"/>
      <c r="BD8" s="7"/>
      <c r="BE8" s="7"/>
      <c r="BF8" s="7"/>
      <c r="BG8" s="26"/>
      <c r="BH8" s="20"/>
      <c r="BI8" s="20"/>
      <c r="BJ8" s="67"/>
      <c r="BK8" s="28" t="str">
        <f>HLOOKUP(Introduction!$G$4,nametranslations,106,FALSE)</f>
        <v>On premises</v>
      </c>
      <c r="BL8" s="7"/>
      <c r="BM8" s="7"/>
      <c r="BN8" s="7"/>
      <c r="BO8" s="7"/>
      <c r="BP8" s="7"/>
      <c r="BQ8" s="26"/>
      <c r="BR8" s="20"/>
      <c r="BS8" s="20"/>
      <c r="BT8" s="67"/>
      <c r="BU8" s="28" t="str">
        <f>HLOOKUP(Introduction!$G$4,nametranslations,106,FALSE)</f>
        <v>On premises</v>
      </c>
      <c r="BV8" s="7"/>
      <c r="BW8" s="7"/>
      <c r="BX8" s="7"/>
      <c r="BY8" s="7"/>
      <c r="BZ8" s="7"/>
      <c r="CA8" s="26"/>
      <c r="CB8" s="20"/>
      <c r="CC8" s="20"/>
      <c r="CD8" s="74"/>
      <c r="CN8" s="74"/>
      <c r="CX8" s="74"/>
      <c r="DH8" s="74"/>
      <c r="DR8" s="74"/>
      <c r="EB8" s="74"/>
      <c r="EL8" s="74"/>
      <c r="EV8" s="74"/>
      <c r="FF8" s="74"/>
      <c r="FP8" s="74"/>
      <c r="FZ8" s="74"/>
      <c r="GJ8" s="74"/>
      <c r="GT8" s="74"/>
      <c r="HD8" s="74"/>
      <c r="HN8" s="74"/>
      <c r="HX8" s="74"/>
      <c r="IH8" s="74"/>
      <c r="IR8" s="74"/>
    </row>
    <row r="9" spans="1:252" s="619" customFormat="1" ht="21" customHeight="1" x14ac:dyDescent="0.3">
      <c r="A9" s="634" t="str">
        <f ca="1">IF(ISBLANK('Data Summary'!A11),"",'Data Summary'!A11)</f>
        <v>SRB_2022_SUR</v>
      </c>
      <c r="B9" s="612" t="s">
        <v>130</v>
      </c>
      <c r="C9" s="613" t="str">
        <f>HLOOKUP(Introduction!$G$4,nametranslations,76,FALSE)</f>
        <v>Basic (improved &amp; available)</v>
      </c>
      <c r="D9" s="614">
        <v>92.8</v>
      </c>
      <c r="E9" s="615"/>
      <c r="F9" s="615">
        <v>92.8</v>
      </c>
      <c r="G9" s="615"/>
      <c r="H9" s="615"/>
      <c r="I9" s="616"/>
      <c r="J9" s="617"/>
      <c r="K9" s="617"/>
      <c r="L9" s="612"/>
      <c r="M9" s="613" t="str">
        <f>HLOOKUP(Introduction!$G$4,nametranslations,76,FALSE)</f>
        <v>Basic (improved &amp; available)</v>
      </c>
      <c r="N9" s="614">
        <f>(R9*1200+S9*527)/(1200+527)</f>
        <v>71.971488129704696</v>
      </c>
      <c r="O9" s="615"/>
      <c r="P9" s="615"/>
      <c r="Q9" s="615"/>
      <c r="R9" s="615">
        <v>63.404000000000003</v>
      </c>
      <c r="S9" s="616">
        <v>91.48</v>
      </c>
      <c r="T9" s="617"/>
      <c r="U9" s="617"/>
      <c r="V9" s="612" t="s">
        <v>231</v>
      </c>
      <c r="W9" s="613" t="str">
        <f>HLOOKUP(Introduction!$G$4,nametranslations,76,FALSE)</f>
        <v>Basic (improved &amp; available)</v>
      </c>
      <c r="X9" s="614">
        <v>52.2</v>
      </c>
      <c r="Y9" s="615"/>
      <c r="Z9" s="615"/>
      <c r="AA9" s="615"/>
      <c r="AB9" s="615"/>
      <c r="AC9" s="616"/>
      <c r="AD9" s="617"/>
      <c r="AE9" s="617"/>
      <c r="AF9" s="612" t="s">
        <v>187</v>
      </c>
      <c r="AG9" s="613" t="str">
        <f>HLOOKUP(Introduction!$G$4,nametranslations,76,FALSE)</f>
        <v>Basic (improved &amp; available)</v>
      </c>
      <c r="AH9" s="614">
        <v>96</v>
      </c>
      <c r="AI9" s="615"/>
      <c r="AJ9" s="615"/>
      <c r="AK9" s="615"/>
      <c r="AL9" s="615"/>
      <c r="AM9" s="616"/>
      <c r="AN9" s="617"/>
      <c r="AO9" s="617"/>
      <c r="AP9" s="612" t="s">
        <v>231</v>
      </c>
      <c r="AQ9" s="613" t="str">
        <f>HLOOKUP(Introduction!$G$4,nametranslations,76,FALSE)</f>
        <v>Basic (improved &amp; available)</v>
      </c>
      <c r="AR9" s="614">
        <v>96</v>
      </c>
      <c r="AS9" s="615"/>
      <c r="AT9" s="615"/>
      <c r="AU9" s="615"/>
      <c r="AV9" s="615"/>
      <c r="AW9" s="616"/>
      <c r="AX9" s="617"/>
      <c r="AY9" s="617"/>
      <c r="AZ9" s="612"/>
      <c r="BA9" s="613" t="str">
        <f>HLOOKUP(Introduction!$G$4,nametranslations,76,FALSE)</f>
        <v>Basic (improved &amp; available)</v>
      </c>
      <c r="BB9" s="614"/>
      <c r="BC9" s="615"/>
      <c r="BD9" s="615"/>
      <c r="BE9" s="615"/>
      <c r="BF9" s="615"/>
      <c r="BG9" s="616"/>
      <c r="BH9" s="617"/>
      <c r="BI9" s="617"/>
      <c r="BJ9" s="612" t="s">
        <v>238</v>
      </c>
      <c r="BK9" s="613" t="str">
        <f>HLOOKUP(Introduction!$G$4,nametranslations,76,FALSE)</f>
        <v>Basic (improved &amp; available)</v>
      </c>
      <c r="BL9" s="614">
        <v>98.9</v>
      </c>
      <c r="BM9" s="615"/>
      <c r="BN9" s="615"/>
      <c r="BO9" s="615"/>
      <c r="BP9" s="615"/>
      <c r="BQ9" s="616"/>
      <c r="BR9" s="617"/>
      <c r="BS9" s="617"/>
      <c r="BT9" s="612" t="s">
        <v>231</v>
      </c>
      <c r="BU9" s="613" t="str">
        <f>HLOOKUP(Introduction!$G$4,nametranslations,76,FALSE)</f>
        <v>Basic (improved &amp; available)</v>
      </c>
      <c r="BV9" s="614">
        <v>98.9</v>
      </c>
      <c r="BW9" s="615"/>
      <c r="BX9" s="615"/>
      <c r="BY9" s="615"/>
      <c r="BZ9" s="615"/>
      <c r="CA9" s="616"/>
      <c r="CB9" s="617"/>
      <c r="CC9" s="617"/>
      <c r="CD9" s="618"/>
      <c r="CN9" s="618"/>
      <c r="CX9" s="618"/>
      <c r="DH9" s="618"/>
      <c r="DR9" s="618"/>
      <c r="EB9" s="618"/>
      <c r="EL9" s="618"/>
      <c r="EV9" s="618"/>
      <c r="FF9" s="618"/>
      <c r="FP9" s="618"/>
      <c r="FZ9" s="618"/>
      <c r="GJ9" s="618"/>
      <c r="GT9" s="618"/>
      <c r="HD9" s="618"/>
      <c r="HN9" s="618"/>
      <c r="HX9" s="618"/>
      <c r="IH9" s="618"/>
      <c r="IR9" s="618"/>
    </row>
    <row r="10" spans="1:252" s="619" customFormat="1" ht="21" customHeight="1" x14ac:dyDescent="0.3">
      <c r="A10" s="634" t="str">
        <f ca="1">IF(ISBLANK('Data Summary'!A12),"",'Data Summary'!A12)</f>
        <v>SRB_2022_NPCD</v>
      </c>
      <c r="B10" s="612"/>
      <c r="C10" s="613" t="str">
        <f>HLOOKUP(Introduction!$G$4,nametranslations,107,FALSE)</f>
        <v>Improved &amp; on-premises</v>
      </c>
      <c r="D10" s="620"/>
      <c r="E10" s="615"/>
      <c r="F10" s="615"/>
      <c r="G10" s="615"/>
      <c r="H10" s="615"/>
      <c r="I10" s="616"/>
      <c r="J10" s="617"/>
      <c r="K10" s="617"/>
      <c r="L10" s="612"/>
      <c r="M10" s="613" t="str">
        <f>HLOOKUP(Introduction!$G$4,nametranslations,107,FALSE)</f>
        <v>Improved &amp; on-premises</v>
      </c>
      <c r="N10" s="620"/>
      <c r="O10" s="615"/>
      <c r="P10" s="615"/>
      <c r="Q10" s="615"/>
      <c r="R10" s="615"/>
      <c r="S10" s="616"/>
      <c r="T10" s="617"/>
      <c r="U10" s="617"/>
      <c r="V10" s="612"/>
      <c r="W10" s="613" t="str">
        <f>HLOOKUP(Introduction!$G$4,nametranslations,107,FALSE)</f>
        <v>Improved &amp; on-premises</v>
      </c>
      <c r="X10" s="620"/>
      <c r="Y10" s="615"/>
      <c r="Z10" s="615"/>
      <c r="AA10" s="615"/>
      <c r="AB10" s="615"/>
      <c r="AC10" s="616"/>
      <c r="AD10" s="617"/>
      <c r="AE10" s="617"/>
      <c r="AF10" s="612"/>
      <c r="AG10" s="613" t="str">
        <f>HLOOKUP(Introduction!$G$4,nametranslations,107,FALSE)</f>
        <v>Improved &amp; on-premises</v>
      </c>
      <c r="AH10" s="620"/>
      <c r="AI10" s="615"/>
      <c r="AJ10" s="615"/>
      <c r="AK10" s="615"/>
      <c r="AL10" s="615"/>
      <c r="AM10" s="616"/>
      <c r="AN10" s="617"/>
      <c r="AO10" s="617"/>
      <c r="AP10" s="612"/>
      <c r="AQ10" s="613" t="str">
        <f>HLOOKUP(Introduction!$G$4,nametranslations,107,FALSE)</f>
        <v>Improved &amp; on-premises</v>
      </c>
      <c r="AR10" s="620"/>
      <c r="AS10" s="615"/>
      <c r="AT10" s="615"/>
      <c r="AU10" s="615"/>
      <c r="AV10" s="615"/>
      <c r="AW10" s="616"/>
      <c r="AX10" s="617"/>
      <c r="AY10" s="617"/>
      <c r="AZ10" s="612"/>
      <c r="BA10" s="613" t="str">
        <f>HLOOKUP(Introduction!$G$4,nametranslations,107,FALSE)</f>
        <v>Improved &amp; on-premises</v>
      </c>
      <c r="BB10" s="620"/>
      <c r="BC10" s="615"/>
      <c r="BD10" s="615"/>
      <c r="BE10" s="615"/>
      <c r="BF10" s="615"/>
      <c r="BG10" s="616"/>
      <c r="BH10" s="617"/>
      <c r="BI10" s="617"/>
      <c r="BJ10" s="612"/>
      <c r="BK10" s="613" t="str">
        <f>HLOOKUP(Introduction!$G$4,nametranslations,107,FALSE)</f>
        <v>Improved &amp; on-premises</v>
      </c>
      <c r="BL10" s="620"/>
      <c r="BM10" s="615"/>
      <c r="BN10" s="615"/>
      <c r="BO10" s="615"/>
      <c r="BP10" s="615"/>
      <c r="BQ10" s="616"/>
      <c r="BR10" s="617"/>
      <c r="BS10" s="617"/>
      <c r="BT10" s="612"/>
      <c r="BU10" s="613" t="str">
        <f>HLOOKUP(Introduction!$G$4,nametranslations,107,FALSE)</f>
        <v>Improved &amp; on-premises</v>
      </c>
      <c r="BV10" s="620"/>
      <c r="BW10" s="615"/>
      <c r="BX10" s="615"/>
      <c r="BY10" s="615"/>
      <c r="BZ10" s="615"/>
      <c r="CA10" s="616"/>
      <c r="CB10" s="617"/>
      <c r="CC10" s="617"/>
      <c r="CD10" s="618"/>
      <c r="CN10" s="618"/>
      <c r="CX10" s="618"/>
      <c r="DH10" s="618"/>
      <c r="DR10" s="618"/>
      <c r="EB10" s="618"/>
      <c r="EL10" s="618"/>
      <c r="EV10" s="618"/>
      <c r="FF10" s="618"/>
      <c r="FP10" s="618"/>
      <c r="FZ10" s="618"/>
      <c r="GJ10" s="618"/>
      <c r="GT10" s="618"/>
      <c r="HD10" s="618"/>
      <c r="HN10" s="618"/>
      <c r="HX10" s="618"/>
      <c r="IH10" s="618"/>
      <c r="IR10" s="618"/>
    </row>
    <row r="11" spans="1:252" s="619" customFormat="1" ht="21" customHeight="1" x14ac:dyDescent="0.3">
      <c r="A11" s="634" t="str">
        <f ca="1">IF(ISBLANK('Data Summary'!A13),"",'Data Summary'!A13)</f>
        <v>SRB_2024_PWH</v>
      </c>
      <c r="B11" s="612"/>
      <c r="C11" s="613" t="str">
        <f>HLOOKUP(Introduction!$G$4,nametranslations,108,FALSE)</f>
        <v>Improved, available &amp; on-premises</v>
      </c>
      <c r="D11" s="620"/>
      <c r="E11" s="615"/>
      <c r="F11" s="615"/>
      <c r="G11" s="615"/>
      <c r="H11" s="615"/>
      <c r="I11" s="616"/>
      <c r="J11" s="617"/>
      <c r="K11" s="617"/>
      <c r="L11" s="612"/>
      <c r="M11" s="613" t="str">
        <f>HLOOKUP(Introduction!$G$4,nametranslations,108,FALSE)</f>
        <v>Improved, available &amp; on-premises</v>
      </c>
      <c r="N11" s="620"/>
      <c r="O11" s="615"/>
      <c r="P11" s="615"/>
      <c r="Q11" s="615"/>
      <c r="R11" s="615"/>
      <c r="S11" s="616"/>
      <c r="T11" s="617"/>
      <c r="U11" s="617"/>
      <c r="V11" s="612"/>
      <c r="W11" s="613" t="str">
        <f>HLOOKUP(Introduction!$G$4,nametranslations,108,FALSE)</f>
        <v>Improved, available &amp; on-premises</v>
      </c>
      <c r="X11" s="620"/>
      <c r="Y11" s="615"/>
      <c r="Z11" s="615"/>
      <c r="AA11" s="615"/>
      <c r="AB11" s="615"/>
      <c r="AC11" s="616"/>
      <c r="AD11" s="617"/>
      <c r="AE11" s="617"/>
      <c r="AF11" s="612"/>
      <c r="AG11" s="613" t="str">
        <f>HLOOKUP(Introduction!$G$4,nametranslations,108,FALSE)</f>
        <v>Improved, available &amp; on-premises</v>
      </c>
      <c r="AH11" s="620"/>
      <c r="AI11" s="615"/>
      <c r="AJ11" s="615"/>
      <c r="AK11" s="615"/>
      <c r="AL11" s="615"/>
      <c r="AM11" s="616"/>
      <c r="AN11" s="617"/>
      <c r="AO11" s="617"/>
      <c r="AP11" s="612"/>
      <c r="AQ11" s="613" t="str">
        <f>HLOOKUP(Introduction!$G$4,nametranslations,108,FALSE)</f>
        <v>Improved, available &amp; on-premises</v>
      </c>
      <c r="AR11" s="620"/>
      <c r="AS11" s="615"/>
      <c r="AT11" s="615"/>
      <c r="AU11" s="615"/>
      <c r="AV11" s="615"/>
      <c r="AW11" s="616"/>
      <c r="AX11" s="617"/>
      <c r="AY11" s="617"/>
      <c r="AZ11" s="612"/>
      <c r="BA11" s="613" t="str">
        <f>HLOOKUP(Introduction!$G$4,nametranslations,108,FALSE)</f>
        <v>Improved, available &amp; on-premises</v>
      </c>
      <c r="BB11" s="620"/>
      <c r="BC11" s="615"/>
      <c r="BD11" s="615"/>
      <c r="BE11" s="615"/>
      <c r="BF11" s="615"/>
      <c r="BG11" s="616"/>
      <c r="BH11" s="617"/>
      <c r="BI11" s="617"/>
      <c r="BJ11" s="612"/>
      <c r="BK11" s="613" t="str">
        <f>HLOOKUP(Introduction!$G$4,nametranslations,108,FALSE)</f>
        <v>Improved, available &amp; on-premises</v>
      </c>
      <c r="BL11" s="620"/>
      <c r="BM11" s="615"/>
      <c r="BN11" s="615"/>
      <c r="BO11" s="615"/>
      <c r="BP11" s="615"/>
      <c r="BQ11" s="616"/>
      <c r="BR11" s="617"/>
      <c r="BS11" s="617"/>
      <c r="BT11" s="612"/>
      <c r="BU11" s="613" t="str">
        <f>HLOOKUP(Introduction!$G$4,nametranslations,108,FALSE)</f>
        <v>Improved, available &amp; on-premises</v>
      </c>
      <c r="BV11" s="620"/>
      <c r="BW11" s="615"/>
      <c r="BX11" s="615"/>
      <c r="BY11" s="615"/>
      <c r="BZ11" s="615"/>
      <c r="CA11" s="616"/>
      <c r="CB11" s="617"/>
      <c r="CC11" s="617"/>
      <c r="CD11" s="618"/>
      <c r="CN11" s="618"/>
      <c r="CX11" s="618"/>
      <c r="DH11" s="618"/>
      <c r="DR11" s="618"/>
      <c r="EB11" s="618"/>
      <c r="EL11" s="618"/>
      <c r="EV11" s="618"/>
      <c r="FF11" s="618"/>
      <c r="FP11" s="618"/>
      <c r="FZ11" s="618"/>
      <c r="GJ11" s="618"/>
      <c r="GT11" s="618"/>
      <c r="HD11" s="618"/>
      <c r="HN11" s="618"/>
      <c r="HX11" s="618"/>
      <c r="IH11" s="618"/>
      <c r="IR11" s="618"/>
    </row>
    <row r="12" spans="1:252" s="136" customFormat="1" ht="18" customHeight="1" x14ac:dyDescent="0.2">
      <c r="A12" s="606" t="str">
        <f ca="1">IF(ISBLANK('Data Summary'!A14),"",'Data Summary'!A14)</f>
        <v/>
      </c>
      <c r="B12" s="131" t="str">
        <f>HLOOKUP(Introduction!$G$4,nametranslations,109,FALSE)</f>
        <v>Facility type</v>
      </c>
      <c r="C12" s="132" t="str">
        <f>HLOOKUP(Introduction!$G$4,nametranslations,110,FALSE)</f>
        <v>Proprortion improved</v>
      </c>
      <c r="D12" s="133"/>
      <c r="E12" s="133"/>
      <c r="F12" s="133"/>
      <c r="G12" s="133"/>
      <c r="H12" s="133"/>
      <c r="I12" s="134"/>
      <c r="J12" s="128"/>
      <c r="K12" s="128"/>
      <c r="L12" s="131" t="str">
        <f>HLOOKUP(Introduction!$G$4,nametranslations,109,FALSE)</f>
        <v>Facility type</v>
      </c>
      <c r="M12" s="132" t="str">
        <f>HLOOKUP(Introduction!$G$4,nametranslations,110,FALSE)</f>
        <v>Proprortion improved</v>
      </c>
      <c r="N12" s="133"/>
      <c r="O12" s="133"/>
      <c r="P12" s="133"/>
      <c r="Q12" s="133"/>
      <c r="R12" s="133"/>
      <c r="S12" s="134"/>
      <c r="T12" s="128"/>
      <c r="U12" s="128"/>
      <c r="V12" s="131" t="str">
        <f>HLOOKUP(Introduction!$G$4,nametranslations,109,FALSE)</f>
        <v>Facility type</v>
      </c>
      <c r="W12" s="132" t="str">
        <f>HLOOKUP(Introduction!$G$4,nametranslations,110,FALSE)</f>
        <v>Proprortion improved</v>
      </c>
      <c r="X12" s="133"/>
      <c r="Y12" s="133"/>
      <c r="Z12" s="133"/>
      <c r="AA12" s="133"/>
      <c r="AB12" s="133"/>
      <c r="AC12" s="134"/>
      <c r="AD12" s="128"/>
      <c r="AE12" s="128"/>
      <c r="AF12" s="131" t="str">
        <f>HLOOKUP(Introduction!$G$4,nametranslations,109,FALSE)</f>
        <v>Facility type</v>
      </c>
      <c r="AG12" s="132" t="str">
        <f>HLOOKUP(Introduction!$G$4,nametranslations,110,FALSE)</f>
        <v>Proprortion improved</v>
      </c>
      <c r="AH12" s="133"/>
      <c r="AI12" s="133"/>
      <c r="AJ12" s="133"/>
      <c r="AK12" s="133"/>
      <c r="AL12" s="133"/>
      <c r="AM12" s="134"/>
      <c r="AN12" s="128"/>
      <c r="AO12" s="128"/>
      <c r="AP12" s="131" t="str">
        <f>HLOOKUP(Introduction!$G$4,nametranslations,109,FALSE)</f>
        <v>Facility type</v>
      </c>
      <c r="AQ12" s="132" t="str">
        <f>HLOOKUP(Introduction!$G$4,nametranslations,110,FALSE)</f>
        <v>Proprortion improved</v>
      </c>
      <c r="AR12" s="133"/>
      <c r="AS12" s="133"/>
      <c r="AT12" s="133"/>
      <c r="AU12" s="133"/>
      <c r="AV12" s="133"/>
      <c r="AW12" s="134"/>
      <c r="AX12" s="128"/>
      <c r="AY12" s="128"/>
      <c r="AZ12" s="131" t="str">
        <f>HLOOKUP(Introduction!$G$4,nametranslations,109,FALSE)</f>
        <v>Facility type</v>
      </c>
      <c r="BA12" s="132" t="str">
        <f>HLOOKUP(Introduction!$G$4,nametranslations,110,FALSE)</f>
        <v>Proprortion improved</v>
      </c>
      <c r="BB12" s="133"/>
      <c r="BC12" s="133"/>
      <c r="BD12" s="133"/>
      <c r="BE12" s="133"/>
      <c r="BF12" s="133"/>
      <c r="BG12" s="134"/>
      <c r="BH12" s="128"/>
      <c r="BI12" s="128"/>
      <c r="BJ12" s="131" t="str">
        <f>HLOOKUP(Introduction!$G$4,nametranslations,109,FALSE)</f>
        <v>Facility type</v>
      </c>
      <c r="BK12" s="132" t="str">
        <f>HLOOKUP(Introduction!$G$4,nametranslations,110,FALSE)</f>
        <v>Proprortion improved</v>
      </c>
      <c r="BL12" s="133"/>
      <c r="BM12" s="133"/>
      <c r="BN12" s="133"/>
      <c r="BO12" s="133"/>
      <c r="BP12" s="133"/>
      <c r="BQ12" s="134"/>
      <c r="BR12" s="128"/>
      <c r="BS12" s="128"/>
      <c r="BT12" s="131" t="str">
        <f>HLOOKUP(Introduction!$G$4,nametranslations,109,FALSE)</f>
        <v>Facility type</v>
      </c>
      <c r="BU12" s="132" t="str">
        <f>HLOOKUP(Introduction!$G$4,nametranslations,110,FALSE)</f>
        <v>Proprortion improved</v>
      </c>
      <c r="BV12" s="133"/>
      <c r="BW12" s="133"/>
      <c r="BX12" s="133"/>
      <c r="BY12" s="133"/>
      <c r="BZ12" s="133"/>
      <c r="CA12" s="134"/>
      <c r="CB12" s="128"/>
      <c r="CC12" s="128"/>
      <c r="CD12" s="135"/>
      <c r="CN12" s="135"/>
      <c r="CX12" s="135"/>
      <c r="DH12" s="135"/>
      <c r="DR12" s="135"/>
      <c r="EB12" s="135"/>
      <c r="EL12" s="135"/>
      <c r="EV12" s="135"/>
      <c r="FF12" s="135"/>
      <c r="FP12" s="135"/>
      <c r="FZ12" s="135"/>
      <c r="GJ12" s="135"/>
      <c r="GT12" s="135"/>
      <c r="HD12" s="135"/>
      <c r="HN12" s="135"/>
      <c r="HX12" s="135"/>
      <c r="IH12" s="135"/>
      <c r="IR12" s="135"/>
    </row>
    <row r="13" spans="1:252" s="2" customFormat="1" ht="14.25" customHeight="1" x14ac:dyDescent="0.2">
      <c r="A13" s="606" t="str">
        <f ca="1">IF(ISBLANK('Data Summary'!A15),"",'Data Summary'!A15)</f>
        <v/>
      </c>
      <c r="B13" s="68" t="s">
        <v>52</v>
      </c>
      <c r="C13" s="3">
        <v>0</v>
      </c>
      <c r="D13" s="27"/>
      <c r="E13" s="27"/>
      <c r="F13" s="27"/>
      <c r="G13" s="27"/>
      <c r="H13" s="27"/>
      <c r="I13" s="32"/>
      <c r="J13" s="9"/>
      <c r="K13" s="9"/>
      <c r="L13" s="68" t="s">
        <v>52</v>
      </c>
      <c r="M13" s="3">
        <v>0</v>
      </c>
      <c r="N13" s="27"/>
      <c r="O13" s="27"/>
      <c r="P13" s="27"/>
      <c r="Q13" s="27"/>
      <c r="R13" s="27"/>
      <c r="S13" s="32"/>
      <c r="T13" s="9"/>
      <c r="U13" s="9"/>
      <c r="V13" s="68" t="s">
        <v>52</v>
      </c>
      <c r="W13" s="3">
        <v>0</v>
      </c>
      <c r="X13" s="27"/>
      <c r="Y13" s="27"/>
      <c r="Z13" s="27"/>
      <c r="AA13" s="27"/>
      <c r="AB13" s="27"/>
      <c r="AC13" s="32"/>
      <c r="AD13" s="9"/>
      <c r="AE13" s="9"/>
      <c r="AF13" s="68" t="s">
        <v>52</v>
      </c>
      <c r="AG13" s="3">
        <v>0</v>
      </c>
      <c r="AH13" s="27"/>
      <c r="AI13" s="27"/>
      <c r="AJ13" s="27"/>
      <c r="AK13" s="27"/>
      <c r="AL13" s="27"/>
      <c r="AM13" s="32"/>
      <c r="AN13" s="9"/>
      <c r="AO13" s="9"/>
      <c r="AP13" s="68" t="s">
        <v>52</v>
      </c>
      <c r="AQ13" s="3">
        <v>0</v>
      </c>
      <c r="AR13" s="27"/>
      <c r="AS13" s="27"/>
      <c r="AT13" s="27"/>
      <c r="AU13" s="27"/>
      <c r="AV13" s="27"/>
      <c r="AW13" s="32"/>
      <c r="AX13" s="9"/>
      <c r="AY13" s="9"/>
      <c r="AZ13" s="68" t="s">
        <v>52</v>
      </c>
      <c r="BA13" s="3">
        <v>0</v>
      </c>
      <c r="BB13" s="27"/>
      <c r="BC13" s="27"/>
      <c r="BD13" s="27"/>
      <c r="BE13" s="27"/>
      <c r="BF13" s="27"/>
      <c r="BG13" s="32"/>
      <c r="BH13" s="9"/>
      <c r="BI13" s="9"/>
      <c r="BJ13" s="68" t="s">
        <v>52</v>
      </c>
      <c r="BK13" s="3">
        <v>0</v>
      </c>
      <c r="BL13" s="27"/>
      <c r="BM13" s="27"/>
      <c r="BN13" s="27"/>
      <c r="BO13" s="27"/>
      <c r="BP13" s="27"/>
      <c r="BQ13" s="32"/>
      <c r="BR13" s="9"/>
      <c r="BS13" s="9"/>
      <c r="BT13" s="68" t="s">
        <v>52</v>
      </c>
      <c r="BU13" s="3">
        <v>0</v>
      </c>
      <c r="BV13" s="27"/>
      <c r="BW13" s="27"/>
      <c r="BX13" s="27"/>
      <c r="BY13" s="27"/>
      <c r="BZ13" s="27"/>
      <c r="CA13" s="32"/>
      <c r="CB13" s="9"/>
      <c r="CC13" s="9"/>
      <c r="CD13" s="74"/>
      <c r="CN13" s="74"/>
      <c r="CX13" s="74"/>
      <c r="DH13" s="74"/>
      <c r="DR13" s="74"/>
      <c r="EB13" s="74"/>
      <c r="EL13" s="74"/>
      <c r="EV13" s="74"/>
      <c r="FF13" s="74"/>
      <c r="FP13" s="74"/>
      <c r="FZ13" s="74"/>
      <c r="GJ13" s="74"/>
      <c r="GT13" s="74"/>
      <c r="HD13" s="74"/>
      <c r="HN13" s="74"/>
      <c r="HX13" s="74"/>
      <c r="IH13" s="74"/>
      <c r="IR13" s="74"/>
    </row>
    <row r="14" spans="1:252" x14ac:dyDescent="0.3">
      <c r="A14" s="606" t="str">
        <f ca="1">IF(ISBLANK('Data Summary'!A16),"",'Data Summary'!A16)</f>
        <v/>
      </c>
      <c r="B14" s="69" t="s">
        <v>82</v>
      </c>
      <c r="C14" s="19">
        <v>0</v>
      </c>
      <c r="D14" s="27"/>
      <c r="E14" s="27"/>
      <c r="F14" s="27"/>
      <c r="G14" s="27"/>
      <c r="H14" s="27"/>
      <c r="I14" s="32"/>
      <c r="J14" s="9"/>
      <c r="K14" s="9"/>
      <c r="L14" s="69" t="s">
        <v>82</v>
      </c>
      <c r="M14" s="19">
        <v>0</v>
      </c>
      <c r="N14" s="27"/>
      <c r="O14" s="27"/>
      <c r="P14" s="27"/>
      <c r="Q14" s="27"/>
      <c r="R14" s="27"/>
      <c r="S14" s="32"/>
      <c r="T14" s="9"/>
      <c r="U14" s="9"/>
      <c r="V14" s="69" t="s">
        <v>82</v>
      </c>
      <c r="W14" s="19">
        <v>0</v>
      </c>
      <c r="X14" s="27"/>
      <c r="Y14" s="27"/>
      <c r="Z14" s="27"/>
      <c r="AA14" s="27"/>
      <c r="AB14" s="27"/>
      <c r="AC14" s="32"/>
      <c r="AD14" s="9"/>
      <c r="AE14" s="9"/>
      <c r="AF14" s="69" t="s">
        <v>82</v>
      </c>
      <c r="AG14" s="19">
        <v>0</v>
      </c>
      <c r="AH14" s="27"/>
      <c r="AI14" s="27"/>
      <c r="AJ14" s="27"/>
      <c r="AK14" s="27"/>
      <c r="AL14" s="27"/>
      <c r="AM14" s="32"/>
      <c r="AN14" s="9"/>
      <c r="AO14" s="9"/>
      <c r="AP14" s="69" t="s">
        <v>82</v>
      </c>
      <c r="AQ14" s="19">
        <v>0</v>
      </c>
      <c r="AR14" s="27"/>
      <c r="AS14" s="27"/>
      <c r="AT14" s="27"/>
      <c r="AU14" s="27"/>
      <c r="AV14" s="27"/>
      <c r="AW14" s="32"/>
      <c r="AX14" s="9"/>
      <c r="AY14" s="9"/>
      <c r="AZ14" s="69" t="s">
        <v>82</v>
      </c>
      <c r="BA14" s="19">
        <v>0</v>
      </c>
      <c r="BB14" s="27"/>
      <c r="BC14" s="27"/>
      <c r="BD14" s="27"/>
      <c r="BE14" s="27"/>
      <c r="BF14" s="27"/>
      <c r="BG14" s="32"/>
      <c r="BH14" s="9"/>
      <c r="BI14" s="9"/>
      <c r="BJ14" s="69" t="s">
        <v>82</v>
      </c>
      <c r="BK14" s="19">
        <v>0</v>
      </c>
      <c r="BL14" s="27"/>
      <c r="BM14" s="27"/>
      <c r="BN14" s="27"/>
      <c r="BO14" s="27"/>
      <c r="BP14" s="27"/>
      <c r="BQ14" s="32"/>
      <c r="BR14" s="9"/>
      <c r="BS14" s="9"/>
      <c r="BT14" s="69" t="s">
        <v>82</v>
      </c>
      <c r="BU14" s="19">
        <v>0</v>
      </c>
      <c r="BV14" s="27"/>
      <c r="BW14" s="27"/>
      <c r="BX14" s="27"/>
      <c r="BY14" s="27"/>
      <c r="BZ14" s="27"/>
      <c r="CA14" s="32"/>
      <c r="CB14" s="9"/>
      <c r="CC14" s="9"/>
    </row>
    <row r="15" spans="1:252" s="1" customFormat="1" x14ac:dyDescent="0.3">
      <c r="A15" s="606" t="str">
        <f ca="1">IF(ISBLANK('Data Summary'!A17),"",'Data Summary'!A17)</f>
        <v/>
      </c>
      <c r="B15" s="69" t="s">
        <v>19</v>
      </c>
      <c r="C15" s="4">
        <v>1</v>
      </c>
      <c r="D15" s="27">
        <f>100-0.4</f>
        <v>99.6</v>
      </c>
      <c r="E15" s="5"/>
      <c r="F15" s="5">
        <v>99.6</v>
      </c>
      <c r="G15" s="5"/>
      <c r="H15" s="27"/>
      <c r="I15" s="32"/>
      <c r="J15" s="9"/>
      <c r="K15" s="9"/>
      <c r="L15" s="69"/>
      <c r="M15" s="4"/>
      <c r="N15" s="27"/>
      <c r="O15" s="5"/>
      <c r="P15" s="5"/>
      <c r="Q15" s="5"/>
      <c r="R15" s="27"/>
      <c r="S15" s="32"/>
      <c r="T15" s="9"/>
      <c r="U15" s="9"/>
      <c r="V15" s="69"/>
      <c r="W15" s="4"/>
      <c r="X15" s="27"/>
      <c r="Y15" s="5"/>
      <c r="Z15" s="5"/>
      <c r="AA15" s="5"/>
      <c r="AB15" s="27"/>
      <c r="AC15" s="32"/>
      <c r="AD15" s="9"/>
      <c r="AE15" s="9"/>
      <c r="AF15" s="69" t="s">
        <v>184</v>
      </c>
      <c r="AG15" s="4">
        <v>1</v>
      </c>
      <c r="AH15" s="27">
        <v>97.5</v>
      </c>
      <c r="AI15" s="5"/>
      <c r="AJ15" s="5"/>
      <c r="AK15" s="5"/>
      <c r="AL15" s="27"/>
      <c r="AM15" s="32"/>
      <c r="AN15" s="9"/>
      <c r="AO15" s="9"/>
      <c r="AP15" s="69"/>
      <c r="AQ15" s="4"/>
      <c r="AR15" s="27"/>
      <c r="AS15" s="5"/>
      <c r="AT15" s="5"/>
      <c r="AU15" s="5"/>
      <c r="AV15" s="27"/>
      <c r="AW15" s="32"/>
      <c r="AX15" s="9"/>
      <c r="AY15" s="9"/>
      <c r="AZ15" s="69"/>
      <c r="BA15" s="4"/>
      <c r="BB15" s="27"/>
      <c r="BC15" s="5"/>
      <c r="BD15" s="5"/>
      <c r="BE15" s="5"/>
      <c r="BF15" s="27"/>
      <c r="BG15" s="32"/>
      <c r="BH15" s="9"/>
      <c r="BI15" s="9"/>
      <c r="BJ15" s="69" t="s">
        <v>237</v>
      </c>
      <c r="BK15" s="4">
        <v>1</v>
      </c>
      <c r="BL15" s="27">
        <v>99.4</v>
      </c>
      <c r="BM15" s="5"/>
      <c r="BN15" s="5"/>
      <c r="BO15" s="5"/>
      <c r="BP15" s="27"/>
      <c r="BQ15" s="32"/>
      <c r="BR15" s="9"/>
      <c r="BS15" s="9"/>
      <c r="BT15" s="69"/>
      <c r="BU15" s="4"/>
      <c r="BV15" s="27"/>
      <c r="BW15" s="5"/>
      <c r="BX15" s="5"/>
      <c r="BY15" s="5"/>
      <c r="BZ15" s="27"/>
      <c r="CA15" s="32"/>
      <c r="CB15" s="9"/>
      <c r="CC15" s="9"/>
      <c r="CD15" s="75"/>
      <c r="CN15" s="75"/>
      <c r="CX15" s="75"/>
      <c r="DH15" s="75"/>
      <c r="DR15" s="75"/>
      <c r="EB15" s="75"/>
      <c r="EL15" s="75"/>
      <c r="EV15" s="75"/>
      <c r="FF15" s="75"/>
      <c r="FP15" s="75"/>
      <c r="FZ15" s="75"/>
      <c r="GJ15" s="75"/>
      <c r="GT15" s="75"/>
      <c r="HD15" s="75"/>
      <c r="HN15" s="75"/>
      <c r="HX15" s="75"/>
      <c r="IH15" s="75"/>
      <c r="IR15" s="75"/>
    </row>
    <row r="16" spans="1:252" s="1" customFormat="1" x14ac:dyDescent="0.3">
      <c r="A16" s="606" t="str">
        <f ca="1">IF(ISBLANK('Data Summary'!A18),"",'Data Summary'!A18)</f>
        <v/>
      </c>
      <c r="B16" s="69"/>
      <c r="C16" s="11"/>
      <c r="D16" s="27"/>
      <c r="E16" s="5"/>
      <c r="F16" s="5"/>
      <c r="G16" s="5"/>
      <c r="H16" s="27"/>
      <c r="I16" s="32"/>
      <c r="J16" s="9"/>
      <c r="K16" s="9"/>
      <c r="L16" s="69"/>
      <c r="M16" s="11"/>
      <c r="N16" s="27"/>
      <c r="O16" s="5"/>
      <c r="P16" s="5"/>
      <c r="Q16" s="5"/>
      <c r="R16" s="27"/>
      <c r="S16" s="32"/>
      <c r="T16" s="9"/>
      <c r="U16" s="9"/>
      <c r="V16" s="69"/>
      <c r="W16" s="11"/>
      <c r="X16" s="27"/>
      <c r="Y16" s="5"/>
      <c r="Z16" s="5"/>
      <c r="AA16" s="5"/>
      <c r="AB16" s="27"/>
      <c r="AC16" s="32"/>
      <c r="AD16" s="9"/>
      <c r="AE16" s="9"/>
      <c r="AF16" s="69"/>
      <c r="AG16" s="11"/>
      <c r="AH16" s="27"/>
      <c r="AI16" s="5"/>
      <c r="AJ16" s="5"/>
      <c r="AK16" s="5"/>
      <c r="AL16" s="27"/>
      <c r="AM16" s="32"/>
      <c r="AN16" s="9"/>
      <c r="AO16" s="9"/>
      <c r="AP16" s="69"/>
      <c r="AQ16" s="11"/>
      <c r="AR16" s="27"/>
      <c r="AS16" s="5"/>
      <c r="AT16" s="5"/>
      <c r="AU16" s="5"/>
      <c r="AV16" s="27"/>
      <c r="AW16" s="32"/>
      <c r="AX16" s="9"/>
      <c r="AY16" s="9"/>
      <c r="AZ16" s="69"/>
      <c r="BA16" s="11"/>
      <c r="BB16" s="27"/>
      <c r="BC16" s="5"/>
      <c r="BD16" s="5"/>
      <c r="BE16" s="5"/>
      <c r="BF16" s="27"/>
      <c r="BG16" s="32"/>
      <c r="BH16" s="9"/>
      <c r="BI16" s="9"/>
      <c r="BJ16" s="69"/>
      <c r="BK16" s="11"/>
      <c r="BL16" s="27"/>
      <c r="BM16" s="5"/>
      <c r="BN16" s="5"/>
      <c r="BO16" s="5"/>
      <c r="BP16" s="27"/>
      <c r="BQ16" s="32"/>
      <c r="BR16" s="9"/>
      <c r="BS16" s="9"/>
      <c r="BT16" s="69"/>
      <c r="BU16" s="11"/>
      <c r="BV16" s="27"/>
      <c r="BW16" s="5"/>
      <c r="BX16" s="5"/>
      <c r="BY16" s="5"/>
      <c r="BZ16" s="27"/>
      <c r="CA16" s="32"/>
      <c r="CB16" s="9"/>
      <c r="CC16" s="9"/>
      <c r="CD16" s="75"/>
      <c r="CN16" s="75"/>
      <c r="CX16" s="75"/>
      <c r="DH16" s="75"/>
      <c r="DR16" s="75"/>
      <c r="EB16" s="75"/>
      <c r="EL16" s="75"/>
      <c r="EV16" s="75"/>
      <c r="FF16" s="75"/>
      <c r="FP16" s="75"/>
      <c r="FZ16" s="75"/>
      <c r="GJ16" s="75"/>
      <c r="GT16" s="75"/>
      <c r="HD16" s="75"/>
      <c r="HN16" s="75"/>
      <c r="HX16" s="75"/>
      <c r="IH16" s="75"/>
      <c r="IR16" s="75"/>
    </row>
    <row r="17" spans="1:252" s="1" customFormat="1" x14ac:dyDescent="0.3">
      <c r="A17" s="606" t="str">
        <f ca="1">IF(ISBLANK('Data Summary'!A19),"",'Data Summary'!A19)</f>
        <v/>
      </c>
      <c r="B17" s="69"/>
      <c r="C17" s="11"/>
      <c r="D17" s="27"/>
      <c r="E17" s="5"/>
      <c r="F17" s="5"/>
      <c r="G17" s="5"/>
      <c r="H17" s="5"/>
      <c r="I17" s="22"/>
      <c r="J17" s="9"/>
      <c r="K17" s="9"/>
      <c r="L17" s="69"/>
      <c r="M17" s="11"/>
      <c r="N17" s="27"/>
      <c r="O17" s="5"/>
      <c r="P17" s="5"/>
      <c r="Q17" s="5"/>
      <c r="R17" s="5"/>
      <c r="S17" s="22"/>
      <c r="T17" s="9"/>
      <c r="U17" s="9"/>
      <c r="V17" s="69"/>
      <c r="W17" s="11"/>
      <c r="X17" s="27"/>
      <c r="Y17" s="5"/>
      <c r="Z17" s="5"/>
      <c r="AA17" s="5"/>
      <c r="AB17" s="5"/>
      <c r="AC17" s="22"/>
      <c r="AD17" s="9"/>
      <c r="AE17" s="9"/>
      <c r="AF17" s="69"/>
      <c r="AG17" s="11"/>
      <c r="AH17" s="27"/>
      <c r="AI17" s="5"/>
      <c r="AJ17" s="5"/>
      <c r="AK17" s="5"/>
      <c r="AL17" s="5"/>
      <c r="AM17" s="22"/>
      <c r="AN17" s="9"/>
      <c r="AO17" s="9"/>
      <c r="AP17" s="69"/>
      <c r="AQ17" s="11"/>
      <c r="AR17" s="27"/>
      <c r="AS17" s="5"/>
      <c r="AT17" s="5"/>
      <c r="AU17" s="5"/>
      <c r="AV17" s="5"/>
      <c r="AW17" s="22"/>
      <c r="AX17" s="9"/>
      <c r="AY17" s="9"/>
      <c r="AZ17" s="69"/>
      <c r="BA17" s="11"/>
      <c r="BB17" s="27"/>
      <c r="BC17" s="5"/>
      <c r="BD17" s="5"/>
      <c r="BE17" s="5"/>
      <c r="BF17" s="5"/>
      <c r="BG17" s="22"/>
      <c r="BH17" s="9"/>
      <c r="BI17" s="9"/>
      <c r="BJ17" s="69"/>
      <c r="BK17" s="11"/>
      <c r="BL17" s="27"/>
      <c r="BM17" s="5"/>
      <c r="BN17" s="5"/>
      <c r="BO17" s="5"/>
      <c r="BP17" s="5"/>
      <c r="BQ17" s="22"/>
      <c r="BR17" s="9"/>
      <c r="BS17" s="9"/>
      <c r="BT17" s="69"/>
      <c r="BU17" s="11"/>
      <c r="BV17" s="27"/>
      <c r="BW17" s="5"/>
      <c r="BX17" s="5"/>
      <c r="BY17" s="5"/>
      <c r="BZ17" s="5"/>
      <c r="CA17" s="22"/>
      <c r="CB17" s="9"/>
      <c r="CC17" s="9"/>
      <c r="CD17" s="75"/>
      <c r="CN17" s="75"/>
      <c r="CX17" s="75"/>
      <c r="DH17" s="75"/>
      <c r="DR17" s="75"/>
      <c r="EB17" s="75"/>
      <c r="EL17" s="75"/>
      <c r="EV17" s="75"/>
      <c r="FF17" s="75"/>
      <c r="FP17" s="75"/>
      <c r="FZ17" s="75"/>
      <c r="GJ17" s="75"/>
      <c r="GT17" s="75"/>
      <c r="HD17" s="75"/>
      <c r="HN17" s="75"/>
      <c r="HX17" s="75"/>
      <c r="IH17" s="75"/>
      <c r="IR17" s="75"/>
    </row>
    <row r="18" spans="1:252" s="1" customFormat="1" x14ac:dyDescent="0.3">
      <c r="A18" s="606" t="str">
        <f ca="1">IF(ISBLANK('Data Summary'!A20),"",'Data Summary'!A20)</f>
        <v/>
      </c>
      <c r="B18" s="69"/>
      <c r="C18" s="11"/>
      <c r="D18" s="27"/>
      <c r="E18" s="33"/>
      <c r="F18" s="33"/>
      <c r="G18" s="5"/>
      <c r="H18" s="5"/>
      <c r="I18" s="22"/>
      <c r="J18" s="9"/>
      <c r="K18" s="9"/>
      <c r="L18" s="69"/>
      <c r="M18" s="11"/>
      <c r="N18" s="27"/>
      <c r="O18" s="33"/>
      <c r="P18" s="33"/>
      <c r="Q18" s="5"/>
      <c r="R18" s="5"/>
      <c r="S18" s="22"/>
      <c r="T18" s="9"/>
      <c r="U18" s="9"/>
      <c r="V18" s="69"/>
      <c r="W18" s="11"/>
      <c r="X18" s="27"/>
      <c r="Y18" s="33"/>
      <c r="Z18" s="33"/>
      <c r="AA18" s="5"/>
      <c r="AB18" s="5"/>
      <c r="AC18" s="22"/>
      <c r="AD18" s="9"/>
      <c r="AE18" s="9"/>
      <c r="AF18" s="69"/>
      <c r="AG18" s="11"/>
      <c r="AH18" s="27"/>
      <c r="AI18" s="33"/>
      <c r="AJ18" s="33"/>
      <c r="AK18" s="5"/>
      <c r="AL18" s="5"/>
      <c r="AM18" s="22"/>
      <c r="AN18" s="9"/>
      <c r="AO18" s="9"/>
      <c r="AP18" s="69"/>
      <c r="AQ18" s="11"/>
      <c r="AR18" s="27"/>
      <c r="AS18" s="33"/>
      <c r="AT18" s="33"/>
      <c r="AU18" s="5"/>
      <c r="AV18" s="5"/>
      <c r="AW18" s="22"/>
      <c r="AX18" s="9"/>
      <c r="AY18" s="9"/>
      <c r="AZ18" s="69"/>
      <c r="BA18" s="11"/>
      <c r="BB18" s="27"/>
      <c r="BC18" s="33"/>
      <c r="BD18" s="33"/>
      <c r="BE18" s="5"/>
      <c r="BF18" s="5"/>
      <c r="BG18" s="22"/>
      <c r="BH18" s="9"/>
      <c r="BI18" s="9"/>
      <c r="BJ18" s="69"/>
      <c r="BK18" s="11"/>
      <c r="BL18" s="27"/>
      <c r="BM18" s="33"/>
      <c r="BN18" s="33"/>
      <c r="BO18" s="5"/>
      <c r="BP18" s="5"/>
      <c r="BQ18" s="22"/>
      <c r="BR18" s="9"/>
      <c r="BS18" s="9"/>
      <c r="BT18" s="69"/>
      <c r="BU18" s="11"/>
      <c r="BV18" s="27"/>
      <c r="BW18" s="33"/>
      <c r="BX18" s="33"/>
      <c r="BY18" s="5"/>
      <c r="BZ18" s="5"/>
      <c r="CA18" s="22"/>
      <c r="CB18" s="9"/>
      <c r="CC18" s="9"/>
      <c r="CD18" s="75"/>
      <c r="CN18" s="75"/>
      <c r="CX18" s="75"/>
      <c r="DH18" s="75"/>
      <c r="DR18" s="75"/>
      <c r="EB18" s="75"/>
      <c r="EL18" s="75"/>
      <c r="EV18" s="75"/>
      <c r="FF18" s="75"/>
      <c r="FP18" s="75"/>
      <c r="FZ18" s="75"/>
      <c r="GJ18" s="75"/>
      <c r="GT18" s="75"/>
      <c r="HD18" s="75"/>
      <c r="HN18" s="75"/>
      <c r="HX18" s="75"/>
      <c r="IH18" s="75"/>
      <c r="IR18" s="75"/>
    </row>
    <row r="19" spans="1:252" s="1" customFormat="1" x14ac:dyDescent="0.3">
      <c r="A19" s="606" t="str">
        <f ca="1">IF(ISBLANK('Data Summary'!A21),"",'Data Summary'!A21)</f>
        <v/>
      </c>
      <c r="B19" s="69"/>
      <c r="C19" s="4"/>
      <c r="D19" s="27"/>
      <c r="E19" s="33"/>
      <c r="F19" s="33"/>
      <c r="G19" s="33"/>
      <c r="H19" s="33"/>
      <c r="I19" s="34"/>
      <c r="J19" s="9"/>
      <c r="K19" s="9"/>
      <c r="L19" s="69"/>
      <c r="M19" s="4"/>
      <c r="N19" s="27"/>
      <c r="O19" s="33"/>
      <c r="P19" s="33"/>
      <c r="Q19" s="33"/>
      <c r="R19" s="33"/>
      <c r="S19" s="34"/>
      <c r="T19" s="9"/>
      <c r="U19" s="9"/>
      <c r="V19" s="69"/>
      <c r="W19" s="4"/>
      <c r="X19" s="27"/>
      <c r="Y19" s="33"/>
      <c r="Z19" s="33"/>
      <c r="AA19" s="33"/>
      <c r="AB19" s="33"/>
      <c r="AC19" s="34"/>
      <c r="AD19" s="9"/>
      <c r="AE19" s="9"/>
      <c r="AF19" s="69"/>
      <c r="AG19" s="4"/>
      <c r="AH19" s="27"/>
      <c r="AI19" s="33"/>
      <c r="AJ19" s="33"/>
      <c r="AK19" s="33"/>
      <c r="AL19" s="33"/>
      <c r="AM19" s="34"/>
      <c r="AN19" s="9"/>
      <c r="AO19" s="9"/>
      <c r="AP19" s="69"/>
      <c r="AQ19" s="4"/>
      <c r="AR19" s="27"/>
      <c r="AS19" s="33"/>
      <c r="AT19" s="33"/>
      <c r="AU19" s="33"/>
      <c r="AV19" s="33"/>
      <c r="AW19" s="34"/>
      <c r="AX19" s="9"/>
      <c r="AY19" s="9"/>
      <c r="AZ19" s="69"/>
      <c r="BA19" s="4"/>
      <c r="BB19" s="27"/>
      <c r="BC19" s="33"/>
      <c r="BD19" s="33"/>
      <c r="BE19" s="33"/>
      <c r="BF19" s="33"/>
      <c r="BG19" s="34"/>
      <c r="BH19" s="9"/>
      <c r="BI19" s="9"/>
      <c r="BJ19" s="69"/>
      <c r="BK19" s="4"/>
      <c r="BL19" s="27"/>
      <c r="BM19" s="33"/>
      <c r="BN19" s="33"/>
      <c r="BO19" s="33"/>
      <c r="BP19" s="33"/>
      <c r="BQ19" s="34"/>
      <c r="BR19" s="9"/>
      <c r="BS19" s="9"/>
      <c r="BT19" s="69"/>
      <c r="BU19" s="4"/>
      <c r="BV19" s="27"/>
      <c r="BW19" s="33"/>
      <c r="BX19" s="33"/>
      <c r="BY19" s="33"/>
      <c r="BZ19" s="33"/>
      <c r="CA19" s="34"/>
      <c r="CB19" s="9"/>
      <c r="CC19" s="9"/>
      <c r="CD19" s="75"/>
      <c r="CN19" s="75"/>
      <c r="CX19" s="75"/>
      <c r="DH19" s="75"/>
      <c r="DR19" s="75"/>
      <c r="EB19" s="75"/>
      <c r="EL19" s="75"/>
      <c r="EV19" s="75"/>
      <c r="FF19" s="75"/>
      <c r="FP19" s="75"/>
      <c r="FZ19" s="75"/>
      <c r="GJ19" s="75"/>
      <c r="GT19" s="75"/>
      <c r="HD19" s="75"/>
      <c r="HN19" s="75"/>
      <c r="HX19" s="75"/>
      <c r="IH19" s="75"/>
      <c r="IR19" s="75"/>
    </row>
    <row r="20" spans="1:252" s="1" customFormat="1" x14ac:dyDescent="0.3">
      <c r="A20" s="606" t="str">
        <f ca="1">IF(ISBLANK('Data Summary'!A22),"",'Data Summary'!A22)</f>
        <v/>
      </c>
      <c r="B20" s="69"/>
      <c r="C20" s="4"/>
      <c r="D20" s="33"/>
      <c r="E20" s="33"/>
      <c r="F20" s="33"/>
      <c r="G20" s="33"/>
      <c r="H20" s="33"/>
      <c r="I20" s="35"/>
      <c r="J20" s="9"/>
      <c r="K20" s="9"/>
      <c r="L20" s="69"/>
      <c r="M20" s="4"/>
      <c r="N20" s="33"/>
      <c r="O20" s="33"/>
      <c r="P20" s="33"/>
      <c r="Q20" s="33"/>
      <c r="R20" s="33"/>
      <c r="S20" s="35"/>
      <c r="T20" s="9"/>
      <c r="U20" s="9"/>
      <c r="V20" s="69"/>
      <c r="W20" s="4"/>
      <c r="X20" s="33"/>
      <c r="Y20" s="33"/>
      <c r="Z20" s="33"/>
      <c r="AA20" s="33"/>
      <c r="AB20" s="33"/>
      <c r="AC20" s="35"/>
      <c r="AD20" s="9"/>
      <c r="AE20" s="9"/>
      <c r="AF20" s="69"/>
      <c r="AG20" s="4"/>
      <c r="AH20" s="33"/>
      <c r="AI20" s="33"/>
      <c r="AJ20" s="33"/>
      <c r="AK20" s="33"/>
      <c r="AL20" s="33"/>
      <c r="AM20" s="35"/>
      <c r="AN20" s="9"/>
      <c r="AO20" s="9"/>
      <c r="AP20" s="69"/>
      <c r="AQ20" s="4"/>
      <c r="AR20" s="33"/>
      <c r="AS20" s="33"/>
      <c r="AT20" s="33"/>
      <c r="AU20" s="33"/>
      <c r="AV20" s="33"/>
      <c r="AW20" s="35"/>
      <c r="AX20" s="9"/>
      <c r="AY20" s="9"/>
      <c r="AZ20" s="69"/>
      <c r="BA20" s="4"/>
      <c r="BB20" s="33"/>
      <c r="BC20" s="33"/>
      <c r="BD20" s="33"/>
      <c r="BE20" s="33"/>
      <c r="BF20" s="33"/>
      <c r="BG20" s="35"/>
      <c r="BH20" s="9"/>
      <c r="BI20" s="9"/>
      <c r="BJ20" s="69"/>
      <c r="BK20" s="4"/>
      <c r="BL20" s="33"/>
      <c r="BM20" s="33"/>
      <c r="BN20" s="33"/>
      <c r="BO20" s="33"/>
      <c r="BP20" s="33"/>
      <c r="BQ20" s="35"/>
      <c r="BR20" s="9"/>
      <c r="BS20" s="9"/>
      <c r="BT20" s="69"/>
      <c r="BU20" s="4"/>
      <c r="BV20" s="33"/>
      <c r="BW20" s="33"/>
      <c r="BX20" s="33"/>
      <c r="BY20" s="33"/>
      <c r="BZ20" s="33"/>
      <c r="CA20" s="35"/>
      <c r="CB20" s="9"/>
      <c r="CC20" s="9"/>
      <c r="CD20" s="75"/>
      <c r="CN20" s="75"/>
      <c r="CX20" s="75"/>
      <c r="DH20" s="75"/>
      <c r="DR20" s="75"/>
      <c r="EB20" s="75"/>
      <c r="EL20" s="75"/>
      <c r="EV20" s="75"/>
      <c r="FF20" s="75"/>
      <c r="FP20" s="75"/>
      <c r="FZ20" s="75"/>
      <c r="GJ20" s="75"/>
      <c r="GT20" s="75"/>
      <c r="HD20" s="75"/>
      <c r="HN20" s="75"/>
      <c r="HX20" s="75"/>
      <c r="IH20" s="75"/>
      <c r="IR20" s="75"/>
    </row>
    <row r="21" spans="1:252" s="1" customFormat="1" x14ac:dyDescent="0.3">
      <c r="A21" s="606" t="str">
        <f ca="1">IF(ISBLANK('Data Summary'!A23),"",'Data Summary'!A23)</f>
        <v/>
      </c>
      <c r="B21" s="69"/>
      <c r="C21" s="11"/>
      <c r="D21" s="5"/>
      <c r="E21" s="5"/>
      <c r="F21" s="5"/>
      <c r="G21" s="5"/>
      <c r="H21" s="5"/>
      <c r="I21" s="35"/>
      <c r="J21" s="9"/>
      <c r="K21" s="9"/>
      <c r="L21" s="69"/>
      <c r="M21" s="11"/>
      <c r="N21" s="5"/>
      <c r="O21" s="5"/>
      <c r="P21" s="5"/>
      <c r="Q21" s="5"/>
      <c r="R21" s="5"/>
      <c r="S21" s="35"/>
      <c r="T21" s="9"/>
      <c r="U21" s="9"/>
      <c r="V21" s="69"/>
      <c r="W21" s="11"/>
      <c r="X21" s="5"/>
      <c r="Y21" s="5"/>
      <c r="Z21" s="5"/>
      <c r="AA21" s="5"/>
      <c r="AB21" s="5"/>
      <c r="AC21" s="35"/>
      <c r="AD21" s="9"/>
      <c r="AE21" s="9"/>
      <c r="AF21" s="69"/>
      <c r="AG21" s="11"/>
      <c r="AH21" s="5"/>
      <c r="AI21" s="5"/>
      <c r="AJ21" s="5"/>
      <c r="AK21" s="5"/>
      <c r="AL21" s="5"/>
      <c r="AM21" s="35"/>
      <c r="AN21" s="9"/>
      <c r="AO21" s="9"/>
      <c r="AP21" s="69"/>
      <c r="AQ21" s="11"/>
      <c r="AR21" s="5"/>
      <c r="AS21" s="5"/>
      <c r="AT21" s="5"/>
      <c r="AU21" s="5"/>
      <c r="AV21" s="5"/>
      <c r="AW21" s="35"/>
      <c r="AX21" s="9"/>
      <c r="AY21" s="9"/>
      <c r="AZ21" s="69"/>
      <c r="BA21" s="11"/>
      <c r="BB21" s="5"/>
      <c r="BC21" s="5"/>
      <c r="BD21" s="5"/>
      <c r="BE21" s="5"/>
      <c r="BF21" s="5"/>
      <c r="BG21" s="35"/>
      <c r="BH21" s="9"/>
      <c r="BI21" s="9"/>
      <c r="BJ21" s="69"/>
      <c r="BK21" s="11"/>
      <c r="BL21" s="5"/>
      <c r="BM21" s="5"/>
      <c r="BN21" s="5"/>
      <c r="BO21" s="5"/>
      <c r="BP21" s="5"/>
      <c r="BQ21" s="35"/>
      <c r="BR21" s="9"/>
      <c r="BS21" s="9"/>
      <c r="BT21" s="69"/>
      <c r="BU21" s="11"/>
      <c r="BV21" s="5"/>
      <c r="BW21" s="5"/>
      <c r="BX21" s="5"/>
      <c r="BY21" s="5"/>
      <c r="BZ21" s="5"/>
      <c r="CA21" s="35"/>
      <c r="CB21" s="9"/>
      <c r="CC21" s="9"/>
      <c r="CD21" s="75"/>
      <c r="CN21" s="75"/>
      <c r="CX21" s="75"/>
      <c r="DH21" s="75"/>
      <c r="DR21" s="75"/>
      <c r="EB21" s="75"/>
      <c r="EL21" s="75"/>
      <c r="EV21" s="75"/>
      <c r="FF21" s="75"/>
      <c r="FP21" s="75"/>
      <c r="FZ21" s="75"/>
      <c r="GJ21" s="75"/>
      <c r="GT21" s="75"/>
      <c r="HD21" s="75"/>
      <c r="HN21" s="75"/>
      <c r="HX21" s="75"/>
      <c r="IH21" s="75"/>
      <c r="IR21" s="75"/>
    </row>
    <row r="22" spans="1:252" s="1" customFormat="1" x14ac:dyDescent="0.3">
      <c r="A22" s="606" t="str">
        <f ca="1">IF(ISBLANK('Data Summary'!A24),"",'Data Summary'!A24)</f>
        <v/>
      </c>
      <c r="B22" s="69"/>
      <c r="C22" s="11"/>
      <c r="D22" s="5"/>
      <c r="E22" s="5"/>
      <c r="F22" s="5"/>
      <c r="G22" s="5"/>
      <c r="H22" s="5"/>
      <c r="I22" s="22"/>
      <c r="J22" s="9"/>
      <c r="K22" s="9"/>
      <c r="L22" s="69"/>
      <c r="M22" s="11"/>
      <c r="N22" s="5"/>
      <c r="O22" s="5"/>
      <c r="P22" s="5"/>
      <c r="Q22" s="5"/>
      <c r="R22" s="5"/>
      <c r="S22" s="22"/>
      <c r="T22" s="9"/>
      <c r="U22" s="9"/>
      <c r="V22" s="69"/>
      <c r="W22" s="11"/>
      <c r="X22" s="5"/>
      <c r="Y22" s="5"/>
      <c r="Z22" s="5"/>
      <c r="AA22" s="5"/>
      <c r="AB22" s="5"/>
      <c r="AC22" s="22"/>
      <c r="AD22" s="9"/>
      <c r="AE22" s="9"/>
      <c r="AF22" s="69"/>
      <c r="AG22" s="11"/>
      <c r="AH22" s="5"/>
      <c r="AI22" s="5"/>
      <c r="AJ22" s="5"/>
      <c r="AK22" s="5"/>
      <c r="AL22" s="5"/>
      <c r="AM22" s="22"/>
      <c r="AN22" s="9"/>
      <c r="AO22" s="9"/>
      <c r="AP22" s="69"/>
      <c r="AQ22" s="11"/>
      <c r="AR22" s="5"/>
      <c r="AS22" s="5"/>
      <c r="AT22" s="5"/>
      <c r="AU22" s="5"/>
      <c r="AV22" s="5"/>
      <c r="AW22" s="22"/>
      <c r="AX22" s="9"/>
      <c r="AY22" s="9"/>
      <c r="AZ22" s="69"/>
      <c r="BA22" s="11"/>
      <c r="BB22" s="5"/>
      <c r="BC22" s="5"/>
      <c r="BD22" s="5"/>
      <c r="BE22" s="5"/>
      <c r="BF22" s="5"/>
      <c r="BG22" s="22"/>
      <c r="BH22" s="9"/>
      <c r="BI22" s="9"/>
      <c r="BJ22" s="69"/>
      <c r="BK22" s="11"/>
      <c r="BL22" s="5"/>
      <c r="BM22" s="5"/>
      <c r="BN22" s="5"/>
      <c r="BO22" s="5"/>
      <c r="BP22" s="5"/>
      <c r="BQ22" s="22"/>
      <c r="BR22" s="9"/>
      <c r="BS22" s="9"/>
      <c r="BT22" s="69"/>
      <c r="BU22" s="11"/>
      <c r="BV22" s="5"/>
      <c r="BW22" s="5"/>
      <c r="BX22" s="5"/>
      <c r="BY22" s="5"/>
      <c r="BZ22" s="5"/>
      <c r="CA22" s="22"/>
      <c r="CB22" s="9"/>
      <c r="CC22" s="9"/>
      <c r="CD22" s="75"/>
      <c r="CN22" s="75"/>
      <c r="CX22" s="75"/>
      <c r="DH22" s="75"/>
      <c r="DR22" s="75"/>
      <c r="EB22" s="75"/>
      <c r="EL22" s="75"/>
      <c r="EV22" s="75"/>
      <c r="FF22" s="75"/>
      <c r="FP22" s="75"/>
      <c r="FZ22" s="75"/>
      <c r="GJ22" s="75"/>
      <c r="GT22" s="75"/>
      <c r="HD22" s="75"/>
      <c r="HN22" s="75"/>
      <c r="HX22" s="75"/>
      <c r="IH22" s="75"/>
      <c r="IR22" s="75"/>
    </row>
    <row r="23" spans="1:252" s="1" customFormat="1" x14ac:dyDescent="0.3">
      <c r="A23" s="606" t="str">
        <f ca="1">IF(ISBLANK('Data Summary'!A25),"",'Data Summary'!A25)</f>
        <v/>
      </c>
      <c r="B23" s="69"/>
      <c r="C23" s="11"/>
      <c r="D23" s="5"/>
      <c r="E23" s="5"/>
      <c r="F23" s="5"/>
      <c r="G23" s="5"/>
      <c r="H23" s="5"/>
      <c r="I23" s="22"/>
      <c r="J23" s="9"/>
      <c r="K23" s="9"/>
      <c r="L23" s="69"/>
      <c r="M23" s="11"/>
      <c r="N23" s="5"/>
      <c r="O23" s="5"/>
      <c r="P23" s="5"/>
      <c r="Q23" s="5"/>
      <c r="R23" s="5"/>
      <c r="S23" s="22"/>
      <c r="T23" s="9"/>
      <c r="U23" s="9"/>
      <c r="V23" s="69"/>
      <c r="W23" s="11"/>
      <c r="X23" s="5"/>
      <c r="Y23" s="5"/>
      <c r="Z23" s="5"/>
      <c r="AA23" s="5"/>
      <c r="AB23" s="5"/>
      <c r="AC23" s="22"/>
      <c r="AD23" s="9"/>
      <c r="AE23" s="9"/>
      <c r="AF23" s="69"/>
      <c r="AG23" s="11"/>
      <c r="AH23" s="5"/>
      <c r="AI23" s="5"/>
      <c r="AJ23" s="5"/>
      <c r="AK23" s="5"/>
      <c r="AL23" s="5"/>
      <c r="AM23" s="22"/>
      <c r="AN23" s="9"/>
      <c r="AO23" s="9"/>
      <c r="AP23" s="69"/>
      <c r="AQ23" s="11"/>
      <c r="AR23" s="5"/>
      <c r="AS23" s="5"/>
      <c r="AT23" s="5"/>
      <c r="AU23" s="5"/>
      <c r="AV23" s="5"/>
      <c r="AW23" s="22"/>
      <c r="AX23" s="9"/>
      <c r="AY23" s="9"/>
      <c r="AZ23" s="69"/>
      <c r="BA23" s="11"/>
      <c r="BB23" s="5"/>
      <c r="BC23" s="5"/>
      <c r="BD23" s="5"/>
      <c r="BE23" s="5"/>
      <c r="BF23" s="5"/>
      <c r="BG23" s="22"/>
      <c r="BH23" s="9"/>
      <c r="BI23" s="9"/>
      <c r="BJ23" s="69"/>
      <c r="BK23" s="11"/>
      <c r="BL23" s="5"/>
      <c r="BM23" s="5"/>
      <c r="BN23" s="5"/>
      <c r="BO23" s="5"/>
      <c r="BP23" s="5"/>
      <c r="BQ23" s="22"/>
      <c r="BR23" s="9"/>
      <c r="BS23" s="9"/>
      <c r="BT23" s="69"/>
      <c r="BU23" s="11"/>
      <c r="BV23" s="5"/>
      <c r="BW23" s="5"/>
      <c r="BX23" s="5"/>
      <c r="BY23" s="5"/>
      <c r="BZ23" s="5"/>
      <c r="CA23" s="22"/>
      <c r="CB23" s="9"/>
      <c r="CC23" s="9"/>
      <c r="CD23" s="75"/>
      <c r="CN23" s="75"/>
      <c r="CX23" s="75"/>
      <c r="DH23" s="75"/>
      <c r="DR23" s="75"/>
      <c r="EB23" s="75"/>
      <c r="EL23" s="75"/>
      <c r="EV23" s="75"/>
      <c r="FF23" s="75"/>
      <c r="FP23" s="75"/>
      <c r="FZ23" s="75"/>
      <c r="GJ23" s="75"/>
      <c r="GT23" s="75"/>
      <c r="HD23" s="75"/>
      <c r="HN23" s="75"/>
      <c r="HX23" s="75"/>
      <c r="IH23" s="75"/>
      <c r="IR23" s="75"/>
    </row>
    <row r="24" spans="1:252" s="1" customFormat="1" x14ac:dyDescent="0.3">
      <c r="A24" s="606" t="str">
        <f ca="1">IF(ISBLANK('Data Summary'!A26),"",'Data Summary'!A26)</f>
        <v/>
      </c>
      <c r="B24" s="69"/>
      <c r="C24" s="11"/>
      <c r="D24" s="5"/>
      <c r="E24" s="5"/>
      <c r="F24" s="5"/>
      <c r="G24" s="5"/>
      <c r="H24" s="5"/>
      <c r="I24" s="22"/>
      <c r="J24" s="9"/>
      <c r="K24" s="9"/>
      <c r="L24" s="69"/>
      <c r="M24" s="11"/>
      <c r="N24" s="5"/>
      <c r="O24" s="5"/>
      <c r="P24" s="5"/>
      <c r="Q24" s="5"/>
      <c r="R24" s="5"/>
      <c r="S24" s="22"/>
      <c r="T24" s="9"/>
      <c r="U24" s="9"/>
      <c r="V24" s="69"/>
      <c r="W24" s="11"/>
      <c r="X24" s="5"/>
      <c r="Y24" s="5"/>
      <c r="Z24" s="5"/>
      <c r="AA24" s="5"/>
      <c r="AB24" s="5"/>
      <c r="AC24" s="22"/>
      <c r="AD24" s="9"/>
      <c r="AE24" s="9"/>
      <c r="AF24" s="69"/>
      <c r="AG24" s="11"/>
      <c r="AH24" s="5"/>
      <c r="AI24" s="5"/>
      <c r="AJ24" s="5"/>
      <c r="AK24" s="5"/>
      <c r="AL24" s="5"/>
      <c r="AM24" s="22"/>
      <c r="AN24" s="9"/>
      <c r="AO24" s="9"/>
      <c r="AP24" s="69"/>
      <c r="AQ24" s="11"/>
      <c r="AR24" s="5"/>
      <c r="AS24" s="5"/>
      <c r="AT24" s="5"/>
      <c r="AU24" s="5"/>
      <c r="AV24" s="5"/>
      <c r="AW24" s="22"/>
      <c r="AX24" s="9"/>
      <c r="AY24" s="9"/>
      <c r="AZ24" s="69"/>
      <c r="BA24" s="11"/>
      <c r="BB24" s="5"/>
      <c r="BC24" s="5"/>
      <c r="BD24" s="5"/>
      <c r="BE24" s="5"/>
      <c r="BF24" s="5"/>
      <c r="BG24" s="22"/>
      <c r="BH24" s="9"/>
      <c r="BI24" s="9"/>
      <c r="BJ24" s="69"/>
      <c r="BK24" s="11"/>
      <c r="BL24" s="5"/>
      <c r="BM24" s="5"/>
      <c r="BN24" s="5"/>
      <c r="BO24" s="5"/>
      <c r="BP24" s="5"/>
      <c r="BQ24" s="22"/>
      <c r="BR24" s="9"/>
      <c r="BS24" s="9"/>
      <c r="BT24" s="69"/>
      <c r="BU24" s="11"/>
      <c r="BV24" s="5"/>
      <c r="BW24" s="5"/>
      <c r="BX24" s="5"/>
      <c r="BY24" s="5"/>
      <c r="BZ24" s="5"/>
      <c r="CA24" s="22"/>
      <c r="CB24" s="9"/>
      <c r="CC24" s="9"/>
      <c r="CD24" s="75"/>
      <c r="CN24" s="75"/>
      <c r="CX24" s="75"/>
      <c r="DH24" s="75"/>
      <c r="DR24" s="75"/>
      <c r="EB24" s="75"/>
      <c r="EL24" s="75"/>
      <c r="EV24" s="75"/>
      <c r="FF24" s="75"/>
      <c r="FP24" s="75"/>
      <c r="FZ24" s="75"/>
      <c r="GJ24" s="75"/>
      <c r="GT24" s="75"/>
      <c r="HD24" s="75"/>
      <c r="HN24" s="75"/>
      <c r="HX24" s="75"/>
      <c r="IH24" s="75"/>
      <c r="IR24" s="75"/>
    </row>
    <row r="25" spans="1:252" s="1" customFormat="1" x14ac:dyDescent="0.3">
      <c r="A25" s="606" t="str">
        <f ca="1">IF(ISBLANK('Data Summary'!A27),"",'Data Summary'!A27)</f>
        <v/>
      </c>
      <c r="B25" s="69"/>
      <c r="C25" s="11"/>
      <c r="D25" s="5"/>
      <c r="E25" s="5"/>
      <c r="F25" s="5"/>
      <c r="G25" s="5"/>
      <c r="H25" s="5"/>
      <c r="I25" s="22"/>
      <c r="J25" s="9"/>
      <c r="K25" s="9"/>
      <c r="L25" s="69"/>
      <c r="M25" s="11"/>
      <c r="N25" s="5"/>
      <c r="O25" s="5"/>
      <c r="P25" s="5"/>
      <c r="Q25" s="5"/>
      <c r="R25" s="5"/>
      <c r="S25" s="22"/>
      <c r="T25" s="9"/>
      <c r="U25" s="9"/>
      <c r="V25" s="69"/>
      <c r="W25" s="11"/>
      <c r="X25" s="5"/>
      <c r="Y25" s="5"/>
      <c r="Z25" s="5"/>
      <c r="AA25" s="5"/>
      <c r="AB25" s="5"/>
      <c r="AC25" s="22"/>
      <c r="AD25" s="9"/>
      <c r="AE25" s="9"/>
      <c r="AF25" s="69"/>
      <c r="AG25" s="11"/>
      <c r="AH25" s="5"/>
      <c r="AI25" s="5"/>
      <c r="AJ25" s="5"/>
      <c r="AK25" s="5"/>
      <c r="AL25" s="5"/>
      <c r="AM25" s="22"/>
      <c r="AN25" s="9"/>
      <c r="AO25" s="9"/>
      <c r="AP25" s="69"/>
      <c r="AQ25" s="11"/>
      <c r="AR25" s="5"/>
      <c r="AS25" s="5"/>
      <c r="AT25" s="5"/>
      <c r="AU25" s="5"/>
      <c r="AV25" s="5"/>
      <c r="AW25" s="22"/>
      <c r="AX25" s="9"/>
      <c r="AY25" s="9"/>
      <c r="AZ25" s="69"/>
      <c r="BA25" s="11"/>
      <c r="BB25" s="5"/>
      <c r="BC25" s="5"/>
      <c r="BD25" s="5"/>
      <c r="BE25" s="5"/>
      <c r="BF25" s="5"/>
      <c r="BG25" s="22"/>
      <c r="BH25" s="9"/>
      <c r="BI25" s="9"/>
      <c r="BJ25" s="69"/>
      <c r="BK25" s="11"/>
      <c r="BL25" s="5"/>
      <c r="BM25" s="5"/>
      <c r="BN25" s="5"/>
      <c r="BO25" s="5"/>
      <c r="BP25" s="5"/>
      <c r="BQ25" s="22"/>
      <c r="BR25" s="9"/>
      <c r="BS25" s="9"/>
      <c r="BT25" s="69"/>
      <c r="BU25" s="11"/>
      <c r="BV25" s="5"/>
      <c r="BW25" s="5"/>
      <c r="BX25" s="5"/>
      <c r="BY25" s="5"/>
      <c r="BZ25" s="5"/>
      <c r="CA25" s="22"/>
      <c r="CB25" s="9"/>
      <c r="CC25" s="9"/>
      <c r="CD25" s="75"/>
      <c r="CN25" s="75"/>
      <c r="CX25" s="75"/>
      <c r="DH25" s="75"/>
      <c r="DR25" s="75"/>
      <c r="EB25" s="75"/>
      <c r="EL25" s="75"/>
      <c r="EV25" s="75"/>
      <c r="FF25" s="75"/>
      <c r="FP25" s="75"/>
      <c r="FZ25" s="75"/>
      <c r="GJ25" s="75"/>
      <c r="GT25" s="75"/>
      <c r="HD25" s="75"/>
      <c r="HN25" s="75"/>
      <c r="HX25" s="75"/>
      <c r="IH25" s="75"/>
      <c r="IR25" s="75"/>
    </row>
    <row r="26" spans="1:252" s="1" customFormat="1" ht="83.25" customHeight="1" x14ac:dyDescent="0.3">
      <c r="A26" s="606" t="str">
        <f ca="1">IF(ISBLANK('Data Summary'!A28),"",'Data Summary'!A28)</f>
        <v/>
      </c>
      <c r="B26" s="70" t="str">
        <f>HLOOKUP(Introduction!$G$4,nametranslations,111,FALSE)</f>
        <v>Notes</v>
      </c>
      <c r="C26" s="347" t="s">
        <v>137</v>
      </c>
      <c r="D26" s="348"/>
      <c r="E26" s="348"/>
      <c r="F26" s="348"/>
      <c r="G26" s="348"/>
      <c r="H26" s="348"/>
      <c r="I26" s="349"/>
      <c r="J26" s="9"/>
      <c r="K26" s="9"/>
      <c r="L26" s="70" t="str">
        <f>HLOOKUP(Introduction!$G$4,nametranslations,111,FALSE)</f>
        <v>Notes</v>
      </c>
      <c r="M26" s="347" t="s">
        <v>142</v>
      </c>
      <c r="N26" s="348"/>
      <c r="O26" s="348"/>
      <c r="P26" s="348"/>
      <c r="Q26" s="348"/>
      <c r="R26" s="348"/>
      <c r="S26" s="349"/>
      <c r="T26" s="9"/>
      <c r="U26" s="9"/>
      <c r="V26" s="70" t="str">
        <f>HLOOKUP(Introduction!$G$4,nametranslations,111,FALSE)</f>
        <v>Notes</v>
      </c>
      <c r="W26" s="350"/>
      <c r="X26" s="351"/>
      <c r="Y26" s="351"/>
      <c r="Z26" s="351"/>
      <c r="AA26" s="351"/>
      <c r="AB26" s="351"/>
      <c r="AC26" s="352"/>
      <c r="AD26" s="9"/>
      <c r="AE26" s="9"/>
      <c r="AF26" s="70" t="str">
        <f>HLOOKUP(Introduction!$G$4,nametranslations,111,FALSE)</f>
        <v>Notes</v>
      </c>
      <c r="AG26" s="350" t="s">
        <v>188</v>
      </c>
      <c r="AH26" s="351"/>
      <c r="AI26" s="351"/>
      <c r="AJ26" s="351"/>
      <c r="AK26" s="351"/>
      <c r="AL26" s="351"/>
      <c r="AM26" s="352"/>
      <c r="AN26" s="9"/>
      <c r="AO26" s="9"/>
      <c r="AP26" s="70" t="str">
        <f>HLOOKUP(Introduction!$G$4,nametranslations,111,FALSE)</f>
        <v>Notes</v>
      </c>
      <c r="AQ26" s="350"/>
      <c r="AR26" s="351"/>
      <c r="AS26" s="351"/>
      <c r="AT26" s="351"/>
      <c r="AU26" s="351"/>
      <c r="AV26" s="351"/>
      <c r="AW26" s="352"/>
      <c r="AX26" s="9"/>
      <c r="AY26" s="9"/>
      <c r="AZ26" s="70" t="str">
        <f>HLOOKUP(Introduction!$G$4,nametranslations,111,FALSE)</f>
        <v>Notes</v>
      </c>
      <c r="BA26" s="350" t="s">
        <v>222</v>
      </c>
      <c r="BB26" s="351"/>
      <c r="BC26" s="351"/>
      <c r="BD26" s="351"/>
      <c r="BE26" s="351"/>
      <c r="BF26" s="351"/>
      <c r="BG26" s="352"/>
      <c r="BH26" s="9"/>
      <c r="BI26" s="9"/>
      <c r="BJ26" s="70" t="str">
        <f>HLOOKUP(Introduction!$G$4,nametranslations,111,FALSE)</f>
        <v>Notes</v>
      </c>
      <c r="BK26" s="350" t="s">
        <v>239</v>
      </c>
      <c r="BL26" s="351"/>
      <c r="BM26" s="351"/>
      <c r="BN26" s="351"/>
      <c r="BO26" s="351"/>
      <c r="BP26" s="351"/>
      <c r="BQ26" s="352"/>
      <c r="BR26" s="9"/>
      <c r="BS26" s="9"/>
      <c r="BT26" s="70" t="str">
        <f>HLOOKUP(Introduction!$G$4,nametranslations,111,FALSE)</f>
        <v>Notes</v>
      </c>
      <c r="BU26" s="350" t="s">
        <v>254</v>
      </c>
      <c r="BV26" s="351"/>
      <c r="BW26" s="351"/>
      <c r="BX26" s="351"/>
      <c r="BY26" s="351"/>
      <c r="BZ26" s="351"/>
      <c r="CA26" s="352"/>
      <c r="CB26" s="9"/>
      <c r="CC26" s="9"/>
      <c r="CD26" s="75"/>
      <c r="CN26" s="75"/>
      <c r="CX26" s="75"/>
      <c r="DH26" s="75"/>
      <c r="DR26" s="75"/>
      <c r="EB26" s="75"/>
      <c r="EL26" s="75"/>
      <c r="EV26" s="75"/>
      <c r="FF26" s="75"/>
      <c r="FP26" s="75"/>
      <c r="FZ26" s="75"/>
      <c r="GJ26" s="75"/>
      <c r="GT26" s="75"/>
      <c r="HD26" s="75"/>
      <c r="HN26" s="75"/>
      <c r="HX26" s="75"/>
      <c r="IH26" s="75"/>
      <c r="IR26" s="75"/>
    </row>
    <row r="27" spans="1:252" s="1" customFormat="1" ht="15.75" customHeight="1" x14ac:dyDescent="0.3">
      <c r="A27" s="183" t="str">
        <f ca="1">IF(ISBLANK('Data Summary'!A29),"",'Data Summary'!A29)</f>
        <v/>
      </c>
      <c r="B27" s="70"/>
      <c r="C27" s="10" t="str">
        <f>HLOOKUP(Introduction!$G$4,nametranslations,112,FALSE)</f>
        <v>Facility estimate used</v>
      </c>
      <c r="D27" s="30"/>
      <c r="E27" s="30"/>
      <c r="F27" s="30"/>
      <c r="G27" s="30"/>
      <c r="H27" s="30"/>
      <c r="I27" s="56"/>
      <c r="J27" s="9"/>
      <c r="K27" s="9"/>
      <c r="L27" s="70"/>
      <c r="M27" s="10" t="str">
        <f>HLOOKUP(Introduction!$G$4,nametranslations,112,FALSE)</f>
        <v>Facility estimate used</v>
      </c>
      <c r="N27" s="30"/>
      <c r="O27" s="30"/>
      <c r="P27" s="30"/>
      <c r="Q27" s="30"/>
      <c r="R27" s="30"/>
      <c r="S27" s="56"/>
      <c r="T27" s="9"/>
      <c r="U27" s="9"/>
      <c r="V27" s="70"/>
      <c r="W27" s="10" t="str">
        <f>HLOOKUP(Introduction!$G$4,nametranslations,112,FALSE)</f>
        <v>Facility estimate used</v>
      </c>
      <c r="X27" s="29"/>
      <c r="Y27" s="30"/>
      <c r="Z27" s="30"/>
      <c r="AA27" s="30"/>
      <c r="AB27" s="30"/>
      <c r="AC27" s="56"/>
      <c r="AD27" s="9"/>
      <c r="AE27" s="9"/>
      <c r="AF27" s="70"/>
      <c r="AG27" s="10" t="str">
        <f>HLOOKUP(Introduction!$G$4,nametranslations,112,FALSE)</f>
        <v>Facility estimate used</v>
      </c>
      <c r="AH27" s="29"/>
      <c r="AI27" s="30"/>
      <c r="AJ27" s="30"/>
      <c r="AK27" s="30"/>
      <c r="AL27" s="30"/>
      <c r="AM27" s="56"/>
      <c r="AN27" s="9"/>
      <c r="AO27" s="9"/>
      <c r="AP27" s="70"/>
      <c r="AQ27" s="10" t="str">
        <f>HLOOKUP(Introduction!$G$4,nametranslations,112,FALSE)</f>
        <v>Facility estimate used</v>
      </c>
      <c r="AR27" s="29"/>
      <c r="AS27" s="30"/>
      <c r="AT27" s="30"/>
      <c r="AU27" s="30"/>
      <c r="AV27" s="30"/>
      <c r="AW27" s="56"/>
      <c r="AX27" s="9"/>
      <c r="AY27" s="9"/>
      <c r="AZ27" s="70"/>
      <c r="BA27" s="10" t="str">
        <f>HLOOKUP(Introduction!$G$4,nametranslations,112,FALSE)</f>
        <v>Facility estimate used</v>
      </c>
      <c r="BB27" s="29"/>
      <c r="BC27" s="30"/>
      <c r="BD27" s="30"/>
      <c r="BE27" s="30"/>
      <c r="BF27" s="30"/>
      <c r="BG27" s="56"/>
      <c r="BH27" s="9"/>
      <c r="BI27" s="9"/>
      <c r="BJ27" s="70"/>
      <c r="BK27" s="10" t="str">
        <f>HLOOKUP(Introduction!$G$4,nametranslations,112,FALSE)</f>
        <v>Facility estimate used</v>
      </c>
      <c r="BL27" s="29"/>
      <c r="BM27" s="30"/>
      <c r="BN27" s="30"/>
      <c r="BO27" s="30"/>
      <c r="BP27" s="30"/>
      <c r="BQ27" s="56"/>
      <c r="BR27" s="9"/>
      <c r="BS27" s="9"/>
      <c r="BT27" s="70"/>
      <c r="BU27" s="10" t="str">
        <f>HLOOKUP(Introduction!$G$4,nametranslations,112,FALSE)</f>
        <v>Facility estimate used</v>
      </c>
      <c r="BV27" s="29"/>
      <c r="BW27" s="30"/>
      <c r="BX27" s="30"/>
      <c r="BY27" s="30"/>
      <c r="BZ27" s="30"/>
      <c r="CA27" s="56"/>
      <c r="CB27" s="9"/>
      <c r="CC27" s="9"/>
      <c r="CD27" s="75"/>
      <c r="CN27" s="75"/>
      <c r="CX27" s="75"/>
      <c r="DH27" s="75"/>
      <c r="DR27" s="75"/>
      <c r="EB27" s="75"/>
      <c r="EL27" s="75"/>
      <c r="EV27" s="75"/>
      <c r="FF27" s="75"/>
      <c r="FP27" s="75"/>
      <c r="FZ27" s="75"/>
      <c r="GJ27" s="75"/>
      <c r="GT27" s="75"/>
      <c r="HD27" s="75"/>
      <c r="HN27" s="75"/>
      <c r="HX27" s="75"/>
      <c r="IH27" s="75"/>
      <c r="IR27" s="75"/>
    </row>
    <row r="28" spans="1:252" s="1" customFormat="1" ht="15.75" customHeight="1" x14ac:dyDescent="0.3">
      <c r="A28" s="183" t="str">
        <f ca="1">IF(ISBLANK('Data Summary'!A30),"",'Data Summary'!A30)</f>
        <v/>
      </c>
      <c r="B28" s="70"/>
      <c r="C28" s="10" t="str">
        <f>HLOOKUP(Introduction!$G$4,nametranslations,113,FALSE)</f>
        <v>Improved estimate used</v>
      </c>
      <c r="D28" s="36" t="s">
        <v>131</v>
      </c>
      <c r="E28" s="29"/>
      <c r="F28" s="29" t="s">
        <v>131</v>
      </c>
      <c r="G28" s="29"/>
      <c r="H28" s="29"/>
      <c r="I28" s="53"/>
      <c r="J28" s="9"/>
      <c r="K28" s="9"/>
      <c r="L28" s="70"/>
      <c r="M28" s="10" t="str">
        <f>HLOOKUP(Introduction!$G$4,nametranslations,113,FALSE)</f>
        <v>Improved estimate used</v>
      </c>
      <c r="N28" s="36"/>
      <c r="O28" s="29"/>
      <c r="P28" s="29"/>
      <c r="Q28" s="29"/>
      <c r="R28" s="29"/>
      <c r="S28" s="53"/>
      <c r="T28" s="9"/>
      <c r="U28" s="9"/>
      <c r="V28" s="70"/>
      <c r="W28" s="10" t="str">
        <f>HLOOKUP(Introduction!$G$4,nametranslations,113,FALSE)</f>
        <v>Improved estimate used</v>
      </c>
      <c r="X28" s="29"/>
      <c r="Y28" s="29"/>
      <c r="Z28" s="29"/>
      <c r="AA28" s="29"/>
      <c r="AB28" s="29"/>
      <c r="AC28" s="53"/>
      <c r="AD28" s="9"/>
      <c r="AE28" s="9"/>
      <c r="AF28" s="70"/>
      <c r="AG28" s="10" t="str">
        <f>HLOOKUP(Introduction!$G$4,nametranslations,113,FALSE)</f>
        <v>Improved estimate used</v>
      </c>
      <c r="AH28" s="29" t="s">
        <v>141</v>
      </c>
      <c r="AI28" s="29"/>
      <c r="AJ28" s="29"/>
      <c r="AK28" s="29"/>
      <c r="AL28" s="29"/>
      <c r="AM28" s="53"/>
      <c r="AN28" s="9"/>
      <c r="AO28" s="9"/>
      <c r="AP28" s="70"/>
      <c r="AQ28" s="10" t="str">
        <f>HLOOKUP(Introduction!$G$4,nametranslations,113,FALSE)</f>
        <v>Improved estimate used</v>
      </c>
      <c r="AR28" s="29"/>
      <c r="AS28" s="29"/>
      <c r="AT28" s="29"/>
      <c r="AU28" s="29"/>
      <c r="AV28" s="29"/>
      <c r="AW28" s="53"/>
      <c r="AX28" s="9"/>
      <c r="AY28" s="9"/>
      <c r="AZ28" s="70"/>
      <c r="BA28" s="10" t="str">
        <f>HLOOKUP(Introduction!$G$4,nametranslations,113,FALSE)</f>
        <v>Improved estimate used</v>
      </c>
      <c r="BB28" s="29"/>
      <c r="BC28" s="29"/>
      <c r="BD28" s="29"/>
      <c r="BE28" s="29"/>
      <c r="BF28" s="29"/>
      <c r="BG28" s="53"/>
      <c r="BH28" s="9"/>
      <c r="BI28" s="9"/>
      <c r="BJ28" s="70"/>
      <c r="BK28" s="10" t="str">
        <f>HLOOKUP(Introduction!$G$4,nametranslations,113,FALSE)</f>
        <v>Improved estimate used</v>
      </c>
      <c r="BL28" s="29" t="s">
        <v>141</v>
      </c>
      <c r="BM28" s="29"/>
      <c r="BN28" s="29"/>
      <c r="BO28" s="29"/>
      <c r="BP28" s="29"/>
      <c r="BQ28" s="53"/>
      <c r="BR28" s="9"/>
      <c r="BS28" s="9"/>
      <c r="BT28" s="70"/>
      <c r="BU28" s="10" t="str">
        <f>HLOOKUP(Introduction!$G$4,nametranslations,113,FALSE)</f>
        <v>Improved estimate used</v>
      </c>
      <c r="BV28" s="29"/>
      <c r="BW28" s="29"/>
      <c r="BX28" s="29"/>
      <c r="BY28" s="29"/>
      <c r="BZ28" s="29"/>
      <c r="CA28" s="53"/>
      <c r="CB28" s="9"/>
      <c r="CC28" s="9"/>
      <c r="CD28" s="75"/>
      <c r="CN28" s="75"/>
      <c r="CX28" s="75"/>
      <c r="DH28" s="75"/>
      <c r="DR28" s="75"/>
      <c r="EB28" s="75"/>
      <c r="EL28" s="75"/>
      <c r="EV28" s="75"/>
      <c r="FF28" s="75"/>
      <c r="FP28" s="75"/>
      <c r="FZ28" s="75"/>
      <c r="GJ28" s="75"/>
      <c r="GT28" s="75"/>
      <c r="HD28" s="75"/>
      <c r="HN28" s="75"/>
      <c r="HX28" s="75"/>
      <c r="IH28" s="75"/>
      <c r="IR28" s="75"/>
    </row>
    <row r="29" spans="1:252" ht="15.75" customHeight="1" x14ac:dyDescent="0.3">
      <c r="A29" s="183" t="str">
        <f ca="1">IF(ISBLANK('Data Summary'!A31),"",'Data Summary'!A31)</f>
        <v/>
      </c>
      <c r="B29" s="70"/>
      <c r="C29" s="10" t="str">
        <f>HLOOKUP(Introduction!$G$4,nametranslations,114,FALSE)</f>
        <v>Basic estimate used</v>
      </c>
      <c r="D29" s="29" t="s">
        <v>131</v>
      </c>
      <c r="E29" s="29"/>
      <c r="F29" s="29" t="s">
        <v>131</v>
      </c>
      <c r="G29" s="29"/>
      <c r="H29" s="29"/>
      <c r="I29" s="53"/>
      <c r="J29" s="9"/>
      <c r="K29" s="9"/>
      <c r="L29" s="70"/>
      <c r="M29" s="10" t="str">
        <f>HLOOKUP(Introduction!$G$4,nametranslations,114,FALSE)</f>
        <v>Basic estimate used</v>
      </c>
      <c r="N29" s="29" t="s">
        <v>141</v>
      </c>
      <c r="O29" s="29"/>
      <c r="P29" s="29"/>
      <c r="Q29" s="29"/>
      <c r="R29" s="29" t="s">
        <v>141</v>
      </c>
      <c r="S29" s="53" t="s">
        <v>141</v>
      </c>
      <c r="T29" s="9"/>
      <c r="U29" s="9"/>
      <c r="V29" s="70"/>
      <c r="W29" s="10" t="str">
        <f>HLOOKUP(Introduction!$G$4,nametranslations,114,FALSE)</f>
        <v>Basic estimate used</v>
      </c>
      <c r="X29" s="29" t="s">
        <v>141</v>
      </c>
      <c r="Y29" s="29"/>
      <c r="Z29" s="29"/>
      <c r="AA29" s="29"/>
      <c r="AB29" s="29"/>
      <c r="AC29" s="53"/>
      <c r="AD29" s="9"/>
      <c r="AE29" s="9"/>
      <c r="AF29" s="70"/>
      <c r="AG29" s="10" t="str">
        <f>HLOOKUP(Introduction!$G$4,nametranslations,114,FALSE)</f>
        <v>Basic estimate used</v>
      </c>
      <c r="AH29" s="29" t="s">
        <v>141</v>
      </c>
      <c r="AI29" s="29"/>
      <c r="AJ29" s="29"/>
      <c r="AK29" s="29"/>
      <c r="AL29" s="29"/>
      <c r="AM29" s="53"/>
      <c r="AN29" s="9"/>
      <c r="AO29" s="9"/>
      <c r="AP29" s="70"/>
      <c r="AQ29" s="10" t="str">
        <f>HLOOKUP(Introduction!$G$4,nametranslations,114,FALSE)</f>
        <v>Basic estimate used</v>
      </c>
      <c r="AR29" s="29" t="s">
        <v>141</v>
      </c>
      <c r="AS29" s="29"/>
      <c r="AT29" s="29"/>
      <c r="AU29" s="29"/>
      <c r="AV29" s="29"/>
      <c r="AW29" s="53"/>
      <c r="AX29" s="9"/>
      <c r="AY29" s="9"/>
      <c r="AZ29" s="70"/>
      <c r="BA29" s="10" t="str">
        <f>HLOOKUP(Introduction!$G$4,nametranslations,114,FALSE)</f>
        <v>Basic estimate used</v>
      </c>
      <c r="BB29" s="29"/>
      <c r="BC29" s="29"/>
      <c r="BD29" s="29"/>
      <c r="BE29" s="29"/>
      <c r="BF29" s="29"/>
      <c r="BG29" s="53"/>
      <c r="BH29" s="9"/>
      <c r="BI29" s="9"/>
      <c r="BJ29" s="70"/>
      <c r="BK29" s="10" t="str">
        <f>HLOOKUP(Introduction!$G$4,nametranslations,114,FALSE)</f>
        <v>Basic estimate used</v>
      </c>
      <c r="BL29" s="29" t="s">
        <v>141</v>
      </c>
      <c r="BM29" s="29"/>
      <c r="BN29" s="29"/>
      <c r="BO29" s="29"/>
      <c r="BP29" s="29"/>
      <c r="BQ29" s="53"/>
      <c r="BR29" s="9"/>
      <c r="BS29" s="9"/>
      <c r="BT29" s="70"/>
      <c r="BU29" s="10" t="str">
        <f>HLOOKUP(Introduction!$G$4,nametranslations,114,FALSE)</f>
        <v>Basic estimate used</v>
      </c>
      <c r="BV29" s="29" t="s">
        <v>141</v>
      </c>
      <c r="BW29" s="29"/>
      <c r="BX29" s="29"/>
      <c r="BY29" s="29"/>
      <c r="BZ29" s="29"/>
      <c r="CA29" s="53"/>
      <c r="CB29" s="9"/>
      <c r="CC29" s="9"/>
    </row>
    <row r="30" spans="1:252" ht="15.75" customHeight="1" x14ac:dyDescent="0.3">
      <c r="A30" s="183" t="str">
        <f ca="1">IF(ISBLANK('Data Summary'!A32),"",'Data Summary'!A32)</f>
        <v/>
      </c>
      <c r="B30" s="71"/>
      <c r="C30" s="10" t="str">
        <f>HLOOKUP(Introduction!$G$4,nametranslations,115,FALSE)</f>
        <v>Number of schools total</v>
      </c>
      <c r="D30" s="37"/>
      <c r="E30" s="8"/>
      <c r="F30" s="8"/>
      <c r="G30" s="8"/>
      <c r="H30" s="8"/>
      <c r="I30" s="57"/>
      <c r="J30" s="9"/>
      <c r="K30" s="9"/>
      <c r="L30" s="71"/>
      <c r="M30" s="10" t="str">
        <f>HLOOKUP(Introduction!$G$4,nametranslations,115,FALSE)</f>
        <v>Number of schools total</v>
      </c>
      <c r="N30" s="37"/>
      <c r="O30" s="8"/>
      <c r="P30" s="8"/>
      <c r="Q30" s="8"/>
      <c r="R30" s="8"/>
      <c r="S30" s="57"/>
      <c r="T30" s="9"/>
      <c r="U30" s="9"/>
      <c r="V30" s="71"/>
      <c r="W30" s="10" t="str">
        <f>HLOOKUP(Introduction!$G$4,nametranslations,115,FALSE)</f>
        <v>Number of schools total</v>
      </c>
      <c r="X30" s="180" t="str">
        <f>IF(ISNUMBER(X$10),X$10,"")</f>
        <v/>
      </c>
      <c r="Y30" s="8"/>
      <c r="Z30" s="8"/>
      <c r="AA30" s="8"/>
      <c r="AB30" s="8"/>
      <c r="AC30" s="57"/>
      <c r="AD30" s="9"/>
      <c r="AE30" s="9"/>
      <c r="AF30" s="71"/>
      <c r="AG30" s="10" t="str">
        <f>HLOOKUP(Introduction!$G$4,nametranslations,115,FALSE)</f>
        <v>Number of schools total</v>
      </c>
      <c r="AH30" s="180" t="str">
        <f>IF(ISNUMBER(AH$10),AH$10,"")</f>
        <v/>
      </c>
      <c r="AI30" s="8"/>
      <c r="AJ30" s="8"/>
      <c r="AK30" s="8"/>
      <c r="AL30" s="8"/>
      <c r="AM30" s="57"/>
      <c r="AN30" s="9"/>
      <c r="AO30" s="9"/>
      <c r="AP30" s="71"/>
      <c r="AQ30" s="10" t="str">
        <f>HLOOKUP(Introduction!$G$4,nametranslations,115,FALSE)</f>
        <v>Number of schools total</v>
      </c>
      <c r="AR30" s="180" t="str">
        <f>IF(ISNUMBER(AR$10),AR$10,"")</f>
        <v/>
      </c>
      <c r="AS30" s="8"/>
      <c r="AT30" s="8"/>
      <c r="AU30" s="8"/>
      <c r="AV30" s="8"/>
      <c r="AW30" s="57"/>
      <c r="AX30" s="9"/>
      <c r="AY30" s="9"/>
      <c r="AZ30" s="71"/>
      <c r="BA30" s="10" t="str">
        <f>HLOOKUP(Introduction!$G$4,nametranslations,115,FALSE)</f>
        <v>Number of schools total</v>
      </c>
      <c r="BB30" s="180" t="str">
        <f>IF(ISNUMBER(BB$10),BB$10,"")</f>
        <v/>
      </c>
      <c r="BC30" s="8"/>
      <c r="BD30" s="8"/>
      <c r="BE30" s="8"/>
      <c r="BF30" s="8"/>
      <c r="BG30" s="57"/>
      <c r="BH30" s="9"/>
      <c r="BI30" s="9"/>
      <c r="BJ30" s="71"/>
      <c r="BK30" s="10" t="str">
        <f>HLOOKUP(Introduction!$G$4,nametranslations,115,FALSE)</f>
        <v>Number of schools total</v>
      </c>
      <c r="BL30" s="180" t="str">
        <f>IF(ISNUMBER(BL$10),BL$10,"")</f>
        <v/>
      </c>
      <c r="BM30" s="8"/>
      <c r="BN30" s="8"/>
      <c r="BO30" s="8"/>
      <c r="BP30" s="8"/>
      <c r="BQ30" s="57"/>
      <c r="BR30" s="9"/>
      <c r="BS30" s="9"/>
      <c r="BT30" s="71"/>
      <c r="BU30" s="10" t="str">
        <f>HLOOKUP(Introduction!$G$4,nametranslations,115,FALSE)</f>
        <v>Number of schools total</v>
      </c>
      <c r="BV30" s="180" t="str">
        <f>IF(ISNUMBER(BV$10),BV$10,"")</f>
        <v/>
      </c>
      <c r="BW30" s="8"/>
      <c r="BX30" s="8"/>
      <c r="BY30" s="8"/>
      <c r="BZ30" s="8"/>
      <c r="CA30" s="57"/>
      <c r="CB30" s="9"/>
      <c r="CC30" s="9"/>
    </row>
    <row r="31" spans="1:252" ht="16.2" thickBot="1" x14ac:dyDescent="0.35">
      <c r="A31" s="183" t="str">
        <f ca="1">IF(ISBLANK('Data Summary'!A33),"",'Data Summary'!A33)</f>
        <v/>
      </c>
      <c r="B31" s="72"/>
      <c r="C31" s="41" t="str">
        <f>HLOOKUP(Introduction!$G$4,nametranslations,116,FALSE)</f>
        <v>Number surveyed</v>
      </c>
      <c r="D31" s="42">
        <v>238</v>
      </c>
      <c r="E31" s="24"/>
      <c r="F31" s="24">
        <v>238</v>
      </c>
      <c r="G31" s="24"/>
      <c r="H31" s="24"/>
      <c r="I31" s="25"/>
      <c r="J31" s="9"/>
      <c r="K31" s="9"/>
      <c r="L31" s="72"/>
      <c r="M31" s="41" t="str">
        <f>HLOOKUP(Introduction!$G$4,nametranslations,116,FALSE)</f>
        <v>Number surveyed</v>
      </c>
      <c r="N31" s="42"/>
      <c r="O31" s="24"/>
      <c r="P31" s="24"/>
      <c r="Q31" s="24"/>
      <c r="R31" s="24"/>
      <c r="S31" s="25"/>
      <c r="T31" s="9"/>
      <c r="U31" s="9"/>
      <c r="V31" s="72"/>
      <c r="W31" s="41" t="str">
        <f>HLOOKUP(Introduction!$G$4,nametranslations,116,FALSE)</f>
        <v>Number surveyed</v>
      </c>
      <c r="X31" s="42" t="str">
        <f>IF(ISNUMBER(X$11),X$11,"")</f>
        <v/>
      </c>
      <c r="Y31" s="24"/>
      <c r="Z31" s="24"/>
      <c r="AA31" s="24"/>
      <c r="AB31" s="24"/>
      <c r="AC31" s="25"/>
      <c r="AD31" s="9"/>
      <c r="AE31" s="9"/>
      <c r="AF31" s="72"/>
      <c r="AG31" s="41" t="str">
        <f>HLOOKUP(Introduction!$G$4,nametranslations,116,FALSE)</f>
        <v>Number surveyed</v>
      </c>
      <c r="AH31" s="42" t="str">
        <f>IF(ISNUMBER(AH$11),AH$11,"")</f>
        <v/>
      </c>
      <c r="AI31" s="24"/>
      <c r="AJ31" s="24"/>
      <c r="AK31" s="24"/>
      <c r="AL31" s="24"/>
      <c r="AM31" s="25"/>
      <c r="AN31" s="9"/>
      <c r="AO31" s="9"/>
      <c r="AP31" s="72"/>
      <c r="AQ31" s="41" t="str">
        <f>HLOOKUP(Introduction!$G$4,nametranslations,116,FALSE)</f>
        <v>Number surveyed</v>
      </c>
      <c r="AR31" s="42" t="str">
        <f>IF(ISNUMBER(AR$11),AR$11,"")</f>
        <v/>
      </c>
      <c r="AS31" s="24"/>
      <c r="AT31" s="24"/>
      <c r="AU31" s="24"/>
      <c r="AV31" s="24"/>
      <c r="AW31" s="25"/>
      <c r="AX31" s="9"/>
      <c r="AY31" s="9"/>
      <c r="AZ31" s="72"/>
      <c r="BA31" s="41" t="str">
        <f>HLOOKUP(Introduction!$G$4,nametranslations,116,FALSE)</f>
        <v>Number surveyed</v>
      </c>
      <c r="BB31" s="42" t="str">
        <f>IF(ISNUMBER(BB$11),BB$11,"")</f>
        <v/>
      </c>
      <c r="BC31" s="24"/>
      <c r="BD31" s="24"/>
      <c r="BE31" s="24"/>
      <c r="BF31" s="24"/>
      <c r="BG31" s="25"/>
      <c r="BH31" s="9"/>
      <c r="BI31" s="9"/>
      <c r="BJ31" s="72"/>
      <c r="BK31" s="41" t="str">
        <f>HLOOKUP(Introduction!$G$4,nametranslations,116,FALSE)</f>
        <v>Number surveyed</v>
      </c>
      <c r="BL31" s="42">
        <v>1821</v>
      </c>
      <c r="BM31" s="24"/>
      <c r="BN31" s="24"/>
      <c r="BO31" s="24"/>
      <c r="BP31" s="24"/>
      <c r="BQ31" s="25"/>
      <c r="BR31" s="9"/>
      <c r="BS31" s="9"/>
      <c r="BT31" s="72"/>
      <c r="BU31" s="41" t="str">
        <f>HLOOKUP(Introduction!$G$4,nametranslations,116,FALSE)</f>
        <v>Number surveyed</v>
      </c>
      <c r="BV31" s="42" t="str">
        <f>IF(ISNUMBER(BV$11),BV$11,"")</f>
        <v/>
      </c>
      <c r="BW31" s="24"/>
      <c r="BX31" s="24"/>
      <c r="BY31" s="24"/>
      <c r="BZ31" s="24"/>
      <c r="CA31" s="25"/>
      <c r="CB31" s="9"/>
      <c r="CC31" s="9"/>
    </row>
    <row r="32" spans="1:252"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row r="623" spans="1:1" x14ac:dyDescent="0.3">
      <c r="A623" s="182"/>
    </row>
    <row r="624" spans="1:1" x14ac:dyDescent="0.3">
      <c r="A624" s="182"/>
    </row>
    <row r="625" spans="1:1" x14ac:dyDescent="0.3">
      <c r="A625" s="182"/>
    </row>
    <row r="626" spans="1:1" x14ac:dyDescent="0.3">
      <c r="A626" s="182"/>
    </row>
    <row r="627" spans="1:1" x14ac:dyDescent="0.3">
      <c r="A627" s="182"/>
    </row>
    <row r="628" spans="1:1" x14ac:dyDescent="0.3">
      <c r="A628" s="182"/>
    </row>
    <row r="629" spans="1:1" x14ac:dyDescent="0.3">
      <c r="A629" s="182"/>
    </row>
    <row r="630" spans="1:1" x14ac:dyDescent="0.3">
      <c r="A630" s="182"/>
    </row>
    <row r="631" spans="1:1" x14ac:dyDescent="0.3">
      <c r="A631" s="182"/>
    </row>
    <row r="632" spans="1:1" x14ac:dyDescent="0.3">
      <c r="A632" s="182"/>
    </row>
    <row r="633" spans="1:1" x14ac:dyDescent="0.3">
      <c r="A633" s="182"/>
    </row>
    <row r="634" spans="1:1" x14ac:dyDescent="0.3">
      <c r="A634" s="182"/>
    </row>
    <row r="635" spans="1:1" x14ac:dyDescent="0.3">
      <c r="A635" s="182"/>
    </row>
    <row r="636" spans="1:1" x14ac:dyDescent="0.3">
      <c r="A636" s="182"/>
    </row>
    <row r="637" spans="1:1" x14ac:dyDescent="0.3">
      <c r="A637" s="182"/>
    </row>
  </sheetData>
  <mergeCells count="9">
    <mergeCell ref="C26:I26"/>
    <mergeCell ref="BU26:CA26"/>
    <mergeCell ref="M26:S26"/>
    <mergeCell ref="AG26:AM26"/>
    <mergeCell ref="A2:A3"/>
    <mergeCell ref="BA26:BG26"/>
    <mergeCell ref="AQ26:AW26"/>
    <mergeCell ref="W26:AC26"/>
    <mergeCell ref="BK26:BQ26"/>
  </mergeCells>
  <hyperlinks>
    <hyperlink ref="A4" location="myrangeW0" display="myrangeW0" xr:uid="{6B73338B-937B-48F8-83E6-B4C3B8B2C383}"/>
    <hyperlink ref="A5" location="myrangeW1" display="myrangeW1" xr:uid="{2E841FBB-F730-4B5E-BEEB-A42505244F83}"/>
    <hyperlink ref="A6" location="myrangeW2" display="myrangeW2" xr:uid="{2D3C5263-13DF-46A6-95EB-E60FB174CF01}"/>
    <hyperlink ref="A7" location="myrangeW3" display="myrangeW3" xr:uid="{32467401-E122-4440-A39E-AB2C5A9C65FB}"/>
    <hyperlink ref="A8" location="myrangeW4" display="myrangeW4" xr:uid="{7E2B3702-AF23-4621-9BE0-8F393BBFC293}"/>
    <hyperlink ref="A9" location="myrangeW5" display="myrangeW5" xr:uid="{C7494C40-1962-4765-BAFA-C669DEF030E0}"/>
    <hyperlink ref="A10" location="myrangeW6" display="myrangeW6" xr:uid="{6EA47842-65EA-47F3-A155-F26B92A4A262}"/>
    <hyperlink ref="A11" location="myrangeW7" display="myrangeW7" xr:uid="{4F88BF14-21C6-4816-9F05-8B29E4C68A11}"/>
    <hyperlink ref="A12" location="myrangeW8" display="myrangeW8" xr:uid="{AABBC433-DA66-425B-A056-D91C541007E5}"/>
    <hyperlink ref="A13" location="myrangeW9" display="myrangeW9" xr:uid="{52F78DFF-BB7E-420F-B004-7D8D5C00BD51}"/>
    <hyperlink ref="A14" location="myrangeW10" display="myrangeW10" xr:uid="{A3FE1A28-8125-403E-B58D-377F655B2148}"/>
    <hyperlink ref="A15" location="myrangeW11" display="myrangeW11" xr:uid="{627ED5F6-9E0A-4F77-83CE-9A4BD380CC47}"/>
    <hyperlink ref="A16" location="myrangeW12" display="myrangeW12" xr:uid="{059AD837-019C-4D9D-A316-9514CAEEA0F7}"/>
    <hyperlink ref="A17" location="myrangeW13" display="myrangeW13" xr:uid="{E5D2B22A-64B5-4409-92E0-E4E7DF15C023}"/>
    <hyperlink ref="A18" location="myrangeW14" display="myrangeW14" xr:uid="{64C2254C-11F5-4E39-B284-6A2A28FDCBD0}"/>
    <hyperlink ref="A19" location="myrangeW15" display="myrangeW15" xr:uid="{D4EA457B-284D-4F41-8CC1-6A58852A2EF3}"/>
    <hyperlink ref="A20" location="myrangeW16" display="myrangeW16" xr:uid="{5B243B4E-3E40-4ADA-9AA2-F6E25E7E4418}"/>
    <hyperlink ref="A21" location="myrangeW17" display="myrangeW17" xr:uid="{3448BDA5-065A-4ED9-8037-6E8C8F539A21}"/>
    <hyperlink ref="A22" location="myrangeW18" display="myrangeW18" xr:uid="{5FDD0061-D6B0-4461-B741-F22226A1B4A7}"/>
    <hyperlink ref="A23" location="myrangeW19" display="myrangeW19" xr:uid="{DC2EC265-DB8E-4187-A3A2-C42BFFFEA5C5}"/>
    <hyperlink ref="A24" location="myrangeW20" display="myrangeW20" xr:uid="{BD1C53F1-DB07-485A-BC3C-B250DCB407AC}"/>
    <hyperlink ref="A25" location="myrangeW21" display="myrangeW21" xr:uid="{05171647-E0F0-4587-8409-347272738718}"/>
    <hyperlink ref="A26" location="myrangeW22" display="myrangeW22" xr:uid="{B837E128-5332-4EEC-AE9F-348294EBEDA4}"/>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JB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style="73"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 min="242" max="242" width="24.59765625" style="73" customWidth="1"/>
    <col min="243" max="243" width="29.69921875" customWidth="1"/>
    <col min="244" max="249" width="7.796875" customWidth="1"/>
    <col min="250" max="251" width="1.09765625" customWidth="1"/>
    <col min="252" max="252" width="24.59765625" style="73" customWidth="1"/>
    <col min="253" max="253" width="29.69921875" customWidth="1"/>
    <col min="254" max="259" width="7.796875" customWidth="1"/>
    <col min="260" max="261" width="1.09765625" customWidth="1"/>
    <col min="262" max="262" width="24.59765625" style="73" customWidth="1"/>
    <col min="263" max="263" width="29.69921875" customWidth="1"/>
    <col min="264" max="269" width="7.796875" customWidth="1"/>
    <col min="270" max="271" width="1.09765625" customWidth="1"/>
  </cols>
  <sheetData>
    <row r="1" spans="1:262" s="152" customFormat="1" ht="30" customHeight="1" x14ac:dyDescent="0.3">
      <c r="B1" s="610" t="str">
        <f>HLOOKUP(Introduction!$G$4,nametranslations,117,FALSE)</f>
        <v>Sanitation in Schools</v>
      </c>
      <c r="C1" s="188" t="s">
        <v>168</v>
      </c>
      <c r="D1" s="149" t="str">
        <f>+Introduction!$C$7</f>
        <v>Serbia</v>
      </c>
      <c r="E1" s="149"/>
      <c r="F1" s="149"/>
      <c r="G1" s="149"/>
      <c r="H1" s="149"/>
      <c r="I1" s="166"/>
      <c r="J1" s="150"/>
      <c r="K1" s="151"/>
      <c r="L1" s="610" t="str">
        <f>HLOOKUP(Introduction!$G$4,nametranslations,117,FALSE)</f>
        <v>Sanitation in Schools</v>
      </c>
      <c r="M1" s="188" t="s">
        <v>168</v>
      </c>
      <c r="N1" s="149" t="str">
        <f>+Introduction!$C$7</f>
        <v>Serbia</v>
      </c>
      <c r="O1" s="149"/>
      <c r="P1" s="149"/>
      <c r="Q1" s="149"/>
      <c r="R1" s="149"/>
      <c r="S1" s="166"/>
      <c r="T1" s="150"/>
      <c r="U1" s="151"/>
      <c r="V1" s="610" t="str">
        <f>HLOOKUP(Introduction!$G$4,nametranslations,117,FALSE)</f>
        <v>Sanitation in Schools</v>
      </c>
      <c r="W1" s="188">
        <v>2017</v>
      </c>
      <c r="X1" s="149" t="str">
        <f>+Introduction!$C$7</f>
        <v>Serbia</v>
      </c>
      <c r="Y1" s="149"/>
      <c r="Z1" s="149"/>
      <c r="AA1" s="149"/>
      <c r="AB1" s="149"/>
      <c r="AC1" s="166"/>
      <c r="AD1" s="150"/>
      <c r="AE1" s="151"/>
      <c r="AF1" s="610" t="str">
        <f>HLOOKUP(Introduction!$G$4,nametranslations,117,FALSE)</f>
        <v>Sanitation in Schools</v>
      </c>
      <c r="AG1" s="188">
        <v>2020</v>
      </c>
      <c r="AH1" s="149" t="str">
        <f>+Introduction!$C$7</f>
        <v>Serbia</v>
      </c>
      <c r="AI1" s="149"/>
      <c r="AJ1" s="149"/>
      <c r="AK1" s="149"/>
      <c r="AL1" s="149"/>
      <c r="AM1" s="166"/>
      <c r="AN1" s="150"/>
      <c r="AO1" s="151"/>
      <c r="AP1" s="610" t="str">
        <f>HLOOKUP(Introduction!$G$4,nametranslations,117,FALSE)</f>
        <v>Sanitation in Schools</v>
      </c>
      <c r="AQ1" s="188">
        <v>2021</v>
      </c>
      <c r="AR1" s="149" t="str">
        <f>+Introduction!$C$7</f>
        <v>Serbia</v>
      </c>
      <c r="AS1" s="149"/>
      <c r="AT1" s="149"/>
      <c r="AU1" s="149"/>
      <c r="AV1" s="149"/>
      <c r="AW1" s="166"/>
      <c r="AX1" s="150"/>
      <c r="AY1" s="151"/>
      <c r="AZ1" s="610" t="str">
        <f>HLOOKUP(Introduction!$G$4,nametranslations,117,FALSE)</f>
        <v>Sanitation in Schools</v>
      </c>
      <c r="BA1" s="188">
        <v>2022</v>
      </c>
      <c r="BB1" s="149" t="str">
        <f>+Introduction!$C$7</f>
        <v>Serbia</v>
      </c>
      <c r="BC1" s="149"/>
      <c r="BD1" s="149"/>
      <c r="BE1" s="149"/>
      <c r="BF1" s="149"/>
      <c r="BG1" s="166"/>
      <c r="BH1" s="150"/>
      <c r="BI1" s="151"/>
      <c r="BJ1" s="610" t="str">
        <f>HLOOKUP(Introduction!$G$4,nametranslations,117,FALSE)</f>
        <v>Sanitation in Schools</v>
      </c>
      <c r="BK1" s="188">
        <v>2022</v>
      </c>
      <c r="BL1" s="149" t="str">
        <f>+Introduction!$C$7</f>
        <v>Serbia</v>
      </c>
      <c r="BM1" s="149"/>
      <c r="BN1" s="149"/>
      <c r="BO1" s="149"/>
      <c r="BP1" s="149"/>
      <c r="BQ1" s="166"/>
      <c r="BR1" s="150"/>
      <c r="BS1" s="151"/>
      <c r="BT1" s="610" t="str">
        <f>HLOOKUP(Introduction!$G$4,nametranslations,117,FALSE)</f>
        <v>Sanitation in Schools</v>
      </c>
      <c r="BU1" s="188">
        <v>2024</v>
      </c>
      <c r="BV1" s="149" t="str">
        <f>+Introduction!$C$7</f>
        <v>Serbia</v>
      </c>
      <c r="BW1" s="149"/>
      <c r="BX1" s="149"/>
      <c r="BY1" s="149"/>
      <c r="BZ1" s="149"/>
      <c r="CA1" s="166"/>
      <c r="CB1" s="150"/>
      <c r="CC1" s="151"/>
    </row>
    <row r="2" spans="1:262" s="152" customFormat="1" ht="30" customHeight="1" x14ac:dyDescent="0.3">
      <c r="A2" s="353" t="s">
        <v>219</v>
      </c>
      <c r="B2" s="155" t="s">
        <v>166</v>
      </c>
      <c r="C2" s="137" t="s">
        <v>129</v>
      </c>
      <c r="D2" s="137" t="s">
        <v>128</v>
      </c>
      <c r="E2" s="156"/>
      <c r="F2" s="156"/>
      <c r="G2" s="156"/>
      <c r="H2" s="156"/>
      <c r="I2" s="157"/>
      <c r="J2" s="153" t="s">
        <v>169</v>
      </c>
      <c r="K2" s="175"/>
      <c r="L2" s="155" t="s">
        <v>167</v>
      </c>
      <c r="M2" s="137" t="s">
        <v>140</v>
      </c>
      <c r="N2" s="137" t="s">
        <v>139</v>
      </c>
      <c r="O2" s="156"/>
      <c r="P2" s="156"/>
      <c r="Q2" s="156"/>
      <c r="R2" s="156"/>
      <c r="S2" s="157"/>
      <c r="T2" s="153" t="s">
        <v>169</v>
      </c>
      <c r="U2" s="154"/>
      <c r="V2" s="155" t="s">
        <v>233</v>
      </c>
      <c r="W2" s="137" t="s">
        <v>140</v>
      </c>
      <c r="X2" s="137" t="s">
        <v>230</v>
      </c>
      <c r="Y2" s="156"/>
      <c r="Z2" s="156"/>
      <c r="AA2" s="156"/>
      <c r="AB2" s="156"/>
      <c r="AC2" s="157"/>
      <c r="AD2" s="153" t="s">
        <v>169</v>
      </c>
      <c r="AE2" s="154"/>
      <c r="AF2" s="155" t="s">
        <v>234</v>
      </c>
      <c r="AG2" s="137" t="s">
        <v>129</v>
      </c>
      <c r="AH2" s="137" t="s">
        <v>185</v>
      </c>
      <c r="AI2" s="156"/>
      <c r="AJ2" s="156"/>
      <c r="AK2" s="156"/>
      <c r="AL2" s="156"/>
      <c r="AM2" s="157"/>
      <c r="AN2" s="153" t="s">
        <v>169</v>
      </c>
      <c r="AO2" s="154"/>
      <c r="AP2" s="155" t="s">
        <v>229</v>
      </c>
      <c r="AQ2" s="137" t="s">
        <v>140</v>
      </c>
      <c r="AR2" s="137" t="s">
        <v>230</v>
      </c>
      <c r="AS2" s="156"/>
      <c r="AT2" s="156"/>
      <c r="AU2" s="156"/>
      <c r="AV2" s="156"/>
      <c r="AW2" s="157"/>
      <c r="AX2" s="153" t="s">
        <v>169</v>
      </c>
      <c r="AY2" s="154"/>
      <c r="AZ2" s="155" t="s">
        <v>220</v>
      </c>
      <c r="BA2" s="137" t="s">
        <v>129</v>
      </c>
      <c r="BB2" s="137" t="s">
        <v>221</v>
      </c>
      <c r="BC2" s="156"/>
      <c r="BD2" s="156"/>
      <c r="BE2" s="156"/>
      <c r="BF2" s="156"/>
      <c r="BG2" s="157"/>
      <c r="BH2" s="153" t="s">
        <v>169</v>
      </c>
      <c r="BI2" s="154"/>
      <c r="BJ2" s="155" t="s">
        <v>235</v>
      </c>
      <c r="BK2" s="137" t="s">
        <v>129</v>
      </c>
      <c r="BL2" s="137" t="s">
        <v>236</v>
      </c>
      <c r="BM2" s="156"/>
      <c r="BN2" s="156"/>
      <c r="BO2" s="156"/>
      <c r="BP2" s="156"/>
      <c r="BQ2" s="157"/>
      <c r="BR2" s="153" t="s">
        <v>169</v>
      </c>
      <c r="BS2" s="154"/>
      <c r="BT2" s="155" t="s">
        <v>253</v>
      </c>
      <c r="BU2" s="137" t="s">
        <v>140</v>
      </c>
      <c r="BV2" s="137" t="s">
        <v>230</v>
      </c>
      <c r="BW2" s="156"/>
      <c r="BX2" s="156"/>
      <c r="BY2" s="156"/>
      <c r="BZ2" s="156"/>
      <c r="CA2" s="157"/>
      <c r="CB2" s="153" t="s">
        <v>169</v>
      </c>
      <c r="CC2" s="154"/>
    </row>
    <row r="3" spans="1:262" s="130" customFormat="1" ht="18" customHeight="1" x14ac:dyDescent="0.3">
      <c r="A3" s="353"/>
      <c r="B3" s="174" t="str">
        <f>HLOOKUP(Introduction!$G$4,nametranslations,152,FALSE)</f>
        <v>Definition</v>
      </c>
      <c r="C3" s="139" t="str">
        <f>HLOOKUP(Introduction!$G$4,nametranslations,102,FALSE)</f>
        <v>Estimates (%)</v>
      </c>
      <c r="D3" s="140" t="str">
        <f>HLOOKUP(Introduction!$G$4,nametranslations,24,FALSE)</f>
        <v>Total</v>
      </c>
      <c r="E3" s="141" t="str">
        <f>HLOOKUP(Introduction!$G$4,nametranslations,26,FALSE)</f>
        <v>Urban</v>
      </c>
      <c r="F3" s="141" t="str">
        <f>HLOOKUP(Introduction!$G$4,nametranslations,25,FALSE)</f>
        <v>Rural</v>
      </c>
      <c r="G3" s="141" t="str">
        <f>HLOOKUP(Introduction!$G$4,nametranslations,27,FALSE)</f>
        <v>Pre-primary</v>
      </c>
      <c r="H3" s="141" t="str">
        <f>HLOOKUP(Introduction!$G$4,nametranslations,28,FALSE)</f>
        <v>Primary</v>
      </c>
      <c r="I3" s="142" t="str">
        <f>HLOOKUP(Introduction!$G$4,nametranslations,29,FALSE)</f>
        <v>Secondary</v>
      </c>
      <c r="J3" s="128"/>
      <c r="K3" s="143"/>
      <c r="L3" s="174" t="str">
        <f>HLOOKUP(Introduction!$G$4,nametranslations,152,FALSE)</f>
        <v>Definition</v>
      </c>
      <c r="M3" s="139" t="str">
        <f>HLOOKUP(Introduction!$G$4,nametranslations,102,FALSE)</f>
        <v>Estimates (%)</v>
      </c>
      <c r="N3" s="140" t="str">
        <f>HLOOKUP(Introduction!$G$4,nametranslations,24,FALSE)</f>
        <v>Total</v>
      </c>
      <c r="O3" s="141" t="str">
        <f>HLOOKUP(Introduction!$G$4,nametranslations,26,FALSE)</f>
        <v>Urban</v>
      </c>
      <c r="P3" s="141" t="str">
        <f>HLOOKUP(Introduction!$G$4,nametranslations,25,FALSE)</f>
        <v>Rural</v>
      </c>
      <c r="Q3" s="141" t="str">
        <f>HLOOKUP(Introduction!$G$4,nametranslations,27,FALSE)</f>
        <v>Pre-primary</v>
      </c>
      <c r="R3" s="141" t="str">
        <f>HLOOKUP(Introduction!$G$4,nametranslations,28,FALSE)</f>
        <v>Primary</v>
      </c>
      <c r="S3" s="142" t="str">
        <f>HLOOKUP(Introduction!$G$4,nametranslations,29,FALSE)</f>
        <v>Secondary</v>
      </c>
      <c r="T3" s="128"/>
      <c r="U3" s="143"/>
      <c r="V3" s="174" t="str">
        <f>HLOOKUP(Introduction!$G$4,nametranslations,152,FALSE)</f>
        <v>Definition</v>
      </c>
      <c r="W3" s="139" t="str">
        <f>HLOOKUP(Introduction!$G$4,nametranslations,102,FALSE)</f>
        <v>Estimates (%)</v>
      </c>
      <c r="X3" s="140" t="str">
        <f>HLOOKUP(Introduction!$G$4,nametranslations,24,FALSE)</f>
        <v>Total</v>
      </c>
      <c r="Y3" s="141" t="str">
        <f>HLOOKUP(Introduction!$G$4,nametranslations,26,FALSE)</f>
        <v>Urban</v>
      </c>
      <c r="Z3" s="141" t="str">
        <f>HLOOKUP(Introduction!$G$4,nametranslations,25,FALSE)</f>
        <v>Rural</v>
      </c>
      <c r="AA3" s="141" t="str">
        <f>HLOOKUP(Introduction!$G$4,nametranslations,27,FALSE)</f>
        <v>Pre-primary</v>
      </c>
      <c r="AB3" s="141" t="str">
        <f>HLOOKUP(Introduction!$G$4,nametranslations,28,FALSE)</f>
        <v>Primary</v>
      </c>
      <c r="AC3" s="142" t="str">
        <f>HLOOKUP(Introduction!$G$4,nametranslations,29,FALSE)</f>
        <v>Secondary</v>
      </c>
      <c r="AD3" s="128"/>
      <c r="AE3" s="143"/>
      <c r="AF3" s="174" t="str">
        <f>HLOOKUP(Introduction!$G$4,nametranslations,152,FALSE)</f>
        <v>Definition</v>
      </c>
      <c r="AG3" s="139" t="str">
        <f>HLOOKUP(Introduction!$G$4,nametranslations,102,FALSE)</f>
        <v>Estimates (%)</v>
      </c>
      <c r="AH3" s="140" t="str">
        <f>HLOOKUP(Introduction!$G$4,nametranslations,24,FALSE)</f>
        <v>Total</v>
      </c>
      <c r="AI3" s="141" t="str">
        <f>HLOOKUP(Introduction!$G$4,nametranslations,26,FALSE)</f>
        <v>Urban</v>
      </c>
      <c r="AJ3" s="141" t="str">
        <f>HLOOKUP(Introduction!$G$4,nametranslations,25,FALSE)</f>
        <v>Rural</v>
      </c>
      <c r="AK3" s="141" t="str">
        <f>HLOOKUP(Introduction!$G$4,nametranslations,27,FALSE)</f>
        <v>Pre-primary</v>
      </c>
      <c r="AL3" s="141" t="str">
        <f>HLOOKUP(Introduction!$G$4,nametranslations,28,FALSE)</f>
        <v>Primary</v>
      </c>
      <c r="AM3" s="142" t="str">
        <f>HLOOKUP(Introduction!$G$4,nametranslations,29,FALSE)</f>
        <v>Secondary</v>
      </c>
      <c r="AN3" s="128"/>
      <c r="AO3" s="143"/>
      <c r="AP3" s="174" t="str">
        <f>HLOOKUP(Introduction!$G$4,nametranslations,152,FALSE)</f>
        <v>Definition</v>
      </c>
      <c r="AQ3" s="139" t="str">
        <f>HLOOKUP(Introduction!$G$4,nametranslations,102,FALSE)</f>
        <v>Estimates (%)</v>
      </c>
      <c r="AR3" s="140" t="str">
        <f>HLOOKUP(Introduction!$G$4,nametranslations,24,FALSE)</f>
        <v>Total</v>
      </c>
      <c r="AS3" s="141" t="str">
        <f>HLOOKUP(Introduction!$G$4,nametranslations,26,FALSE)</f>
        <v>Urban</v>
      </c>
      <c r="AT3" s="141" t="str">
        <f>HLOOKUP(Introduction!$G$4,nametranslations,25,FALSE)</f>
        <v>Rural</v>
      </c>
      <c r="AU3" s="141" t="str">
        <f>HLOOKUP(Introduction!$G$4,nametranslations,27,FALSE)</f>
        <v>Pre-primary</v>
      </c>
      <c r="AV3" s="141" t="str">
        <f>HLOOKUP(Introduction!$G$4,nametranslations,28,FALSE)</f>
        <v>Primary</v>
      </c>
      <c r="AW3" s="142" t="str">
        <f>HLOOKUP(Introduction!$G$4,nametranslations,29,FALSE)</f>
        <v>Secondary</v>
      </c>
      <c r="AX3" s="128"/>
      <c r="AY3" s="143"/>
      <c r="AZ3" s="174" t="str">
        <f>HLOOKUP(Introduction!$G$4,nametranslations,152,FALSE)</f>
        <v>Definition</v>
      </c>
      <c r="BA3" s="139" t="str">
        <f>HLOOKUP(Introduction!$G$4,nametranslations,102,FALSE)</f>
        <v>Estimates (%)</v>
      </c>
      <c r="BB3" s="140" t="str">
        <f>HLOOKUP(Introduction!$G$4,nametranslations,24,FALSE)</f>
        <v>Total</v>
      </c>
      <c r="BC3" s="141" t="str">
        <f>HLOOKUP(Introduction!$G$4,nametranslations,26,FALSE)</f>
        <v>Urban</v>
      </c>
      <c r="BD3" s="141" t="str">
        <f>HLOOKUP(Introduction!$G$4,nametranslations,25,FALSE)</f>
        <v>Rural</v>
      </c>
      <c r="BE3" s="141" t="str">
        <f>HLOOKUP(Introduction!$G$4,nametranslations,27,FALSE)</f>
        <v>Pre-primary</v>
      </c>
      <c r="BF3" s="141" t="str">
        <f>HLOOKUP(Introduction!$G$4,nametranslations,28,FALSE)</f>
        <v>Primary</v>
      </c>
      <c r="BG3" s="142" t="str">
        <f>HLOOKUP(Introduction!$G$4,nametranslations,29,FALSE)</f>
        <v>Secondary</v>
      </c>
      <c r="BH3" s="128"/>
      <c r="BI3" s="143"/>
      <c r="BJ3" s="174" t="str">
        <f>HLOOKUP(Introduction!$G$4,nametranslations,152,FALSE)</f>
        <v>Definition</v>
      </c>
      <c r="BK3" s="139" t="str">
        <f>HLOOKUP(Introduction!$G$4,nametranslations,102,FALSE)</f>
        <v>Estimates (%)</v>
      </c>
      <c r="BL3" s="140" t="str">
        <f>HLOOKUP(Introduction!$G$4,nametranslations,24,FALSE)</f>
        <v>Total</v>
      </c>
      <c r="BM3" s="141" t="str">
        <f>HLOOKUP(Introduction!$G$4,nametranslations,26,FALSE)</f>
        <v>Urban</v>
      </c>
      <c r="BN3" s="141" t="str">
        <f>HLOOKUP(Introduction!$G$4,nametranslations,25,FALSE)</f>
        <v>Rural</v>
      </c>
      <c r="BO3" s="141" t="str">
        <f>HLOOKUP(Introduction!$G$4,nametranslations,27,FALSE)</f>
        <v>Pre-primary</v>
      </c>
      <c r="BP3" s="141" t="str">
        <f>HLOOKUP(Introduction!$G$4,nametranslations,28,FALSE)</f>
        <v>Primary</v>
      </c>
      <c r="BQ3" s="142" t="str">
        <f>HLOOKUP(Introduction!$G$4,nametranslations,29,FALSE)</f>
        <v>Secondary</v>
      </c>
      <c r="BR3" s="128"/>
      <c r="BS3" s="143"/>
      <c r="BT3" s="174" t="str">
        <f>HLOOKUP(Introduction!$G$4,nametranslations,152,FALSE)</f>
        <v>Definition</v>
      </c>
      <c r="BU3" s="139" t="str">
        <f>HLOOKUP(Introduction!$G$4,nametranslations,102,FALSE)</f>
        <v>Estimates (%)</v>
      </c>
      <c r="BV3" s="140" t="str">
        <f>HLOOKUP(Introduction!$G$4,nametranslations,24,FALSE)</f>
        <v>Total</v>
      </c>
      <c r="BW3" s="141" t="str">
        <f>HLOOKUP(Introduction!$G$4,nametranslations,26,FALSE)</f>
        <v>Urban</v>
      </c>
      <c r="BX3" s="141" t="str">
        <f>HLOOKUP(Introduction!$G$4,nametranslations,25,FALSE)</f>
        <v>Rural</v>
      </c>
      <c r="BY3" s="141" t="str">
        <f>HLOOKUP(Introduction!$G$4,nametranslations,27,FALSE)</f>
        <v>Pre-primary</v>
      </c>
      <c r="BZ3" s="141" t="str">
        <f>HLOOKUP(Introduction!$G$4,nametranslations,28,FALSE)</f>
        <v>Primary</v>
      </c>
      <c r="CA3" s="142" t="str">
        <f>HLOOKUP(Introduction!$G$4,nametranslations,29,FALSE)</f>
        <v>Secondary</v>
      </c>
      <c r="CB3" s="128"/>
      <c r="CC3" s="143"/>
      <c r="CD3" s="129"/>
      <c r="CE3" s="129"/>
      <c r="CF3" s="121"/>
      <c r="CG3" s="121"/>
      <c r="CH3" s="121"/>
      <c r="CI3" s="121"/>
      <c r="CJ3" s="121"/>
      <c r="CK3" s="121"/>
      <c r="CN3" s="129"/>
      <c r="CX3" s="129"/>
      <c r="DH3" s="129"/>
      <c r="DR3" s="129"/>
      <c r="EB3" s="129"/>
      <c r="EL3" s="129"/>
      <c r="EV3" s="129"/>
      <c r="FF3" s="129"/>
      <c r="FP3" s="129"/>
      <c r="FZ3" s="129"/>
      <c r="GJ3" s="129"/>
      <c r="GT3" s="129"/>
      <c r="HD3" s="129"/>
      <c r="HN3" s="129"/>
      <c r="HX3" s="129"/>
      <c r="IH3" s="129"/>
      <c r="IR3" s="129"/>
      <c r="JB3" s="129"/>
    </row>
    <row r="4" spans="1:262" s="2" customFormat="1" x14ac:dyDescent="0.3">
      <c r="A4" s="635" t="str">
        <f>IF(ISBLANK('Data Summary'!A6),"",'Data Summary'!A6)</f>
        <v>SRB_2016_SUR</v>
      </c>
      <c r="B4" s="67"/>
      <c r="C4" s="12"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0"/>
      <c r="K4" s="14"/>
      <c r="L4" s="67"/>
      <c r="M4" s="12" t="str">
        <f>HLOOKUP(Introduction!$G$4,nametranslations,118,FALSE)</f>
        <v>No facility</v>
      </c>
      <c r="N4" s="7" t="str">
        <f t="shared" ref="N4:S4" si="1">IF(COUNTA(N14)=0,"",N14)</f>
        <v/>
      </c>
      <c r="O4" s="7" t="str">
        <f t="shared" si="1"/>
        <v/>
      </c>
      <c r="P4" s="7" t="str">
        <f t="shared" si="1"/>
        <v/>
      </c>
      <c r="Q4" s="7" t="str">
        <f t="shared" si="1"/>
        <v/>
      </c>
      <c r="R4" s="7" t="str">
        <f t="shared" si="1"/>
        <v/>
      </c>
      <c r="S4" s="26" t="str">
        <f t="shared" si="1"/>
        <v/>
      </c>
      <c r="T4" s="20"/>
      <c r="U4" s="14"/>
      <c r="V4" s="67"/>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0"/>
      <c r="AE4" s="14"/>
      <c r="AF4" s="67"/>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6" t="str">
        <f t="shared" si="3"/>
        <v/>
      </c>
      <c r="AN4" s="20"/>
      <c r="AO4" s="14"/>
      <c r="AP4" s="67"/>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6" t="str">
        <f t="shared" si="4"/>
        <v/>
      </c>
      <c r="AX4" s="20"/>
      <c r="AY4" s="14"/>
      <c r="AZ4" s="67"/>
      <c r="BA4" s="12" t="str">
        <f>HLOOKUP(Introduction!$G$4,nametranslations,118,FALSE)</f>
        <v>No facility</v>
      </c>
      <c r="BB4" s="7">
        <f t="shared" ref="BB4:BG4" si="5">IF(COUNTA(BB14)=0,"",BB14)</f>
        <v>0</v>
      </c>
      <c r="BC4" s="7" t="str">
        <f t="shared" si="5"/>
        <v/>
      </c>
      <c r="BD4" s="7" t="str">
        <f t="shared" si="5"/>
        <v/>
      </c>
      <c r="BE4" s="7" t="str">
        <f t="shared" si="5"/>
        <v/>
      </c>
      <c r="BF4" s="7" t="str">
        <f t="shared" si="5"/>
        <v/>
      </c>
      <c r="BG4" s="26" t="str">
        <f t="shared" si="5"/>
        <v/>
      </c>
      <c r="BH4" s="20"/>
      <c r="BI4" s="14"/>
      <c r="BJ4" s="67"/>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6" t="str">
        <f t="shared" si="6"/>
        <v/>
      </c>
      <c r="BR4" s="20"/>
      <c r="BS4" s="14"/>
      <c r="BT4" s="67"/>
      <c r="BU4" s="12" t="str">
        <f>HLOOKUP(Introduction!$G$4,nametranslations,118,FALSE)</f>
        <v>No facility</v>
      </c>
      <c r="BV4" s="7" t="str">
        <f t="shared" ref="BV4:CA4" si="7">IF(COUNTA(BV14)=0,"",BV14)</f>
        <v/>
      </c>
      <c r="BW4" s="7" t="str">
        <f t="shared" si="7"/>
        <v/>
      </c>
      <c r="BX4" s="7" t="str">
        <f t="shared" si="7"/>
        <v/>
      </c>
      <c r="BY4" s="7" t="str">
        <f t="shared" si="7"/>
        <v/>
      </c>
      <c r="BZ4" s="7" t="str">
        <f t="shared" si="7"/>
        <v/>
      </c>
      <c r="CA4" s="26" t="str">
        <f t="shared" si="7"/>
        <v/>
      </c>
      <c r="CB4" s="20"/>
      <c r="CC4" s="14"/>
      <c r="CD4" s="74"/>
      <c r="CE4" s="74"/>
      <c r="CF4" s="77"/>
      <c r="CG4" s="77"/>
      <c r="CH4" s="77"/>
      <c r="CI4" s="77"/>
      <c r="CJ4" s="77"/>
      <c r="CK4" s="77"/>
      <c r="CN4" s="74"/>
      <c r="CX4" s="74"/>
      <c r="DH4" s="74"/>
      <c r="DR4" s="74"/>
      <c r="EB4" s="74"/>
      <c r="EL4" s="74"/>
      <c r="EV4" s="74"/>
      <c r="FF4" s="74"/>
      <c r="FP4" s="74"/>
      <c r="FZ4" s="74"/>
      <c r="GJ4" s="74"/>
      <c r="GT4" s="74"/>
      <c r="HD4" s="74"/>
      <c r="HN4" s="74"/>
      <c r="HX4" s="74"/>
      <c r="IH4" s="74"/>
      <c r="IR4" s="74"/>
      <c r="JB4" s="74"/>
    </row>
    <row r="5" spans="1:262" s="2" customFormat="1" x14ac:dyDescent="0.3">
      <c r="A5" s="635" t="str">
        <f ca="1">IF(ISBLANK('Data Summary'!A7),"",'Data Summary'!A7)</f>
        <v>SRB_2016_UIS</v>
      </c>
      <c r="B5" s="67"/>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0"/>
      <c r="K5" s="14"/>
      <c r="L5" s="67"/>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0"/>
      <c r="U5" s="14"/>
      <c r="V5" s="67"/>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0"/>
      <c r="AE5" s="14"/>
      <c r="AF5" s="67"/>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0"/>
      <c r="AO5" s="14"/>
      <c r="AP5" s="67"/>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0"/>
      <c r="AY5" s="14"/>
      <c r="AZ5" s="67"/>
      <c r="BA5" s="12" t="str">
        <f>HLOOKUP(Introduction!$G$4,nametranslations,104,FALSE)</f>
        <v>Unimproved</v>
      </c>
      <c r="BB5" s="7">
        <f>IF((COUNTA(BB15:BB26)=0)+(COUNTA(BB14)=0),"",100-BB14-SUMPRODUCT(BA15:BA26,BB15:BB26))</f>
        <v>1.5151515151515156</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0"/>
      <c r="BI5" s="14"/>
      <c r="BJ5" s="67"/>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0"/>
      <c r="BS5" s="14"/>
      <c r="BT5" s="67"/>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0"/>
      <c r="CC5" s="14"/>
      <c r="CD5" s="74"/>
      <c r="CE5" s="74"/>
      <c r="CF5" s="77"/>
      <c r="CG5" s="77"/>
      <c r="CH5" s="77"/>
      <c r="CI5" s="77"/>
      <c r="CJ5" s="77"/>
      <c r="CK5" s="77"/>
      <c r="CN5" s="74"/>
      <c r="CX5" s="74"/>
      <c r="DH5" s="74"/>
      <c r="DR5" s="74"/>
      <c r="EB5" s="74"/>
      <c r="EL5" s="74"/>
      <c r="EV5" s="74"/>
      <c r="FF5" s="74"/>
      <c r="FP5" s="74"/>
      <c r="FZ5" s="74"/>
      <c r="GJ5" s="74"/>
      <c r="GT5" s="74"/>
      <c r="HD5" s="74"/>
      <c r="HN5" s="74"/>
      <c r="HX5" s="74"/>
      <c r="IH5" s="74"/>
      <c r="IR5" s="74"/>
      <c r="JB5" s="74"/>
    </row>
    <row r="6" spans="1:262" s="2" customFormat="1" x14ac:dyDescent="0.2">
      <c r="A6" s="635" t="str">
        <f ca="1">IF(ISBLANK('Data Summary'!A8),"",'Data Summary'!A8)</f>
        <v>SRB_2017_PWH</v>
      </c>
      <c r="B6" s="67"/>
      <c r="C6" s="12" t="str">
        <f>HLOOKUP(Introduction!$G$4,nametranslations,75,FALSE)</f>
        <v>Improved</v>
      </c>
      <c r="D6" s="7">
        <f>IF(COUNTA(D15:D26)=0,"",SUMPRODUCT(D15:D26,C15:C26))</f>
        <v>100</v>
      </c>
      <c r="E6" s="7" t="str">
        <f>IF(COUNTA(E15:E26)=0,"",SUMPRODUCT(E15:E26,C15:C26))</f>
        <v/>
      </c>
      <c r="F6" s="7">
        <f>IF(COUNTA(F15:F26)=0,"",SUMPRODUCT(F15:F26,C15:C26))</f>
        <v>100</v>
      </c>
      <c r="G6" s="7" t="str">
        <f>IF(COUNTA(G15:G26)=0,"",SUMPRODUCT(G15:G26,C15:C26))</f>
        <v/>
      </c>
      <c r="H6" s="7" t="str">
        <f>IF(COUNTA(H15:H26)=0,"",SUMPRODUCT(H15:H26,C15:C26))</f>
        <v/>
      </c>
      <c r="I6" s="26" t="str">
        <f>IF(COUNTA(I15:I26)=0,"",SUMPRODUCT(I15:I26,C15:C26))</f>
        <v/>
      </c>
      <c r="J6" s="20"/>
      <c r="K6" s="14"/>
      <c r="L6" s="67"/>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0"/>
      <c r="U6" s="14"/>
      <c r="V6" s="69"/>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0"/>
      <c r="AE6" s="14"/>
      <c r="AF6" s="69" t="s">
        <v>184</v>
      </c>
      <c r="AG6" s="12" t="str">
        <f>HLOOKUP(Introduction!$G$4,nametranslations,75,FALSE)</f>
        <v>Improved</v>
      </c>
      <c r="AH6" s="7">
        <f>IF(COUNTA(AH15:AH26)=0,"",SUMPRODUCT(AH15:AH26,AG15:AG26))</f>
        <v>99</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0"/>
      <c r="AO6" s="14"/>
      <c r="AP6" s="69"/>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0"/>
      <c r="AY6" s="14"/>
      <c r="AZ6" s="69" t="s">
        <v>184</v>
      </c>
      <c r="BA6" s="12" t="str">
        <f>HLOOKUP(Introduction!$G$4,nametranslations,75,FALSE)</f>
        <v>Improved</v>
      </c>
      <c r="BB6" s="7">
        <f>IF(COUNTA(BB15:BB26)=0,"",SUMPRODUCT(BB15:BB26,BA15:BA26))</f>
        <v>98.484848484848484</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0"/>
      <c r="BI6" s="14"/>
      <c r="BJ6" s="69" t="s">
        <v>237</v>
      </c>
      <c r="BK6" s="12" t="str">
        <f>HLOOKUP(Introduction!$G$4,nametranslations,75,FALSE)</f>
        <v>Improved</v>
      </c>
      <c r="BL6" s="7">
        <f>IF(COUNTA(BL15:BL26)=0,"",SUMPRODUCT(BL15:BL26,BK15:BK26))</f>
        <v>99</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0"/>
      <c r="BS6" s="14"/>
      <c r="BT6" s="69"/>
      <c r="BU6" s="12"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0"/>
      <c r="CC6" s="14"/>
      <c r="CD6" s="74"/>
      <c r="CE6" s="74"/>
      <c r="CF6" s="77"/>
      <c r="CG6" s="77"/>
      <c r="CH6" s="77"/>
      <c r="CI6" s="77"/>
      <c r="CJ6" s="77"/>
      <c r="CK6" s="77"/>
      <c r="CN6" s="74"/>
      <c r="CX6" s="74"/>
      <c r="DH6" s="74"/>
      <c r="DR6" s="74"/>
      <c r="EB6" s="74"/>
      <c r="EL6" s="74"/>
      <c r="EV6" s="74"/>
      <c r="FF6" s="74"/>
      <c r="FP6" s="74"/>
      <c r="FZ6" s="74"/>
      <c r="GJ6" s="74"/>
      <c r="GT6" s="74"/>
      <c r="HD6" s="74"/>
      <c r="HN6" s="74"/>
      <c r="HX6" s="74"/>
      <c r="IH6" s="74"/>
      <c r="IR6" s="74"/>
      <c r="JB6" s="74"/>
    </row>
    <row r="7" spans="1:262" s="2" customFormat="1" x14ac:dyDescent="0.3">
      <c r="A7" s="635" t="str">
        <f ca="1">IF(ISBLANK('Data Summary'!A9),"",'Data Summary'!A9)</f>
        <v>SRB_2020_NPCD</v>
      </c>
      <c r="B7" s="67"/>
      <c r="C7" s="28" t="str">
        <f>HLOOKUP(Introduction!$G$4,nametranslations,119,FALSE)</f>
        <v>Usable</v>
      </c>
      <c r="D7" s="16"/>
      <c r="E7" s="16"/>
      <c r="F7" s="16"/>
      <c r="G7" s="16"/>
      <c r="H7" s="16"/>
      <c r="I7" s="43"/>
      <c r="J7" s="20"/>
      <c r="K7" s="14"/>
      <c r="L7" s="67"/>
      <c r="M7" s="28" t="str">
        <f>HLOOKUP(Introduction!$G$4,nametranslations,119,FALSE)</f>
        <v>Usable</v>
      </c>
      <c r="N7" s="16"/>
      <c r="O7" s="16"/>
      <c r="P7" s="16"/>
      <c r="Q7" s="16"/>
      <c r="R7" s="16"/>
      <c r="S7" s="43"/>
      <c r="T7" s="20"/>
      <c r="U7" s="14"/>
      <c r="V7" s="67"/>
      <c r="W7" s="28" t="str">
        <f>HLOOKUP(Introduction!$G$4,nametranslations,119,FALSE)</f>
        <v>Usable</v>
      </c>
      <c r="X7" s="16"/>
      <c r="Y7" s="16"/>
      <c r="Z7" s="16"/>
      <c r="AA7" s="16"/>
      <c r="AB7" s="16"/>
      <c r="AC7" s="43"/>
      <c r="AD7" s="20"/>
      <c r="AE7" s="14"/>
      <c r="AF7" s="67"/>
      <c r="AG7" s="28" t="str">
        <f>HLOOKUP(Introduction!$G$4,nametranslations,119,FALSE)</f>
        <v>Usable</v>
      </c>
      <c r="AH7" s="16"/>
      <c r="AI7" s="16"/>
      <c r="AJ7" s="16"/>
      <c r="AK7" s="16"/>
      <c r="AL7" s="16"/>
      <c r="AM7" s="43"/>
      <c r="AN7" s="20"/>
      <c r="AO7" s="14"/>
      <c r="AP7" s="67"/>
      <c r="AQ7" s="28" t="str">
        <f>HLOOKUP(Introduction!$G$4,nametranslations,119,FALSE)</f>
        <v>Usable</v>
      </c>
      <c r="AR7" s="16"/>
      <c r="AS7" s="16"/>
      <c r="AT7" s="16"/>
      <c r="AU7" s="16"/>
      <c r="AV7" s="16"/>
      <c r="AW7" s="43"/>
      <c r="AX7" s="20"/>
      <c r="AY7" s="14"/>
      <c r="AZ7" s="67"/>
      <c r="BA7" s="28" t="str">
        <f>HLOOKUP(Introduction!$G$4,nametranslations,119,FALSE)</f>
        <v>Usable</v>
      </c>
      <c r="BB7" s="16">
        <v>98.1</v>
      </c>
      <c r="BC7" s="16"/>
      <c r="BD7" s="16"/>
      <c r="BE7" s="16"/>
      <c r="BF7" s="16"/>
      <c r="BG7" s="43"/>
      <c r="BH7" s="20"/>
      <c r="BI7" s="14"/>
      <c r="BJ7" s="67"/>
      <c r="BK7" s="28" t="str">
        <f>HLOOKUP(Introduction!$G$4,nametranslations,119,FALSE)</f>
        <v>Usable</v>
      </c>
      <c r="BL7" s="186"/>
      <c r="BM7" s="16"/>
      <c r="BN7" s="16"/>
      <c r="BO7" s="16"/>
      <c r="BP7" s="16"/>
      <c r="BQ7" s="43"/>
      <c r="BR7" s="20"/>
      <c r="BS7" s="14"/>
      <c r="BT7" s="67"/>
      <c r="BU7" s="28" t="str">
        <f>HLOOKUP(Introduction!$G$4,nametranslations,119,FALSE)</f>
        <v>Usable</v>
      </c>
      <c r="BV7" s="16"/>
      <c r="BW7" s="16"/>
      <c r="BX7" s="16"/>
      <c r="BY7" s="16"/>
      <c r="BZ7" s="16"/>
      <c r="CA7" s="43"/>
      <c r="CB7" s="20"/>
      <c r="CC7" s="14"/>
      <c r="CD7" s="74"/>
      <c r="CE7" s="74"/>
      <c r="CF7" s="77"/>
      <c r="CG7" s="77"/>
      <c r="CH7" s="77"/>
      <c r="CI7" s="77"/>
      <c r="CJ7" s="77"/>
      <c r="CK7" s="77"/>
      <c r="CN7" s="74"/>
      <c r="CX7" s="74"/>
      <c r="DH7" s="74"/>
      <c r="DR7" s="74"/>
      <c r="EB7" s="74"/>
      <c r="EL7" s="74"/>
      <c r="EV7" s="74"/>
      <c r="FF7" s="74"/>
      <c r="FP7" s="74"/>
      <c r="FZ7" s="74"/>
      <c r="GJ7" s="74"/>
      <c r="GT7" s="74"/>
      <c r="HD7" s="74"/>
      <c r="HN7" s="74"/>
      <c r="HX7" s="74"/>
      <c r="IH7" s="74"/>
      <c r="IR7" s="74"/>
      <c r="JB7" s="74"/>
    </row>
    <row r="8" spans="1:262" s="2" customFormat="1" x14ac:dyDescent="0.3">
      <c r="A8" s="635" t="str">
        <f ca="1">IF(ISBLANK('Data Summary'!A10),"",'Data Summary'!A10)</f>
        <v>SRB_2021_PWH</v>
      </c>
      <c r="B8" s="67"/>
      <c r="C8" s="28" t="str">
        <f>HLOOKUP(Introduction!$G$4,nametranslations,120,FALSE)</f>
        <v>Single-sex</v>
      </c>
      <c r="D8" s="16"/>
      <c r="E8" s="16"/>
      <c r="F8" s="16"/>
      <c r="G8" s="16"/>
      <c r="H8" s="16"/>
      <c r="I8" s="43"/>
      <c r="J8" s="20"/>
      <c r="K8" s="14"/>
      <c r="L8" s="67"/>
      <c r="M8" s="28" t="str">
        <f>HLOOKUP(Introduction!$G$4,nametranslations,120,FALSE)</f>
        <v>Single-sex</v>
      </c>
      <c r="N8" s="16"/>
      <c r="O8" s="16"/>
      <c r="P8" s="16"/>
      <c r="Q8" s="16"/>
      <c r="R8" s="16"/>
      <c r="S8" s="43"/>
      <c r="T8" s="20"/>
      <c r="U8" s="14"/>
      <c r="V8" s="67"/>
      <c r="W8" s="28" t="str">
        <f>HLOOKUP(Introduction!$G$4,nametranslations,120,FALSE)</f>
        <v>Single-sex</v>
      </c>
      <c r="X8" s="16"/>
      <c r="Y8" s="16"/>
      <c r="Z8" s="16"/>
      <c r="AA8" s="16"/>
      <c r="AB8" s="16"/>
      <c r="AC8" s="43"/>
      <c r="AD8" s="20"/>
      <c r="AE8" s="14"/>
      <c r="AF8" s="67"/>
      <c r="AG8" s="28" t="str">
        <f>HLOOKUP(Introduction!$G$4,nametranslations,120,FALSE)</f>
        <v>Single-sex</v>
      </c>
      <c r="AH8" s="16"/>
      <c r="AI8" s="16"/>
      <c r="AJ8" s="16"/>
      <c r="AK8" s="16"/>
      <c r="AL8" s="16"/>
      <c r="AM8" s="43"/>
      <c r="AN8" s="20"/>
      <c r="AO8" s="14"/>
      <c r="AP8" s="67"/>
      <c r="AQ8" s="28" t="str">
        <f>HLOOKUP(Introduction!$G$4,nametranslations,120,FALSE)</f>
        <v>Single-sex</v>
      </c>
      <c r="AR8" s="16"/>
      <c r="AS8" s="16"/>
      <c r="AT8" s="16"/>
      <c r="AU8" s="16"/>
      <c r="AV8" s="16"/>
      <c r="AW8" s="43"/>
      <c r="AX8" s="20"/>
      <c r="AY8" s="14"/>
      <c r="AZ8" s="67"/>
      <c r="BA8" s="28" t="str">
        <f>HLOOKUP(Introduction!$G$4,nametranslations,120,FALSE)</f>
        <v>Single-sex</v>
      </c>
      <c r="BB8" s="16">
        <v>84.848484848484844</v>
      </c>
      <c r="BC8" s="16"/>
      <c r="BD8" s="16"/>
      <c r="BE8" s="16"/>
      <c r="BF8" s="16"/>
      <c r="BG8" s="43"/>
      <c r="BH8" s="20"/>
      <c r="BI8" s="14"/>
      <c r="BJ8" s="67"/>
      <c r="BK8" s="28" t="str">
        <f>HLOOKUP(Introduction!$G$4,nametranslations,120,FALSE)</f>
        <v>Single-sex</v>
      </c>
      <c r="BL8" s="186"/>
      <c r="BM8" s="16"/>
      <c r="BN8" s="16"/>
      <c r="BO8" s="16"/>
      <c r="BP8" s="16"/>
      <c r="BQ8" s="43"/>
      <c r="BR8" s="20"/>
      <c r="BS8" s="14"/>
      <c r="BT8" s="67"/>
      <c r="BU8" s="28" t="str">
        <f>HLOOKUP(Introduction!$G$4,nametranslations,120,FALSE)</f>
        <v>Single-sex</v>
      </c>
      <c r="BV8" s="16"/>
      <c r="BW8" s="16"/>
      <c r="BX8" s="16"/>
      <c r="BY8" s="16"/>
      <c r="BZ8" s="16"/>
      <c r="CA8" s="43"/>
      <c r="CB8" s="20"/>
      <c r="CC8" s="14"/>
      <c r="CD8" s="74"/>
      <c r="CE8" s="74"/>
      <c r="CF8" s="77"/>
      <c r="CG8" s="77"/>
      <c r="CH8" s="77"/>
      <c r="CI8" s="77"/>
      <c r="CJ8" s="77"/>
      <c r="CK8" s="77"/>
      <c r="CN8" s="74"/>
      <c r="CX8" s="74"/>
      <c r="DH8" s="74"/>
      <c r="DR8" s="74"/>
      <c r="EB8" s="74"/>
      <c r="EL8" s="74"/>
      <c r="EV8" s="74"/>
      <c r="FF8" s="74"/>
      <c r="FP8" s="74"/>
      <c r="FZ8" s="74"/>
      <c r="GJ8" s="74"/>
      <c r="GT8" s="74"/>
      <c r="HD8" s="74"/>
      <c r="HN8" s="74"/>
      <c r="HX8" s="74"/>
      <c r="IH8" s="74"/>
      <c r="IR8" s="74"/>
      <c r="JB8" s="74"/>
    </row>
    <row r="9" spans="1:262" s="619" customFormat="1" ht="21" customHeight="1" x14ac:dyDescent="0.3">
      <c r="A9" s="636" t="str">
        <f ca="1">IF(ISBLANK('Data Summary'!A11),"",'Data Summary'!A11)</f>
        <v>SRB_2022_SUR</v>
      </c>
      <c r="B9" s="612"/>
      <c r="C9" s="622" t="str">
        <f>HLOOKUP(Introduction!$G$4,nametranslations,121,FALSE)</f>
        <v>Usable &amp; Single-sex</v>
      </c>
      <c r="D9" s="620"/>
      <c r="E9" s="620"/>
      <c r="F9" s="620"/>
      <c r="G9" s="620"/>
      <c r="H9" s="620"/>
      <c r="I9" s="623"/>
      <c r="J9" s="617"/>
      <c r="K9" s="624"/>
      <c r="L9" s="612"/>
      <c r="M9" s="622" t="str">
        <f>HLOOKUP(Introduction!$G$4,nametranslations,121,FALSE)</f>
        <v>Usable &amp; Single-sex</v>
      </c>
      <c r="N9" s="620"/>
      <c r="O9" s="620"/>
      <c r="P9" s="620"/>
      <c r="Q9" s="620"/>
      <c r="R9" s="620"/>
      <c r="S9" s="623"/>
      <c r="T9" s="617"/>
      <c r="U9" s="624"/>
      <c r="V9" s="612"/>
      <c r="W9" s="622" t="str">
        <f>HLOOKUP(Introduction!$G$4,nametranslations,121,FALSE)</f>
        <v>Usable &amp; Single-sex</v>
      </c>
      <c r="X9" s="620"/>
      <c r="Y9" s="620"/>
      <c r="Z9" s="620"/>
      <c r="AA9" s="620"/>
      <c r="AB9" s="620"/>
      <c r="AC9" s="623"/>
      <c r="AD9" s="617"/>
      <c r="AE9" s="624"/>
      <c r="AF9" s="612"/>
      <c r="AG9" s="622" t="str">
        <f>HLOOKUP(Introduction!$G$4,nametranslations,121,FALSE)</f>
        <v>Usable &amp; Single-sex</v>
      </c>
      <c r="AH9" s="620"/>
      <c r="AI9" s="620"/>
      <c r="AJ9" s="620"/>
      <c r="AK9" s="620"/>
      <c r="AL9" s="620"/>
      <c r="AM9" s="623"/>
      <c r="AN9" s="617"/>
      <c r="AO9" s="624"/>
      <c r="AP9" s="612"/>
      <c r="AQ9" s="622" t="str">
        <f>HLOOKUP(Introduction!$G$4,nametranslations,121,FALSE)</f>
        <v>Usable &amp; Single-sex</v>
      </c>
      <c r="AR9" s="620"/>
      <c r="AS9" s="620"/>
      <c r="AT9" s="620"/>
      <c r="AU9" s="620"/>
      <c r="AV9" s="620"/>
      <c r="AW9" s="623"/>
      <c r="AX9" s="617"/>
      <c r="AY9" s="624"/>
      <c r="AZ9" s="612"/>
      <c r="BA9" s="622" t="str">
        <f>HLOOKUP(Introduction!$G$4,nametranslations,121,FALSE)</f>
        <v>Usable &amp; Single-sex</v>
      </c>
      <c r="BB9" s="620">
        <v>83.23636363636362</v>
      </c>
      <c r="BC9" s="620"/>
      <c r="BD9" s="620"/>
      <c r="BE9" s="620"/>
      <c r="BF9" s="620"/>
      <c r="BG9" s="623"/>
      <c r="BH9" s="617"/>
      <c r="BI9" s="624"/>
      <c r="BJ9" s="612"/>
      <c r="BK9" s="622" t="str">
        <f>HLOOKUP(Introduction!$G$4,nametranslations,121,FALSE)</f>
        <v>Usable &amp; Single-sex</v>
      </c>
      <c r="BL9" s="625"/>
      <c r="BM9" s="620"/>
      <c r="BN9" s="620"/>
      <c r="BO9" s="620"/>
      <c r="BP9" s="620"/>
      <c r="BQ9" s="623"/>
      <c r="BR9" s="617"/>
      <c r="BS9" s="624"/>
      <c r="BT9" s="612"/>
      <c r="BU9" s="622" t="str">
        <f>HLOOKUP(Introduction!$G$4,nametranslations,121,FALSE)</f>
        <v>Usable &amp; Single-sex</v>
      </c>
      <c r="BV9" s="620"/>
      <c r="BW9" s="620"/>
      <c r="BX9" s="620"/>
      <c r="BY9" s="620"/>
      <c r="BZ9" s="620"/>
      <c r="CA9" s="623"/>
      <c r="CB9" s="617"/>
      <c r="CC9" s="624"/>
      <c r="CD9" s="618"/>
      <c r="CE9" s="618"/>
      <c r="CF9" s="626"/>
      <c r="CG9" s="626"/>
      <c r="CH9" s="626"/>
      <c r="CI9" s="626"/>
      <c r="CJ9" s="626"/>
      <c r="CK9" s="626"/>
      <c r="CN9" s="618"/>
      <c r="CX9" s="618"/>
      <c r="DH9" s="618"/>
      <c r="DR9" s="618"/>
      <c r="EB9" s="618"/>
      <c r="EL9" s="618"/>
      <c r="EV9" s="618"/>
      <c r="FF9" s="618"/>
      <c r="FP9" s="618"/>
      <c r="FZ9" s="618"/>
      <c r="GJ9" s="618"/>
      <c r="GT9" s="618"/>
      <c r="HD9" s="618"/>
      <c r="HN9" s="618"/>
      <c r="HX9" s="618"/>
      <c r="IH9" s="618"/>
      <c r="IR9" s="618"/>
      <c r="JB9" s="618"/>
    </row>
    <row r="10" spans="1:262" s="2" customFormat="1" ht="21" customHeight="1" x14ac:dyDescent="0.3">
      <c r="A10" s="635" t="str">
        <f ca="1">IF(ISBLANK('Data Summary'!A12),"",'Data Summary'!A12)</f>
        <v>SRB_2022_NPCD</v>
      </c>
      <c r="B10" s="67"/>
      <c r="C10" s="31" t="str">
        <f>HLOOKUP(Introduction!$G$4,nametranslations,153,FALSE)</f>
        <v>Improved &amp; usable</v>
      </c>
      <c r="D10" s="16"/>
      <c r="E10" s="16"/>
      <c r="F10" s="16"/>
      <c r="G10" s="16"/>
      <c r="H10" s="16"/>
      <c r="I10" s="43"/>
      <c r="J10" s="20"/>
      <c r="K10" s="14"/>
      <c r="L10" s="67"/>
      <c r="M10" s="31" t="str">
        <f>HLOOKUP(Introduction!$G$4,nametranslations,153,FALSE)</f>
        <v>Improved &amp; usable</v>
      </c>
      <c r="N10" s="16"/>
      <c r="O10" s="16"/>
      <c r="P10" s="16"/>
      <c r="Q10" s="16"/>
      <c r="R10" s="16"/>
      <c r="S10" s="43"/>
      <c r="T10" s="20"/>
      <c r="U10" s="14"/>
      <c r="V10" s="67"/>
      <c r="W10" s="31" t="str">
        <f>HLOOKUP(Introduction!$G$4,nametranslations,153,FALSE)</f>
        <v>Improved &amp; usable</v>
      </c>
      <c r="X10" s="16"/>
      <c r="Y10" s="16"/>
      <c r="Z10" s="16"/>
      <c r="AA10" s="16"/>
      <c r="AB10" s="16"/>
      <c r="AC10" s="43"/>
      <c r="AD10" s="20"/>
      <c r="AE10" s="14"/>
      <c r="AF10" s="67"/>
      <c r="AG10" s="31" t="str">
        <f>HLOOKUP(Introduction!$G$4,nametranslations,153,FALSE)</f>
        <v>Improved &amp; usable</v>
      </c>
      <c r="AH10" s="16"/>
      <c r="AI10" s="16"/>
      <c r="AJ10" s="16"/>
      <c r="AK10" s="16"/>
      <c r="AL10" s="16"/>
      <c r="AM10" s="43"/>
      <c r="AN10" s="20"/>
      <c r="AO10" s="14"/>
      <c r="AP10" s="67"/>
      <c r="AQ10" s="31" t="str">
        <f>HLOOKUP(Introduction!$G$4,nametranslations,153,FALSE)</f>
        <v>Improved &amp; usable</v>
      </c>
      <c r="AR10" s="16"/>
      <c r="AS10" s="16"/>
      <c r="AT10" s="16"/>
      <c r="AU10" s="16"/>
      <c r="AV10" s="16"/>
      <c r="AW10" s="43"/>
      <c r="AX10" s="20"/>
      <c r="AY10" s="14"/>
      <c r="AZ10" s="67"/>
      <c r="BA10" s="31" t="str">
        <f>HLOOKUP(Introduction!$G$4,nametranslations,153,FALSE)</f>
        <v>Improved &amp; usable</v>
      </c>
      <c r="BB10" s="16">
        <v>96.61363636363636</v>
      </c>
      <c r="BC10" s="16"/>
      <c r="BD10" s="16"/>
      <c r="BE10" s="16"/>
      <c r="BF10" s="16"/>
      <c r="BG10" s="43"/>
      <c r="BH10" s="20"/>
      <c r="BI10" s="14"/>
      <c r="BJ10" s="67"/>
      <c r="BK10" s="31" t="str">
        <f>HLOOKUP(Introduction!$G$4,nametranslations,153,FALSE)</f>
        <v>Improved &amp; usable</v>
      </c>
      <c r="BL10" s="186"/>
      <c r="BM10" s="16"/>
      <c r="BN10" s="16"/>
      <c r="BO10" s="16"/>
      <c r="BP10" s="16"/>
      <c r="BQ10" s="43"/>
      <c r="BR10" s="20"/>
      <c r="BS10" s="14"/>
      <c r="BT10" s="67"/>
      <c r="BU10" s="31" t="str">
        <f>HLOOKUP(Introduction!$G$4,nametranslations,153,FALSE)</f>
        <v>Improved &amp; usable</v>
      </c>
      <c r="BV10" s="16"/>
      <c r="BW10" s="16"/>
      <c r="BX10" s="16"/>
      <c r="BY10" s="16"/>
      <c r="BZ10" s="16"/>
      <c r="CA10" s="43"/>
      <c r="CB10" s="20"/>
      <c r="CC10" s="14"/>
      <c r="CD10" s="74"/>
      <c r="CE10" s="74"/>
      <c r="CF10" s="77"/>
      <c r="CG10" s="77"/>
      <c r="CH10" s="77"/>
      <c r="CI10" s="77"/>
      <c r="CJ10" s="77"/>
      <c r="CK10" s="77"/>
      <c r="CN10" s="74"/>
      <c r="CX10" s="74"/>
      <c r="DH10" s="74"/>
      <c r="DR10" s="74"/>
      <c r="EB10" s="74"/>
      <c r="EL10" s="74"/>
      <c r="EV10" s="74"/>
      <c r="FF10" s="74"/>
      <c r="FP10" s="74"/>
      <c r="FZ10" s="74"/>
      <c r="GJ10" s="74"/>
      <c r="GT10" s="74"/>
      <c r="HD10" s="74"/>
      <c r="HN10" s="74"/>
      <c r="HX10" s="74"/>
      <c r="IH10" s="74"/>
      <c r="IR10" s="74"/>
      <c r="JB10" s="74"/>
    </row>
    <row r="11" spans="1:262" s="619" customFormat="1" ht="21" customHeight="1" x14ac:dyDescent="0.3">
      <c r="A11" s="636" t="str">
        <f ca="1">IF(ISBLANK('Data Summary'!A13),"",'Data Summary'!A13)</f>
        <v>SRB_2024_PWH</v>
      </c>
      <c r="B11" s="612"/>
      <c r="C11" s="613" t="str">
        <f>HLOOKUP(Introduction!$G$4,nametranslations,154,FALSE)</f>
        <v>Improved &amp; single-sex</v>
      </c>
      <c r="D11" s="620"/>
      <c r="E11" s="615"/>
      <c r="F11" s="615"/>
      <c r="G11" s="615"/>
      <c r="H11" s="615"/>
      <c r="I11" s="616"/>
      <c r="J11" s="617"/>
      <c r="K11" s="624"/>
      <c r="L11" s="612"/>
      <c r="M11" s="613" t="str">
        <f>HLOOKUP(Introduction!$G$4,nametranslations,154,FALSE)</f>
        <v>Improved &amp; single-sex</v>
      </c>
      <c r="N11" s="620"/>
      <c r="O11" s="615"/>
      <c r="P11" s="615"/>
      <c r="Q11" s="615"/>
      <c r="R11" s="615"/>
      <c r="S11" s="616"/>
      <c r="T11" s="617"/>
      <c r="U11" s="624"/>
      <c r="V11" s="612"/>
      <c r="W11" s="613" t="str">
        <f>HLOOKUP(Introduction!$G$4,nametranslations,154,FALSE)</f>
        <v>Improved &amp; single-sex</v>
      </c>
      <c r="X11" s="620"/>
      <c r="Y11" s="615"/>
      <c r="Z11" s="615"/>
      <c r="AA11" s="615"/>
      <c r="AB11" s="615"/>
      <c r="AC11" s="616"/>
      <c r="AD11" s="617"/>
      <c r="AE11" s="624"/>
      <c r="AF11" s="612"/>
      <c r="AG11" s="613" t="str">
        <f>HLOOKUP(Introduction!$G$4,nametranslations,154,FALSE)</f>
        <v>Improved &amp; single-sex</v>
      </c>
      <c r="AH11" s="620"/>
      <c r="AI11" s="615"/>
      <c r="AJ11" s="615"/>
      <c r="AK11" s="615"/>
      <c r="AL11" s="615"/>
      <c r="AM11" s="616"/>
      <c r="AN11" s="617"/>
      <c r="AO11" s="624"/>
      <c r="AP11" s="612"/>
      <c r="AQ11" s="613" t="str">
        <f>HLOOKUP(Introduction!$G$4,nametranslations,154,FALSE)</f>
        <v>Improved &amp; single-sex</v>
      </c>
      <c r="AR11" s="620"/>
      <c r="AS11" s="615"/>
      <c r="AT11" s="615"/>
      <c r="AU11" s="615"/>
      <c r="AV11" s="615"/>
      <c r="AW11" s="616"/>
      <c r="AX11" s="617"/>
      <c r="AY11" s="624"/>
      <c r="AZ11" s="612"/>
      <c r="BA11" s="613" t="str">
        <f>HLOOKUP(Introduction!$G$4,nametranslations,154,FALSE)</f>
        <v>Improved &amp; single-sex</v>
      </c>
      <c r="BB11" s="620">
        <v>83.562901744719923</v>
      </c>
      <c r="BC11" s="615"/>
      <c r="BD11" s="615"/>
      <c r="BE11" s="615"/>
      <c r="BF11" s="615"/>
      <c r="BG11" s="616"/>
      <c r="BH11" s="617"/>
      <c r="BI11" s="624"/>
      <c r="BJ11" s="612"/>
      <c r="BK11" s="613" t="str">
        <f>HLOOKUP(Introduction!$G$4,nametranslations,154,FALSE)</f>
        <v>Improved &amp; single-sex</v>
      </c>
      <c r="BL11" s="625"/>
      <c r="BM11" s="615"/>
      <c r="BN11" s="615"/>
      <c r="BO11" s="615"/>
      <c r="BP11" s="615"/>
      <c r="BQ11" s="616"/>
      <c r="BR11" s="617"/>
      <c r="BS11" s="624"/>
      <c r="BT11" s="612"/>
      <c r="BU11" s="613" t="str">
        <f>HLOOKUP(Introduction!$G$4,nametranslations,154,FALSE)</f>
        <v>Improved &amp; single-sex</v>
      </c>
      <c r="BV11" s="620"/>
      <c r="BW11" s="615"/>
      <c r="BX11" s="615"/>
      <c r="BY11" s="615"/>
      <c r="BZ11" s="615"/>
      <c r="CA11" s="616"/>
      <c r="CB11" s="617"/>
      <c r="CC11" s="624"/>
      <c r="CD11" s="618"/>
      <c r="CE11" s="618"/>
      <c r="CF11" s="626"/>
      <c r="CG11" s="626"/>
      <c r="CH11" s="626"/>
      <c r="CI11" s="626"/>
      <c r="CJ11" s="626"/>
      <c r="CK11" s="626"/>
      <c r="CN11" s="618"/>
      <c r="CX11" s="618"/>
      <c r="DH11" s="618"/>
      <c r="DR11" s="618"/>
      <c r="EB11" s="618"/>
      <c r="EL11" s="618"/>
      <c r="EV11" s="618"/>
      <c r="FF11" s="618"/>
      <c r="FP11" s="618"/>
      <c r="FZ11" s="618"/>
      <c r="GJ11" s="618"/>
      <c r="GT11" s="618"/>
      <c r="HD11" s="618"/>
      <c r="HN11" s="618"/>
      <c r="HX11" s="618"/>
      <c r="IH11" s="618"/>
      <c r="IR11" s="618"/>
      <c r="JB11" s="618"/>
    </row>
    <row r="12" spans="1:262" s="629" customFormat="1" ht="33" customHeight="1" x14ac:dyDescent="0.2">
      <c r="A12" s="621" t="str">
        <f ca="1">IF(ISBLANK('Data Summary'!A14),"",'Data Summary'!A14)</f>
        <v/>
      </c>
      <c r="B12" s="612"/>
      <c r="C12" s="613" t="str">
        <f>HLOOKUP(Introduction!$G$4,nametranslations,79,FALSE)</f>
        <v>Basic
(improved, usable &amp; single-sex)</v>
      </c>
      <c r="D12" s="620">
        <v>84.9</v>
      </c>
      <c r="E12" s="620"/>
      <c r="F12" s="620">
        <v>84.9</v>
      </c>
      <c r="G12" s="620"/>
      <c r="H12" s="620"/>
      <c r="I12" s="623"/>
      <c r="J12" s="617"/>
      <c r="K12" s="624"/>
      <c r="L12" s="612"/>
      <c r="M12" s="613" t="str">
        <f>HLOOKUP(Introduction!$G$4,nametranslations,79,FALSE)</f>
        <v>Basic
(improved, usable &amp; single-sex)</v>
      </c>
      <c r="N12" s="620">
        <f>(R12*1200+S12*527)/(1200+527)</f>
        <v>73.72849506658946</v>
      </c>
      <c r="O12" s="620"/>
      <c r="P12" s="620"/>
      <c r="Q12" s="620"/>
      <c r="R12" s="620">
        <v>65.642889999999994</v>
      </c>
      <c r="S12" s="623">
        <v>92.139740000000003</v>
      </c>
      <c r="T12" s="617"/>
      <c r="U12" s="624"/>
      <c r="V12" s="612" t="s">
        <v>187</v>
      </c>
      <c r="W12" s="613" t="str">
        <f>HLOOKUP(Introduction!$G$4,nametranslations,79,FALSE)</f>
        <v>Basic
(improved, usable &amp; single-sex)</v>
      </c>
      <c r="X12" s="620">
        <v>70.8</v>
      </c>
      <c r="Y12" s="620"/>
      <c r="Z12" s="620"/>
      <c r="AA12" s="620"/>
      <c r="AB12" s="620"/>
      <c r="AC12" s="623"/>
      <c r="AD12" s="617"/>
      <c r="AE12" s="624"/>
      <c r="AF12" s="612" t="s">
        <v>187</v>
      </c>
      <c r="AG12" s="613" t="str">
        <f>HLOOKUP(Introduction!$G$4,nametranslations,79,FALSE)</f>
        <v>Basic
(improved, usable &amp; single-sex)</v>
      </c>
      <c r="AH12" s="620">
        <v>98</v>
      </c>
      <c r="AI12" s="620"/>
      <c r="AJ12" s="620"/>
      <c r="AK12" s="620"/>
      <c r="AL12" s="620"/>
      <c r="AM12" s="623"/>
      <c r="AN12" s="617"/>
      <c r="AO12" s="624"/>
      <c r="AP12" s="612" t="s">
        <v>187</v>
      </c>
      <c r="AQ12" s="613" t="str">
        <f>HLOOKUP(Introduction!$G$4,nametranslations,79,FALSE)</f>
        <v>Basic
(improved, usable &amp; single-sex)</v>
      </c>
      <c r="AR12" s="620">
        <v>98</v>
      </c>
      <c r="AS12" s="620"/>
      <c r="AT12" s="620"/>
      <c r="AU12" s="620"/>
      <c r="AV12" s="620"/>
      <c r="AW12" s="623"/>
      <c r="AX12" s="617"/>
      <c r="AY12" s="624"/>
      <c r="AZ12" s="612" t="s">
        <v>187</v>
      </c>
      <c r="BA12" s="613" t="str">
        <f>HLOOKUP(Introduction!$G$4,nametranslations,79,FALSE)</f>
        <v>Basic
(improved, usable &amp; single-sex)</v>
      </c>
      <c r="BB12" s="620">
        <v>81.975206611570243</v>
      </c>
      <c r="BC12" s="620"/>
      <c r="BD12" s="620"/>
      <c r="BE12" s="620"/>
      <c r="BF12" s="620"/>
      <c r="BG12" s="623"/>
      <c r="BH12" s="617"/>
      <c r="BI12" s="624"/>
      <c r="BJ12" s="612" t="s">
        <v>238</v>
      </c>
      <c r="BK12" s="613" t="str">
        <f>HLOOKUP(Introduction!$G$4,nametranslations,79,FALSE)</f>
        <v>Basic
(improved, usable &amp; single-sex)</v>
      </c>
      <c r="BL12" s="625">
        <f>53.3+44.3</f>
        <v>97.6</v>
      </c>
      <c r="BM12" s="620"/>
      <c r="BN12" s="620"/>
      <c r="BO12" s="620"/>
      <c r="BP12" s="620"/>
      <c r="BQ12" s="623"/>
      <c r="BR12" s="617"/>
      <c r="BS12" s="624"/>
      <c r="BT12" s="612" t="s">
        <v>187</v>
      </c>
      <c r="BU12" s="613" t="str">
        <f>HLOOKUP(Introduction!$G$4,nametranslations,79,FALSE)</f>
        <v>Basic
(improved, usable &amp; single-sex)</v>
      </c>
      <c r="BV12" s="620">
        <v>97.6</v>
      </c>
      <c r="BW12" s="620"/>
      <c r="BX12" s="620"/>
      <c r="BY12" s="620"/>
      <c r="BZ12" s="620"/>
      <c r="CA12" s="623"/>
      <c r="CB12" s="617"/>
      <c r="CC12" s="624"/>
      <c r="CD12" s="627"/>
      <c r="CE12" s="627"/>
      <c r="CF12" s="628"/>
      <c r="CG12" s="628"/>
      <c r="CH12" s="628"/>
      <c r="CI12" s="628"/>
      <c r="CJ12" s="628"/>
      <c r="CK12" s="628"/>
      <c r="CN12" s="627"/>
      <c r="CX12" s="627"/>
      <c r="DH12" s="627"/>
      <c r="DR12" s="627"/>
      <c r="EB12" s="627"/>
      <c r="EL12" s="627"/>
      <c r="EV12" s="627"/>
      <c r="FF12" s="627"/>
      <c r="FP12" s="627"/>
      <c r="FZ12" s="627"/>
      <c r="GJ12" s="627"/>
      <c r="GT12" s="627"/>
      <c r="HD12" s="627"/>
      <c r="HN12" s="627"/>
      <c r="HX12" s="627"/>
      <c r="IH12" s="627"/>
      <c r="IR12" s="627"/>
      <c r="JB12" s="627"/>
    </row>
    <row r="13" spans="1:262" s="130" customFormat="1" ht="18" customHeight="1" x14ac:dyDescent="0.3">
      <c r="A13" s="607" t="str">
        <f ca="1">IF(ISBLANK('Data Summary'!A15),"",'Data Summary'!A15)</f>
        <v/>
      </c>
      <c r="B13" s="138" t="str">
        <f>HLOOKUP(Introduction!$G$4,nametranslations,109,FALSE)</f>
        <v>Facility type</v>
      </c>
      <c r="C13" s="144" t="str">
        <f>HLOOKUP(Introduction!$G$4,nametranslations,110,FALSE)</f>
        <v>Proprortion improved</v>
      </c>
      <c r="D13" s="145"/>
      <c r="E13" s="145"/>
      <c r="F13" s="145"/>
      <c r="G13" s="146"/>
      <c r="H13" s="146"/>
      <c r="I13" s="147"/>
      <c r="J13" s="128"/>
      <c r="K13" s="143"/>
      <c r="L13" s="138" t="str">
        <f>HLOOKUP(Introduction!$G$4,nametranslations,109,FALSE)</f>
        <v>Facility type</v>
      </c>
      <c r="M13" s="144" t="str">
        <f>HLOOKUP(Introduction!$G$4,nametranslations,110,FALSE)</f>
        <v>Proprortion improved</v>
      </c>
      <c r="N13" s="145"/>
      <c r="O13" s="145"/>
      <c r="P13" s="145"/>
      <c r="Q13" s="146"/>
      <c r="R13" s="146"/>
      <c r="S13" s="147"/>
      <c r="T13" s="128"/>
      <c r="U13" s="143"/>
      <c r="V13" s="138" t="str">
        <f>HLOOKUP(Introduction!$G$4,nametranslations,109,FALSE)</f>
        <v>Facility type</v>
      </c>
      <c r="W13" s="144" t="str">
        <f>HLOOKUP(Introduction!$G$4,nametranslations,110,FALSE)</f>
        <v>Proprortion improved</v>
      </c>
      <c r="X13" s="145"/>
      <c r="Y13" s="145"/>
      <c r="Z13" s="145"/>
      <c r="AA13" s="146"/>
      <c r="AB13" s="146"/>
      <c r="AC13" s="147"/>
      <c r="AD13" s="128"/>
      <c r="AE13" s="143"/>
      <c r="AF13" s="138" t="str">
        <f>HLOOKUP(Introduction!$G$4,nametranslations,109,FALSE)</f>
        <v>Facility type</v>
      </c>
      <c r="AG13" s="144" t="str">
        <f>HLOOKUP(Introduction!$G$4,nametranslations,110,FALSE)</f>
        <v>Proprortion improved</v>
      </c>
      <c r="AH13" s="145"/>
      <c r="AI13" s="145"/>
      <c r="AJ13" s="145"/>
      <c r="AK13" s="146"/>
      <c r="AL13" s="146"/>
      <c r="AM13" s="147"/>
      <c r="AN13" s="128"/>
      <c r="AO13" s="143"/>
      <c r="AP13" s="138" t="str">
        <f>HLOOKUP(Introduction!$G$4,nametranslations,109,FALSE)</f>
        <v>Facility type</v>
      </c>
      <c r="AQ13" s="144" t="str">
        <f>HLOOKUP(Introduction!$G$4,nametranslations,110,FALSE)</f>
        <v>Proprortion improved</v>
      </c>
      <c r="AR13" s="145"/>
      <c r="AS13" s="145"/>
      <c r="AT13" s="145"/>
      <c r="AU13" s="146"/>
      <c r="AV13" s="146"/>
      <c r="AW13" s="147"/>
      <c r="AX13" s="128"/>
      <c r="AY13" s="143"/>
      <c r="AZ13" s="138" t="str">
        <f>HLOOKUP(Introduction!$G$4,nametranslations,109,FALSE)</f>
        <v>Facility type</v>
      </c>
      <c r="BA13" s="144" t="str">
        <f>HLOOKUP(Introduction!$G$4,nametranslations,110,FALSE)</f>
        <v>Proprortion improved</v>
      </c>
      <c r="BB13" s="145"/>
      <c r="BC13" s="145"/>
      <c r="BD13" s="145"/>
      <c r="BE13" s="146"/>
      <c r="BF13" s="146"/>
      <c r="BG13" s="147"/>
      <c r="BH13" s="128"/>
      <c r="BI13" s="143"/>
      <c r="BJ13" s="138" t="str">
        <f>HLOOKUP(Introduction!$G$4,nametranslations,109,FALSE)</f>
        <v>Facility type</v>
      </c>
      <c r="BK13" s="144" t="str">
        <f>HLOOKUP(Introduction!$G$4,nametranslations,110,FALSE)</f>
        <v>Proprortion improved</v>
      </c>
      <c r="BL13" s="145"/>
      <c r="BM13" s="145"/>
      <c r="BN13" s="145"/>
      <c r="BO13" s="146"/>
      <c r="BP13" s="146"/>
      <c r="BQ13" s="147"/>
      <c r="BR13" s="128"/>
      <c r="BS13" s="143"/>
      <c r="BT13" s="138" t="str">
        <f>HLOOKUP(Introduction!$G$4,nametranslations,109,FALSE)</f>
        <v>Facility type</v>
      </c>
      <c r="BU13" s="144" t="str">
        <f>HLOOKUP(Introduction!$G$4,nametranslations,110,FALSE)</f>
        <v>Proprortion improved</v>
      </c>
      <c r="BV13" s="145"/>
      <c r="BW13" s="145"/>
      <c r="BX13" s="145"/>
      <c r="BY13" s="146"/>
      <c r="BZ13" s="146"/>
      <c r="CA13" s="147"/>
      <c r="CB13" s="128"/>
      <c r="CC13" s="143"/>
      <c r="CD13" s="129"/>
      <c r="CE13" s="129"/>
      <c r="CF13" s="121"/>
      <c r="CG13" s="121"/>
      <c r="CH13" s="121"/>
      <c r="CI13" s="121"/>
      <c r="CJ13" s="121"/>
      <c r="CK13" s="121"/>
      <c r="CN13" s="129"/>
      <c r="CX13" s="129"/>
      <c r="DH13" s="129"/>
      <c r="DR13" s="129"/>
      <c r="EB13" s="129"/>
      <c r="EL13" s="129"/>
      <c r="EV13" s="129"/>
      <c r="FF13" s="129"/>
      <c r="FP13" s="129"/>
      <c r="FZ13" s="129"/>
      <c r="GJ13" s="129"/>
      <c r="GT13" s="129"/>
      <c r="HD13" s="129"/>
      <c r="HN13" s="129"/>
      <c r="HX13" s="129"/>
      <c r="IH13" s="129"/>
      <c r="IR13" s="129"/>
      <c r="JB13" s="129"/>
    </row>
    <row r="14" spans="1:262" x14ac:dyDescent="0.3">
      <c r="A14" s="607" t="str">
        <f ca="1">IF(ISBLANK('Data Summary'!A16),"",'Data Summary'!A16)</f>
        <v/>
      </c>
      <c r="B14" s="68" t="s">
        <v>29</v>
      </c>
      <c r="C14" s="17">
        <v>0</v>
      </c>
      <c r="D14" s="44"/>
      <c r="E14" s="27"/>
      <c r="F14" s="27"/>
      <c r="G14" s="5"/>
      <c r="H14" s="5"/>
      <c r="I14" s="22"/>
      <c r="J14" s="9"/>
      <c r="K14" s="13"/>
      <c r="L14" s="68" t="s">
        <v>29</v>
      </c>
      <c r="M14" s="17">
        <v>0</v>
      </c>
      <c r="N14" s="44"/>
      <c r="O14" s="27"/>
      <c r="P14" s="27"/>
      <c r="Q14" s="5"/>
      <c r="R14" s="5"/>
      <c r="S14" s="22"/>
      <c r="T14" s="9"/>
      <c r="U14" s="13"/>
      <c r="V14" s="68" t="s">
        <v>29</v>
      </c>
      <c r="W14" s="17">
        <v>0</v>
      </c>
      <c r="X14" s="44"/>
      <c r="Y14" s="27"/>
      <c r="Z14" s="27"/>
      <c r="AA14" s="5"/>
      <c r="AB14" s="5"/>
      <c r="AC14" s="22"/>
      <c r="AD14" s="9"/>
      <c r="AE14" s="13"/>
      <c r="AF14" s="68" t="s">
        <v>29</v>
      </c>
      <c r="AG14" s="17">
        <v>0</v>
      </c>
      <c r="AH14" s="44"/>
      <c r="AI14" s="27"/>
      <c r="AJ14" s="27"/>
      <c r="AK14" s="5"/>
      <c r="AL14" s="5"/>
      <c r="AM14" s="22"/>
      <c r="AN14" s="9"/>
      <c r="AO14" s="13"/>
      <c r="AP14" s="68" t="s">
        <v>29</v>
      </c>
      <c r="AQ14" s="17">
        <v>0</v>
      </c>
      <c r="AR14" s="44"/>
      <c r="AS14" s="27"/>
      <c r="AT14" s="27"/>
      <c r="AU14" s="5"/>
      <c r="AV14" s="5"/>
      <c r="AW14" s="22"/>
      <c r="AX14" s="9"/>
      <c r="AY14" s="13"/>
      <c r="AZ14" s="68" t="s">
        <v>29</v>
      </c>
      <c r="BA14" s="17">
        <v>0</v>
      </c>
      <c r="BB14" s="44">
        <v>0</v>
      </c>
      <c r="BC14" s="27"/>
      <c r="BD14" s="27"/>
      <c r="BE14" s="5"/>
      <c r="BF14" s="5"/>
      <c r="BG14" s="22"/>
      <c r="BH14" s="9"/>
      <c r="BI14" s="13"/>
      <c r="BJ14" s="68" t="s">
        <v>29</v>
      </c>
      <c r="BK14" s="17">
        <v>0</v>
      </c>
      <c r="BL14" s="44"/>
      <c r="BM14" s="27"/>
      <c r="BN14" s="27"/>
      <c r="BO14" s="5"/>
      <c r="BP14" s="5"/>
      <c r="BQ14" s="22"/>
      <c r="BR14" s="9"/>
      <c r="BS14" s="13"/>
      <c r="BT14" s="68" t="s">
        <v>29</v>
      </c>
      <c r="BU14" s="17">
        <v>0</v>
      </c>
      <c r="BV14" s="44"/>
      <c r="BW14" s="27"/>
      <c r="BX14" s="27"/>
      <c r="BY14" s="5"/>
      <c r="BZ14" s="5"/>
      <c r="CA14" s="22"/>
      <c r="CB14" s="9"/>
      <c r="CC14" s="13"/>
      <c r="CE14" s="78"/>
      <c r="CF14" s="77"/>
      <c r="CG14" s="77"/>
      <c r="CH14" s="77"/>
      <c r="CI14" s="77"/>
      <c r="CJ14" s="77"/>
      <c r="CK14" s="77"/>
    </row>
    <row r="15" spans="1:262" s="1" customFormat="1" x14ac:dyDescent="0.3">
      <c r="A15" s="607" t="str">
        <f ca="1">IF(ISBLANK('Data Summary'!A17),"",'Data Summary'!A17)</f>
        <v/>
      </c>
      <c r="B15" s="68" t="s">
        <v>82</v>
      </c>
      <c r="C15" s="45">
        <v>0</v>
      </c>
      <c r="D15" s="27"/>
      <c r="E15" s="27"/>
      <c r="F15" s="27"/>
      <c r="G15" s="5"/>
      <c r="H15" s="5"/>
      <c r="I15" s="22"/>
      <c r="J15" s="9"/>
      <c r="K15" s="13"/>
      <c r="L15" s="68" t="s">
        <v>82</v>
      </c>
      <c r="M15" s="45">
        <v>0</v>
      </c>
      <c r="N15" s="27"/>
      <c r="O15" s="27"/>
      <c r="P15" s="27"/>
      <c r="Q15" s="5"/>
      <c r="R15" s="5"/>
      <c r="S15" s="22"/>
      <c r="T15" s="9"/>
      <c r="U15" s="13"/>
      <c r="V15" s="68" t="s">
        <v>82</v>
      </c>
      <c r="W15" s="45">
        <v>0</v>
      </c>
      <c r="X15" s="27"/>
      <c r="Y15" s="27"/>
      <c r="Z15" s="27"/>
      <c r="AA15" s="5"/>
      <c r="AB15" s="5"/>
      <c r="AC15" s="22"/>
      <c r="AD15" s="9"/>
      <c r="AE15" s="13"/>
      <c r="AF15" s="68" t="s">
        <v>82</v>
      </c>
      <c r="AG15" s="45">
        <v>0</v>
      </c>
      <c r="AH15" s="27"/>
      <c r="AI15" s="27"/>
      <c r="AJ15" s="27"/>
      <c r="AK15" s="5"/>
      <c r="AL15" s="5"/>
      <c r="AM15" s="22"/>
      <c r="AN15" s="9"/>
      <c r="AO15" s="13"/>
      <c r="AP15" s="68" t="s">
        <v>82</v>
      </c>
      <c r="AQ15" s="45">
        <v>0</v>
      </c>
      <c r="AR15" s="27"/>
      <c r="AS15" s="27"/>
      <c r="AT15" s="27"/>
      <c r="AU15" s="5"/>
      <c r="AV15" s="5"/>
      <c r="AW15" s="22"/>
      <c r="AX15" s="9"/>
      <c r="AY15" s="13"/>
      <c r="AZ15" s="68" t="s">
        <v>82</v>
      </c>
      <c r="BA15" s="45">
        <v>0</v>
      </c>
      <c r="BB15" s="27"/>
      <c r="BC15" s="27"/>
      <c r="BD15" s="27"/>
      <c r="BE15" s="5"/>
      <c r="BF15" s="5"/>
      <c r="BG15" s="22"/>
      <c r="BH15" s="9"/>
      <c r="BI15" s="13"/>
      <c r="BJ15" s="68" t="s">
        <v>82</v>
      </c>
      <c r="BK15" s="45">
        <v>0</v>
      </c>
      <c r="BL15" s="27"/>
      <c r="BM15" s="27"/>
      <c r="BN15" s="27"/>
      <c r="BO15" s="5"/>
      <c r="BP15" s="5"/>
      <c r="BQ15" s="22"/>
      <c r="BR15" s="9"/>
      <c r="BS15" s="13"/>
      <c r="BT15" s="68" t="s">
        <v>82</v>
      </c>
      <c r="BU15" s="45">
        <v>0</v>
      </c>
      <c r="BV15" s="27"/>
      <c r="BW15" s="27"/>
      <c r="BX15" s="27"/>
      <c r="BY15" s="5"/>
      <c r="BZ15" s="5"/>
      <c r="CA15" s="22"/>
      <c r="CB15" s="9"/>
      <c r="CC15" s="13"/>
      <c r="CD15" s="75"/>
      <c r="CE15" s="79"/>
      <c r="CF15" s="80"/>
      <c r="CG15" s="80"/>
      <c r="CH15" s="80"/>
      <c r="CI15" s="80"/>
      <c r="CJ15" s="80"/>
      <c r="CK15" s="80"/>
      <c r="CN15" s="75"/>
      <c r="CX15" s="75"/>
      <c r="DH15" s="75"/>
      <c r="DR15" s="75"/>
      <c r="EB15" s="75"/>
      <c r="EL15" s="75"/>
      <c r="EV15" s="75"/>
      <c r="FF15" s="75"/>
      <c r="FP15" s="75"/>
      <c r="FZ15" s="75"/>
      <c r="GJ15" s="75"/>
      <c r="GT15" s="75"/>
      <c r="HD15" s="75"/>
      <c r="HN15" s="75"/>
      <c r="HX15" s="75"/>
      <c r="IH15" s="75"/>
      <c r="IR15" s="75"/>
      <c r="JB15" s="75"/>
    </row>
    <row r="16" spans="1:262" s="1" customFormat="1" x14ac:dyDescent="0.3">
      <c r="A16" s="607" t="str">
        <f ca="1">IF(ISBLANK('Data Summary'!A18),"",'Data Summary'!A18)</f>
        <v/>
      </c>
      <c r="B16" s="69" t="s">
        <v>132</v>
      </c>
      <c r="C16" s="18">
        <v>1</v>
      </c>
      <c r="D16" s="44">
        <f>100-2.9</f>
        <v>97.1</v>
      </c>
      <c r="E16" s="27"/>
      <c r="F16" s="44">
        <f>100-2.9</f>
        <v>97.1</v>
      </c>
      <c r="G16" s="5"/>
      <c r="H16" s="5"/>
      <c r="I16" s="22"/>
      <c r="J16" s="9"/>
      <c r="K16" s="13"/>
      <c r="L16" s="69"/>
      <c r="M16" s="18"/>
      <c r="N16" s="44"/>
      <c r="O16" s="27"/>
      <c r="P16" s="44"/>
      <c r="Q16" s="5"/>
      <c r="R16" s="5"/>
      <c r="S16" s="22"/>
      <c r="T16" s="9"/>
      <c r="U16" s="13"/>
      <c r="V16" s="69"/>
      <c r="W16" s="18"/>
      <c r="X16" s="44"/>
      <c r="Y16" s="27"/>
      <c r="Z16" s="44"/>
      <c r="AA16" s="5"/>
      <c r="AB16" s="5"/>
      <c r="AC16" s="22"/>
      <c r="AD16" s="9"/>
      <c r="AE16" s="13"/>
      <c r="AF16" s="69" t="s">
        <v>184</v>
      </c>
      <c r="AG16" s="18">
        <v>1</v>
      </c>
      <c r="AH16" s="44">
        <v>99</v>
      </c>
      <c r="AI16" s="27"/>
      <c r="AJ16" s="44"/>
      <c r="AK16" s="5"/>
      <c r="AL16" s="5"/>
      <c r="AM16" s="22"/>
      <c r="AN16" s="9"/>
      <c r="AO16" s="13"/>
      <c r="AP16" s="69"/>
      <c r="AQ16" s="18"/>
      <c r="AR16" s="44"/>
      <c r="AS16" s="27"/>
      <c r="AT16" s="44"/>
      <c r="AU16" s="5"/>
      <c r="AV16" s="5"/>
      <c r="AW16" s="22"/>
      <c r="AX16" s="9"/>
      <c r="AY16" s="13"/>
      <c r="AZ16" s="69" t="s">
        <v>223</v>
      </c>
      <c r="BA16" s="18">
        <v>1</v>
      </c>
      <c r="BB16" s="44">
        <v>97.348484848484844</v>
      </c>
      <c r="BC16" s="27"/>
      <c r="BD16" s="44"/>
      <c r="BE16" s="5"/>
      <c r="BF16" s="5"/>
      <c r="BG16" s="22"/>
      <c r="BH16" s="9"/>
      <c r="BI16" s="13"/>
      <c r="BJ16" s="69" t="s">
        <v>237</v>
      </c>
      <c r="BK16" s="18">
        <v>1</v>
      </c>
      <c r="BL16" s="44">
        <v>99</v>
      </c>
      <c r="BM16" s="27"/>
      <c r="BN16" s="44"/>
      <c r="BO16" s="5"/>
      <c r="BP16" s="5"/>
      <c r="BQ16" s="22"/>
      <c r="BR16" s="9"/>
      <c r="BS16" s="13"/>
      <c r="BT16" s="69"/>
      <c r="BU16" s="18"/>
      <c r="BV16" s="44"/>
      <c r="BW16" s="27"/>
      <c r="BX16" s="44"/>
      <c r="BY16" s="5"/>
      <c r="BZ16" s="5"/>
      <c r="CA16" s="22"/>
      <c r="CB16" s="9"/>
      <c r="CC16" s="13"/>
      <c r="CD16" s="75"/>
      <c r="CE16" s="79"/>
      <c r="CF16" s="80"/>
      <c r="CG16" s="80"/>
      <c r="CH16" s="80"/>
      <c r="CI16" s="80"/>
      <c r="CJ16" s="80"/>
      <c r="CK16" s="80"/>
      <c r="CN16" s="75"/>
      <c r="CX16" s="75"/>
      <c r="DH16" s="75"/>
      <c r="DR16" s="75"/>
      <c r="EB16" s="75"/>
      <c r="EL16" s="75"/>
      <c r="EV16" s="75"/>
      <c r="FF16" s="75"/>
      <c r="FP16" s="75"/>
      <c r="FZ16" s="75"/>
      <c r="GJ16" s="75"/>
      <c r="GT16" s="75"/>
      <c r="HD16" s="75"/>
      <c r="HN16" s="75"/>
      <c r="HX16" s="75"/>
      <c r="IH16" s="75"/>
      <c r="IR16" s="75"/>
      <c r="JB16" s="75"/>
    </row>
    <row r="17" spans="1:262" s="1" customFormat="1" x14ac:dyDescent="0.3">
      <c r="A17" s="607" t="str">
        <f ca="1">IF(ISBLANK('Data Summary'!A19),"",'Data Summary'!A19)</f>
        <v/>
      </c>
      <c r="B17" s="69" t="s">
        <v>133</v>
      </c>
      <c r="C17" s="19">
        <v>1</v>
      </c>
      <c r="D17" s="27">
        <v>2.9</v>
      </c>
      <c r="E17" s="5"/>
      <c r="F17" s="27">
        <v>2.9</v>
      </c>
      <c r="G17" s="5"/>
      <c r="H17" s="5"/>
      <c r="I17" s="22"/>
      <c r="J17" s="9"/>
      <c r="K17" s="13"/>
      <c r="L17" s="69"/>
      <c r="M17" s="19"/>
      <c r="N17" s="27"/>
      <c r="O17" s="5"/>
      <c r="P17" s="27"/>
      <c r="Q17" s="5"/>
      <c r="R17" s="5"/>
      <c r="S17" s="22"/>
      <c r="T17" s="9"/>
      <c r="U17" s="13"/>
      <c r="V17" s="69"/>
      <c r="W17" s="19"/>
      <c r="X17" s="27"/>
      <c r="Y17" s="5"/>
      <c r="Z17" s="27"/>
      <c r="AA17" s="5"/>
      <c r="AB17" s="5"/>
      <c r="AC17" s="22"/>
      <c r="AD17" s="9"/>
      <c r="AE17" s="13"/>
      <c r="AF17" s="69"/>
      <c r="AG17" s="19"/>
      <c r="AH17" s="27"/>
      <c r="AI17" s="5"/>
      <c r="AJ17" s="27"/>
      <c r="AK17" s="5"/>
      <c r="AL17" s="5"/>
      <c r="AM17" s="22"/>
      <c r="AN17" s="9"/>
      <c r="AO17" s="13"/>
      <c r="AP17" s="69"/>
      <c r="AQ17" s="19"/>
      <c r="AR17" s="27"/>
      <c r="AS17" s="5"/>
      <c r="AT17" s="27"/>
      <c r="AU17" s="5"/>
      <c r="AV17" s="5"/>
      <c r="AW17" s="22"/>
      <c r="AX17" s="9"/>
      <c r="AY17" s="13"/>
      <c r="AZ17" s="69" t="s">
        <v>224</v>
      </c>
      <c r="BA17" s="19">
        <v>1</v>
      </c>
      <c r="BB17" s="27">
        <v>0</v>
      </c>
      <c r="BC17" s="5"/>
      <c r="BD17" s="27"/>
      <c r="BE17" s="5"/>
      <c r="BF17" s="5"/>
      <c r="BG17" s="22"/>
      <c r="BH17" s="9"/>
      <c r="BI17" s="13"/>
      <c r="BJ17" s="69"/>
      <c r="BK17" s="19"/>
      <c r="BL17" s="27"/>
      <c r="BM17" s="5"/>
      <c r="BN17" s="27"/>
      <c r="BO17" s="5"/>
      <c r="BP17" s="5"/>
      <c r="BQ17" s="22"/>
      <c r="BR17" s="9"/>
      <c r="BS17" s="13"/>
      <c r="BT17" s="69"/>
      <c r="BU17" s="19"/>
      <c r="BV17" s="27"/>
      <c r="BW17" s="5"/>
      <c r="BX17" s="27"/>
      <c r="BY17" s="5"/>
      <c r="BZ17" s="5"/>
      <c r="CA17" s="22"/>
      <c r="CB17" s="9"/>
      <c r="CC17" s="13"/>
      <c r="CD17" s="75"/>
      <c r="CE17" s="79"/>
      <c r="CF17" s="80"/>
      <c r="CG17" s="80"/>
      <c r="CH17" s="80"/>
      <c r="CI17" s="80"/>
      <c r="CJ17" s="80"/>
      <c r="CK17" s="80"/>
      <c r="CN17" s="75"/>
      <c r="CX17" s="75"/>
      <c r="DH17" s="75"/>
      <c r="DR17" s="75"/>
      <c r="EB17" s="75"/>
      <c r="EL17" s="75"/>
      <c r="EV17" s="75"/>
      <c r="FF17" s="75"/>
      <c r="FP17" s="75"/>
      <c r="FZ17" s="75"/>
      <c r="GJ17" s="75"/>
      <c r="GT17" s="75"/>
      <c r="HD17" s="75"/>
      <c r="HN17" s="75"/>
      <c r="HX17" s="75"/>
      <c r="IH17" s="75"/>
      <c r="IR17" s="75"/>
      <c r="JB17" s="75"/>
    </row>
    <row r="18" spans="1:262" s="1" customFormat="1" x14ac:dyDescent="0.3">
      <c r="A18" s="607" t="str">
        <f ca="1">IF(ISBLANK('Data Summary'!A20),"",'Data Summary'!A20)</f>
        <v/>
      </c>
      <c r="B18" s="69"/>
      <c r="C18" s="19"/>
      <c r="D18" s="5"/>
      <c r="E18" s="5"/>
      <c r="F18" s="5"/>
      <c r="G18" s="5"/>
      <c r="H18" s="5"/>
      <c r="I18" s="22"/>
      <c r="J18" s="9"/>
      <c r="K18" s="13"/>
      <c r="L18" s="69"/>
      <c r="M18" s="19"/>
      <c r="N18" s="5"/>
      <c r="O18" s="5"/>
      <c r="P18" s="5"/>
      <c r="Q18" s="5"/>
      <c r="R18" s="5"/>
      <c r="S18" s="22"/>
      <c r="T18" s="9"/>
      <c r="U18" s="13"/>
      <c r="V18" s="69"/>
      <c r="W18" s="19"/>
      <c r="X18" s="5"/>
      <c r="Y18" s="5"/>
      <c r="Z18" s="5"/>
      <c r="AA18" s="5"/>
      <c r="AB18" s="5"/>
      <c r="AC18" s="22"/>
      <c r="AD18" s="9"/>
      <c r="AE18" s="13"/>
      <c r="AF18" s="69"/>
      <c r="AG18" s="19"/>
      <c r="AH18" s="5"/>
      <c r="AI18" s="5"/>
      <c r="AJ18" s="5"/>
      <c r="AK18" s="5"/>
      <c r="AL18" s="5"/>
      <c r="AM18" s="22"/>
      <c r="AN18" s="9"/>
      <c r="AO18" s="13"/>
      <c r="AP18" s="69"/>
      <c r="AQ18" s="19"/>
      <c r="AR18" s="5"/>
      <c r="AS18" s="5"/>
      <c r="AT18" s="5"/>
      <c r="AU18" s="5"/>
      <c r="AV18" s="5"/>
      <c r="AW18" s="22"/>
      <c r="AX18" s="9"/>
      <c r="AY18" s="13"/>
      <c r="AZ18" s="69" t="s">
        <v>225</v>
      </c>
      <c r="BA18" s="19">
        <v>1</v>
      </c>
      <c r="BB18" s="5">
        <v>1.1363636363636365</v>
      </c>
      <c r="BC18" s="5"/>
      <c r="BD18" s="5"/>
      <c r="BE18" s="5"/>
      <c r="BF18" s="5"/>
      <c r="BG18" s="22"/>
      <c r="BH18" s="9"/>
      <c r="BI18" s="13"/>
      <c r="BJ18" s="69"/>
      <c r="BK18" s="19"/>
      <c r="BL18" s="5"/>
      <c r="BM18" s="5"/>
      <c r="BN18" s="5"/>
      <c r="BO18" s="5"/>
      <c r="BP18" s="5"/>
      <c r="BQ18" s="22"/>
      <c r="BR18" s="9"/>
      <c r="BS18" s="13"/>
      <c r="BT18" s="69"/>
      <c r="BU18" s="19"/>
      <c r="BV18" s="5"/>
      <c r="BW18" s="5"/>
      <c r="BX18" s="5"/>
      <c r="BY18" s="5"/>
      <c r="BZ18" s="5"/>
      <c r="CA18" s="22"/>
      <c r="CB18" s="9"/>
      <c r="CC18" s="13"/>
      <c r="CD18" s="75"/>
      <c r="CE18" s="79"/>
      <c r="CF18" s="80"/>
      <c r="CG18" s="80"/>
      <c r="CH18" s="80"/>
      <c r="CI18" s="80"/>
      <c r="CJ18" s="80"/>
      <c r="CK18" s="80"/>
      <c r="CN18" s="75"/>
      <c r="CX18" s="75"/>
      <c r="DH18" s="75"/>
      <c r="DR18" s="75"/>
      <c r="EB18" s="75"/>
      <c r="EL18" s="75"/>
      <c r="EV18" s="75"/>
      <c r="FF18" s="75"/>
      <c r="FP18" s="75"/>
      <c r="FZ18" s="75"/>
      <c r="GJ18" s="75"/>
      <c r="GT18" s="75"/>
      <c r="HD18" s="75"/>
      <c r="HN18" s="75"/>
      <c r="HX18" s="75"/>
      <c r="IH18" s="75"/>
      <c r="IR18" s="75"/>
      <c r="JB18" s="75"/>
    </row>
    <row r="19" spans="1:262" s="1" customFormat="1" x14ac:dyDescent="0.3">
      <c r="A19" s="607" t="str">
        <f ca="1">IF(ISBLANK('Data Summary'!A21),"",'Data Summary'!A21)</f>
        <v/>
      </c>
      <c r="B19" s="69"/>
      <c r="C19" s="19"/>
      <c r="D19" s="5"/>
      <c r="E19" s="5"/>
      <c r="F19" s="33"/>
      <c r="G19" s="5"/>
      <c r="H19" s="5"/>
      <c r="I19" s="22"/>
      <c r="J19" s="9"/>
      <c r="K19" s="13"/>
      <c r="L19" s="69"/>
      <c r="M19" s="19"/>
      <c r="N19" s="5"/>
      <c r="O19" s="5"/>
      <c r="P19" s="33"/>
      <c r="Q19" s="5"/>
      <c r="R19" s="5"/>
      <c r="S19" s="22"/>
      <c r="T19" s="9"/>
      <c r="U19" s="13"/>
      <c r="V19" s="69"/>
      <c r="W19" s="19"/>
      <c r="X19" s="5"/>
      <c r="Y19" s="5"/>
      <c r="Z19" s="33"/>
      <c r="AA19" s="5"/>
      <c r="AB19" s="5"/>
      <c r="AC19" s="22"/>
      <c r="AD19" s="9"/>
      <c r="AE19" s="13"/>
      <c r="AF19" s="69"/>
      <c r="AG19" s="19"/>
      <c r="AH19" s="5"/>
      <c r="AI19" s="5"/>
      <c r="AJ19" s="33"/>
      <c r="AK19" s="5"/>
      <c r="AL19" s="5"/>
      <c r="AM19" s="22"/>
      <c r="AN19" s="9"/>
      <c r="AO19" s="13"/>
      <c r="AP19" s="69"/>
      <c r="AQ19" s="19"/>
      <c r="AR19" s="5"/>
      <c r="AS19" s="5"/>
      <c r="AT19" s="33"/>
      <c r="AU19" s="5"/>
      <c r="AV19" s="5"/>
      <c r="AW19" s="22"/>
      <c r="AX19" s="9"/>
      <c r="AY19" s="13"/>
      <c r="AZ19" s="69" t="s">
        <v>226</v>
      </c>
      <c r="BA19" s="19">
        <v>0</v>
      </c>
      <c r="BB19" s="5">
        <v>1.5151515151515151</v>
      </c>
      <c r="BC19" s="5"/>
      <c r="BD19" s="33"/>
      <c r="BE19" s="5"/>
      <c r="BF19" s="5"/>
      <c r="BG19" s="22"/>
      <c r="BH19" s="9"/>
      <c r="BI19" s="13"/>
      <c r="BJ19" s="69"/>
      <c r="BK19" s="19"/>
      <c r="BL19" s="5"/>
      <c r="BM19" s="5"/>
      <c r="BN19" s="33"/>
      <c r="BO19" s="5"/>
      <c r="BP19" s="5"/>
      <c r="BQ19" s="22"/>
      <c r="BR19" s="9"/>
      <c r="BS19" s="13"/>
      <c r="BT19" s="69"/>
      <c r="BU19" s="19"/>
      <c r="BV19" s="5"/>
      <c r="BW19" s="5"/>
      <c r="BX19" s="33"/>
      <c r="BY19" s="5"/>
      <c r="BZ19" s="5"/>
      <c r="CA19" s="22"/>
      <c r="CB19" s="9"/>
      <c r="CC19" s="13"/>
      <c r="CD19" s="75"/>
      <c r="CE19" s="79"/>
      <c r="CF19" s="80"/>
      <c r="CG19" s="80"/>
      <c r="CH19" s="80"/>
      <c r="CI19" s="80"/>
      <c r="CJ19" s="80"/>
      <c r="CK19" s="80"/>
      <c r="CN19" s="75"/>
      <c r="CX19" s="75"/>
      <c r="DH19" s="75"/>
      <c r="DR19" s="75"/>
      <c r="EB19" s="75"/>
      <c r="EL19" s="75"/>
      <c r="EV19" s="75"/>
      <c r="FF19" s="75"/>
      <c r="FP19" s="75"/>
      <c r="FZ19" s="75"/>
      <c r="GJ19" s="75"/>
      <c r="GT19" s="75"/>
      <c r="HD19" s="75"/>
      <c r="HN19" s="75"/>
      <c r="HX19" s="75"/>
      <c r="IH19" s="75"/>
      <c r="IR19" s="75"/>
      <c r="JB19" s="75"/>
    </row>
    <row r="20" spans="1:262" s="1" customFormat="1" x14ac:dyDescent="0.3">
      <c r="A20" s="607" t="str">
        <f ca="1">IF(ISBLANK('Data Summary'!A22),"",'Data Summary'!A22)</f>
        <v/>
      </c>
      <c r="B20" s="69"/>
      <c r="C20" s="18"/>
      <c r="D20" s="5"/>
      <c r="E20" s="33"/>
      <c r="F20" s="33"/>
      <c r="G20" s="5"/>
      <c r="H20" s="5"/>
      <c r="I20" s="22"/>
      <c r="J20" s="9"/>
      <c r="K20" s="13"/>
      <c r="L20" s="69"/>
      <c r="M20" s="18"/>
      <c r="N20" s="5"/>
      <c r="O20" s="33"/>
      <c r="P20" s="33"/>
      <c r="Q20" s="5"/>
      <c r="R20" s="5"/>
      <c r="S20" s="22"/>
      <c r="T20" s="9"/>
      <c r="U20" s="13"/>
      <c r="V20" s="69"/>
      <c r="W20" s="18"/>
      <c r="X20" s="5"/>
      <c r="Y20" s="33"/>
      <c r="Z20" s="33"/>
      <c r="AA20" s="5"/>
      <c r="AB20" s="5"/>
      <c r="AC20" s="22"/>
      <c r="AD20" s="9"/>
      <c r="AE20" s="13"/>
      <c r="AF20" s="69"/>
      <c r="AG20" s="18"/>
      <c r="AH20" s="5"/>
      <c r="AI20" s="33"/>
      <c r="AJ20" s="33"/>
      <c r="AK20" s="5"/>
      <c r="AL20" s="5"/>
      <c r="AM20" s="22"/>
      <c r="AN20" s="9"/>
      <c r="AO20" s="13"/>
      <c r="AP20" s="69"/>
      <c r="AQ20" s="18"/>
      <c r="AR20" s="5"/>
      <c r="AS20" s="33"/>
      <c r="AT20" s="33"/>
      <c r="AU20" s="5"/>
      <c r="AV20" s="5"/>
      <c r="AW20" s="22"/>
      <c r="AX20" s="9"/>
      <c r="AY20" s="13"/>
      <c r="AZ20" s="69" t="s">
        <v>227</v>
      </c>
      <c r="BA20" s="18">
        <v>0</v>
      </c>
      <c r="BB20" s="5">
        <v>0</v>
      </c>
      <c r="BC20" s="33"/>
      <c r="BD20" s="33"/>
      <c r="BE20" s="5"/>
      <c r="BF20" s="5"/>
      <c r="BG20" s="22"/>
      <c r="BH20" s="9"/>
      <c r="BI20" s="13"/>
      <c r="BJ20" s="69"/>
      <c r="BK20" s="18"/>
      <c r="BL20" s="5"/>
      <c r="BM20" s="33"/>
      <c r="BN20" s="33"/>
      <c r="BO20" s="5"/>
      <c r="BP20" s="5"/>
      <c r="BQ20" s="22"/>
      <c r="BR20" s="9"/>
      <c r="BS20" s="13"/>
      <c r="BT20" s="69"/>
      <c r="BU20" s="18"/>
      <c r="BV20" s="5"/>
      <c r="BW20" s="33"/>
      <c r="BX20" s="33"/>
      <c r="BY20" s="5"/>
      <c r="BZ20" s="5"/>
      <c r="CA20" s="22"/>
      <c r="CB20" s="9"/>
      <c r="CC20" s="13"/>
      <c r="CD20" s="75"/>
      <c r="CE20" s="79"/>
      <c r="CF20" s="80"/>
      <c r="CG20" s="80"/>
      <c r="CH20" s="80"/>
      <c r="CI20" s="80"/>
      <c r="CJ20" s="80"/>
      <c r="CK20" s="80"/>
      <c r="CN20" s="75"/>
      <c r="CX20" s="75"/>
      <c r="DH20" s="75"/>
      <c r="DR20" s="75"/>
      <c r="EB20" s="75"/>
      <c r="EL20" s="75"/>
      <c r="EV20" s="75"/>
      <c r="FF20" s="75"/>
      <c r="FP20" s="75"/>
      <c r="FZ20" s="75"/>
      <c r="GJ20" s="75"/>
      <c r="GT20" s="75"/>
      <c r="HD20" s="75"/>
      <c r="HN20" s="75"/>
      <c r="HX20" s="75"/>
      <c r="IH20" s="75"/>
      <c r="IR20" s="75"/>
      <c r="JB20" s="75"/>
    </row>
    <row r="21" spans="1:262" s="1" customFormat="1" x14ac:dyDescent="0.3">
      <c r="A21" s="607" t="str">
        <f ca="1">IF(ISBLANK('Data Summary'!A23),"",'Data Summary'!A23)</f>
        <v/>
      </c>
      <c r="B21" s="69"/>
      <c r="C21" s="18"/>
      <c r="D21" s="33"/>
      <c r="E21" s="33"/>
      <c r="F21" s="33"/>
      <c r="G21" s="33"/>
      <c r="H21" s="33"/>
      <c r="I21" s="34"/>
      <c r="J21" s="9"/>
      <c r="K21" s="13"/>
      <c r="L21" s="69"/>
      <c r="M21" s="18"/>
      <c r="N21" s="33"/>
      <c r="O21" s="33"/>
      <c r="P21" s="33"/>
      <c r="Q21" s="33"/>
      <c r="R21" s="33"/>
      <c r="S21" s="34"/>
      <c r="T21" s="9"/>
      <c r="U21" s="13"/>
      <c r="V21" s="69"/>
      <c r="W21" s="18"/>
      <c r="X21" s="33"/>
      <c r="Y21" s="33"/>
      <c r="Z21" s="33"/>
      <c r="AA21" s="33"/>
      <c r="AB21" s="33"/>
      <c r="AC21" s="34"/>
      <c r="AD21" s="9"/>
      <c r="AE21" s="13"/>
      <c r="AF21" s="69"/>
      <c r="AG21" s="18"/>
      <c r="AH21" s="33"/>
      <c r="AI21" s="33"/>
      <c r="AJ21" s="33"/>
      <c r="AK21" s="33"/>
      <c r="AL21" s="33"/>
      <c r="AM21" s="34"/>
      <c r="AN21" s="9"/>
      <c r="AO21" s="13"/>
      <c r="AP21" s="69"/>
      <c r="AQ21" s="18"/>
      <c r="AR21" s="33"/>
      <c r="AS21" s="33"/>
      <c r="AT21" s="33"/>
      <c r="AU21" s="33"/>
      <c r="AV21" s="33"/>
      <c r="AW21" s="34"/>
      <c r="AX21" s="9"/>
      <c r="AY21" s="13"/>
      <c r="AZ21" s="69" t="s">
        <v>228</v>
      </c>
      <c r="BA21" s="18">
        <v>0</v>
      </c>
      <c r="BB21" s="33">
        <v>0</v>
      </c>
      <c r="BC21" s="33"/>
      <c r="BD21" s="33"/>
      <c r="BE21" s="33"/>
      <c r="BF21" s="33"/>
      <c r="BG21" s="34"/>
      <c r="BH21" s="9"/>
      <c r="BI21" s="13"/>
      <c r="BJ21" s="69"/>
      <c r="BK21" s="18"/>
      <c r="BL21" s="33"/>
      <c r="BM21" s="33"/>
      <c r="BN21" s="33"/>
      <c r="BO21" s="33"/>
      <c r="BP21" s="33"/>
      <c r="BQ21" s="34"/>
      <c r="BR21" s="9"/>
      <c r="BS21" s="13"/>
      <c r="BT21" s="69"/>
      <c r="BU21" s="18"/>
      <c r="BV21" s="33"/>
      <c r="BW21" s="33"/>
      <c r="BX21" s="33"/>
      <c r="BY21" s="33"/>
      <c r="BZ21" s="33"/>
      <c r="CA21" s="34"/>
      <c r="CB21" s="9"/>
      <c r="CC21" s="13"/>
      <c r="CD21" s="75"/>
      <c r="CE21" s="79"/>
      <c r="CF21" s="80"/>
      <c r="CG21" s="80"/>
      <c r="CH21" s="80"/>
      <c r="CI21" s="80"/>
      <c r="CJ21" s="80"/>
      <c r="CK21" s="80"/>
      <c r="CN21" s="75"/>
      <c r="CX21" s="75"/>
      <c r="DH21" s="75"/>
      <c r="DR21" s="75"/>
      <c r="EB21" s="75"/>
      <c r="EL21" s="75"/>
      <c r="EV21" s="75"/>
      <c r="FF21" s="75"/>
      <c r="FP21" s="75"/>
      <c r="FZ21" s="75"/>
      <c r="GJ21" s="75"/>
      <c r="GT21" s="75"/>
      <c r="HD21" s="75"/>
      <c r="HN21" s="75"/>
      <c r="HX21" s="75"/>
      <c r="IH21" s="75"/>
      <c r="IR21" s="75"/>
      <c r="JB21" s="75"/>
    </row>
    <row r="22" spans="1:262" s="1" customFormat="1" x14ac:dyDescent="0.3">
      <c r="A22" s="607" t="str">
        <f ca="1">IF(ISBLANK('Data Summary'!A24),"",'Data Summary'!A24)</f>
        <v/>
      </c>
      <c r="B22" s="69"/>
      <c r="C22" s="18"/>
      <c r="D22" s="33"/>
      <c r="E22" s="33"/>
      <c r="F22" s="33"/>
      <c r="G22" s="33"/>
      <c r="H22" s="33"/>
      <c r="I22" s="34"/>
      <c r="J22" s="9"/>
      <c r="K22" s="13"/>
      <c r="L22" s="69"/>
      <c r="M22" s="18"/>
      <c r="N22" s="33"/>
      <c r="O22" s="33"/>
      <c r="P22" s="33"/>
      <c r="Q22" s="33"/>
      <c r="R22" s="33"/>
      <c r="S22" s="34"/>
      <c r="T22" s="9"/>
      <c r="U22" s="13"/>
      <c r="V22" s="69"/>
      <c r="W22" s="18"/>
      <c r="X22" s="33"/>
      <c r="Y22" s="33"/>
      <c r="Z22" s="33"/>
      <c r="AA22" s="33"/>
      <c r="AB22" s="33"/>
      <c r="AC22" s="34"/>
      <c r="AD22" s="9"/>
      <c r="AE22" s="13"/>
      <c r="AF22" s="69"/>
      <c r="AG22" s="18"/>
      <c r="AH22" s="33"/>
      <c r="AI22" s="33"/>
      <c r="AJ22" s="33"/>
      <c r="AK22" s="33"/>
      <c r="AL22" s="33"/>
      <c r="AM22" s="34"/>
      <c r="AN22" s="9"/>
      <c r="AO22" s="13"/>
      <c r="AP22" s="69"/>
      <c r="AQ22" s="18"/>
      <c r="AR22" s="33"/>
      <c r="AS22" s="33"/>
      <c r="AT22" s="33"/>
      <c r="AU22" s="33"/>
      <c r="AV22" s="33"/>
      <c r="AW22" s="34"/>
      <c r="AX22" s="9"/>
      <c r="AY22" s="13"/>
      <c r="AZ22" s="69"/>
      <c r="BA22" s="18"/>
      <c r="BB22" s="33"/>
      <c r="BC22" s="33"/>
      <c r="BD22" s="33"/>
      <c r="BE22" s="33"/>
      <c r="BF22" s="33"/>
      <c r="BG22" s="34"/>
      <c r="BH22" s="9"/>
      <c r="BI22" s="13"/>
      <c r="BJ22" s="69"/>
      <c r="BK22" s="18"/>
      <c r="BL22" s="33"/>
      <c r="BM22" s="33"/>
      <c r="BN22" s="33"/>
      <c r="BO22" s="33"/>
      <c r="BP22" s="33"/>
      <c r="BQ22" s="34"/>
      <c r="BR22" s="9"/>
      <c r="BS22" s="13"/>
      <c r="BT22" s="69"/>
      <c r="BU22" s="18"/>
      <c r="BV22" s="33"/>
      <c r="BW22" s="33"/>
      <c r="BX22" s="33"/>
      <c r="BY22" s="33"/>
      <c r="BZ22" s="33"/>
      <c r="CA22" s="34"/>
      <c r="CB22" s="9"/>
      <c r="CC22" s="13"/>
      <c r="CD22" s="75"/>
      <c r="CE22" s="79"/>
      <c r="CF22" s="80"/>
      <c r="CG22" s="80"/>
      <c r="CH22" s="80"/>
      <c r="CI22" s="80"/>
      <c r="CJ22" s="80"/>
      <c r="CK22" s="80"/>
      <c r="CN22" s="75"/>
      <c r="CX22" s="75"/>
      <c r="DH22" s="75"/>
      <c r="DR22" s="75"/>
      <c r="EB22" s="75"/>
      <c r="EL22" s="75"/>
      <c r="EV22" s="75"/>
      <c r="FF22" s="75"/>
      <c r="FP22" s="75"/>
      <c r="FZ22" s="75"/>
      <c r="GJ22" s="75"/>
      <c r="GT22" s="75"/>
      <c r="HD22" s="75"/>
      <c r="HN22" s="75"/>
      <c r="HX22" s="75"/>
      <c r="IH22" s="75"/>
      <c r="IR22" s="75"/>
      <c r="JB22" s="75"/>
    </row>
    <row r="23" spans="1:262" s="1" customFormat="1" x14ac:dyDescent="0.3">
      <c r="A23" s="607" t="str">
        <f ca="1">IF(ISBLANK('Data Summary'!A25),"",'Data Summary'!A25)</f>
        <v/>
      </c>
      <c r="B23" s="69"/>
      <c r="C23" s="18"/>
      <c r="D23" s="33"/>
      <c r="E23" s="33"/>
      <c r="F23" s="33"/>
      <c r="G23" s="33"/>
      <c r="H23" s="33"/>
      <c r="I23" s="34"/>
      <c r="J23" s="9"/>
      <c r="K23" s="13"/>
      <c r="L23" s="69"/>
      <c r="M23" s="18"/>
      <c r="N23" s="33"/>
      <c r="O23" s="33"/>
      <c r="P23" s="33"/>
      <c r="Q23" s="33"/>
      <c r="R23" s="33"/>
      <c r="S23" s="34"/>
      <c r="T23" s="9"/>
      <c r="U23" s="13"/>
      <c r="V23" s="69"/>
      <c r="W23" s="18"/>
      <c r="X23" s="33"/>
      <c r="Y23" s="33"/>
      <c r="Z23" s="33"/>
      <c r="AA23" s="33"/>
      <c r="AB23" s="33"/>
      <c r="AC23" s="34"/>
      <c r="AD23" s="9"/>
      <c r="AE23" s="13"/>
      <c r="AF23" s="69"/>
      <c r="AG23" s="18"/>
      <c r="AH23" s="33"/>
      <c r="AI23" s="33"/>
      <c r="AJ23" s="33"/>
      <c r="AK23" s="33"/>
      <c r="AL23" s="33"/>
      <c r="AM23" s="34"/>
      <c r="AN23" s="9"/>
      <c r="AO23" s="13"/>
      <c r="AP23" s="69"/>
      <c r="AQ23" s="18"/>
      <c r="AR23" s="33"/>
      <c r="AS23" s="33"/>
      <c r="AT23" s="33"/>
      <c r="AU23" s="33"/>
      <c r="AV23" s="33"/>
      <c r="AW23" s="34"/>
      <c r="AX23" s="9"/>
      <c r="AY23" s="13"/>
      <c r="AZ23" s="69"/>
      <c r="BA23" s="18"/>
      <c r="BB23" s="33"/>
      <c r="BC23" s="33"/>
      <c r="BD23" s="33"/>
      <c r="BE23" s="33"/>
      <c r="BF23" s="33"/>
      <c r="BG23" s="34"/>
      <c r="BH23" s="9"/>
      <c r="BI23" s="13"/>
      <c r="BJ23" s="69"/>
      <c r="BK23" s="18"/>
      <c r="BL23" s="33"/>
      <c r="BM23" s="33"/>
      <c r="BN23" s="33"/>
      <c r="BO23" s="33"/>
      <c r="BP23" s="33"/>
      <c r="BQ23" s="34"/>
      <c r="BR23" s="9"/>
      <c r="BS23" s="13"/>
      <c r="BT23" s="69"/>
      <c r="BU23" s="18"/>
      <c r="BV23" s="33"/>
      <c r="BW23" s="33"/>
      <c r="BX23" s="33"/>
      <c r="BY23" s="33"/>
      <c r="BZ23" s="33"/>
      <c r="CA23" s="34"/>
      <c r="CB23" s="9"/>
      <c r="CC23" s="13"/>
      <c r="CD23" s="75"/>
      <c r="CE23" s="79"/>
      <c r="CF23" s="80"/>
      <c r="CG23" s="80"/>
      <c r="CH23" s="80"/>
      <c r="CI23" s="80"/>
      <c r="CJ23" s="80"/>
      <c r="CK23" s="80"/>
      <c r="CN23" s="75"/>
      <c r="CX23" s="75"/>
      <c r="DH23" s="75"/>
      <c r="DR23" s="75"/>
      <c r="EB23" s="75"/>
      <c r="EL23" s="75"/>
      <c r="EV23" s="75"/>
      <c r="FF23" s="75"/>
      <c r="FP23" s="75"/>
      <c r="FZ23" s="75"/>
      <c r="GJ23" s="75"/>
      <c r="GT23" s="75"/>
      <c r="HD23" s="75"/>
      <c r="HN23" s="75"/>
      <c r="HX23" s="75"/>
      <c r="IH23" s="75"/>
      <c r="IR23" s="75"/>
      <c r="JB23" s="75"/>
    </row>
    <row r="24" spans="1:262" s="1" customFormat="1" x14ac:dyDescent="0.3">
      <c r="A24" s="607" t="str">
        <f ca="1">IF(ISBLANK('Data Summary'!A26),"",'Data Summary'!A26)</f>
        <v/>
      </c>
      <c r="B24" s="69"/>
      <c r="C24" s="18"/>
      <c r="D24" s="33"/>
      <c r="E24" s="33"/>
      <c r="F24" s="33"/>
      <c r="G24" s="33"/>
      <c r="H24" s="33"/>
      <c r="I24" s="34"/>
      <c r="J24" s="9"/>
      <c r="K24" s="13"/>
      <c r="L24" s="69"/>
      <c r="M24" s="18"/>
      <c r="N24" s="33"/>
      <c r="O24" s="33"/>
      <c r="P24" s="33"/>
      <c r="Q24" s="33"/>
      <c r="R24" s="33"/>
      <c r="S24" s="34"/>
      <c r="T24" s="9"/>
      <c r="U24" s="13"/>
      <c r="V24" s="69"/>
      <c r="W24" s="18"/>
      <c r="X24" s="33"/>
      <c r="Y24" s="33"/>
      <c r="Z24" s="33"/>
      <c r="AA24" s="33"/>
      <c r="AB24" s="33"/>
      <c r="AC24" s="34"/>
      <c r="AD24" s="9"/>
      <c r="AE24" s="13"/>
      <c r="AF24" s="69"/>
      <c r="AG24" s="18"/>
      <c r="AH24" s="33"/>
      <c r="AI24" s="33"/>
      <c r="AJ24" s="33"/>
      <c r="AK24" s="33"/>
      <c r="AL24" s="33"/>
      <c r="AM24" s="34"/>
      <c r="AN24" s="9"/>
      <c r="AO24" s="13"/>
      <c r="AP24" s="69"/>
      <c r="AQ24" s="18"/>
      <c r="AR24" s="33"/>
      <c r="AS24" s="33"/>
      <c r="AT24" s="33"/>
      <c r="AU24" s="33"/>
      <c r="AV24" s="33"/>
      <c r="AW24" s="34"/>
      <c r="AX24" s="9"/>
      <c r="AY24" s="13"/>
      <c r="AZ24" s="69"/>
      <c r="BA24" s="18"/>
      <c r="BB24" s="33"/>
      <c r="BC24" s="33"/>
      <c r="BD24" s="33"/>
      <c r="BE24" s="33"/>
      <c r="BF24" s="33"/>
      <c r="BG24" s="34"/>
      <c r="BH24" s="9"/>
      <c r="BI24" s="13"/>
      <c r="BJ24" s="69"/>
      <c r="BK24" s="18"/>
      <c r="BL24" s="33"/>
      <c r="BM24" s="33"/>
      <c r="BN24" s="33"/>
      <c r="BO24" s="33"/>
      <c r="BP24" s="33"/>
      <c r="BQ24" s="34"/>
      <c r="BR24" s="9"/>
      <c r="BS24" s="13"/>
      <c r="BT24" s="69"/>
      <c r="BU24" s="18"/>
      <c r="BV24" s="33"/>
      <c r="BW24" s="33"/>
      <c r="BX24" s="33"/>
      <c r="BY24" s="33"/>
      <c r="BZ24" s="33"/>
      <c r="CA24" s="34"/>
      <c r="CB24" s="9"/>
      <c r="CC24" s="13"/>
      <c r="CD24" s="75"/>
      <c r="CE24" s="79"/>
      <c r="CF24" s="80"/>
      <c r="CG24" s="80"/>
      <c r="CH24" s="80"/>
      <c r="CI24" s="80"/>
      <c r="CJ24" s="80"/>
      <c r="CK24" s="80"/>
      <c r="CN24" s="75"/>
      <c r="CX24" s="75"/>
      <c r="DH24" s="75"/>
      <c r="DR24" s="75"/>
      <c r="EB24" s="75"/>
      <c r="EL24" s="75"/>
      <c r="EV24" s="75"/>
      <c r="FF24" s="75"/>
      <c r="FP24" s="75"/>
      <c r="FZ24" s="75"/>
      <c r="GJ24" s="75"/>
      <c r="GT24" s="75"/>
      <c r="HD24" s="75"/>
      <c r="HN24" s="75"/>
      <c r="HX24" s="75"/>
      <c r="IH24" s="75"/>
      <c r="IR24" s="75"/>
      <c r="JB24" s="75"/>
    </row>
    <row r="25" spans="1:262" s="1" customFormat="1" x14ac:dyDescent="0.3">
      <c r="A25" s="607" t="str">
        <f ca="1">IF(ISBLANK('Data Summary'!A27),"",'Data Summary'!A27)</f>
        <v/>
      </c>
      <c r="B25" s="69"/>
      <c r="C25" s="18"/>
      <c r="D25" s="33"/>
      <c r="E25" s="33"/>
      <c r="F25" s="33"/>
      <c r="G25" s="33"/>
      <c r="H25" s="33"/>
      <c r="I25" s="34"/>
      <c r="J25" s="9"/>
      <c r="K25" s="13"/>
      <c r="L25" s="69"/>
      <c r="M25" s="18"/>
      <c r="N25" s="33"/>
      <c r="O25" s="33"/>
      <c r="P25" s="33"/>
      <c r="Q25" s="33"/>
      <c r="R25" s="33"/>
      <c r="S25" s="34"/>
      <c r="T25" s="9"/>
      <c r="U25" s="13"/>
      <c r="V25" s="69"/>
      <c r="W25" s="18"/>
      <c r="X25" s="33"/>
      <c r="Y25" s="33"/>
      <c r="Z25" s="33"/>
      <c r="AA25" s="33"/>
      <c r="AB25" s="33"/>
      <c r="AC25" s="34"/>
      <c r="AD25" s="9"/>
      <c r="AE25" s="13"/>
      <c r="AF25" s="69"/>
      <c r="AG25" s="18"/>
      <c r="AH25" s="33"/>
      <c r="AI25" s="33"/>
      <c r="AJ25" s="33"/>
      <c r="AK25" s="33"/>
      <c r="AL25" s="33"/>
      <c r="AM25" s="34"/>
      <c r="AN25" s="9"/>
      <c r="AO25" s="13"/>
      <c r="AP25" s="69"/>
      <c r="AQ25" s="18"/>
      <c r="AR25" s="33"/>
      <c r="AS25" s="33"/>
      <c r="AT25" s="33"/>
      <c r="AU25" s="33"/>
      <c r="AV25" s="33"/>
      <c r="AW25" s="34"/>
      <c r="AX25" s="9"/>
      <c r="AY25" s="13"/>
      <c r="AZ25" s="69"/>
      <c r="BA25" s="18"/>
      <c r="BB25" s="33"/>
      <c r="BC25" s="33"/>
      <c r="BD25" s="33"/>
      <c r="BE25" s="33"/>
      <c r="BF25" s="33"/>
      <c r="BG25" s="34"/>
      <c r="BH25" s="9"/>
      <c r="BI25" s="13"/>
      <c r="BJ25" s="69"/>
      <c r="BK25" s="18"/>
      <c r="BL25" s="33"/>
      <c r="BM25" s="33"/>
      <c r="BN25" s="33"/>
      <c r="BO25" s="33"/>
      <c r="BP25" s="33"/>
      <c r="BQ25" s="34"/>
      <c r="BR25" s="9"/>
      <c r="BS25" s="13"/>
      <c r="BT25" s="69"/>
      <c r="BU25" s="18"/>
      <c r="BV25" s="33"/>
      <c r="BW25" s="33"/>
      <c r="BX25" s="33"/>
      <c r="BY25" s="33"/>
      <c r="BZ25" s="33"/>
      <c r="CA25" s="34"/>
      <c r="CB25" s="9"/>
      <c r="CC25" s="13"/>
      <c r="CD25" s="75"/>
      <c r="CE25" s="79"/>
      <c r="CF25" s="80"/>
      <c r="CG25" s="80"/>
      <c r="CH25" s="80"/>
      <c r="CI25" s="80"/>
      <c r="CJ25" s="80"/>
      <c r="CK25" s="80"/>
      <c r="CN25" s="75"/>
      <c r="CX25" s="75"/>
      <c r="DH25" s="75"/>
      <c r="DR25" s="75"/>
      <c r="EB25" s="75"/>
      <c r="EL25" s="75"/>
      <c r="EV25" s="75"/>
      <c r="FF25" s="75"/>
      <c r="FP25" s="75"/>
      <c r="FZ25" s="75"/>
      <c r="GJ25" s="75"/>
      <c r="GT25" s="75"/>
      <c r="HD25" s="75"/>
      <c r="HN25" s="75"/>
      <c r="HX25" s="75"/>
      <c r="IH25" s="75"/>
      <c r="IR25" s="75"/>
      <c r="JB25" s="75"/>
    </row>
    <row r="26" spans="1:262" s="1" customFormat="1" x14ac:dyDescent="0.3">
      <c r="A26" s="607" t="str">
        <f ca="1">IF(ISBLANK('Data Summary'!A28),"",'Data Summary'!A28)</f>
        <v/>
      </c>
      <c r="B26" s="69"/>
      <c r="C26" s="58"/>
      <c r="D26" s="11"/>
      <c r="E26" s="11"/>
      <c r="F26" s="11"/>
      <c r="G26" s="11"/>
      <c r="H26" s="11"/>
      <c r="I26" s="59"/>
      <c r="J26" s="9"/>
      <c r="K26" s="13"/>
      <c r="L26" s="69"/>
      <c r="M26" s="58"/>
      <c r="N26" s="11"/>
      <c r="O26" s="11"/>
      <c r="P26" s="11"/>
      <c r="Q26" s="11"/>
      <c r="R26" s="11"/>
      <c r="S26" s="59"/>
      <c r="T26" s="9"/>
      <c r="U26" s="13"/>
      <c r="V26" s="69"/>
      <c r="W26" s="58"/>
      <c r="X26" s="11"/>
      <c r="Y26" s="11"/>
      <c r="Z26" s="11"/>
      <c r="AA26" s="11"/>
      <c r="AB26" s="11"/>
      <c r="AC26" s="59"/>
      <c r="AD26" s="9"/>
      <c r="AE26" s="13"/>
      <c r="AF26" s="69"/>
      <c r="AG26" s="58"/>
      <c r="AH26" s="11"/>
      <c r="AI26" s="11"/>
      <c r="AJ26" s="11"/>
      <c r="AK26" s="11"/>
      <c r="AL26" s="11"/>
      <c r="AM26" s="59"/>
      <c r="AN26" s="9"/>
      <c r="AO26" s="13"/>
      <c r="AP26" s="69"/>
      <c r="AQ26" s="58"/>
      <c r="AR26" s="11"/>
      <c r="AS26" s="11"/>
      <c r="AT26" s="11"/>
      <c r="AU26" s="11"/>
      <c r="AV26" s="11"/>
      <c r="AW26" s="59"/>
      <c r="AX26" s="9"/>
      <c r="AY26" s="13"/>
      <c r="AZ26" s="69"/>
      <c r="BA26" s="58"/>
      <c r="BB26" s="11"/>
      <c r="BC26" s="11"/>
      <c r="BD26" s="11"/>
      <c r="BE26" s="11"/>
      <c r="BF26" s="11"/>
      <c r="BG26" s="59"/>
      <c r="BH26" s="9"/>
      <c r="BI26" s="13"/>
      <c r="BJ26" s="69"/>
      <c r="BK26" s="58"/>
      <c r="BL26" s="11"/>
      <c r="BM26" s="11"/>
      <c r="BN26" s="11"/>
      <c r="BO26" s="11"/>
      <c r="BP26" s="11"/>
      <c r="BQ26" s="59"/>
      <c r="BR26" s="9"/>
      <c r="BS26" s="13"/>
      <c r="BT26" s="69"/>
      <c r="BU26" s="58"/>
      <c r="BV26" s="11"/>
      <c r="BW26" s="11"/>
      <c r="BX26" s="11"/>
      <c r="BY26" s="11"/>
      <c r="BZ26" s="11"/>
      <c r="CA26" s="59"/>
      <c r="CB26" s="9"/>
      <c r="CC26" s="13"/>
      <c r="CD26" s="75"/>
      <c r="CE26" s="79"/>
      <c r="CF26" s="80"/>
      <c r="CG26" s="80"/>
      <c r="CH26" s="80"/>
      <c r="CI26" s="80"/>
      <c r="CJ26" s="80"/>
      <c r="CK26" s="80"/>
      <c r="CN26" s="75"/>
      <c r="CX26" s="75"/>
      <c r="DH26" s="75"/>
      <c r="DR26" s="75"/>
      <c r="EB26" s="75"/>
      <c r="EL26" s="75"/>
      <c r="EV26" s="75"/>
      <c r="FF26" s="75"/>
      <c r="FP26" s="75"/>
      <c r="FZ26" s="75"/>
      <c r="GJ26" s="75"/>
      <c r="GT26" s="75"/>
      <c r="HD26" s="75"/>
      <c r="HN26" s="75"/>
      <c r="HX26" s="75"/>
      <c r="IH26" s="75"/>
      <c r="IR26" s="75"/>
      <c r="JB26" s="75"/>
    </row>
    <row r="27" spans="1:262" s="1" customFormat="1" ht="93" customHeight="1" x14ac:dyDescent="0.3">
      <c r="A27" s="184" t="str">
        <f ca="1">IF(ISBLANK('Data Summary'!A29),"",'Data Summary'!A29)</f>
        <v/>
      </c>
      <c r="B27" s="70" t="str">
        <f>HLOOKUP(Introduction!$G$4,nametranslations,111,FALSE)</f>
        <v>Notes</v>
      </c>
      <c r="C27" s="347" t="s">
        <v>138</v>
      </c>
      <c r="D27" s="348"/>
      <c r="E27" s="348"/>
      <c r="F27" s="348"/>
      <c r="G27" s="348"/>
      <c r="H27" s="348"/>
      <c r="I27" s="349"/>
      <c r="J27" s="9"/>
      <c r="K27" s="13"/>
      <c r="L27" s="70" t="str">
        <f>HLOOKUP(Introduction!$G$4,nametranslations,111,FALSE)</f>
        <v>Notes</v>
      </c>
      <c r="M27" s="347" t="s">
        <v>142</v>
      </c>
      <c r="N27" s="348"/>
      <c r="O27" s="348"/>
      <c r="P27" s="348"/>
      <c r="Q27" s="348"/>
      <c r="R27" s="348"/>
      <c r="S27" s="349"/>
      <c r="T27" s="9"/>
      <c r="U27" s="13"/>
      <c r="V27" s="70" t="str">
        <f>HLOOKUP(Introduction!$G$4,nametranslations,111,FALSE)</f>
        <v>Notes</v>
      </c>
      <c r="W27" s="350"/>
      <c r="X27" s="351"/>
      <c r="Y27" s="351"/>
      <c r="Z27" s="351"/>
      <c r="AA27" s="351"/>
      <c r="AB27" s="351"/>
      <c r="AC27" s="352"/>
      <c r="AD27" s="9"/>
      <c r="AE27" s="13"/>
      <c r="AF27" s="70" t="str">
        <f>HLOOKUP(Introduction!$G$4,nametranslations,111,FALSE)</f>
        <v>Notes</v>
      </c>
      <c r="AG27" s="350" t="s">
        <v>188</v>
      </c>
      <c r="AH27" s="351"/>
      <c r="AI27" s="351"/>
      <c r="AJ27" s="351"/>
      <c r="AK27" s="351"/>
      <c r="AL27" s="351"/>
      <c r="AM27" s="352"/>
      <c r="AN27" s="9"/>
      <c r="AO27" s="13"/>
      <c r="AP27" s="70" t="str">
        <f>HLOOKUP(Introduction!$G$4,nametranslations,111,FALSE)</f>
        <v>Notes</v>
      </c>
      <c r="AQ27" s="350"/>
      <c r="AR27" s="351"/>
      <c r="AS27" s="351"/>
      <c r="AT27" s="351"/>
      <c r="AU27" s="351"/>
      <c r="AV27" s="351"/>
      <c r="AW27" s="352"/>
      <c r="AX27" s="9"/>
      <c r="AY27" s="13"/>
      <c r="AZ27" s="70" t="str">
        <f>HLOOKUP(Introduction!$G$4,nametranslations,111,FALSE)</f>
        <v>Notes</v>
      </c>
      <c r="BA27" s="350" t="s">
        <v>188</v>
      </c>
      <c r="BB27" s="351"/>
      <c r="BC27" s="351"/>
      <c r="BD27" s="351"/>
      <c r="BE27" s="351"/>
      <c r="BF27" s="351"/>
      <c r="BG27" s="352"/>
      <c r="BH27" s="9"/>
      <c r="BI27" s="13"/>
      <c r="BJ27" s="70" t="str">
        <f>HLOOKUP(Introduction!$G$4,nametranslations,111,FALSE)</f>
        <v>Notes</v>
      </c>
      <c r="BK27" s="350" t="s">
        <v>239</v>
      </c>
      <c r="BL27" s="351"/>
      <c r="BM27" s="351"/>
      <c r="BN27" s="351"/>
      <c r="BO27" s="351"/>
      <c r="BP27" s="351"/>
      <c r="BQ27" s="352"/>
      <c r="BR27" s="9"/>
      <c r="BS27" s="13"/>
      <c r="BT27" s="70" t="str">
        <f>HLOOKUP(Introduction!$G$4,nametranslations,111,FALSE)</f>
        <v>Notes</v>
      </c>
      <c r="BU27" s="350" t="s">
        <v>254</v>
      </c>
      <c r="BV27" s="351"/>
      <c r="BW27" s="351"/>
      <c r="BX27" s="351"/>
      <c r="BY27" s="351"/>
      <c r="BZ27" s="351"/>
      <c r="CA27" s="352"/>
      <c r="CB27" s="9"/>
      <c r="CC27" s="13"/>
      <c r="CD27" s="75"/>
      <c r="CE27" s="354"/>
      <c r="CF27" s="354"/>
      <c r="CG27" s="354"/>
      <c r="CH27" s="354"/>
      <c r="CI27" s="354"/>
      <c r="CJ27" s="354"/>
      <c r="CK27" s="354"/>
      <c r="CN27" s="75"/>
      <c r="CX27" s="75"/>
      <c r="DH27" s="75"/>
      <c r="DR27" s="75"/>
      <c r="EB27" s="75"/>
      <c r="EL27" s="75"/>
      <c r="EV27" s="75"/>
      <c r="FF27" s="75"/>
      <c r="FP27" s="75"/>
      <c r="FZ27" s="75"/>
      <c r="GJ27" s="75"/>
      <c r="GT27" s="75"/>
      <c r="HD27" s="75"/>
      <c r="HN27" s="75"/>
      <c r="HX27" s="75"/>
      <c r="IH27" s="75"/>
      <c r="IR27" s="75"/>
      <c r="JB27" s="75"/>
    </row>
    <row r="28" spans="1:262" s="1" customFormat="1" ht="15.75" customHeight="1" x14ac:dyDescent="0.3">
      <c r="A28" s="184" t="str">
        <f ca="1">IF(ISBLANK('Data Summary'!A30),"",'Data Summary'!A30)</f>
        <v/>
      </c>
      <c r="B28" s="70"/>
      <c r="C28" s="10" t="str">
        <f>HLOOKUP(Introduction!$G$4,nametranslations,112,FALSE)</f>
        <v>Facility estimate used</v>
      </c>
      <c r="D28" s="29"/>
      <c r="E28" s="29"/>
      <c r="F28" s="29"/>
      <c r="G28" s="29"/>
      <c r="H28" s="29"/>
      <c r="I28" s="53"/>
      <c r="J28" s="9"/>
      <c r="K28" s="13"/>
      <c r="L28" s="70"/>
      <c r="M28" s="10" t="str">
        <f>HLOOKUP(Introduction!$G$4,nametranslations,112,FALSE)</f>
        <v>Facility estimate used</v>
      </c>
      <c r="N28" s="29"/>
      <c r="O28" s="29"/>
      <c r="P28" s="29"/>
      <c r="Q28" s="29"/>
      <c r="R28" s="29"/>
      <c r="S28" s="53"/>
      <c r="T28" s="9"/>
      <c r="U28" s="13"/>
      <c r="V28" s="70"/>
      <c r="W28" s="10" t="str">
        <f>HLOOKUP(Introduction!$G$4,nametranslations,112,FALSE)</f>
        <v>Facility estimate used</v>
      </c>
      <c r="X28" s="29"/>
      <c r="Y28" s="29"/>
      <c r="Z28" s="29"/>
      <c r="AA28" s="29"/>
      <c r="AB28" s="29"/>
      <c r="AC28" s="53"/>
      <c r="AD28" s="9"/>
      <c r="AE28" s="13"/>
      <c r="AF28" s="70"/>
      <c r="AG28" s="10" t="str">
        <f>HLOOKUP(Introduction!$G$4,nametranslations,112,FALSE)</f>
        <v>Facility estimate used</v>
      </c>
      <c r="AH28" s="29"/>
      <c r="AI28" s="29"/>
      <c r="AJ28" s="29"/>
      <c r="AK28" s="29"/>
      <c r="AL28" s="29"/>
      <c r="AM28" s="53"/>
      <c r="AN28" s="9"/>
      <c r="AO28" s="13"/>
      <c r="AP28" s="70"/>
      <c r="AQ28" s="10" t="str">
        <f>HLOOKUP(Introduction!$G$4,nametranslations,112,FALSE)</f>
        <v>Facility estimate used</v>
      </c>
      <c r="AR28" s="29"/>
      <c r="AS28" s="29"/>
      <c r="AT28" s="29"/>
      <c r="AU28" s="29"/>
      <c r="AV28" s="29"/>
      <c r="AW28" s="53"/>
      <c r="AX28" s="9"/>
      <c r="AY28" s="13"/>
      <c r="AZ28" s="70"/>
      <c r="BA28" s="10" t="str">
        <f>HLOOKUP(Introduction!$G$4,nametranslations,112,FALSE)</f>
        <v>Facility estimate used</v>
      </c>
      <c r="BB28" s="29" t="s">
        <v>141</v>
      </c>
      <c r="BC28" s="29"/>
      <c r="BD28" s="29"/>
      <c r="BE28" s="29"/>
      <c r="BF28" s="29"/>
      <c r="BG28" s="53"/>
      <c r="BH28" s="9"/>
      <c r="BI28" s="13"/>
      <c r="BJ28" s="70"/>
      <c r="BK28" s="10" t="str">
        <f>HLOOKUP(Introduction!$G$4,nametranslations,112,FALSE)</f>
        <v>Facility estimate used</v>
      </c>
      <c r="BL28" s="29"/>
      <c r="BM28" s="29"/>
      <c r="BN28" s="29"/>
      <c r="BO28" s="29"/>
      <c r="BP28" s="29"/>
      <c r="BQ28" s="53"/>
      <c r="BR28" s="9"/>
      <c r="BS28" s="13"/>
      <c r="BT28" s="70"/>
      <c r="BU28" s="10" t="str">
        <f>HLOOKUP(Introduction!$G$4,nametranslations,112,FALSE)</f>
        <v>Facility estimate used</v>
      </c>
      <c r="BV28" s="29"/>
      <c r="BW28" s="29"/>
      <c r="BX28" s="29"/>
      <c r="BY28" s="29"/>
      <c r="BZ28" s="29"/>
      <c r="CA28" s="53"/>
      <c r="CB28" s="9"/>
      <c r="CC28" s="13"/>
      <c r="CD28" s="75"/>
      <c r="CE28" s="75"/>
      <c r="CF28" s="79"/>
      <c r="CG28" s="79"/>
      <c r="CH28" s="79"/>
      <c r="CI28" s="79"/>
      <c r="CJ28" s="79"/>
      <c r="CK28" s="79"/>
      <c r="CN28" s="75"/>
      <c r="CX28" s="75"/>
      <c r="DH28" s="75"/>
      <c r="DR28" s="75"/>
      <c r="EB28" s="75"/>
      <c r="EL28" s="75"/>
      <c r="EV28" s="75"/>
      <c r="FF28" s="75"/>
      <c r="FP28" s="75"/>
      <c r="FZ28" s="75"/>
      <c r="GJ28" s="75"/>
      <c r="GT28" s="75"/>
      <c r="HD28" s="75"/>
      <c r="HN28" s="75"/>
      <c r="HX28" s="75"/>
      <c r="IH28" s="75"/>
      <c r="IR28" s="75"/>
      <c r="JB28" s="75"/>
    </row>
    <row r="29" spans="1:262" s="1" customFormat="1" ht="15" customHeight="1" x14ac:dyDescent="0.3">
      <c r="A29" s="184" t="str">
        <f ca="1">IF(ISBLANK('Data Summary'!A31),"",'Data Summary'!A31)</f>
        <v/>
      </c>
      <c r="B29" s="70"/>
      <c r="C29" s="10" t="str">
        <f>HLOOKUP(Introduction!$G$4,nametranslations,113,FALSE)</f>
        <v>Improved estimate used</v>
      </c>
      <c r="D29" s="29" t="s">
        <v>131</v>
      </c>
      <c r="E29" s="29"/>
      <c r="F29" s="29" t="s">
        <v>131</v>
      </c>
      <c r="G29" s="29"/>
      <c r="H29" s="29"/>
      <c r="I29" s="53"/>
      <c r="J29" s="9"/>
      <c r="K29" s="13"/>
      <c r="L29" s="70"/>
      <c r="M29" s="10" t="str">
        <f>HLOOKUP(Introduction!$G$4,nametranslations,113,FALSE)</f>
        <v>Improved estimate used</v>
      </c>
      <c r="N29" s="29"/>
      <c r="O29" s="29"/>
      <c r="P29" s="29"/>
      <c r="Q29" s="29"/>
      <c r="R29" s="29"/>
      <c r="S29" s="53"/>
      <c r="T29" s="9"/>
      <c r="U29" s="13"/>
      <c r="V29" s="70"/>
      <c r="W29" s="10" t="str">
        <f>HLOOKUP(Introduction!$G$4,nametranslations,113,FALSE)</f>
        <v>Improved estimate used</v>
      </c>
      <c r="X29" s="29"/>
      <c r="Y29" s="29"/>
      <c r="Z29" s="29"/>
      <c r="AA29" s="29"/>
      <c r="AB29" s="29"/>
      <c r="AC29" s="53"/>
      <c r="AD29" s="9"/>
      <c r="AE29" s="13"/>
      <c r="AF29" s="70"/>
      <c r="AG29" s="10" t="str">
        <f>HLOOKUP(Introduction!$G$4,nametranslations,113,FALSE)</f>
        <v>Improved estimate used</v>
      </c>
      <c r="AH29" s="29" t="s">
        <v>141</v>
      </c>
      <c r="AI29" s="29"/>
      <c r="AJ29" s="29"/>
      <c r="AK29" s="29"/>
      <c r="AL29" s="29"/>
      <c r="AM29" s="53"/>
      <c r="AN29" s="9"/>
      <c r="AO29" s="13"/>
      <c r="AP29" s="70"/>
      <c r="AQ29" s="10" t="str">
        <f>HLOOKUP(Introduction!$G$4,nametranslations,113,FALSE)</f>
        <v>Improved estimate used</v>
      </c>
      <c r="AR29" s="29"/>
      <c r="AS29" s="29"/>
      <c r="AT29" s="29"/>
      <c r="AU29" s="29"/>
      <c r="AV29" s="29"/>
      <c r="AW29" s="53"/>
      <c r="AX29" s="9"/>
      <c r="AY29" s="13"/>
      <c r="AZ29" s="70"/>
      <c r="BA29" s="10" t="str">
        <f>HLOOKUP(Introduction!$G$4,nametranslations,113,FALSE)</f>
        <v>Improved estimate used</v>
      </c>
      <c r="BB29" s="29" t="s">
        <v>141</v>
      </c>
      <c r="BC29" s="29"/>
      <c r="BD29" s="29"/>
      <c r="BE29" s="29"/>
      <c r="BF29" s="29"/>
      <c r="BG29" s="53"/>
      <c r="BH29" s="9"/>
      <c r="BI29" s="13"/>
      <c r="BJ29" s="70"/>
      <c r="BK29" s="10" t="str">
        <f>HLOOKUP(Introduction!$G$4,nametranslations,113,FALSE)</f>
        <v>Improved estimate used</v>
      </c>
      <c r="BL29" s="29" t="s">
        <v>141</v>
      </c>
      <c r="BM29" s="29"/>
      <c r="BN29" s="29"/>
      <c r="BO29" s="29"/>
      <c r="BP29" s="29"/>
      <c r="BQ29" s="53"/>
      <c r="BR29" s="9"/>
      <c r="BS29" s="13"/>
      <c r="BT29" s="70"/>
      <c r="BU29" s="10" t="str">
        <f>HLOOKUP(Introduction!$G$4,nametranslations,113,FALSE)</f>
        <v>Improved estimate used</v>
      </c>
      <c r="BV29" s="29"/>
      <c r="BW29" s="29"/>
      <c r="BX29" s="29"/>
      <c r="BY29" s="29"/>
      <c r="BZ29" s="29"/>
      <c r="CA29" s="53"/>
      <c r="CB29" s="9"/>
      <c r="CC29" s="13"/>
      <c r="CD29" s="75"/>
      <c r="CE29" s="75"/>
      <c r="CF29" s="79"/>
      <c r="CG29" s="79"/>
      <c r="CH29" s="79"/>
      <c r="CI29" s="79"/>
      <c r="CJ29" s="79"/>
      <c r="CK29" s="79"/>
      <c r="CN29" s="75"/>
      <c r="CX29" s="75"/>
      <c r="DH29" s="75"/>
      <c r="DR29" s="75"/>
      <c r="EB29" s="75"/>
      <c r="EL29" s="75"/>
      <c r="EV29" s="75"/>
      <c r="FF29" s="75"/>
      <c r="FP29" s="75"/>
      <c r="FZ29" s="75"/>
      <c r="GJ29" s="75"/>
      <c r="GT29" s="75"/>
      <c r="HD29" s="75"/>
      <c r="HN29" s="75"/>
      <c r="HX29" s="75"/>
      <c r="IH29" s="75"/>
      <c r="IR29" s="75"/>
      <c r="JB29" s="75"/>
    </row>
    <row r="30" spans="1:262" s="1" customFormat="1" ht="21" customHeight="1" x14ac:dyDescent="0.3">
      <c r="A30" s="184" t="str">
        <f ca="1">IF(ISBLANK('Data Summary'!A32),"",'Data Summary'!A32)</f>
        <v/>
      </c>
      <c r="B30" s="70"/>
      <c r="C30" s="10" t="str">
        <f>HLOOKUP(Introduction!$G$4,nametranslations,122,FALSE)</f>
        <v>Improved &amp; usable estimate used</v>
      </c>
      <c r="D30" s="29"/>
      <c r="E30" s="29"/>
      <c r="F30" s="29"/>
      <c r="G30" s="29"/>
      <c r="H30" s="29"/>
      <c r="I30" s="53"/>
      <c r="J30" s="9"/>
      <c r="K30" s="13"/>
      <c r="L30" s="70"/>
      <c r="M30" s="10" t="str">
        <f>HLOOKUP(Introduction!$G$4,nametranslations,122,FALSE)</f>
        <v>Improved &amp; usable estimate used</v>
      </c>
      <c r="N30" s="29"/>
      <c r="O30" s="29"/>
      <c r="P30" s="29"/>
      <c r="Q30" s="29"/>
      <c r="R30" s="29"/>
      <c r="S30" s="53"/>
      <c r="T30" s="9"/>
      <c r="U30" s="13"/>
      <c r="V30" s="70"/>
      <c r="W30" s="10" t="str">
        <f>HLOOKUP(Introduction!$G$4,nametranslations,122,FALSE)</f>
        <v>Improved &amp; usable estimate used</v>
      </c>
      <c r="X30" s="29"/>
      <c r="Y30" s="29"/>
      <c r="Z30" s="29"/>
      <c r="AA30" s="29"/>
      <c r="AB30" s="29"/>
      <c r="AC30" s="53"/>
      <c r="AD30" s="9"/>
      <c r="AE30" s="13"/>
      <c r="AF30" s="70"/>
      <c r="AG30" s="10" t="str">
        <f>HLOOKUP(Introduction!$G$4,nametranslations,122,FALSE)</f>
        <v>Improved &amp; usable estimate used</v>
      </c>
      <c r="AH30" s="29"/>
      <c r="AI30" s="29"/>
      <c r="AJ30" s="29"/>
      <c r="AK30" s="29"/>
      <c r="AL30" s="29"/>
      <c r="AM30" s="53"/>
      <c r="AN30" s="9"/>
      <c r="AO30" s="13"/>
      <c r="AP30" s="70"/>
      <c r="AQ30" s="10" t="str">
        <f>HLOOKUP(Introduction!$G$4,nametranslations,122,FALSE)</f>
        <v>Improved &amp; usable estimate used</v>
      </c>
      <c r="AR30" s="29"/>
      <c r="AS30" s="29"/>
      <c r="AT30" s="29"/>
      <c r="AU30" s="29"/>
      <c r="AV30" s="29"/>
      <c r="AW30" s="53"/>
      <c r="AX30" s="9"/>
      <c r="AY30" s="13"/>
      <c r="AZ30" s="70"/>
      <c r="BA30" s="10" t="str">
        <f>HLOOKUP(Introduction!$G$4,nametranslations,122,FALSE)</f>
        <v>Improved &amp; usable estimate used</v>
      </c>
      <c r="BB30" s="29" t="s">
        <v>141</v>
      </c>
      <c r="BC30" s="29"/>
      <c r="BD30" s="29"/>
      <c r="BE30" s="29"/>
      <c r="BF30" s="29"/>
      <c r="BG30" s="53"/>
      <c r="BH30" s="9"/>
      <c r="BI30" s="13"/>
      <c r="BJ30" s="70"/>
      <c r="BK30" s="10" t="str">
        <f>HLOOKUP(Introduction!$G$4,nametranslations,122,FALSE)</f>
        <v>Improved &amp; usable estimate used</v>
      </c>
      <c r="BL30" s="29"/>
      <c r="BM30" s="29"/>
      <c r="BN30" s="29"/>
      <c r="BO30" s="29"/>
      <c r="BP30" s="29"/>
      <c r="BQ30" s="53"/>
      <c r="BR30" s="9"/>
      <c r="BS30" s="13"/>
      <c r="BT30" s="70"/>
      <c r="BU30" s="10" t="str">
        <f>HLOOKUP(Introduction!$G$4,nametranslations,122,FALSE)</f>
        <v>Improved &amp; usable estimate used</v>
      </c>
      <c r="BV30" s="29"/>
      <c r="BW30" s="29"/>
      <c r="BX30" s="29"/>
      <c r="BY30" s="29"/>
      <c r="BZ30" s="29"/>
      <c r="CA30" s="53"/>
      <c r="CB30" s="9"/>
      <c r="CC30" s="13"/>
      <c r="CD30" s="75"/>
      <c r="CE30" s="75"/>
      <c r="CF30" s="79"/>
      <c r="CG30" s="79"/>
      <c r="CH30" s="79"/>
      <c r="CI30" s="79"/>
      <c r="CJ30" s="79"/>
      <c r="CK30" s="79"/>
      <c r="CN30" s="75"/>
      <c r="CX30" s="75"/>
      <c r="DH30" s="75"/>
      <c r="DR30" s="75"/>
      <c r="EB30" s="75"/>
      <c r="EL30" s="75"/>
      <c r="EV30" s="75"/>
      <c r="FF30" s="75"/>
      <c r="FP30" s="75"/>
      <c r="FZ30" s="75"/>
      <c r="GJ30" s="75"/>
      <c r="GT30" s="75"/>
      <c r="HD30" s="75"/>
      <c r="HN30" s="75"/>
      <c r="HX30" s="75"/>
      <c r="IH30" s="75"/>
      <c r="IR30" s="75"/>
      <c r="JB30" s="75"/>
    </row>
    <row r="31" spans="1:262" ht="21" customHeight="1" x14ac:dyDescent="0.3">
      <c r="A31" s="184" t="str">
        <f ca="1">IF(ISBLANK('Data Summary'!A33),"",'Data Summary'!A33)</f>
        <v/>
      </c>
      <c r="B31" s="70"/>
      <c r="C31" s="10" t="str">
        <f>HLOOKUP(Introduction!$G$4,nametranslations,123,FALSE)</f>
        <v>Improved &amp; single-sex estimate used</v>
      </c>
      <c r="D31" s="29"/>
      <c r="E31" s="29"/>
      <c r="F31" s="29"/>
      <c r="G31" s="29"/>
      <c r="H31" s="29"/>
      <c r="I31" s="53"/>
      <c r="J31" s="9"/>
      <c r="K31" s="13"/>
      <c r="L31" s="70"/>
      <c r="M31" s="10" t="str">
        <f>HLOOKUP(Introduction!$G$4,nametranslations,123,FALSE)</f>
        <v>Improved &amp; single-sex estimate used</v>
      </c>
      <c r="N31" s="29"/>
      <c r="O31" s="29"/>
      <c r="P31" s="29"/>
      <c r="Q31" s="29"/>
      <c r="R31" s="29"/>
      <c r="S31" s="53"/>
      <c r="T31" s="9"/>
      <c r="U31" s="13"/>
      <c r="V31" s="70"/>
      <c r="W31" s="10" t="str">
        <f>HLOOKUP(Introduction!$G$4,nametranslations,123,FALSE)</f>
        <v>Improved &amp; single-sex estimate used</v>
      </c>
      <c r="X31" s="29"/>
      <c r="Y31" s="29"/>
      <c r="Z31" s="29"/>
      <c r="AA31" s="29"/>
      <c r="AB31" s="29"/>
      <c r="AC31" s="53"/>
      <c r="AD31" s="9"/>
      <c r="AE31" s="13"/>
      <c r="AF31" s="70"/>
      <c r="AG31" s="10" t="str">
        <f>HLOOKUP(Introduction!$G$4,nametranslations,123,FALSE)</f>
        <v>Improved &amp; single-sex estimate used</v>
      </c>
      <c r="AH31" s="29"/>
      <c r="AI31" s="29"/>
      <c r="AJ31" s="29"/>
      <c r="AK31" s="29"/>
      <c r="AL31" s="29"/>
      <c r="AM31" s="53"/>
      <c r="AN31" s="9"/>
      <c r="AO31" s="13"/>
      <c r="AP31" s="70"/>
      <c r="AQ31" s="10" t="str">
        <f>HLOOKUP(Introduction!$G$4,nametranslations,123,FALSE)</f>
        <v>Improved &amp; single-sex estimate used</v>
      </c>
      <c r="AR31" s="29"/>
      <c r="AS31" s="29"/>
      <c r="AT31" s="29"/>
      <c r="AU31" s="29"/>
      <c r="AV31" s="29"/>
      <c r="AW31" s="53"/>
      <c r="AX31" s="9"/>
      <c r="AY31" s="13"/>
      <c r="AZ31" s="70"/>
      <c r="BA31" s="10" t="str">
        <f>HLOOKUP(Introduction!$G$4,nametranslations,123,FALSE)</f>
        <v>Improved &amp; single-sex estimate used</v>
      </c>
      <c r="BB31" s="29" t="s">
        <v>141</v>
      </c>
      <c r="BC31" s="29"/>
      <c r="BD31" s="29"/>
      <c r="BE31" s="29"/>
      <c r="BF31" s="29"/>
      <c r="BG31" s="53"/>
      <c r="BH31" s="9"/>
      <c r="BI31" s="13"/>
      <c r="BJ31" s="70"/>
      <c r="BK31" s="10" t="str">
        <f>HLOOKUP(Introduction!$G$4,nametranslations,123,FALSE)</f>
        <v>Improved &amp; single-sex estimate used</v>
      </c>
      <c r="BL31" s="29"/>
      <c r="BM31" s="29"/>
      <c r="BN31" s="29"/>
      <c r="BO31" s="29"/>
      <c r="BP31" s="29"/>
      <c r="BQ31" s="53"/>
      <c r="BR31" s="9"/>
      <c r="BS31" s="13"/>
      <c r="BT31" s="70"/>
      <c r="BU31" s="10" t="str">
        <f>HLOOKUP(Introduction!$G$4,nametranslations,123,FALSE)</f>
        <v>Improved &amp; single-sex estimate used</v>
      </c>
      <c r="BV31" s="29"/>
      <c r="BW31" s="29"/>
      <c r="BX31" s="29"/>
      <c r="BY31" s="29"/>
      <c r="BZ31" s="29"/>
      <c r="CA31" s="53"/>
      <c r="CB31" s="9"/>
      <c r="CC31" s="13"/>
      <c r="CF31" s="78"/>
      <c r="CG31" s="78"/>
      <c r="CH31" s="78"/>
      <c r="CI31" s="78"/>
      <c r="CJ31" s="78"/>
      <c r="CK31" s="78"/>
    </row>
    <row r="32" spans="1:262" ht="16.5" customHeight="1" x14ac:dyDescent="0.3">
      <c r="A32" s="184" t="str">
        <f ca="1">IF(ISBLANK('Data Summary'!A34),"",'Data Summary'!A34)</f>
        <v/>
      </c>
      <c r="B32" s="70"/>
      <c r="C32" s="10" t="str">
        <f>HLOOKUP(Introduction!$G$4,nametranslations,114,FALSE)</f>
        <v>Basic estimate used</v>
      </c>
      <c r="D32" s="29" t="s">
        <v>131</v>
      </c>
      <c r="E32" s="29"/>
      <c r="F32" s="29" t="s">
        <v>131</v>
      </c>
      <c r="G32" s="29"/>
      <c r="H32" s="29"/>
      <c r="I32" s="53"/>
      <c r="J32" s="9"/>
      <c r="K32" s="13"/>
      <c r="L32" s="70"/>
      <c r="M32" s="10" t="str">
        <f>HLOOKUP(Introduction!$G$4,nametranslations,114,FALSE)</f>
        <v>Basic estimate used</v>
      </c>
      <c r="N32" s="29" t="s">
        <v>141</v>
      </c>
      <c r="O32" s="29"/>
      <c r="P32" s="29"/>
      <c r="Q32" s="29"/>
      <c r="R32" s="29" t="s">
        <v>141</v>
      </c>
      <c r="S32" s="53" t="s">
        <v>141</v>
      </c>
      <c r="T32" s="9"/>
      <c r="U32" s="13"/>
      <c r="V32" s="70"/>
      <c r="W32" s="10" t="str">
        <f>HLOOKUP(Introduction!$G$4,nametranslations,114,FALSE)</f>
        <v>Basic estimate used</v>
      </c>
      <c r="X32" s="29" t="s">
        <v>141</v>
      </c>
      <c r="Y32" s="29"/>
      <c r="Z32" s="29"/>
      <c r="AA32" s="29"/>
      <c r="AB32" s="29"/>
      <c r="AC32" s="53"/>
      <c r="AD32" s="9"/>
      <c r="AE32" s="13"/>
      <c r="AF32" s="70"/>
      <c r="AG32" s="10" t="str">
        <f>HLOOKUP(Introduction!$G$4,nametranslations,114,FALSE)</f>
        <v>Basic estimate used</v>
      </c>
      <c r="AH32" s="29" t="s">
        <v>141</v>
      </c>
      <c r="AI32" s="29"/>
      <c r="AJ32" s="29"/>
      <c r="AK32" s="29"/>
      <c r="AL32" s="29"/>
      <c r="AM32" s="53"/>
      <c r="AN32" s="9"/>
      <c r="AO32" s="13"/>
      <c r="AP32" s="70"/>
      <c r="AQ32" s="10" t="str">
        <f>HLOOKUP(Introduction!$G$4,nametranslations,114,FALSE)</f>
        <v>Basic estimate used</v>
      </c>
      <c r="AR32" s="29" t="s">
        <v>141</v>
      </c>
      <c r="AS32" s="29"/>
      <c r="AT32" s="29"/>
      <c r="AU32" s="29"/>
      <c r="AV32" s="29"/>
      <c r="AW32" s="53"/>
      <c r="AX32" s="9"/>
      <c r="AY32" s="13"/>
      <c r="AZ32" s="70"/>
      <c r="BA32" s="10" t="str">
        <f>HLOOKUP(Introduction!$G$4,nametranslations,114,FALSE)</f>
        <v>Basic estimate used</v>
      </c>
      <c r="BB32" s="29" t="s">
        <v>141</v>
      </c>
      <c r="BC32" s="29"/>
      <c r="BD32" s="29"/>
      <c r="BE32" s="29"/>
      <c r="BF32" s="29"/>
      <c r="BG32" s="53"/>
      <c r="BH32" s="9"/>
      <c r="BI32" s="13"/>
      <c r="BJ32" s="70"/>
      <c r="BK32" s="10" t="str">
        <f>HLOOKUP(Introduction!$G$4,nametranslations,114,FALSE)</f>
        <v>Basic estimate used</v>
      </c>
      <c r="BL32" s="29" t="s">
        <v>141</v>
      </c>
      <c r="BM32" s="29"/>
      <c r="BN32" s="29"/>
      <c r="BO32" s="29"/>
      <c r="BP32" s="29"/>
      <c r="BQ32" s="53"/>
      <c r="BR32" s="9"/>
      <c r="BS32" s="13"/>
      <c r="BT32" s="70"/>
      <c r="BU32" s="10" t="str">
        <f>HLOOKUP(Introduction!$G$4,nametranslations,114,FALSE)</f>
        <v>Basic estimate used</v>
      </c>
      <c r="BV32" s="29" t="s">
        <v>141</v>
      </c>
      <c r="BW32" s="29"/>
      <c r="BX32" s="29"/>
      <c r="BY32" s="29"/>
      <c r="BZ32" s="29"/>
      <c r="CA32" s="53"/>
      <c r="CB32" s="9"/>
      <c r="CC32" s="13"/>
      <c r="CF32" s="78"/>
      <c r="CG32" s="78"/>
      <c r="CH32" s="78"/>
      <c r="CI32" s="78"/>
      <c r="CJ32" s="78"/>
      <c r="CK32" s="78"/>
    </row>
    <row r="33" spans="1:89" ht="16.5" customHeight="1" x14ac:dyDescent="0.3">
      <c r="A33" s="184" t="str">
        <f ca="1">IF(ISBLANK('Data Summary'!A35),"",'Data Summary'!A35)</f>
        <v/>
      </c>
      <c r="B33" s="71"/>
      <c r="C33" s="10" t="str">
        <f>HLOOKUP(Introduction!$G$4,nametranslations,115,FALSE)</f>
        <v>Number of schools total</v>
      </c>
      <c r="D33" s="8"/>
      <c r="E33" s="8"/>
      <c r="F33" s="8"/>
      <c r="G33" s="8"/>
      <c r="H33" s="8"/>
      <c r="I33" s="57"/>
      <c r="J33" s="9"/>
      <c r="K33" s="13"/>
      <c r="L33" s="71"/>
      <c r="M33" s="10" t="str">
        <f>HLOOKUP(Introduction!$G$4,nametranslations,115,FALSE)</f>
        <v>Number of schools total</v>
      </c>
      <c r="N33" s="8"/>
      <c r="O33" s="8"/>
      <c r="P33" s="8"/>
      <c r="Q33" s="8"/>
      <c r="R33" s="8"/>
      <c r="S33" s="57"/>
      <c r="T33" s="9"/>
      <c r="U33" s="13"/>
      <c r="V33" s="71"/>
      <c r="W33" s="10" t="str">
        <f>HLOOKUP(Introduction!$G$4,nametranslations,115,FALSE)</f>
        <v>Number of schools total</v>
      </c>
      <c r="X33" s="180" t="str">
        <f>IF(ISNUMBER(X$10),X$10,"")</f>
        <v/>
      </c>
      <c r="Y33" s="8"/>
      <c r="Z33" s="8"/>
      <c r="AA33" s="8"/>
      <c r="AB33" s="8"/>
      <c r="AC33" s="57"/>
      <c r="AD33" s="9"/>
      <c r="AE33" s="13"/>
      <c r="AF33" s="71"/>
      <c r="AG33" s="10" t="str">
        <f>HLOOKUP(Introduction!$G$4,nametranslations,115,FALSE)</f>
        <v>Number of schools total</v>
      </c>
      <c r="AH33" s="180" t="str">
        <f>IF(ISNUMBER(AH$10),AH$10,"")</f>
        <v/>
      </c>
      <c r="AI33" s="8"/>
      <c r="AJ33" s="8"/>
      <c r="AK33" s="8"/>
      <c r="AL33" s="8"/>
      <c r="AM33" s="57"/>
      <c r="AN33" s="9"/>
      <c r="AO33" s="13"/>
      <c r="AP33" s="71"/>
      <c r="AQ33" s="10" t="str">
        <f>HLOOKUP(Introduction!$G$4,nametranslations,115,FALSE)</f>
        <v>Number of schools total</v>
      </c>
      <c r="AR33" s="180" t="str">
        <f>IF(ISNUMBER(AR$10),AR$10,"")</f>
        <v/>
      </c>
      <c r="AS33" s="8"/>
      <c r="AT33" s="8"/>
      <c r="AU33" s="8"/>
      <c r="AV33" s="8"/>
      <c r="AW33" s="57"/>
      <c r="AX33" s="9"/>
      <c r="AY33" s="13"/>
      <c r="AZ33" s="71"/>
      <c r="BA33" s="10" t="str">
        <f>HLOOKUP(Introduction!$G$4,nametranslations,115,FALSE)</f>
        <v>Number of schools total</v>
      </c>
      <c r="BB33" s="180"/>
      <c r="BC33" s="8"/>
      <c r="BD33" s="8"/>
      <c r="BE33" s="8"/>
      <c r="BF33" s="8"/>
      <c r="BG33" s="57"/>
      <c r="BH33" s="9"/>
      <c r="BI33" s="13"/>
      <c r="BJ33" s="71"/>
      <c r="BK33" s="10" t="str">
        <f>HLOOKUP(Introduction!$G$4,nametranslations,115,FALSE)</f>
        <v>Number of schools total</v>
      </c>
      <c r="BL33" s="180"/>
      <c r="BM33" s="8"/>
      <c r="BN33" s="8"/>
      <c r="BO33" s="8"/>
      <c r="BP33" s="8"/>
      <c r="BQ33" s="57"/>
      <c r="BR33" s="9"/>
      <c r="BS33" s="13"/>
      <c r="BT33" s="71"/>
      <c r="BU33" s="10" t="str">
        <f>HLOOKUP(Introduction!$G$4,nametranslations,115,FALSE)</f>
        <v>Number of schools total</v>
      </c>
      <c r="BV33" s="180" t="str">
        <f>IF(ISNUMBER(BV$10),BV$10,"")</f>
        <v/>
      </c>
      <c r="BW33" s="8"/>
      <c r="BX33" s="8"/>
      <c r="BY33" s="8"/>
      <c r="BZ33" s="8"/>
      <c r="CA33" s="57"/>
      <c r="CB33" s="9"/>
      <c r="CC33" s="13"/>
      <c r="CF33" s="78"/>
      <c r="CG33" s="78"/>
      <c r="CH33" s="78"/>
      <c r="CI33" s="78"/>
      <c r="CJ33" s="78"/>
      <c r="CK33" s="78"/>
    </row>
    <row r="34" spans="1:89" ht="16.5" customHeight="1" thickBot="1" x14ac:dyDescent="0.35">
      <c r="A34" s="184" t="str">
        <f ca="1">IF(ISBLANK('Data Summary'!A36),"",'Data Summary'!A36)</f>
        <v/>
      </c>
      <c r="B34" s="72"/>
      <c r="C34" s="23" t="str">
        <f>HLOOKUP(Introduction!$G$4,nametranslations,116,FALSE)</f>
        <v>Number surveyed</v>
      </c>
      <c r="D34" s="46">
        <v>238</v>
      </c>
      <c r="E34" s="46"/>
      <c r="F34" s="46">
        <v>238</v>
      </c>
      <c r="G34" s="47"/>
      <c r="H34" s="46"/>
      <c r="I34" s="48"/>
      <c r="J34" s="21"/>
      <c r="K34" s="15"/>
      <c r="L34" s="72"/>
      <c r="M34" s="23" t="str">
        <f>HLOOKUP(Introduction!$G$4,nametranslations,116,FALSE)</f>
        <v>Number surveyed</v>
      </c>
      <c r="N34" s="46"/>
      <c r="O34" s="46"/>
      <c r="P34" s="46"/>
      <c r="Q34" s="47"/>
      <c r="R34" s="46"/>
      <c r="S34" s="48"/>
      <c r="T34" s="21"/>
      <c r="U34" s="15"/>
      <c r="V34" s="72"/>
      <c r="W34" s="23" t="str">
        <f>HLOOKUP(Introduction!$G$4,nametranslations,116,FALSE)</f>
        <v>Number surveyed</v>
      </c>
      <c r="X34" s="42" t="str">
        <f>IF(ISNUMBER(X$11),X$11,"")</f>
        <v/>
      </c>
      <c r="Y34" s="46"/>
      <c r="Z34" s="46"/>
      <c r="AA34" s="47"/>
      <c r="AB34" s="46"/>
      <c r="AC34" s="48"/>
      <c r="AD34" s="21"/>
      <c r="AE34" s="15"/>
      <c r="AF34" s="72"/>
      <c r="AG34" s="23" t="str">
        <f>HLOOKUP(Introduction!$G$4,nametranslations,116,FALSE)</f>
        <v>Number surveyed</v>
      </c>
      <c r="AH34" s="42" t="str">
        <f>IF(ISNUMBER(AH$11),AH$11,"")</f>
        <v/>
      </c>
      <c r="AI34" s="46"/>
      <c r="AJ34" s="46"/>
      <c r="AK34" s="47"/>
      <c r="AL34" s="46"/>
      <c r="AM34" s="48"/>
      <c r="AN34" s="21"/>
      <c r="AO34" s="15"/>
      <c r="AP34" s="72"/>
      <c r="AQ34" s="23" t="str">
        <f>HLOOKUP(Introduction!$G$4,nametranslations,116,FALSE)</f>
        <v>Number surveyed</v>
      </c>
      <c r="AR34" s="42" t="str">
        <f>IF(ISNUMBER(AR$11),AR$11,"")</f>
        <v/>
      </c>
      <c r="AS34" s="46"/>
      <c r="AT34" s="46"/>
      <c r="AU34" s="47"/>
      <c r="AV34" s="46"/>
      <c r="AW34" s="48"/>
      <c r="AX34" s="21"/>
      <c r="AY34" s="15"/>
      <c r="AZ34" s="72"/>
      <c r="BA34" s="23" t="str">
        <f>HLOOKUP(Introduction!$G$4,nametranslations,116,FALSE)</f>
        <v>Number surveyed</v>
      </c>
      <c r="BB34" s="42">
        <v>264</v>
      </c>
      <c r="BC34" s="46"/>
      <c r="BD34" s="46"/>
      <c r="BE34" s="47"/>
      <c r="BF34" s="46"/>
      <c r="BG34" s="48"/>
      <c r="BH34" s="21"/>
      <c r="BI34" s="15"/>
      <c r="BJ34" s="72"/>
      <c r="BK34" s="23" t="str">
        <f>HLOOKUP(Introduction!$G$4,nametranslations,116,FALSE)</f>
        <v>Number surveyed</v>
      </c>
      <c r="BL34" s="42">
        <v>1821</v>
      </c>
      <c r="BM34" s="46"/>
      <c r="BN34" s="46"/>
      <c r="BO34" s="47"/>
      <c r="BP34" s="46"/>
      <c r="BQ34" s="48"/>
      <c r="BR34" s="21"/>
      <c r="BS34" s="15"/>
      <c r="BT34" s="72"/>
      <c r="BU34" s="23" t="str">
        <f>HLOOKUP(Introduction!$G$4,nametranslations,116,FALSE)</f>
        <v>Number surveyed</v>
      </c>
      <c r="BV34" s="42" t="str">
        <f>IF(ISNUMBER(BV$11),BV$11,"")</f>
        <v/>
      </c>
      <c r="BW34" s="46"/>
      <c r="BX34" s="46"/>
      <c r="BY34" s="47"/>
      <c r="BZ34" s="46"/>
      <c r="CA34" s="48"/>
      <c r="CB34" s="21"/>
      <c r="CC34" s="15"/>
      <c r="CF34" s="78"/>
      <c r="CG34" s="78"/>
      <c r="CH34" s="78"/>
      <c r="CI34" s="78"/>
      <c r="CJ34" s="78"/>
      <c r="CK34" s="78"/>
    </row>
    <row r="35" spans="1:89" x14ac:dyDescent="0.3">
      <c r="A35" s="184" t="str">
        <f ca="1">IF(ISBLANK('Data Summary'!A37),"",'Data Summary'!A37)</f>
        <v/>
      </c>
    </row>
    <row r="36" spans="1:89" x14ac:dyDescent="0.3">
      <c r="A36" s="184" t="str">
        <f ca="1">IF(ISBLANK('Data Summary'!A38),"",'Data Summary'!A38)</f>
        <v/>
      </c>
    </row>
    <row r="37" spans="1:89" x14ac:dyDescent="0.3">
      <c r="A37" s="184" t="str">
        <f ca="1">IF(ISBLANK('Data Summary'!A39),"",'Data Summary'!A39)</f>
        <v/>
      </c>
    </row>
    <row r="38" spans="1:89" x14ac:dyDescent="0.3">
      <c r="A38" s="184" t="str">
        <f ca="1">IF(ISBLANK('Data Summary'!A40),"",'Data Summary'!A40)</f>
        <v/>
      </c>
    </row>
    <row r="39" spans="1:89" x14ac:dyDescent="0.3">
      <c r="A39" s="184" t="str">
        <f ca="1">IF(ISBLANK('Data Summary'!A41),"",'Data Summary'!A41)</f>
        <v/>
      </c>
    </row>
    <row r="40" spans="1:89" x14ac:dyDescent="0.3">
      <c r="A40" s="184" t="str">
        <f ca="1">IF(ISBLANK('Data Summary'!A42),"",'Data Summary'!A42)</f>
        <v/>
      </c>
    </row>
    <row r="41" spans="1:89" x14ac:dyDescent="0.3">
      <c r="A41" s="184" t="str">
        <f ca="1">IF(ISBLANK('Data Summary'!A43),"",'Data Summary'!A43)</f>
        <v/>
      </c>
    </row>
    <row r="42" spans="1:89" x14ac:dyDescent="0.3">
      <c r="A42" s="184" t="str">
        <f ca="1">IF(ISBLANK('Data Summary'!A44),"",'Data Summary'!A44)</f>
        <v/>
      </c>
    </row>
    <row r="43" spans="1:89" x14ac:dyDescent="0.3">
      <c r="A43" s="184" t="str">
        <f ca="1">IF(ISBLANK('Data Summary'!A45),"",'Data Summary'!A45)</f>
        <v/>
      </c>
    </row>
    <row r="44" spans="1:89" x14ac:dyDescent="0.3">
      <c r="A44" s="184" t="str">
        <f ca="1">IF(ISBLANK('Data Summary'!A46),"",'Data Summary'!A46)</f>
        <v/>
      </c>
    </row>
    <row r="45" spans="1:89" x14ac:dyDescent="0.3">
      <c r="A45" s="184" t="str">
        <f ca="1">IF(ISBLANK('Data Summary'!A47),"",'Data Summary'!A47)</f>
        <v/>
      </c>
    </row>
    <row r="46" spans="1:89" x14ac:dyDescent="0.3">
      <c r="A46" s="184" t="str">
        <f ca="1">IF(ISBLANK('Data Summary'!A48),"",'Data Summary'!A48)</f>
        <v/>
      </c>
    </row>
    <row r="47" spans="1:89" x14ac:dyDescent="0.3">
      <c r="A47" s="184" t="str">
        <f ca="1">IF(ISBLANK('Data Summary'!A49),"",'Data Summary'!A49)</f>
        <v/>
      </c>
    </row>
    <row r="48" spans="1:89"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row r="623" spans="1:1" x14ac:dyDescent="0.3">
      <c r="A623" s="182"/>
    </row>
    <row r="624" spans="1:1" x14ac:dyDescent="0.3">
      <c r="A624" s="182"/>
    </row>
    <row r="625" spans="1:1" x14ac:dyDescent="0.3">
      <c r="A625" s="182"/>
    </row>
    <row r="626" spans="1:1" x14ac:dyDescent="0.3">
      <c r="A626" s="182"/>
    </row>
    <row r="627" spans="1:1" x14ac:dyDescent="0.3">
      <c r="A627" s="182"/>
    </row>
    <row r="628" spans="1:1" x14ac:dyDescent="0.3">
      <c r="A628" s="182"/>
    </row>
    <row r="629" spans="1:1" x14ac:dyDescent="0.3">
      <c r="A629" s="182"/>
    </row>
    <row r="630" spans="1:1" x14ac:dyDescent="0.3">
      <c r="A630" s="182"/>
    </row>
    <row r="631" spans="1:1" x14ac:dyDescent="0.3">
      <c r="A631" s="182"/>
    </row>
    <row r="632" spans="1:1" x14ac:dyDescent="0.3">
      <c r="A632" s="182"/>
    </row>
    <row r="633" spans="1:1" x14ac:dyDescent="0.3">
      <c r="A633" s="182"/>
    </row>
    <row r="634" spans="1:1" x14ac:dyDescent="0.3">
      <c r="A634" s="182"/>
    </row>
    <row r="635" spans="1:1" x14ac:dyDescent="0.3">
      <c r="A635" s="182"/>
    </row>
    <row r="636" spans="1:1" x14ac:dyDescent="0.3">
      <c r="A636" s="182"/>
    </row>
    <row r="637" spans="1:1" x14ac:dyDescent="0.3">
      <c r="A637" s="182"/>
    </row>
    <row r="638" spans="1:1" x14ac:dyDescent="0.3">
      <c r="A638" s="182"/>
    </row>
    <row r="639" spans="1:1" x14ac:dyDescent="0.3">
      <c r="A639" s="182"/>
    </row>
    <row r="640" spans="1:1" x14ac:dyDescent="0.3">
      <c r="A640" s="182"/>
    </row>
  </sheetData>
  <mergeCells count="10">
    <mergeCell ref="C27:I27"/>
    <mergeCell ref="CE27:CK27"/>
    <mergeCell ref="M27:S27"/>
    <mergeCell ref="AG27:AM27"/>
    <mergeCell ref="A2:A3"/>
    <mergeCell ref="BA27:BG27"/>
    <mergeCell ref="AQ27:AW27"/>
    <mergeCell ref="W27:AC27"/>
    <mergeCell ref="BK27:BQ27"/>
    <mergeCell ref="BU27:CA27"/>
  </mergeCells>
  <hyperlinks>
    <hyperlink ref="A4" location="myrangeS0" display="myrangeS0" xr:uid="{8D92BA30-D4DC-45A2-A17B-294FEC619DFE}"/>
    <hyperlink ref="A5" location="myrangeS1" display="myrangeS1" xr:uid="{65958097-B9AF-49AB-9345-F3BC3D7E79A7}"/>
    <hyperlink ref="A6" location="myrangeS2" display="myrangeS2" xr:uid="{2DDC8443-4AFB-4380-91A6-E93AA24633D2}"/>
    <hyperlink ref="A7" location="myrangeS3" display="myrangeS3" xr:uid="{ECDF3ECD-FABD-4D4C-916C-0FAD9D77E361}"/>
    <hyperlink ref="A8" location="myrangeS4" display="myrangeS4" xr:uid="{961C57A6-F671-46BE-A173-C202E19B4F92}"/>
    <hyperlink ref="A9" location="myrangeS5" display="myrangeS5" xr:uid="{FA5E905F-8CF7-463F-967E-E548317D8B24}"/>
    <hyperlink ref="A10" location="myrangeS6" display="myrangeS6" xr:uid="{670C02D5-FB7E-478C-90B9-A9A5403830D9}"/>
    <hyperlink ref="A11" location="myrangeS7" display="myrangeS7" xr:uid="{D6ACF69E-A19C-44DF-9962-5E6040E06E15}"/>
    <hyperlink ref="A12" location="myrangeS8" display="myrangeS8" xr:uid="{4D1EA7DF-5023-455A-8B58-408B7EFD12E7}"/>
    <hyperlink ref="A13" location="myrangeS9" display="myrangeS9" xr:uid="{68FBAEAB-35E9-4C76-AE93-798F8A88D2A7}"/>
    <hyperlink ref="A14" location="myrangeS10" display="myrangeS10" xr:uid="{5D753FCB-32F5-4711-ACE2-CBADDADB035F}"/>
    <hyperlink ref="A15" location="myrangeS11" display="myrangeS11" xr:uid="{9233CE78-AEDF-4DD9-9ADA-E407F28A34FA}"/>
    <hyperlink ref="A16" location="myrangeS12" display="myrangeS12" xr:uid="{47B097A3-FAF3-4A10-A848-DAA88E5A67D0}"/>
    <hyperlink ref="A17" location="myrangeS13" display="myrangeS13" xr:uid="{48CAE3C6-F9A6-4DA7-8A2A-B945A0185D46}"/>
    <hyperlink ref="A18" location="myrangeS14" display="myrangeS14" xr:uid="{E65930FA-B5BB-451E-9CCA-24DBB71C5337}"/>
    <hyperlink ref="A19" location="myrangeS15" display="myrangeS15" xr:uid="{0089C440-B740-4FDA-B646-F506999A6367}"/>
    <hyperlink ref="A20" location="myrangeS16" display="myrangeS16" xr:uid="{69EBE260-9B3D-490A-A159-6BEDFA82D2ED}"/>
    <hyperlink ref="A21" location="myrangeS17" display="myrangeS17" xr:uid="{910F0537-FA02-4D31-8C83-41B5866A0BA1}"/>
    <hyperlink ref="A22" location="myrangeS18" display="myrangeS18" xr:uid="{4594049C-DA1B-4829-A0BA-590EBA0D8EA8}"/>
    <hyperlink ref="A23" location="myrangeS19" display="myrangeS19" xr:uid="{23B9AAA0-0D64-48CB-BDC2-88753E9A91B8}"/>
    <hyperlink ref="A24" location="myrangeS20" display="myrangeS20" xr:uid="{D139E87E-76A9-48F5-8656-4030481F8798}"/>
    <hyperlink ref="A25" location="myrangeS21" display="myrangeS21" xr:uid="{B516E114-E511-4BE0-9CC2-94ADB7EBC5CB}"/>
    <hyperlink ref="A26" location="myrangeS22" display="myrangeS22" xr:uid="{37DA0928-19AD-44E4-B8D7-3942D696163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customWidth="1"/>
    <col min="54" max="59" width="7.796875" customWidth="1"/>
    <col min="60" max="61" width="1.09765625" customWidth="1"/>
    <col min="62" max="62" width="24.59765625" style="73" customWidth="1"/>
    <col min="63" max="63" width="29.69921875" customWidth="1"/>
    <col min="64" max="69" width="7.796875" customWidth="1"/>
    <col min="70" max="71" width="1.09765625" customWidth="1"/>
    <col min="72" max="72" width="24.59765625" style="73" customWidth="1"/>
    <col min="73" max="73" width="29.69921875"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 min="242" max="242" width="24.59765625" style="73" customWidth="1"/>
    <col min="243" max="243" width="29.69921875" customWidth="1"/>
    <col min="244" max="249" width="7.796875" customWidth="1"/>
    <col min="250" max="251" width="1.09765625" customWidth="1"/>
    <col min="252" max="252" width="24.59765625" style="73" customWidth="1"/>
    <col min="253" max="253" width="29.69921875" customWidth="1"/>
    <col min="254" max="259" width="7.796875" customWidth="1"/>
    <col min="260" max="261" width="1.09765625" customWidth="1"/>
  </cols>
  <sheetData>
    <row r="1" spans="1:252" s="152" customFormat="1" ht="30" customHeight="1" x14ac:dyDescent="0.3">
      <c r="B1" s="611" t="str">
        <f>HLOOKUP(Introduction!$G$4,nametranslations,124,FALSE)</f>
        <v>Hygiene in Schools</v>
      </c>
      <c r="C1" s="189" t="s">
        <v>168</v>
      </c>
      <c r="D1" s="158" t="str">
        <f>+Introduction!$C$7</f>
        <v>Serbia</v>
      </c>
      <c r="E1" s="158"/>
      <c r="F1" s="158"/>
      <c r="G1" s="158"/>
      <c r="H1" s="158"/>
      <c r="I1" s="167"/>
      <c r="J1" s="150"/>
      <c r="K1" s="150"/>
      <c r="L1" s="611" t="str">
        <f>HLOOKUP(Introduction!$G$4,nametranslations,124,FALSE)</f>
        <v>Hygiene in Schools</v>
      </c>
      <c r="M1" s="189" t="s">
        <v>168</v>
      </c>
      <c r="N1" s="158" t="str">
        <f>+Introduction!$C$7</f>
        <v>Serbia</v>
      </c>
      <c r="O1" s="158"/>
      <c r="P1" s="158"/>
      <c r="Q1" s="158"/>
      <c r="R1" s="158"/>
      <c r="S1" s="167"/>
      <c r="T1" s="150"/>
      <c r="U1" s="150"/>
      <c r="V1" s="611" t="str">
        <f>HLOOKUP(Introduction!$G$4,nametranslations,124,FALSE)</f>
        <v>Hygiene in Schools</v>
      </c>
      <c r="W1" s="189">
        <v>2022</v>
      </c>
      <c r="X1" s="158" t="str">
        <f>+Introduction!$C$7</f>
        <v>Serbia</v>
      </c>
      <c r="Y1" s="158"/>
      <c r="Z1" s="158"/>
      <c r="AA1" s="158"/>
      <c r="AB1" s="158"/>
      <c r="AC1" s="167"/>
      <c r="AD1" s="150"/>
      <c r="AE1" s="150"/>
      <c r="AF1" s="611" t="str">
        <f>HLOOKUP(Introduction!$G$4,nametranslations,124,FALSE)</f>
        <v>Hygiene in Schools</v>
      </c>
      <c r="AG1" s="189">
        <v>2020</v>
      </c>
      <c r="AH1" s="158" t="str">
        <f>+Introduction!$C$7</f>
        <v>Serbia</v>
      </c>
      <c r="AI1" s="158"/>
      <c r="AJ1" s="158"/>
      <c r="AK1" s="158"/>
      <c r="AL1" s="158"/>
      <c r="AM1" s="167"/>
      <c r="AN1" s="150"/>
      <c r="AO1" s="150"/>
      <c r="AP1" s="611" t="str">
        <f>HLOOKUP(Introduction!$G$4,nametranslations,124,FALSE)</f>
        <v>Hygiene in Schools</v>
      </c>
      <c r="AQ1" s="189">
        <v>2021</v>
      </c>
      <c r="AR1" s="158" t="str">
        <f>+Introduction!$C$7</f>
        <v>Serbia</v>
      </c>
      <c r="AS1" s="158"/>
      <c r="AT1" s="158"/>
      <c r="AU1" s="158"/>
      <c r="AV1" s="158"/>
      <c r="AW1" s="167"/>
      <c r="AX1" s="150"/>
      <c r="AY1" s="150"/>
      <c r="AZ1" s="611" t="str">
        <f>HLOOKUP(Introduction!$G$4,nametranslations,124,FALSE)</f>
        <v>Hygiene in Schools</v>
      </c>
      <c r="BA1" s="189">
        <v>2022</v>
      </c>
      <c r="BB1" s="158" t="str">
        <f>+Introduction!$C$7</f>
        <v>Serbia</v>
      </c>
      <c r="BC1" s="158"/>
      <c r="BD1" s="158"/>
      <c r="BE1" s="158"/>
      <c r="BF1" s="158"/>
      <c r="BG1" s="167"/>
      <c r="BH1" s="150"/>
      <c r="BI1" s="150"/>
      <c r="BJ1" s="611" t="str">
        <f>HLOOKUP(Introduction!$G$4,nametranslations,124,FALSE)</f>
        <v>Hygiene in Schools</v>
      </c>
      <c r="BK1" s="189">
        <v>2022</v>
      </c>
      <c r="BL1" s="158" t="str">
        <f>+Introduction!$C$7</f>
        <v>Serbia</v>
      </c>
      <c r="BM1" s="158"/>
      <c r="BN1" s="158"/>
      <c r="BO1" s="158"/>
      <c r="BP1" s="158"/>
      <c r="BQ1" s="167"/>
      <c r="BR1" s="150"/>
      <c r="BS1" s="150"/>
      <c r="BT1" s="611" t="str">
        <f>HLOOKUP(Introduction!$G$4,nametranslations,124,FALSE)</f>
        <v>Hygiene in Schools</v>
      </c>
      <c r="BU1" s="189">
        <v>2024</v>
      </c>
      <c r="BV1" s="158" t="str">
        <f>+Introduction!$C$7</f>
        <v>Serbia</v>
      </c>
      <c r="BW1" s="158"/>
      <c r="BX1" s="158"/>
      <c r="BY1" s="158"/>
      <c r="BZ1" s="158"/>
      <c r="CA1" s="167"/>
      <c r="CB1" s="150"/>
      <c r="CC1" s="150"/>
    </row>
    <row r="2" spans="1:252" s="152" customFormat="1" ht="30" customHeight="1" x14ac:dyDescent="0.3">
      <c r="A2" s="353" t="s">
        <v>219</v>
      </c>
      <c r="B2" s="159" t="s">
        <v>166</v>
      </c>
      <c r="C2" s="148" t="s">
        <v>129</v>
      </c>
      <c r="D2" s="148" t="s">
        <v>128</v>
      </c>
      <c r="E2" s="160"/>
      <c r="F2" s="160"/>
      <c r="G2" s="160"/>
      <c r="H2" s="160"/>
      <c r="I2" s="168"/>
      <c r="J2" s="153" t="s">
        <v>169</v>
      </c>
      <c r="K2" s="153"/>
      <c r="L2" s="159" t="s">
        <v>167</v>
      </c>
      <c r="M2" s="148" t="s">
        <v>140</v>
      </c>
      <c r="N2" s="148" t="s">
        <v>139</v>
      </c>
      <c r="O2" s="160"/>
      <c r="P2" s="160"/>
      <c r="Q2" s="160"/>
      <c r="R2" s="160"/>
      <c r="S2" s="168"/>
      <c r="T2" s="153" t="s">
        <v>169</v>
      </c>
      <c r="U2" s="153"/>
      <c r="V2" s="159" t="s">
        <v>233</v>
      </c>
      <c r="W2" s="148" t="s">
        <v>140</v>
      </c>
      <c r="X2" s="148" t="s">
        <v>230</v>
      </c>
      <c r="Y2" s="160"/>
      <c r="Z2" s="160"/>
      <c r="AA2" s="160"/>
      <c r="AB2" s="160"/>
      <c r="AC2" s="168"/>
      <c r="AD2" s="153" t="s">
        <v>169</v>
      </c>
      <c r="AE2" s="153"/>
      <c r="AF2" s="159" t="s">
        <v>234</v>
      </c>
      <c r="AG2" s="148" t="s">
        <v>129</v>
      </c>
      <c r="AH2" s="148" t="s">
        <v>185</v>
      </c>
      <c r="AI2" s="160"/>
      <c r="AJ2" s="160"/>
      <c r="AK2" s="160"/>
      <c r="AL2" s="160"/>
      <c r="AM2" s="168"/>
      <c r="AN2" s="153" t="s">
        <v>169</v>
      </c>
      <c r="AO2" s="153"/>
      <c r="AP2" s="159" t="s">
        <v>229</v>
      </c>
      <c r="AQ2" s="148" t="s">
        <v>140</v>
      </c>
      <c r="AR2" s="148" t="s">
        <v>230</v>
      </c>
      <c r="AS2" s="160"/>
      <c r="AT2" s="160"/>
      <c r="AU2" s="160"/>
      <c r="AV2" s="160"/>
      <c r="AW2" s="168"/>
      <c r="AX2" s="153" t="s">
        <v>169</v>
      </c>
      <c r="AY2" s="153"/>
      <c r="AZ2" s="159" t="s">
        <v>220</v>
      </c>
      <c r="BA2" s="148" t="s">
        <v>129</v>
      </c>
      <c r="BB2" s="148" t="s">
        <v>221</v>
      </c>
      <c r="BC2" s="160"/>
      <c r="BD2" s="160"/>
      <c r="BE2" s="160"/>
      <c r="BF2" s="160"/>
      <c r="BG2" s="168"/>
      <c r="BH2" s="153" t="s">
        <v>169</v>
      </c>
      <c r="BI2" s="153"/>
      <c r="BJ2" s="159" t="s">
        <v>235</v>
      </c>
      <c r="BK2" s="148" t="s">
        <v>129</v>
      </c>
      <c r="BL2" s="148" t="s">
        <v>236</v>
      </c>
      <c r="BM2" s="160"/>
      <c r="BN2" s="160"/>
      <c r="BO2" s="160"/>
      <c r="BP2" s="160"/>
      <c r="BQ2" s="168"/>
      <c r="BR2" s="153" t="s">
        <v>169</v>
      </c>
      <c r="BS2" s="153"/>
      <c r="BT2" s="159" t="s">
        <v>253</v>
      </c>
      <c r="BU2" s="148" t="s">
        <v>140</v>
      </c>
      <c r="BV2" s="148" t="s">
        <v>230</v>
      </c>
      <c r="BW2" s="160"/>
      <c r="BX2" s="160"/>
      <c r="BY2" s="160"/>
      <c r="BZ2" s="160"/>
      <c r="CA2" s="168"/>
      <c r="CB2" s="153" t="s">
        <v>169</v>
      </c>
      <c r="CC2" s="153"/>
    </row>
    <row r="3" spans="1:252" s="130" customFormat="1" ht="18" customHeight="1" x14ac:dyDescent="0.3">
      <c r="A3" s="353"/>
      <c r="B3" s="176" t="str">
        <f>HLOOKUP(Introduction!$G$4,nametranslations,152,FALSE)</f>
        <v>Definition</v>
      </c>
      <c r="C3" s="177" t="str">
        <f>HLOOKUP(Introduction!$G$4,nametranslations,102,FALSE)</f>
        <v>Estimates (%)</v>
      </c>
      <c r="D3" s="178" t="str">
        <f>HLOOKUP(Introduction!$G$4,nametranslations,24,FALSE)</f>
        <v>Total</v>
      </c>
      <c r="E3" s="178" t="str">
        <f>HLOOKUP(Introduction!$G$4,nametranslations,26,FALSE)</f>
        <v>Urban</v>
      </c>
      <c r="F3" s="178" t="str">
        <f>HLOOKUP(Introduction!$G$4,nametranslations,25,FALSE)</f>
        <v>Rural</v>
      </c>
      <c r="G3" s="178" t="str">
        <f>HLOOKUP(Introduction!$G$4,nametranslations,27,FALSE)</f>
        <v>Pre-primary</v>
      </c>
      <c r="H3" s="178" t="str">
        <f>HLOOKUP(Introduction!$G$4,nametranslations,28,FALSE)</f>
        <v>Primary</v>
      </c>
      <c r="I3" s="179" t="str">
        <f>HLOOKUP(Introduction!$G$4,nametranslations,29,FALSE)</f>
        <v>Secondary</v>
      </c>
      <c r="J3" s="128"/>
      <c r="K3" s="128"/>
      <c r="L3" s="176" t="str">
        <f>HLOOKUP(Introduction!$G$4,nametranslations,152,FALSE)</f>
        <v>Definition</v>
      </c>
      <c r="M3" s="177" t="str">
        <f>HLOOKUP(Introduction!$G$4,nametranslations,102,FALSE)</f>
        <v>Estimates (%)</v>
      </c>
      <c r="N3" s="178" t="str">
        <f>HLOOKUP(Introduction!$G$4,nametranslations,24,FALSE)</f>
        <v>Total</v>
      </c>
      <c r="O3" s="178" t="str">
        <f>HLOOKUP(Introduction!$G$4,nametranslations,26,FALSE)</f>
        <v>Urban</v>
      </c>
      <c r="P3" s="178" t="str">
        <f>HLOOKUP(Introduction!$G$4,nametranslations,25,FALSE)</f>
        <v>Rural</v>
      </c>
      <c r="Q3" s="178" t="str">
        <f>HLOOKUP(Introduction!$G$4,nametranslations,27,FALSE)</f>
        <v>Pre-primary</v>
      </c>
      <c r="R3" s="178" t="str">
        <f>HLOOKUP(Introduction!$G$4,nametranslations,28,FALSE)</f>
        <v>Primary</v>
      </c>
      <c r="S3" s="179" t="str">
        <f>HLOOKUP(Introduction!$G$4,nametranslations,29,FALSE)</f>
        <v>Secondary</v>
      </c>
      <c r="T3" s="128"/>
      <c r="U3" s="128"/>
      <c r="V3" s="176" t="str">
        <f>HLOOKUP(Introduction!$G$4,nametranslations,152,FALSE)</f>
        <v>Definition</v>
      </c>
      <c r="W3" s="177" t="str">
        <f>HLOOKUP(Introduction!$G$4,nametranslations,102,FALSE)</f>
        <v>Estimates (%)</v>
      </c>
      <c r="X3" s="178" t="str">
        <f>HLOOKUP(Introduction!$G$4,nametranslations,24,FALSE)</f>
        <v>Total</v>
      </c>
      <c r="Y3" s="178" t="str">
        <f>HLOOKUP(Introduction!$G$4,nametranslations,26,FALSE)</f>
        <v>Urban</v>
      </c>
      <c r="Z3" s="178" t="str">
        <f>HLOOKUP(Introduction!$G$4,nametranslations,25,FALSE)</f>
        <v>Rural</v>
      </c>
      <c r="AA3" s="178" t="str">
        <f>HLOOKUP(Introduction!$G$4,nametranslations,27,FALSE)</f>
        <v>Pre-primary</v>
      </c>
      <c r="AB3" s="178" t="str">
        <f>HLOOKUP(Introduction!$G$4,nametranslations,28,FALSE)</f>
        <v>Primary</v>
      </c>
      <c r="AC3" s="179" t="str">
        <f>HLOOKUP(Introduction!$G$4,nametranslations,29,FALSE)</f>
        <v>Secondary</v>
      </c>
      <c r="AD3" s="128"/>
      <c r="AE3" s="128"/>
      <c r="AF3" s="176" t="str">
        <f>HLOOKUP(Introduction!$G$4,nametranslations,152,FALSE)</f>
        <v>Definition</v>
      </c>
      <c r="AG3" s="177" t="str">
        <f>HLOOKUP(Introduction!$G$4,nametranslations,102,FALSE)</f>
        <v>Estimates (%)</v>
      </c>
      <c r="AH3" s="178" t="str">
        <f>HLOOKUP(Introduction!$G$4,nametranslations,24,FALSE)</f>
        <v>Total</v>
      </c>
      <c r="AI3" s="178" t="str">
        <f>HLOOKUP(Introduction!$G$4,nametranslations,26,FALSE)</f>
        <v>Urban</v>
      </c>
      <c r="AJ3" s="178" t="str">
        <f>HLOOKUP(Introduction!$G$4,nametranslations,25,FALSE)</f>
        <v>Rural</v>
      </c>
      <c r="AK3" s="178" t="str">
        <f>HLOOKUP(Introduction!$G$4,nametranslations,27,FALSE)</f>
        <v>Pre-primary</v>
      </c>
      <c r="AL3" s="178" t="str">
        <f>HLOOKUP(Introduction!$G$4,nametranslations,28,FALSE)</f>
        <v>Primary</v>
      </c>
      <c r="AM3" s="179" t="str">
        <f>HLOOKUP(Introduction!$G$4,nametranslations,29,FALSE)</f>
        <v>Secondary</v>
      </c>
      <c r="AN3" s="128"/>
      <c r="AO3" s="128"/>
      <c r="AP3" s="176" t="str">
        <f>HLOOKUP(Introduction!$G$4,nametranslations,152,FALSE)</f>
        <v>Definition</v>
      </c>
      <c r="AQ3" s="177" t="str">
        <f>HLOOKUP(Introduction!$G$4,nametranslations,102,FALSE)</f>
        <v>Estimates (%)</v>
      </c>
      <c r="AR3" s="178" t="str">
        <f>HLOOKUP(Introduction!$G$4,nametranslations,24,FALSE)</f>
        <v>Total</v>
      </c>
      <c r="AS3" s="178" t="str">
        <f>HLOOKUP(Introduction!$G$4,nametranslations,26,FALSE)</f>
        <v>Urban</v>
      </c>
      <c r="AT3" s="178" t="str">
        <f>HLOOKUP(Introduction!$G$4,nametranslations,25,FALSE)</f>
        <v>Rural</v>
      </c>
      <c r="AU3" s="178" t="str">
        <f>HLOOKUP(Introduction!$G$4,nametranslations,27,FALSE)</f>
        <v>Pre-primary</v>
      </c>
      <c r="AV3" s="178" t="str">
        <f>HLOOKUP(Introduction!$G$4,nametranslations,28,FALSE)</f>
        <v>Primary</v>
      </c>
      <c r="AW3" s="179" t="str">
        <f>HLOOKUP(Introduction!$G$4,nametranslations,29,FALSE)</f>
        <v>Secondary</v>
      </c>
      <c r="AX3" s="128"/>
      <c r="AY3" s="128"/>
      <c r="AZ3" s="176" t="str">
        <f>HLOOKUP(Introduction!$G$4,nametranslations,152,FALSE)</f>
        <v>Definition</v>
      </c>
      <c r="BA3" s="177" t="str">
        <f>HLOOKUP(Introduction!$G$4,nametranslations,102,FALSE)</f>
        <v>Estimates (%)</v>
      </c>
      <c r="BB3" s="178" t="str">
        <f>HLOOKUP(Introduction!$G$4,nametranslations,24,FALSE)</f>
        <v>Total</v>
      </c>
      <c r="BC3" s="178" t="str">
        <f>HLOOKUP(Introduction!$G$4,nametranslations,26,FALSE)</f>
        <v>Urban</v>
      </c>
      <c r="BD3" s="178" t="str">
        <f>HLOOKUP(Introduction!$G$4,nametranslations,25,FALSE)</f>
        <v>Rural</v>
      </c>
      <c r="BE3" s="178" t="str">
        <f>HLOOKUP(Introduction!$G$4,nametranslations,27,FALSE)</f>
        <v>Pre-primary</v>
      </c>
      <c r="BF3" s="178" t="str">
        <f>HLOOKUP(Introduction!$G$4,nametranslations,28,FALSE)</f>
        <v>Primary</v>
      </c>
      <c r="BG3" s="179" t="str">
        <f>HLOOKUP(Introduction!$G$4,nametranslations,29,FALSE)</f>
        <v>Secondary</v>
      </c>
      <c r="BH3" s="128"/>
      <c r="BI3" s="128"/>
      <c r="BJ3" s="176" t="str">
        <f>HLOOKUP(Introduction!$G$4,nametranslations,152,FALSE)</f>
        <v>Definition</v>
      </c>
      <c r="BK3" s="177" t="str">
        <f>HLOOKUP(Introduction!$G$4,nametranslations,102,FALSE)</f>
        <v>Estimates (%)</v>
      </c>
      <c r="BL3" s="178" t="str">
        <f>HLOOKUP(Introduction!$G$4,nametranslations,24,FALSE)</f>
        <v>Total</v>
      </c>
      <c r="BM3" s="178" t="str">
        <f>HLOOKUP(Introduction!$G$4,nametranslations,26,FALSE)</f>
        <v>Urban</v>
      </c>
      <c r="BN3" s="178" t="str">
        <f>HLOOKUP(Introduction!$G$4,nametranslations,25,FALSE)</f>
        <v>Rural</v>
      </c>
      <c r="BO3" s="178" t="str">
        <f>HLOOKUP(Introduction!$G$4,nametranslations,27,FALSE)</f>
        <v>Pre-primary</v>
      </c>
      <c r="BP3" s="178" t="str">
        <f>HLOOKUP(Introduction!$G$4,nametranslations,28,FALSE)</f>
        <v>Primary</v>
      </c>
      <c r="BQ3" s="179" t="str">
        <f>HLOOKUP(Introduction!$G$4,nametranslations,29,FALSE)</f>
        <v>Secondary</v>
      </c>
      <c r="BR3" s="128"/>
      <c r="BS3" s="128"/>
      <c r="BT3" s="176" t="str">
        <f>HLOOKUP(Introduction!$G$4,nametranslations,152,FALSE)</f>
        <v>Definition</v>
      </c>
      <c r="BU3" s="177" t="str">
        <f>HLOOKUP(Introduction!$G$4,nametranslations,102,FALSE)</f>
        <v>Estimates (%)</v>
      </c>
      <c r="BV3" s="178" t="str">
        <f>HLOOKUP(Introduction!$G$4,nametranslations,24,FALSE)</f>
        <v>Total</v>
      </c>
      <c r="BW3" s="178" t="str">
        <f>HLOOKUP(Introduction!$G$4,nametranslations,26,FALSE)</f>
        <v>Urban</v>
      </c>
      <c r="BX3" s="178" t="str">
        <f>HLOOKUP(Introduction!$G$4,nametranslations,25,FALSE)</f>
        <v>Rural</v>
      </c>
      <c r="BY3" s="178" t="str">
        <f>HLOOKUP(Introduction!$G$4,nametranslations,27,FALSE)</f>
        <v>Pre-primary</v>
      </c>
      <c r="BZ3" s="178" t="str">
        <f>HLOOKUP(Introduction!$G$4,nametranslations,28,FALSE)</f>
        <v>Primary</v>
      </c>
      <c r="CA3" s="179" t="str">
        <f>HLOOKUP(Introduction!$G$4,nametranslations,29,FALSE)</f>
        <v>Secondary</v>
      </c>
      <c r="CB3" s="128"/>
      <c r="CC3" s="128"/>
      <c r="CD3" s="129"/>
      <c r="CN3" s="129"/>
      <c r="CX3" s="129"/>
      <c r="DH3" s="129"/>
      <c r="DR3" s="129"/>
      <c r="EB3" s="129"/>
      <c r="EL3" s="129"/>
      <c r="EV3" s="129"/>
      <c r="FF3" s="129"/>
      <c r="FP3" s="129"/>
      <c r="FZ3" s="129"/>
      <c r="GJ3" s="129"/>
      <c r="GT3" s="129"/>
      <c r="HD3" s="129"/>
      <c r="HN3" s="129"/>
      <c r="HX3" s="129"/>
      <c r="IH3" s="129"/>
      <c r="IR3" s="129"/>
    </row>
    <row r="4" spans="1:252" s="2" customFormat="1" x14ac:dyDescent="0.3">
      <c r="A4" s="637" t="str">
        <f>IF(ISBLANK('Data Summary'!A6),"",'Data Summary'!A6)</f>
        <v>SRB_2016_SUR</v>
      </c>
      <c r="B4" s="76"/>
      <c r="C4" s="49" t="str">
        <f>HLOOKUP(Introduction!$G$4,nametranslations,118,FALSE)</f>
        <v>No facility</v>
      </c>
      <c r="D4" s="5"/>
      <c r="E4" s="5"/>
      <c r="F4" s="5"/>
      <c r="G4" s="5"/>
      <c r="H4" s="5"/>
      <c r="I4" s="22"/>
      <c r="J4" s="20"/>
      <c r="K4" s="20"/>
      <c r="L4" s="76"/>
      <c r="M4" s="49" t="str">
        <f>HLOOKUP(Introduction!$G$4,nametranslations,118,FALSE)</f>
        <v>No facility</v>
      </c>
      <c r="N4" s="5"/>
      <c r="O4" s="5"/>
      <c r="P4" s="5"/>
      <c r="Q4" s="5"/>
      <c r="R4" s="5"/>
      <c r="S4" s="22"/>
      <c r="T4" s="20"/>
      <c r="U4" s="20"/>
      <c r="V4" s="76"/>
      <c r="W4" s="49" t="str">
        <f>HLOOKUP(Introduction!$G$4,nametranslations,118,FALSE)</f>
        <v>No facility</v>
      </c>
      <c r="X4" s="5"/>
      <c r="Y4" s="5"/>
      <c r="Z4" s="5"/>
      <c r="AA4" s="5"/>
      <c r="AB4" s="5"/>
      <c r="AC4" s="22"/>
      <c r="AD4" s="20"/>
      <c r="AE4" s="20"/>
      <c r="AF4" s="76"/>
      <c r="AG4" s="49" t="str">
        <f>HLOOKUP(Introduction!$G$4,nametranslations,118,FALSE)</f>
        <v>No facility</v>
      </c>
      <c r="AH4" s="5"/>
      <c r="AI4" s="5"/>
      <c r="AJ4" s="5"/>
      <c r="AK4" s="5"/>
      <c r="AL4" s="5"/>
      <c r="AM4" s="22"/>
      <c r="AN4" s="20"/>
      <c r="AO4" s="20"/>
      <c r="AP4" s="76"/>
      <c r="AQ4" s="49" t="str">
        <f>HLOOKUP(Introduction!$G$4,nametranslations,118,FALSE)</f>
        <v>No facility</v>
      </c>
      <c r="AR4" s="5"/>
      <c r="AS4" s="5"/>
      <c r="AT4" s="5"/>
      <c r="AU4" s="5"/>
      <c r="AV4" s="5"/>
      <c r="AW4" s="22"/>
      <c r="AX4" s="20"/>
      <c r="AY4" s="20"/>
      <c r="AZ4" s="76"/>
      <c r="BA4" s="49" t="str">
        <f>HLOOKUP(Introduction!$G$4,nametranslations,118,FALSE)</f>
        <v>No facility</v>
      </c>
      <c r="BB4" s="5"/>
      <c r="BC4" s="5"/>
      <c r="BD4" s="5"/>
      <c r="BE4" s="5"/>
      <c r="BF4" s="5"/>
      <c r="BG4" s="22"/>
      <c r="BH4" s="20"/>
      <c r="BI4" s="20"/>
      <c r="BJ4" s="76"/>
      <c r="BK4" s="49" t="str">
        <f>HLOOKUP(Introduction!$G$4,nametranslations,118,FALSE)</f>
        <v>No facility</v>
      </c>
      <c r="BL4" s="5"/>
      <c r="BM4" s="5"/>
      <c r="BN4" s="5"/>
      <c r="BO4" s="5"/>
      <c r="BP4" s="5"/>
      <c r="BQ4" s="22"/>
      <c r="BR4" s="20"/>
      <c r="BS4" s="20"/>
      <c r="BT4" s="76"/>
      <c r="BU4" s="49" t="str">
        <f>HLOOKUP(Introduction!$G$4,nametranslations,118,FALSE)</f>
        <v>No facility</v>
      </c>
      <c r="BV4" s="5"/>
      <c r="BW4" s="5"/>
      <c r="BX4" s="5"/>
      <c r="BY4" s="5"/>
      <c r="BZ4" s="5"/>
      <c r="CA4" s="22"/>
      <c r="CB4" s="20"/>
      <c r="CC4" s="20"/>
      <c r="CD4" s="74"/>
      <c r="CN4" s="74"/>
      <c r="CX4" s="74"/>
      <c r="DH4" s="74"/>
      <c r="DR4" s="74"/>
      <c r="EB4" s="74"/>
      <c r="EL4" s="74"/>
      <c r="EV4" s="74"/>
      <c r="FF4" s="74"/>
      <c r="FP4" s="74"/>
      <c r="FZ4" s="74"/>
      <c r="GJ4" s="74"/>
      <c r="GT4" s="74"/>
      <c r="HD4" s="74"/>
      <c r="HN4" s="74"/>
      <c r="HX4" s="74"/>
      <c r="IH4" s="74"/>
      <c r="IR4" s="74"/>
    </row>
    <row r="5" spans="1:252" s="2" customFormat="1" x14ac:dyDescent="0.3">
      <c r="A5" s="637" t="str">
        <f ca="1">IF(ISBLANK('Data Summary'!A7),"",'Data Summary'!A7)</f>
        <v>SRB_2016_UIS</v>
      </c>
      <c r="B5" s="76"/>
      <c r="C5" s="49" t="str">
        <f>HLOOKUP(Introduction!$G$4,nametranslations,74,FALSE)</f>
        <v>Facility</v>
      </c>
      <c r="D5" s="5"/>
      <c r="E5" s="5"/>
      <c r="F5" s="5"/>
      <c r="G5" s="5"/>
      <c r="H5" s="5"/>
      <c r="I5" s="22"/>
      <c r="J5" s="20"/>
      <c r="K5" s="20"/>
      <c r="L5" s="76"/>
      <c r="M5" s="49" t="str">
        <f>HLOOKUP(Introduction!$G$4,nametranslations,74,FALSE)</f>
        <v>Facility</v>
      </c>
      <c r="N5" s="5"/>
      <c r="O5" s="5"/>
      <c r="P5" s="5"/>
      <c r="Q5" s="5"/>
      <c r="R5" s="5"/>
      <c r="S5" s="22"/>
      <c r="T5" s="20"/>
      <c r="U5" s="20"/>
      <c r="V5" s="76"/>
      <c r="W5" s="49" t="str">
        <f>HLOOKUP(Introduction!$G$4,nametranslations,74,FALSE)</f>
        <v>Facility</v>
      </c>
      <c r="X5" s="5"/>
      <c r="Y5" s="5"/>
      <c r="Z5" s="5"/>
      <c r="AA5" s="5"/>
      <c r="AB5" s="5"/>
      <c r="AC5" s="22"/>
      <c r="AD5" s="20"/>
      <c r="AE5" s="20"/>
      <c r="AF5" s="76"/>
      <c r="AG5" s="49" t="str">
        <f>HLOOKUP(Introduction!$G$4,nametranslations,74,FALSE)</f>
        <v>Facility</v>
      </c>
      <c r="AH5" s="5"/>
      <c r="AI5" s="5"/>
      <c r="AJ5" s="5"/>
      <c r="AK5" s="5"/>
      <c r="AL5" s="5"/>
      <c r="AM5" s="22"/>
      <c r="AN5" s="20"/>
      <c r="AO5" s="20"/>
      <c r="AP5" s="76"/>
      <c r="AQ5" s="49" t="str">
        <f>HLOOKUP(Introduction!$G$4,nametranslations,74,FALSE)</f>
        <v>Facility</v>
      </c>
      <c r="AR5" s="5"/>
      <c r="AS5" s="5"/>
      <c r="AT5" s="5"/>
      <c r="AU5" s="5"/>
      <c r="AV5" s="5"/>
      <c r="AW5" s="22"/>
      <c r="AX5" s="20"/>
      <c r="AY5" s="20"/>
      <c r="AZ5" s="76"/>
      <c r="BA5" s="49" t="str">
        <f>HLOOKUP(Introduction!$G$4,nametranslations,74,FALSE)</f>
        <v>Facility</v>
      </c>
      <c r="BB5" s="5"/>
      <c r="BC5" s="5"/>
      <c r="BD5" s="5"/>
      <c r="BE5" s="5"/>
      <c r="BF5" s="5"/>
      <c r="BG5" s="22"/>
      <c r="BH5" s="20"/>
      <c r="BI5" s="20"/>
      <c r="BJ5" s="76"/>
      <c r="BK5" s="49" t="str">
        <f>HLOOKUP(Introduction!$G$4,nametranslations,74,FALSE)</f>
        <v>Facility</v>
      </c>
      <c r="BL5" s="5"/>
      <c r="BM5" s="5"/>
      <c r="BN5" s="5"/>
      <c r="BO5" s="5"/>
      <c r="BP5" s="5"/>
      <c r="BQ5" s="22"/>
      <c r="BR5" s="20"/>
      <c r="BS5" s="20"/>
      <c r="BT5" s="76"/>
      <c r="BU5" s="49" t="str">
        <f>HLOOKUP(Introduction!$G$4,nametranslations,74,FALSE)</f>
        <v>Facility</v>
      </c>
      <c r="BV5" s="5"/>
      <c r="BW5" s="5"/>
      <c r="BX5" s="5"/>
      <c r="BY5" s="5"/>
      <c r="BZ5" s="5"/>
      <c r="CA5" s="22"/>
      <c r="CB5" s="20"/>
      <c r="CC5" s="20"/>
      <c r="CD5" s="74"/>
      <c r="CN5" s="74"/>
      <c r="CX5" s="74"/>
      <c r="DH5" s="74"/>
      <c r="DR5" s="74"/>
      <c r="EB5" s="74"/>
      <c r="EL5" s="74"/>
      <c r="EV5" s="74"/>
      <c r="FF5" s="74"/>
      <c r="FP5" s="74"/>
      <c r="FZ5" s="74"/>
      <c r="GJ5" s="74"/>
      <c r="GT5" s="74"/>
      <c r="HD5" s="74"/>
      <c r="HN5" s="74"/>
      <c r="HX5" s="74"/>
      <c r="IH5" s="74"/>
      <c r="IR5" s="74"/>
    </row>
    <row r="6" spans="1:252" s="2" customFormat="1" ht="15.75" customHeight="1" x14ac:dyDescent="0.3">
      <c r="A6" s="637" t="str">
        <f ca="1">IF(ISBLANK('Data Summary'!A8),"",'Data Summary'!A8)</f>
        <v>SRB_2017_PWH</v>
      </c>
      <c r="B6" s="76"/>
      <c r="C6" s="50" t="str">
        <f>HLOOKUP(Introduction!$G$4,nametranslations,125,FALSE)</f>
        <v>Facility with no water or soap</v>
      </c>
      <c r="D6" s="16"/>
      <c r="E6" s="5"/>
      <c r="F6" s="5"/>
      <c r="G6" s="5"/>
      <c r="H6" s="5"/>
      <c r="I6" s="22"/>
      <c r="J6" s="20"/>
      <c r="K6" s="20"/>
      <c r="L6" s="76"/>
      <c r="M6" s="50" t="str">
        <f>HLOOKUP(Introduction!$G$4,nametranslations,125,FALSE)</f>
        <v>Facility with no water or soap</v>
      </c>
      <c r="N6" s="16"/>
      <c r="O6" s="5"/>
      <c r="P6" s="5"/>
      <c r="Q6" s="5"/>
      <c r="R6" s="5"/>
      <c r="S6" s="22"/>
      <c r="T6" s="20"/>
      <c r="U6" s="20"/>
      <c r="V6" s="76"/>
      <c r="W6" s="50" t="str">
        <f>HLOOKUP(Introduction!$G$4,nametranslations,125,FALSE)</f>
        <v>Facility with no water or soap</v>
      </c>
      <c r="X6" s="16"/>
      <c r="Y6" s="5"/>
      <c r="Z6" s="5"/>
      <c r="AA6" s="5"/>
      <c r="AB6" s="5"/>
      <c r="AC6" s="22"/>
      <c r="AD6" s="20"/>
      <c r="AE6" s="20"/>
      <c r="AF6" s="76"/>
      <c r="AG6" s="50" t="str">
        <f>HLOOKUP(Introduction!$G$4,nametranslations,125,FALSE)</f>
        <v>Facility with no water or soap</v>
      </c>
      <c r="AH6" s="16"/>
      <c r="AI6" s="5"/>
      <c r="AJ6" s="5"/>
      <c r="AK6" s="5"/>
      <c r="AL6" s="5"/>
      <c r="AM6" s="22"/>
      <c r="AN6" s="20"/>
      <c r="AO6" s="20"/>
      <c r="AP6" s="76"/>
      <c r="AQ6" s="50" t="str">
        <f>HLOOKUP(Introduction!$G$4,nametranslations,125,FALSE)</f>
        <v>Facility with no water or soap</v>
      </c>
      <c r="AR6" s="16"/>
      <c r="AS6" s="5"/>
      <c r="AT6" s="5"/>
      <c r="AU6" s="5"/>
      <c r="AV6" s="5"/>
      <c r="AW6" s="22"/>
      <c r="AX6" s="20"/>
      <c r="AY6" s="20"/>
      <c r="AZ6" s="76"/>
      <c r="BA6" s="50" t="str">
        <f>HLOOKUP(Introduction!$G$4,nametranslations,125,FALSE)</f>
        <v>Facility with no water or soap</v>
      </c>
      <c r="BB6" s="16"/>
      <c r="BC6" s="5"/>
      <c r="BD6" s="5"/>
      <c r="BE6" s="5"/>
      <c r="BF6" s="5"/>
      <c r="BG6" s="22"/>
      <c r="BH6" s="20"/>
      <c r="BI6" s="20"/>
      <c r="BJ6" s="76"/>
      <c r="BK6" s="50" t="str">
        <f>HLOOKUP(Introduction!$G$4,nametranslations,125,FALSE)</f>
        <v>Facility with no water or soap</v>
      </c>
      <c r="BL6" s="16"/>
      <c r="BM6" s="5"/>
      <c r="BN6" s="5"/>
      <c r="BO6" s="5"/>
      <c r="BP6" s="5"/>
      <c r="BQ6" s="22"/>
      <c r="BR6" s="20"/>
      <c r="BS6" s="20"/>
      <c r="BT6" s="76"/>
      <c r="BU6" s="50" t="str">
        <f>HLOOKUP(Introduction!$G$4,nametranslations,125,FALSE)</f>
        <v>Facility with no water or soap</v>
      </c>
      <c r="BV6" s="16"/>
      <c r="BW6" s="5"/>
      <c r="BX6" s="5"/>
      <c r="BY6" s="5"/>
      <c r="BZ6" s="5"/>
      <c r="CA6" s="22"/>
      <c r="CB6" s="20"/>
      <c r="CC6" s="20"/>
      <c r="CD6" s="74"/>
      <c r="CN6" s="74"/>
      <c r="CX6" s="74"/>
      <c r="DH6" s="74"/>
      <c r="DR6" s="74"/>
      <c r="EB6" s="74"/>
      <c r="EL6" s="74"/>
      <c r="EV6" s="74"/>
      <c r="FF6" s="74"/>
      <c r="FP6" s="74"/>
      <c r="FZ6" s="74"/>
      <c r="GJ6" s="74"/>
      <c r="GT6" s="74"/>
      <c r="HD6" s="74"/>
      <c r="HN6" s="74"/>
      <c r="HX6" s="74"/>
      <c r="IH6" s="74"/>
      <c r="IR6" s="74"/>
    </row>
    <row r="7" spans="1:252" s="2" customFormat="1" x14ac:dyDescent="0.3">
      <c r="A7" s="637" t="str">
        <f ca="1">IF(ISBLANK('Data Summary'!A9),"",'Data Summary'!A9)</f>
        <v>SRB_2020_NPCD</v>
      </c>
      <c r="B7" s="76"/>
      <c r="C7" s="50" t="str">
        <f>HLOOKUP(Introduction!$G$4,nametranslations,126,FALSE)</f>
        <v>Facility with water</v>
      </c>
      <c r="D7" s="5">
        <f>100-0.8</f>
        <v>99.2</v>
      </c>
      <c r="E7" s="5"/>
      <c r="F7" s="5">
        <f>100-0.8</f>
        <v>99.2</v>
      </c>
      <c r="G7" s="5"/>
      <c r="H7" s="5"/>
      <c r="I7" s="22"/>
      <c r="J7" s="20"/>
      <c r="K7" s="20"/>
      <c r="L7" s="76"/>
      <c r="M7" s="50" t="str">
        <f>HLOOKUP(Introduction!$G$4,nametranslations,126,FALSE)</f>
        <v>Facility with water</v>
      </c>
      <c r="N7" s="5"/>
      <c r="O7" s="5"/>
      <c r="P7" s="5"/>
      <c r="Q7" s="5"/>
      <c r="R7" s="5"/>
      <c r="S7" s="22"/>
      <c r="T7" s="20"/>
      <c r="U7" s="20"/>
      <c r="V7" s="181"/>
      <c r="W7" s="50" t="str">
        <f>HLOOKUP(Introduction!$G$4,nametranslations,126,FALSE)</f>
        <v>Facility with water</v>
      </c>
      <c r="X7" s="5"/>
      <c r="Y7" s="5"/>
      <c r="Z7" s="5"/>
      <c r="AA7" s="5"/>
      <c r="AB7" s="5"/>
      <c r="AC7" s="22"/>
      <c r="AD7" s="20"/>
      <c r="AE7" s="20"/>
      <c r="AF7" s="67" t="s">
        <v>186</v>
      </c>
      <c r="AG7" s="50" t="str">
        <f>HLOOKUP(Introduction!$G$4,nametranslations,126,FALSE)</f>
        <v>Facility with water</v>
      </c>
      <c r="AH7" s="5">
        <v>98.4</v>
      </c>
      <c r="AI7" s="5"/>
      <c r="AJ7" s="5"/>
      <c r="AK7" s="5"/>
      <c r="AL7" s="5"/>
      <c r="AM7" s="22"/>
      <c r="AN7" s="20"/>
      <c r="AO7" s="20"/>
      <c r="AP7" s="181"/>
      <c r="AQ7" s="50" t="str">
        <f>HLOOKUP(Introduction!$G$4,nametranslations,126,FALSE)</f>
        <v>Facility with water</v>
      </c>
      <c r="AR7" s="5"/>
      <c r="AS7" s="5"/>
      <c r="AT7" s="5"/>
      <c r="AU7" s="5"/>
      <c r="AV7" s="5"/>
      <c r="AW7" s="22"/>
      <c r="AX7" s="20"/>
      <c r="AY7" s="20"/>
      <c r="AZ7" s="181"/>
      <c r="BA7" s="50" t="str">
        <f>HLOOKUP(Introduction!$G$4,nametranslations,126,FALSE)</f>
        <v>Facility with water</v>
      </c>
      <c r="BB7" s="5"/>
      <c r="BC7" s="5"/>
      <c r="BD7" s="5"/>
      <c r="BE7" s="5"/>
      <c r="BF7" s="5"/>
      <c r="BG7" s="22"/>
      <c r="BH7" s="20"/>
      <c r="BI7" s="20"/>
      <c r="BJ7" s="181" t="s">
        <v>237</v>
      </c>
      <c r="BK7" s="50" t="str">
        <f>HLOOKUP(Introduction!$G$4,nametranslations,126,FALSE)</f>
        <v>Facility with water</v>
      </c>
      <c r="BL7" s="5">
        <v>99.5</v>
      </c>
      <c r="BM7" s="5"/>
      <c r="BN7" s="5"/>
      <c r="BO7" s="5"/>
      <c r="BP7" s="5"/>
      <c r="BQ7" s="22"/>
      <c r="BR7" s="20"/>
      <c r="BS7" s="20"/>
      <c r="BT7" s="181"/>
      <c r="BU7" s="50" t="str">
        <f>HLOOKUP(Introduction!$G$4,nametranslations,126,FALSE)</f>
        <v>Facility with water</v>
      </c>
      <c r="BV7" s="5"/>
      <c r="BW7" s="5"/>
      <c r="BX7" s="5"/>
      <c r="BY7" s="5"/>
      <c r="BZ7" s="5"/>
      <c r="CA7" s="22"/>
      <c r="CB7" s="20"/>
      <c r="CC7" s="20"/>
      <c r="CD7" s="74"/>
      <c r="CN7" s="74"/>
      <c r="CX7" s="74"/>
      <c r="DH7" s="74"/>
      <c r="DR7" s="74"/>
      <c r="EB7" s="74"/>
      <c r="EL7" s="74"/>
      <c r="EV7" s="74"/>
      <c r="FF7" s="74"/>
      <c r="FP7" s="74"/>
      <c r="FZ7" s="74"/>
      <c r="GJ7" s="74"/>
      <c r="GT7" s="74"/>
      <c r="HD7" s="74"/>
      <c r="HN7" s="74"/>
      <c r="HX7" s="74"/>
      <c r="IH7" s="74"/>
      <c r="IR7" s="74"/>
    </row>
    <row r="8" spans="1:252" s="2" customFormat="1" x14ac:dyDescent="0.3">
      <c r="A8" s="637" t="str">
        <f ca="1">IF(ISBLANK('Data Summary'!A10),"",'Data Summary'!A10)</f>
        <v>SRB_2021_PWH</v>
      </c>
      <c r="B8" s="76"/>
      <c r="C8" s="50" t="str">
        <f>HLOOKUP(Introduction!$G$4,nametranslations,127,FALSE)</f>
        <v>Facility with soap</v>
      </c>
      <c r="D8" s="16"/>
      <c r="E8" s="5"/>
      <c r="F8" s="5"/>
      <c r="G8" s="5"/>
      <c r="H8" s="5"/>
      <c r="I8" s="22"/>
      <c r="J8" s="20"/>
      <c r="K8" s="20"/>
      <c r="L8" s="76"/>
      <c r="M8" s="50" t="str">
        <f>HLOOKUP(Introduction!$G$4,nametranslations,127,FALSE)</f>
        <v>Facility with soap</v>
      </c>
      <c r="N8" s="16"/>
      <c r="O8" s="5"/>
      <c r="P8" s="5"/>
      <c r="Q8" s="5"/>
      <c r="R8" s="5"/>
      <c r="S8" s="22"/>
      <c r="T8" s="20"/>
      <c r="U8" s="20"/>
      <c r="V8" s="181"/>
      <c r="W8" s="50" t="str">
        <f>HLOOKUP(Introduction!$G$4,nametranslations,127,FALSE)</f>
        <v>Facility with soap</v>
      </c>
      <c r="X8" s="16"/>
      <c r="Y8" s="5"/>
      <c r="Z8" s="5"/>
      <c r="AA8" s="5"/>
      <c r="AB8" s="5"/>
      <c r="AC8" s="22"/>
      <c r="AD8" s="20"/>
      <c r="AE8" s="20"/>
      <c r="AF8" s="67"/>
      <c r="AG8" s="50" t="str">
        <f>HLOOKUP(Introduction!$G$4,nametranslations,127,FALSE)</f>
        <v>Facility with soap</v>
      </c>
      <c r="AH8" s="16"/>
      <c r="AI8" s="5"/>
      <c r="AJ8" s="5"/>
      <c r="AK8" s="5"/>
      <c r="AL8" s="5"/>
      <c r="AM8" s="22"/>
      <c r="AN8" s="20"/>
      <c r="AO8" s="20"/>
      <c r="AP8" s="181"/>
      <c r="AQ8" s="50" t="str">
        <f>HLOOKUP(Introduction!$G$4,nametranslations,127,FALSE)</f>
        <v>Facility with soap</v>
      </c>
      <c r="AR8" s="16"/>
      <c r="AS8" s="5"/>
      <c r="AT8" s="5"/>
      <c r="AU8" s="5"/>
      <c r="AV8" s="5"/>
      <c r="AW8" s="22"/>
      <c r="AX8" s="20"/>
      <c r="AY8" s="20"/>
      <c r="AZ8" s="181"/>
      <c r="BA8" s="50" t="str">
        <f>HLOOKUP(Introduction!$G$4,nametranslations,127,FALSE)</f>
        <v>Facility with soap</v>
      </c>
      <c r="BB8" s="16"/>
      <c r="BC8" s="5"/>
      <c r="BD8" s="5"/>
      <c r="BE8" s="5"/>
      <c r="BF8" s="5"/>
      <c r="BG8" s="22"/>
      <c r="BH8" s="20"/>
      <c r="BI8" s="20"/>
      <c r="BJ8" s="181"/>
      <c r="BK8" s="50" t="str">
        <f>HLOOKUP(Introduction!$G$4,nametranslations,127,FALSE)</f>
        <v>Facility with soap</v>
      </c>
      <c r="BL8" s="16"/>
      <c r="BM8" s="5"/>
      <c r="BN8" s="5"/>
      <c r="BO8" s="5"/>
      <c r="BP8" s="5"/>
      <c r="BQ8" s="22"/>
      <c r="BR8" s="20"/>
      <c r="BS8" s="20"/>
      <c r="BT8" s="181"/>
      <c r="BU8" s="50" t="str">
        <f>HLOOKUP(Introduction!$G$4,nametranslations,127,FALSE)</f>
        <v>Facility with soap</v>
      </c>
      <c r="BV8" s="16"/>
      <c r="BW8" s="5"/>
      <c r="BX8" s="5"/>
      <c r="BY8" s="5"/>
      <c r="BZ8" s="5"/>
      <c r="CA8" s="22"/>
      <c r="CB8" s="20"/>
      <c r="CC8" s="20"/>
      <c r="CD8" s="74"/>
      <c r="CN8" s="74"/>
      <c r="CX8" s="74"/>
      <c r="DH8" s="74"/>
      <c r="DR8" s="74"/>
      <c r="EB8" s="74"/>
      <c r="EL8" s="74"/>
      <c r="EV8" s="74"/>
      <c r="FF8" s="74"/>
      <c r="FP8" s="74"/>
      <c r="FZ8" s="74"/>
      <c r="GJ8" s="74"/>
      <c r="GT8" s="74"/>
      <c r="HD8" s="74"/>
      <c r="HN8" s="74"/>
      <c r="HX8" s="74"/>
      <c r="IH8" s="74"/>
      <c r="IR8" s="74"/>
    </row>
    <row r="9" spans="1:252" s="619" customFormat="1" ht="20.399999999999999" x14ac:dyDescent="0.3">
      <c r="A9" s="638" t="str">
        <f ca="1">IF(ISBLANK('Data Summary'!A11),"",'Data Summary'!A11)</f>
        <v>SRB_2022_SUR</v>
      </c>
      <c r="B9" s="630"/>
      <c r="C9" s="631" t="str">
        <f>HLOOKUP(Introduction!$G$4,nametranslations,81,FALSE)</f>
        <v>Basic  
(facility with water &amp; soap)</v>
      </c>
      <c r="D9" s="620">
        <v>92.4</v>
      </c>
      <c r="E9" s="615"/>
      <c r="F9" s="615">
        <v>92.4</v>
      </c>
      <c r="G9" s="615"/>
      <c r="H9" s="615"/>
      <c r="I9" s="616"/>
      <c r="J9" s="617"/>
      <c r="K9" s="617"/>
      <c r="L9" s="630"/>
      <c r="M9" s="631" t="str">
        <f>HLOOKUP(Introduction!$G$4,nametranslations,81,FALSE)</f>
        <v>Basic  
(facility with water &amp; soap)</v>
      </c>
      <c r="N9" s="620">
        <f>(R9*1200+S9*527)/(1200+527)</f>
        <v>73.442963202084542</v>
      </c>
      <c r="O9" s="615"/>
      <c r="P9" s="615"/>
      <c r="Q9" s="615"/>
      <c r="R9" s="615">
        <v>65.903180000000006</v>
      </c>
      <c r="S9" s="616">
        <v>90.611350000000002</v>
      </c>
      <c r="T9" s="617"/>
      <c r="U9" s="617"/>
      <c r="V9" s="612" t="s">
        <v>232</v>
      </c>
      <c r="W9" s="631" t="str">
        <f>HLOOKUP(Introduction!$G$4,nametranslations,81,FALSE)</f>
        <v>Basic  
(facility with water &amp; soap)</v>
      </c>
      <c r="X9" s="620">
        <v>61.9</v>
      </c>
      <c r="Y9" s="615"/>
      <c r="Z9" s="615"/>
      <c r="AA9" s="615"/>
      <c r="AB9" s="615"/>
      <c r="AC9" s="616"/>
      <c r="AD9" s="617"/>
      <c r="AE9" s="617"/>
      <c r="AF9" s="612" t="s">
        <v>187</v>
      </c>
      <c r="AG9" s="631" t="str">
        <f>HLOOKUP(Introduction!$G$4,nametranslations,81,FALSE)</f>
        <v>Basic  
(facility with water &amp; soap)</v>
      </c>
      <c r="AH9" s="620">
        <v>97.3</v>
      </c>
      <c r="AI9" s="615"/>
      <c r="AJ9" s="615"/>
      <c r="AK9" s="615"/>
      <c r="AL9" s="615"/>
      <c r="AM9" s="616"/>
      <c r="AN9" s="617"/>
      <c r="AO9" s="617"/>
      <c r="AP9" s="612" t="s">
        <v>232</v>
      </c>
      <c r="AQ9" s="631" t="str">
        <f>HLOOKUP(Introduction!$G$4,nametranslations,81,FALSE)</f>
        <v>Basic  
(facility with water &amp; soap)</v>
      </c>
      <c r="AR9" s="620">
        <v>46</v>
      </c>
      <c r="AS9" s="615"/>
      <c r="AT9" s="615"/>
      <c r="AU9" s="615"/>
      <c r="AV9" s="615"/>
      <c r="AW9" s="616"/>
      <c r="AX9" s="617"/>
      <c r="AY9" s="617"/>
      <c r="AZ9" s="632"/>
      <c r="BA9" s="631" t="str">
        <f>HLOOKUP(Introduction!$G$4,nametranslations,81,FALSE)</f>
        <v>Basic  
(facility with water &amp; soap)</v>
      </c>
      <c r="BB9" s="620"/>
      <c r="BC9" s="615"/>
      <c r="BD9" s="615"/>
      <c r="BE9" s="615"/>
      <c r="BF9" s="615"/>
      <c r="BG9" s="616"/>
      <c r="BH9" s="617"/>
      <c r="BI9" s="617"/>
      <c r="BJ9" s="632" t="s">
        <v>238</v>
      </c>
      <c r="BK9" s="631" t="str">
        <f>HLOOKUP(Introduction!$G$4,nametranslations,81,FALSE)</f>
        <v>Basic  
(facility with water &amp; soap)</v>
      </c>
      <c r="BL9" s="620">
        <v>98.6</v>
      </c>
      <c r="BM9" s="615"/>
      <c r="BN9" s="615"/>
      <c r="BO9" s="615"/>
      <c r="BP9" s="615"/>
      <c r="BQ9" s="616"/>
      <c r="BR9" s="617"/>
      <c r="BS9" s="617"/>
      <c r="BT9" s="612" t="s">
        <v>232</v>
      </c>
      <c r="BU9" s="631" t="str">
        <f>HLOOKUP(Introduction!$G$4,nametranslations,81,FALSE)</f>
        <v>Basic  
(facility with water &amp; soap)</v>
      </c>
      <c r="BV9" s="620">
        <v>98.6</v>
      </c>
      <c r="BW9" s="615"/>
      <c r="BX9" s="615"/>
      <c r="BY9" s="615"/>
      <c r="BZ9" s="615"/>
      <c r="CA9" s="616"/>
      <c r="CB9" s="617"/>
      <c r="CC9" s="617"/>
      <c r="CD9" s="618"/>
      <c r="CN9" s="618"/>
      <c r="CX9" s="618"/>
      <c r="DH9" s="618"/>
      <c r="DR9" s="618"/>
      <c r="EB9" s="618"/>
      <c r="EL9" s="618"/>
      <c r="EV9" s="618"/>
      <c r="FF9" s="618"/>
      <c r="FP9" s="618"/>
      <c r="FZ9" s="618"/>
      <c r="GJ9" s="618"/>
      <c r="GT9" s="618"/>
      <c r="HD9" s="618"/>
      <c r="HN9" s="618"/>
      <c r="HX9" s="618"/>
      <c r="IH9" s="618"/>
      <c r="IR9" s="618"/>
    </row>
    <row r="10" spans="1:252" s="1" customFormat="1" ht="86.55" customHeight="1" x14ac:dyDescent="0.3">
      <c r="A10" s="637" t="str">
        <f ca="1">IF(ISBLANK('Data Summary'!A12),"",'Data Summary'!A12)</f>
        <v>SRB_2022_NPCD</v>
      </c>
      <c r="B10" s="70" t="str">
        <f>HLOOKUP(Introduction!$G$4,nametranslations,111,FALSE)</f>
        <v>Notes</v>
      </c>
      <c r="C10" s="347" t="s">
        <v>137</v>
      </c>
      <c r="D10" s="348"/>
      <c r="E10" s="348"/>
      <c r="F10" s="348"/>
      <c r="G10" s="348"/>
      <c r="H10" s="348"/>
      <c r="I10" s="349"/>
      <c r="J10" s="9"/>
      <c r="K10" s="9"/>
      <c r="L10" s="70" t="str">
        <f>HLOOKUP(Introduction!$G$4,nametranslations,111,FALSE)</f>
        <v>Notes</v>
      </c>
      <c r="M10" s="347" t="s">
        <v>142</v>
      </c>
      <c r="N10" s="348"/>
      <c r="O10" s="348"/>
      <c r="P10" s="348"/>
      <c r="Q10" s="348"/>
      <c r="R10" s="348"/>
      <c r="S10" s="349"/>
      <c r="T10" s="9"/>
      <c r="U10" s="9"/>
      <c r="V10" s="70" t="str">
        <f>HLOOKUP(Introduction!$G$4,nametranslations,111,FALSE)</f>
        <v>Notes</v>
      </c>
      <c r="W10" s="350"/>
      <c r="X10" s="351"/>
      <c r="Y10" s="351"/>
      <c r="Z10" s="351"/>
      <c r="AA10" s="351"/>
      <c r="AB10" s="351"/>
      <c r="AC10" s="352"/>
      <c r="AD10" s="9"/>
      <c r="AE10" s="9"/>
      <c r="AF10" s="70" t="str">
        <f>HLOOKUP(Introduction!$G$4,nametranslations,111,FALSE)</f>
        <v>Notes</v>
      </c>
      <c r="AG10" s="350" t="s">
        <v>189</v>
      </c>
      <c r="AH10" s="351"/>
      <c r="AI10" s="351"/>
      <c r="AJ10" s="351"/>
      <c r="AK10" s="351"/>
      <c r="AL10" s="351"/>
      <c r="AM10" s="352"/>
      <c r="AN10" s="9"/>
      <c r="AO10" s="9"/>
      <c r="AP10" s="70" t="str">
        <f>HLOOKUP(Introduction!$G$4,nametranslations,111,FALSE)</f>
        <v>Notes</v>
      </c>
      <c r="AQ10" s="350"/>
      <c r="AR10" s="351"/>
      <c r="AS10" s="351"/>
      <c r="AT10" s="351"/>
      <c r="AU10" s="351"/>
      <c r="AV10" s="351"/>
      <c r="AW10" s="352"/>
      <c r="AX10" s="9"/>
      <c r="AY10" s="9"/>
      <c r="AZ10" s="70" t="str">
        <f>HLOOKUP(Introduction!$G$4,nametranslations,111,FALSE)</f>
        <v>Notes</v>
      </c>
      <c r="BA10" s="350" t="s">
        <v>222</v>
      </c>
      <c r="BB10" s="351"/>
      <c r="BC10" s="351"/>
      <c r="BD10" s="351"/>
      <c r="BE10" s="351"/>
      <c r="BF10" s="351"/>
      <c r="BG10" s="352"/>
      <c r="BH10" s="9"/>
      <c r="BI10" s="9"/>
      <c r="BJ10" s="70" t="str">
        <f>HLOOKUP(Introduction!$G$4,nametranslations,111,FALSE)</f>
        <v>Notes</v>
      </c>
      <c r="BK10" s="350" t="s">
        <v>239</v>
      </c>
      <c r="BL10" s="351"/>
      <c r="BM10" s="351"/>
      <c r="BN10" s="351"/>
      <c r="BO10" s="351"/>
      <c r="BP10" s="351"/>
      <c r="BQ10" s="352"/>
      <c r="BR10" s="9"/>
      <c r="BS10" s="9"/>
      <c r="BT10" s="70" t="str">
        <f>HLOOKUP(Introduction!$G$4,nametranslations,111,FALSE)</f>
        <v>Notes</v>
      </c>
      <c r="BU10" s="350" t="s">
        <v>254</v>
      </c>
      <c r="BV10" s="351"/>
      <c r="BW10" s="351"/>
      <c r="BX10" s="351"/>
      <c r="BY10" s="351"/>
      <c r="BZ10" s="351"/>
      <c r="CA10" s="352"/>
      <c r="CB10" s="9"/>
      <c r="CC10" s="9"/>
      <c r="CD10" s="75"/>
      <c r="CN10" s="75"/>
      <c r="CX10" s="75"/>
      <c r="DH10" s="75"/>
      <c r="DR10" s="75"/>
      <c r="EB10" s="75"/>
      <c r="EL10" s="75"/>
      <c r="EV10" s="75"/>
      <c r="FF10" s="75"/>
      <c r="FP10" s="75"/>
      <c r="FZ10" s="75"/>
      <c r="GJ10" s="75"/>
      <c r="GT10" s="75"/>
      <c r="HD10" s="75"/>
      <c r="HN10" s="75"/>
      <c r="HX10" s="75"/>
      <c r="IH10" s="75"/>
      <c r="IR10" s="75"/>
    </row>
    <row r="11" spans="1:252" s="1" customFormat="1" ht="15.6" customHeight="1" x14ac:dyDescent="0.3">
      <c r="A11" s="637" t="str">
        <f ca="1">IF(ISBLANK('Data Summary'!A13),"",'Data Summary'!A13)</f>
        <v>SRB_2024_PWH</v>
      </c>
      <c r="B11" s="70"/>
      <c r="C11" s="51" t="str">
        <f>HLOOKUP(Introduction!$G$4,nametranslations,112,FALSE)</f>
        <v>Facility estimate used</v>
      </c>
      <c r="D11" s="54"/>
      <c r="E11" s="54"/>
      <c r="F11" s="54"/>
      <c r="G11" s="54"/>
      <c r="H11" s="54"/>
      <c r="I11" s="55"/>
      <c r="J11" s="9"/>
      <c r="K11" s="9"/>
      <c r="L11" s="70"/>
      <c r="M11" s="51" t="str">
        <f>HLOOKUP(Introduction!$G$4,nametranslations,112,FALSE)</f>
        <v>Facility estimate used</v>
      </c>
      <c r="N11" s="54"/>
      <c r="O11" s="54"/>
      <c r="P11" s="54"/>
      <c r="Q11" s="54"/>
      <c r="R11" s="54"/>
      <c r="S11" s="55"/>
      <c r="T11" s="9"/>
      <c r="U11" s="9"/>
      <c r="V11" s="70"/>
      <c r="W11" s="51" t="str">
        <f>HLOOKUP(Introduction!$G$4,nametranslations,112,FALSE)</f>
        <v>Facility estimate used</v>
      </c>
      <c r="X11" s="54"/>
      <c r="Y11" s="54"/>
      <c r="Z11" s="54"/>
      <c r="AA11" s="54"/>
      <c r="AB11" s="54"/>
      <c r="AC11" s="55"/>
      <c r="AD11" s="9"/>
      <c r="AE11" s="9"/>
      <c r="AF11" s="70"/>
      <c r="AG11" s="51" t="str">
        <f>HLOOKUP(Introduction!$G$4,nametranslations,112,FALSE)</f>
        <v>Facility estimate used</v>
      </c>
      <c r="AH11" s="54"/>
      <c r="AI11" s="54"/>
      <c r="AJ11" s="54"/>
      <c r="AK11" s="54"/>
      <c r="AL11" s="54"/>
      <c r="AM11" s="55"/>
      <c r="AN11" s="9"/>
      <c r="AO11" s="9"/>
      <c r="AP11" s="70"/>
      <c r="AQ11" s="51" t="str">
        <f>HLOOKUP(Introduction!$G$4,nametranslations,112,FALSE)</f>
        <v>Facility estimate used</v>
      </c>
      <c r="AR11" s="54"/>
      <c r="AS11" s="54"/>
      <c r="AT11" s="54"/>
      <c r="AU11" s="54"/>
      <c r="AV11" s="54"/>
      <c r="AW11" s="55"/>
      <c r="AX11" s="9"/>
      <c r="AY11" s="9"/>
      <c r="AZ11" s="70"/>
      <c r="BA11" s="51" t="str">
        <f>HLOOKUP(Introduction!$G$4,nametranslations,112,FALSE)</f>
        <v>Facility estimate used</v>
      </c>
      <c r="BB11" s="54"/>
      <c r="BC11" s="54"/>
      <c r="BD11" s="54"/>
      <c r="BE11" s="54"/>
      <c r="BF11" s="54"/>
      <c r="BG11" s="55"/>
      <c r="BH11" s="9"/>
      <c r="BI11" s="9"/>
      <c r="BJ11" s="70"/>
      <c r="BK11" s="51" t="str">
        <f>HLOOKUP(Introduction!$G$4,nametranslations,112,FALSE)</f>
        <v>Facility estimate used</v>
      </c>
      <c r="BL11" s="54"/>
      <c r="BM11" s="54"/>
      <c r="BN11" s="54"/>
      <c r="BO11" s="54"/>
      <c r="BP11" s="54"/>
      <c r="BQ11" s="55"/>
      <c r="BR11" s="9"/>
      <c r="BS11" s="9"/>
      <c r="BT11" s="70"/>
      <c r="BU11" s="51" t="str">
        <f>HLOOKUP(Introduction!$G$4,nametranslations,112,FALSE)</f>
        <v>Facility estimate used</v>
      </c>
      <c r="BV11" s="54"/>
      <c r="BW11" s="54"/>
      <c r="BX11" s="54"/>
      <c r="BY11" s="54"/>
      <c r="BZ11" s="54"/>
      <c r="CA11" s="55"/>
      <c r="CB11" s="9"/>
      <c r="CC11" s="9"/>
      <c r="CD11" s="75"/>
      <c r="CN11" s="75"/>
      <c r="CX11" s="75"/>
      <c r="DH11" s="75"/>
      <c r="DR11" s="75"/>
      <c r="EB11" s="75"/>
      <c r="EL11" s="75"/>
      <c r="EV11" s="75"/>
      <c r="FF11" s="75"/>
      <c r="FP11" s="75"/>
      <c r="FZ11" s="75"/>
      <c r="GJ11" s="75"/>
      <c r="GT11" s="75"/>
      <c r="HD11" s="75"/>
      <c r="HN11" s="75"/>
      <c r="HX11" s="75"/>
      <c r="IH11" s="75"/>
      <c r="IR11" s="75"/>
    </row>
    <row r="12" spans="1:252" s="1" customFormat="1" ht="15" customHeight="1" x14ac:dyDescent="0.3">
      <c r="A12" s="608" t="str">
        <f ca="1">IF(ISBLANK('Data Summary'!A14),"",'Data Summary'!A14)</f>
        <v/>
      </c>
      <c r="B12" s="70"/>
      <c r="C12" s="51" t="str">
        <f>HLOOKUP(Introduction!$G$4,nametranslations,128,FALSE)</f>
        <v>Facility with water estimate used</v>
      </c>
      <c r="D12" s="30" t="s">
        <v>131</v>
      </c>
      <c r="E12" s="30"/>
      <c r="F12" s="30" t="s">
        <v>131</v>
      </c>
      <c r="G12" s="30"/>
      <c r="H12" s="30"/>
      <c r="I12" s="53"/>
      <c r="J12" s="9"/>
      <c r="K12" s="9"/>
      <c r="L12" s="70"/>
      <c r="M12" s="51" t="str">
        <f>HLOOKUP(Introduction!$G$4,nametranslations,128,FALSE)</f>
        <v>Facility with water estimate used</v>
      </c>
      <c r="N12" s="30"/>
      <c r="O12" s="30"/>
      <c r="P12" s="30"/>
      <c r="Q12" s="30"/>
      <c r="R12" s="30"/>
      <c r="S12" s="53"/>
      <c r="T12" s="9"/>
      <c r="U12" s="9"/>
      <c r="V12" s="70"/>
      <c r="W12" s="51" t="str">
        <f>HLOOKUP(Introduction!$G$4,nametranslations,128,FALSE)</f>
        <v>Facility with water estimate used</v>
      </c>
      <c r="X12" s="30"/>
      <c r="Y12" s="30"/>
      <c r="Z12" s="30"/>
      <c r="AA12" s="30"/>
      <c r="AB12" s="30"/>
      <c r="AC12" s="53"/>
      <c r="AD12" s="9"/>
      <c r="AE12" s="9"/>
      <c r="AF12" s="70"/>
      <c r="AG12" s="51" t="str">
        <f>HLOOKUP(Introduction!$G$4,nametranslations,128,FALSE)</f>
        <v>Facility with water estimate used</v>
      </c>
      <c r="AH12" s="30" t="s">
        <v>141</v>
      </c>
      <c r="AI12" s="30"/>
      <c r="AJ12" s="30"/>
      <c r="AK12" s="30"/>
      <c r="AL12" s="30"/>
      <c r="AM12" s="53"/>
      <c r="AN12" s="9"/>
      <c r="AO12" s="9"/>
      <c r="AP12" s="70"/>
      <c r="AQ12" s="51" t="str">
        <f>HLOOKUP(Introduction!$G$4,nametranslations,128,FALSE)</f>
        <v>Facility with water estimate used</v>
      </c>
      <c r="AR12" s="30"/>
      <c r="AS12" s="30"/>
      <c r="AT12" s="30"/>
      <c r="AU12" s="30"/>
      <c r="AV12" s="30"/>
      <c r="AW12" s="53"/>
      <c r="AX12" s="9"/>
      <c r="AY12" s="9"/>
      <c r="AZ12" s="70"/>
      <c r="BA12" s="51" t="str">
        <f>HLOOKUP(Introduction!$G$4,nametranslations,128,FALSE)</f>
        <v>Facility with water estimate used</v>
      </c>
      <c r="BB12" s="30"/>
      <c r="BC12" s="30"/>
      <c r="BD12" s="30"/>
      <c r="BE12" s="30"/>
      <c r="BF12" s="30"/>
      <c r="BG12" s="53"/>
      <c r="BH12" s="9"/>
      <c r="BI12" s="9"/>
      <c r="BJ12" s="70"/>
      <c r="BK12" s="51" t="str">
        <f>HLOOKUP(Introduction!$G$4,nametranslations,128,FALSE)</f>
        <v>Facility with water estimate used</v>
      </c>
      <c r="BL12" s="30" t="s">
        <v>141</v>
      </c>
      <c r="BM12" s="30"/>
      <c r="BN12" s="30"/>
      <c r="BO12" s="30"/>
      <c r="BP12" s="30"/>
      <c r="BQ12" s="53"/>
      <c r="BR12" s="9"/>
      <c r="BS12" s="9"/>
      <c r="BT12" s="70"/>
      <c r="BU12" s="51" t="str">
        <f>HLOOKUP(Introduction!$G$4,nametranslations,128,FALSE)</f>
        <v>Facility with water estimate used</v>
      </c>
      <c r="BV12" s="30"/>
      <c r="BW12" s="30"/>
      <c r="BX12" s="30"/>
      <c r="BY12" s="30"/>
      <c r="BZ12" s="30"/>
      <c r="CA12" s="53"/>
      <c r="CB12" s="9"/>
      <c r="CC12" s="9"/>
      <c r="CD12" s="75"/>
      <c r="CN12" s="75"/>
      <c r="CX12" s="75"/>
      <c r="DH12" s="75"/>
      <c r="DR12" s="75"/>
      <c r="EB12" s="75"/>
      <c r="EL12" s="75"/>
      <c r="EV12" s="75"/>
      <c r="FF12" s="75"/>
      <c r="FP12" s="75"/>
      <c r="FZ12" s="75"/>
      <c r="GJ12" s="75"/>
      <c r="GT12" s="75"/>
      <c r="HD12" s="75"/>
      <c r="HN12" s="75"/>
      <c r="HX12" s="75"/>
      <c r="IH12" s="75"/>
      <c r="IR12" s="75"/>
    </row>
    <row r="13" spans="1:252" s="1" customFormat="1" ht="15" customHeight="1" x14ac:dyDescent="0.3">
      <c r="A13" s="608" t="str">
        <f ca="1">IF(ISBLANK('Data Summary'!A15),"",'Data Summary'!A15)</f>
        <v/>
      </c>
      <c r="B13" s="70"/>
      <c r="C13" s="51" t="str">
        <f>HLOOKUP(Introduction!$G$4,nametranslations,114,FALSE)</f>
        <v>Basic estimate used</v>
      </c>
      <c r="D13" s="30" t="s">
        <v>131</v>
      </c>
      <c r="E13" s="30"/>
      <c r="F13" s="30" t="s">
        <v>131</v>
      </c>
      <c r="G13" s="30"/>
      <c r="H13" s="30"/>
      <c r="I13" s="53"/>
      <c r="J13" s="9"/>
      <c r="K13" s="9"/>
      <c r="L13" s="70"/>
      <c r="M13" s="51" t="str">
        <f>HLOOKUP(Introduction!$G$4,nametranslations,114,FALSE)</f>
        <v>Basic estimate used</v>
      </c>
      <c r="N13" s="30" t="s">
        <v>141</v>
      </c>
      <c r="O13" s="30"/>
      <c r="P13" s="30"/>
      <c r="Q13" s="30"/>
      <c r="R13" s="30" t="s">
        <v>141</v>
      </c>
      <c r="S13" s="53" t="s">
        <v>141</v>
      </c>
      <c r="T13" s="9"/>
      <c r="U13" s="9"/>
      <c r="V13" s="70"/>
      <c r="W13" s="51" t="str">
        <f>HLOOKUP(Introduction!$G$4,nametranslations,114,FALSE)</f>
        <v>Basic estimate used</v>
      </c>
      <c r="X13" s="30" t="s">
        <v>141</v>
      </c>
      <c r="Y13" s="30"/>
      <c r="Z13" s="30"/>
      <c r="AA13" s="30"/>
      <c r="AB13" s="30"/>
      <c r="AC13" s="53"/>
      <c r="AD13" s="9"/>
      <c r="AE13" s="9"/>
      <c r="AF13" s="70"/>
      <c r="AG13" s="51" t="str">
        <f>HLOOKUP(Introduction!$G$4,nametranslations,114,FALSE)</f>
        <v>Basic estimate used</v>
      </c>
      <c r="AH13" s="30" t="s">
        <v>141</v>
      </c>
      <c r="AI13" s="30"/>
      <c r="AJ13" s="30"/>
      <c r="AK13" s="30"/>
      <c r="AL13" s="30"/>
      <c r="AM13" s="53"/>
      <c r="AN13" s="9"/>
      <c r="AO13" s="9"/>
      <c r="AP13" s="70"/>
      <c r="AQ13" s="51" t="str">
        <f>HLOOKUP(Introduction!$G$4,nametranslations,114,FALSE)</f>
        <v>Basic estimate used</v>
      </c>
      <c r="AR13" s="30" t="s">
        <v>141</v>
      </c>
      <c r="AS13" s="30"/>
      <c r="AT13" s="30"/>
      <c r="AU13" s="30"/>
      <c r="AV13" s="30"/>
      <c r="AW13" s="53"/>
      <c r="AX13" s="9"/>
      <c r="AY13" s="9"/>
      <c r="AZ13" s="70"/>
      <c r="BA13" s="51" t="str">
        <f>HLOOKUP(Introduction!$G$4,nametranslations,114,FALSE)</f>
        <v>Basic estimate used</v>
      </c>
      <c r="BB13" s="30"/>
      <c r="BC13" s="30"/>
      <c r="BD13" s="30"/>
      <c r="BE13" s="30"/>
      <c r="BF13" s="30"/>
      <c r="BG13" s="53"/>
      <c r="BH13" s="9"/>
      <c r="BI13" s="9"/>
      <c r="BJ13" s="70"/>
      <c r="BK13" s="51" t="str">
        <f>HLOOKUP(Introduction!$G$4,nametranslations,114,FALSE)</f>
        <v>Basic estimate used</v>
      </c>
      <c r="BL13" s="30" t="s">
        <v>141</v>
      </c>
      <c r="BM13" s="30"/>
      <c r="BN13" s="30"/>
      <c r="BO13" s="30"/>
      <c r="BP13" s="30"/>
      <c r="BQ13" s="53"/>
      <c r="BR13" s="9"/>
      <c r="BS13" s="9"/>
      <c r="BT13" s="70"/>
      <c r="BU13" s="51" t="str">
        <f>HLOOKUP(Introduction!$G$4,nametranslations,114,FALSE)</f>
        <v>Basic estimate used</v>
      </c>
      <c r="BV13" s="30" t="s">
        <v>141</v>
      </c>
      <c r="BW13" s="30"/>
      <c r="BX13" s="30"/>
      <c r="BY13" s="30"/>
      <c r="BZ13" s="30"/>
      <c r="CA13" s="53"/>
      <c r="CB13" s="9"/>
      <c r="CC13" s="9"/>
      <c r="CD13" s="75"/>
      <c r="CN13" s="75"/>
      <c r="CX13" s="75"/>
      <c r="DH13" s="75"/>
      <c r="DR13" s="75"/>
      <c r="EB13" s="75"/>
      <c r="EL13" s="75"/>
      <c r="EV13" s="75"/>
      <c r="FF13" s="75"/>
      <c r="FP13" s="75"/>
      <c r="FZ13" s="75"/>
      <c r="GJ13" s="75"/>
      <c r="GT13" s="75"/>
      <c r="HD13" s="75"/>
      <c r="HN13" s="75"/>
      <c r="HX13" s="75"/>
      <c r="IH13" s="75"/>
      <c r="IR13" s="75"/>
    </row>
    <row r="14" spans="1:252" ht="15.75" customHeight="1" x14ac:dyDescent="0.3">
      <c r="A14" s="608" t="str">
        <f ca="1">IF(ISBLANK('Data Summary'!A16),"",'Data Summary'!A16)</f>
        <v/>
      </c>
      <c r="B14" s="71"/>
      <c r="C14" s="51" t="str">
        <f>HLOOKUP(Introduction!$G$4,nametranslations,115,FALSE)</f>
        <v>Number of schools total</v>
      </c>
      <c r="D14" s="8"/>
      <c r="E14" s="8"/>
      <c r="F14" s="8"/>
      <c r="G14" s="38"/>
      <c r="H14" s="39"/>
      <c r="I14" s="40"/>
      <c r="J14" s="9"/>
      <c r="K14" s="9"/>
      <c r="L14" s="71"/>
      <c r="M14" s="51" t="str">
        <f>HLOOKUP(Introduction!$G$4,nametranslations,115,FALSE)</f>
        <v>Number of schools total</v>
      </c>
      <c r="N14" s="8"/>
      <c r="O14" s="8"/>
      <c r="P14" s="8"/>
      <c r="Q14" s="38"/>
      <c r="R14" s="39"/>
      <c r="S14" s="40"/>
      <c r="T14" s="9"/>
      <c r="U14" s="9"/>
      <c r="V14" s="71"/>
      <c r="W14" s="51" t="str">
        <f>HLOOKUP(Introduction!$G$4,nametranslations,115,FALSE)</f>
        <v>Number of schools total</v>
      </c>
      <c r="X14" s="8"/>
      <c r="Y14" s="8"/>
      <c r="Z14" s="8"/>
      <c r="AA14" s="38"/>
      <c r="AB14" s="39"/>
      <c r="AC14" s="40"/>
      <c r="AD14" s="9"/>
      <c r="AE14" s="9"/>
      <c r="AF14" s="71"/>
      <c r="AG14" s="51" t="str">
        <f>HLOOKUP(Introduction!$G$4,nametranslations,115,FALSE)</f>
        <v>Number of schools total</v>
      </c>
      <c r="AH14" s="8"/>
      <c r="AI14" s="8"/>
      <c r="AJ14" s="8"/>
      <c r="AK14" s="38"/>
      <c r="AL14" s="39"/>
      <c r="AM14" s="40"/>
      <c r="AN14" s="9"/>
      <c r="AO14" s="9"/>
      <c r="AP14" s="71"/>
      <c r="AQ14" s="51" t="str">
        <f>HLOOKUP(Introduction!$G$4,nametranslations,115,FALSE)</f>
        <v>Number of schools total</v>
      </c>
      <c r="AR14" s="8"/>
      <c r="AS14" s="8"/>
      <c r="AT14" s="8"/>
      <c r="AU14" s="38"/>
      <c r="AV14" s="39"/>
      <c r="AW14" s="40"/>
      <c r="AX14" s="9"/>
      <c r="AY14" s="9"/>
      <c r="AZ14" s="71"/>
      <c r="BA14" s="51" t="str">
        <f>HLOOKUP(Introduction!$G$4,nametranslations,115,FALSE)</f>
        <v>Number of schools total</v>
      </c>
      <c r="BB14" s="8"/>
      <c r="BC14" s="8"/>
      <c r="BD14" s="8"/>
      <c r="BE14" s="38"/>
      <c r="BF14" s="39"/>
      <c r="BG14" s="40"/>
      <c r="BH14" s="9"/>
      <c r="BI14" s="9"/>
      <c r="BJ14" s="71"/>
      <c r="BK14" s="51" t="str">
        <f>HLOOKUP(Introduction!$G$4,nametranslations,115,FALSE)</f>
        <v>Number of schools total</v>
      </c>
      <c r="BL14" s="8" t="s">
        <v>240</v>
      </c>
      <c r="BM14" s="8"/>
      <c r="BN14" s="8"/>
      <c r="BO14" s="38"/>
      <c r="BP14" s="39"/>
      <c r="BQ14" s="40"/>
      <c r="BR14" s="9"/>
      <c r="BS14" s="9"/>
      <c r="BT14" s="71"/>
      <c r="BU14" s="51" t="str">
        <f>HLOOKUP(Introduction!$G$4,nametranslations,115,FALSE)</f>
        <v>Number of schools total</v>
      </c>
      <c r="BV14" s="8"/>
      <c r="BW14" s="8"/>
      <c r="BX14" s="8"/>
      <c r="BY14" s="38"/>
      <c r="BZ14" s="39"/>
      <c r="CA14" s="40"/>
      <c r="CB14" s="9"/>
      <c r="CC14" s="9"/>
    </row>
    <row r="15" spans="1:252" ht="15.75" customHeight="1" thickBot="1" x14ac:dyDescent="0.35">
      <c r="A15" s="608" t="str">
        <f ca="1">IF(ISBLANK('Data Summary'!A17),"",'Data Summary'!A17)</f>
        <v/>
      </c>
      <c r="B15" s="72"/>
      <c r="C15" s="52" t="str">
        <f>HLOOKUP(Introduction!$G$4,nametranslations,116,FALSE)</f>
        <v>Number surveyed</v>
      </c>
      <c r="D15" s="24"/>
      <c r="E15" s="24"/>
      <c r="F15" s="24"/>
      <c r="G15" s="24"/>
      <c r="H15" s="24"/>
      <c r="I15" s="25"/>
      <c r="J15" s="21"/>
      <c r="K15" s="21"/>
      <c r="L15" s="72"/>
      <c r="M15" s="52" t="str">
        <f>HLOOKUP(Introduction!$G$4,nametranslations,116,FALSE)</f>
        <v>Number surveyed</v>
      </c>
      <c r="N15" s="24"/>
      <c r="O15" s="24"/>
      <c r="P15" s="24"/>
      <c r="Q15" s="24"/>
      <c r="R15" s="24"/>
      <c r="S15" s="25"/>
      <c r="T15" s="21"/>
      <c r="U15" s="21"/>
      <c r="V15" s="72"/>
      <c r="W15" s="52" t="str">
        <f>HLOOKUP(Introduction!$G$4,nametranslations,116,FALSE)</f>
        <v>Number surveyed</v>
      </c>
      <c r="X15" s="24"/>
      <c r="Y15" s="24"/>
      <c r="Z15" s="24"/>
      <c r="AA15" s="24"/>
      <c r="AB15" s="24"/>
      <c r="AC15" s="25"/>
      <c r="AD15" s="21"/>
      <c r="AE15" s="21"/>
      <c r="AF15" s="72"/>
      <c r="AG15" s="52" t="str">
        <f>HLOOKUP(Introduction!$G$4,nametranslations,116,FALSE)</f>
        <v>Number surveyed</v>
      </c>
      <c r="AH15" s="24"/>
      <c r="AI15" s="24"/>
      <c r="AJ15" s="24"/>
      <c r="AK15" s="24"/>
      <c r="AL15" s="24"/>
      <c r="AM15" s="25"/>
      <c r="AN15" s="21"/>
      <c r="AO15" s="21"/>
      <c r="AP15" s="72"/>
      <c r="AQ15" s="52" t="str">
        <f>HLOOKUP(Introduction!$G$4,nametranslations,116,FALSE)</f>
        <v>Number surveyed</v>
      </c>
      <c r="AR15" s="24"/>
      <c r="AS15" s="24"/>
      <c r="AT15" s="24"/>
      <c r="AU15" s="24"/>
      <c r="AV15" s="24"/>
      <c r="AW15" s="25"/>
      <c r="AX15" s="21"/>
      <c r="AY15" s="21"/>
      <c r="AZ15" s="72"/>
      <c r="BA15" s="52" t="str">
        <f>HLOOKUP(Introduction!$G$4,nametranslations,116,FALSE)</f>
        <v>Number surveyed</v>
      </c>
      <c r="BB15" s="24"/>
      <c r="BC15" s="24"/>
      <c r="BD15" s="24"/>
      <c r="BE15" s="24"/>
      <c r="BF15" s="24"/>
      <c r="BG15" s="25"/>
      <c r="BH15" s="21"/>
      <c r="BI15" s="21"/>
      <c r="BJ15" s="72"/>
      <c r="BK15" s="52" t="str">
        <f>HLOOKUP(Introduction!$G$4,nametranslations,116,FALSE)</f>
        <v>Number surveyed</v>
      </c>
      <c r="BL15" s="24">
        <v>1821</v>
      </c>
      <c r="BM15" s="24"/>
      <c r="BN15" s="24"/>
      <c r="BO15" s="24"/>
      <c r="BP15" s="24"/>
      <c r="BQ15" s="25"/>
      <c r="BR15" s="21"/>
      <c r="BS15" s="21"/>
      <c r="BT15" s="72"/>
      <c r="BU15" s="52" t="str">
        <f>HLOOKUP(Introduction!$G$4,nametranslations,116,FALSE)</f>
        <v>Number surveyed</v>
      </c>
      <c r="BV15" s="24"/>
      <c r="BW15" s="24"/>
      <c r="BX15" s="24"/>
      <c r="BY15" s="24"/>
      <c r="BZ15" s="24"/>
      <c r="CA15" s="25"/>
      <c r="CB15" s="21"/>
      <c r="CC15" s="21"/>
    </row>
    <row r="16" spans="1:252" x14ac:dyDescent="0.3">
      <c r="A16" s="608" t="str">
        <f ca="1">IF(ISBLANK('Data Summary'!A18),"",'Data Summary'!A18)</f>
        <v/>
      </c>
    </row>
    <row r="17" spans="1:1" x14ac:dyDescent="0.3">
      <c r="A17" s="608" t="str">
        <f ca="1">IF(ISBLANK('Data Summary'!A19),"",'Data Summary'!A19)</f>
        <v/>
      </c>
    </row>
    <row r="18" spans="1:1" x14ac:dyDescent="0.3">
      <c r="A18" s="608" t="str">
        <f ca="1">IF(ISBLANK('Data Summary'!A20),"",'Data Summary'!A20)</f>
        <v/>
      </c>
    </row>
    <row r="19" spans="1:1" x14ac:dyDescent="0.3">
      <c r="A19" s="608" t="str">
        <f ca="1">IF(ISBLANK('Data Summary'!A21),"",'Data Summary'!A21)</f>
        <v/>
      </c>
    </row>
    <row r="20" spans="1:1" x14ac:dyDescent="0.3">
      <c r="A20" s="608" t="str">
        <f ca="1">IF(ISBLANK('Data Summary'!A22),"",'Data Summary'!A22)</f>
        <v/>
      </c>
    </row>
    <row r="21" spans="1:1" x14ac:dyDescent="0.3">
      <c r="A21" s="608" t="str">
        <f ca="1">IF(ISBLANK('Data Summary'!A23),"",'Data Summary'!A23)</f>
        <v/>
      </c>
    </row>
    <row r="22" spans="1:1" x14ac:dyDescent="0.3">
      <c r="A22" s="608" t="str">
        <f ca="1">IF(ISBLANK('Data Summary'!A24),"",'Data Summary'!A24)</f>
        <v/>
      </c>
    </row>
    <row r="23" spans="1:1" x14ac:dyDescent="0.3">
      <c r="A23" s="608" t="str">
        <f ca="1">IF(ISBLANK('Data Summary'!A25),"",'Data Summary'!A25)</f>
        <v/>
      </c>
    </row>
    <row r="24" spans="1:1" x14ac:dyDescent="0.3">
      <c r="A24" s="608" t="str">
        <f ca="1">IF(ISBLANK('Data Summary'!A26),"",'Data Summary'!A26)</f>
        <v/>
      </c>
    </row>
    <row r="25" spans="1:1" x14ac:dyDescent="0.3">
      <c r="A25" s="608" t="str">
        <f ca="1">IF(ISBLANK('Data Summary'!A27),"",'Data Summary'!A27)</f>
        <v/>
      </c>
    </row>
    <row r="26" spans="1:1" x14ac:dyDescent="0.3">
      <c r="A26" s="608" t="str">
        <f ca="1">IF(ISBLANK('Data Summary'!A28),"",'Data Summary'!A28)</f>
        <v/>
      </c>
    </row>
    <row r="27" spans="1:1" x14ac:dyDescent="0.3">
      <c r="A27" s="185" t="str">
        <f ca="1">IF(ISBLANK('Data Summary'!A29),"",'Data Summary'!A29)</f>
        <v/>
      </c>
    </row>
    <row r="28" spans="1:1" x14ac:dyDescent="0.3">
      <c r="A28" s="185" t="str">
        <f ca="1">IF(ISBLANK('Data Summary'!A30),"",'Data Summary'!A30)</f>
        <v/>
      </c>
    </row>
    <row r="29" spans="1:1" x14ac:dyDescent="0.3">
      <c r="A29" s="185" t="str">
        <f ca="1">IF(ISBLANK('Data Summary'!A31),"",'Data Summary'!A31)</f>
        <v/>
      </c>
    </row>
    <row r="30" spans="1:1" x14ac:dyDescent="0.3">
      <c r="A30" s="185" t="str">
        <f ca="1">IF(ISBLANK('Data Summary'!A32),"",'Data Summary'!A32)</f>
        <v/>
      </c>
    </row>
    <row r="31" spans="1:1" x14ac:dyDescent="0.3">
      <c r="A31" s="185" t="str">
        <f ca="1">IF(ISBLANK('Data Summary'!A33),"",'Data Summary'!A33)</f>
        <v/>
      </c>
    </row>
    <row r="32" spans="1:1" x14ac:dyDescent="0.3">
      <c r="A32" s="185" t="str">
        <f ca="1">IF(ISBLANK('Data Summary'!A34),"",'Data Summary'!A34)</f>
        <v/>
      </c>
    </row>
    <row r="33" spans="1:1" x14ac:dyDescent="0.3">
      <c r="A33" s="185" t="str">
        <f ca="1">IF(ISBLANK('Data Summary'!A35),"",'Data Summary'!A35)</f>
        <v/>
      </c>
    </row>
    <row r="34" spans="1:1" x14ac:dyDescent="0.3">
      <c r="A34" s="185" t="str">
        <f ca="1">IF(ISBLANK('Data Summary'!A36),"",'Data Summary'!A36)</f>
        <v/>
      </c>
    </row>
    <row r="35" spans="1:1" x14ac:dyDescent="0.3">
      <c r="A35" s="185" t="str">
        <f ca="1">IF(ISBLANK('Data Summary'!A37),"",'Data Summary'!A37)</f>
        <v/>
      </c>
    </row>
    <row r="36" spans="1:1" x14ac:dyDescent="0.3">
      <c r="A36" s="185" t="str">
        <f ca="1">IF(ISBLANK('Data Summary'!A38),"",'Data Summary'!A38)</f>
        <v/>
      </c>
    </row>
    <row r="37" spans="1:1" x14ac:dyDescent="0.3">
      <c r="A37" s="185" t="str">
        <f ca="1">IF(ISBLANK('Data Summary'!A39),"",'Data Summary'!A39)</f>
        <v/>
      </c>
    </row>
    <row r="38" spans="1:1" x14ac:dyDescent="0.3">
      <c r="A38" s="185" t="str">
        <f ca="1">IF(ISBLANK('Data Summary'!A40),"",'Data Summary'!A40)</f>
        <v/>
      </c>
    </row>
    <row r="39" spans="1:1" x14ac:dyDescent="0.3">
      <c r="A39" s="185" t="str">
        <f ca="1">IF(ISBLANK('Data Summary'!A41),"",'Data Summary'!A41)</f>
        <v/>
      </c>
    </row>
    <row r="40" spans="1:1" x14ac:dyDescent="0.3">
      <c r="A40" s="185" t="str">
        <f ca="1">IF(ISBLANK('Data Summary'!A42),"",'Data Summary'!A42)</f>
        <v/>
      </c>
    </row>
    <row r="41" spans="1:1" x14ac:dyDescent="0.3">
      <c r="A41" s="185" t="str">
        <f ca="1">IF(ISBLANK('Data Summary'!A43),"",'Data Summary'!A43)</f>
        <v/>
      </c>
    </row>
    <row r="42" spans="1:1" x14ac:dyDescent="0.3">
      <c r="A42" s="185" t="str">
        <f ca="1">IF(ISBLANK('Data Summary'!A44),"",'Data Summary'!A44)</f>
        <v/>
      </c>
    </row>
    <row r="43" spans="1:1" x14ac:dyDescent="0.3">
      <c r="A43" s="185" t="str">
        <f ca="1">IF(ISBLANK('Data Summary'!A45),"",'Data Summary'!A45)</f>
        <v/>
      </c>
    </row>
    <row r="44" spans="1:1" x14ac:dyDescent="0.3">
      <c r="A44" s="185" t="str">
        <f ca="1">IF(ISBLANK('Data Summary'!A46),"",'Data Summary'!A46)</f>
        <v/>
      </c>
    </row>
    <row r="45" spans="1:1" x14ac:dyDescent="0.3">
      <c r="A45" s="185" t="str">
        <f ca="1">IF(ISBLANK('Data Summary'!A47),"",'Data Summary'!A47)</f>
        <v/>
      </c>
    </row>
    <row r="46" spans="1:1" x14ac:dyDescent="0.3">
      <c r="A46" s="185" t="str">
        <f ca="1">IF(ISBLANK('Data Summary'!A48),"",'Data Summary'!A48)</f>
        <v/>
      </c>
    </row>
    <row r="47" spans="1:1" x14ac:dyDescent="0.3">
      <c r="A47" s="185" t="str">
        <f ca="1">IF(ISBLANK('Data Summary'!A49),"",'Data Summary'!A49)</f>
        <v/>
      </c>
    </row>
    <row r="48" spans="1:1"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sheetData>
  <mergeCells count="9">
    <mergeCell ref="C10:I10"/>
    <mergeCell ref="BU10:CA10"/>
    <mergeCell ref="M10:S10"/>
    <mergeCell ref="AG10:AM10"/>
    <mergeCell ref="A2:A3"/>
    <mergeCell ref="BA10:BG10"/>
    <mergeCell ref="AQ10:AW10"/>
    <mergeCell ref="W10:AC10"/>
    <mergeCell ref="BK10:BQ10"/>
  </mergeCells>
  <hyperlinks>
    <hyperlink ref="A4" location="myrangeH0" display="myrangeH0" xr:uid="{B8B38ABD-C6A5-40CD-819A-D28E01EBF64F}"/>
    <hyperlink ref="A5" location="myrangeH1" display="myrangeH1" xr:uid="{0B7BC2D5-A15C-44C6-86A9-C6D8FA110C35}"/>
    <hyperlink ref="A6" location="myrangeH2" display="myrangeH2" xr:uid="{04B1E124-8A01-4A64-BF22-2B243F467CFF}"/>
    <hyperlink ref="A7" location="myrangeH3" display="myrangeH3" xr:uid="{4071160F-2B5B-498C-99E2-F851D2BA9165}"/>
    <hyperlink ref="A8" location="myrangeH4" display="myrangeH4" xr:uid="{FE2A2012-9D4D-4DAD-93CD-4465C38FBF9F}"/>
    <hyperlink ref="A9" location="myrangeH5" display="myrangeH5" xr:uid="{0F9601CF-AF36-4140-9E7A-1D116BDCA453}"/>
    <hyperlink ref="A10" location="myrangeH6" display="myrangeH6" xr:uid="{78102977-C0CA-4D30-9E99-2FFE59187F6D}"/>
    <hyperlink ref="A11" location="myrangeH7" display="myrangeH7" xr:uid="{5164D7BE-3D30-46FA-948E-8F456FFB2187}"/>
    <hyperlink ref="A12" location="myrangeH8" display="myrangeH8" xr:uid="{94BCBD0A-1682-4CD2-A17E-72D20A620301}"/>
    <hyperlink ref="A13" location="myrangeH9" display="myrangeH9" xr:uid="{ED1598D7-E3E5-456F-B933-249F7C779C4F}"/>
    <hyperlink ref="A14" location="myrangeH10" display="myrangeH10" xr:uid="{712268DA-A12C-47C5-B937-2A726EB244A5}"/>
    <hyperlink ref="A15" location="myrangeH11" display="myrangeH11" xr:uid="{744895DE-ABFA-4B3C-9900-AB64EED0814A}"/>
    <hyperlink ref="A16" location="myrangeH12" display="myrangeH12" xr:uid="{7E579FAB-A3E2-4D77-B686-F585D227D720}"/>
    <hyperlink ref="A17" location="myrangeH13" display="myrangeH13" xr:uid="{6C632ABF-14E5-407D-9846-9ABE0B62CE1B}"/>
    <hyperlink ref="A18" location="myrangeH14" display="myrangeH14" xr:uid="{36B26F00-7EFD-4EDB-9AE3-A8CF2C973B11}"/>
    <hyperlink ref="A19" location="myrangeH15" display="myrangeH15" xr:uid="{E7806324-3E94-4196-A875-89EE808CE23A}"/>
    <hyperlink ref="A20" location="myrangeH16" display="myrangeH16" xr:uid="{1D147FC4-F21B-45EF-A2C4-B89AC22D502E}"/>
    <hyperlink ref="A21" location="myrangeH17" display="myrangeH17" xr:uid="{82D95558-AF18-47A0-9496-6943B1FA348F}"/>
    <hyperlink ref="A22" location="myrangeH18" display="myrangeH18" xr:uid="{BC483AF6-6CC5-487F-8EF4-7E532A1E9130}"/>
    <hyperlink ref="A23" location="myrangeH19" display="myrangeH19" xr:uid="{5E63A510-4E18-4387-93FD-F421F90A092C}"/>
    <hyperlink ref="A24" location="myrangeH20" display="myrangeH20" xr:uid="{4A2F8242-FA7F-4B3A-9839-8918170DB6EC}"/>
    <hyperlink ref="A25" location="myrangeH21" display="myrangeH21" xr:uid="{17F962D3-F5EB-463F-8214-6A1312345813}"/>
    <hyperlink ref="A26" location="myrangeH22" display="myrangeH22" xr:uid="{2A6B786F-3075-412C-ADDC-DD4969FB130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4"/>
    <col min="3" max="7" width="11.69921875" style="64" customWidth="1"/>
    <col min="8" max="16384" width="9" style="64"/>
  </cols>
  <sheetData>
    <row r="2" spans="2:7" ht="21" x14ac:dyDescent="0.25">
      <c r="B2" s="60" t="str">
        <f>+Introduction!C7</f>
        <v>Serbia</v>
      </c>
      <c r="C2" s="61"/>
      <c r="D2" s="62"/>
      <c r="E2" s="62"/>
      <c r="F2" s="62"/>
      <c r="G2" s="63"/>
    </row>
    <row r="3" spans="2:7" ht="13.2" customHeight="1" x14ac:dyDescent="0.25">
      <c r="B3" s="590" t="str">
        <f>HLOOKUP(Introduction!$G$4,nametranslations,129,FALSE)</f>
        <v>POPULATION OF SCHOOL AGE CHILDREN</v>
      </c>
      <c r="C3" s="590" t="str">
        <f ca="1">HLOOKUP([1]Introduction!$G$4,nametranslations,152,FALSE)</f>
        <v>Definition</v>
      </c>
      <c r="D3" s="590" t="str">
        <f ca="1">HLOOKUP([1]Introduction!$G$4,nametranslations,152,FALSE)</f>
        <v>Definition</v>
      </c>
      <c r="E3" s="590" t="str">
        <f ca="1">HLOOKUP([1]Introduction!$G$4,nametranslations,152,FALSE)</f>
        <v>Definition</v>
      </c>
      <c r="F3" s="590" t="str">
        <f ca="1">HLOOKUP([1]Introduction!$G$4,nametranslations,152,FALSE)</f>
        <v>Definition</v>
      </c>
      <c r="G3" s="591" t="str">
        <f ca="1">HLOOKUP([1]Introduction!$G$4,nametranslations,152,FALSE)</f>
        <v>Definition</v>
      </c>
    </row>
    <row r="4" spans="2:7" x14ac:dyDescent="0.25">
      <c r="B4" s="592" t="str">
        <f>HLOOKUP(Introduction!$G$4,nametranslations,72,FALSE)</f>
        <v>Year</v>
      </c>
      <c r="C4" s="592" t="str">
        <f>HLOOKUP(Introduction!$G$4,nametranslations,130,FALSE)</f>
        <v>Total (a)</v>
      </c>
      <c r="D4" s="592" t="str">
        <f>HLOOKUP(Introduction!$G$4,nametranslations,131,FALSE)</f>
        <v>Urban % (b)</v>
      </c>
      <c r="E4" s="592" t="str">
        <f>HLOOKUP(Introduction!$G$4,nametranslations,132,FALSE)</f>
        <v>Pre-Primary (c)</v>
      </c>
      <c r="F4" s="592" t="str">
        <f>HLOOKUP(Introduction!$G$4,nametranslations,133,FALSE)</f>
        <v>Primary (c)</v>
      </c>
      <c r="G4" s="592" t="str">
        <f>HLOOKUP(Introduction!$G$4,nametranslations,134,FALSE)</f>
        <v>Secondary (c)</v>
      </c>
    </row>
    <row r="5" spans="2:7" x14ac:dyDescent="0.25">
      <c r="B5" s="190">
        <v>2000</v>
      </c>
      <c r="C5" s="216">
        <v>1441152</v>
      </c>
      <c r="D5" s="217">
        <v>52.769001007080078</v>
      </c>
      <c r="E5" s="218">
        <v>320398</v>
      </c>
      <c r="F5" s="219">
        <v>338672</v>
      </c>
      <c r="G5" s="220">
        <v>782082</v>
      </c>
    </row>
    <row r="6" spans="2:7" x14ac:dyDescent="0.25">
      <c r="B6" s="191">
        <v>2001</v>
      </c>
      <c r="C6" s="221">
        <v>1418096</v>
      </c>
      <c r="D6" s="222">
        <v>52.991996765136719</v>
      </c>
      <c r="E6" s="223">
        <v>312194</v>
      </c>
      <c r="F6" s="224">
        <v>335879</v>
      </c>
      <c r="G6" s="225">
        <v>770023</v>
      </c>
    </row>
    <row r="7" spans="2:7" ht="13.2" customHeight="1" x14ac:dyDescent="0.25">
      <c r="B7" s="192">
        <v>2002</v>
      </c>
      <c r="C7" s="226">
        <v>1392348</v>
      </c>
      <c r="D7" s="227">
        <v>53.214996337890625</v>
      </c>
      <c r="E7" s="228">
        <v>302930</v>
      </c>
      <c r="F7" s="229">
        <v>331915</v>
      </c>
      <c r="G7" s="230">
        <v>757503</v>
      </c>
    </row>
    <row r="8" spans="2:7" x14ac:dyDescent="0.25">
      <c r="B8" s="193">
        <v>2003</v>
      </c>
      <c r="C8" s="231">
        <v>1367077</v>
      </c>
      <c r="D8" s="232">
        <v>53.437000274658203</v>
      </c>
      <c r="E8" s="233">
        <v>292682</v>
      </c>
      <c r="F8" s="234">
        <v>329223</v>
      </c>
      <c r="G8" s="235">
        <v>745172</v>
      </c>
    </row>
    <row r="9" spans="2:7" x14ac:dyDescent="0.25">
      <c r="B9" s="194">
        <v>2004</v>
      </c>
      <c r="C9" s="236">
        <v>1337396</v>
      </c>
      <c r="D9" s="237">
        <v>53.660999298095703</v>
      </c>
      <c r="E9" s="238">
        <v>286242</v>
      </c>
      <c r="F9" s="239">
        <v>324193</v>
      </c>
      <c r="G9" s="240">
        <v>726961</v>
      </c>
    </row>
    <row r="10" spans="2:7" x14ac:dyDescent="0.25">
      <c r="B10" s="195">
        <v>2005</v>
      </c>
      <c r="C10" s="241">
        <v>1318061</v>
      </c>
      <c r="D10" s="242">
        <v>53.882999420166016</v>
      </c>
      <c r="E10" s="243">
        <v>288058</v>
      </c>
      <c r="F10" s="244">
        <v>316226</v>
      </c>
      <c r="G10" s="245">
        <v>713777</v>
      </c>
    </row>
    <row r="11" spans="2:7" x14ac:dyDescent="0.25">
      <c r="B11" s="196">
        <v>2006</v>
      </c>
      <c r="C11" s="246">
        <v>1301577</v>
      </c>
      <c r="D11" s="247">
        <v>54.105003356933594</v>
      </c>
      <c r="E11" s="248">
        <v>294581</v>
      </c>
      <c r="F11" s="249">
        <v>306869</v>
      </c>
      <c r="G11" s="250">
        <v>700127</v>
      </c>
    </row>
    <row r="12" spans="2:7" x14ac:dyDescent="0.25">
      <c r="B12" s="197">
        <v>2007</v>
      </c>
      <c r="C12" s="251">
        <v>1286479</v>
      </c>
      <c r="D12" s="252">
        <v>54.327999114990234</v>
      </c>
      <c r="E12" s="253">
        <v>303746</v>
      </c>
      <c r="F12" s="254">
        <v>294950</v>
      </c>
      <c r="G12" s="255">
        <v>687783</v>
      </c>
    </row>
    <row r="13" spans="2:7" x14ac:dyDescent="0.25">
      <c r="B13" s="198">
        <v>2008</v>
      </c>
      <c r="C13" s="256">
        <v>1271438</v>
      </c>
      <c r="D13" s="257">
        <v>54.549999237060547</v>
      </c>
      <c r="E13" s="258">
        <v>310870</v>
      </c>
      <c r="F13" s="259">
        <v>287972</v>
      </c>
      <c r="G13" s="260">
        <v>672596</v>
      </c>
    </row>
    <row r="14" spans="2:7" x14ac:dyDescent="0.25">
      <c r="B14" s="199">
        <v>2009</v>
      </c>
      <c r="C14" s="261">
        <v>1256041</v>
      </c>
      <c r="D14" s="262">
        <v>54.772003173828125</v>
      </c>
      <c r="E14" s="263">
        <v>306916</v>
      </c>
      <c r="F14" s="264">
        <v>289085</v>
      </c>
      <c r="G14" s="265">
        <v>660040</v>
      </c>
    </row>
    <row r="15" spans="2:7" x14ac:dyDescent="0.25">
      <c r="B15" s="200">
        <v>2010</v>
      </c>
      <c r="C15" s="266">
        <v>1240726</v>
      </c>
      <c r="D15" s="267">
        <v>54.992996215820313</v>
      </c>
      <c r="E15" s="268">
        <v>299219</v>
      </c>
      <c r="F15" s="269">
        <v>295280</v>
      </c>
      <c r="G15" s="270">
        <v>646227</v>
      </c>
    </row>
    <row r="16" spans="2:7" x14ac:dyDescent="0.25">
      <c r="B16" s="201">
        <v>2011</v>
      </c>
      <c r="C16" s="271">
        <v>1175031</v>
      </c>
      <c r="D16" s="272">
        <v>55.215000152587891</v>
      </c>
      <c r="E16" s="273">
        <v>275464</v>
      </c>
      <c r="F16" s="274">
        <v>284442</v>
      </c>
      <c r="G16" s="275">
        <v>615125</v>
      </c>
    </row>
    <row r="17" spans="2:7" x14ac:dyDescent="0.25">
      <c r="B17" s="202">
        <v>2012</v>
      </c>
      <c r="C17" s="276">
        <v>1160027</v>
      </c>
      <c r="D17" s="277">
        <v>55.356002807617188</v>
      </c>
      <c r="E17" s="278">
        <v>271364</v>
      </c>
      <c r="F17" s="279">
        <v>287759</v>
      </c>
      <c r="G17" s="280">
        <v>600904</v>
      </c>
    </row>
    <row r="18" spans="2:7" x14ac:dyDescent="0.25">
      <c r="B18" s="203">
        <v>2013</v>
      </c>
      <c r="C18" s="281">
        <v>1144884</v>
      </c>
      <c r="D18" s="282">
        <v>55.469001770019531</v>
      </c>
      <c r="E18" s="283">
        <v>268811</v>
      </c>
      <c r="F18" s="284">
        <v>285638</v>
      </c>
      <c r="G18" s="285">
        <v>590435</v>
      </c>
    </row>
    <row r="19" spans="2:7" x14ac:dyDescent="0.25">
      <c r="B19" s="204">
        <v>2014</v>
      </c>
      <c r="C19" s="286">
        <v>1128548</v>
      </c>
      <c r="D19" s="287">
        <v>55.583000183105469</v>
      </c>
      <c r="E19" s="288">
        <v>265961</v>
      </c>
      <c r="F19" s="289">
        <v>281569</v>
      </c>
      <c r="G19" s="290">
        <v>581018</v>
      </c>
    </row>
    <row r="20" spans="2:7" x14ac:dyDescent="0.25">
      <c r="B20" s="205">
        <v>2015</v>
      </c>
      <c r="C20" s="291">
        <v>1113292</v>
      </c>
      <c r="D20" s="292">
        <v>55.695999145507813</v>
      </c>
      <c r="E20" s="293">
        <v>265257</v>
      </c>
      <c r="F20" s="294">
        <v>275520</v>
      </c>
      <c r="G20" s="295">
        <v>572515</v>
      </c>
    </row>
    <row r="21" spans="2:7" x14ac:dyDescent="0.25">
      <c r="B21" s="206">
        <v>2016</v>
      </c>
      <c r="C21" s="296">
        <v>1103042</v>
      </c>
      <c r="D21" s="297">
        <v>55.80999755859375</v>
      </c>
      <c r="E21" s="298">
        <v>265308</v>
      </c>
      <c r="F21" s="299">
        <v>270975</v>
      </c>
      <c r="G21" s="300">
        <v>566759</v>
      </c>
    </row>
    <row r="22" spans="2:7" x14ac:dyDescent="0.25">
      <c r="B22" s="207">
        <v>2017</v>
      </c>
      <c r="C22" s="301">
        <v>1095005</v>
      </c>
      <c r="D22" s="302">
        <v>55.941997528076172</v>
      </c>
      <c r="E22" s="303">
        <v>263263</v>
      </c>
      <c r="F22" s="304">
        <v>268113</v>
      </c>
      <c r="G22" s="305">
        <v>563629</v>
      </c>
    </row>
    <row r="23" spans="2:7" x14ac:dyDescent="0.25">
      <c r="B23" s="208">
        <v>2018</v>
      </c>
      <c r="C23" s="306">
        <v>1090843</v>
      </c>
      <c r="D23" s="307">
        <v>56.091999053955078</v>
      </c>
      <c r="E23" s="308">
        <v>263186</v>
      </c>
      <c r="F23" s="309">
        <v>265956</v>
      </c>
      <c r="G23" s="310">
        <v>561701</v>
      </c>
    </row>
    <row r="24" spans="2:7" x14ac:dyDescent="0.25">
      <c r="B24" s="209">
        <v>2019</v>
      </c>
      <c r="C24" s="311">
        <v>1087972</v>
      </c>
      <c r="D24" s="312">
        <v>56.260002136230469</v>
      </c>
      <c r="E24" s="313">
        <v>263139</v>
      </c>
      <c r="F24" s="314">
        <v>265136</v>
      </c>
      <c r="G24" s="315">
        <v>559697</v>
      </c>
    </row>
    <row r="25" spans="2:7" x14ac:dyDescent="0.25">
      <c r="B25" s="210">
        <v>2020</v>
      </c>
      <c r="C25" s="316">
        <v>1084385</v>
      </c>
      <c r="D25" s="317">
        <v>56.445999145507813</v>
      </c>
      <c r="E25" s="318">
        <v>260677</v>
      </c>
      <c r="F25" s="319">
        <v>265196</v>
      </c>
      <c r="G25" s="320">
        <v>558512</v>
      </c>
    </row>
    <row r="26" spans="2:7" x14ac:dyDescent="0.25">
      <c r="B26" s="211">
        <v>2021</v>
      </c>
      <c r="C26" s="321">
        <v>1076361</v>
      </c>
      <c r="D26" s="322">
        <v>56.6510009765625</v>
      </c>
      <c r="E26" s="323">
        <v>260116</v>
      </c>
      <c r="F26" s="324">
        <v>263145</v>
      </c>
      <c r="G26" s="325">
        <v>553100</v>
      </c>
    </row>
    <row r="27" spans="2:7" x14ac:dyDescent="0.25">
      <c r="B27" s="212">
        <v>2022</v>
      </c>
      <c r="C27" s="326">
        <v>1067967</v>
      </c>
      <c r="D27" s="327">
        <v>56.873001098632813</v>
      </c>
      <c r="E27" s="328">
        <v>257700</v>
      </c>
      <c r="F27" s="329">
        <v>263076</v>
      </c>
      <c r="G27" s="330">
        <v>547191</v>
      </c>
    </row>
    <row r="28" spans="2:7" x14ac:dyDescent="0.25">
      <c r="B28" s="213">
        <v>2023</v>
      </c>
      <c r="C28" s="331">
        <v>1039277</v>
      </c>
      <c r="D28" s="332">
        <v>57.112998962402344</v>
      </c>
      <c r="E28" s="333">
        <v>255415</v>
      </c>
      <c r="F28" s="334">
        <v>257867</v>
      </c>
      <c r="G28" s="335">
        <v>525995</v>
      </c>
    </row>
    <row r="29" spans="2:7" x14ac:dyDescent="0.25">
      <c r="B29" s="214">
        <v>2024</v>
      </c>
      <c r="C29" s="338">
        <v>990433</v>
      </c>
      <c r="D29" s="336">
        <v>57.371002197265625</v>
      </c>
      <c r="E29" s="339">
        <v>248916</v>
      </c>
      <c r="F29" s="340">
        <v>246928</v>
      </c>
      <c r="G29" s="341">
        <v>494589</v>
      </c>
    </row>
    <row r="30" spans="2:7" x14ac:dyDescent="0.25">
      <c r="B30" s="215">
        <v>2025</v>
      </c>
      <c r="C30" s="342">
        <v>973011</v>
      </c>
      <c r="D30" s="337">
        <v>57.645999908447266</v>
      </c>
      <c r="E30" s="343">
        <v>246318</v>
      </c>
      <c r="F30" s="344">
        <v>243400</v>
      </c>
      <c r="G30" s="345">
        <v>483293</v>
      </c>
    </row>
    <row r="31" spans="2:7" x14ac:dyDescent="0.25">
      <c r="B31" s="115">
        <v>2026</v>
      </c>
      <c r="C31" s="169"/>
      <c r="D31" s="170"/>
      <c r="E31" s="171"/>
      <c r="F31" s="172"/>
      <c r="G31" s="173"/>
    </row>
    <row r="32" spans="2:7" x14ac:dyDescent="0.25">
      <c r="B32" s="114">
        <v>2027</v>
      </c>
      <c r="C32" s="169"/>
      <c r="D32" s="170"/>
      <c r="E32" s="171"/>
      <c r="F32" s="172"/>
      <c r="G32" s="173"/>
    </row>
    <row r="33" spans="2:7" x14ac:dyDescent="0.25">
      <c r="B33" s="115">
        <v>2028</v>
      </c>
      <c r="C33" s="169"/>
      <c r="D33" s="170"/>
      <c r="E33" s="171"/>
      <c r="F33" s="172"/>
      <c r="G33" s="173"/>
    </row>
    <row r="34" spans="2:7" x14ac:dyDescent="0.25">
      <c r="B34" s="114">
        <v>2029</v>
      </c>
      <c r="C34" s="169"/>
      <c r="D34" s="170"/>
      <c r="E34" s="171"/>
      <c r="F34" s="172"/>
      <c r="G34" s="173"/>
    </row>
    <row r="35" spans="2:7" x14ac:dyDescent="0.25">
      <c r="B35" s="115">
        <v>2030</v>
      </c>
      <c r="C35" s="117"/>
      <c r="D35" s="116"/>
      <c r="E35" s="118"/>
      <c r="F35" s="119"/>
      <c r="G35" s="120"/>
    </row>
    <row r="36" spans="2:7" ht="15.6" x14ac:dyDescent="0.25">
      <c r="B36" s="639" t="str">
        <f>HLOOKUP(Introduction!$G$4,nametranslations,135,FALSE)</f>
        <v>(a) Calculated by summing pre-primary, primary and secondary school age populations</v>
      </c>
      <c r="G36" s="65"/>
    </row>
    <row r="37" spans="2:7" ht="15.6" x14ac:dyDescent="0.25">
      <c r="B37" s="639" t="str">
        <f>HLOOKUP(Introduction!$G$4,nametranslations,136,FALSE)</f>
        <v>(b) Percentage of population residing in urban areas, Source: UN Population Division (2018)</v>
      </c>
    </row>
    <row r="38" spans="2:7" ht="15.6" x14ac:dyDescent="0.25">
      <c r="B38" s="639" t="str">
        <f>HLOOKUP(Introduction!$G$4,nametranslations,137,FALSE)</f>
        <v>(c) Source: UNESCO Institute for Statistics (2025)</v>
      </c>
    </row>
    <row r="39" spans="2:7" x14ac:dyDescent="0.25">
      <c r="B39" s="640" t="str">
        <f>HLOOKUP(Introduction!$G$4,nametranslations,138,FALSE)</f>
        <v>Values in grey text are imputed based on linear regression</v>
      </c>
    </row>
    <row r="41" spans="2:7" x14ac:dyDescent="0.25">
      <c r="B41" s="66"/>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B0830-3D97-4068-9E43-C91399EC40D8}">
  <sheetPr codeName="Sheet1">
    <tabColor rgb="FFEAEAEA"/>
  </sheetPr>
  <dimension ref="B2:C15"/>
  <sheetViews>
    <sheetView showGridLines="0" zoomScaleNormal="100" workbookViewId="0"/>
  </sheetViews>
  <sheetFormatPr defaultRowHeight="15.6" x14ac:dyDescent="0.3"/>
  <cols>
    <col min="1" max="1" width="1.59765625" style="594" customWidth="1"/>
    <col min="2" max="2" width="15.59765625" style="594" customWidth="1"/>
    <col min="3" max="3" width="90.69921875" style="596" customWidth="1"/>
    <col min="4" max="16384" width="8.796875" style="594"/>
  </cols>
  <sheetData>
    <row r="2" spans="2:3" ht="48.75" customHeight="1" x14ac:dyDescent="0.3">
      <c r="B2" s="59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3" t="str">
        <f ca="1">HLOOKUP([1]Introduction!$G$4,nametranslations,72,FALSE)</f>
        <v>Year</v>
      </c>
    </row>
    <row r="3" spans="2:3" ht="6" customHeight="1" x14ac:dyDescent="0.3">
      <c r="B3" s="595"/>
    </row>
    <row r="4" spans="2:3" ht="30" customHeight="1" x14ac:dyDescent="0.3">
      <c r="B4" s="597" t="s">
        <v>171</v>
      </c>
      <c r="C4" s="598" t="str">
        <f>HLOOKUP(Introduction!$G$4,nametranslations,141,FALSE)</f>
        <v>The Excel spreadsheet has a series of tabs but for ease of reference the front page includes links to the key tabs.</v>
      </c>
    </row>
    <row r="5" spans="2:3" ht="50.25" customHeight="1" x14ac:dyDescent="0.3">
      <c r="B5" s="597" t="s">
        <v>47</v>
      </c>
      <c r="C5" s="59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7" t="s">
        <v>173</v>
      </c>
      <c r="C6" s="59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7" t="s">
        <v>175</v>
      </c>
      <c r="C7" s="59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7" t="s">
        <v>117</v>
      </c>
      <c r="C8" s="59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7" t="s">
        <v>177</v>
      </c>
      <c r="C9" s="59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7" t="s">
        <v>121</v>
      </c>
      <c r="C10" s="598" t="str">
        <f>HLOOKUP(Introduction!$G$4,nametranslations,147,FALSE)</f>
        <v>This tab provides estimates for school age population by school level from the UNESCO Institute for Statistics and the urban proportion of the total population from the UN Population Division.</v>
      </c>
    </row>
    <row r="11" spans="2:3" s="601" customFormat="1" ht="6.75" customHeight="1" x14ac:dyDescent="0.3">
      <c r="B11" s="599"/>
      <c r="C11" s="600"/>
    </row>
    <row r="12" spans="2:3" s="603" customFormat="1" ht="10.199999999999999" x14ac:dyDescent="0.2">
      <c r="B12" s="602" t="str">
        <f>HLOOKUP(Introduction!$G$4,nametranslations,148,FALSE)</f>
        <v xml:space="preserve">Country files are available for each country with data on the JMP website: https://washdata.org/data/downloads </v>
      </c>
    </row>
    <row r="13" spans="2:3" x14ac:dyDescent="0.3">
      <c r="B13" s="602" t="str">
        <f>HLOOKUP(Introduction!$G$4,nametranslations,149,FALSE)</f>
        <v>The JMP releases updated estimates every 2 years following consultations with national authorities: https://washdata.org/how-we-work/jmp-country-consultation</v>
      </c>
    </row>
    <row r="14" spans="2:3" x14ac:dyDescent="0.3">
      <c r="B14" s="604" t="str">
        <f>HLOOKUP(Introduction!$G$4,nametranslations,150,FALSE)</f>
        <v>Data flows in the country file</v>
      </c>
    </row>
    <row r="15" spans="2:3" ht="90.75" customHeight="1" x14ac:dyDescent="0.3">
      <c r="B15" s="60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391C0DD-8224-4F00-A31B-8409B25FCC4F}"/>
    <hyperlink ref="B13" r:id="rId2" display="The JMP releases updated estimates every 2 years following consultations with national authorities: https://washdata.org/how-we-work/jmp-country-consultation" xr:uid="{FC298CFF-1FC0-463F-B9B3-7E7A4641D4E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2026-09-10T09:22:34Z</dcterms:modified>
</cp:coreProperties>
</file>